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тарый ПК\Desktop\Бюджет 2025\УТОЧНЕННЫЙ БЮДЖЕТ 2025 - на 19 июня 2025 № 137\Для опубликования в ЕИС - уточнение 19.06.25\"/>
    </mc:Choice>
  </mc:AlternateContent>
  <bookViews>
    <workbookView xWindow="0" yWindow="0" windowWidth="28800" windowHeight="11835" activeTab="1"/>
  </bookViews>
  <sheets>
    <sheet name="Прил. 30-Остаток" sheetId="3" r:id="rId1"/>
    <sheet name="Прил. 25- Бюджет 25" sheetId="1" r:id="rId2"/>
  </sheets>
  <definedNames>
    <definedName name="_xlnm.Print_Area" localSheetId="1">'Прил. 25- Бюджет 25'!$A$1:$J$1525</definedName>
    <definedName name="_xlnm.Print_Area" localSheetId="0">'Прил. 30-Остаток'!$A$1:$J$49</definedName>
  </definedNames>
  <calcPr calcId="152511"/>
</workbook>
</file>

<file path=xl/calcChain.xml><?xml version="1.0" encoding="utf-8"?>
<calcChain xmlns="http://schemas.openxmlformats.org/spreadsheetml/2006/main">
  <c r="I557" i="1" l="1"/>
  <c r="J557" i="1" s="1"/>
  <c r="J551" i="1" s="1"/>
  <c r="J556" i="1"/>
  <c r="J555" i="1"/>
  <c r="I555" i="1"/>
  <c r="J554" i="1"/>
  <c r="J553" i="1"/>
  <c r="J552" i="1"/>
  <c r="I552" i="1"/>
  <c r="I551" i="1"/>
  <c r="J550" i="1"/>
  <c r="J549" i="1"/>
  <c r="J548" i="1"/>
  <c r="J547" i="1"/>
  <c r="J546" i="1"/>
  <c r="J545" i="1"/>
  <c r="J544" i="1"/>
  <c r="J543" i="1"/>
  <c r="I212" i="1" l="1"/>
  <c r="I80" i="1"/>
  <c r="J49" i="3" l="1"/>
  <c r="J48" i="3" s="1"/>
  <c r="J46" i="3" s="1"/>
  <c r="J45" i="3" s="1"/>
  <c r="I48" i="3"/>
  <c r="I46" i="3" s="1"/>
  <c r="I45" i="3" s="1"/>
  <c r="H48" i="3"/>
  <c r="H46" i="3" s="1"/>
  <c r="H45" i="3" s="1"/>
  <c r="J43" i="3"/>
  <c r="J42" i="3" s="1"/>
  <c r="J41" i="3" s="1"/>
  <c r="J40" i="3" s="1"/>
  <c r="I42" i="3"/>
  <c r="I41" i="3" s="1"/>
  <c r="I40" i="3" s="1"/>
  <c r="H42" i="3"/>
  <c r="H41" i="3" s="1"/>
  <c r="H40" i="3" s="1"/>
  <c r="J39" i="3"/>
  <c r="J38" i="3" s="1"/>
  <c r="J37" i="3" s="1"/>
  <c r="J36" i="3" s="1"/>
  <c r="I38" i="3"/>
  <c r="I37" i="3" s="1"/>
  <c r="I36" i="3" s="1"/>
  <c r="H38" i="3"/>
  <c r="H37" i="3" s="1"/>
  <c r="H36" i="3" s="1"/>
  <c r="J35" i="3"/>
  <c r="I34" i="3"/>
  <c r="I33" i="3" s="1"/>
  <c r="H33" i="3"/>
  <c r="I32" i="3"/>
  <c r="I31" i="3" s="1"/>
  <c r="H32" i="3"/>
  <c r="H31" i="3" s="1"/>
  <c r="I30" i="3"/>
  <c r="H30" i="3"/>
  <c r="H29" i="3" s="1"/>
  <c r="J28" i="3"/>
  <c r="I27" i="3"/>
  <c r="H27" i="3"/>
  <c r="H26" i="3" s="1"/>
  <c r="I25" i="3"/>
  <c r="J25" i="3" s="1"/>
  <c r="I24" i="3"/>
  <c r="J24" i="3" s="1"/>
  <c r="J23" i="3" s="1"/>
  <c r="H23" i="3"/>
  <c r="J22" i="3"/>
  <c r="I21" i="3"/>
  <c r="I20" i="3" s="1"/>
  <c r="H20" i="3"/>
  <c r="J19" i="3"/>
  <c r="J18" i="3" s="1"/>
  <c r="I18" i="3"/>
  <c r="H18" i="3"/>
  <c r="J17" i="3"/>
  <c r="J16" i="3" s="1"/>
  <c r="I16" i="3"/>
  <c r="H16" i="3"/>
  <c r="H15" i="3" l="1"/>
  <c r="H14" i="3" s="1"/>
  <c r="H13" i="3" s="1"/>
  <c r="I15" i="3"/>
  <c r="J32" i="3"/>
  <c r="J31" i="3" s="1"/>
  <c r="I23" i="3"/>
  <c r="J27" i="3"/>
  <c r="J26" i="3" s="1"/>
  <c r="J30" i="3"/>
  <c r="J29" i="3" s="1"/>
  <c r="J21" i="3"/>
  <c r="J20" i="3" s="1"/>
  <c r="J15" i="3" s="1"/>
  <c r="J34" i="3"/>
  <c r="J33" i="3" s="1"/>
  <c r="I29" i="3"/>
  <c r="I26" i="3"/>
  <c r="J14" i="3" l="1"/>
  <c r="J13" i="3" s="1"/>
  <c r="I14" i="3"/>
  <c r="I13" i="3" s="1"/>
  <c r="I153" i="1"/>
  <c r="I1510" i="1" l="1"/>
  <c r="I539" i="1"/>
  <c r="I1508" i="1"/>
  <c r="I278" i="1"/>
  <c r="I781" i="1"/>
  <c r="I631" i="1"/>
  <c r="I589" i="1"/>
  <c r="I568" i="1"/>
  <c r="I1503" i="1"/>
  <c r="I428" i="1"/>
  <c r="I412" i="1"/>
  <c r="I378" i="1"/>
  <c r="I343" i="1"/>
  <c r="I326" i="1"/>
  <c r="I99" i="1"/>
  <c r="J370" i="1"/>
  <c r="I282" i="1"/>
  <c r="J1498" i="1" l="1"/>
  <c r="I971" i="1"/>
  <c r="H971" i="1"/>
  <c r="J974" i="1"/>
  <c r="J973" i="1"/>
  <c r="J1087" i="1"/>
  <c r="J1086" i="1"/>
  <c r="I1085" i="1"/>
  <c r="H1085" i="1"/>
  <c r="J1083" i="1"/>
  <c r="J1082" i="1"/>
  <c r="I1081" i="1"/>
  <c r="H1081" i="1"/>
  <c r="H1072" i="1"/>
  <c r="I1073" i="1"/>
  <c r="I1072" i="1" s="1"/>
  <c r="H1073" i="1"/>
  <c r="J1075" i="1"/>
  <c r="J1074" i="1"/>
  <c r="J1073" i="1" l="1"/>
  <c r="J1072" i="1" s="1"/>
  <c r="J1081" i="1"/>
  <c r="J1085" i="1"/>
  <c r="I142" i="1"/>
  <c r="I746" i="1" l="1"/>
  <c r="I690" i="1"/>
  <c r="I654" i="1"/>
  <c r="I1501" i="1"/>
  <c r="I1500" i="1"/>
  <c r="I1506" i="1"/>
  <c r="I1497" i="1"/>
  <c r="I210" i="1"/>
  <c r="J215" i="1"/>
  <c r="J571" i="1"/>
  <c r="J693" i="1"/>
  <c r="J634" i="1"/>
  <c r="H187" i="1"/>
  <c r="J187" i="1" s="1"/>
  <c r="J313" i="1"/>
  <c r="J850" i="1"/>
  <c r="I633" i="1"/>
  <c r="I953" i="1"/>
  <c r="I959" i="1"/>
  <c r="I191" i="1"/>
  <c r="H191" i="1"/>
  <c r="J192" i="1"/>
  <c r="J191" i="1" s="1"/>
  <c r="I643" i="1"/>
  <c r="J592" i="1"/>
  <c r="I163" i="1"/>
  <c r="I952" i="1"/>
  <c r="I610" i="1"/>
  <c r="I474" i="1"/>
  <c r="I459" i="1"/>
  <c r="I359" i="1"/>
  <c r="I250" i="1"/>
  <c r="I251" i="1"/>
  <c r="I100" i="1"/>
  <c r="I284" i="1"/>
  <c r="I905" i="1"/>
  <c r="I665" i="1"/>
  <c r="I1410" i="1"/>
  <c r="I1409" i="1"/>
  <c r="I1340" i="1"/>
  <c r="I1339" i="1"/>
  <c r="I1260" i="1"/>
  <c r="I1259" i="1"/>
  <c r="I77" i="1" l="1"/>
  <c r="J995" i="1" l="1"/>
  <c r="J958" i="1" l="1"/>
  <c r="I188" i="1"/>
  <c r="I145" i="1"/>
  <c r="H1462" i="1"/>
  <c r="H1463" i="1"/>
  <c r="I1463" i="1"/>
  <c r="I1462" i="1"/>
  <c r="J1483" i="1"/>
  <c r="J1482" i="1"/>
  <c r="I1481" i="1"/>
  <c r="I1480" i="1" s="1"/>
  <c r="I1479" i="1" s="1"/>
  <c r="H1481" i="1"/>
  <c r="H1480" i="1" s="1"/>
  <c r="H1479" i="1" s="1"/>
  <c r="J1478" i="1"/>
  <c r="J1477" i="1"/>
  <c r="I1476" i="1"/>
  <c r="I1475" i="1" s="1"/>
  <c r="I1474" i="1" s="1"/>
  <c r="H1476" i="1"/>
  <c r="H1475" i="1" s="1"/>
  <c r="H1474" i="1" s="1"/>
  <c r="J1473" i="1"/>
  <c r="J1472" i="1"/>
  <c r="I1471" i="1"/>
  <c r="I1470" i="1" s="1"/>
  <c r="I1469" i="1" s="1"/>
  <c r="H1471" i="1"/>
  <c r="H1470" i="1" s="1"/>
  <c r="H1469" i="1" s="1"/>
  <c r="J1468" i="1"/>
  <c r="J1463" i="1" s="1"/>
  <c r="J1467" i="1"/>
  <c r="J1462" i="1" s="1"/>
  <c r="I1466" i="1"/>
  <c r="I1465" i="1" s="1"/>
  <c r="I1464" i="1" s="1"/>
  <c r="H1466" i="1"/>
  <c r="H1465" i="1" s="1"/>
  <c r="H1464" i="1" s="1"/>
  <c r="I1455" i="1"/>
  <c r="H1455" i="1"/>
  <c r="J1456" i="1"/>
  <c r="J1457" i="1"/>
  <c r="J1481" i="1" l="1"/>
  <c r="J1480" i="1" s="1"/>
  <c r="J1479" i="1" s="1"/>
  <c r="H1461" i="1"/>
  <c r="H1460" i="1" s="1"/>
  <c r="H1459" i="1" s="1"/>
  <c r="J1455" i="1"/>
  <c r="J1461" i="1"/>
  <c r="J1460" i="1" s="1"/>
  <c r="J1459" i="1" s="1"/>
  <c r="J1476" i="1"/>
  <c r="J1475" i="1" s="1"/>
  <c r="J1474" i="1" s="1"/>
  <c r="J1466" i="1"/>
  <c r="J1465" i="1" s="1"/>
  <c r="J1464" i="1" s="1"/>
  <c r="J1471" i="1"/>
  <c r="J1470" i="1" s="1"/>
  <c r="J1469" i="1" s="1"/>
  <c r="I1461" i="1"/>
  <c r="I1460" i="1" s="1"/>
  <c r="I1459" i="1" l="1"/>
  <c r="I1124" i="1" l="1"/>
  <c r="I1123" i="1"/>
  <c r="J1120" i="1"/>
  <c r="I1119" i="1"/>
  <c r="I1118" i="1"/>
  <c r="I1098" i="1"/>
  <c r="I1102" i="1"/>
  <c r="I1101" i="1"/>
  <c r="I1097" i="1"/>
  <c r="I943" i="1"/>
  <c r="J941" i="1"/>
  <c r="J892" i="1"/>
  <c r="J908" i="1"/>
  <c r="I621" i="1"/>
  <c r="I612" i="1"/>
  <c r="I92" i="1"/>
  <c r="I91" i="1"/>
  <c r="J259" i="1"/>
  <c r="J257" i="1"/>
  <c r="I249" i="1"/>
  <c r="I225" i="1"/>
  <c r="I171" i="1"/>
  <c r="I149" i="1"/>
  <c r="I146" i="1"/>
  <c r="I144" i="1" s="1"/>
  <c r="I95" i="1"/>
  <c r="H1524" i="1"/>
  <c r="H1522" i="1" s="1"/>
  <c r="H1521" i="1" s="1"/>
  <c r="H73" i="1" s="1"/>
  <c r="H1518" i="1"/>
  <c r="H1517" i="1" s="1"/>
  <c r="H1516" i="1" s="1"/>
  <c r="H1514" i="1"/>
  <c r="H1513" i="1" s="1"/>
  <c r="H1512" i="1" s="1"/>
  <c r="H1509" i="1"/>
  <c r="H1508" i="1"/>
  <c r="H1507" i="1" s="1"/>
  <c r="H1506" i="1"/>
  <c r="H1505" i="1" s="1"/>
  <c r="H1503" i="1"/>
  <c r="H1502" i="1" s="1"/>
  <c r="H1499" i="1"/>
  <c r="H1496" i="1"/>
  <c r="H1494" i="1"/>
  <c r="H1492" i="1"/>
  <c r="H1491" i="1" s="1"/>
  <c r="H18" i="1"/>
  <c r="H1447" i="1"/>
  <c r="H1446" i="1" s="1"/>
  <c r="H1442" i="1"/>
  <c r="H1441" i="1" s="1"/>
  <c r="H1440" i="1" s="1"/>
  <c r="H1436" i="1"/>
  <c r="H1435" i="1" s="1"/>
  <c r="H1431" i="1"/>
  <c r="H1430" i="1" s="1"/>
  <c r="H1429" i="1" s="1"/>
  <c r="H1425" i="1"/>
  <c r="H1424" i="1" s="1"/>
  <c r="H1420" i="1"/>
  <c r="H1419" i="1" s="1"/>
  <c r="H1418" i="1" s="1"/>
  <c r="H1414" i="1"/>
  <c r="H1413" i="1" s="1"/>
  <c r="H1408" i="1"/>
  <c r="H1407" i="1" s="1"/>
  <c r="H1406" i="1" s="1"/>
  <c r="H1402" i="1"/>
  <c r="H1401" i="1" s="1"/>
  <c r="H1396" i="1"/>
  <c r="H1395" i="1" s="1"/>
  <c r="H1394" i="1" s="1"/>
  <c r="H1390" i="1"/>
  <c r="H1389" i="1" s="1"/>
  <c r="H1384" i="1"/>
  <c r="H1383" i="1" s="1"/>
  <c r="H1382" i="1" s="1"/>
  <c r="H1378" i="1"/>
  <c r="H1377" i="1" s="1"/>
  <c r="H1372" i="1"/>
  <c r="H1371" i="1" s="1"/>
  <c r="H1368" i="1"/>
  <c r="H1367" i="1" s="1"/>
  <c r="H1362" i="1"/>
  <c r="H1361" i="1" s="1"/>
  <c r="H1360" i="1" s="1"/>
  <c r="H1356" i="1"/>
  <c r="H1355" i="1" s="1"/>
  <c r="H1350" i="1"/>
  <c r="H1349" i="1" s="1"/>
  <c r="H1348" i="1" s="1"/>
  <c r="H1344" i="1"/>
  <c r="H1343" i="1" s="1"/>
  <c r="H1338" i="1"/>
  <c r="H1337" i="1" s="1"/>
  <c r="H1336" i="1" s="1"/>
  <c r="H1332" i="1"/>
  <c r="H1331" i="1" s="1"/>
  <c r="H1326" i="1"/>
  <c r="H1325" i="1" s="1"/>
  <c r="H1324" i="1" s="1"/>
  <c r="H1320" i="1"/>
  <c r="H1319" i="1" s="1"/>
  <c r="H1314" i="1"/>
  <c r="H1313" i="1" s="1"/>
  <c r="H1312" i="1" s="1"/>
  <c r="H1308" i="1"/>
  <c r="H1307" i="1" s="1"/>
  <c r="H1302" i="1"/>
  <c r="H1301" i="1" s="1"/>
  <c r="H1300" i="1" s="1"/>
  <c r="H1296" i="1"/>
  <c r="H1295" i="1" s="1"/>
  <c r="H1290" i="1"/>
  <c r="H1289" i="1" s="1"/>
  <c r="H1286" i="1"/>
  <c r="H1285" i="1" s="1"/>
  <c r="H1280" i="1"/>
  <c r="H1279" i="1" s="1"/>
  <c r="H1278" i="1" s="1"/>
  <c r="H1274" i="1"/>
  <c r="H1273" i="1" s="1"/>
  <c r="H1268" i="1"/>
  <c r="H1267" i="1" s="1"/>
  <c r="H1264" i="1"/>
  <c r="H1263" i="1" s="1"/>
  <c r="H1258" i="1"/>
  <c r="H1257" i="1" s="1"/>
  <c r="H1256" i="1" s="1"/>
  <c r="H1252" i="1"/>
  <c r="H1251" i="1" s="1"/>
  <c r="H1246" i="1"/>
  <c r="H1245" i="1" s="1"/>
  <c r="H1242" i="1"/>
  <c r="H1241" i="1" s="1"/>
  <c r="H1236" i="1"/>
  <c r="H1235" i="1" s="1"/>
  <c r="H1234" i="1" s="1"/>
  <c r="H1232" i="1"/>
  <c r="H1231" i="1"/>
  <c r="H1228" i="1"/>
  <c r="H1227" i="1"/>
  <c r="H1226" i="1"/>
  <c r="H1225" i="1"/>
  <c r="H1222" i="1"/>
  <c r="H1221" i="1"/>
  <c r="H1218" i="1"/>
  <c r="H1217" i="1"/>
  <c r="H1216" i="1"/>
  <c r="H1215" i="1"/>
  <c r="H1209" i="1"/>
  <c r="H1208" i="1" s="1"/>
  <c r="H1205" i="1"/>
  <c r="H1204" i="1" s="1"/>
  <c r="H1201" i="1"/>
  <c r="H1200" i="1" s="1"/>
  <c r="H1197" i="1"/>
  <c r="H1196" i="1"/>
  <c r="H1193" i="1"/>
  <c r="H1192" i="1" s="1"/>
  <c r="H1188" i="1"/>
  <c r="H1187" i="1"/>
  <c r="H1183" i="1"/>
  <c r="H1182" i="1"/>
  <c r="H1179" i="1"/>
  <c r="H1178" i="1" s="1"/>
  <c r="H1175" i="1"/>
  <c r="H1174" i="1" s="1"/>
  <c r="H1171" i="1"/>
  <c r="H1170" i="1" s="1"/>
  <c r="H1167" i="1"/>
  <c r="H1166" i="1" s="1"/>
  <c r="H1163" i="1"/>
  <c r="H1162" i="1"/>
  <c r="H1158" i="1"/>
  <c r="H1157" i="1" s="1"/>
  <c r="H1153" i="1"/>
  <c r="H1152" i="1" s="1"/>
  <c r="H1151" i="1"/>
  <c r="H1150" i="1"/>
  <c r="H1149" i="1"/>
  <c r="H1142" i="1"/>
  <c r="H1138" i="1"/>
  <c r="H1133" i="1"/>
  <c r="H1132" i="1" s="1"/>
  <c r="H1127" i="1"/>
  <c r="H1122" i="1"/>
  <c r="H1121" i="1" s="1"/>
  <c r="H1117" i="1"/>
  <c r="H1116" i="1" s="1"/>
  <c r="H1096" i="1"/>
  <c r="H1095" i="1" s="1"/>
  <c r="H17" i="1" s="1"/>
  <c r="H1078" i="1"/>
  <c r="H1077" i="1" s="1"/>
  <c r="H1076" i="1" s="1"/>
  <c r="H1070" i="1"/>
  <c r="H1069" i="1" s="1"/>
  <c r="H1067" i="1"/>
  <c r="H1064" i="1"/>
  <c r="H1061" i="1"/>
  <c r="H1059" i="1"/>
  <c r="H1057" i="1"/>
  <c r="H1055" i="1"/>
  <c r="H1053" i="1"/>
  <c r="H1049" i="1"/>
  <c r="H1048" i="1"/>
  <c r="H1047" i="1"/>
  <c r="H1043" i="1"/>
  <c r="H1042" i="1" s="1"/>
  <c r="H1040" i="1"/>
  <c r="H1038" i="1"/>
  <c r="H1036" i="1"/>
  <c r="H1034" i="1"/>
  <c r="H1031" i="1"/>
  <c r="H1029" i="1"/>
  <c r="H1027" i="1"/>
  <c r="H1026" i="1"/>
  <c r="H1025" i="1" s="1"/>
  <c r="H1023" i="1"/>
  <c r="H1021" i="1"/>
  <c r="H1019" i="1"/>
  <c r="H1017" i="1"/>
  <c r="H1015" i="1"/>
  <c r="H1013" i="1"/>
  <c r="H1011" i="1"/>
  <c r="H1009" i="1"/>
  <c r="H1007" i="1"/>
  <c r="H1005" i="1"/>
  <c r="H1003" i="1"/>
  <c r="H989" i="1"/>
  <c r="H980" i="1" s="1"/>
  <c r="H16" i="1" s="1"/>
  <c r="H968" i="1"/>
  <c r="H967" i="1"/>
  <c r="H964" i="1"/>
  <c r="H963" i="1" s="1"/>
  <c r="H961" i="1"/>
  <c r="H959" i="1"/>
  <c r="H952" i="1"/>
  <c r="H948" i="1"/>
  <c r="H947" i="1" s="1"/>
  <c r="H944" i="1"/>
  <c r="H943" i="1"/>
  <c r="H940" i="1"/>
  <c r="H938" i="1"/>
  <c r="H932" i="1"/>
  <c r="H928" i="1"/>
  <c r="H920" i="1"/>
  <c r="H914" i="1" s="1"/>
  <c r="H68" i="1" s="1"/>
  <c r="H915" i="1"/>
  <c r="H909" i="1"/>
  <c r="H905" i="1"/>
  <c r="H902" i="1"/>
  <c r="H893" i="1"/>
  <c r="H889" i="1"/>
  <c r="H886" i="1"/>
  <c r="H877" i="1"/>
  <c r="H875" i="1"/>
  <c r="H872" i="1"/>
  <c r="H863" i="1"/>
  <c r="H856" i="1" s="1"/>
  <c r="H64" i="1" s="1"/>
  <c r="H857" i="1"/>
  <c r="H851" i="1"/>
  <c r="H847" i="1"/>
  <c r="H844" i="1"/>
  <c r="H838" i="1"/>
  <c r="H832" i="1" s="1"/>
  <c r="H62" i="1" s="1"/>
  <c r="H833" i="1"/>
  <c r="H827" i="1"/>
  <c r="H821" i="1" s="1"/>
  <c r="H61" i="1" s="1"/>
  <c r="H822" i="1"/>
  <c r="H816" i="1"/>
  <c r="H814" i="1"/>
  <c r="H811" i="1"/>
  <c r="H798" i="1"/>
  <c r="H796" i="1"/>
  <c r="H792" i="1" s="1"/>
  <c r="H793" i="1"/>
  <c r="H783" i="1"/>
  <c r="H781" i="1"/>
  <c r="H778" i="1"/>
  <c r="H768" i="1"/>
  <c r="H766" i="1"/>
  <c r="H763" i="1"/>
  <c r="H756" i="1"/>
  <c r="H751" i="1"/>
  <c r="H750" i="1"/>
  <c r="H748" i="1"/>
  <c r="H747" i="1"/>
  <c r="H746" i="1"/>
  <c r="H742" i="1"/>
  <c r="H730" i="1"/>
  <c r="H726" i="1"/>
  <c r="H722" i="1" s="1"/>
  <c r="H723" i="1"/>
  <c r="H711" i="1"/>
  <c r="H709" i="1"/>
  <c r="H706" i="1"/>
  <c r="H704" i="1"/>
  <c r="H701" i="1"/>
  <c r="H694" i="1"/>
  <c r="H690" i="1"/>
  <c r="H686" i="1"/>
  <c r="H674" i="1"/>
  <c r="H671" i="1"/>
  <c r="H668" i="1"/>
  <c r="H657" i="1"/>
  <c r="H654" i="1"/>
  <c r="H651" i="1"/>
  <c r="H635" i="1"/>
  <c r="H631" i="1"/>
  <c r="H628" i="1"/>
  <c r="H612" i="1"/>
  <c r="H610" i="1"/>
  <c r="H607" i="1"/>
  <c r="H605" i="1"/>
  <c r="H593" i="1"/>
  <c r="H589" i="1"/>
  <c r="H586" i="1"/>
  <c r="H572" i="1"/>
  <c r="H568" i="1"/>
  <c r="H565" i="1"/>
  <c r="H557" i="1"/>
  <c r="H556" i="1"/>
  <c r="H555" i="1"/>
  <c r="H552" i="1"/>
  <c r="H541" i="1"/>
  <c r="H539" i="1"/>
  <c r="H536" i="1"/>
  <c r="H532" i="1"/>
  <c r="H531" i="1"/>
  <c r="H530" i="1"/>
  <c r="H529" i="1"/>
  <c r="H528" i="1"/>
  <c r="H526" i="1"/>
  <c r="H522" i="1"/>
  <c r="H515" i="1"/>
  <c r="H514" i="1"/>
  <c r="H511" i="1"/>
  <c r="H509" i="1"/>
  <c r="H505" i="1"/>
  <c r="H498" i="1"/>
  <c r="H495" i="1"/>
  <c r="H492" i="1"/>
  <c r="H488" i="1"/>
  <c r="H480" i="1"/>
  <c r="H476" i="1"/>
  <c r="H474" i="1"/>
  <c r="H472" i="1"/>
  <c r="H471" i="1"/>
  <c r="H464" i="1"/>
  <c r="H461" i="1"/>
  <c r="H459" i="1"/>
  <c r="H455" i="1"/>
  <c r="H450" i="1"/>
  <c r="H445" i="1"/>
  <c r="H444" i="1"/>
  <c r="H438" i="1"/>
  <c r="H433" i="1"/>
  <c r="H428" i="1"/>
  <c r="H424" i="1"/>
  <c r="H418" i="1"/>
  <c r="H415" i="1"/>
  <c r="H412" i="1"/>
  <c r="H408" i="1"/>
  <c r="H402" i="1"/>
  <c r="H398" i="1"/>
  <c r="H396" i="1"/>
  <c r="H392" i="1"/>
  <c r="H385" i="1"/>
  <c r="H381" i="1"/>
  <c r="H378" i="1"/>
  <c r="H374" i="1"/>
  <c r="H366" i="1"/>
  <c r="H362" i="1"/>
  <c r="H359" i="1"/>
  <c r="H355" i="1"/>
  <c r="H351" i="1"/>
  <c r="H346" i="1"/>
  <c r="H343" i="1"/>
  <c r="H339" i="1"/>
  <c r="H334" i="1"/>
  <c r="H329" i="1"/>
  <c r="H326" i="1"/>
  <c r="H322" i="1"/>
  <c r="H314" i="1"/>
  <c r="H308" i="1"/>
  <c r="H305" i="1"/>
  <c r="H301" i="1"/>
  <c r="H296" i="1"/>
  <c r="H294" i="1"/>
  <c r="H293" i="1"/>
  <c r="H286" i="1"/>
  <c r="H282" i="1"/>
  <c r="H279" i="1"/>
  <c r="H278" i="1"/>
  <c r="H277" i="1"/>
  <c r="H275" i="1"/>
  <c r="H274" i="1"/>
  <c r="H269" i="1"/>
  <c r="H265" i="1" s="1"/>
  <c r="H27" i="1" s="1"/>
  <c r="H266" i="1"/>
  <c r="H261" i="1"/>
  <c r="H256" i="1" s="1"/>
  <c r="H254" i="1"/>
  <c r="H253" i="1"/>
  <c r="H252" i="1" s="1"/>
  <c r="H251" i="1"/>
  <c r="H250" i="1"/>
  <c r="H249" i="1"/>
  <c r="H245" i="1"/>
  <c r="H244" i="1"/>
  <c r="H243" i="1" s="1"/>
  <c r="H242" i="1"/>
  <c r="H240" i="1" s="1"/>
  <c r="H238" i="1"/>
  <c r="H236" i="1"/>
  <c r="H233" i="1"/>
  <c r="H230" i="1"/>
  <c r="H228" i="1"/>
  <c r="H226" i="1"/>
  <c r="H225" i="1"/>
  <c r="H224" i="1" s="1"/>
  <c r="H222" i="1"/>
  <c r="H221" i="1" s="1"/>
  <c r="H217" i="1"/>
  <c r="H210" i="1"/>
  <c r="H206" i="1"/>
  <c r="H204" i="1" s="1"/>
  <c r="H202" i="1"/>
  <c r="H201" i="1"/>
  <c r="H193" i="1" s="1"/>
  <c r="H189" i="1"/>
  <c r="H186" i="1"/>
  <c r="H172" i="1"/>
  <c r="H171" i="1"/>
  <c r="H168" i="1"/>
  <c r="H163" i="1"/>
  <c r="H155" i="1"/>
  <c r="H154" i="1"/>
  <c r="H149" i="1"/>
  <c r="H145" i="1"/>
  <c r="H144" i="1" s="1"/>
  <c r="H140" i="1"/>
  <c r="H137" i="1"/>
  <c r="H136" i="1" s="1"/>
  <c r="H132" i="1"/>
  <c r="H130" i="1"/>
  <c r="H129" i="1" s="1"/>
  <c r="H123" i="1"/>
  <c r="H119" i="1"/>
  <c r="H118" i="1" s="1"/>
  <c r="H115" i="1"/>
  <c r="H114" i="1" s="1"/>
  <c r="H110" i="1"/>
  <c r="H109" i="1" s="1"/>
  <c r="H108" i="1" s="1"/>
  <c r="H105" i="1"/>
  <c r="H104" i="1" s="1"/>
  <c r="H103" i="1" s="1"/>
  <c r="H98" i="1"/>
  <c r="H96" i="1"/>
  <c r="H95" i="1"/>
  <c r="H92" i="1"/>
  <c r="H91" i="1"/>
  <c r="H88" i="1"/>
  <c r="H87" i="1"/>
  <c r="H80" i="1"/>
  <c r="H76" i="1" s="1"/>
  <c r="H20" i="1"/>
  <c r="H19" i="1"/>
  <c r="H15" i="1"/>
  <c r="I1228" i="1"/>
  <c r="I1227" i="1"/>
  <c r="I1246" i="1"/>
  <c r="J1250" i="1"/>
  <c r="J1249" i="1"/>
  <c r="I1268" i="1"/>
  <c r="J1272" i="1"/>
  <c r="J1271" i="1"/>
  <c r="I1290" i="1"/>
  <c r="J1294" i="1"/>
  <c r="J1293" i="1"/>
  <c r="I1372" i="1"/>
  <c r="J1376" i="1"/>
  <c r="J1375" i="1"/>
  <c r="H183" i="1" l="1"/>
  <c r="H705" i="1"/>
  <c r="H777" i="1"/>
  <c r="H1147" i="1"/>
  <c r="H1146" i="1" s="1"/>
  <c r="H321" i="1"/>
  <c r="H32" i="1" s="1"/>
  <c r="H373" i="1"/>
  <c r="H35" i="1" s="1"/>
  <c r="H391" i="1"/>
  <c r="H36" i="1" s="1"/>
  <c r="H762" i="1"/>
  <c r="H117" i="1"/>
  <c r="H86" i="1"/>
  <c r="H128" i="1"/>
  <c r="H127" i="1" s="1"/>
  <c r="H24" i="1" s="1"/>
  <c r="H454" i="1"/>
  <c r="H40" i="1" s="1"/>
  <c r="H551" i="1"/>
  <c r="H564" i="1"/>
  <c r="H667" i="1"/>
  <c r="H1033" i="1"/>
  <c r="H148" i="1"/>
  <c r="H248" i="1"/>
  <c r="H487" i="1"/>
  <c r="H42" i="1" s="1"/>
  <c r="H535" i="1"/>
  <c r="H901" i="1"/>
  <c r="H67" i="1" s="1"/>
  <c r="H1046" i="1"/>
  <c r="H1045" i="1" s="1"/>
  <c r="H1148" i="1"/>
  <c r="H90" i="1"/>
  <c r="H170" i="1"/>
  <c r="H300" i="1"/>
  <c r="H31" i="1" s="1"/>
  <c r="H843" i="1"/>
  <c r="H63" i="1" s="1"/>
  <c r="H885" i="1"/>
  <c r="H66" i="1" s="1"/>
  <c r="H85" i="1"/>
  <c r="H273" i="1"/>
  <c r="H443" i="1"/>
  <c r="H470" i="1"/>
  <c r="H741" i="1"/>
  <c r="H810" i="1"/>
  <c r="H60" i="1" s="1"/>
  <c r="H871" i="1"/>
  <c r="H14" i="1"/>
  <c r="H1052" i="1"/>
  <c r="H338" i="1"/>
  <c r="H33" i="1" s="1"/>
  <c r="H354" i="1"/>
  <c r="H34" i="1" s="1"/>
  <c r="H650" i="1"/>
  <c r="H1002" i="1"/>
  <c r="H1213" i="1"/>
  <c r="H1224" i="1"/>
  <c r="H1223" i="1" s="1"/>
  <c r="H1230" i="1"/>
  <c r="H1229" i="1" s="1"/>
  <c r="H89" i="1"/>
  <c r="H442" i="1"/>
  <c r="H39" i="1" s="1"/>
  <c r="H627" i="1"/>
  <c r="H931" i="1"/>
  <c r="H925" i="1" s="1"/>
  <c r="H30" i="1" s="1"/>
  <c r="H946" i="1"/>
  <c r="H135" i="1"/>
  <c r="H134" i="1" s="1"/>
  <c r="H26" i="1" s="1"/>
  <c r="H285" i="1"/>
  <c r="H29" i="1" s="1"/>
  <c r="H407" i="1"/>
  <c r="H37" i="1" s="1"/>
  <c r="H423" i="1"/>
  <c r="H38" i="1" s="1"/>
  <c r="H504" i="1"/>
  <c r="H43" i="1" s="1"/>
  <c r="H521" i="1"/>
  <c r="H44" i="1" s="1"/>
  <c r="H585" i="1"/>
  <c r="H606" i="1"/>
  <c r="H685" i="1"/>
  <c r="H1214" i="1"/>
  <c r="H1220" i="1"/>
  <c r="H1219" i="1" s="1"/>
  <c r="H1233" i="1"/>
  <c r="H1277" i="1"/>
  <c r="H1490" i="1"/>
  <c r="H1489" i="1" s="1"/>
  <c r="H72" i="1" s="1"/>
  <c r="H71" i="1" s="1"/>
  <c r="H1299" i="1"/>
  <c r="H48" i="1" s="1"/>
  <c r="H1311" i="1"/>
  <c r="H1323" i="1"/>
  <c r="H50" i="1" s="1"/>
  <c r="H1335" i="1"/>
  <c r="H1347" i="1"/>
  <c r="H52" i="1" s="1"/>
  <c r="H1359" i="1"/>
  <c r="H1381" i="1"/>
  <c r="H54" i="1" s="1"/>
  <c r="H1393" i="1"/>
  <c r="H55" i="1" s="1"/>
  <c r="H1405" i="1"/>
  <c r="H1417" i="1"/>
  <c r="H1428" i="1"/>
  <c r="H58" i="1" s="1"/>
  <c r="H1439" i="1"/>
  <c r="H59" i="1" s="1"/>
  <c r="H1255" i="1"/>
  <c r="H46" i="1" s="1"/>
  <c r="H49" i="1"/>
  <c r="H1115" i="1"/>
  <c r="J1228" i="1"/>
  <c r="J1227" i="1"/>
  <c r="H272" i="1"/>
  <c r="H28" i="1" s="1"/>
  <c r="H469" i="1"/>
  <c r="H41" i="1" s="1"/>
  <c r="H65" i="1"/>
  <c r="H113" i="1"/>
  <c r="H112" i="1" s="1"/>
  <c r="H25" i="1" s="1"/>
  <c r="H962" i="1"/>
  <c r="H12" i="1"/>
  <c r="J906" i="1"/>
  <c r="J890" i="1"/>
  <c r="H51" i="1" l="1"/>
  <c r="H143" i="1"/>
  <c r="H57" i="1"/>
  <c r="H47" i="1"/>
  <c r="H53" i="1"/>
  <c r="H809" i="1"/>
  <c r="H945" i="1"/>
  <c r="H69" i="1" s="1"/>
  <c r="H534" i="1"/>
  <c r="H870" i="1"/>
  <c r="H45" i="1"/>
  <c r="H11" i="1"/>
  <c r="H56" i="1"/>
  <c r="H84" i="1"/>
  <c r="H83" i="1" s="1"/>
  <c r="H1001" i="1"/>
  <c r="H299" i="1"/>
  <c r="H1114" i="1"/>
  <c r="H808" i="1" l="1"/>
  <c r="H82" i="1" s="1"/>
  <c r="H23" i="1"/>
  <c r="H22" i="1" s="1"/>
  <c r="H70" i="1" s="1"/>
  <c r="J569" i="1"/>
  <c r="J429" i="1"/>
  <c r="I944" i="1"/>
  <c r="J211" i="1"/>
  <c r="J212" i="1"/>
  <c r="I202" i="1" l="1"/>
  <c r="I798" i="1" l="1"/>
  <c r="I201" i="1"/>
  <c r="I694" i="1"/>
  <c r="J413" i="1"/>
  <c r="J379" i="1"/>
  <c r="J360" i="1"/>
  <c r="J327" i="1"/>
  <c r="J848" i="1"/>
  <c r="J643" i="1"/>
  <c r="I961" i="1"/>
  <c r="J960" i="1"/>
  <c r="J1504" i="1" l="1"/>
  <c r="J590" i="1"/>
  <c r="J1511" i="1"/>
  <c r="I275" i="1" l="1"/>
  <c r="I274" i="1"/>
  <c r="I98" i="1" l="1"/>
  <c r="I89" i="1" s="1"/>
  <c r="J1508" i="1"/>
  <c r="J1507" i="1" s="1"/>
  <c r="J1510" i="1"/>
  <c r="J1509" i="1" s="1"/>
  <c r="I1509" i="1"/>
  <c r="I1507" i="1"/>
  <c r="J1506" i="1"/>
  <c r="J1505" i="1" s="1"/>
  <c r="J1503" i="1"/>
  <c r="J1502" i="1" s="1"/>
  <c r="J1501" i="1"/>
  <c r="J1500" i="1"/>
  <c r="J1499" i="1" s="1"/>
  <c r="I940" i="1" l="1"/>
  <c r="I701" i="1" l="1"/>
  <c r="I279" i="1" l="1"/>
  <c r="J279" i="1" s="1"/>
  <c r="I1078" i="1" l="1"/>
  <c r="I1077" i="1" s="1"/>
  <c r="I1076" i="1" s="1"/>
  <c r="I1070" i="1"/>
  <c r="I1069" i="1" s="1"/>
  <c r="I1057" i="1"/>
  <c r="J1058" i="1"/>
  <c r="J1057" i="1" s="1"/>
  <c r="J1071" i="1"/>
  <c r="J1068" i="1"/>
  <c r="J1067" i="1" s="1"/>
  <c r="I1067" i="1"/>
  <c r="I1064" i="1"/>
  <c r="J1079" i="1"/>
  <c r="J1080" i="1"/>
  <c r="J1065" i="1"/>
  <c r="J1066" i="1"/>
  <c r="J247" i="1"/>
  <c r="J246" i="1"/>
  <c r="I245" i="1"/>
  <c r="I193" i="1"/>
  <c r="J196" i="1"/>
  <c r="J728" i="1"/>
  <c r="J1493" i="1"/>
  <c r="J1492" i="1" s="1"/>
  <c r="I244" i="1"/>
  <c r="J1497" i="1"/>
  <c r="J1496" i="1" s="1"/>
  <c r="I938" i="1"/>
  <c r="J153" i="1"/>
  <c r="J1078" i="1" l="1"/>
  <c r="J1077" i="1" s="1"/>
  <c r="J1076" i="1" s="1"/>
  <c r="J245" i="1"/>
  <c r="J1070" i="1"/>
  <c r="J1069" i="1" s="1"/>
  <c r="J996" i="1" l="1"/>
  <c r="J997" i="1"/>
  <c r="J998" i="1"/>
  <c r="J999" i="1"/>
  <c r="I154" i="1"/>
  <c r="J154" i="1" s="1"/>
  <c r="J203" i="1" l="1"/>
  <c r="J202" i="1" s="1"/>
  <c r="I989" i="1" l="1"/>
  <c r="I980" i="1" s="1"/>
  <c r="J260" i="1"/>
  <c r="I20" i="1"/>
  <c r="J174" i="1"/>
  <c r="J181" i="1"/>
  <c r="J182" i="1"/>
  <c r="I76" i="1"/>
  <c r="J79" i="1"/>
  <c r="J20" i="1" s="1"/>
  <c r="I172" i="1" l="1"/>
  <c r="I170" i="1" s="1"/>
  <c r="I12" i="1" l="1"/>
  <c r="J80" i="1"/>
  <c r="J12" i="1" s="1"/>
  <c r="J1495" i="1"/>
  <c r="J1494" i="1" s="1"/>
  <c r="J1491" i="1" l="1"/>
  <c r="J1490" i="1" s="1"/>
  <c r="J1519" i="1"/>
  <c r="J1518" i="1" s="1"/>
  <c r="J1517" i="1" s="1"/>
  <c r="J1516" i="1" s="1"/>
  <c r="I1518" i="1"/>
  <c r="I1517" i="1" s="1"/>
  <c r="I1516" i="1" s="1"/>
  <c r="J1525" i="1"/>
  <c r="J1524" i="1" s="1"/>
  <c r="J1522" i="1" s="1"/>
  <c r="I1524" i="1"/>
  <c r="I1522" i="1" s="1"/>
  <c r="J1515" i="1"/>
  <c r="J1514" i="1" s="1"/>
  <c r="J1513" i="1" s="1"/>
  <c r="J1512" i="1" s="1"/>
  <c r="J1449" i="1"/>
  <c r="J1448" i="1"/>
  <c r="J1445" i="1"/>
  <c r="J1444" i="1"/>
  <c r="J1443" i="1"/>
  <c r="J1438" i="1"/>
  <c r="J1437" i="1"/>
  <c r="J1434" i="1"/>
  <c r="J1433" i="1"/>
  <c r="J1432" i="1"/>
  <c r="J1427" i="1"/>
  <c r="J1426" i="1"/>
  <c r="J1423" i="1"/>
  <c r="J1422" i="1"/>
  <c r="J1421" i="1"/>
  <c r="J1416" i="1"/>
  <c r="J1415" i="1"/>
  <c r="J1412" i="1"/>
  <c r="J1411" i="1"/>
  <c r="J1410" i="1"/>
  <c r="J1409" i="1"/>
  <c r="J1404" i="1"/>
  <c r="J1403" i="1"/>
  <c r="J1400" i="1"/>
  <c r="J1399" i="1"/>
  <c r="J1398" i="1"/>
  <c r="J1397" i="1"/>
  <c r="J1392" i="1"/>
  <c r="J1391" i="1"/>
  <c r="J1388" i="1"/>
  <c r="J1387" i="1"/>
  <c r="J1386" i="1"/>
  <c r="J1385" i="1"/>
  <c r="J1380" i="1"/>
  <c r="J1379" i="1"/>
  <c r="J1374" i="1"/>
  <c r="J1373" i="1"/>
  <c r="J1370" i="1"/>
  <c r="J1369" i="1"/>
  <c r="J1366" i="1"/>
  <c r="J1365" i="1"/>
  <c r="J1364" i="1"/>
  <c r="J1363" i="1"/>
  <c r="J1358" i="1"/>
  <c r="J1357" i="1"/>
  <c r="J1354" i="1"/>
  <c r="J1353" i="1"/>
  <c r="J1352" i="1"/>
  <c r="J1351" i="1"/>
  <c r="J1346" i="1"/>
  <c r="J1345" i="1"/>
  <c r="J1342" i="1"/>
  <c r="J1341" i="1"/>
  <c r="J1340" i="1"/>
  <c r="J1339" i="1"/>
  <c r="J1334" i="1"/>
  <c r="J1333" i="1"/>
  <c r="J1330" i="1"/>
  <c r="J1329" i="1"/>
  <c r="J1328" i="1"/>
  <c r="J1327" i="1"/>
  <c r="J1322" i="1"/>
  <c r="J1321" i="1"/>
  <c r="J1318" i="1"/>
  <c r="J1317" i="1"/>
  <c r="J1316" i="1"/>
  <c r="J1315" i="1"/>
  <c r="J1310" i="1"/>
  <c r="J1309" i="1"/>
  <c r="J1306" i="1"/>
  <c r="J1305" i="1"/>
  <c r="J1304" i="1"/>
  <c r="J1303" i="1"/>
  <c r="J1284" i="1"/>
  <c r="J1283" i="1"/>
  <c r="J1298" i="1"/>
  <c r="J1297" i="1"/>
  <c r="J1292" i="1"/>
  <c r="J1291" i="1"/>
  <c r="J1288" i="1"/>
  <c r="J1287" i="1"/>
  <c r="J1282" i="1"/>
  <c r="J1281" i="1"/>
  <c r="J1261" i="1"/>
  <c r="J1262" i="1"/>
  <c r="J1276" i="1"/>
  <c r="J1275" i="1"/>
  <c r="J1270" i="1"/>
  <c r="J1269" i="1"/>
  <c r="J1266" i="1"/>
  <c r="J1265" i="1"/>
  <c r="J1260" i="1"/>
  <c r="J1259" i="1"/>
  <c r="J1254" i="1"/>
  <c r="J1253" i="1"/>
  <c r="J1248" i="1"/>
  <c r="J1247" i="1"/>
  <c r="J1244" i="1"/>
  <c r="J1243" i="1"/>
  <c r="J1239" i="1"/>
  <c r="J1240" i="1"/>
  <c r="J1238" i="1"/>
  <c r="J1237" i="1"/>
  <c r="J1211" i="1"/>
  <c r="J1210" i="1"/>
  <c r="J1207" i="1"/>
  <c r="J1206" i="1"/>
  <c r="J1203" i="1"/>
  <c r="J1202" i="1"/>
  <c r="J1199" i="1"/>
  <c r="J1198" i="1"/>
  <c r="J1195" i="1"/>
  <c r="J1194" i="1"/>
  <c r="J1191" i="1"/>
  <c r="J1190" i="1"/>
  <c r="J1189" i="1"/>
  <c r="J1186" i="1"/>
  <c r="J1185" i="1"/>
  <c r="J1184" i="1"/>
  <c r="J1181" i="1"/>
  <c r="J1180" i="1"/>
  <c r="J1177" i="1"/>
  <c r="J1176" i="1"/>
  <c r="J1173" i="1"/>
  <c r="J1172" i="1"/>
  <c r="J1169" i="1"/>
  <c r="J1168" i="1"/>
  <c r="J1165" i="1"/>
  <c r="J1164" i="1"/>
  <c r="J1161" i="1"/>
  <c r="J1160" i="1"/>
  <c r="J1159" i="1"/>
  <c r="J1155" i="1"/>
  <c r="J1156" i="1"/>
  <c r="J1154" i="1"/>
  <c r="J1126" i="1"/>
  <c r="J1144" i="1"/>
  <c r="J1143" i="1"/>
  <c r="J1141" i="1"/>
  <c r="J1140" i="1"/>
  <c r="J1139" i="1"/>
  <c r="J1137" i="1"/>
  <c r="J1136" i="1"/>
  <c r="J1135" i="1"/>
  <c r="J1134" i="1"/>
  <c r="J1130" i="1"/>
  <c r="J1129" i="1"/>
  <c r="J1128" i="1"/>
  <c r="J1125" i="1"/>
  <c r="J1124" i="1"/>
  <c r="J1123" i="1"/>
  <c r="J1119" i="1"/>
  <c r="J1118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097" i="1"/>
  <c r="J982" i="1"/>
  <c r="J983" i="1"/>
  <c r="J984" i="1"/>
  <c r="J985" i="1"/>
  <c r="J986" i="1"/>
  <c r="J987" i="1"/>
  <c r="J988" i="1"/>
  <c r="J990" i="1"/>
  <c r="J991" i="1"/>
  <c r="J992" i="1"/>
  <c r="J993" i="1"/>
  <c r="J994" i="1"/>
  <c r="J981" i="1"/>
  <c r="J1064" i="1"/>
  <c r="J1063" i="1"/>
  <c r="J1062" i="1"/>
  <c r="J1056" i="1"/>
  <c r="J1054" i="1"/>
  <c r="J1051" i="1"/>
  <c r="J1050" i="1"/>
  <c r="J1044" i="1"/>
  <c r="J1041" i="1"/>
  <c r="J1039" i="1"/>
  <c r="J1037" i="1"/>
  <c r="J1035" i="1"/>
  <c r="J1032" i="1"/>
  <c r="J1030" i="1"/>
  <c r="J1028" i="1"/>
  <c r="J1024" i="1"/>
  <c r="J1022" i="1"/>
  <c r="J1020" i="1"/>
  <c r="J1018" i="1"/>
  <c r="J1016" i="1"/>
  <c r="J1014" i="1"/>
  <c r="J1012" i="1"/>
  <c r="J1010" i="1"/>
  <c r="J1008" i="1"/>
  <c r="J1006" i="1"/>
  <c r="J1004" i="1"/>
  <c r="J78" i="1"/>
  <c r="J77" i="1"/>
  <c r="J1246" i="1" l="1"/>
  <c r="J1268" i="1"/>
  <c r="J1372" i="1"/>
  <c r="J1489" i="1"/>
  <c r="J1290" i="1"/>
  <c r="J989" i="1"/>
  <c r="J980" i="1" s="1"/>
  <c r="J76" i="1"/>
  <c r="J1061" i="1"/>
  <c r="J1142" i="1"/>
  <c r="J1521" i="1"/>
  <c r="J1096" i="1"/>
  <c r="J92" i="1"/>
  <c r="J93" i="1"/>
  <c r="J94" i="1"/>
  <c r="J97" i="1"/>
  <c r="J98" i="1"/>
  <c r="J99" i="1"/>
  <c r="J100" i="1"/>
  <c r="J101" i="1"/>
  <c r="J102" i="1"/>
  <c r="J106" i="1"/>
  <c r="J107" i="1"/>
  <c r="J111" i="1"/>
  <c r="J116" i="1"/>
  <c r="J120" i="1"/>
  <c r="J121" i="1"/>
  <c r="J122" i="1"/>
  <c r="J124" i="1"/>
  <c r="J125" i="1"/>
  <c r="J126" i="1"/>
  <c r="J131" i="1"/>
  <c r="J133" i="1"/>
  <c r="J138" i="1"/>
  <c r="J139" i="1"/>
  <c r="J141" i="1"/>
  <c r="J142" i="1"/>
  <c r="J145" i="1"/>
  <c r="J146" i="1"/>
  <c r="J147" i="1"/>
  <c r="J150" i="1"/>
  <c r="J151" i="1"/>
  <c r="J152" i="1"/>
  <c r="J156" i="1"/>
  <c r="J157" i="1"/>
  <c r="J158" i="1"/>
  <c r="J159" i="1"/>
  <c r="J160" i="1"/>
  <c r="J161" i="1"/>
  <c r="J162" i="1"/>
  <c r="J164" i="1"/>
  <c r="J165" i="1"/>
  <c r="J166" i="1"/>
  <c r="J167" i="1"/>
  <c r="J169" i="1"/>
  <c r="J168" i="1" s="1"/>
  <c r="J173" i="1"/>
  <c r="J175" i="1"/>
  <c r="J176" i="1"/>
  <c r="J177" i="1"/>
  <c r="J178" i="1"/>
  <c r="J179" i="1"/>
  <c r="J180" i="1"/>
  <c r="J184" i="1"/>
  <c r="J185" i="1"/>
  <c r="J188" i="1"/>
  <c r="J190" i="1"/>
  <c r="J194" i="1"/>
  <c r="J195" i="1"/>
  <c r="J197" i="1"/>
  <c r="J198" i="1"/>
  <c r="J199" i="1"/>
  <c r="J200" i="1"/>
  <c r="J201" i="1"/>
  <c r="J205" i="1"/>
  <c r="J207" i="1"/>
  <c r="J208" i="1"/>
  <c r="J209" i="1"/>
  <c r="J213" i="1"/>
  <c r="J214" i="1"/>
  <c r="J216" i="1"/>
  <c r="J218" i="1"/>
  <c r="J217" i="1" s="1"/>
  <c r="J219" i="1"/>
  <c r="J220" i="1"/>
  <c r="J223" i="1"/>
  <c r="J227" i="1"/>
  <c r="J226" i="1" s="1"/>
  <c r="J229" i="1"/>
  <c r="J228" i="1" s="1"/>
  <c r="J231" i="1"/>
  <c r="J232" i="1"/>
  <c r="J234" i="1"/>
  <c r="J235" i="1"/>
  <c r="J237" i="1"/>
  <c r="J236" i="1" s="1"/>
  <c r="J239" i="1"/>
  <c r="J238" i="1" s="1"/>
  <c r="J241" i="1"/>
  <c r="J249" i="1"/>
  <c r="J250" i="1"/>
  <c r="J251" i="1"/>
  <c r="J255" i="1"/>
  <c r="J254" i="1" s="1"/>
  <c r="J258" i="1"/>
  <c r="J262" i="1"/>
  <c r="J263" i="1"/>
  <c r="J264" i="1"/>
  <c r="J267" i="1"/>
  <c r="J268" i="1"/>
  <c r="J270" i="1"/>
  <c r="J271" i="1"/>
  <c r="J274" i="1"/>
  <c r="J275" i="1"/>
  <c r="J276" i="1"/>
  <c r="J280" i="1"/>
  <c r="J281" i="1"/>
  <c r="J282" i="1"/>
  <c r="J283" i="1"/>
  <c r="J284" i="1"/>
  <c r="J287" i="1"/>
  <c r="J288" i="1"/>
  <c r="J289" i="1"/>
  <c r="J290" i="1"/>
  <c r="J291" i="1"/>
  <c r="J292" i="1"/>
  <c r="J295" i="1"/>
  <c r="J297" i="1"/>
  <c r="J298" i="1"/>
  <c r="J302" i="1"/>
  <c r="J303" i="1"/>
  <c r="J304" i="1"/>
  <c r="J306" i="1"/>
  <c r="J307" i="1"/>
  <c r="J309" i="1"/>
  <c r="J310" i="1"/>
  <c r="J311" i="1"/>
  <c r="J312" i="1"/>
  <c r="J315" i="1"/>
  <c r="J316" i="1"/>
  <c r="J317" i="1"/>
  <c r="J318" i="1"/>
  <c r="J319" i="1"/>
  <c r="J320" i="1"/>
  <c r="J323" i="1"/>
  <c r="J324" i="1"/>
  <c r="J325" i="1"/>
  <c r="J328" i="1"/>
  <c r="J330" i="1"/>
  <c r="J331" i="1"/>
  <c r="J332" i="1"/>
  <c r="J333" i="1"/>
  <c r="J335" i="1"/>
  <c r="J336" i="1"/>
  <c r="J337" i="1"/>
  <c r="J340" i="1"/>
  <c r="J341" i="1"/>
  <c r="J342" i="1"/>
  <c r="J344" i="1"/>
  <c r="J345" i="1"/>
  <c r="J347" i="1"/>
  <c r="J348" i="1"/>
  <c r="J349" i="1"/>
  <c r="J350" i="1"/>
  <c r="J352" i="1"/>
  <c r="J353" i="1"/>
  <c r="J356" i="1"/>
  <c r="J357" i="1"/>
  <c r="J358" i="1"/>
  <c r="J361" i="1"/>
  <c r="J363" i="1"/>
  <c r="J364" i="1"/>
  <c r="J365" i="1"/>
  <c r="J367" i="1"/>
  <c r="J368" i="1"/>
  <c r="J369" i="1"/>
  <c r="J371" i="1"/>
  <c r="J372" i="1"/>
  <c r="J375" i="1"/>
  <c r="J376" i="1"/>
  <c r="J377" i="1"/>
  <c r="J380" i="1"/>
  <c r="J382" i="1"/>
  <c r="J383" i="1"/>
  <c r="J384" i="1"/>
  <c r="J386" i="1"/>
  <c r="J387" i="1"/>
  <c r="J388" i="1"/>
  <c r="J389" i="1"/>
  <c r="J390" i="1"/>
  <c r="J393" i="1"/>
  <c r="J394" i="1"/>
  <c r="J395" i="1"/>
  <c r="J397" i="1"/>
  <c r="J399" i="1"/>
  <c r="J400" i="1"/>
  <c r="J401" i="1"/>
  <c r="J403" i="1"/>
  <c r="J404" i="1"/>
  <c r="J405" i="1"/>
  <c r="J406" i="1"/>
  <c r="J409" i="1"/>
  <c r="J410" i="1"/>
  <c r="J411" i="1"/>
  <c r="J414" i="1"/>
  <c r="J416" i="1"/>
  <c r="J417" i="1"/>
  <c r="J419" i="1"/>
  <c r="J420" i="1"/>
  <c r="J421" i="1"/>
  <c r="J422" i="1"/>
  <c r="J425" i="1"/>
  <c r="J426" i="1"/>
  <c r="J427" i="1"/>
  <c r="J430" i="1"/>
  <c r="J431" i="1"/>
  <c r="J432" i="1"/>
  <c r="J434" i="1"/>
  <c r="J435" i="1"/>
  <c r="J436" i="1"/>
  <c r="J437" i="1"/>
  <c r="J439" i="1"/>
  <c r="J440" i="1"/>
  <c r="J441" i="1"/>
  <c r="J446" i="1"/>
  <c r="J447" i="1"/>
  <c r="J448" i="1"/>
  <c r="J449" i="1"/>
  <c r="J451" i="1"/>
  <c r="J452" i="1"/>
  <c r="J453" i="1"/>
  <c r="J456" i="1"/>
  <c r="J457" i="1"/>
  <c r="J458" i="1"/>
  <c r="J460" i="1"/>
  <c r="J462" i="1"/>
  <c r="J463" i="1"/>
  <c r="J465" i="1"/>
  <c r="J466" i="1"/>
  <c r="J467" i="1"/>
  <c r="J468" i="1"/>
  <c r="J473" i="1"/>
  <c r="J475" i="1"/>
  <c r="J477" i="1"/>
  <c r="J478" i="1"/>
  <c r="J479" i="1"/>
  <c r="J481" i="1"/>
  <c r="J482" i="1"/>
  <c r="J483" i="1"/>
  <c r="J484" i="1"/>
  <c r="J485" i="1"/>
  <c r="J486" i="1"/>
  <c r="J489" i="1"/>
  <c r="J490" i="1"/>
  <c r="J491" i="1"/>
  <c r="J493" i="1"/>
  <c r="J494" i="1"/>
  <c r="J496" i="1"/>
  <c r="J497" i="1"/>
  <c r="J499" i="1"/>
  <c r="J500" i="1"/>
  <c r="J501" i="1"/>
  <c r="J502" i="1"/>
  <c r="J503" i="1"/>
  <c r="J506" i="1"/>
  <c r="J507" i="1"/>
  <c r="J508" i="1"/>
  <c r="J510" i="1"/>
  <c r="J512" i="1"/>
  <c r="J513" i="1"/>
  <c r="J516" i="1"/>
  <c r="J517" i="1"/>
  <c r="J518" i="1"/>
  <c r="J519" i="1"/>
  <c r="J520" i="1"/>
  <c r="J523" i="1"/>
  <c r="J524" i="1"/>
  <c r="J525" i="1"/>
  <c r="J527" i="1"/>
  <c r="J533" i="1"/>
  <c r="J537" i="1"/>
  <c r="J538" i="1"/>
  <c r="J540" i="1"/>
  <c r="J542" i="1"/>
  <c r="J558" i="1"/>
  <c r="J559" i="1"/>
  <c r="J560" i="1"/>
  <c r="J561" i="1"/>
  <c r="J562" i="1"/>
  <c r="J563" i="1"/>
  <c r="J566" i="1"/>
  <c r="J567" i="1"/>
  <c r="J570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7" i="1"/>
  <c r="J588" i="1"/>
  <c r="J591" i="1"/>
  <c r="J594" i="1"/>
  <c r="J595" i="1"/>
  <c r="J596" i="1"/>
  <c r="J597" i="1"/>
  <c r="J598" i="1"/>
  <c r="J599" i="1"/>
  <c r="J600" i="1"/>
  <c r="J601" i="1"/>
  <c r="J602" i="1"/>
  <c r="J603" i="1"/>
  <c r="J604" i="1"/>
  <c r="J608" i="1"/>
  <c r="J609" i="1"/>
  <c r="J611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9" i="1"/>
  <c r="J630" i="1"/>
  <c r="J633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2" i="1"/>
  <c r="J653" i="1"/>
  <c r="J655" i="1"/>
  <c r="J656" i="1"/>
  <c r="J658" i="1"/>
  <c r="J659" i="1"/>
  <c r="J660" i="1"/>
  <c r="J661" i="1"/>
  <c r="J662" i="1"/>
  <c r="J663" i="1"/>
  <c r="J664" i="1"/>
  <c r="J665" i="1"/>
  <c r="J666" i="1"/>
  <c r="J669" i="1"/>
  <c r="J670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7" i="1"/>
  <c r="J688" i="1"/>
  <c r="J689" i="1"/>
  <c r="J691" i="1"/>
  <c r="J692" i="1"/>
  <c r="J695" i="1"/>
  <c r="J696" i="1"/>
  <c r="J697" i="1"/>
  <c r="J698" i="1"/>
  <c r="J699" i="1"/>
  <c r="J700" i="1"/>
  <c r="J701" i="1"/>
  <c r="J702" i="1"/>
  <c r="J703" i="1"/>
  <c r="J707" i="1"/>
  <c r="J708" i="1"/>
  <c r="J710" i="1"/>
  <c r="J712" i="1"/>
  <c r="J713" i="1"/>
  <c r="J714" i="1"/>
  <c r="J715" i="1"/>
  <c r="J716" i="1"/>
  <c r="J717" i="1"/>
  <c r="J718" i="1"/>
  <c r="J719" i="1"/>
  <c r="J720" i="1"/>
  <c r="J721" i="1"/>
  <c r="J724" i="1"/>
  <c r="J725" i="1"/>
  <c r="J727" i="1"/>
  <c r="J729" i="1"/>
  <c r="J731" i="1"/>
  <c r="J732" i="1"/>
  <c r="J733" i="1"/>
  <c r="J734" i="1"/>
  <c r="J735" i="1"/>
  <c r="J736" i="1"/>
  <c r="J737" i="1"/>
  <c r="J738" i="1"/>
  <c r="J739" i="1"/>
  <c r="J740" i="1"/>
  <c r="J743" i="1"/>
  <c r="J744" i="1"/>
  <c r="J745" i="1"/>
  <c r="J746" i="1"/>
  <c r="J747" i="1"/>
  <c r="J749" i="1"/>
  <c r="J752" i="1"/>
  <c r="J753" i="1"/>
  <c r="J754" i="1"/>
  <c r="J755" i="1"/>
  <c r="J757" i="1"/>
  <c r="J758" i="1"/>
  <c r="J759" i="1"/>
  <c r="J760" i="1"/>
  <c r="J761" i="1"/>
  <c r="J764" i="1"/>
  <c r="J765" i="1"/>
  <c r="J767" i="1"/>
  <c r="J769" i="1"/>
  <c r="J770" i="1"/>
  <c r="J771" i="1"/>
  <c r="J772" i="1"/>
  <c r="J773" i="1"/>
  <c r="J774" i="1"/>
  <c r="J775" i="1"/>
  <c r="J776" i="1"/>
  <c r="J779" i="1"/>
  <c r="J780" i="1"/>
  <c r="J782" i="1"/>
  <c r="J784" i="1"/>
  <c r="J785" i="1"/>
  <c r="J786" i="1"/>
  <c r="J787" i="1"/>
  <c r="J788" i="1"/>
  <c r="J789" i="1"/>
  <c r="J790" i="1"/>
  <c r="J791" i="1"/>
  <c r="J794" i="1"/>
  <c r="J795" i="1"/>
  <c r="J797" i="1"/>
  <c r="J799" i="1"/>
  <c r="J800" i="1"/>
  <c r="J801" i="1"/>
  <c r="J802" i="1"/>
  <c r="J803" i="1"/>
  <c r="J804" i="1"/>
  <c r="J805" i="1"/>
  <c r="J806" i="1"/>
  <c r="J807" i="1"/>
  <c r="J812" i="1"/>
  <c r="J813" i="1"/>
  <c r="J815" i="1"/>
  <c r="J817" i="1"/>
  <c r="J818" i="1"/>
  <c r="J819" i="1"/>
  <c r="J820" i="1"/>
  <c r="J823" i="1"/>
  <c r="J824" i="1"/>
  <c r="J825" i="1"/>
  <c r="J826" i="1"/>
  <c r="J828" i="1"/>
  <c r="J829" i="1"/>
  <c r="J830" i="1"/>
  <c r="J831" i="1"/>
  <c r="J834" i="1"/>
  <c r="J835" i="1"/>
  <c r="J836" i="1"/>
  <c r="J837" i="1"/>
  <c r="J839" i="1"/>
  <c r="J840" i="1"/>
  <c r="J841" i="1"/>
  <c r="J842" i="1"/>
  <c r="J845" i="1"/>
  <c r="J846" i="1"/>
  <c r="J849" i="1"/>
  <c r="J852" i="1"/>
  <c r="J853" i="1"/>
  <c r="J854" i="1"/>
  <c r="J855" i="1"/>
  <c r="J858" i="1"/>
  <c r="J859" i="1"/>
  <c r="J860" i="1"/>
  <c r="J861" i="1"/>
  <c r="J862" i="1"/>
  <c r="J864" i="1"/>
  <c r="J865" i="1"/>
  <c r="J866" i="1"/>
  <c r="J867" i="1"/>
  <c r="J868" i="1"/>
  <c r="J869" i="1"/>
  <c r="J873" i="1"/>
  <c r="J874" i="1"/>
  <c r="J876" i="1"/>
  <c r="J878" i="1"/>
  <c r="J879" i="1"/>
  <c r="J880" i="1"/>
  <c r="J881" i="1"/>
  <c r="J882" i="1"/>
  <c r="J883" i="1"/>
  <c r="J884" i="1"/>
  <c r="J887" i="1"/>
  <c r="J888" i="1"/>
  <c r="J891" i="1"/>
  <c r="J894" i="1"/>
  <c r="J895" i="1"/>
  <c r="J896" i="1"/>
  <c r="J897" i="1"/>
  <c r="J898" i="1"/>
  <c r="J899" i="1"/>
  <c r="J900" i="1"/>
  <c r="J903" i="1"/>
  <c r="J904" i="1"/>
  <c r="J907" i="1"/>
  <c r="J910" i="1"/>
  <c r="J911" i="1"/>
  <c r="J912" i="1"/>
  <c r="J913" i="1"/>
  <c r="J916" i="1"/>
  <c r="J917" i="1"/>
  <c r="J918" i="1"/>
  <c r="J919" i="1"/>
  <c r="J921" i="1"/>
  <c r="J922" i="1"/>
  <c r="J923" i="1"/>
  <c r="J924" i="1"/>
  <c r="J926" i="1"/>
  <c r="J927" i="1"/>
  <c r="J929" i="1"/>
  <c r="J930" i="1"/>
  <c r="J933" i="1"/>
  <c r="J934" i="1"/>
  <c r="J935" i="1"/>
  <c r="J936" i="1"/>
  <c r="J937" i="1"/>
  <c r="J939" i="1"/>
  <c r="J940" i="1"/>
  <c r="J942" i="1"/>
  <c r="J943" i="1"/>
  <c r="J944" i="1"/>
  <c r="J949" i="1"/>
  <c r="J950" i="1"/>
  <c r="J951" i="1"/>
  <c r="J953" i="1"/>
  <c r="J954" i="1"/>
  <c r="J955" i="1"/>
  <c r="J956" i="1"/>
  <c r="J957" i="1"/>
  <c r="J965" i="1"/>
  <c r="J966" i="1"/>
  <c r="J969" i="1"/>
  <c r="J970" i="1"/>
  <c r="J972" i="1"/>
  <c r="J971" i="1" s="1"/>
  <c r="I1521" i="1"/>
  <c r="I73" i="1" s="1"/>
  <c r="J73" i="1" s="1"/>
  <c r="I1514" i="1"/>
  <c r="I1513" i="1" s="1"/>
  <c r="I1505" i="1"/>
  <c r="I1502" i="1"/>
  <c r="I1499" i="1"/>
  <c r="I1496" i="1"/>
  <c r="I1494" i="1"/>
  <c r="I1492" i="1"/>
  <c r="I18" i="1"/>
  <c r="I1447" i="1"/>
  <c r="I1446" i="1" s="1"/>
  <c r="I1442" i="1"/>
  <c r="I1441" i="1" s="1"/>
  <c r="I1440" i="1" s="1"/>
  <c r="I1436" i="1"/>
  <c r="I1435" i="1" s="1"/>
  <c r="I1431" i="1"/>
  <c r="I1430" i="1" s="1"/>
  <c r="I1429" i="1" s="1"/>
  <c r="I1425" i="1"/>
  <c r="I1424" i="1" s="1"/>
  <c r="I1420" i="1"/>
  <c r="I1419" i="1" s="1"/>
  <c r="I1418" i="1" s="1"/>
  <c r="I1414" i="1"/>
  <c r="I1413" i="1" s="1"/>
  <c r="I1408" i="1"/>
  <c r="I1407" i="1" s="1"/>
  <c r="I1406" i="1" s="1"/>
  <c r="I1402" i="1"/>
  <c r="I1401" i="1" s="1"/>
  <c r="I1396" i="1"/>
  <c r="I1395" i="1" s="1"/>
  <c r="I1394" i="1" s="1"/>
  <c r="I1390" i="1"/>
  <c r="I1389" i="1" s="1"/>
  <c r="I1384" i="1"/>
  <c r="I1383" i="1" s="1"/>
  <c r="I1382" i="1" s="1"/>
  <c r="I1378" i="1"/>
  <c r="I1377" i="1" s="1"/>
  <c r="I1371" i="1"/>
  <c r="I1368" i="1"/>
  <c r="I1367" i="1" s="1"/>
  <c r="I1362" i="1"/>
  <c r="I1361" i="1" s="1"/>
  <c r="I1360" i="1" s="1"/>
  <c r="I1356" i="1"/>
  <c r="I1355" i="1" s="1"/>
  <c r="I1350" i="1"/>
  <c r="I1349" i="1" s="1"/>
  <c r="I1348" i="1" s="1"/>
  <c r="I1344" i="1"/>
  <c r="I1343" i="1" s="1"/>
  <c r="I1338" i="1"/>
  <c r="I1337" i="1" s="1"/>
  <c r="I1336" i="1" s="1"/>
  <c r="I1332" i="1"/>
  <c r="I1331" i="1" s="1"/>
  <c r="I1326" i="1"/>
  <c r="I1325" i="1" s="1"/>
  <c r="I1324" i="1" s="1"/>
  <c r="I1320" i="1"/>
  <c r="I1319" i="1" s="1"/>
  <c r="I1314" i="1"/>
  <c r="I1313" i="1" s="1"/>
  <c r="I1312" i="1" s="1"/>
  <c r="I1308" i="1"/>
  <c r="I1307" i="1" s="1"/>
  <c r="I1302" i="1"/>
  <c r="I1301" i="1" s="1"/>
  <c r="I1300" i="1" s="1"/>
  <c r="I1296" i="1"/>
  <c r="I1295" i="1" s="1"/>
  <c r="I1289" i="1"/>
  <c r="I1286" i="1"/>
  <c r="I1285" i="1" s="1"/>
  <c r="I1280" i="1"/>
  <c r="I1279" i="1" s="1"/>
  <c r="I1278" i="1" s="1"/>
  <c r="I1274" i="1"/>
  <c r="I1273" i="1" s="1"/>
  <c r="I1267" i="1"/>
  <c r="I1264" i="1"/>
  <c r="I1263" i="1" s="1"/>
  <c r="I1258" i="1"/>
  <c r="I1257" i="1" s="1"/>
  <c r="I1256" i="1" s="1"/>
  <c r="I1252" i="1"/>
  <c r="I1251" i="1" s="1"/>
  <c r="I1245" i="1"/>
  <c r="I1242" i="1"/>
  <c r="I1241" i="1" s="1"/>
  <c r="I1236" i="1"/>
  <c r="I1235" i="1" s="1"/>
  <c r="I1234" i="1" s="1"/>
  <c r="I1232" i="1"/>
  <c r="I1231" i="1"/>
  <c r="I1226" i="1"/>
  <c r="I1225" i="1"/>
  <c r="I1222" i="1"/>
  <c r="I1221" i="1"/>
  <c r="I1218" i="1"/>
  <c r="I1217" i="1"/>
  <c r="I1216" i="1"/>
  <c r="I1215" i="1"/>
  <c r="I1209" i="1"/>
  <c r="I1208" i="1" s="1"/>
  <c r="I1205" i="1"/>
  <c r="I1204" i="1" s="1"/>
  <c r="I1201" i="1"/>
  <c r="I1200" i="1" s="1"/>
  <c r="I1197" i="1"/>
  <c r="I1196" i="1"/>
  <c r="I1193" i="1"/>
  <c r="I1192" i="1" s="1"/>
  <c r="I1188" i="1"/>
  <c r="I1187" i="1"/>
  <c r="I1183" i="1"/>
  <c r="I1182" i="1"/>
  <c r="I1179" i="1"/>
  <c r="I1178" i="1" s="1"/>
  <c r="I1175" i="1"/>
  <c r="I1174" i="1" s="1"/>
  <c r="I1171" i="1"/>
  <c r="I1170" i="1" s="1"/>
  <c r="I1167" i="1"/>
  <c r="I1166" i="1" s="1"/>
  <c r="I1163" i="1"/>
  <c r="I1162" i="1" s="1"/>
  <c r="I1158" i="1"/>
  <c r="I1157" i="1" s="1"/>
  <c r="I1153" i="1"/>
  <c r="I1152" i="1" s="1"/>
  <c r="I1151" i="1"/>
  <c r="I1150" i="1"/>
  <c r="I1149" i="1"/>
  <c r="I1142" i="1"/>
  <c r="I1138" i="1"/>
  <c r="I1133" i="1"/>
  <c r="I1132" i="1" s="1"/>
  <c r="I1127" i="1"/>
  <c r="I1122" i="1"/>
  <c r="I1121" i="1" s="1"/>
  <c r="I1117" i="1"/>
  <c r="I1116" i="1" s="1"/>
  <c r="I1096" i="1"/>
  <c r="I1095" i="1" s="1"/>
  <c r="I17" i="1" s="1"/>
  <c r="I1061" i="1"/>
  <c r="I1059" i="1"/>
  <c r="I1055" i="1"/>
  <c r="I1053" i="1"/>
  <c r="I1049" i="1"/>
  <c r="I1048" i="1"/>
  <c r="I1047" i="1"/>
  <c r="I1043" i="1"/>
  <c r="I1042" i="1" s="1"/>
  <c r="I1040" i="1"/>
  <c r="I1038" i="1"/>
  <c r="I1036" i="1"/>
  <c r="I1034" i="1"/>
  <c r="I1031" i="1"/>
  <c r="I1029" i="1"/>
  <c r="I1027" i="1"/>
  <c r="I1026" i="1"/>
  <c r="I1025" i="1" s="1"/>
  <c r="I1023" i="1"/>
  <c r="I1021" i="1"/>
  <c r="I1019" i="1"/>
  <c r="I1017" i="1"/>
  <c r="I1015" i="1"/>
  <c r="I1013" i="1"/>
  <c r="I1011" i="1"/>
  <c r="I1009" i="1"/>
  <c r="I1007" i="1"/>
  <c r="I1005" i="1"/>
  <c r="I1003" i="1"/>
  <c r="I968" i="1"/>
  <c r="I967" i="1"/>
  <c r="I964" i="1"/>
  <c r="I963" i="1" s="1"/>
  <c r="I948" i="1"/>
  <c r="I946" i="1" s="1"/>
  <c r="I932" i="1"/>
  <c r="I931" i="1"/>
  <c r="I928" i="1"/>
  <c r="I920" i="1"/>
  <c r="I914" i="1" s="1"/>
  <c r="I68" i="1" s="1"/>
  <c r="I915" i="1"/>
  <c r="I909" i="1"/>
  <c r="I901" i="1" s="1"/>
  <c r="I902" i="1"/>
  <c r="I893" i="1"/>
  <c r="I889" i="1"/>
  <c r="I886" i="1"/>
  <c r="I877" i="1"/>
  <c r="I875" i="1"/>
  <c r="I872" i="1"/>
  <c r="I863" i="1"/>
  <c r="I856" i="1" s="1"/>
  <c r="I64" i="1" s="1"/>
  <c r="I857" i="1"/>
  <c r="I851" i="1"/>
  <c r="I847" i="1"/>
  <c r="I844" i="1"/>
  <c r="I838" i="1"/>
  <c r="I832" i="1" s="1"/>
  <c r="I62" i="1" s="1"/>
  <c r="I833" i="1"/>
  <c r="I827" i="1"/>
  <c r="I821" i="1" s="1"/>
  <c r="I61" i="1" s="1"/>
  <c r="I822" i="1"/>
  <c r="I816" i="1"/>
  <c r="I814" i="1"/>
  <c r="I811" i="1"/>
  <c r="I796" i="1"/>
  <c r="I793" i="1"/>
  <c r="I783" i="1"/>
  <c r="I778" i="1"/>
  <c r="I768" i="1"/>
  <c r="I766" i="1"/>
  <c r="I763" i="1"/>
  <c r="I756" i="1"/>
  <c r="I751" i="1"/>
  <c r="I750" i="1"/>
  <c r="I748" i="1"/>
  <c r="I742" i="1"/>
  <c r="I730" i="1"/>
  <c r="I726" i="1"/>
  <c r="I723" i="1"/>
  <c r="I711" i="1"/>
  <c r="I709" i="1"/>
  <c r="I706" i="1"/>
  <c r="I704" i="1"/>
  <c r="I685" i="1" s="1"/>
  <c r="I686" i="1"/>
  <c r="I674" i="1"/>
  <c r="I671" i="1"/>
  <c r="I668" i="1"/>
  <c r="I657" i="1"/>
  <c r="I651" i="1"/>
  <c r="I635" i="1"/>
  <c r="I627" i="1" s="1"/>
  <c r="I628" i="1"/>
  <c r="I607" i="1"/>
  <c r="I605" i="1"/>
  <c r="I593" i="1"/>
  <c r="I586" i="1"/>
  <c r="I572" i="1"/>
  <c r="I564" i="1" s="1"/>
  <c r="I565" i="1"/>
  <c r="I541" i="1"/>
  <c r="I536" i="1"/>
  <c r="I532" i="1"/>
  <c r="I531" i="1"/>
  <c r="I530" i="1"/>
  <c r="I529" i="1"/>
  <c r="I528" i="1"/>
  <c r="I526" i="1"/>
  <c r="I522" i="1"/>
  <c r="I515" i="1"/>
  <c r="I514" i="1"/>
  <c r="I511" i="1"/>
  <c r="I509" i="1"/>
  <c r="I505" i="1"/>
  <c r="I498" i="1"/>
  <c r="I495" i="1"/>
  <c r="I492" i="1"/>
  <c r="I488" i="1"/>
  <c r="I480" i="1"/>
  <c r="I476" i="1"/>
  <c r="I472" i="1"/>
  <c r="I471" i="1"/>
  <c r="I464" i="1"/>
  <c r="I461" i="1"/>
  <c r="I455" i="1"/>
  <c r="I450" i="1"/>
  <c r="I445" i="1"/>
  <c r="I444" i="1"/>
  <c r="I438" i="1"/>
  <c r="I433" i="1"/>
  <c r="I424" i="1"/>
  <c r="I418" i="1"/>
  <c r="I415" i="1"/>
  <c r="I408" i="1"/>
  <c r="I402" i="1"/>
  <c r="I398" i="1"/>
  <c r="I396" i="1"/>
  <c r="I392" i="1"/>
  <c r="I385" i="1"/>
  <c r="I381" i="1"/>
  <c r="I374" i="1"/>
  <c r="I366" i="1"/>
  <c r="I362" i="1"/>
  <c r="I354" i="1" s="1"/>
  <c r="I355" i="1"/>
  <c r="I351" i="1"/>
  <c r="I346" i="1"/>
  <c r="I339" i="1"/>
  <c r="I334" i="1"/>
  <c r="I329" i="1"/>
  <c r="I322" i="1"/>
  <c r="I314" i="1"/>
  <c r="I308" i="1"/>
  <c r="I305" i="1"/>
  <c r="I301" i="1"/>
  <c r="I296" i="1"/>
  <c r="I294" i="1"/>
  <c r="I293" i="1"/>
  <c r="I286" i="1"/>
  <c r="I277" i="1"/>
  <c r="I273" i="1"/>
  <c r="I265" i="1"/>
  <c r="I27" i="1" s="1"/>
  <c r="I266" i="1"/>
  <c r="I261" i="1"/>
  <c r="I256" i="1" s="1"/>
  <c r="I254" i="1"/>
  <c r="I253" i="1"/>
  <c r="I252" i="1" s="1"/>
  <c r="I248" i="1"/>
  <c r="I243" i="1"/>
  <c r="I242" i="1"/>
  <c r="I240" i="1" s="1"/>
  <c r="I238" i="1"/>
  <c r="I236" i="1"/>
  <c r="I233" i="1"/>
  <c r="I230" i="1"/>
  <c r="I228" i="1"/>
  <c r="I226" i="1"/>
  <c r="I224" i="1"/>
  <c r="I222" i="1"/>
  <c r="I221" i="1" s="1"/>
  <c r="I217" i="1"/>
  <c r="I206" i="1"/>
  <c r="I204" i="1" s="1"/>
  <c r="I189" i="1"/>
  <c r="I186" i="1"/>
  <c r="I168" i="1"/>
  <c r="I155" i="1"/>
  <c r="I148" i="1"/>
  <c r="I140" i="1"/>
  <c r="I137" i="1"/>
  <c r="I136" i="1" s="1"/>
  <c r="I132" i="1"/>
  <c r="I130" i="1"/>
  <c r="I129" i="1" s="1"/>
  <c r="I123" i="1"/>
  <c r="I119" i="1"/>
  <c r="I118" i="1" s="1"/>
  <c r="I115" i="1"/>
  <c r="I113" i="1" s="1"/>
  <c r="I110" i="1"/>
  <c r="I105" i="1"/>
  <c r="I104" i="1" s="1"/>
  <c r="I103" i="1" s="1"/>
  <c r="I90" i="1"/>
  <c r="I88" i="1"/>
  <c r="I87" i="1"/>
  <c r="I19" i="1"/>
  <c r="I16" i="1"/>
  <c r="I15" i="1"/>
  <c r="I1491" i="1" l="1"/>
  <c r="I1490" i="1" s="1"/>
  <c r="I183" i="1"/>
  <c r="I272" i="1"/>
  <c r="I373" i="1"/>
  <c r="I35" i="1" s="1"/>
  <c r="I143" i="1"/>
  <c r="I407" i="1"/>
  <c r="I37" i="1" s="1"/>
  <c r="I1224" i="1"/>
  <c r="I1223" i="1" s="1"/>
  <c r="J261" i="1"/>
  <c r="J256" i="1" s="1"/>
  <c r="J144" i="1"/>
  <c r="I423" i="1"/>
  <c r="I38" i="1" s="1"/>
  <c r="I843" i="1"/>
  <c r="I885" i="1"/>
  <c r="I66" i="1" s="1"/>
  <c r="I1052" i="1"/>
  <c r="I321" i="1"/>
  <c r="J210" i="1"/>
  <c r="I722" i="1"/>
  <c r="I947" i="1"/>
  <c r="I585" i="1"/>
  <c r="I14" i="1"/>
  <c r="I11" i="1" s="1"/>
  <c r="I128" i="1"/>
  <c r="I127" i="1" s="1"/>
  <c r="I24" i="1" s="1"/>
  <c r="I34" i="1"/>
  <c r="I1115" i="1"/>
  <c r="I1148" i="1"/>
  <c r="I1214" i="1"/>
  <c r="J565" i="1"/>
  <c r="J522" i="1"/>
  <c r="J455" i="1"/>
  <c r="J424" i="1"/>
  <c r="J408" i="1"/>
  <c r="J339" i="1"/>
  <c r="J301" i="1"/>
  <c r="J286" i="1"/>
  <c r="J233" i="1"/>
  <c r="J230" i="1"/>
  <c r="J536" i="1"/>
  <c r="I338" i="1"/>
  <c r="I33" i="1" s="1"/>
  <c r="I1002" i="1"/>
  <c r="J651" i="1"/>
  <c r="J778" i="1"/>
  <c r="J723" i="1"/>
  <c r="J607" i="1"/>
  <c r="I470" i="1"/>
  <c r="I1213" i="1"/>
  <c r="J742" i="1"/>
  <c r="J586" i="1"/>
  <c r="I487" i="1"/>
  <c r="I42" i="1" s="1"/>
  <c r="I705" i="1"/>
  <c r="I741" i="1"/>
  <c r="I777" i="1"/>
  <c r="I810" i="1"/>
  <c r="I60" i="1" s="1"/>
  <c r="I1230" i="1"/>
  <c r="I1229" i="1" s="1"/>
  <c r="J968" i="1"/>
  <c r="J928" i="1"/>
  <c r="J902" i="1"/>
  <c r="J886" i="1"/>
  <c r="J872" i="1"/>
  <c r="J844" i="1"/>
  <c r="J833" i="1"/>
  <c r="J822" i="1"/>
  <c r="J793" i="1"/>
  <c r="J763" i="1"/>
  <c r="J706" i="1"/>
  <c r="J686" i="1"/>
  <c r="J668" i="1"/>
  <c r="J628" i="1"/>
  <c r="J193" i="1"/>
  <c r="J155" i="1"/>
  <c r="J273" i="1"/>
  <c r="J266" i="1"/>
  <c r="J932" i="1"/>
  <c r="J915" i="1"/>
  <c r="J857" i="1"/>
  <c r="J811" i="1"/>
  <c r="J505" i="1"/>
  <c r="J488" i="1"/>
  <c r="J392" i="1"/>
  <c r="J374" i="1"/>
  <c r="J355" i="1"/>
  <c r="J322" i="1"/>
  <c r="I28" i="1"/>
  <c r="I469" i="1"/>
  <c r="I41" i="1" s="1"/>
  <c r="I521" i="1"/>
  <c r="I44" i="1" s="1"/>
  <c r="I1220" i="1"/>
  <c r="I1219" i="1" s="1"/>
  <c r="J248" i="1"/>
  <c r="I86" i="1"/>
  <c r="I85" i="1"/>
  <c r="I109" i="1"/>
  <c r="I114" i="1"/>
  <c r="I117" i="1"/>
  <c r="I135" i="1"/>
  <c r="I285" i="1"/>
  <c r="I300" i="1"/>
  <c r="I31" i="1" s="1"/>
  <c r="I391" i="1"/>
  <c r="I36" i="1" s="1"/>
  <c r="I443" i="1"/>
  <c r="I442" i="1"/>
  <c r="I454" i="1"/>
  <c r="I40" i="1" s="1"/>
  <c r="I504" i="1"/>
  <c r="I535" i="1"/>
  <c r="I606" i="1"/>
  <c r="I650" i="1"/>
  <c r="I667" i="1"/>
  <c r="I762" i="1"/>
  <c r="I792" i="1"/>
  <c r="I871" i="1"/>
  <c r="I65" i="1" s="1"/>
  <c r="I925" i="1"/>
  <c r="I962" i="1"/>
  <c r="I1033" i="1"/>
  <c r="I1046" i="1"/>
  <c r="I1045" i="1" s="1"/>
  <c r="I1147" i="1"/>
  <c r="I1146" i="1" s="1"/>
  <c r="J816" i="1"/>
  <c r="J967" i="1"/>
  <c r="I1512" i="1"/>
  <c r="I1233" i="1"/>
  <c r="I1255" i="1"/>
  <c r="I1277" i="1"/>
  <c r="I47" i="1" s="1"/>
  <c r="I1299" i="1"/>
  <c r="I1311" i="1"/>
  <c r="I1323" i="1"/>
  <c r="I1335" i="1"/>
  <c r="I1347" i="1"/>
  <c r="I1359" i="1"/>
  <c r="I53" i="1" s="1"/>
  <c r="I1381" i="1"/>
  <c r="I1393" i="1"/>
  <c r="I1405" i="1"/>
  <c r="I1417" i="1"/>
  <c r="I1428" i="1"/>
  <c r="I1439" i="1"/>
  <c r="I45" i="1" l="1"/>
  <c r="I46" i="1"/>
  <c r="I57" i="1"/>
  <c r="I945" i="1"/>
  <c r="I1489" i="1"/>
  <c r="I51" i="1"/>
  <c r="I49" i="1"/>
  <c r="I52" i="1"/>
  <c r="I50" i="1"/>
  <c r="I48" i="1"/>
  <c r="I58" i="1"/>
  <c r="I54" i="1"/>
  <c r="I59" i="1"/>
  <c r="I55" i="1"/>
  <c r="I870" i="1"/>
  <c r="I534" i="1"/>
  <c r="I809" i="1"/>
  <c r="I299" i="1"/>
  <c r="I56" i="1"/>
  <c r="I32" i="1"/>
  <c r="I30" i="1"/>
  <c r="I134" i="1"/>
  <c r="I108" i="1"/>
  <c r="I67" i="1"/>
  <c r="I63" i="1"/>
  <c r="I43" i="1"/>
  <c r="I39" i="1"/>
  <c r="I29" i="1"/>
  <c r="I112" i="1"/>
  <c r="I1114" i="1"/>
  <c r="I72" i="1" l="1"/>
  <c r="I71" i="1" s="1"/>
  <c r="I69" i="1"/>
  <c r="I1001" i="1"/>
  <c r="I808" i="1"/>
  <c r="I25" i="1"/>
  <c r="I84" i="1"/>
  <c r="I23" i="1" s="1"/>
  <c r="I26" i="1"/>
  <c r="J278" i="1"/>
  <c r="J72" i="1" l="1"/>
  <c r="I22" i="1"/>
  <c r="I70" i="1" s="1"/>
  <c r="I83" i="1"/>
  <c r="J690" i="1"/>
  <c r="J654" i="1"/>
  <c r="J480" i="1"/>
  <c r="J206" i="1"/>
  <c r="J204" i="1" s="1"/>
  <c r="I82" i="1" l="1"/>
  <c r="J305" i="1" l="1"/>
  <c r="J445" i="1"/>
  <c r="J531" i="1"/>
  <c r="J515" i="1"/>
  <c r="J498" i="1"/>
  <c r="J464" i="1"/>
  <c r="J438" i="1"/>
  <c r="J418" i="1"/>
  <c r="J402" i="1"/>
  <c r="J385" i="1"/>
  <c r="J366" i="1"/>
  <c r="J351" i="1"/>
  <c r="J334" i="1"/>
  <c r="J314" i="1"/>
  <c r="J343" i="1"/>
  <c r="J326" i="1"/>
  <c r="J539" i="1"/>
  <c r="J222" i="1"/>
  <c r="J221" i="1" s="1"/>
  <c r="J964" i="1"/>
  <c r="J963" i="1" l="1"/>
  <c r="J962" i="1"/>
  <c r="J948" i="1"/>
  <c r="J444" i="1"/>
  <c r="J137" i="1"/>
  <c r="J130" i="1"/>
  <c r="J129" i="1" s="1"/>
  <c r="J119" i="1"/>
  <c r="J115" i="1"/>
  <c r="J110" i="1"/>
  <c r="J109" i="1" s="1"/>
  <c r="J108" i="1" s="1"/>
  <c r="J105" i="1"/>
  <c r="J104" i="1" s="1"/>
  <c r="J103" i="1" s="1"/>
  <c r="J91" i="1"/>
  <c r="J88" i="1"/>
  <c r="J428" i="1"/>
  <c r="J378" i="1"/>
  <c r="J396" i="1"/>
  <c r="J412" i="1"/>
  <c r="J459" i="1"/>
  <c r="J474" i="1"/>
  <c r="J492" i="1"/>
  <c r="J509" i="1"/>
  <c r="J526" i="1"/>
  <c r="J568" i="1"/>
  <c r="J589" i="1"/>
  <c r="J610" i="1"/>
  <c r="J631" i="1"/>
  <c r="J671" i="1"/>
  <c r="J726" i="1"/>
  <c r="J766" i="1"/>
  <c r="J781" i="1"/>
  <c r="J796" i="1"/>
  <c r="J814" i="1"/>
  <c r="J810" i="1" s="1"/>
  <c r="J60" i="1" s="1"/>
  <c r="J847" i="1"/>
  <c r="J875" i="1"/>
  <c r="J889" i="1"/>
  <c r="J905" i="1"/>
  <c r="J952" i="1"/>
  <c r="J961" i="1"/>
  <c r="J750" i="1"/>
  <c r="J95" i="1"/>
  <c r="J96" i="1"/>
  <c r="J163" i="1"/>
  <c r="J296" i="1"/>
  <c r="J294" i="1"/>
  <c r="J89" i="1" l="1"/>
  <c r="J149" i="1"/>
  <c r="J148" i="1" s="1"/>
  <c r="J90" i="1"/>
  <c r="J118" i="1"/>
  <c r="J136" i="1"/>
  <c r="J113" i="1"/>
  <c r="J114" i="1"/>
  <c r="J443" i="1"/>
  <c r="J359" i="1"/>
  <c r="J87" i="1"/>
  <c r="J756" i="1"/>
  <c r="J947" i="1"/>
  <c r="J514" i="1"/>
  <c r="J530" i="1"/>
  <c r="J532" i="1"/>
  <c r="J86" i="1" l="1"/>
  <c r="J85" i="1"/>
  <c r="J84" i="1" s="1"/>
  <c r="J529" i="1"/>
  <c r="J253" i="1" l="1"/>
  <c r="J252" i="1" s="1"/>
  <c r="J1047" i="1" l="1"/>
  <c r="J1048" i="1"/>
  <c r="J1049" i="1"/>
  <c r="J920" i="1"/>
  <c r="J914" i="1" s="1"/>
  <c r="J68" i="1" s="1"/>
  <c r="J909" i="1"/>
  <c r="J893" i="1"/>
  <c r="J877" i="1"/>
  <c r="J871" i="1" s="1"/>
  <c r="J65" i="1" s="1"/>
  <c r="J827" i="1"/>
  <c r="J821" i="1" s="1"/>
  <c r="J61" i="1" s="1"/>
  <c r="J838" i="1"/>
  <c r="J832" i="1" s="1"/>
  <c r="J62" i="1" s="1"/>
  <c r="J851" i="1"/>
  <c r="J541" i="1"/>
  <c r="J535" i="1" s="1"/>
  <c r="J528" i="1"/>
  <c r="J521" i="1" s="1"/>
  <c r="J511" i="1"/>
  <c r="J504" i="1" s="1"/>
  <c r="J495" i="1"/>
  <c r="J487" i="1" s="1"/>
  <c r="J476" i="1"/>
  <c r="J461" i="1"/>
  <c r="J454" i="1" s="1"/>
  <c r="J450" i="1"/>
  <c r="J442" i="1" s="1"/>
  <c r="J433" i="1"/>
  <c r="J423" i="1" s="1"/>
  <c r="J415" i="1"/>
  <c r="J407" i="1" s="1"/>
  <c r="J398" i="1"/>
  <c r="J391" i="1" s="1"/>
  <c r="J381" i="1"/>
  <c r="J373" i="1" s="1"/>
  <c r="J362" i="1"/>
  <c r="J354" i="1" s="1"/>
  <c r="J346" i="1"/>
  <c r="J338" i="1" s="1"/>
  <c r="J329" i="1"/>
  <c r="J321" i="1" s="1"/>
  <c r="J308" i="1"/>
  <c r="J300" i="1" s="1"/>
  <c r="J885" i="1" l="1"/>
  <c r="J66" i="1" s="1"/>
  <c r="J901" i="1"/>
  <c r="J67" i="1" s="1"/>
  <c r="J843" i="1"/>
  <c r="J63" i="1" s="1"/>
  <c r="J870" i="1" l="1"/>
  <c r="J959" i="1" l="1"/>
  <c r="J946" i="1" l="1"/>
  <c r="J945" i="1" s="1"/>
  <c r="J69" i="1" s="1"/>
  <c r="J704" i="1"/>
  <c r="J694" i="1"/>
  <c r="J685" i="1" l="1"/>
  <c r="J572" i="1"/>
  <c r="J564" i="1" s="1"/>
  <c r="J593" i="1" l="1"/>
  <c r="J674" i="1" l="1"/>
  <c r="J667" i="1" s="1"/>
  <c r="J730" i="1"/>
  <c r="J722" i="1" s="1"/>
  <c r="J938" i="1"/>
  <c r="J931" i="1" s="1"/>
  <c r="J925" i="1" s="1"/>
  <c r="J30" i="1" s="1"/>
  <c r="J863" i="1"/>
  <c r="J856" i="1" s="1"/>
  <c r="J64" i="1" s="1"/>
  <c r="J798" i="1"/>
  <c r="J792" i="1" s="1"/>
  <c r="J783" i="1"/>
  <c r="J777" i="1" s="1"/>
  <c r="J768" i="1"/>
  <c r="J762" i="1" s="1"/>
  <c r="J751" i="1"/>
  <c r="J711" i="1"/>
  <c r="J657" i="1"/>
  <c r="J650" i="1" s="1"/>
  <c r="J635" i="1"/>
  <c r="J612" i="1"/>
  <c r="J606" i="1" s="1"/>
  <c r="J269" i="1"/>
  <c r="J265" i="1" s="1"/>
  <c r="J27" i="1" s="1"/>
  <c r="J293" i="1"/>
  <c r="J285" i="1" s="1"/>
  <c r="J29" i="1" s="1"/>
  <c r="J277" i="1"/>
  <c r="J272" i="1" s="1"/>
  <c r="J28" i="1" s="1"/>
  <c r="J809" i="1" l="1"/>
  <c r="J808" i="1" s="1"/>
  <c r="J627" i="1"/>
  <c r="J171" i="1"/>
  <c r="J140" i="1" l="1"/>
  <c r="J135" i="1" s="1"/>
  <c r="J134" i="1" s="1"/>
  <c r="J26" i="1" s="1"/>
  <c r="J132" i="1"/>
  <c r="J128" i="1" s="1"/>
  <c r="J127" i="1" s="1"/>
  <c r="J24" i="1" s="1"/>
  <c r="J123" i="1"/>
  <c r="J117" i="1" s="1"/>
  <c r="J112" i="1" s="1"/>
  <c r="J25" i="1" s="1"/>
  <c r="J83" i="1" l="1"/>
  <c r="J748" i="1"/>
  <c r="J741" i="1" s="1"/>
  <c r="J225" i="1" l="1"/>
  <c r="J224" i="1" s="1"/>
  <c r="J1231" i="1" l="1"/>
  <c r="J1232" i="1"/>
  <c r="J1378" i="1"/>
  <c r="J1377" i="1" s="1"/>
  <c r="J1296" i="1"/>
  <c r="J1295" i="1" s="1"/>
  <c r="J1274" i="1"/>
  <c r="J1273" i="1" s="1"/>
  <c r="J1252" i="1" l="1"/>
  <c r="J1251" i="1" s="1"/>
  <c r="J1053" i="1" l="1"/>
  <c r="J1043" i="1" l="1"/>
  <c r="J1042" i="1" s="1"/>
  <c r="J1040" i="1" l="1"/>
  <c r="J1038" i="1"/>
  <c r="J1036" i="1"/>
  <c r="J1034" i="1"/>
  <c r="J1031" i="1"/>
  <c r="J1029" i="1"/>
  <c r="J1027" i="1"/>
  <c r="J1023" i="1"/>
  <c r="J1021" i="1"/>
  <c r="J1019" i="1"/>
  <c r="J1017" i="1"/>
  <c r="J1015" i="1"/>
  <c r="J1013" i="1"/>
  <c r="J1011" i="1"/>
  <c r="J1009" i="1"/>
  <c r="J1007" i="1"/>
  <c r="J1005" i="1"/>
  <c r="J1003" i="1"/>
  <c r="J1033" i="1" l="1"/>
  <c r="J1026" i="1"/>
  <c r="J1025" i="1" s="1"/>
  <c r="J1002" i="1" s="1"/>
  <c r="J1046" i="1" l="1"/>
  <c r="J1045" i="1" s="1"/>
  <c r="J605" i="1" l="1"/>
  <c r="J585" i="1" s="1"/>
  <c r="J472" i="1" l="1"/>
  <c r="J71" i="1"/>
  <c r="J19" i="1"/>
  <c r="J18" i="1"/>
  <c r="J15" i="1"/>
  <c r="J471" i="1" l="1"/>
  <c r="J469" i="1" l="1"/>
  <c r="J470" i="1"/>
  <c r="J709" i="1"/>
  <c r="J16" i="1"/>
  <c r="J1055" i="1"/>
  <c r="J1052" i="1" s="1"/>
  <c r="J1442" i="1"/>
  <c r="J1441" i="1" s="1"/>
  <c r="J1440" i="1" s="1"/>
  <c r="J1431" i="1"/>
  <c r="J1430" i="1" s="1"/>
  <c r="J1429" i="1" s="1"/>
  <c r="J1420" i="1"/>
  <c r="J1419" i="1" s="1"/>
  <c r="J1418" i="1" s="1"/>
  <c r="J1408" i="1"/>
  <c r="J1407" i="1" s="1"/>
  <c r="J1406" i="1" s="1"/>
  <c r="J1396" i="1"/>
  <c r="J1395" i="1" s="1"/>
  <c r="J1394" i="1" s="1"/>
  <c r="J1384" i="1"/>
  <c r="J1383" i="1" s="1"/>
  <c r="J1382" i="1" s="1"/>
  <c r="J1362" i="1"/>
  <c r="J1361" i="1" s="1"/>
  <c r="J1360" i="1" s="1"/>
  <c r="J1350" i="1"/>
  <c r="J1349" i="1" s="1"/>
  <c r="J1348" i="1" s="1"/>
  <c r="J1338" i="1"/>
  <c r="J1337" i="1" s="1"/>
  <c r="J1336" i="1" s="1"/>
  <c r="J1326" i="1"/>
  <c r="J1325" i="1" s="1"/>
  <c r="J1324" i="1" s="1"/>
  <c r="J1314" i="1"/>
  <c r="J1313" i="1" s="1"/>
  <c r="J1312" i="1" s="1"/>
  <c r="J1302" i="1"/>
  <c r="J1301" i="1" s="1"/>
  <c r="J1300" i="1" s="1"/>
  <c r="J1280" i="1"/>
  <c r="J1279" i="1" s="1"/>
  <c r="J1278" i="1" s="1"/>
  <c r="J1258" i="1"/>
  <c r="J1257" i="1" s="1"/>
  <c r="J1256" i="1" s="1"/>
  <c r="J1236" i="1"/>
  <c r="J1235" i="1" s="1"/>
  <c r="J1234" i="1" s="1"/>
  <c r="J299" i="1" l="1"/>
  <c r="J705" i="1"/>
  <c r="J534" i="1" s="1"/>
  <c r="J1447" i="1" l="1"/>
  <c r="J1446" i="1" s="1"/>
  <c r="J1439" i="1" s="1"/>
  <c r="J59" i="1" s="1"/>
  <c r="J1436" i="1"/>
  <c r="J1435" i="1" s="1"/>
  <c r="J1428" i="1" s="1"/>
  <c r="J58" i="1" s="1"/>
  <c r="J1425" i="1"/>
  <c r="J1424" i="1" s="1"/>
  <c r="J1417" i="1" s="1"/>
  <c r="J57" i="1" s="1"/>
  <c r="J1414" i="1"/>
  <c r="J1413" i="1" s="1"/>
  <c r="J1405" i="1" s="1"/>
  <c r="J56" i="1" s="1"/>
  <c r="J1402" i="1"/>
  <c r="J1401" i="1" s="1"/>
  <c r="J1393" i="1" s="1"/>
  <c r="J55" i="1" s="1"/>
  <c r="J1390" i="1"/>
  <c r="J1389" i="1" s="1"/>
  <c r="J1381" i="1" s="1"/>
  <c r="J54" i="1" s="1"/>
  <c r="J1368" i="1"/>
  <c r="J1367" i="1" s="1"/>
  <c r="J1356" i="1"/>
  <c r="J1355" i="1" s="1"/>
  <c r="J1347" i="1" s="1"/>
  <c r="J52" i="1" s="1"/>
  <c r="J1344" i="1"/>
  <c r="J1343" i="1" s="1"/>
  <c r="J1335" i="1" s="1"/>
  <c r="J51" i="1" s="1"/>
  <c r="J1332" i="1"/>
  <c r="J1331" i="1" s="1"/>
  <c r="J1323" i="1" s="1"/>
  <c r="J50" i="1" s="1"/>
  <c r="J1320" i="1"/>
  <c r="J1319" i="1" s="1"/>
  <c r="J1311" i="1" s="1"/>
  <c r="J49" i="1" s="1"/>
  <c r="J1308" i="1"/>
  <c r="J1307" i="1" s="1"/>
  <c r="J1299" i="1" s="1"/>
  <c r="J48" i="1" s="1"/>
  <c r="J1286" i="1"/>
  <c r="J1285" i="1" s="1"/>
  <c r="J1264" i="1"/>
  <c r="J1263" i="1" s="1"/>
  <c r="J1242" i="1"/>
  <c r="J1241" i="1" s="1"/>
  <c r="J1209" i="1"/>
  <c r="J1208" i="1" s="1"/>
  <c r="J44" i="1" s="1"/>
  <c r="J1205" i="1"/>
  <c r="J1204" i="1" s="1"/>
  <c r="J43" i="1" s="1"/>
  <c r="J1201" i="1"/>
  <c r="J1200" i="1" s="1"/>
  <c r="J42" i="1" s="1"/>
  <c r="J1196" i="1"/>
  <c r="J41" i="1" s="1"/>
  <c r="J1197" i="1"/>
  <c r="J1193" i="1"/>
  <c r="J1192" i="1" s="1"/>
  <c r="J40" i="1" s="1"/>
  <c r="J1187" i="1"/>
  <c r="J39" i="1" s="1"/>
  <c r="J1188" i="1"/>
  <c r="J1182" i="1"/>
  <c r="J38" i="1" s="1"/>
  <c r="J1183" i="1"/>
  <c r="J1179" i="1"/>
  <c r="J1178" i="1" s="1"/>
  <c r="J37" i="1" s="1"/>
  <c r="J1175" i="1"/>
  <c r="J1174" i="1" s="1"/>
  <c r="J36" i="1" s="1"/>
  <c r="J1171" i="1"/>
  <c r="J1170" i="1" s="1"/>
  <c r="J35" i="1" s="1"/>
  <c r="J1167" i="1"/>
  <c r="J1166" i="1" s="1"/>
  <c r="J34" i="1" s="1"/>
  <c r="J1163" i="1"/>
  <c r="J1162" i="1" s="1"/>
  <c r="J33" i="1" s="1"/>
  <c r="J1158" i="1"/>
  <c r="J1157" i="1" s="1"/>
  <c r="J32" i="1" s="1"/>
  <c r="J1149" i="1"/>
  <c r="J1150" i="1"/>
  <c r="J1151" i="1"/>
  <c r="J1153" i="1"/>
  <c r="J1152" i="1" s="1"/>
  <c r="J31" i="1" s="1"/>
  <c r="J1215" i="1"/>
  <c r="J1216" i="1"/>
  <c r="J1217" i="1"/>
  <c r="J1218" i="1"/>
  <c r="J1221" i="1"/>
  <c r="J1222" i="1"/>
  <c r="J1225" i="1"/>
  <c r="J1226" i="1"/>
  <c r="J1371" i="1"/>
  <c r="J1289" i="1"/>
  <c r="J1267" i="1"/>
  <c r="J1245" i="1"/>
  <c r="J1138" i="1"/>
  <c r="J1133" i="1"/>
  <c r="J1132" i="1" s="1"/>
  <c r="J1127" i="1"/>
  <c r="J1122" i="1"/>
  <c r="J1121" i="1" s="1"/>
  <c r="J1117" i="1"/>
  <c r="J1116" i="1" s="1"/>
  <c r="J1095" i="1"/>
  <c r="J1224" i="1" l="1"/>
  <c r="J1233" i="1"/>
  <c r="J45" i="1" s="1"/>
  <c r="J1255" i="1"/>
  <c r="J46" i="1" s="1"/>
  <c r="J1277" i="1"/>
  <c r="J47" i="1" s="1"/>
  <c r="J1359" i="1"/>
  <c r="J53" i="1" s="1"/>
  <c r="J1213" i="1"/>
  <c r="J1115" i="1"/>
  <c r="J1220" i="1"/>
  <c r="J1219" i="1" s="1"/>
  <c r="J1147" i="1"/>
  <c r="J1146" i="1" s="1"/>
  <c r="J1148" i="1"/>
  <c r="J1223" i="1"/>
  <c r="J1214" i="1"/>
  <c r="J17" i="1" l="1"/>
  <c r="J1114" i="1"/>
  <c r="J14" i="1" l="1"/>
  <c r="J11" i="1" s="1"/>
  <c r="J1230" i="1"/>
  <c r="J1229" i="1" s="1"/>
  <c r="J172" i="1" l="1"/>
  <c r="J170" i="1" s="1"/>
  <c r="J244" i="1" l="1"/>
  <c r="J243" i="1" s="1"/>
  <c r="J1001" i="1" l="1"/>
  <c r="J242" i="1" l="1"/>
  <c r="J240" i="1" s="1"/>
  <c r="J186" i="1"/>
  <c r="J189" i="1" l="1"/>
  <c r="J183" i="1" s="1"/>
  <c r="J143" i="1" l="1"/>
  <c r="J23" i="1" s="1"/>
  <c r="J22" i="1" s="1"/>
  <c r="J70" i="1" l="1"/>
  <c r="J82" i="1"/>
  <c r="XDJ1239" i="1" l="1"/>
  <c r="XDJ1238" i="1" s="1"/>
  <c r="XDB1239" i="1"/>
  <c r="XDB1238" i="1" s="1"/>
  <c r="XCT1239" i="1"/>
  <c r="XCT1238" i="1" s="1"/>
  <c r="XCL1239" i="1"/>
  <c r="XCL1238" i="1" s="1"/>
  <c r="XCD1239" i="1"/>
  <c r="XCD1238" i="1" s="1"/>
  <c r="XBV1239" i="1"/>
  <c r="XBV1238" i="1" s="1"/>
  <c r="XBN1239" i="1"/>
  <c r="XBN1238" i="1" s="1"/>
  <c r="XBF1239" i="1"/>
  <c r="XBF1238" i="1" s="1"/>
  <c r="XAX1239" i="1"/>
  <c r="XAX1238" i="1" s="1"/>
  <c r="XAP1239" i="1"/>
  <c r="XAP1238" i="1" s="1"/>
  <c r="XAH1239" i="1"/>
  <c r="XAH1238" i="1" s="1"/>
  <c r="WZZ1239" i="1"/>
  <c r="WZZ1238" i="1" s="1"/>
  <c r="WZR1239" i="1"/>
  <c r="WZR1238" i="1" s="1"/>
  <c r="WZJ1239" i="1"/>
  <c r="WZJ1238" i="1" s="1"/>
  <c r="WZB1239" i="1"/>
  <c r="WZB1238" i="1" s="1"/>
  <c r="WYT1239" i="1"/>
  <c r="WYT1238" i="1" s="1"/>
  <c r="WYL1239" i="1"/>
  <c r="WYL1238" i="1" s="1"/>
  <c r="WYD1239" i="1"/>
  <c r="WYD1238" i="1" s="1"/>
  <c r="WXV1239" i="1"/>
  <c r="WXV1238" i="1" s="1"/>
  <c r="WXN1239" i="1"/>
  <c r="WXN1238" i="1" s="1"/>
  <c r="WXF1239" i="1"/>
  <c r="WXF1238" i="1" s="1"/>
  <c r="WWX1239" i="1"/>
  <c r="WWX1238" i="1" s="1"/>
  <c r="WWP1239" i="1"/>
  <c r="WWP1238" i="1" s="1"/>
  <c r="WWH1239" i="1"/>
  <c r="WWH1238" i="1" s="1"/>
  <c r="WVZ1239" i="1"/>
  <c r="WVZ1238" i="1" s="1"/>
  <c r="WVR1239" i="1"/>
  <c r="WVR1238" i="1" s="1"/>
  <c r="WVJ1239" i="1"/>
  <c r="WVJ1238" i="1" s="1"/>
  <c r="WVB1239" i="1"/>
  <c r="WVB1238" i="1" s="1"/>
  <c r="WUT1239" i="1"/>
  <c r="WUT1238" i="1" s="1"/>
  <c r="WUL1239" i="1"/>
  <c r="WUL1238" i="1" s="1"/>
  <c r="WUD1239" i="1"/>
  <c r="WUD1238" i="1" s="1"/>
  <c r="WTV1239" i="1"/>
  <c r="WTV1238" i="1" s="1"/>
  <c r="WTN1239" i="1"/>
  <c r="WTN1238" i="1" s="1"/>
  <c r="WTF1239" i="1"/>
  <c r="WTF1238" i="1" s="1"/>
  <c r="WSX1239" i="1"/>
  <c r="WSX1238" i="1" s="1"/>
  <c r="WSP1239" i="1"/>
  <c r="WSP1238" i="1" s="1"/>
  <c r="WSH1239" i="1"/>
  <c r="WSH1238" i="1" s="1"/>
  <c r="WRZ1239" i="1"/>
  <c r="WRZ1238" i="1" s="1"/>
  <c r="WRR1239" i="1"/>
  <c r="WRR1238" i="1" s="1"/>
  <c r="WRJ1239" i="1"/>
  <c r="WRJ1238" i="1" s="1"/>
  <c r="WRB1239" i="1"/>
  <c r="WRB1238" i="1" s="1"/>
  <c r="WQT1239" i="1"/>
  <c r="WQT1238" i="1" s="1"/>
  <c r="WQL1239" i="1"/>
  <c r="WQL1238" i="1" s="1"/>
  <c r="WQD1239" i="1"/>
  <c r="WQD1238" i="1" s="1"/>
  <c r="WPV1239" i="1"/>
  <c r="WPV1238" i="1" s="1"/>
  <c r="WPN1239" i="1"/>
  <c r="WPN1238" i="1" s="1"/>
  <c r="WPF1239" i="1"/>
  <c r="WPF1238" i="1" s="1"/>
  <c r="WOX1239" i="1"/>
  <c r="WOX1238" i="1" s="1"/>
  <c r="WOP1239" i="1"/>
  <c r="WOP1238" i="1" s="1"/>
  <c r="WOH1239" i="1"/>
  <c r="WOH1238" i="1" s="1"/>
  <c r="WNZ1239" i="1"/>
  <c r="WNZ1238" i="1" s="1"/>
  <c r="WNR1239" i="1"/>
  <c r="WNR1238" i="1" s="1"/>
  <c r="WNJ1239" i="1"/>
  <c r="WNJ1238" i="1" s="1"/>
  <c r="WNB1239" i="1"/>
  <c r="WNB1238" i="1" s="1"/>
  <c r="WMT1239" i="1"/>
  <c r="WMT1238" i="1" s="1"/>
  <c r="WML1239" i="1"/>
  <c r="WML1238" i="1" s="1"/>
  <c r="WMD1239" i="1"/>
  <c r="WMD1238" i="1" s="1"/>
  <c r="WLV1239" i="1"/>
  <c r="WLV1238" i="1" s="1"/>
  <c r="WLN1239" i="1"/>
  <c r="WLN1238" i="1" s="1"/>
  <c r="WLF1239" i="1"/>
  <c r="WLF1238" i="1" s="1"/>
  <c r="WKX1239" i="1"/>
  <c r="WKX1238" i="1" s="1"/>
  <c r="WKP1239" i="1"/>
  <c r="WKP1238" i="1" s="1"/>
  <c r="WKH1239" i="1"/>
  <c r="WKH1238" i="1" s="1"/>
  <c r="WJZ1239" i="1"/>
  <c r="WJZ1238" i="1" s="1"/>
  <c r="WJR1239" i="1"/>
  <c r="WJR1238" i="1" s="1"/>
  <c r="WJJ1239" i="1"/>
  <c r="WJJ1238" i="1" s="1"/>
  <c r="WJB1239" i="1"/>
  <c r="WJB1238" i="1" s="1"/>
  <c r="WIT1239" i="1"/>
  <c r="WIT1238" i="1" s="1"/>
  <c r="WIL1239" i="1"/>
  <c r="WIL1238" i="1" s="1"/>
  <c r="WID1239" i="1"/>
  <c r="WID1238" i="1" s="1"/>
  <c r="WHV1239" i="1"/>
  <c r="WHV1238" i="1" s="1"/>
  <c r="WHN1239" i="1"/>
  <c r="WHN1238" i="1" s="1"/>
  <c r="WHF1239" i="1"/>
  <c r="WHF1238" i="1" s="1"/>
  <c r="WGX1239" i="1"/>
  <c r="WGX1238" i="1" s="1"/>
  <c r="WGP1239" i="1"/>
  <c r="WGP1238" i="1" s="1"/>
  <c r="WGH1239" i="1"/>
  <c r="WGH1238" i="1" s="1"/>
  <c r="WFZ1239" i="1"/>
  <c r="WFZ1238" i="1" s="1"/>
  <c r="WFR1239" i="1"/>
  <c r="WFR1238" i="1" s="1"/>
  <c r="WFJ1239" i="1"/>
  <c r="WFJ1238" i="1" s="1"/>
  <c r="WFB1239" i="1"/>
  <c r="WFB1238" i="1" s="1"/>
  <c r="WET1239" i="1"/>
  <c r="WET1238" i="1" s="1"/>
  <c r="WEL1239" i="1"/>
  <c r="WEL1238" i="1" s="1"/>
  <c r="WED1239" i="1"/>
  <c r="WED1238" i="1" s="1"/>
  <c r="WDV1239" i="1"/>
  <c r="WDV1238" i="1" s="1"/>
  <c r="WDN1239" i="1"/>
  <c r="WDN1238" i="1" s="1"/>
  <c r="WDF1239" i="1"/>
  <c r="WDF1238" i="1" s="1"/>
  <c r="WCX1239" i="1"/>
  <c r="WCX1238" i="1" s="1"/>
  <c r="WCP1239" i="1"/>
  <c r="WCP1238" i="1" s="1"/>
  <c r="WCH1239" i="1"/>
  <c r="WCH1238" i="1" s="1"/>
  <c r="WBZ1239" i="1"/>
  <c r="WBZ1238" i="1" s="1"/>
  <c r="WBR1239" i="1"/>
  <c r="WBR1238" i="1" s="1"/>
  <c r="WBJ1239" i="1"/>
  <c r="WBJ1238" i="1" s="1"/>
  <c r="WBB1239" i="1"/>
  <c r="WBB1238" i="1" s="1"/>
  <c r="WAT1239" i="1"/>
  <c r="WAT1238" i="1" s="1"/>
  <c r="WAL1239" i="1"/>
  <c r="WAL1238" i="1" s="1"/>
  <c r="WAD1239" i="1"/>
  <c r="WAD1238" i="1" s="1"/>
  <c r="VZV1239" i="1"/>
  <c r="VZV1238" i="1" s="1"/>
  <c r="VZN1239" i="1"/>
  <c r="VZN1238" i="1" s="1"/>
  <c r="VZF1239" i="1"/>
  <c r="VZF1238" i="1" s="1"/>
  <c r="VYX1239" i="1"/>
  <c r="VYX1238" i="1" s="1"/>
  <c r="VYP1239" i="1"/>
  <c r="VYP1238" i="1" s="1"/>
  <c r="VYH1239" i="1"/>
  <c r="VYH1238" i="1" s="1"/>
  <c r="VXZ1239" i="1"/>
  <c r="VXZ1238" i="1" s="1"/>
  <c r="VXR1239" i="1"/>
  <c r="VXR1238" i="1" s="1"/>
  <c r="VXJ1239" i="1"/>
  <c r="VXJ1238" i="1" s="1"/>
  <c r="VXB1239" i="1"/>
  <c r="VXB1238" i="1" s="1"/>
  <c r="VWT1239" i="1"/>
  <c r="VWT1238" i="1" s="1"/>
  <c r="VWL1239" i="1"/>
  <c r="VWL1238" i="1" s="1"/>
  <c r="VWD1239" i="1"/>
  <c r="VWD1238" i="1" s="1"/>
  <c r="VVV1239" i="1"/>
  <c r="VVV1238" i="1" s="1"/>
  <c r="VVN1239" i="1"/>
  <c r="VVN1238" i="1" s="1"/>
  <c r="VVF1239" i="1"/>
  <c r="VVF1238" i="1" s="1"/>
  <c r="VUX1239" i="1"/>
  <c r="VUX1238" i="1" s="1"/>
  <c r="VUP1239" i="1"/>
  <c r="VUP1238" i="1" s="1"/>
  <c r="VUH1239" i="1"/>
  <c r="VUH1238" i="1" s="1"/>
  <c r="VTZ1239" i="1"/>
  <c r="VTZ1238" i="1" s="1"/>
  <c r="VTR1239" i="1"/>
  <c r="VTR1238" i="1" s="1"/>
  <c r="VTJ1239" i="1"/>
  <c r="VTJ1238" i="1" s="1"/>
  <c r="VTB1239" i="1"/>
  <c r="VTB1238" i="1" s="1"/>
  <c r="VST1239" i="1"/>
  <c r="VST1238" i="1" s="1"/>
  <c r="VSL1239" i="1"/>
  <c r="VSL1238" i="1" s="1"/>
  <c r="VSD1239" i="1"/>
  <c r="VSD1238" i="1" s="1"/>
  <c r="VRV1239" i="1"/>
  <c r="VRV1238" i="1" s="1"/>
  <c r="VRN1239" i="1"/>
  <c r="VRN1238" i="1" s="1"/>
  <c r="VRF1239" i="1"/>
  <c r="VRF1238" i="1" s="1"/>
  <c r="VQX1239" i="1"/>
  <c r="VQX1238" i="1" s="1"/>
  <c r="VQP1239" i="1"/>
  <c r="VQP1238" i="1" s="1"/>
  <c r="VQH1239" i="1"/>
  <c r="VQH1238" i="1" s="1"/>
  <c r="VPZ1239" i="1"/>
  <c r="VPZ1238" i="1" s="1"/>
  <c r="VPR1239" i="1"/>
  <c r="VPR1238" i="1" s="1"/>
  <c r="VPJ1239" i="1"/>
  <c r="VPJ1238" i="1" s="1"/>
  <c r="VPB1239" i="1"/>
  <c r="VPB1238" i="1" s="1"/>
  <c r="VOT1239" i="1"/>
  <c r="VOT1238" i="1" s="1"/>
  <c r="VOL1239" i="1"/>
  <c r="VOL1238" i="1" s="1"/>
  <c r="VOD1239" i="1"/>
  <c r="VOD1238" i="1" s="1"/>
  <c r="VNV1239" i="1"/>
  <c r="VNV1238" i="1" s="1"/>
  <c r="VNN1239" i="1"/>
  <c r="VNN1238" i="1" s="1"/>
  <c r="VNF1239" i="1"/>
  <c r="VNF1238" i="1" s="1"/>
  <c r="VMX1239" i="1"/>
  <c r="VMX1238" i="1" s="1"/>
  <c r="VMP1239" i="1"/>
  <c r="VMP1238" i="1" s="1"/>
  <c r="VMH1239" i="1"/>
  <c r="VMH1238" i="1" s="1"/>
  <c r="VLZ1239" i="1"/>
  <c r="VLZ1238" i="1" s="1"/>
  <c r="VLR1239" i="1"/>
  <c r="VLR1238" i="1" s="1"/>
  <c r="VLJ1239" i="1"/>
  <c r="VLJ1238" i="1" s="1"/>
  <c r="VLB1239" i="1"/>
  <c r="VLB1238" i="1" s="1"/>
  <c r="VKT1239" i="1"/>
  <c r="VKT1238" i="1" s="1"/>
  <c r="VKL1239" i="1"/>
  <c r="VKL1238" i="1" s="1"/>
  <c r="VKD1239" i="1"/>
  <c r="VKD1238" i="1" s="1"/>
  <c r="VJV1239" i="1"/>
  <c r="VJV1238" i="1" s="1"/>
  <c r="VJN1239" i="1"/>
  <c r="VJN1238" i="1" s="1"/>
  <c r="VJF1239" i="1"/>
  <c r="VJF1238" i="1" s="1"/>
  <c r="VIX1239" i="1"/>
  <c r="VIX1238" i="1" s="1"/>
  <c r="VIP1239" i="1"/>
  <c r="VIP1238" i="1" s="1"/>
  <c r="VIH1239" i="1"/>
  <c r="VIH1238" i="1" s="1"/>
  <c r="VHZ1239" i="1"/>
  <c r="VHZ1238" i="1" s="1"/>
  <c r="VHR1239" i="1"/>
  <c r="VHR1238" i="1" s="1"/>
  <c r="VHJ1239" i="1"/>
  <c r="VHJ1238" i="1" s="1"/>
  <c r="VHB1239" i="1"/>
  <c r="VHB1238" i="1" s="1"/>
  <c r="VGT1239" i="1"/>
  <c r="VGT1238" i="1" s="1"/>
  <c r="VGL1239" i="1"/>
  <c r="VGL1238" i="1" s="1"/>
  <c r="VGD1239" i="1"/>
  <c r="VGD1238" i="1" s="1"/>
  <c r="VFV1239" i="1"/>
  <c r="VFV1238" i="1" s="1"/>
  <c r="VFN1239" i="1"/>
  <c r="VFN1238" i="1" s="1"/>
  <c r="VFF1239" i="1"/>
  <c r="VFF1238" i="1" s="1"/>
  <c r="VEX1239" i="1"/>
  <c r="VEX1238" i="1" s="1"/>
  <c r="VEP1239" i="1"/>
  <c r="VEP1238" i="1" s="1"/>
  <c r="VEH1239" i="1"/>
  <c r="VEH1238" i="1" s="1"/>
  <c r="VDZ1239" i="1"/>
  <c r="VDZ1238" i="1" s="1"/>
  <c r="VDR1239" i="1"/>
  <c r="VDR1238" i="1" s="1"/>
  <c r="VDJ1239" i="1"/>
  <c r="VDJ1238" i="1" s="1"/>
  <c r="VDB1239" i="1"/>
  <c r="VDB1238" i="1" s="1"/>
  <c r="VCT1239" i="1"/>
  <c r="VCT1238" i="1" s="1"/>
  <c r="VCL1239" i="1"/>
  <c r="VCL1238" i="1" s="1"/>
  <c r="VCD1239" i="1"/>
  <c r="VCD1238" i="1" s="1"/>
  <c r="VBV1239" i="1"/>
  <c r="VBV1238" i="1" s="1"/>
  <c r="VBN1239" i="1"/>
  <c r="VBN1238" i="1" s="1"/>
  <c r="VBF1239" i="1"/>
  <c r="VBF1238" i="1" s="1"/>
  <c r="VAX1239" i="1"/>
  <c r="VAX1238" i="1" s="1"/>
  <c r="VAP1239" i="1"/>
  <c r="VAP1238" i="1" s="1"/>
  <c r="VAH1239" i="1"/>
  <c r="VAH1238" i="1" s="1"/>
  <c r="UZZ1239" i="1"/>
  <c r="UZZ1238" i="1" s="1"/>
  <c r="UZR1239" i="1"/>
  <c r="UZR1238" i="1" s="1"/>
  <c r="UZJ1239" i="1"/>
  <c r="UZJ1238" i="1" s="1"/>
  <c r="UZB1239" i="1"/>
  <c r="UZB1238" i="1" s="1"/>
  <c r="UYT1239" i="1"/>
  <c r="UYT1238" i="1" s="1"/>
  <c r="UYL1239" i="1"/>
  <c r="UYL1238" i="1" s="1"/>
  <c r="UYD1239" i="1"/>
  <c r="UYD1238" i="1" s="1"/>
  <c r="UXV1239" i="1"/>
  <c r="UXV1238" i="1" s="1"/>
  <c r="UXN1239" i="1"/>
  <c r="UXN1238" i="1" s="1"/>
  <c r="UXF1239" i="1"/>
  <c r="UXF1238" i="1" s="1"/>
  <c r="UWX1239" i="1"/>
  <c r="UWX1238" i="1" s="1"/>
  <c r="UWP1239" i="1"/>
  <c r="UWP1238" i="1" s="1"/>
  <c r="UWH1239" i="1"/>
  <c r="UWH1238" i="1" s="1"/>
  <c r="UVZ1239" i="1"/>
  <c r="UVZ1238" i="1" s="1"/>
  <c r="UVR1239" i="1"/>
  <c r="UVR1238" i="1" s="1"/>
  <c r="UVJ1239" i="1"/>
  <c r="UVJ1238" i="1" s="1"/>
  <c r="UVB1239" i="1"/>
  <c r="UVB1238" i="1" s="1"/>
  <c r="UUT1239" i="1"/>
  <c r="UUT1238" i="1" s="1"/>
  <c r="UUL1239" i="1"/>
  <c r="UUL1238" i="1" s="1"/>
  <c r="UUD1239" i="1"/>
  <c r="UUD1238" i="1" s="1"/>
  <c r="UTV1239" i="1"/>
  <c r="UTV1238" i="1" s="1"/>
  <c r="UTN1239" i="1"/>
  <c r="UTN1238" i="1" s="1"/>
  <c r="UTF1239" i="1"/>
  <c r="UTF1238" i="1" s="1"/>
  <c r="USX1239" i="1"/>
  <c r="USX1238" i="1" s="1"/>
  <c r="USP1239" i="1"/>
  <c r="USP1238" i="1" s="1"/>
  <c r="USH1239" i="1"/>
  <c r="USH1238" i="1" s="1"/>
  <c r="URZ1239" i="1"/>
  <c r="URZ1238" i="1" s="1"/>
  <c r="URR1239" i="1"/>
  <c r="URR1238" i="1" s="1"/>
  <c r="URJ1239" i="1"/>
  <c r="URJ1238" i="1" s="1"/>
  <c r="URB1239" i="1"/>
  <c r="URB1238" i="1" s="1"/>
  <c r="UQT1239" i="1"/>
  <c r="UQT1238" i="1" s="1"/>
  <c r="UQL1239" i="1"/>
  <c r="UQL1238" i="1" s="1"/>
  <c r="UQD1239" i="1"/>
  <c r="UQD1238" i="1" s="1"/>
  <c r="UPV1239" i="1"/>
  <c r="UPV1238" i="1" s="1"/>
  <c r="UPN1239" i="1"/>
  <c r="UPN1238" i="1" s="1"/>
  <c r="UPF1239" i="1"/>
  <c r="UPF1238" i="1" s="1"/>
  <c r="UOX1239" i="1"/>
  <c r="UOX1238" i="1" s="1"/>
  <c r="UOP1239" i="1"/>
  <c r="UOP1238" i="1" s="1"/>
  <c r="UOH1239" i="1"/>
  <c r="UOH1238" i="1" s="1"/>
  <c r="UNZ1239" i="1"/>
  <c r="UNZ1238" i="1" s="1"/>
  <c r="UNR1239" i="1"/>
  <c r="UNR1238" i="1" s="1"/>
  <c r="UNJ1239" i="1"/>
  <c r="UNJ1238" i="1" s="1"/>
  <c r="UNB1239" i="1"/>
  <c r="UNB1238" i="1" s="1"/>
  <c r="UMT1239" i="1"/>
  <c r="UMT1238" i="1" s="1"/>
  <c r="UML1239" i="1"/>
  <c r="UML1238" i="1" s="1"/>
  <c r="UMD1239" i="1"/>
  <c r="UMD1238" i="1" s="1"/>
  <c r="ULV1239" i="1"/>
  <c r="ULV1238" i="1" s="1"/>
  <c r="ULN1239" i="1"/>
  <c r="ULN1238" i="1" s="1"/>
  <c r="ULF1239" i="1"/>
  <c r="ULF1238" i="1" s="1"/>
  <c r="UKX1239" i="1"/>
  <c r="UKX1238" i="1" s="1"/>
  <c r="UKP1239" i="1"/>
  <c r="UKP1238" i="1" s="1"/>
  <c r="UKH1239" i="1"/>
  <c r="UKH1238" i="1" s="1"/>
  <c r="UJZ1239" i="1"/>
  <c r="UJZ1238" i="1" s="1"/>
  <c r="UJR1239" i="1"/>
  <c r="UJR1238" i="1" s="1"/>
  <c r="UJJ1239" i="1"/>
  <c r="UJJ1238" i="1" s="1"/>
  <c r="UJB1239" i="1"/>
  <c r="UJB1238" i="1" s="1"/>
  <c r="UIT1239" i="1"/>
  <c r="UIT1238" i="1" s="1"/>
  <c r="UIL1239" i="1"/>
  <c r="UIL1238" i="1" s="1"/>
  <c r="UID1239" i="1"/>
  <c r="UID1238" i="1" s="1"/>
  <c r="UHV1239" i="1"/>
  <c r="UHV1238" i="1" s="1"/>
  <c r="UHN1239" i="1"/>
  <c r="UHN1238" i="1" s="1"/>
  <c r="UHF1239" i="1"/>
  <c r="UHF1238" i="1" s="1"/>
  <c r="UGX1239" i="1"/>
  <c r="UGX1238" i="1" s="1"/>
  <c r="UGP1239" i="1"/>
  <c r="UGP1238" i="1" s="1"/>
  <c r="UGH1239" i="1"/>
  <c r="UGH1238" i="1" s="1"/>
  <c r="UFZ1239" i="1"/>
  <c r="UFZ1238" i="1" s="1"/>
  <c r="UFR1239" i="1"/>
  <c r="UFR1238" i="1" s="1"/>
  <c r="UFJ1239" i="1"/>
  <c r="UFJ1238" i="1" s="1"/>
  <c r="UFB1239" i="1"/>
  <c r="UFB1238" i="1" s="1"/>
  <c r="UET1239" i="1"/>
  <c r="UET1238" i="1" s="1"/>
  <c r="UEL1239" i="1"/>
  <c r="UEL1238" i="1" s="1"/>
  <c r="UED1239" i="1"/>
  <c r="UED1238" i="1" s="1"/>
  <c r="UDV1239" i="1"/>
  <c r="UDV1238" i="1" s="1"/>
  <c r="UDN1239" i="1"/>
  <c r="UDN1238" i="1" s="1"/>
  <c r="UDF1239" i="1"/>
  <c r="UDF1238" i="1" s="1"/>
  <c r="UCX1239" i="1"/>
  <c r="UCX1238" i="1" s="1"/>
  <c r="UCP1239" i="1"/>
  <c r="UCP1238" i="1" s="1"/>
  <c r="UCH1239" i="1"/>
  <c r="UCH1238" i="1" s="1"/>
  <c r="UBZ1239" i="1"/>
  <c r="UBZ1238" i="1" s="1"/>
  <c r="UBR1239" i="1"/>
  <c r="UBR1238" i="1" s="1"/>
  <c r="UBJ1239" i="1"/>
  <c r="UBJ1238" i="1" s="1"/>
  <c r="UBB1239" i="1"/>
  <c r="UBB1238" i="1" s="1"/>
  <c r="UAT1239" i="1"/>
  <c r="UAT1238" i="1" s="1"/>
  <c r="UAL1239" i="1"/>
  <c r="UAL1238" i="1" s="1"/>
  <c r="UAD1239" i="1"/>
  <c r="UAD1238" i="1" s="1"/>
  <c r="TZV1239" i="1"/>
  <c r="TZV1238" i="1" s="1"/>
  <c r="TZN1239" i="1"/>
  <c r="TZN1238" i="1" s="1"/>
  <c r="TZF1239" i="1"/>
  <c r="TZF1238" i="1" s="1"/>
  <c r="TYX1239" i="1"/>
  <c r="TYX1238" i="1" s="1"/>
  <c r="TYP1239" i="1"/>
  <c r="TYP1238" i="1" s="1"/>
  <c r="TYH1239" i="1"/>
  <c r="TYH1238" i="1" s="1"/>
  <c r="TXZ1239" i="1"/>
  <c r="TXZ1238" i="1" s="1"/>
  <c r="TXR1239" i="1"/>
  <c r="TXR1238" i="1" s="1"/>
  <c r="TXJ1239" i="1"/>
  <c r="TXJ1238" i="1" s="1"/>
  <c r="TXB1239" i="1"/>
  <c r="TXB1238" i="1" s="1"/>
  <c r="TWT1239" i="1"/>
  <c r="TWT1238" i="1" s="1"/>
  <c r="TWL1239" i="1"/>
  <c r="TWL1238" i="1" s="1"/>
  <c r="TWD1239" i="1"/>
  <c r="TWD1238" i="1" s="1"/>
  <c r="TVV1239" i="1"/>
  <c r="TVV1238" i="1" s="1"/>
  <c r="TVN1239" i="1"/>
  <c r="TVN1238" i="1" s="1"/>
  <c r="TVF1239" i="1"/>
  <c r="TVF1238" i="1" s="1"/>
  <c r="TUX1239" i="1"/>
  <c r="TUX1238" i="1" s="1"/>
  <c r="TUP1239" i="1"/>
  <c r="TUP1238" i="1" s="1"/>
  <c r="TUH1239" i="1"/>
  <c r="TUH1238" i="1" s="1"/>
  <c r="TTZ1239" i="1"/>
  <c r="TTZ1238" i="1" s="1"/>
  <c r="TTR1239" i="1"/>
  <c r="TTR1238" i="1" s="1"/>
  <c r="TTJ1239" i="1"/>
  <c r="TTJ1238" i="1" s="1"/>
  <c r="TTB1239" i="1"/>
  <c r="TTB1238" i="1" s="1"/>
  <c r="TST1239" i="1"/>
  <c r="TST1238" i="1" s="1"/>
  <c r="TSL1239" i="1"/>
  <c r="TSL1238" i="1" s="1"/>
  <c r="TSD1239" i="1"/>
  <c r="TSD1238" i="1" s="1"/>
  <c r="TRV1239" i="1"/>
  <c r="TRV1238" i="1" s="1"/>
  <c r="TRN1239" i="1"/>
  <c r="TRN1238" i="1" s="1"/>
  <c r="TRF1239" i="1"/>
  <c r="TRF1238" i="1" s="1"/>
  <c r="TQX1239" i="1"/>
  <c r="TQX1238" i="1" s="1"/>
  <c r="TQP1239" i="1"/>
  <c r="TQP1238" i="1" s="1"/>
  <c r="TQH1239" i="1"/>
  <c r="TQH1238" i="1" s="1"/>
  <c r="TPZ1239" i="1"/>
  <c r="TPZ1238" i="1" s="1"/>
  <c r="TPR1239" i="1"/>
  <c r="TPR1238" i="1" s="1"/>
  <c r="TPJ1239" i="1"/>
  <c r="TPJ1238" i="1" s="1"/>
  <c r="TPB1239" i="1"/>
  <c r="TPB1238" i="1" s="1"/>
  <c r="TOT1239" i="1"/>
  <c r="TOT1238" i="1" s="1"/>
  <c r="TOL1239" i="1"/>
  <c r="TOL1238" i="1" s="1"/>
  <c r="TOD1239" i="1"/>
  <c r="TOD1238" i="1" s="1"/>
  <c r="TNV1239" i="1"/>
  <c r="TNV1238" i="1" s="1"/>
  <c r="TNN1239" i="1"/>
  <c r="TNN1238" i="1" s="1"/>
  <c r="TNF1239" i="1"/>
  <c r="TNF1238" i="1" s="1"/>
  <c r="TMX1239" i="1"/>
  <c r="TMX1238" i="1" s="1"/>
  <c r="TMP1239" i="1"/>
  <c r="TMP1238" i="1" s="1"/>
  <c r="TMH1239" i="1"/>
  <c r="TMH1238" i="1" s="1"/>
  <c r="TLZ1239" i="1"/>
  <c r="TLZ1238" i="1" s="1"/>
  <c r="TLR1239" i="1"/>
  <c r="TLR1238" i="1" s="1"/>
  <c r="TLJ1239" i="1"/>
  <c r="TLJ1238" i="1" s="1"/>
  <c r="TLB1239" i="1"/>
  <c r="TLB1238" i="1" s="1"/>
  <c r="TKT1239" i="1"/>
  <c r="TKT1238" i="1" s="1"/>
  <c r="TKL1239" i="1"/>
  <c r="TKL1238" i="1" s="1"/>
  <c r="TKD1239" i="1"/>
  <c r="TKD1238" i="1" s="1"/>
  <c r="TJV1239" i="1"/>
  <c r="TJV1238" i="1" s="1"/>
  <c r="TJN1239" i="1"/>
  <c r="TJN1238" i="1" s="1"/>
  <c r="TJF1239" i="1"/>
  <c r="TJF1238" i="1" s="1"/>
  <c r="TIX1239" i="1"/>
  <c r="TIX1238" i="1" s="1"/>
  <c r="TIP1239" i="1"/>
  <c r="TIP1238" i="1" s="1"/>
  <c r="TIH1239" i="1"/>
  <c r="TIH1238" i="1" s="1"/>
  <c r="THZ1239" i="1"/>
  <c r="THZ1238" i="1" s="1"/>
  <c r="THR1239" i="1"/>
  <c r="THR1238" i="1" s="1"/>
  <c r="THJ1239" i="1"/>
  <c r="THJ1238" i="1" s="1"/>
  <c r="THB1239" i="1"/>
  <c r="THB1238" i="1" s="1"/>
  <c r="TGT1239" i="1"/>
  <c r="TGT1238" i="1" s="1"/>
  <c r="TGL1239" i="1"/>
  <c r="TGL1238" i="1" s="1"/>
  <c r="TGD1239" i="1"/>
  <c r="TGD1238" i="1" s="1"/>
  <c r="TFV1239" i="1"/>
  <c r="TFV1238" i="1" s="1"/>
  <c r="TFN1239" i="1"/>
  <c r="TFN1238" i="1" s="1"/>
  <c r="TFF1239" i="1"/>
  <c r="TFF1238" i="1" s="1"/>
  <c r="TEX1239" i="1"/>
  <c r="TEX1238" i="1" s="1"/>
  <c r="TEP1239" i="1"/>
  <c r="TEP1238" i="1" s="1"/>
  <c r="TEH1239" i="1"/>
  <c r="TEH1238" i="1" s="1"/>
  <c r="TDZ1239" i="1"/>
  <c r="TDZ1238" i="1" s="1"/>
  <c r="TDR1239" i="1"/>
  <c r="TDR1238" i="1" s="1"/>
  <c r="TDJ1239" i="1"/>
  <c r="TDJ1238" i="1" s="1"/>
  <c r="TDB1239" i="1"/>
  <c r="TDB1238" i="1" s="1"/>
  <c r="TCT1239" i="1"/>
  <c r="TCT1238" i="1" s="1"/>
  <c r="TCL1239" i="1"/>
  <c r="TCL1238" i="1" s="1"/>
  <c r="TCD1239" i="1"/>
  <c r="TCD1238" i="1" s="1"/>
  <c r="TBV1239" i="1"/>
  <c r="TBV1238" i="1" s="1"/>
  <c r="TBN1239" i="1"/>
  <c r="TBN1238" i="1" s="1"/>
  <c r="TBF1239" i="1"/>
  <c r="TBF1238" i="1" s="1"/>
  <c r="TAX1239" i="1"/>
  <c r="TAX1238" i="1" s="1"/>
  <c r="TAP1239" i="1"/>
  <c r="TAP1238" i="1" s="1"/>
  <c r="TAH1239" i="1"/>
  <c r="TAH1238" i="1" s="1"/>
  <c r="SZZ1239" i="1"/>
  <c r="SZZ1238" i="1" s="1"/>
  <c r="SZR1239" i="1"/>
  <c r="SZR1238" i="1" s="1"/>
  <c r="SZJ1239" i="1"/>
  <c r="SZJ1238" i="1" s="1"/>
  <c r="SZB1239" i="1"/>
  <c r="SZB1238" i="1" s="1"/>
  <c r="SYT1239" i="1"/>
  <c r="SYT1238" i="1" s="1"/>
  <c r="SYL1239" i="1"/>
  <c r="SYL1238" i="1" s="1"/>
  <c r="SYD1239" i="1"/>
  <c r="SYD1238" i="1" s="1"/>
  <c r="SXV1239" i="1"/>
  <c r="SXV1238" i="1" s="1"/>
  <c r="SXN1239" i="1"/>
  <c r="SXN1238" i="1" s="1"/>
  <c r="SXF1239" i="1"/>
  <c r="SXF1238" i="1" s="1"/>
  <c r="SWX1239" i="1"/>
  <c r="SWX1238" i="1" s="1"/>
  <c r="SWP1239" i="1"/>
  <c r="SWP1238" i="1" s="1"/>
  <c r="SWH1239" i="1"/>
  <c r="SWH1238" i="1" s="1"/>
  <c r="SVZ1239" i="1"/>
  <c r="SVZ1238" i="1" s="1"/>
  <c r="SVR1239" i="1"/>
  <c r="SVR1238" i="1" s="1"/>
  <c r="SVJ1239" i="1"/>
  <c r="SVJ1238" i="1" s="1"/>
  <c r="SVB1239" i="1"/>
  <c r="SVB1238" i="1" s="1"/>
  <c r="SUT1239" i="1"/>
  <c r="SUT1238" i="1" s="1"/>
  <c r="SUL1239" i="1"/>
  <c r="SUL1238" i="1" s="1"/>
  <c r="SUD1239" i="1"/>
  <c r="SUD1238" i="1" s="1"/>
  <c r="STV1239" i="1"/>
  <c r="STV1238" i="1" s="1"/>
  <c r="STN1239" i="1"/>
  <c r="STN1238" i="1" s="1"/>
  <c r="STF1239" i="1"/>
  <c r="STF1238" i="1" s="1"/>
  <c r="SSX1239" i="1"/>
  <c r="SSX1238" i="1" s="1"/>
  <c r="SSP1239" i="1"/>
  <c r="SSP1238" i="1" s="1"/>
  <c r="SSH1239" i="1"/>
  <c r="SSH1238" i="1" s="1"/>
  <c r="SRZ1239" i="1"/>
  <c r="SRZ1238" i="1" s="1"/>
  <c r="SRR1239" i="1"/>
  <c r="SRR1238" i="1" s="1"/>
  <c r="SRJ1239" i="1"/>
  <c r="SRJ1238" i="1" s="1"/>
  <c r="SRB1239" i="1"/>
  <c r="SRB1238" i="1" s="1"/>
  <c r="SQT1239" i="1"/>
  <c r="SQT1238" i="1" s="1"/>
  <c r="SQL1239" i="1"/>
  <c r="SQL1238" i="1" s="1"/>
  <c r="SQD1239" i="1"/>
  <c r="SQD1238" i="1" s="1"/>
  <c r="SPV1239" i="1"/>
  <c r="SPV1238" i="1" s="1"/>
  <c r="SPN1239" i="1"/>
  <c r="SPN1238" i="1" s="1"/>
  <c r="SPF1239" i="1"/>
  <c r="SPF1238" i="1" s="1"/>
  <c r="SOX1239" i="1"/>
  <c r="SOX1238" i="1" s="1"/>
  <c r="SOP1239" i="1"/>
  <c r="SOP1238" i="1" s="1"/>
  <c r="SOH1239" i="1"/>
  <c r="SOH1238" i="1" s="1"/>
  <c r="SNZ1239" i="1"/>
  <c r="SNZ1238" i="1" s="1"/>
  <c r="SNR1239" i="1"/>
  <c r="SNR1238" i="1" s="1"/>
  <c r="SNJ1239" i="1"/>
  <c r="SNJ1238" i="1" s="1"/>
  <c r="SNB1239" i="1"/>
  <c r="SNB1238" i="1" s="1"/>
  <c r="SMT1239" i="1"/>
  <c r="SMT1238" i="1" s="1"/>
  <c r="SML1239" i="1"/>
  <c r="SML1238" i="1" s="1"/>
  <c r="SMD1239" i="1"/>
  <c r="SMD1238" i="1" s="1"/>
  <c r="SLV1239" i="1"/>
  <c r="SLV1238" i="1" s="1"/>
  <c r="SLN1239" i="1"/>
  <c r="SLN1238" i="1" s="1"/>
  <c r="SLF1239" i="1"/>
  <c r="SLF1238" i="1" s="1"/>
  <c r="SKX1239" i="1"/>
  <c r="SKX1238" i="1" s="1"/>
  <c r="SKP1239" i="1"/>
  <c r="SKP1238" i="1" s="1"/>
  <c r="SKH1239" i="1"/>
  <c r="SKH1238" i="1" s="1"/>
  <c r="SJZ1239" i="1"/>
  <c r="SJZ1238" i="1" s="1"/>
  <c r="SJR1239" i="1"/>
  <c r="SJR1238" i="1" s="1"/>
  <c r="SJJ1239" i="1"/>
  <c r="SJJ1238" i="1" s="1"/>
  <c r="SJB1239" i="1"/>
  <c r="SJB1238" i="1" s="1"/>
  <c r="SIT1239" i="1"/>
  <c r="SIT1238" i="1" s="1"/>
  <c r="SIL1239" i="1"/>
  <c r="SIL1238" i="1" s="1"/>
  <c r="SID1239" i="1"/>
  <c r="SID1238" i="1" s="1"/>
  <c r="SHV1239" i="1"/>
  <c r="SHV1238" i="1" s="1"/>
  <c r="SHN1239" i="1"/>
  <c r="SHN1238" i="1" s="1"/>
  <c r="SHF1239" i="1"/>
  <c r="SHF1238" i="1" s="1"/>
  <c r="SGX1239" i="1"/>
  <c r="SGX1238" i="1" s="1"/>
  <c r="SGP1239" i="1"/>
  <c r="SGP1238" i="1" s="1"/>
  <c r="SGH1239" i="1"/>
  <c r="SGH1238" i="1" s="1"/>
  <c r="SFZ1239" i="1"/>
  <c r="SFZ1238" i="1" s="1"/>
  <c r="SFR1239" i="1"/>
  <c r="SFR1238" i="1" s="1"/>
  <c r="SFJ1239" i="1"/>
  <c r="SFJ1238" i="1" s="1"/>
  <c r="SFB1239" i="1"/>
  <c r="SFB1238" i="1" s="1"/>
  <c r="SET1239" i="1"/>
  <c r="SET1238" i="1" s="1"/>
  <c r="SEL1239" i="1"/>
  <c r="SEL1238" i="1" s="1"/>
  <c r="SED1239" i="1"/>
  <c r="SED1238" i="1" s="1"/>
  <c r="SDV1239" i="1"/>
  <c r="SDV1238" i="1" s="1"/>
  <c r="SDN1239" i="1"/>
  <c r="SDN1238" i="1" s="1"/>
  <c r="SDF1239" i="1"/>
  <c r="SDF1238" i="1" s="1"/>
  <c r="SCX1239" i="1"/>
  <c r="SCX1238" i="1" s="1"/>
  <c r="SCP1239" i="1"/>
  <c r="SCP1238" i="1" s="1"/>
  <c r="SCH1239" i="1"/>
  <c r="SCH1238" i="1" s="1"/>
  <c r="SBZ1239" i="1"/>
  <c r="SBZ1238" i="1" s="1"/>
  <c r="SBR1239" i="1"/>
  <c r="SBR1238" i="1" s="1"/>
  <c r="SBJ1239" i="1"/>
  <c r="SBJ1238" i="1" s="1"/>
  <c r="SBB1239" i="1"/>
  <c r="SBB1238" i="1" s="1"/>
  <c r="SAT1239" i="1"/>
  <c r="SAT1238" i="1" s="1"/>
  <c r="SAL1239" i="1"/>
  <c r="SAL1238" i="1" s="1"/>
  <c r="SAD1239" i="1"/>
  <c r="SAD1238" i="1" s="1"/>
  <c r="RZV1239" i="1"/>
  <c r="RZV1238" i="1" s="1"/>
  <c r="RZN1239" i="1"/>
  <c r="RZN1238" i="1" s="1"/>
  <c r="RZF1239" i="1"/>
  <c r="RZF1238" i="1" s="1"/>
  <c r="RYX1239" i="1"/>
  <c r="RYX1238" i="1" s="1"/>
  <c r="RYP1239" i="1"/>
  <c r="RYP1238" i="1" s="1"/>
  <c r="RYH1239" i="1"/>
  <c r="RYH1238" i="1" s="1"/>
  <c r="RXZ1239" i="1"/>
  <c r="RXZ1238" i="1" s="1"/>
  <c r="RXR1239" i="1"/>
  <c r="RXR1238" i="1" s="1"/>
  <c r="RXJ1239" i="1"/>
  <c r="RXJ1238" i="1" s="1"/>
  <c r="RXB1239" i="1"/>
  <c r="RXB1238" i="1" s="1"/>
  <c r="RWT1239" i="1"/>
  <c r="RWT1238" i="1" s="1"/>
  <c r="RWL1239" i="1"/>
  <c r="RWL1238" i="1" s="1"/>
  <c r="RWD1239" i="1"/>
  <c r="RWD1238" i="1" s="1"/>
  <c r="RVV1239" i="1"/>
  <c r="RVV1238" i="1" s="1"/>
  <c r="RVN1239" i="1"/>
  <c r="RVN1238" i="1" s="1"/>
  <c r="RVF1239" i="1"/>
  <c r="RVF1238" i="1" s="1"/>
  <c r="RUX1239" i="1"/>
  <c r="RUX1238" i="1" s="1"/>
  <c r="RUP1239" i="1"/>
  <c r="RUP1238" i="1" s="1"/>
  <c r="RUH1239" i="1"/>
  <c r="RUH1238" i="1" s="1"/>
  <c r="RTZ1239" i="1"/>
  <c r="RTZ1238" i="1" s="1"/>
  <c r="RTR1239" i="1"/>
  <c r="RTR1238" i="1" s="1"/>
  <c r="RTJ1239" i="1"/>
  <c r="RTJ1238" i="1" s="1"/>
  <c r="RTB1239" i="1"/>
  <c r="RTB1238" i="1" s="1"/>
  <c r="RST1239" i="1"/>
  <c r="RST1238" i="1" s="1"/>
  <c r="RSL1239" i="1"/>
  <c r="RSL1238" i="1" s="1"/>
  <c r="RSD1239" i="1"/>
  <c r="RSD1238" i="1" s="1"/>
  <c r="RRV1239" i="1"/>
  <c r="RRV1238" i="1" s="1"/>
  <c r="RRN1239" i="1"/>
  <c r="RRN1238" i="1" s="1"/>
  <c r="RRF1239" i="1"/>
  <c r="RRF1238" i="1" s="1"/>
  <c r="RQX1239" i="1"/>
  <c r="RQX1238" i="1" s="1"/>
  <c r="RQP1239" i="1"/>
  <c r="RQP1238" i="1" s="1"/>
  <c r="RQH1239" i="1"/>
  <c r="RQH1238" i="1" s="1"/>
  <c r="RPZ1239" i="1"/>
  <c r="RPZ1238" i="1" s="1"/>
  <c r="RPR1239" i="1"/>
  <c r="RPR1238" i="1" s="1"/>
  <c r="RPJ1239" i="1"/>
  <c r="RPJ1238" i="1" s="1"/>
  <c r="RPB1239" i="1"/>
  <c r="RPB1238" i="1" s="1"/>
  <c r="ROT1239" i="1"/>
  <c r="ROT1238" i="1" s="1"/>
  <c r="ROL1239" i="1"/>
  <c r="ROL1238" i="1" s="1"/>
  <c r="ROD1239" i="1"/>
  <c r="ROD1238" i="1" s="1"/>
  <c r="RNV1239" i="1"/>
  <c r="RNV1238" i="1" s="1"/>
  <c r="RNN1239" i="1"/>
  <c r="RNN1238" i="1" s="1"/>
  <c r="RNF1239" i="1"/>
  <c r="RNF1238" i="1" s="1"/>
  <c r="RMX1239" i="1"/>
  <c r="RMX1238" i="1" s="1"/>
  <c r="RMP1239" i="1"/>
  <c r="RMP1238" i="1" s="1"/>
  <c r="RMH1239" i="1"/>
  <c r="RMH1238" i="1" s="1"/>
  <c r="RLZ1239" i="1"/>
  <c r="RLZ1238" i="1" s="1"/>
  <c r="RLR1239" i="1"/>
  <c r="RLR1238" i="1" s="1"/>
  <c r="RLJ1239" i="1"/>
  <c r="RLJ1238" i="1" s="1"/>
  <c r="RLB1239" i="1"/>
  <c r="RLB1238" i="1" s="1"/>
  <c r="RKT1239" i="1"/>
  <c r="RKT1238" i="1" s="1"/>
  <c r="RKL1239" i="1"/>
  <c r="RKL1238" i="1" s="1"/>
  <c r="RKD1239" i="1"/>
  <c r="RKD1238" i="1" s="1"/>
  <c r="RJV1239" i="1"/>
  <c r="RJV1238" i="1" s="1"/>
  <c r="RJN1239" i="1"/>
  <c r="RJN1238" i="1" s="1"/>
  <c r="RJF1239" i="1"/>
  <c r="RJF1238" i="1" s="1"/>
  <c r="RIX1239" i="1"/>
  <c r="RIX1238" i="1" s="1"/>
  <c r="RIP1239" i="1"/>
  <c r="RIP1238" i="1" s="1"/>
  <c r="RIH1239" i="1"/>
  <c r="RIH1238" i="1" s="1"/>
  <c r="RHZ1239" i="1"/>
  <c r="RHZ1238" i="1" s="1"/>
  <c r="RHR1239" i="1"/>
  <c r="RHR1238" i="1" s="1"/>
  <c r="RHJ1239" i="1"/>
  <c r="RHJ1238" i="1" s="1"/>
  <c r="RHB1239" i="1"/>
  <c r="RHB1238" i="1" s="1"/>
  <c r="RGT1239" i="1"/>
  <c r="RGT1238" i="1" s="1"/>
  <c r="RGL1239" i="1"/>
  <c r="RGL1238" i="1" s="1"/>
  <c r="RGD1239" i="1"/>
  <c r="RGD1238" i="1" s="1"/>
  <c r="RFV1239" i="1"/>
  <c r="RFV1238" i="1" s="1"/>
  <c r="RFN1239" i="1"/>
  <c r="RFN1238" i="1" s="1"/>
  <c r="RFF1239" i="1"/>
  <c r="RFF1238" i="1" s="1"/>
  <c r="REX1239" i="1"/>
  <c r="REX1238" i="1" s="1"/>
  <c r="REP1239" i="1"/>
  <c r="REP1238" i="1" s="1"/>
  <c r="REH1239" i="1"/>
  <c r="REH1238" i="1" s="1"/>
  <c r="RDZ1239" i="1"/>
  <c r="RDZ1238" i="1" s="1"/>
  <c r="RDR1239" i="1"/>
  <c r="RDR1238" i="1" s="1"/>
  <c r="RDJ1239" i="1"/>
  <c r="RDJ1238" i="1" s="1"/>
  <c r="RDB1239" i="1"/>
  <c r="RDB1238" i="1" s="1"/>
  <c r="RCT1239" i="1"/>
  <c r="RCT1238" i="1" s="1"/>
  <c r="RCL1239" i="1"/>
  <c r="RCL1238" i="1" s="1"/>
  <c r="RCD1239" i="1"/>
  <c r="RCD1238" i="1" s="1"/>
  <c r="RBV1239" i="1"/>
  <c r="RBV1238" i="1" s="1"/>
  <c r="RBN1239" i="1"/>
  <c r="RBN1238" i="1" s="1"/>
  <c r="RBF1239" i="1"/>
  <c r="RBF1238" i="1" s="1"/>
  <c r="RAX1239" i="1"/>
  <c r="RAX1238" i="1" s="1"/>
  <c r="RAP1239" i="1"/>
  <c r="RAP1238" i="1" s="1"/>
  <c r="RAH1239" i="1"/>
  <c r="RAH1238" i="1" s="1"/>
  <c r="QZZ1239" i="1"/>
  <c r="QZZ1238" i="1" s="1"/>
  <c r="QZR1239" i="1"/>
  <c r="QZR1238" i="1" s="1"/>
  <c r="QZJ1239" i="1"/>
  <c r="QZJ1238" i="1" s="1"/>
  <c r="QZB1239" i="1"/>
  <c r="QZB1238" i="1" s="1"/>
  <c r="QYT1239" i="1"/>
  <c r="QYT1238" i="1" s="1"/>
  <c r="QYL1239" i="1"/>
  <c r="QYL1238" i="1" s="1"/>
  <c r="QYD1239" i="1"/>
  <c r="QYD1238" i="1" s="1"/>
  <c r="QXV1239" i="1"/>
  <c r="QXV1238" i="1" s="1"/>
  <c r="QXN1239" i="1"/>
  <c r="QXN1238" i="1" s="1"/>
  <c r="QXF1239" i="1"/>
  <c r="QXF1238" i="1" s="1"/>
  <c r="QWX1239" i="1"/>
  <c r="QWX1238" i="1" s="1"/>
  <c r="QWP1239" i="1"/>
  <c r="QWP1238" i="1" s="1"/>
  <c r="QWH1239" i="1"/>
  <c r="QWH1238" i="1" s="1"/>
  <c r="QVZ1239" i="1"/>
  <c r="QVZ1238" i="1" s="1"/>
  <c r="QVR1239" i="1"/>
  <c r="QVR1238" i="1" s="1"/>
  <c r="QVJ1239" i="1"/>
  <c r="QVJ1238" i="1" s="1"/>
  <c r="QVB1239" i="1"/>
  <c r="QVB1238" i="1" s="1"/>
  <c r="QUT1239" i="1"/>
  <c r="QUT1238" i="1" s="1"/>
  <c r="QUL1239" i="1"/>
  <c r="QUL1238" i="1" s="1"/>
  <c r="QUD1239" i="1"/>
  <c r="QUD1238" i="1" s="1"/>
  <c r="QTV1239" i="1"/>
  <c r="QTV1238" i="1" s="1"/>
  <c r="QTN1239" i="1"/>
  <c r="QTN1238" i="1" s="1"/>
  <c r="QTF1239" i="1"/>
  <c r="QTF1238" i="1" s="1"/>
  <c r="QSX1239" i="1"/>
  <c r="QSX1238" i="1" s="1"/>
  <c r="QSP1239" i="1"/>
  <c r="QSP1238" i="1" s="1"/>
  <c r="QSH1239" i="1"/>
  <c r="QSH1238" i="1" s="1"/>
  <c r="QRZ1239" i="1"/>
  <c r="QRZ1238" i="1" s="1"/>
  <c r="QRR1239" i="1"/>
  <c r="QRR1238" i="1" s="1"/>
  <c r="QRJ1239" i="1"/>
  <c r="QRJ1238" i="1" s="1"/>
  <c r="QRB1239" i="1"/>
  <c r="QRB1238" i="1" s="1"/>
  <c r="QQT1239" i="1"/>
  <c r="QQT1238" i="1" s="1"/>
  <c r="QQL1239" i="1"/>
  <c r="QQL1238" i="1" s="1"/>
  <c r="QQD1239" i="1"/>
  <c r="QQD1238" i="1" s="1"/>
  <c r="QPV1239" i="1"/>
  <c r="QPV1238" i="1" s="1"/>
  <c r="QPN1239" i="1"/>
  <c r="QPN1238" i="1" s="1"/>
  <c r="QPF1239" i="1"/>
  <c r="QPF1238" i="1" s="1"/>
  <c r="QOX1239" i="1"/>
  <c r="QOX1238" i="1" s="1"/>
  <c r="QOP1239" i="1"/>
  <c r="QOP1238" i="1" s="1"/>
  <c r="QOH1239" i="1"/>
  <c r="QOH1238" i="1" s="1"/>
  <c r="QNZ1239" i="1"/>
  <c r="QNZ1238" i="1" s="1"/>
  <c r="QNR1239" i="1"/>
  <c r="QNR1238" i="1" s="1"/>
  <c r="QNJ1239" i="1"/>
  <c r="QNJ1238" i="1" s="1"/>
  <c r="QNB1239" i="1"/>
  <c r="QNB1238" i="1" s="1"/>
  <c r="QMT1239" i="1"/>
  <c r="QMT1238" i="1" s="1"/>
  <c r="QML1239" i="1"/>
  <c r="QML1238" i="1" s="1"/>
  <c r="QMD1239" i="1"/>
  <c r="QMD1238" i="1" s="1"/>
  <c r="QLV1239" i="1"/>
  <c r="QLV1238" i="1" s="1"/>
  <c r="QLN1239" i="1"/>
  <c r="QLN1238" i="1" s="1"/>
  <c r="QLF1239" i="1"/>
  <c r="QLF1238" i="1" s="1"/>
  <c r="QKX1239" i="1"/>
  <c r="QKX1238" i="1" s="1"/>
  <c r="QKP1239" i="1"/>
  <c r="QKP1238" i="1" s="1"/>
  <c r="QKH1239" i="1"/>
  <c r="QKH1238" i="1" s="1"/>
  <c r="QJZ1239" i="1"/>
  <c r="QJZ1238" i="1" s="1"/>
  <c r="QJR1239" i="1"/>
  <c r="QJR1238" i="1" s="1"/>
  <c r="QJJ1239" i="1"/>
  <c r="QJJ1238" i="1" s="1"/>
  <c r="QJB1239" i="1"/>
  <c r="QJB1238" i="1" s="1"/>
  <c r="QIT1239" i="1"/>
  <c r="QIT1238" i="1" s="1"/>
  <c r="QIL1239" i="1"/>
  <c r="QIL1238" i="1" s="1"/>
  <c r="QID1239" i="1"/>
  <c r="QID1238" i="1" s="1"/>
  <c r="QHV1239" i="1"/>
  <c r="QHV1238" i="1" s="1"/>
  <c r="QHN1239" i="1"/>
  <c r="QHN1238" i="1" s="1"/>
  <c r="QHF1239" i="1"/>
  <c r="QHF1238" i="1" s="1"/>
  <c r="QGX1239" i="1"/>
  <c r="QGX1238" i="1" s="1"/>
  <c r="QGP1239" i="1"/>
  <c r="QGP1238" i="1" s="1"/>
  <c r="QGH1239" i="1"/>
  <c r="QGH1238" i="1" s="1"/>
  <c r="QFZ1239" i="1"/>
  <c r="QFZ1238" i="1" s="1"/>
  <c r="QFR1239" i="1"/>
  <c r="QFR1238" i="1" s="1"/>
  <c r="QFJ1239" i="1"/>
  <c r="QFJ1238" i="1" s="1"/>
  <c r="QFB1239" i="1"/>
  <c r="QFB1238" i="1" s="1"/>
  <c r="QET1239" i="1"/>
  <c r="QET1238" i="1" s="1"/>
  <c r="QEL1239" i="1"/>
  <c r="QEL1238" i="1" s="1"/>
  <c r="QED1239" i="1"/>
  <c r="QED1238" i="1" s="1"/>
  <c r="QDV1239" i="1"/>
  <c r="QDV1238" i="1" s="1"/>
  <c r="QDN1239" i="1"/>
  <c r="QDN1238" i="1" s="1"/>
  <c r="QDF1239" i="1"/>
  <c r="QDF1238" i="1" s="1"/>
  <c r="QCX1239" i="1"/>
  <c r="QCX1238" i="1" s="1"/>
  <c r="QCP1239" i="1"/>
  <c r="QCP1238" i="1" s="1"/>
  <c r="QCH1239" i="1"/>
  <c r="QCH1238" i="1" s="1"/>
  <c r="QBZ1239" i="1"/>
  <c r="QBZ1238" i="1" s="1"/>
  <c r="QBR1239" i="1"/>
  <c r="QBR1238" i="1" s="1"/>
  <c r="QBJ1239" i="1"/>
  <c r="QBJ1238" i="1" s="1"/>
  <c r="QBB1239" i="1"/>
  <c r="QBB1238" i="1" s="1"/>
  <c r="QAT1239" i="1"/>
  <c r="QAT1238" i="1" s="1"/>
  <c r="QAL1239" i="1"/>
  <c r="QAL1238" i="1" s="1"/>
  <c r="QAD1239" i="1"/>
  <c r="QAD1238" i="1" s="1"/>
  <c r="PZV1239" i="1"/>
  <c r="PZV1238" i="1" s="1"/>
  <c r="PZN1239" i="1"/>
  <c r="PZN1238" i="1" s="1"/>
  <c r="PZF1239" i="1"/>
  <c r="PZF1238" i="1" s="1"/>
  <c r="PYX1239" i="1"/>
  <c r="PYX1238" i="1" s="1"/>
  <c r="PYP1239" i="1"/>
  <c r="PYP1238" i="1" s="1"/>
  <c r="PYH1239" i="1"/>
  <c r="PYH1238" i="1" s="1"/>
  <c r="PXZ1239" i="1"/>
  <c r="PXZ1238" i="1" s="1"/>
  <c r="PXR1239" i="1"/>
  <c r="PXR1238" i="1" s="1"/>
  <c r="PXJ1239" i="1"/>
  <c r="PXJ1238" i="1" s="1"/>
  <c r="PXB1239" i="1"/>
  <c r="PXB1238" i="1" s="1"/>
  <c r="PWT1239" i="1"/>
  <c r="PWT1238" i="1" s="1"/>
  <c r="PWL1239" i="1"/>
  <c r="PWL1238" i="1" s="1"/>
  <c r="PWD1239" i="1"/>
  <c r="PWD1238" i="1" s="1"/>
  <c r="PVV1239" i="1"/>
  <c r="PVV1238" i="1" s="1"/>
  <c r="PVN1239" i="1"/>
  <c r="PVN1238" i="1" s="1"/>
  <c r="PVF1239" i="1"/>
  <c r="PVF1238" i="1" s="1"/>
  <c r="PUX1239" i="1"/>
  <c r="PUX1238" i="1" s="1"/>
  <c r="PUP1239" i="1"/>
  <c r="PUP1238" i="1" s="1"/>
  <c r="PUH1239" i="1"/>
  <c r="PUH1238" i="1" s="1"/>
  <c r="PTZ1239" i="1"/>
  <c r="PTZ1238" i="1" s="1"/>
  <c r="PTR1239" i="1"/>
  <c r="PTR1238" i="1" s="1"/>
  <c r="PTJ1239" i="1"/>
  <c r="PTJ1238" i="1" s="1"/>
  <c r="PTB1239" i="1"/>
  <c r="PTB1238" i="1" s="1"/>
  <c r="PST1239" i="1"/>
  <c r="PST1238" i="1" s="1"/>
  <c r="PSL1239" i="1"/>
  <c r="PSL1238" i="1" s="1"/>
  <c r="PSD1239" i="1"/>
  <c r="PSD1238" i="1" s="1"/>
  <c r="PRV1239" i="1"/>
  <c r="PRV1238" i="1" s="1"/>
  <c r="PRN1239" i="1"/>
  <c r="PRN1238" i="1" s="1"/>
  <c r="PRF1239" i="1"/>
  <c r="PRF1238" i="1" s="1"/>
  <c r="PQX1239" i="1"/>
  <c r="PQX1238" i="1" s="1"/>
  <c r="PQP1239" i="1"/>
  <c r="PQP1238" i="1" s="1"/>
  <c r="PQH1239" i="1"/>
  <c r="PQH1238" i="1" s="1"/>
  <c r="PPZ1239" i="1"/>
  <c r="PPZ1238" i="1" s="1"/>
  <c r="PPR1239" i="1"/>
  <c r="PPR1238" i="1" s="1"/>
  <c r="PPJ1239" i="1"/>
  <c r="PPJ1238" i="1" s="1"/>
  <c r="PPB1239" i="1"/>
  <c r="PPB1238" i="1" s="1"/>
  <c r="POT1239" i="1"/>
  <c r="POT1238" i="1" s="1"/>
  <c r="POL1239" i="1"/>
  <c r="POL1238" i="1" s="1"/>
  <c r="POD1239" i="1"/>
  <c r="POD1238" i="1" s="1"/>
  <c r="PNV1239" i="1"/>
  <c r="PNV1238" i="1" s="1"/>
  <c r="PNN1239" i="1"/>
  <c r="PNN1238" i="1" s="1"/>
  <c r="PNF1239" i="1"/>
  <c r="PNF1238" i="1" s="1"/>
  <c r="PMX1239" i="1"/>
  <c r="PMX1238" i="1" s="1"/>
  <c r="PMP1239" i="1"/>
  <c r="PMP1238" i="1" s="1"/>
  <c r="PMH1239" i="1"/>
  <c r="PMH1238" i="1" s="1"/>
  <c r="PLZ1239" i="1"/>
  <c r="PLZ1238" i="1" s="1"/>
  <c r="PLR1239" i="1"/>
  <c r="PLR1238" i="1" s="1"/>
  <c r="PLJ1239" i="1"/>
  <c r="PLJ1238" i="1" s="1"/>
  <c r="PLB1239" i="1"/>
  <c r="PLB1238" i="1" s="1"/>
  <c r="PKT1239" i="1"/>
  <c r="PKT1238" i="1" s="1"/>
  <c r="PKL1239" i="1"/>
  <c r="PKL1238" i="1" s="1"/>
  <c r="PKD1239" i="1"/>
  <c r="PKD1238" i="1" s="1"/>
  <c r="PJV1239" i="1"/>
  <c r="PJV1238" i="1" s="1"/>
  <c r="PJN1239" i="1"/>
  <c r="PJN1238" i="1" s="1"/>
  <c r="PJF1239" i="1"/>
  <c r="PJF1238" i="1" s="1"/>
  <c r="PIX1239" i="1"/>
  <c r="PIX1238" i="1" s="1"/>
  <c r="PIP1239" i="1"/>
  <c r="PIP1238" i="1" s="1"/>
  <c r="PIH1239" i="1"/>
  <c r="PIH1238" i="1" s="1"/>
  <c r="PHZ1239" i="1"/>
  <c r="PHZ1238" i="1" s="1"/>
  <c r="PHR1239" i="1"/>
  <c r="PHR1238" i="1" s="1"/>
  <c r="PHJ1239" i="1"/>
  <c r="PHJ1238" i="1" s="1"/>
  <c r="PHB1239" i="1"/>
  <c r="PHB1238" i="1" s="1"/>
  <c r="PGT1239" i="1"/>
  <c r="PGT1238" i="1" s="1"/>
  <c r="PGL1239" i="1"/>
  <c r="PGL1238" i="1" s="1"/>
  <c r="PGD1239" i="1"/>
  <c r="PGD1238" i="1" s="1"/>
  <c r="PFV1239" i="1"/>
  <c r="PFV1238" i="1" s="1"/>
  <c r="PFN1239" i="1"/>
  <c r="PFN1238" i="1" s="1"/>
  <c r="PFF1239" i="1"/>
  <c r="PFF1238" i="1" s="1"/>
  <c r="PEX1239" i="1"/>
  <c r="PEX1238" i="1" s="1"/>
  <c r="PEP1239" i="1"/>
  <c r="PEP1238" i="1" s="1"/>
  <c r="PEH1239" i="1"/>
  <c r="PEH1238" i="1" s="1"/>
  <c r="PDZ1239" i="1"/>
  <c r="PDZ1238" i="1" s="1"/>
  <c r="PDR1239" i="1"/>
  <c r="PDR1238" i="1" s="1"/>
  <c r="PDJ1239" i="1"/>
  <c r="PDJ1238" i="1" s="1"/>
  <c r="PDB1239" i="1"/>
  <c r="PDB1238" i="1" s="1"/>
  <c r="PCT1239" i="1"/>
  <c r="PCT1238" i="1" s="1"/>
  <c r="PCL1239" i="1"/>
  <c r="PCL1238" i="1" s="1"/>
  <c r="PCD1239" i="1"/>
  <c r="PCD1238" i="1" s="1"/>
  <c r="PBV1239" i="1"/>
  <c r="PBV1238" i="1" s="1"/>
  <c r="PBN1239" i="1"/>
  <c r="PBN1238" i="1" s="1"/>
  <c r="PBF1239" i="1"/>
  <c r="PBF1238" i="1" s="1"/>
  <c r="PAX1239" i="1"/>
  <c r="PAX1238" i="1" s="1"/>
  <c r="PAP1239" i="1"/>
  <c r="PAP1238" i="1" s="1"/>
  <c r="PAH1239" i="1"/>
  <c r="PAH1238" i="1" s="1"/>
  <c r="OZZ1239" i="1"/>
  <c r="OZZ1238" i="1" s="1"/>
  <c r="OZR1239" i="1"/>
  <c r="OZR1238" i="1" s="1"/>
  <c r="OZJ1239" i="1"/>
  <c r="OZJ1238" i="1" s="1"/>
  <c r="OZB1239" i="1"/>
  <c r="OZB1238" i="1" s="1"/>
  <c r="OYT1239" i="1"/>
  <c r="OYT1238" i="1" s="1"/>
  <c r="OYL1239" i="1"/>
  <c r="OYL1238" i="1" s="1"/>
  <c r="OYD1239" i="1"/>
  <c r="OYD1238" i="1" s="1"/>
  <c r="OXV1239" i="1"/>
  <c r="OXV1238" i="1" s="1"/>
  <c r="OXN1239" i="1"/>
  <c r="OXN1238" i="1" s="1"/>
  <c r="OXF1239" i="1"/>
  <c r="OXF1238" i="1" s="1"/>
  <c r="OWX1239" i="1"/>
  <c r="OWX1238" i="1" s="1"/>
  <c r="OWP1239" i="1"/>
  <c r="OWP1238" i="1" s="1"/>
  <c r="OWH1239" i="1"/>
  <c r="OWH1238" i="1" s="1"/>
  <c r="OVZ1239" i="1"/>
  <c r="OVZ1238" i="1" s="1"/>
  <c r="OVR1239" i="1"/>
  <c r="OVR1238" i="1" s="1"/>
  <c r="OVJ1239" i="1"/>
  <c r="OVJ1238" i="1" s="1"/>
  <c r="OVB1239" i="1"/>
  <c r="OVB1238" i="1" s="1"/>
  <c r="OUT1239" i="1"/>
  <c r="OUT1238" i="1" s="1"/>
  <c r="OUL1239" i="1"/>
  <c r="OUL1238" i="1" s="1"/>
  <c r="OUD1239" i="1"/>
  <c r="OUD1238" i="1" s="1"/>
  <c r="OTV1239" i="1"/>
  <c r="OTV1238" i="1" s="1"/>
  <c r="OTN1239" i="1"/>
  <c r="OTN1238" i="1" s="1"/>
  <c r="OTF1239" i="1"/>
  <c r="OTF1238" i="1" s="1"/>
  <c r="OSX1239" i="1"/>
  <c r="OSX1238" i="1" s="1"/>
  <c r="OSP1239" i="1"/>
  <c r="OSP1238" i="1" s="1"/>
  <c r="OSH1239" i="1"/>
  <c r="OSH1238" i="1" s="1"/>
  <c r="ORZ1239" i="1"/>
  <c r="ORZ1238" i="1" s="1"/>
  <c r="ORR1239" i="1"/>
  <c r="ORR1238" i="1" s="1"/>
  <c r="ORJ1239" i="1"/>
  <c r="ORJ1238" i="1" s="1"/>
  <c r="ORB1239" i="1"/>
  <c r="ORB1238" i="1" s="1"/>
  <c r="OQT1239" i="1"/>
  <c r="OQT1238" i="1" s="1"/>
  <c r="OQL1239" i="1"/>
  <c r="OQL1238" i="1" s="1"/>
  <c r="OQD1239" i="1"/>
  <c r="OQD1238" i="1" s="1"/>
  <c r="OPV1239" i="1"/>
  <c r="OPV1238" i="1" s="1"/>
  <c r="OPN1239" i="1"/>
  <c r="OPN1238" i="1" s="1"/>
  <c r="OPF1239" i="1"/>
  <c r="OPF1238" i="1" s="1"/>
  <c r="OOX1239" i="1"/>
  <c r="OOX1238" i="1" s="1"/>
  <c r="OOP1239" i="1"/>
  <c r="OOP1238" i="1" s="1"/>
  <c r="OOH1239" i="1"/>
  <c r="OOH1238" i="1" s="1"/>
  <c r="ONZ1239" i="1"/>
  <c r="ONZ1238" i="1" s="1"/>
  <c r="ONR1239" i="1"/>
  <c r="ONR1238" i="1" s="1"/>
  <c r="ONJ1239" i="1"/>
  <c r="ONJ1238" i="1" s="1"/>
  <c r="ONB1239" i="1"/>
  <c r="ONB1238" i="1" s="1"/>
  <c r="OMT1239" i="1"/>
  <c r="OMT1238" i="1" s="1"/>
  <c r="OML1239" i="1"/>
  <c r="OML1238" i="1" s="1"/>
  <c r="OMD1239" i="1"/>
  <c r="OMD1238" i="1" s="1"/>
  <c r="OLV1239" i="1"/>
  <c r="OLV1238" i="1" s="1"/>
  <c r="OLN1239" i="1"/>
  <c r="OLN1238" i="1" s="1"/>
  <c r="OLF1239" i="1"/>
  <c r="OLF1238" i="1" s="1"/>
  <c r="OKX1239" i="1"/>
  <c r="OKX1238" i="1" s="1"/>
  <c r="OKP1239" i="1"/>
  <c r="OKP1238" i="1" s="1"/>
  <c r="OKH1239" i="1"/>
  <c r="OKH1238" i="1" s="1"/>
  <c r="OJZ1239" i="1"/>
  <c r="OJZ1238" i="1" s="1"/>
  <c r="OJR1239" i="1"/>
  <c r="OJR1238" i="1" s="1"/>
  <c r="OJJ1239" i="1"/>
  <c r="OJJ1238" i="1" s="1"/>
  <c r="OJB1239" i="1"/>
  <c r="OJB1238" i="1" s="1"/>
  <c r="OIT1239" i="1"/>
  <c r="OIT1238" i="1" s="1"/>
  <c r="OIL1239" i="1"/>
  <c r="OIL1238" i="1" s="1"/>
  <c r="OID1239" i="1"/>
  <c r="OID1238" i="1" s="1"/>
  <c r="OHV1239" i="1"/>
  <c r="OHV1238" i="1" s="1"/>
  <c r="OHN1239" i="1"/>
  <c r="OHN1238" i="1" s="1"/>
  <c r="OHF1239" i="1"/>
  <c r="OHF1238" i="1" s="1"/>
  <c r="OGX1239" i="1"/>
  <c r="OGX1238" i="1" s="1"/>
  <c r="OGP1239" i="1"/>
  <c r="OGP1238" i="1" s="1"/>
  <c r="OGH1239" i="1"/>
  <c r="OGH1238" i="1" s="1"/>
  <c r="OFZ1239" i="1"/>
  <c r="OFZ1238" i="1" s="1"/>
  <c r="OFR1239" i="1"/>
  <c r="OFR1238" i="1" s="1"/>
  <c r="OFJ1239" i="1"/>
  <c r="OFJ1238" i="1" s="1"/>
  <c r="OFB1239" i="1"/>
  <c r="OFB1238" i="1" s="1"/>
  <c r="OET1239" i="1"/>
  <c r="OET1238" i="1" s="1"/>
  <c r="OEL1239" i="1"/>
  <c r="OEL1238" i="1" s="1"/>
  <c r="OED1239" i="1"/>
  <c r="OED1238" i="1" s="1"/>
  <c r="ODV1239" i="1"/>
  <c r="ODV1238" i="1" s="1"/>
  <c r="ODN1239" i="1"/>
  <c r="ODN1238" i="1" s="1"/>
  <c r="ODF1239" i="1"/>
  <c r="ODF1238" i="1" s="1"/>
  <c r="OCX1239" i="1"/>
  <c r="OCX1238" i="1" s="1"/>
  <c r="OCP1239" i="1"/>
  <c r="OCP1238" i="1" s="1"/>
  <c r="OCH1239" i="1"/>
  <c r="OCH1238" i="1" s="1"/>
  <c r="OBZ1239" i="1"/>
  <c r="OBZ1238" i="1" s="1"/>
  <c r="OBR1239" i="1"/>
  <c r="OBR1238" i="1" s="1"/>
  <c r="OBJ1239" i="1"/>
  <c r="OBJ1238" i="1" s="1"/>
  <c r="OBB1239" i="1"/>
  <c r="OBB1238" i="1" s="1"/>
  <c r="OAT1239" i="1"/>
  <c r="OAT1238" i="1" s="1"/>
  <c r="OAL1239" i="1"/>
  <c r="OAL1238" i="1" s="1"/>
  <c r="OAD1239" i="1"/>
  <c r="OAD1238" i="1" s="1"/>
  <c r="NZV1239" i="1"/>
  <c r="NZV1238" i="1" s="1"/>
  <c r="NZN1239" i="1"/>
  <c r="NZN1238" i="1" s="1"/>
  <c r="NZF1239" i="1"/>
  <c r="NZF1238" i="1" s="1"/>
  <c r="NYX1239" i="1"/>
  <c r="NYX1238" i="1" s="1"/>
  <c r="NYP1239" i="1"/>
  <c r="NYP1238" i="1" s="1"/>
  <c r="NYH1239" i="1"/>
  <c r="NYH1238" i="1" s="1"/>
  <c r="NXZ1239" i="1"/>
  <c r="NXZ1238" i="1" s="1"/>
  <c r="NXR1239" i="1"/>
  <c r="NXR1238" i="1" s="1"/>
  <c r="NXJ1239" i="1"/>
  <c r="NXJ1238" i="1" s="1"/>
  <c r="NXB1239" i="1"/>
  <c r="NXB1238" i="1" s="1"/>
  <c r="NWT1239" i="1"/>
  <c r="NWT1238" i="1" s="1"/>
  <c r="NWL1239" i="1"/>
  <c r="NWL1238" i="1" s="1"/>
  <c r="NWD1239" i="1"/>
  <c r="NWD1238" i="1" s="1"/>
  <c r="NVV1239" i="1"/>
  <c r="NVV1238" i="1" s="1"/>
  <c r="NVN1239" i="1"/>
  <c r="NVN1238" i="1" s="1"/>
  <c r="NVF1239" i="1"/>
  <c r="NVF1238" i="1" s="1"/>
  <c r="NUX1239" i="1"/>
  <c r="NUX1238" i="1" s="1"/>
  <c r="NUP1239" i="1"/>
  <c r="NUP1238" i="1" s="1"/>
  <c r="NUH1239" i="1"/>
  <c r="NUH1238" i="1" s="1"/>
  <c r="NTZ1239" i="1"/>
  <c r="NTZ1238" i="1" s="1"/>
  <c r="NTR1239" i="1"/>
  <c r="NTR1238" i="1" s="1"/>
  <c r="NTJ1239" i="1"/>
  <c r="NTJ1238" i="1" s="1"/>
  <c r="NTB1239" i="1"/>
  <c r="NTB1238" i="1" s="1"/>
  <c r="NST1239" i="1"/>
  <c r="NST1238" i="1" s="1"/>
  <c r="NSL1239" i="1"/>
  <c r="NSL1238" i="1" s="1"/>
  <c r="NSD1239" i="1"/>
  <c r="NSD1238" i="1" s="1"/>
  <c r="NRV1239" i="1"/>
  <c r="NRV1238" i="1" s="1"/>
  <c r="NRN1239" i="1"/>
  <c r="NRN1238" i="1" s="1"/>
  <c r="NRF1239" i="1"/>
  <c r="NRF1238" i="1" s="1"/>
  <c r="NQX1239" i="1"/>
  <c r="NQX1238" i="1" s="1"/>
  <c r="NQP1239" i="1"/>
  <c r="NQP1238" i="1" s="1"/>
  <c r="NQH1239" i="1"/>
  <c r="NQH1238" i="1" s="1"/>
  <c r="NPZ1239" i="1"/>
  <c r="NPZ1238" i="1" s="1"/>
  <c r="NPR1239" i="1"/>
  <c r="NPR1238" i="1" s="1"/>
  <c r="NPJ1239" i="1"/>
  <c r="NPJ1238" i="1" s="1"/>
  <c r="NPB1239" i="1"/>
  <c r="NPB1238" i="1" s="1"/>
  <c r="NOT1239" i="1"/>
  <c r="NOT1238" i="1" s="1"/>
  <c r="NOL1239" i="1"/>
  <c r="NOL1238" i="1" s="1"/>
  <c r="NOD1239" i="1"/>
  <c r="NOD1238" i="1" s="1"/>
  <c r="NNV1239" i="1"/>
  <c r="NNV1238" i="1" s="1"/>
  <c r="NNN1239" i="1"/>
  <c r="NNN1238" i="1" s="1"/>
  <c r="NNF1239" i="1"/>
  <c r="NNF1238" i="1" s="1"/>
  <c r="NMX1239" i="1"/>
  <c r="NMX1238" i="1" s="1"/>
  <c r="NMP1239" i="1"/>
  <c r="NMP1238" i="1" s="1"/>
  <c r="NMH1239" i="1"/>
  <c r="NMH1238" i="1" s="1"/>
  <c r="NLZ1239" i="1"/>
  <c r="NLZ1238" i="1" s="1"/>
  <c r="NLR1239" i="1"/>
  <c r="NLR1238" i="1" s="1"/>
  <c r="NLJ1239" i="1"/>
  <c r="NLJ1238" i="1" s="1"/>
  <c r="NLB1239" i="1"/>
  <c r="NLB1238" i="1" s="1"/>
  <c r="NKT1239" i="1"/>
  <c r="NKT1238" i="1" s="1"/>
  <c r="NKL1239" i="1"/>
  <c r="NKL1238" i="1" s="1"/>
  <c r="NKD1239" i="1"/>
  <c r="NKD1238" i="1" s="1"/>
  <c r="NJV1239" i="1"/>
  <c r="NJV1238" i="1" s="1"/>
  <c r="NJN1239" i="1"/>
  <c r="NJN1238" i="1" s="1"/>
  <c r="NJF1239" i="1"/>
  <c r="NJF1238" i="1" s="1"/>
  <c r="NIX1239" i="1"/>
  <c r="NIX1238" i="1" s="1"/>
  <c r="NIP1239" i="1"/>
  <c r="NIP1238" i="1" s="1"/>
  <c r="NIH1239" i="1"/>
  <c r="NIH1238" i="1" s="1"/>
  <c r="NHZ1239" i="1"/>
  <c r="NHZ1238" i="1" s="1"/>
  <c r="NHR1239" i="1"/>
  <c r="NHR1238" i="1" s="1"/>
  <c r="NHJ1239" i="1"/>
  <c r="NHJ1238" i="1" s="1"/>
  <c r="NHB1239" i="1"/>
  <c r="NHB1238" i="1" s="1"/>
  <c r="NGT1239" i="1"/>
  <c r="NGT1238" i="1" s="1"/>
  <c r="NGL1239" i="1"/>
  <c r="NGL1238" i="1" s="1"/>
  <c r="NGD1239" i="1"/>
  <c r="NGD1238" i="1" s="1"/>
  <c r="NFV1239" i="1"/>
  <c r="NFV1238" i="1" s="1"/>
  <c r="NFN1239" i="1"/>
  <c r="NFN1238" i="1" s="1"/>
  <c r="NFF1239" i="1"/>
  <c r="NFF1238" i="1" s="1"/>
  <c r="NEX1239" i="1"/>
  <c r="NEX1238" i="1" s="1"/>
  <c r="NEP1239" i="1"/>
  <c r="NEP1238" i="1" s="1"/>
  <c r="NEH1239" i="1"/>
  <c r="NEH1238" i="1" s="1"/>
  <c r="NDZ1239" i="1"/>
  <c r="NDZ1238" i="1" s="1"/>
  <c r="NDR1239" i="1"/>
  <c r="NDR1238" i="1" s="1"/>
  <c r="NDJ1239" i="1"/>
  <c r="NDJ1238" i="1" s="1"/>
  <c r="NDB1239" i="1"/>
  <c r="NDB1238" i="1" s="1"/>
  <c r="NCT1239" i="1"/>
  <c r="NCT1238" i="1" s="1"/>
  <c r="NCL1239" i="1"/>
  <c r="NCL1238" i="1" s="1"/>
  <c r="NCD1239" i="1"/>
  <c r="NCD1238" i="1" s="1"/>
  <c r="NBV1239" i="1"/>
  <c r="NBV1238" i="1" s="1"/>
  <c r="NBN1239" i="1"/>
  <c r="NBN1238" i="1" s="1"/>
  <c r="NBF1239" i="1"/>
  <c r="NBF1238" i="1" s="1"/>
  <c r="NAX1239" i="1"/>
  <c r="NAX1238" i="1" s="1"/>
  <c r="NAP1239" i="1"/>
  <c r="NAP1238" i="1" s="1"/>
  <c r="NAH1239" i="1"/>
  <c r="NAH1238" i="1" s="1"/>
  <c r="MZZ1239" i="1"/>
  <c r="MZZ1238" i="1" s="1"/>
  <c r="MZR1239" i="1"/>
  <c r="MZR1238" i="1" s="1"/>
  <c r="MZJ1239" i="1"/>
  <c r="MZJ1238" i="1" s="1"/>
  <c r="MZB1239" i="1"/>
  <c r="MZB1238" i="1" s="1"/>
  <c r="MYT1239" i="1"/>
  <c r="MYT1238" i="1" s="1"/>
  <c r="MYL1239" i="1"/>
  <c r="MYL1238" i="1" s="1"/>
  <c r="MYD1239" i="1"/>
  <c r="MYD1238" i="1" s="1"/>
  <c r="MXV1239" i="1"/>
  <c r="MXV1238" i="1" s="1"/>
  <c r="MXN1239" i="1"/>
  <c r="MXN1238" i="1" s="1"/>
  <c r="MXF1239" i="1"/>
  <c r="MXF1238" i="1" s="1"/>
  <c r="MWX1239" i="1"/>
  <c r="MWX1238" i="1" s="1"/>
  <c r="MWP1239" i="1"/>
  <c r="MWP1238" i="1" s="1"/>
  <c r="MWH1239" i="1"/>
  <c r="MWH1238" i="1" s="1"/>
  <c r="MVZ1239" i="1"/>
  <c r="MVZ1238" i="1" s="1"/>
  <c r="MVR1239" i="1"/>
  <c r="MVR1238" i="1" s="1"/>
  <c r="MVJ1239" i="1"/>
  <c r="MVJ1238" i="1" s="1"/>
  <c r="MVB1239" i="1"/>
  <c r="MVB1238" i="1" s="1"/>
  <c r="MUT1239" i="1"/>
  <c r="MUT1238" i="1" s="1"/>
  <c r="MUL1239" i="1"/>
  <c r="MUL1238" i="1" s="1"/>
  <c r="MUD1239" i="1"/>
  <c r="MUD1238" i="1" s="1"/>
  <c r="MTV1239" i="1"/>
  <c r="MTV1238" i="1" s="1"/>
  <c r="MTN1239" i="1"/>
  <c r="MTN1238" i="1" s="1"/>
  <c r="MTF1239" i="1"/>
  <c r="MTF1238" i="1" s="1"/>
  <c r="MSX1239" i="1"/>
  <c r="MSX1238" i="1" s="1"/>
  <c r="MSP1239" i="1"/>
  <c r="MSP1238" i="1" s="1"/>
  <c r="MSH1239" i="1"/>
  <c r="MSH1238" i="1" s="1"/>
  <c r="MRZ1239" i="1"/>
  <c r="MRZ1238" i="1" s="1"/>
  <c r="MRR1239" i="1"/>
  <c r="MRR1238" i="1" s="1"/>
  <c r="MRJ1239" i="1"/>
  <c r="MRJ1238" i="1" s="1"/>
  <c r="MRB1239" i="1"/>
  <c r="MRB1238" i="1" s="1"/>
  <c r="MQT1239" i="1"/>
  <c r="MQT1238" i="1" s="1"/>
  <c r="MQL1239" i="1"/>
  <c r="MQL1238" i="1" s="1"/>
  <c r="MQD1239" i="1"/>
  <c r="MQD1238" i="1" s="1"/>
  <c r="MPV1239" i="1"/>
  <c r="MPV1238" i="1" s="1"/>
  <c r="MPN1239" i="1"/>
  <c r="MPN1238" i="1" s="1"/>
  <c r="MPF1239" i="1"/>
  <c r="MPF1238" i="1" s="1"/>
  <c r="MOX1239" i="1"/>
  <c r="MOX1238" i="1" s="1"/>
  <c r="MOP1239" i="1"/>
  <c r="MOP1238" i="1" s="1"/>
  <c r="MOH1239" i="1"/>
  <c r="MOH1238" i="1" s="1"/>
  <c r="MNZ1239" i="1"/>
  <c r="MNZ1238" i="1" s="1"/>
  <c r="MNR1239" i="1"/>
  <c r="MNR1238" i="1" s="1"/>
  <c r="MNJ1239" i="1"/>
  <c r="MNJ1238" i="1" s="1"/>
  <c r="MNB1239" i="1"/>
  <c r="MNB1238" i="1" s="1"/>
  <c r="MMT1239" i="1"/>
  <c r="MMT1238" i="1" s="1"/>
  <c r="MML1239" i="1"/>
  <c r="MML1238" i="1" s="1"/>
  <c r="MMD1239" i="1"/>
  <c r="MMD1238" i="1" s="1"/>
  <c r="MLV1239" i="1"/>
  <c r="MLV1238" i="1" s="1"/>
  <c r="MLN1239" i="1"/>
  <c r="MLN1238" i="1" s="1"/>
  <c r="MLF1239" i="1"/>
  <c r="MLF1238" i="1" s="1"/>
  <c r="MKX1239" i="1"/>
  <c r="MKX1238" i="1" s="1"/>
  <c r="MKP1239" i="1"/>
  <c r="MKP1238" i="1" s="1"/>
  <c r="MKH1239" i="1"/>
  <c r="MKH1238" i="1" s="1"/>
  <c r="MJZ1239" i="1"/>
  <c r="MJZ1238" i="1" s="1"/>
  <c r="MJR1239" i="1"/>
  <c r="MJR1238" i="1" s="1"/>
  <c r="MJJ1239" i="1"/>
  <c r="MJJ1238" i="1" s="1"/>
  <c r="MJB1239" i="1"/>
  <c r="MJB1238" i="1" s="1"/>
  <c r="MIT1239" i="1"/>
  <c r="MIT1238" i="1" s="1"/>
  <c r="MIL1239" i="1"/>
  <c r="MIL1238" i="1" s="1"/>
  <c r="MID1239" i="1"/>
  <c r="MID1238" i="1" s="1"/>
  <c r="MHV1239" i="1"/>
  <c r="MHV1238" i="1" s="1"/>
  <c r="MHN1239" i="1"/>
  <c r="MHN1238" i="1" s="1"/>
  <c r="MHF1239" i="1"/>
  <c r="MHF1238" i="1" s="1"/>
  <c r="MGX1239" i="1"/>
  <c r="MGX1238" i="1" s="1"/>
  <c r="MGP1239" i="1"/>
  <c r="MGP1238" i="1" s="1"/>
  <c r="MGH1239" i="1"/>
  <c r="MGH1238" i="1" s="1"/>
  <c r="MFZ1239" i="1"/>
  <c r="MFZ1238" i="1" s="1"/>
  <c r="MFR1239" i="1"/>
  <c r="MFR1238" i="1" s="1"/>
  <c r="MFJ1239" i="1"/>
  <c r="MFJ1238" i="1" s="1"/>
  <c r="MFB1239" i="1"/>
  <c r="MFB1238" i="1" s="1"/>
  <c r="MET1239" i="1"/>
  <c r="MET1238" i="1" s="1"/>
  <c r="MEL1239" i="1"/>
  <c r="MEL1238" i="1" s="1"/>
  <c r="MED1239" i="1"/>
  <c r="MED1238" i="1" s="1"/>
  <c r="MDV1239" i="1"/>
  <c r="MDV1238" i="1" s="1"/>
  <c r="MDN1239" i="1"/>
  <c r="MDN1238" i="1" s="1"/>
  <c r="MDF1239" i="1"/>
  <c r="MDF1238" i="1" s="1"/>
  <c r="MCX1239" i="1"/>
  <c r="MCX1238" i="1" s="1"/>
  <c r="MCP1239" i="1"/>
  <c r="MCP1238" i="1" s="1"/>
  <c r="MCH1239" i="1"/>
  <c r="MCH1238" i="1" s="1"/>
  <c r="MBZ1239" i="1"/>
  <c r="MBZ1238" i="1" s="1"/>
  <c r="MBR1239" i="1"/>
  <c r="MBR1238" i="1" s="1"/>
  <c r="MBJ1239" i="1"/>
  <c r="MBJ1238" i="1" s="1"/>
  <c r="MBB1239" i="1"/>
  <c r="MBB1238" i="1" s="1"/>
  <c r="MAT1239" i="1"/>
  <c r="MAT1238" i="1" s="1"/>
  <c r="MAL1239" i="1"/>
  <c r="MAL1238" i="1" s="1"/>
  <c r="MAD1239" i="1"/>
  <c r="MAD1238" i="1" s="1"/>
  <c r="LZV1239" i="1"/>
  <c r="LZV1238" i="1" s="1"/>
  <c r="LZN1239" i="1"/>
  <c r="LZN1238" i="1" s="1"/>
  <c r="LZF1239" i="1"/>
  <c r="LZF1238" i="1" s="1"/>
  <c r="LYX1239" i="1"/>
  <c r="LYX1238" i="1" s="1"/>
  <c r="LYP1239" i="1"/>
  <c r="LYP1238" i="1" s="1"/>
  <c r="LYH1239" i="1"/>
  <c r="LYH1238" i="1" s="1"/>
  <c r="LXZ1239" i="1"/>
  <c r="LXZ1238" i="1" s="1"/>
  <c r="LXR1239" i="1"/>
  <c r="LXR1238" i="1" s="1"/>
  <c r="LXJ1239" i="1"/>
  <c r="LXJ1238" i="1" s="1"/>
  <c r="LXB1239" i="1"/>
  <c r="LXB1238" i="1" s="1"/>
  <c r="LWT1239" i="1"/>
  <c r="LWT1238" i="1" s="1"/>
  <c r="LWL1239" i="1"/>
  <c r="LWL1238" i="1" s="1"/>
  <c r="LWD1239" i="1"/>
  <c r="LWD1238" i="1" s="1"/>
  <c r="LVV1239" i="1"/>
  <c r="LVV1238" i="1" s="1"/>
  <c r="LVN1239" i="1"/>
  <c r="LVN1238" i="1" s="1"/>
  <c r="LVF1239" i="1"/>
  <c r="LVF1238" i="1" s="1"/>
  <c r="LUX1239" i="1"/>
  <c r="LUX1238" i="1" s="1"/>
  <c r="LUP1239" i="1"/>
  <c r="LUP1238" i="1" s="1"/>
  <c r="LUH1239" i="1"/>
  <c r="LUH1238" i="1" s="1"/>
  <c r="LTZ1239" i="1"/>
  <c r="LTZ1238" i="1" s="1"/>
  <c r="LTR1239" i="1"/>
  <c r="LTR1238" i="1" s="1"/>
  <c r="LTJ1239" i="1"/>
  <c r="LTJ1238" i="1" s="1"/>
  <c r="LTB1239" i="1"/>
  <c r="LTB1238" i="1" s="1"/>
  <c r="LST1239" i="1"/>
  <c r="LST1238" i="1" s="1"/>
  <c r="LSL1239" i="1"/>
  <c r="LSL1238" i="1" s="1"/>
  <c r="LSD1239" i="1"/>
  <c r="LSD1238" i="1" s="1"/>
  <c r="LRV1239" i="1"/>
  <c r="LRV1238" i="1" s="1"/>
  <c r="LRN1239" i="1"/>
  <c r="LRN1238" i="1" s="1"/>
  <c r="LRF1239" i="1"/>
  <c r="LRF1238" i="1" s="1"/>
  <c r="LQX1239" i="1"/>
  <c r="LQX1238" i="1" s="1"/>
  <c r="LQP1239" i="1"/>
  <c r="LQP1238" i="1" s="1"/>
  <c r="LQH1239" i="1"/>
  <c r="LQH1238" i="1" s="1"/>
  <c r="LPZ1239" i="1"/>
  <c r="LPZ1238" i="1" s="1"/>
  <c r="LPR1239" i="1"/>
  <c r="LPR1238" i="1" s="1"/>
  <c r="LPJ1239" i="1"/>
  <c r="LPJ1238" i="1" s="1"/>
  <c r="LPB1239" i="1"/>
  <c r="LPB1238" i="1" s="1"/>
  <c r="LOT1239" i="1"/>
  <c r="LOT1238" i="1" s="1"/>
  <c r="LOL1239" i="1"/>
  <c r="LOL1238" i="1" s="1"/>
  <c r="LOD1239" i="1"/>
  <c r="LOD1238" i="1" s="1"/>
  <c r="LNV1239" i="1"/>
  <c r="LNV1238" i="1" s="1"/>
  <c r="LNN1239" i="1"/>
  <c r="LNN1238" i="1" s="1"/>
  <c r="LNF1239" i="1"/>
  <c r="LNF1238" i="1" s="1"/>
  <c r="LMX1239" i="1"/>
  <c r="LMX1238" i="1" s="1"/>
  <c r="LMP1239" i="1"/>
  <c r="LMP1238" i="1" s="1"/>
  <c r="LMH1239" i="1"/>
  <c r="LMH1238" i="1" s="1"/>
  <c r="LLZ1239" i="1"/>
  <c r="LLZ1238" i="1" s="1"/>
  <c r="LLR1239" i="1"/>
  <c r="LLR1238" i="1" s="1"/>
  <c r="LLJ1239" i="1"/>
  <c r="LLJ1238" i="1" s="1"/>
  <c r="LLB1239" i="1"/>
  <c r="LLB1238" i="1" s="1"/>
  <c r="LKT1239" i="1"/>
  <c r="LKT1238" i="1" s="1"/>
  <c r="LKL1239" i="1"/>
  <c r="LKL1238" i="1" s="1"/>
  <c r="LKD1239" i="1"/>
  <c r="LKD1238" i="1" s="1"/>
  <c r="LJV1239" i="1"/>
  <c r="LJV1238" i="1" s="1"/>
  <c r="LJN1239" i="1"/>
  <c r="LJN1238" i="1" s="1"/>
  <c r="LJF1239" i="1"/>
  <c r="LJF1238" i="1" s="1"/>
  <c r="LIX1239" i="1"/>
  <c r="LIX1238" i="1" s="1"/>
  <c r="LIP1239" i="1"/>
  <c r="LIP1238" i="1" s="1"/>
  <c r="LIH1239" i="1"/>
  <c r="LIH1238" i="1" s="1"/>
  <c r="LHZ1239" i="1"/>
  <c r="LHZ1238" i="1" s="1"/>
  <c r="LHR1239" i="1"/>
  <c r="LHR1238" i="1" s="1"/>
  <c r="LHJ1239" i="1"/>
  <c r="LHJ1238" i="1" s="1"/>
  <c r="LHB1239" i="1"/>
  <c r="LHB1238" i="1" s="1"/>
  <c r="LGT1239" i="1"/>
  <c r="LGT1238" i="1" s="1"/>
  <c r="LGL1239" i="1"/>
  <c r="LGL1238" i="1" s="1"/>
  <c r="LGD1239" i="1"/>
  <c r="LGD1238" i="1" s="1"/>
  <c r="LFV1239" i="1"/>
  <c r="LFV1238" i="1" s="1"/>
  <c r="LFN1239" i="1"/>
  <c r="LFN1238" i="1" s="1"/>
  <c r="LFF1239" i="1"/>
  <c r="LFF1238" i="1" s="1"/>
  <c r="LEX1239" i="1"/>
  <c r="LEX1238" i="1" s="1"/>
  <c r="LEP1239" i="1"/>
  <c r="LEP1238" i="1" s="1"/>
  <c r="LEH1239" i="1"/>
  <c r="LEH1238" i="1" s="1"/>
  <c r="LDZ1239" i="1"/>
  <c r="LDZ1238" i="1" s="1"/>
  <c r="LDR1239" i="1"/>
  <c r="LDR1238" i="1" s="1"/>
  <c r="LDJ1239" i="1"/>
  <c r="LDJ1238" i="1" s="1"/>
  <c r="LDB1239" i="1"/>
  <c r="LDB1238" i="1" s="1"/>
  <c r="LCT1239" i="1"/>
  <c r="LCT1238" i="1" s="1"/>
  <c r="LCL1239" i="1"/>
  <c r="LCL1238" i="1" s="1"/>
  <c r="LCD1239" i="1"/>
  <c r="LCD1238" i="1" s="1"/>
  <c r="LBV1239" i="1"/>
  <c r="LBV1238" i="1" s="1"/>
  <c r="LBN1239" i="1"/>
  <c r="LBN1238" i="1" s="1"/>
  <c r="LBF1239" i="1"/>
  <c r="LBF1238" i="1" s="1"/>
  <c r="LAX1239" i="1"/>
  <c r="LAX1238" i="1" s="1"/>
  <c r="LAP1239" i="1"/>
  <c r="LAP1238" i="1" s="1"/>
  <c r="LAH1239" i="1"/>
  <c r="LAH1238" i="1" s="1"/>
  <c r="KZZ1239" i="1"/>
  <c r="KZZ1238" i="1" s="1"/>
  <c r="KZR1239" i="1"/>
  <c r="KZR1238" i="1" s="1"/>
  <c r="KZJ1239" i="1"/>
  <c r="KZJ1238" i="1" s="1"/>
  <c r="KZB1239" i="1"/>
  <c r="KZB1238" i="1" s="1"/>
  <c r="KYT1239" i="1"/>
  <c r="KYT1238" i="1" s="1"/>
  <c r="KYL1239" i="1"/>
  <c r="KYL1238" i="1" s="1"/>
  <c r="KYD1239" i="1"/>
  <c r="KYD1238" i="1" s="1"/>
  <c r="KXV1239" i="1"/>
  <c r="KXV1238" i="1" s="1"/>
  <c r="KXN1239" i="1"/>
  <c r="KXN1238" i="1" s="1"/>
  <c r="KXF1239" i="1"/>
  <c r="KXF1238" i="1" s="1"/>
  <c r="KWX1239" i="1"/>
  <c r="KWX1238" i="1" s="1"/>
  <c r="KWP1239" i="1"/>
  <c r="KWP1238" i="1" s="1"/>
  <c r="KWH1239" i="1"/>
  <c r="KWH1238" i="1" s="1"/>
  <c r="KVZ1239" i="1"/>
  <c r="KVZ1238" i="1" s="1"/>
  <c r="KVR1239" i="1"/>
  <c r="KVR1238" i="1" s="1"/>
  <c r="KVJ1239" i="1"/>
  <c r="KVJ1238" i="1" s="1"/>
  <c r="KVB1239" i="1"/>
  <c r="KVB1238" i="1" s="1"/>
  <c r="KUT1239" i="1"/>
  <c r="KUT1238" i="1" s="1"/>
  <c r="KUL1239" i="1"/>
  <c r="KUL1238" i="1" s="1"/>
  <c r="KUD1239" i="1"/>
  <c r="KUD1238" i="1" s="1"/>
  <c r="KTV1239" i="1"/>
  <c r="KTV1238" i="1" s="1"/>
  <c r="KTN1239" i="1"/>
  <c r="KTN1238" i="1" s="1"/>
  <c r="KTF1239" i="1"/>
  <c r="KTF1238" i="1" s="1"/>
  <c r="KSX1239" i="1"/>
  <c r="KSX1238" i="1" s="1"/>
  <c r="KSP1239" i="1"/>
  <c r="KSP1238" i="1" s="1"/>
  <c r="KSH1239" i="1"/>
  <c r="KSH1238" i="1" s="1"/>
  <c r="KRZ1239" i="1"/>
  <c r="KRZ1238" i="1" s="1"/>
  <c r="KRR1239" i="1"/>
  <c r="KRR1238" i="1" s="1"/>
  <c r="KRJ1239" i="1"/>
  <c r="KRJ1238" i="1" s="1"/>
  <c r="KRB1239" i="1"/>
  <c r="KRB1238" i="1" s="1"/>
  <c r="KQT1239" i="1"/>
  <c r="KQT1238" i="1" s="1"/>
  <c r="KQL1239" i="1"/>
  <c r="KQL1238" i="1" s="1"/>
  <c r="KQD1239" i="1"/>
  <c r="KQD1238" i="1" s="1"/>
  <c r="KPV1239" i="1"/>
  <c r="KPV1238" i="1" s="1"/>
  <c r="KPN1239" i="1"/>
  <c r="KPN1238" i="1" s="1"/>
  <c r="KPF1239" i="1"/>
  <c r="KPF1238" i="1" s="1"/>
  <c r="KOX1239" i="1"/>
  <c r="KOX1238" i="1" s="1"/>
  <c r="KOP1239" i="1"/>
  <c r="KOP1238" i="1" s="1"/>
  <c r="KOH1239" i="1"/>
  <c r="KOH1238" i="1" s="1"/>
  <c r="KNZ1239" i="1"/>
  <c r="KNZ1238" i="1" s="1"/>
  <c r="KNR1239" i="1"/>
  <c r="KNR1238" i="1" s="1"/>
  <c r="KNJ1239" i="1"/>
  <c r="KNJ1238" i="1" s="1"/>
  <c r="KNB1239" i="1"/>
  <c r="KNB1238" i="1" s="1"/>
  <c r="KMT1239" i="1"/>
  <c r="KMT1238" i="1" s="1"/>
  <c r="KML1239" i="1"/>
  <c r="KML1238" i="1" s="1"/>
  <c r="KMD1239" i="1"/>
  <c r="KMD1238" i="1" s="1"/>
  <c r="KLV1239" i="1"/>
  <c r="KLV1238" i="1" s="1"/>
  <c r="KLN1239" i="1"/>
  <c r="KLN1238" i="1" s="1"/>
  <c r="KLF1239" i="1"/>
  <c r="KLF1238" i="1" s="1"/>
  <c r="KKX1239" i="1"/>
  <c r="KKX1238" i="1" s="1"/>
  <c r="KKP1239" i="1"/>
  <c r="KKP1238" i="1" s="1"/>
  <c r="KKH1239" i="1"/>
  <c r="KKH1238" i="1" s="1"/>
  <c r="KJZ1239" i="1"/>
  <c r="KJZ1238" i="1" s="1"/>
  <c r="KJR1239" i="1"/>
  <c r="KJR1238" i="1" s="1"/>
  <c r="KJJ1239" i="1"/>
  <c r="KJJ1238" i="1" s="1"/>
  <c r="KJB1239" i="1"/>
  <c r="KJB1238" i="1" s="1"/>
  <c r="KIT1239" i="1"/>
  <c r="KIT1238" i="1" s="1"/>
  <c r="KIL1239" i="1"/>
  <c r="KIL1238" i="1" s="1"/>
  <c r="KID1239" i="1"/>
  <c r="KID1238" i="1" s="1"/>
  <c r="KHV1239" i="1"/>
  <c r="KHV1238" i="1" s="1"/>
  <c r="KHN1239" i="1"/>
  <c r="KHN1238" i="1" s="1"/>
  <c r="KHF1239" i="1"/>
  <c r="KHF1238" i="1" s="1"/>
  <c r="KGX1239" i="1"/>
  <c r="KGX1238" i="1" s="1"/>
  <c r="KGP1239" i="1"/>
  <c r="KGP1238" i="1" s="1"/>
  <c r="KGH1239" i="1"/>
  <c r="KGH1238" i="1" s="1"/>
  <c r="KFZ1239" i="1"/>
  <c r="KFZ1238" i="1" s="1"/>
  <c r="KFR1239" i="1"/>
  <c r="KFR1238" i="1" s="1"/>
  <c r="KFJ1239" i="1"/>
  <c r="KFJ1238" i="1" s="1"/>
  <c r="KFB1239" i="1"/>
  <c r="KFB1238" i="1" s="1"/>
  <c r="KET1239" i="1"/>
  <c r="KET1238" i="1" s="1"/>
  <c r="KEL1239" i="1"/>
  <c r="KEL1238" i="1" s="1"/>
  <c r="KED1239" i="1"/>
  <c r="KED1238" i="1" s="1"/>
  <c r="KDV1239" i="1"/>
  <c r="KDV1238" i="1" s="1"/>
  <c r="KDN1239" i="1"/>
  <c r="KDN1238" i="1" s="1"/>
  <c r="KDF1239" i="1"/>
  <c r="KDF1238" i="1" s="1"/>
  <c r="KCX1239" i="1"/>
  <c r="KCX1238" i="1" s="1"/>
  <c r="KCP1239" i="1"/>
  <c r="KCP1238" i="1" s="1"/>
  <c r="KCH1239" i="1"/>
  <c r="KCH1238" i="1" s="1"/>
  <c r="KBZ1239" i="1"/>
  <c r="KBZ1238" i="1" s="1"/>
  <c r="KBR1239" i="1"/>
  <c r="KBR1238" i="1" s="1"/>
  <c r="KBJ1239" i="1"/>
  <c r="KBJ1238" i="1" s="1"/>
  <c r="KBB1239" i="1"/>
  <c r="KBB1238" i="1" s="1"/>
  <c r="KAT1239" i="1"/>
  <c r="KAT1238" i="1" s="1"/>
  <c r="KAL1239" i="1"/>
  <c r="KAL1238" i="1" s="1"/>
  <c r="KAD1239" i="1"/>
  <c r="KAD1238" i="1" s="1"/>
  <c r="JZV1239" i="1"/>
  <c r="JZV1238" i="1" s="1"/>
  <c r="JZN1239" i="1"/>
  <c r="JZN1238" i="1" s="1"/>
  <c r="JZF1239" i="1"/>
  <c r="JZF1238" i="1" s="1"/>
  <c r="JYX1239" i="1"/>
  <c r="JYX1238" i="1" s="1"/>
  <c r="JYP1239" i="1"/>
  <c r="JYP1238" i="1" s="1"/>
  <c r="JYH1239" i="1"/>
  <c r="JYH1238" i="1" s="1"/>
  <c r="JXZ1239" i="1"/>
  <c r="JXZ1238" i="1" s="1"/>
  <c r="JXR1239" i="1"/>
  <c r="JXR1238" i="1" s="1"/>
  <c r="JXJ1239" i="1"/>
  <c r="JXJ1238" i="1" s="1"/>
  <c r="JXB1239" i="1"/>
  <c r="JXB1238" i="1" s="1"/>
  <c r="JWT1239" i="1"/>
  <c r="JWT1238" i="1" s="1"/>
  <c r="JWL1239" i="1"/>
  <c r="JWL1238" i="1" s="1"/>
  <c r="JWD1239" i="1"/>
  <c r="JWD1238" i="1" s="1"/>
  <c r="JVV1239" i="1"/>
  <c r="JVV1238" i="1" s="1"/>
  <c r="JVN1239" i="1"/>
  <c r="JVN1238" i="1" s="1"/>
  <c r="JVF1239" i="1"/>
  <c r="JVF1238" i="1" s="1"/>
  <c r="JUX1239" i="1"/>
  <c r="JUX1238" i="1" s="1"/>
  <c r="JUP1239" i="1"/>
  <c r="JUP1238" i="1" s="1"/>
  <c r="JUH1239" i="1"/>
  <c r="JUH1238" i="1" s="1"/>
  <c r="JTZ1239" i="1"/>
  <c r="JTZ1238" i="1" s="1"/>
  <c r="JTR1239" i="1"/>
  <c r="JTR1238" i="1" s="1"/>
  <c r="JTJ1239" i="1"/>
  <c r="JTJ1238" i="1" s="1"/>
  <c r="JTB1239" i="1"/>
  <c r="JTB1238" i="1" s="1"/>
  <c r="JST1239" i="1"/>
  <c r="JST1238" i="1" s="1"/>
  <c r="JSL1239" i="1"/>
  <c r="JSL1238" i="1" s="1"/>
  <c r="JSD1239" i="1"/>
  <c r="JSD1238" i="1" s="1"/>
  <c r="JRV1239" i="1"/>
  <c r="JRV1238" i="1" s="1"/>
  <c r="JRN1239" i="1"/>
  <c r="JRN1238" i="1" s="1"/>
  <c r="JRF1239" i="1"/>
  <c r="JRF1238" i="1" s="1"/>
  <c r="JQX1239" i="1"/>
  <c r="JQX1238" i="1" s="1"/>
  <c r="JQP1239" i="1"/>
  <c r="JQP1238" i="1" s="1"/>
  <c r="JQH1239" i="1"/>
  <c r="JQH1238" i="1" s="1"/>
  <c r="JPZ1239" i="1"/>
  <c r="JPZ1238" i="1" s="1"/>
  <c r="JPR1239" i="1"/>
  <c r="JPR1238" i="1" s="1"/>
  <c r="JPJ1239" i="1"/>
  <c r="JPJ1238" i="1" s="1"/>
  <c r="JPB1239" i="1"/>
  <c r="JPB1238" i="1" s="1"/>
  <c r="JOT1239" i="1"/>
  <c r="JOT1238" i="1" s="1"/>
  <c r="JOL1239" i="1"/>
  <c r="JOL1238" i="1" s="1"/>
  <c r="JOD1239" i="1"/>
  <c r="JOD1238" i="1" s="1"/>
  <c r="JNV1239" i="1"/>
  <c r="JNV1238" i="1" s="1"/>
  <c r="JNN1239" i="1"/>
  <c r="JNN1238" i="1" s="1"/>
  <c r="JNF1239" i="1"/>
  <c r="JNF1238" i="1" s="1"/>
  <c r="JMX1239" i="1"/>
  <c r="JMX1238" i="1" s="1"/>
  <c r="JMP1239" i="1"/>
  <c r="JMP1238" i="1" s="1"/>
  <c r="JMH1239" i="1"/>
  <c r="JMH1238" i="1" s="1"/>
  <c r="JLZ1239" i="1"/>
  <c r="JLZ1238" i="1" s="1"/>
  <c r="JLR1239" i="1"/>
  <c r="JLR1238" i="1" s="1"/>
  <c r="JLJ1239" i="1"/>
  <c r="JLJ1238" i="1" s="1"/>
  <c r="JLB1239" i="1"/>
  <c r="JLB1238" i="1" s="1"/>
  <c r="JKT1239" i="1"/>
  <c r="JKT1238" i="1" s="1"/>
  <c r="JKL1239" i="1"/>
  <c r="JKL1238" i="1" s="1"/>
  <c r="JKD1239" i="1"/>
  <c r="JKD1238" i="1" s="1"/>
  <c r="JJV1239" i="1"/>
  <c r="JJV1238" i="1" s="1"/>
  <c r="JJN1239" i="1"/>
  <c r="JJN1238" i="1" s="1"/>
  <c r="JJF1239" i="1"/>
  <c r="JJF1238" i="1" s="1"/>
  <c r="JIX1239" i="1"/>
  <c r="JIX1238" i="1" s="1"/>
  <c r="JIP1239" i="1"/>
  <c r="JIP1238" i="1" s="1"/>
  <c r="JIH1239" i="1"/>
  <c r="JIH1238" i="1" s="1"/>
  <c r="JHZ1239" i="1"/>
  <c r="JHZ1238" i="1" s="1"/>
  <c r="JHR1239" i="1"/>
  <c r="JHR1238" i="1" s="1"/>
  <c r="JHJ1239" i="1"/>
  <c r="JHJ1238" i="1" s="1"/>
  <c r="JHB1239" i="1"/>
  <c r="JHB1238" i="1" s="1"/>
  <c r="JGT1239" i="1"/>
  <c r="JGT1238" i="1" s="1"/>
  <c r="JGL1239" i="1"/>
  <c r="JGL1238" i="1" s="1"/>
  <c r="JGD1239" i="1"/>
  <c r="JGD1238" i="1" s="1"/>
  <c r="JFV1239" i="1"/>
  <c r="JFV1238" i="1" s="1"/>
  <c r="JFN1239" i="1"/>
  <c r="JFN1238" i="1" s="1"/>
  <c r="JFF1239" i="1"/>
  <c r="JFF1238" i="1" s="1"/>
  <c r="JEX1239" i="1"/>
  <c r="JEX1238" i="1" s="1"/>
  <c r="JEP1239" i="1"/>
  <c r="JEP1238" i="1" s="1"/>
  <c r="JEH1239" i="1"/>
  <c r="JEH1238" i="1" s="1"/>
  <c r="JDZ1239" i="1"/>
  <c r="JDZ1238" i="1" s="1"/>
  <c r="JDR1239" i="1"/>
  <c r="JDR1238" i="1" s="1"/>
  <c r="JDJ1239" i="1"/>
  <c r="JDJ1238" i="1" s="1"/>
  <c r="JDB1239" i="1"/>
  <c r="JDB1238" i="1" s="1"/>
  <c r="JCT1239" i="1"/>
  <c r="JCT1238" i="1" s="1"/>
  <c r="JCL1239" i="1"/>
  <c r="JCL1238" i="1" s="1"/>
  <c r="JCD1239" i="1"/>
  <c r="JCD1238" i="1" s="1"/>
  <c r="JBV1239" i="1"/>
  <c r="JBV1238" i="1" s="1"/>
  <c r="JBN1239" i="1"/>
  <c r="JBN1238" i="1" s="1"/>
  <c r="JBF1239" i="1"/>
  <c r="JBF1238" i="1" s="1"/>
  <c r="JAX1239" i="1"/>
  <c r="JAX1238" i="1" s="1"/>
  <c r="JAP1239" i="1"/>
  <c r="JAP1238" i="1" s="1"/>
  <c r="JAH1239" i="1"/>
  <c r="JAH1238" i="1" s="1"/>
  <c r="IZZ1239" i="1"/>
  <c r="IZZ1238" i="1" s="1"/>
  <c r="IZR1239" i="1"/>
  <c r="IZR1238" i="1" s="1"/>
  <c r="IZJ1239" i="1"/>
  <c r="IZJ1238" i="1" s="1"/>
  <c r="IZB1239" i="1"/>
  <c r="IZB1238" i="1" s="1"/>
  <c r="IYT1239" i="1"/>
  <c r="IYT1238" i="1" s="1"/>
  <c r="IYL1239" i="1"/>
  <c r="IYL1238" i="1" s="1"/>
  <c r="IYD1239" i="1"/>
  <c r="IYD1238" i="1" s="1"/>
  <c r="IXV1239" i="1"/>
  <c r="IXV1238" i="1" s="1"/>
  <c r="IXN1239" i="1"/>
  <c r="IXN1238" i="1" s="1"/>
  <c r="IXF1239" i="1"/>
  <c r="IXF1238" i="1" s="1"/>
  <c r="IWX1239" i="1"/>
  <c r="IWX1238" i="1" s="1"/>
  <c r="IWP1239" i="1"/>
  <c r="IWP1238" i="1" s="1"/>
  <c r="IWH1239" i="1"/>
  <c r="IWH1238" i="1" s="1"/>
  <c r="IVZ1239" i="1"/>
  <c r="IVZ1238" i="1" s="1"/>
  <c r="IVR1239" i="1"/>
  <c r="IVR1238" i="1" s="1"/>
  <c r="IVJ1239" i="1"/>
  <c r="IVJ1238" i="1" s="1"/>
  <c r="IVB1239" i="1"/>
  <c r="IVB1238" i="1" s="1"/>
  <c r="IUT1239" i="1"/>
  <c r="IUT1238" i="1" s="1"/>
  <c r="IUL1239" i="1"/>
  <c r="IUL1238" i="1" s="1"/>
  <c r="IUD1239" i="1"/>
  <c r="IUD1238" i="1" s="1"/>
  <c r="ITV1239" i="1"/>
  <c r="ITV1238" i="1" s="1"/>
  <c r="ITN1239" i="1"/>
  <c r="ITN1238" i="1" s="1"/>
  <c r="ITF1239" i="1"/>
  <c r="ITF1238" i="1" s="1"/>
  <c r="ISX1239" i="1"/>
  <c r="ISX1238" i="1" s="1"/>
  <c r="ISP1239" i="1"/>
  <c r="ISP1238" i="1" s="1"/>
  <c r="ISH1239" i="1"/>
  <c r="ISH1238" i="1" s="1"/>
  <c r="IRZ1239" i="1"/>
  <c r="IRZ1238" i="1" s="1"/>
  <c r="IRR1239" i="1"/>
  <c r="IRR1238" i="1" s="1"/>
  <c r="IRJ1239" i="1"/>
  <c r="IRJ1238" i="1" s="1"/>
  <c r="IRB1239" i="1"/>
  <c r="IRB1238" i="1" s="1"/>
  <c r="IQT1239" i="1"/>
  <c r="IQT1238" i="1" s="1"/>
  <c r="IQL1239" i="1"/>
  <c r="IQL1238" i="1" s="1"/>
  <c r="IQD1239" i="1"/>
  <c r="IQD1238" i="1" s="1"/>
  <c r="IPV1239" i="1"/>
  <c r="IPV1238" i="1" s="1"/>
  <c r="IPN1239" i="1"/>
  <c r="IPN1238" i="1" s="1"/>
  <c r="IPF1239" i="1"/>
  <c r="IPF1238" i="1" s="1"/>
  <c r="IOX1239" i="1"/>
  <c r="IOX1238" i="1" s="1"/>
  <c r="IOP1239" i="1"/>
  <c r="IOP1238" i="1" s="1"/>
  <c r="IOH1239" i="1"/>
  <c r="IOH1238" i="1" s="1"/>
  <c r="INZ1239" i="1"/>
  <c r="INZ1238" i="1" s="1"/>
  <c r="INR1239" i="1"/>
  <c r="INR1238" i="1" s="1"/>
  <c r="INJ1239" i="1"/>
  <c r="INJ1238" i="1" s="1"/>
  <c r="INB1239" i="1"/>
  <c r="INB1238" i="1" s="1"/>
  <c r="IMT1239" i="1"/>
  <c r="IMT1238" i="1" s="1"/>
  <c r="IML1239" i="1"/>
  <c r="IML1238" i="1" s="1"/>
  <c r="IMD1239" i="1"/>
  <c r="IMD1238" i="1" s="1"/>
  <c r="ILV1239" i="1"/>
  <c r="ILV1238" i="1" s="1"/>
  <c r="ILN1239" i="1"/>
  <c r="ILN1238" i="1" s="1"/>
  <c r="ILF1239" i="1"/>
  <c r="ILF1238" i="1" s="1"/>
  <c r="IKX1239" i="1"/>
  <c r="IKX1238" i="1" s="1"/>
  <c r="IKP1239" i="1"/>
  <c r="IKP1238" i="1" s="1"/>
  <c r="IKH1239" i="1"/>
  <c r="IKH1238" i="1" s="1"/>
  <c r="IJZ1239" i="1"/>
  <c r="IJZ1238" i="1" s="1"/>
  <c r="IJR1239" i="1"/>
  <c r="IJR1238" i="1" s="1"/>
  <c r="IJJ1239" i="1"/>
  <c r="IJJ1238" i="1" s="1"/>
  <c r="IJB1239" i="1"/>
  <c r="IJB1238" i="1" s="1"/>
  <c r="IIT1239" i="1"/>
  <c r="IIT1238" i="1" s="1"/>
  <c r="IIL1239" i="1"/>
  <c r="IIL1238" i="1" s="1"/>
  <c r="IID1239" i="1"/>
  <c r="IID1238" i="1" s="1"/>
  <c r="IHV1239" i="1"/>
  <c r="IHV1238" i="1" s="1"/>
  <c r="IHN1239" i="1"/>
  <c r="IHN1238" i="1" s="1"/>
  <c r="IHF1239" i="1"/>
  <c r="IHF1238" i="1" s="1"/>
  <c r="IGX1239" i="1"/>
  <c r="IGX1238" i="1" s="1"/>
  <c r="IGP1239" i="1"/>
  <c r="IGP1238" i="1" s="1"/>
  <c r="IGH1239" i="1"/>
  <c r="IGH1238" i="1" s="1"/>
  <c r="IFZ1239" i="1"/>
  <c r="IFZ1238" i="1" s="1"/>
  <c r="IFR1239" i="1"/>
  <c r="IFR1238" i="1" s="1"/>
  <c r="IFJ1239" i="1"/>
  <c r="IFJ1238" i="1" s="1"/>
  <c r="IFB1239" i="1"/>
  <c r="IFB1238" i="1" s="1"/>
  <c r="IET1239" i="1"/>
  <c r="IET1238" i="1" s="1"/>
  <c r="IEL1239" i="1"/>
  <c r="IEL1238" i="1" s="1"/>
  <c r="IED1239" i="1"/>
  <c r="IED1238" i="1" s="1"/>
  <c r="IDV1239" i="1"/>
  <c r="IDV1238" i="1" s="1"/>
  <c r="IDN1239" i="1"/>
  <c r="IDN1238" i="1" s="1"/>
  <c r="IDF1239" i="1"/>
  <c r="IDF1238" i="1" s="1"/>
  <c r="ICX1239" i="1"/>
  <c r="ICX1238" i="1" s="1"/>
  <c r="ICP1239" i="1"/>
  <c r="ICP1238" i="1" s="1"/>
  <c r="ICH1239" i="1"/>
  <c r="ICH1238" i="1" s="1"/>
  <c r="IBZ1239" i="1"/>
  <c r="IBZ1238" i="1" s="1"/>
  <c r="IBR1239" i="1"/>
  <c r="IBR1238" i="1" s="1"/>
  <c r="IBJ1239" i="1"/>
  <c r="IBJ1238" i="1" s="1"/>
  <c r="IBB1239" i="1"/>
  <c r="IBB1238" i="1" s="1"/>
  <c r="IAT1239" i="1"/>
  <c r="IAT1238" i="1" s="1"/>
  <c r="IAL1239" i="1"/>
  <c r="IAL1238" i="1" s="1"/>
  <c r="IAD1239" i="1"/>
  <c r="IAD1238" i="1" s="1"/>
  <c r="HZV1239" i="1"/>
  <c r="HZV1238" i="1" s="1"/>
  <c r="HZN1239" i="1"/>
  <c r="HZN1238" i="1" s="1"/>
  <c r="HZF1239" i="1"/>
  <c r="HZF1238" i="1" s="1"/>
  <c r="HYX1239" i="1"/>
  <c r="HYX1238" i="1" s="1"/>
  <c r="HYP1239" i="1"/>
  <c r="HYP1238" i="1" s="1"/>
  <c r="HYH1239" i="1"/>
  <c r="HYH1238" i="1" s="1"/>
  <c r="HXZ1239" i="1"/>
  <c r="HXZ1238" i="1" s="1"/>
  <c r="HXR1239" i="1"/>
  <c r="HXR1238" i="1" s="1"/>
  <c r="HXJ1239" i="1"/>
  <c r="HXJ1238" i="1" s="1"/>
  <c r="HXB1239" i="1"/>
  <c r="HXB1238" i="1" s="1"/>
  <c r="HWT1239" i="1"/>
  <c r="HWT1238" i="1" s="1"/>
  <c r="HWL1239" i="1"/>
  <c r="HWL1238" i="1" s="1"/>
  <c r="HWD1239" i="1"/>
  <c r="HWD1238" i="1" s="1"/>
  <c r="HVV1239" i="1"/>
  <c r="HVV1238" i="1" s="1"/>
  <c r="HVN1239" i="1"/>
  <c r="HVN1238" i="1" s="1"/>
  <c r="HVF1239" i="1"/>
  <c r="HVF1238" i="1" s="1"/>
  <c r="HUX1239" i="1"/>
  <c r="HUX1238" i="1" s="1"/>
  <c r="HUP1239" i="1"/>
  <c r="HUP1238" i="1" s="1"/>
  <c r="HUH1239" i="1"/>
  <c r="HUH1238" i="1" s="1"/>
  <c r="HTZ1239" i="1"/>
  <c r="HTZ1238" i="1" s="1"/>
  <c r="HTR1239" i="1"/>
  <c r="HTR1238" i="1" s="1"/>
  <c r="HTJ1239" i="1"/>
  <c r="HTJ1238" i="1" s="1"/>
  <c r="HTB1239" i="1"/>
  <c r="HTB1238" i="1" s="1"/>
  <c r="HST1239" i="1"/>
  <c r="HST1238" i="1" s="1"/>
  <c r="HSL1239" i="1"/>
  <c r="HSL1238" i="1" s="1"/>
  <c r="HSD1239" i="1"/>
  <c r="HSD1238" i="1" s="1"/>
  <c r="HRV1239" i="1"/>
  <c r="HRV1238" i="1" s="1"/>
  <c r="HRN1239" i="1"/>
  <c r="HRN1238" i="1" s="1"/>
  <c r="HRF1239" i="1"/>
  <c r="HRF1238" i="1" s="1"/>
  <c r="HQX1239" i="1"/>
  <c r="HQX1238" i="1" s="1"/>
  <c r="HQP1239" i="1"/>
  <c r="HQP1238" i="1" s="1"/>
  <c r="HQH1239" i="1"/>
  <c r="HQH1238" i="1" s="1"/>
  <c r="HPZ1239" i="1"/>
  <c r="HPZ1238" i="1" s="1"/>
  <c r="HPR1239" i="1"/>
  <c r="HPR1238" i="1" s="1"/>
  <c r="HPJ1239" i="1"/>
  <c r="HPJ1238" i="1" s="1"/>
  <c r="HPB1239" i="1"/>
  <c r="HPB1238" i="1" s="1"/>
  <c r="HOT1239" i="1"/>
  <c r="HOT1238" i="1" s="1"/>
  <c r="HOL1239" i="1"/>
  <c r="HOL1238" i="1" s="1"/>
  <c r="HOD1239" i="1"/>
  <c r="HOD1238" i="1" s="1"/>
  <c r="HNV1239" i="1"/>
  <c r="HNV1238" i="1" s="1"/>
  <c r="HNN1239" i="1"/>
  <c r="HNN1238" i="1" s="1"/>
  <c r="HNF1239" i="1"/>
  <c r="HNF1238" i="1" s="1"/>
  <c r="HMX1239" i="1"/>
  <c r="HMX1238" i="1" s="1"/>
  <c r="HMP1239" i="1"/>
  <c r="HMP1238" i="1" s="1"/>
  <c r="HMH1239" i="1"/>
  <c r="HMH1238" i="1" s="1"/>
  <c r="HLZ1239" i="1"/>
  <c r="HLZ1238" i="1" s="1"/>
  <c r="HLR1239" i="1"/>
  <c r="HLR1238" i="1" s="1"/>
  <c r="HLJ1239" i="1"/>
  <c r="HLJ1238" i="1" s="1"/>
  <c r="HLB1239" i="1"/>
  <c r="HLB1238" i="1" s="1"/>
  <c r="HKT1239" i="1"/>
  <c r="HKT1238" i="1" s="1"/>
  <c r="HKL1239" i="1"/>
  <c r="HKL1238" i="1" s="1"/>
  <c r="HKD1239" i="1"/>
  <c r="HKD1238" i="1" s="1"/>
  <c r="HJV1239" i="1"/>
  <c r="HJV1238" i="1" s="1"/>
  <c r="HJN1239" i="1"/>
  <c r="HJN1238" i="1" s="1"/>
  <c r="HJF1239" i="1"/>
  <c r="HJF1238" i="1" s="1"/>
  <c r="HIX1239" i="1"/>
  <c r="HIX1238" i="1" s="1"/>
  <c r="HIP1239" i="1"/>
  <c r="HIP1238" i="1" s="1"/>
  <c r="HIH1239" i="1"/>
  <c r="HIH1238" i="1" s="1"/>
  <c r="HHZ1239" i="1"/>
  <c r="HHZ1238" i="1" s="1"/>
  <c r="HHR1239" i="1"/>
  <c r="HHR1238" i="1" s="1"/>
  <c r="HHJ1239" i="1"/>
  <c r="HHJ1238" i="1" s="1"/>
  <c r="HHB1239" i="1"/>
  <c r="HHB1238" i="1" s="1"/>
  <c r="HGT1239" i="1"/>
  <c r="HGT1238" i="1" s="1"/>
  <c r="HGL1239" i="1"/>
  <c r="HGL1238" i="1" s="1"/>
  <c r="HGD1239" i="1"/>
  <c r="HGD1238" i="1" s="1"/>
  <c r="HFV1239" i="1"/>
  <c r="HFV1238" i="1" s="1"/>
  <c r="HFN1239" i="1"/>
  <c r="HFN1238" i="1" s="1"/>
  <c r="HFF1239" i="1"/>
  <c r="HFF1238" i="1" s="1"/>
  <c r="HEX1239" i="1"/>
  <c r="HEX1238" i="1" s="1"/>
  <c r="HEP1239" i="1"/>
  <c r="HEP1238" i="1" s="1"/>
  <c r="HEH1239" i="1"/>
  <c r="HEH1238" i="1" s="1"/>
  <c r="HDZ1239" i="1"/>
  <c r="HDZ1238" i="1" s="1"/>
  <c r="HDR1239" i="1"/>
  <c r="HDR1238" i="1" s="1"/>
  <c r="HDJ1239" i="1"/>
  <c r="HDJ1238" i="1" s="1"/>
  <c r="HDB1239" i="1"/>
  <c r="HDB1238" i="1" s="1"/>
  <c r="HCT1239" i="1"/>
  <c r="HCT1238" i="1" s="1"/>
  <c r="HCL1239" i="1"/>
  <c r="HCL1238" i="1" s="1"/>
  <c r="HCD1239" i="1"/>
  <c r="HCD1238" i="1" s="1"/>
  <c r="HBV1239" i="1"/>
  <c r="HBV1238" i="1" s="1"/>
  <c r="HBN1239" i="1"/>
  <c r="HBN1238" i="1" s="1"/>
  <c r="HBF1239" i="1"/>
  <c r="HBF1238" i="1" s="1"/>
  <c r="HAX1239" i="1"/>
  <c r="HAX1238" i="1" s="1"/>
  <c r="HAP1239" i="1"/>
  <c r="HAP1238" i="1" s="1"/>
  <c r="HAH1239" i="1"/>
  <c r="HAH1238" i="1" s="1"/>
  <c r="GZZ1239" i="1"/>
  <c r="GZZ1238" i="1" s="1"/>
  <c r="GZR1239" i="1"/>
  <c r="GZR1238" i="1" s="1"/>
  <c r="GZJ1239" i="1"/>
  <c r="GZJ1238" i="1" s="1"/>
  <c r="GZB1239" i="1"/>
  <c r="GZB1238" i="1" s="1"/>
  <c r="GYT1239" i="1"/>
  <c r="GYT1238" i="1" s="1"/>
  <c r="GYL1239" i="1"/>
  <c r="GYL1238" i="1" s="1"/>
  <c r="GYD1239" i="1"/>
  <c r="GYD1238" i="1" s="1"/>
  <c r="GXV1239" i="1"/>
  <c r="GXV1238" i="1" s="1"/>
  <c r="GXN1239" i="1"/>
  <c r="GXN1238" i="1" s="1"/>
  <c r="GXF1239" i="1"/>
  <c r="GXF1238" i="1" s="1"/>
  <c r="GWX1239" i="1"/>
  <c r="GWX1238" i="1" s="1"/>
  <c r="GWP1239" i="1"/>
  <c r="GWP1238" i="1" s="1"/>
  <c r="GWH1239" i="1"/>
  <c r="GWH1238" i="1" s="1"/>
  <c r="GVZ1239" i="1"/>
  <c r="GVZ1238" i="1" s="1"/>
  <c r="GVR1239" i="1"/>
  <c r="GVR1238" i="1" s="1"/>
  <c r="GVJ1239" i="1"/>
  <c r="GVJ1238" i="1" s="1"/>
  <c r="GVB1239" i="1"/>
  <c r="GVB1238" i="1" s="1"/>
  <c r="GUT1239" i="1"/>
  <c r="GUT1238" i="1" s="1"/>
  <c r="GUL1239" i="1"/>
  <c r="GUL1238" i="1" s="1"/>
  <c r="GUD1239" i="1"/>
  <c r="GUD1238" i="1" s="1"/>
  <c r="GTV1239" i="1"/>
  <c r="GTV1238" i="1" s="1"/>
  <c r="GTN1239" i="1"/>
  <c r="GTN1238" i="1" s="1"/>
  <c r="GTF1239" i="1"/>
  <c r="GTF1238" i="1" s="1"/>
  <c r="GSX1239" i="1"/>
  <c r="GSX1238" i="1" s="1"/>
  <c r="GSP1239" i="1"/>
  <c r="GSP1238" i="1" s="1"/>
  <c r="GSH1239" i="1"/>
  <c r="GSH1238" i="1" s="1"/>
  <c r="GRZ1239" i="1"/>
  <c r="GRZ1238" i="1" s="1"/>
  <c r="GRR1239" i="1"/>
  <c r="GRR1238" i="1" s="1"/>
  <c r="GRJ1239" i="1"/>
  <c r="GRJ1238" i="1" s="1"/>
  <c r="GRB1239" i="1"/>
  <c r="GRB1238" i="1" s="1"/>
  <c r="GQT1239" i="1"/>
  <c r="GQT1238" i="1" s="1"/>
  <c r="GQL1239" i="1"/>
  <c r="GQL1238" i="1" s="1"/>
  <c r="GQD1239" i="1"/>
  <c r="GQD1238" i="1" s="1"/>
  <c r="GPV1239" i="1"/>
  <c r="GPV1238" i="1" s="1"/>
  <c r="GPN1239" i="1"/>
  <c r="GPN1238" i="1" s="1"/>
  <c r="GPF1239" i="1"/>
  <c r="GPF1238" i="1" s="1"/>
  <c r="GOX1239" i="1"/>
  <c r="GOX1238" i="1" s="1"/>
  <c r="GOP1239" i="1"/>
  <c r="GOP1238" i="1" s="1"/>
  <c r="GOH1239" i="1"/>
  <c r="GOH1238" i="1" s="1"/>
  <c r="GNZ1239" i="1"/>
  <c r="GNZ1238" i="1" s="1"/>
  <c r="GNR1239" i="1"/>
  <c r="GNR1238" i="1" s="1"/>
  <c r="GNJ1239" i="1"/>
  <c r="GNJ1238" i="1" s="1"/>
  <c r="GNB1239" i="1"/>
  <c r="GNB1238" i="1" s="1"/>
  <c r="GMT1239" i="1"/>
  <c r="GMT1238" i="1" s="1"/>
  <c r="GML1239" i="1"/>
  <c r="GML1238" i="1" s="1"/>
  <c r="GMD1239" i="1"/>
  <c r="GMD1238" i="1" s="1"/>
  <c r="GLV1239" i="1"/>
  <c r="GLV1238" i="1" s="1"/>
  <c r="GLN1239" i="1"/>
  <c r="GLN1238" i="1" s="1"/>
  <c r="GLF1239" i="1"/>
  <c r="GLF1238" i="1" s="1"/>
  <c r="GKX1239" i="1"/>
  <c r="GKX1238" i="1" s="1"/>
  <c r="GKP1239" i="1"/>
  <c r="GKP1238" i="1" s="1"/>
  <c r="GKH1239" i="1"/>
  <c r="GKH1238" i="1" s="1"/>
  <c r="GJZ1239" i="1"/>
  <c r="GJZ1238" i="1" s="1"/>
  <c r="GJR1239" i="1"/>
  <c r="GJR1238" i="1" s="1"/>
  <c r="GJJ1239" i="1"/>
  <c r="GJJ1238" i="1" s="1"/>
  <c r="GJB1239" i="1"/>
  <c r="GJB1238" i="1" s="1"/>
  <c r="GIT1239" i="1"/>
  <c r="GIT1238" i="1" s="1"/>
  <c r="GIL1239" i="1"/>
  <c r="GIL1238" i="1" s="1"/>
  <c r="GID1239" i="1"/>
  <c r="GID1238" i="1" s="1"/>
  <c r="GHV1239" i="1"/>
  <c r="GHV1238" i="1" s="1"/>
  <c r="GHN1239" i="1"/>
  <c r="GHN1238" i="1" s="1"/>
  <c r="GHF1239" i="1"/>
  <c r="GHF1238" i="1" s="1"/>
  <c r="GGX1239" i="1"/>
  <c r="GGX1238" i="1" s="1"/>
  <c r="GGP1239" i="1"/>
  <c r="GGP1238" i="1" s="1"/>
  <c r="GGH1239" i="1"/>
  <c r="GGH1238" i="1" s="1"/>
  <c r="GFZ1239" i="1"/>
  <c r="GFZ1238" i="1" s="1"/>
  <c r="GFR1239" i="1"/>
  <c r="GFR1238" i="1" s="1"/>
  <c r="GFJ1239" i="1"/>
  <c r="GFJ1238" i="1" s="1"/>
  <c r="GFB1239" i="1"/>
  <c r="GFB1238" i="1" s="1"/>
  <c r="GET1239" i="1"/>
  <c r="GET1238" i="1" s="1"/>
  <c r="GEL1239" i="1"/>
  <c r="GEL1238" i="1" s="1"/>
  <c r="GED1239" i="1"/>
  <c r="GED1238" i="1" s="1"/>
  <c r="GDV1239" i="1"/>
  <c r="GDV1238" i="1" s="1"/>
  <c r="GDN1239" i="1"/>
  <c r="GDN1238" i="1" s="1"/>
  <c r="GDF1239" i="1"/>
  <c r="GDF1238" i="1" s="1"/>
  <c r="GCX1239" i="1"/>
  <c r="GCX1238" i="1" s="1"/>
  <c r="GCP1239" i="1"/>
  <c r="GCP1238" i="1" s="1"/>
  <c r="GCH1239" i="1"/>
  <c r="GCH1238" i="1" s="1"/>
  <c r="GBZ1239" i="1"/>
  <c r="GBZ1238" i="1" s="1"/>
  <c r="GBR1239" i="1"/>
  <c r="GBR1238" i="1" s="1"/>
  <c r="GBJ1239" i="1"/>
  <c r="GBJ1238" i="1" s="1"/>
  <c r="GBB1239" i="1"/>
  <c r="GBB1238" i="1" s="1"/>
  <c r="GAT1239" i="1"/>
  <c r="GAT1238" i="1" s="1"/>
  <c r="GAL1239" i="1"/>
  <c r="GAL1238" i="1" s="1"/>
  <c r="GAD1239" i="1"/>
  <c r="GAD1238" i="1" s="1"/>
  <c r="FZV1239" i="1"/>
  <c r="FZV1238" i="1" s="1"/>
  <c r="FZN1239" i="1"/>
  <c r="FZN1238" i="1" s="1"/>
  <c r="FZF1239" i="1"/>
  <c r="FZF1238" i="1" s="1"/>
  <c r="FYX1239" i="1"/>
  <c r="FYX1238" i="1" s="1"/>
  <c r="FYP1239" i="1"/>
  <c r="FYP1238" i="1" s="1"/>
  <c r="FYH1239" i="1"/>
  <c r="FYH1238" i="1" s="1"/>
  <c r="FXZ1239" i="1"/>
  <c r="FXZ1238" i="1" s="1"/>
  <c r="FXR1239" i="1"/>
  <c r="FXR1238" i="1" s="1"/>
  <c r="FXJ1239" i="1"/>
  <c r="FXJ1238" i="1" s="1"/>
  <c r="FXB1239" i="1"/>
  <c r="FXB1238" i="1" s="1"/>
  <c r="FWT1239" i="1"/>
  <c r="FWT1238" i="1" s="1"/>
  <c r="FWL1239" i="1"/>
  <c r="FWL1238" i="1" s="1"/>
  <c r="FWD1239" i="1"/>
  <c r="FWD1238" i="1" s="1"/>
  <c r="FVV1239" i="1"/>
  <c r="FVV1238" i="1" s="1"/>
  <c r="FVN1239" i="1"/>
  <c r="FVN1238" i="1" s="1"/>
  <c r="FVF1239" i="1"/>
  <c r="FVF1238" i="1" s="1"/>
  <c r="FUX1239" i="1"/>
  <c r="FUX1238" i="1" s="1"/>
  <c r="FUP1239" i="1"/>
  <c r="FUP1238" i="1" s="1"/>
  <c r="FUH1239" i="1"/>
  <c r="FUH1238" i="1" s="1"/>
  <c r="FTZ1239" i="1"/>
  <c r="FTZ1238" i="1" s="1"/>
  <c r="FTR1239" i="1"/>
  <c r="FTR1238" i="1" s="1"/>
  <c r="FTJ1239" i="1"/>
  <c r="FTJ1238" i="1" s="1"/>
  <c r="FTB1239" i="1"/>
  <c r="FTB1238" i="1" s="1"/>
  <c r="FST1239" i="1"/>
  <c r="FST1238" i="1" s="1"/>
  <c r="FSL1239" i="1"/>
  <c r="FSL1238" i="1" s="1"/>
  <c r="FSD1239" i="1"/>
  <c r="FSD1238" i="1" s="1"/>
  <c r="FRV1239" i="1"/>
  <c r="FRV1238" i="1" s="1"/>
  <c r="FRN1239" i="1"/>
  <c r="FRN1238" i="1" s="1"/>
  <c r="FRF1239" i="1"/>
  <c r="FRF1238" i="1" s="1"/>
  <c r="FQX1239" i="1"/>
  <c r="FQX1238" i="1" s="1"/>
  <c r="FQP1239" i="1"/>
  <c r="FQP1238" i="1" s="1"/>
  <c r="FQH1239" i="1"/>
  <c r="FQH1238" i="1" s="1"/>
  <c r="FPZ1239" i="1"/>
  <c r="FPZ1238" i="1" s="1"/>
  <c r="FPR1239" i="1"/>
  <c r="FPR1238" i="1" s="1"/>
  <c r="FPJ1239" i="1"/>
  <c r="FPJ1238" i="1" s="1"/>
  <c r="FPB1239" i="1"/>
  <c r="FPB1238" i="1" s="1"/>
  <c r="FOT1239" i="1"/>
  <c r="FOT1238" i="1" s="1"/>
  <c r="FOL1239" i="1"/>
  <c r="FOL1238" i="1" s="1"/>
  <c r="FOD1239" i="1"/>
  <c r="FOD1238" i="1" s="1"/>
  <c r="FNV1239" i="1"/>
  <c r="FNV1238" i="1" s="1"/>
  <c r="FNN1239" i="1"/>
  <c r="FNN1238" i="1" s="1"/>
  <c r="FNF1239" i="1"/>
  <c r="FNF1238" i="1" s="1"/>
  <c r="FMX1239" i="1"/>
  <c r="FMX1238" i="1" s="1"/>
  <c r="FMP1239" i="1"/>
  <c r="FMP1238" i="1" s="1"/>
  <c r="FMH1239" i="1"/>
  <c r="FMH1238" i="1" s="1"/>
  <c r="FLZ1239" i="1"/>
  <c r="FLZ1238" i="1" s="1"/>
  <c r="FLR1239" i="1"/>
  <c r="FLR1238" i="1" s="1"/>
  <c r="FLJ1239" i="1"/>
  <c r="FLJ1238" i="1" s="1"/>
  <c r="FLB1239" i="1"/>
  <c r="FLB1238" i="1" s="1"/>
  <c r="FKT1239" i="1"/>
  <c r="FKT1238" i="1" s="1"/>
  <c r="FKL1239" i="1"/>
  <c r="FKL1238" i="1" s="1"/>
  <c r="FKD1239" i="1"/>
  <c r="FKD1238" i="1" s="1"/>
  <c r="FJV1239" i="1"/>
  <c r="FJV1238" i="1" s="1"/>
  <c r="FJN1239" i="1"/>
  <c r="FJN1238" i="1" s="1"/>
  <c r="FJF1239" i="1"/>
  <c r="FJF1238" i="1" s="1"/>
  <c r="FIX1239" i="1"/>
  <c r="FIX1238" i="1" s="1"/>
  <c r="FIP1239" i="1"/>
  <c r="FIP1238" i="1" s="1"/>
  <c r="FIH1239" i="1"/>
  <c r="FIH1238" i="1" s="1"/>
  <c r="FHZ1239" i="1"/>
  <c r="FHZ1238" i="1" s="1"/>
  <c r="FHR1239" i="1"/>
  <c r="FHR1238" i="1" s="1"/>
  <c r="FHJ1239" i="1"/>
  <c r="FHJ1238" i="1" s="1"/>
  <c r="FHB1239" i="1"/>
  <c r="FHB1238" i="1" s="1"/>
  <c r="FGT1239" i="1"/>
  <c r="FGT1238" i="1" s="1"/>
  <c r="FGL1239" i="1"/>
  <c r="FGL1238" i="1" s="1"/>
  <c r="FGD1239" i="1"/>
  <c r="FGD1238" i="1" s="1"/>
  <c r="FFV1239" i="1"/>
  <c r="FFV1238" i="1" s="1"/>
  <c r="FFN1239" i="1"/>
  <c r="FFN1238" i="1" s="1"/>
  <c r="FFF1239" i="1"/>
  <c r="FFF1238" i="1" s="1"/>
  <c r="FEX1239" i="1"/>
  <c r="FEX1238" i="1" s="1"/>
  <c r="FEP1239" i="1"/>
  <c r="FEP1238" i="1" s="1"/>
  <c r="FEH1239" i="1"/>
  <c r="FEH1238" i="1" s="1"/>
  <c r="FDZ1239" i="1"/>
  <c r="FDZ1238" i="1" s="1"/>
  <c r="FDR1239" i="1"/>
  <c r="FDR1238" i="1" s="1"/>
  <c r="FDJ1239" i="1"/>
  <c r="FDJ1238" i="1" s="1"/>
  <c r="FDB1239" i="1"/>
  <c r="FDB1238" i="1" s="1"/>
  <c r="FCT1239" i="1"/>
  <c r="FCT1238" i="1" s="1"/>
  <c r="FCL1239" i="1"/>
  <c r="FCL1238" i="1" s="1"/>
  <c r="FCD1239" i="1"/>
  <c r="FCD1238" i="1" s="1"/>
  <c r="FBV1239" i="1"/>
  <c r="FBV1238" i="1" s="1"/>
  <c r="FBN1239" i="1"/>
  <c r="FBN1238" i="1" s="1"/>
  <c r="FBF1239" i="1"/>
  <c r="FBF1238" i="1" s="1"/>
  <c r="FAX1239" i="1"/>
  <c r="FAX1238" i="1" s="1"/>
  <c r="FAP1239" i="1"/>
  <c r="FAP1238" i="1" s="1"/>
  <c r="FAH1239" i="1"/>
  <c r="FAH1238" i="1" s="1"/>
  <c r="EZZ1239" i="1"/>
  <c r="EZZ1238" i="1" s="1"/>
  <c r="EZR1239" i="1"/>
  <c r="EZR1238" i="1" s="1"/>
  <c r="EZJ1239" i="1"/>
  <c r="EZJ1238" i="1" s="1"/>
  <c r="EZB1239" i="1"/>
  <c r="EZB1238" i="1" s="1"/>
  <c r="EYT1239" i="1"/>
  <c r="EYT1238" i="1" s="1"/>
  <c r="EYL1239" i="1"/>
  <c r="EYL1238" i="1" s="1"/>
  <c r="EYD1239" i="1"/>
  <c r="EYD1238" i="1" s="1"/>
  <c r="EXV1239" i="1"/>
  <c r="EXV1238" i="1" s="1"/>
  <c r="EXN1239" i="1"/>
  <c r="EXN1238" i="1" s="1"/>
  <c r="EXF1239" i="1"/>
  <c r="EXF1238" i="1" s="1"/>
  <c r="EWX1239" i="1"/>
  <c r="EWX1238" i="1" s="1"/>
  <c r="EWP1239" i="1"/>
  <c r="EWP1238" i="1" s="1"/>
  <c r="EWH1239" i="1"/>
  <c r="EWH1238" i="1" s="1"/>
  <c r="EVZ1239" i="1"/>
  <c r="EVZ1238" i="1" s="1"/>
  <c r="EVR1239" i="1"/>
  <c r="EVR1238" i="1" s="1"/>
  <c r="EVJ1239" i="1"/>
  <c r="EVJ1238" i="1" s="1"/>
  <c r="EVB1239" i="1"/>
  <c r="EVB1238" i="1" s="1"/>
  <c r="EUT1239" i="1"/>
  <c r="EUT1238" i="1" s="1"/>
  <c r="EUL1239" i="1"/>
  <c r="EUL1238" i="1" s="1"/>
  <c r="EUD1239" i="1"/>
  <c r="EUD1238" i="1" s="1"/>
  <c r="ETV1239" i="1"/>
  <c r="ETV1238" i="1" s="1"/>
  <c r="ETN1239" i="1"/>
  <c r="ETN1238" i="1" s="1"/>
  <c r="ETF1239" i="1"/>
  <c r="ETF1238" i="1" s="1"/>
  <c r="ESX1239" i="1"/>
  <c r="ESX1238" i="1" s="1"/>
  <c r="ESP1239" i="1"/>
  <c r="ESP1238" i="1" s="1"/>
  <c r="ESH1239" i="1"/>
  <c r="ESH1238" i="1" s="1"/>
  <c r="ERZ1239" i="1"/>
  <c r="ERZ1238" i="1" s="1"/>
  <c r="ERR1239" i="1"/>
  <c r="ERR1238" i="1" s="1"/>
  <c r="ERJ1239" i="1"/>
  <c r="ERJ1238" i="1" s="1"/>
  <c r="ERB1239" i="1"/>
  <c r="ERB1238" i="1" s="1"/>
  <c r="EQT1239" i="1"/>
  <c r="EQT1238" i="1" s="1"/>
  <c r="EQL1239" i="1"/>
  <c r="EQL1238" i="1" s="1"/>
  <c r="EQD1239" i="1"/>
  <c r="EQD1238" i="1" s="1"/>
  <c r="EPV1239" i="1"/>
  <c r="EPV1238" i="1" s="1"/>
  <c r="EPN1239" i="1"/>
  <c r="EPN1238" i="1" s="1"/>
  <c r="EPF1239" i="1"/>
  <c r="EPF1238" i="1" s="1"/>
  <c r="EOX1239" i="1"/>
  <c r="EOX1238" i="1" s="1"/>
  <c r="EOP1239" i="1"/>
  <c r="EOP1238" i="1" s="1"/>
  <c r="EOH1239" i="1"/>
  <c r="EOH1238" i="1" s="1"/>
  <c r="ENZ1239" i="1"/>
  <c r="ENZ1238" i="1" s="1"/>
  <c r="ENR1239" i="1"/>
  <c r="ENR1238" i="1" s="1"/>
  <c r="ENJ1239" i="1"/>
  <c r="ENJ1238" i="1" s="1"/>
  <c r="ENB1239" i="1"/>
  <c r="ENB1238" i="1" s="1"/>
  <c r="EMT1239" i="1"/>
  <c r="EMT1238" i="1" s="1"/>
  <c r="EML1239" i="1"/>
  <c r="EML1238" i="1" s="1"/>
  <c r="EMD1239" i="1"/>
  <c r="EMD1238" i="1" s="1"/>
  <c r="ELV1239" i="1"/>
  <c r="ELV1238" i="1" s="1"/>
  <c r="ELN1239" i="1"/>
  <c r="ELN1238" i="1" s="1"/>
  <c r="ELF1239" i="1"/>
  <c r="ELF1238" i="1" s="1"/>
  <c r="EKX1239" i="1"/>
  <c r="EKX1238" i="1" s="1"/>
  <c r="EKP1239" i="1"/>
  <c r="EKP1238" i="1" s="1"/>
  <c r="EKH1239" i="1"/>
  <c r="EKH1238" i="1" s="1"/>
  <c r="EJZ1239" i="1"/>
  <c r="EJZ1238" i="1" s="1"/>
  <c r="EJR1239" i="1"/>
  <c r="EJR1238" i="1" s="1"/>
  <c r="EJJ1239" i="1"/>
  <c r="EJJ1238" i="1" s="1"/>
  <c r="EJB1239" i="1"/>
  <c r="EJB1238" i="1" s="1"/>
  <c r="EIT1239" i="1"/>
  <c r="EIT1238" i="1" s="1"/>
  <c r="EIL1239" i="1"/>
  <c r="EIL1238" i="1" s="1"/>
  <c r="EID1239" i="1"/>
  <c r="EID1238" i="1" s="1"/>
  <c r="EHV1239" i="1"/>
  <c r="EHV1238" i="1" s="1"/>
  <c r="EHN1239" i="1"/>
  <c r="EHN1238" i="1" s="1"/>
  <c r="EHF1239" i="1"/>
  <c r="EHF1238" i="1" s="1"/>
  <c r="EGX1239" i="1"/>
  <c r="EGX1238" i="1" s="1"/>
  <c r="EGP1239" i="1"/>
  <c r="EGP1238" i="1" s="1"/>
  <c r="EGH1239" i="1"/>
  <c r="EGH1238" i="1" s="1"/>
  <c r="EFZ1239" i="1"/>
  <c r="EFZ1238" i="1" s="1"/>
  <c r="EFR1239" i="1"/>
  <c r="EFR1238" i="1" s="1"/>
  <c r="EFJ1239" i="1"/>
  <c r="EFJ1238" i="1" s="1"/>
  <c r="EFB1239" i="1"/>
  <c r="EFB1238" i="1" s="1"/>
  <c r="EET1239" i="1"/>
  <c r="EET1238" i="1" s="1"/>
  <c r="EEL1239" i="1"/>
  <c r="EEL1238" i="1" s="1"/>
  <c r="EED1239" i="1"/>
  <c r="EED1238" i="1" s="1"/>
  <c r="EDV1239" i="1"/>
  <c r="EDV1238" i="1" s="1"/>
  <c r="EDN1239" i="1"/>
  <c r="EDN1238" i="1" s="1"/>
  <c r="EDF1239" i="1"/>
  <c r="EDF1238" i="1" s="1"/>
  <c r="ECX1239" i="1"/>
  <c r="ECX1238" i="1" s="1"/>
  <c r="ECP1239" i="1"/>
  <c r="ECP1238" i="1" s="1"/>
  <c r="ECH1239" i="1"/>
  <c r="ECH1238" i="1" s="1"/>
  <c r="EBZ1239" i="1"/>
  <c r="EBZ1238" i="1" s="1"/>
  <c r="EBR1239" i="1"/>
  <c r="EBR1238" i="1" s="1"/>
  <c r="EBJ1239" i="1"/>
  <c r="EBJ1238" i="1" s="1"/>
  <c r="EBB1239" i="1"/>
  <c r="EBB1238" i="1" s="1"/>
  <c r="EAT1239" i="1"/>
  <c r="EAT1238" i="1" s="1"/>
  <c r="EAL1239" i="1"/>
  <c r="EAL1238" i="1" s="1"/>
  <c r="EAD1239" i="1"/>
  <c r="EAD1238" i="1" s="1"/>
  <c r="DZV1239" i="1"/>
  <c r="DZV1238" i="1" s="1"/>
  <c r="DZN1239" i="1"/>
  <c r="DZN1238" i="1" s="1"/>
  <c r="DZF1239" i="1"/>
  <c r="DZF1238" i="1" s="1"/>
  <c r="DYX1239" i="1"/>
  <c r="DYX1238" i="1" s="1"/>
  <c r="DYP1239" i="1"/>
  <c r="DYP1238" i="1" s="1"/>
  <c r="DYH1239" i="1"/>
  <c r="DYH1238" i="1" s="1"/>
  <c r="DXZ1239" i="1"/>
  <c r="DXZ1238" i="1" s="1"/>
  <c r="DXR1239" i="1"/>
  <c r="DXR1238" i="1" s="1"/>
  <c r="DXJ1239" i="1"/>
  <c r="DXJ1238" i="1" s="1"/>
  <c r="DXB1239" i="1"/>
  <c r="DXB1238" i="1" s="1"/>
  <c r="DWT1239" i="1"/>
  <c r="DWT1238" i="1" s="1"/>
  <c r="DWL1239" i="1"/>
  <c r="DWL1238" i="1" s="1"/>
  <c r="DWD1239" i="1"/>
  <c r="DWD1238" i="1" s="1"/>
  <c r="DVV1239" i="1"/>
  <c r="DVV1238" i="1" s="1"/>
  <c r="DVN1239" i="1"/>
  <c r="DVN1238" i="1" s="1"/>
  <c r="DVF1239" i="1"/>
  <c r="DVF1238" i="1" s="1"/>
  <c r="DUX1239" i="1"/>
  <c r="DUX1238" i="1" s="1"/>
  <c r="DUP1239" i="1"/>
  <c r="DUP1238" i="1" s="1"/>
  <c r="DUH1239" i="1"/>
  <c r="DUH1238" i="1" s="1"/>
  <c r="DTZ1239" i="1"/>
  <c r="DTZ1238" i="1" s="1"/>
  <c r="DTR1239" i="1"/>
  <c r="DTR1238" i="1" s="1"/>
  <c r="DTJ1239" i="1"/>
  <c r="DTJ1238" i="1" s="1"/>
  <c r="DTB1239" i="1"/>
  <c r="DTB1238" i="1" s="1"/>
  <c r="DST1239" i="1"/>
  <c r="DST1238" i="1" s="1"/>
  <c r="DSL1239" i="1"/>
  <c r="DSL1238" i="1" s="1"/>
  <c r="DSD1239" i="1"/>
  <c r="DSD1238" i="1" s="1"/>
  <c r="DRV1239" i="1"/>
  <c r="DRV1238" i="1" s="1"/>
  <c r="DRN1239" i="1"/>
  <c r="DRN1238" i="1" s="1"/>
  <c r="DRF1239" i="1"/>
  <c r="DRF1238" i="1" s="1"/>
  <c r="DQX1239" i="1"/>
  <c r="DQX1238" i="1" s="1"/>
  <c r="DQP1239" i="1"/>
  <c r="DQP1238" i="1" s="1"/>
  <c r="DQH1239" i="1"/>
  <c r="DQH1238" i="1" s="1"/>
  <c r="DPZ1239" i="1"/>
  <c r="DPZ1238" i="1" s="1"/>
  <c r="DPR1239" i="1"/>
  <c r="DPR1238" i="1" s="1"/>
  <c r="DPJ1239" i="1"/>
  <c r="DPJ1238" i="1" s="1"/>
  <c r="DPB1239" i="1"/>
  <c r="DPB1238" i="1" s="1"/>
  <c r="DOT1239" i="1"/>
  <c r="DOT1238" i="1" s="1"/>
  <c r="DOL1239" i="1"/>
  <c r="DOL1238" i="1" s="1"/>
  <c r="DOD1239" i="1"/>
  <c r="DOD1238" i="1" s="1"/>
  <c r="DNV1239" i="1"/>
  <c r="DNV1238" i="1" s="1"/>
  <c r="DNN1239" i="1"/>
  <c r="DNN1238" i="1" s="1"/>
  <c r="DNF1239" i="1"/>
  <c r="DNF1238" i="1" s="1"/>
  <c r="DMX1239" i="1"/>
  <c r="DMX1238" i="1" s="1"/>
  <c r="DMP1239" i="1"/>
  <c r="DMP1238" i="1" s="1"/>
  <c r="DMH1239" i="1"/>
  <c r="DMH1238" i="1" s="1"/>
  <c r="DLZ1239" i="1"/>
  <c r="DLZ1238" i="1" s="1"/>
  <c r="DLR1239" i="1"/>
  <c r="DLR1238" i="1" s="1"/>
  <c r="DLJ1239" i="1"/>
  <c r="DLJ1238" i="1" s="1"/>
  <c r="DLB1239" i="1"/>
  <c r="DLB1238" i="1" s="1"/>
  <c r="DKT1239" i="1"/>
  <c r="DKT1238" i="1" s="1"/>
  <c r="DKL1239" i="1"/>
  <c r="DKL1238" i="1" s="1"/>
  <c r="DKD1239" i="1"/>
  <c r="DKD1238" i="1" s="1"/>
  <c r="DJV1239" i="1"/>
  <c r="DJV1238" i="1" s="1"/>
  <c r="XDJ1219" i="1"/>
  <c r="XDB1219" i="1"/>
  <c r="XCT1219" i="1"/>
  <c r="XCL1219" i="1"/>
  <c r="XCD1219" i="1"/>
  <c r="XBV1219" i="1"/>
  <c r="XBN1219" i="1"/>
  <c r="XBF1219" i="1"/>
  <c r="XAX1219" i="1"/>
  <c r="XAP1219" i="1"/>
  <c r="XAH1219" i="1"/>
  <c r="WZZ1219" i="1"/>
  <c r="WZR1219" i="1"/>
  <c r="WZJ1219" i="1"/>
  <c r="WZB1219" i="1"/>
  <c r="WYT1219" i="1"/>
  <c r="WYL1219" i="1"/>
  <c r="WYD1219" i="1"/>
  <c r="WXV1219" i="1"/>
  <c r="WXN1219" i="1"/>
  <c r="WXF1219" i="1"/>
  <c r="WWX1219" i="1"/>
  <c r="WWP1219" i="1"/>
  <c r="WWH1219" i="1"/>
  <c r="WVZ1219" i="1"/>
  <c r="WVR1219" i="1"/>
  <c r="WVJ1219" i="1"/>
  <c r="WVB1219" i="1"/>
  <c r="WUT1219" i="1"/>
  <c r="WUL1219" i="1"/>
  <c r="WUD1219" i="1"/>
  <c r="WTV1219" i="1"/>
  <c r="WTN1219" i="1"/>
  <c r="WTF1219" i="1"/>
  <c r="WSX1219" i="1"/>
  <c r="WSP1219" i="1"/>
  <c r="WSH1219" i="1"/>
  <c r="WRZ1219" i="1"/>
  <c r="WRR1219" i="1"/>
  <c r="WRJ1219" i="1"/>
  <c r="WRB1219" i="1"/>
  <c r="WQT1219" i="1"/>
  <c r="WQL1219" i="1"/>
  <c r="WQD1219" i="1"/>
  <c r="WPV1219" i="1"/>
  <c r="WPN1219" i="1"/>
  <c r="WPF1219" i="1"/>
  <c r="WOX1219" i="1"/>
  <c r="WOP1219" i="1"/>
  <c r="WOH1219" i="1"/>
  <c r="WNZ1219" i="1"/>
  <c r="WNR1219" i="1"/>
  <c r="WNJ1219" i="1"/>
  <c r="WNB1219" i="1"/>
  <c r="WMT1219" i="1"/>
  <c r="WML1219" i="1"/>
  <c r="WMD1219" i="1"/>
  <c r="WLV1219" i="1"/>
  <c r="WLN1219" i="1"/>
  <c r="WLF1219" i="1"/>
  <c r="WKX1219" i="1"/>
  <c r="WKP1219" i="1"/>
  <c r="WKH1219" i="1"/>
  <c r="WJZ1219" i="1"/>
  <c r="WJR1219" i="1"/>
  <c r="WJJ1219" i="1"/>
  <c r="WJB1219" i="1"/>
  <c r="WIT1219" i="1"/>
  <c r="WIL1219" i="1"/>
  <c r="WID1219" i="1"/>
  <c r="WHV1219" i="1"/>
  <c r="WHN1219" i="1"/>
  <c r="WHF1219" i="1"/>
  <c r="WGX1219" i="1"/>
  <c r="WGP1219" i="1"/>
  <c r="WGH1219" i="1"/>
  <c r="WFZ1219" i="1"/>
  <c r="WFR1219" i="1"/>
  <c r="WFJ1219" i="1"/>
  <c r="WFB1219" i="1"/>
  <c r="WET1219" i="1"/>
  <c r="WEL1219" i="1"/>
  <c r="WED1219" i="1"/>
  <c r="WDV1219" i="1"/>
  <c r="WDN1219" i="1"/>
  <c r="WDF1219" i="1"/>
  <c r="WCX1219" i="1"/>
  <c r="WCP1219" i="1"/>
  <c r="WCH1219" i="1"/>
  <c r="WBZ1219" i="1"/>
  <c r="WBR1219" i="1"/>
  <c r="WBJ1219" i="1"/>
  <c r="WBB1219" i="1"/>
  <c r="WAT1219" i="1"/>
  <c r="WAL1219" i="1"/>
  <c r="WAD1219" i="1"/>
  <c r="VZV1219" i="1"/>
  <c r="VZN1219" i="1"/>
  <c r="VZF1219" i="1"/>
  <c r="VYX1219" i="1"/>
  <c r="VYP1219" i="1"/>
  <c r="VYH1219" i="1"/>
  <c r="VXZ1219" i="1"/>
  <c r="VXR1219" i="1"/>
  <c r="VXJ1219" i="1"/>
  <c r="VXB1219" i="1"/>
  <c r="VWT1219" i="1"/>
  <c r="VWL1219" i="1"/>
  <c r="VWD1219" i="1"/>
  <c r="VVV1219" i="1"/>
  <c r="VVN1219" i="1"/>
  <c r="VVF1219" i="1"/>
  <c r="VUX1219" i="1"/>
  <c r="VUP1219" i="1"/>
  <c r="VUH1219" i="1"/>
  <c r="VTZ1219" i="1"/>
  <c r="VTR1219" i="1"/>
  <c r="VTJ1219" i="1"/>
  <c r="VTB1219" i="1"/>
  <c r="VST1219" i="1"/>
  <c r="VSL1219" i="1"/>
  <c r="VSD1219" i="1"/>
  <c r="VRV1219" i="1"/>
  <c r="VRN1219" i="1"/>
  <c r="VRF1219" i="1"/>
  <c r="VQX1219" i="1"/>
  <c r="VQP1219" i="1"/>
  <c r="VQH1219" i="1"/>
  <c r="VPZ1219" i="1"/>
  <c r="VPR1219" i="1"/>
  <c r="VPJ1219" i="1"/>
  <c r="VPB1219" i="1"/>
  <c r="VOT1219" i="1"/>
  <c r="VOL1219" i="1"/>
  <c r="VOD1219" i="1"/>
  <c r="VNV1219" i="1"/>
  <c r="VNN1219" i="1"/>
  <c r="VNF1219" i="1"/>
  <c r="VMX1219" i="1"/>
  <c r="VMP1219" i="1"/>
  <c r="VMH1219" i="1"/>
  <c r="VLZ1219" i="1"/>
  <c r="VLR1219" i="1"/>
  <c r="VLJ1219" i="1"/>
  <c r="VLB1219" i="1"/>
  <c r="VKT1219" i="1"/>
  <c r="VKL1219" i="1"/>
  <c r="VKD1219" i="1"/>
  <c r="VJV1219" i="1"/>
  <c r="VJN1219" i="1"/>
  <c r="VJF1219" i="1"/>
  <c r="VIX1219" i="1"/>
  <c r="VIP1219" i="1"/>
  <c r="VIH1219" i="1"/>
  <c r="VHZ1219" i="1"/>
  <c r="VHR1219" i="1"/>
  <c r="VHJ1219" i="1"/>
  <c r="VHB1219" i="1"/>
  <c r="VGT1219" i="1"/>
  <c r="VGL1219" i="1"/>
  <c r="VGD1219" i="1"/>
  <c r="VFV1219" i="1"/>
  <c r="VFN1219" i="1"/>
  <c r="VFF1219" i="1"/>
  <c r="VEX1219" i="1"/>
  <c r="VEP1219" i="1"/>
  <c r="VEH1219" i="1"/>
  <c r="VDZ1219" i="1"/>
  <c r="VDR1219" i="1"/>
  <c r="VDJ1219" i="1"/>
  <c r="VDB1219" i="1"/>
  <c r="VCT1219" i="1"/>
  <c r="VCL1219" i="1"/>
  <c r="VCD1219" i="1"/>
  <c r="VBV1219" i="1"/>
  <c r="VBN1219" i="1"/>
  <c r="VBF1219" i="1"/>
  <c r="VAX1219" i="1"/>
  <c r="VAP1219" i="1"/>
  <c r="VAH1219" i="1"/>
  <c r="UZZ1219" i="1"/>
  <c r="UZR1219" i="1"/>
  <c r="UZJ1219" i="1"/>
  <c r="UZB1219" i="1"/>
  <c r="UYT1219" i="1"/>
  <c r="UYL1219" i="1"/>
  <c r="UYD1219" i="1"/>
  <c r="UXV1219" i="1"/>
  <c r="UXN1219" i="1"/>
  <c r="UXF1219" i="1"/>
  <c r="UWX1219" i="1"/>
  <c r="UWP1219" i="1"/>
  <c r="UWH1219" i="1"/>
  <c r="UVZ1219" i="1"/>
  <c r="UVR1219" i="1"/>
  <c r="UVJ1219" i="1"/>
  <c r="UVB1219" i="1"/>
  <c r="UUT1219" i="1"/>
  <c r="UUL1219" i="1"/>
  <c r="UUD1219" i="1"/>
  <c r="UTV1219" i="1"/>
  <c r="UTN1219" i="1"/>
  <c r="UTF1219" i="1"/>
  <c r="USX1219" i="1"/>
  <c r="USP1219" i="1"/>
  <c r="USH1219" i="1"/>
  <c r="URZ1219" i="1"/>
  <c r="URR1219" i="1"/>
  <c r="URJ1219" i="1"/>
  <c r="URB1219" i="1"/>
  <c r="UQT1219" i="1"/>
  <c r="UQL1219" i="1"/>
  <c r="UQD1219" i="1"/>
  <c r="UPV1219" i="1"/>
  <c r="UPN1219" i="1"/>
  <c r="UPF1219" i="1"/>
  <c r="UOX1219" i="1"/>
  <c r="UOP1219" i="1"/>
  <c r="UOH1219" i="1"/>
  <c r="UNZ1219" i="1"/>
  <c r="UNR1219" i="1"/>
  <c r="UNJ1219" i="1"/>
  <c r="UNB1219" i="1"/>
  <c r="UMT1219" i="1"/>
  <c r="UML1219" i="1"/>
  <c r="UMD1219" i="1"/>
  <c r="ULV1219" i="1"/>
  <c r="ULN1219" i="1"/>
  <c r="ULF1219" i="1"/>
  <c r="UKX1219" i="1"/>
  <c r="UKP1219" i="1"/>
  <c r="UKH1219" i="1"/>
  <c r="UJZ1219" i="1"/>
  <c r="UJR1219" i="1"/>
  <c r="UJJ1219" i="1"/>
  <c r="UJB1219" i="1"/>
  <c r="UIT1219" i="1"/>
  <c r="UIL1219" i="1"/>
  <c r="UID1219" i="1"/>
  <c r="UHV1219" i="1"/>
  <c r="UHN1219" i="1"/>
  <c r="UHF1219" i="1"/>
  <c r="UGX1219" i="1"/>
  <c r="UGP1219" i="1"/>
  <c r="UGH1219" i="1"/>
  <c r="UFZ1219" i="1"/>
  <c r="UFR1219" i="1"/>
  <c r="UFJ1219" i="1"/>
  <c r="UFB1219" i="1"/>
  <c r="UET1219" i="1"/>
  <c r="UEL1219" i="1"/>
  <c r="UED1219" i="1"/>
  <c r="UDV1219" i="1"/>
  <c r="UDN1219" i="1"/>
  <c r="UDF1219" i="1"/>
  <c r="UCX1219" i="1"/>
  <c r="UCP1219" i="1"/>
  <c r="UCH1219" i="1"/>
  <c r="UBZ1219" i="1"/>
  <c r="UBR1219" i="1"/>
  <c r="UBJ1219" i="1"/>
  <c r="UBB1219" i="1"/>
  <c r="UAT1219" i="1"/>
  <c r="UAL1219" i="1"/>
  <c r="UAD1219" i="1"/>
  <c r="TZV1219" i="1"/>
  <c r="TZN1219" i="1"/>
  <c r="TZF1219" i="1"/>
  <c r="TYX1219" i="1"/>
  <c r="TYP1219" i="1"/>
  <c r="TYH1219" i="1"/>
  <c r="TXZ1219" i="1"/>
  <c r="TXR1219" i="1"/>
  <c r="TXJ1219" i="1"/>
  <c r="TXB1219" i="1"/>
  <c r="TWT1219" i="1"/>
  <c r="TWL1219" i="1"/>
  <c r="TWD1219" i="1"/>
  <c r="TVV1219" i="1"/>
  <c r="TVN1219" i="1"/>
  <c r="TVF1219" i="1"/>
  <c r="TUX1219" i="1"/>
  <c r="TUP1219" i="1"/>
  <c r="TUH1219" i="1"/>
  <c r="TTZ1219" i="1"/>
  <c r="TTR1219" i="1"/>
  <c r="TTJ1219" i="1"/>
  <c r="TTB1219" i="1"/>
  <c r="TST1219" i="1"/>
  <c r="TSL1219" i="1"/>
  <c r="TSD1219" i="1"/>
  <c r="TRV1219" i="1"/>
  <c r="TRN1219" i="1"/>
  <c r="TRF1219" i="1"/>
  <c r="TQX1219" i="1"/>
  <c r="TQP1219" i="1"/>
  <c r="TQH1219" i="1"/>
  <c r="TPZ1219" i="1"/>
  <c r="TPR1219" i="1"/>
  <c r="TPJ1219" i="1"/>
  <c r="TPB1219" i="1"/>
  <c r="TOT1219" i="1"/>
  <c r="TOL1219" i="1"/>
  <c r="TOD1219" i="1"/>
  <c r="TNV1219" i="1"/>
  <c r="TNN1219" i="1"/>
  <c r="TNF1219" i="1"/>
  <c r="TMX1219" i="1"/>
  <c r="TMP1219" i="1"/>
  <c r="TMH1219" i="1"/>
  <c r="TLZ1219" i="1"/>
  <c r="TLR1219" i="1"/>
  <c r="TLJ1219" i="1"/>
  <c r="TLB1219" i="1"/>
  <c r="TKT1219" i="1"/>
  <c r="TKL1219" i="1"/>
  <c r="TKD1219" i="1"/>
  <c r="TJV1219" i="1"/>
  <c r="TJN1219" i="1"/>
  <c r="TJF1219" i="1"/>
  <c r="TIX1219" i="1"/>
  <c r="TIP1219" i="1"/>
  <c r="TIH1219" i="1"/>
  <c r="THZ1219" i="1"/>
  <c r="THR1219" i="1"/>
  <c r="THJ1219" i="1"/>
  <c r="THB1219" i="1"/>
  <c r="TGT1219" i="1"/>
  <c r="TGL1219" i="1"/>
  <c r="TGD1219" i="1"/>
  <c r="TFV1219" i="1"/>
  <c r="TFN1219" i="1"/>
  <c r="TFF1219" i="1"/>
  <c r="TEX1219" i="1"/>
  <c r="TEP1219" i="1"/>
  <c r="TEH1219" i="1"/>
  <c r="TDZ1219" i="1"/>
  <c r="TDR1219" i="1"/>
  <c r="TDJ1219" i="1"/>
  <c r="TDB1219" i="1"/>
  <c r="TCT1219" i="1"/>
  <c r="TCL1219" i="1"/>
  <c r="TCD1219" i="1"/>
  <c r="TBV1219" i="1"/>
  <c r="TBN1219" i="1"/>
  <c r="TBF1219" i="1"/>
  <c r="TAX1219" i="1"/>
  <c r="TAP1219" i="1"/>
  <c r="TAH1219" i="1"/>
  <c r="SZZ1219" i="1"/>
  <c r="SZR1219" i="1"/>
  <c r="SZJ1219" i="1"/>
  <c r="SZB1219" i="1"/>
  <c r="SYT1219" i="1"/>
  <c r="SYL1219" i="1"/>
  <c r="SYD1219" i="1"/>
  <c r="SXV1219" i="1"/>
  <c r="SXN1219" i="1"/>
  <c r="SXF1219" i="1"/>
  <c r="SWX1219" i="1"/>
  <c r="SWP1219" i="1"/>
  <c r="SWH1219" i="1"/>
  <c r="SVZ1219" i="1"/>
  <c r="SVR1219" i="1"/>
  <c r="SVJ1219" i="1"/>
  <c r="SVB1219" i="1"/>
  <c r="SUT1219" i="1"/>
  <c r="SUL1219" i="1"/>
  <c r="SUD1219" i="1"/>
  <c r="STV1219" i="1"/>
  <c r="STN1219" i="1"/>
  <c r="STF1219" i="1"/>
  <c r="SSX1219" i="1"/>
  <c r="SSP1219" i="1"/>
  <c r="SSH1219" i="1"/>
  <c r="SRZ1219" i="1"/>
  <c r="SRR1219" i="1"/>
  <c r="SRJ1219" i="1"/>
  <c r="SRB1219" i="1"/>
  <c r="SQT1219" i="1"/>
  <c r="SQL1219" i="1"/>
  <c r="SQD1219" i="1"/>
  <c r="SPV1219" i="1"/>
  <c r="SPN1219" i="1"/>
  <c r="SPF1219" i="1"/>
  <c r="SOX1219" i="1"/>
  <c r="SOP1219" i="1"/>
  <c r="SOH1219" i="1"/>
  <c r="SNZ1219" i="1"/>
  <c r="SNR1219" i="1"/>
  <c r="SNJ1219" i="1"/>
  <c r="SNB1219" i="1"/>
  <c r="SMT1219" i="1"/>
  <c r="SML1219" i="1"/>
  <c r="SMD1219" i="1"/>
  <c r="SLV1219" i="1"/>
  <c r="SLN1219" i="1"/>
  <c r="SLF1219" i="1"/>
  <c r="SKX1219" i="1"/>
  <c r="SKP1219" i="1"/>
  <c r="SKH1219" i="1"/>
  <c r="SJZ1219" i="1"/>
  <c r="SJR1219" i="1"/>
  <c r="SJJ1219" i="1"/>
  <c r="SJB1219" i="1"/>
  <c r="SIT1219" i="1"/>
  <c r="SIL1219" i="1"/>
  <c r="SID1219" i="1"/>
  <c r="SHV1219" i="1"/>
  <c r="SHN1219" i="1"/>
  <c r="SHF1219" i="1"/>
  <c r="SGX1219" i="1"/>
  <c r="SGP1219" i="1"/>
  <c r="SGH1219" i="1"/>
  <c r="SFZ1219" i="1"/>
  <c r="SFR1219" i="1"/>
  <c r="SFJ1219" i="1"/>
  <c r="SFB1219" i="1"/>
  <c r="SET1219" i="1"/>
  <c r="SEL1219" i="1"/>
  <c r="SED1219" i="1"/>
  <c r="SDV1219" i="1"/>
  <c r="SDN1219" i="1"/>
  <c r="SDF1219" i="1"/>
  <c r="SCX1219" i="1"/>
  <c r="SCP1219" i="1"/>
  <c r="SCH1219" i="1"/>
  <c r="SBZ1219" i="1"/>
  <c r="SBR1219" i="1"/>
  <c r="SBJ1219" i="1"/>
  <c r="SBB1219" i="1"/>
  <c r="SAT1219" i="1"/>
  <c r="SAL1219" i="1"/>
  <c r="SAD1219" i="1"/>
  <c r="RZV1219" i="1"/>
  <c r="RZN1219" i="1"/>
  <c r="RZF1219" i="1"/>
  <c r="RYX1219" i="1"/>
  <c r="RYP1219" i="1"/>
  <c r="RYH1219" i="1"/>
  <c r="RXZ1219" i="1"/>
  <c r="RXR1219" i="1"/>
  <c r="RXJ1219" i="1"/>
  <c r="RXB1219" i="1"/>
  <c r="RWT1219" i="1"/>
  <c r="RWL1219" i="1"/>
  <c r="RWD1219" i="1"/>
  <c r="RVV1219" i="1"/>
  <c r="RVN1219" i="1"/>
  <c r="RVF1219" i="1"/>
  <c r="RUX1219" i="1"/>
  <c r="RUP1219" i="1"/>
  <c r="RUH1219" i="1"/>
  <c r="RTZ1219" i="1"/>
  <c r="RTR1219" i="1"/>
  <c r="RTJ1219" i="1"/>
  <c r="RTB1219" i="1"/>
  <c r="RST1219" i="1"/>
  <c r="RSL1219" i="1"/>
  <c r="RSD1219" i="1"/>
  <c r="RRV1219" i="1"/>
  <c r="RRN1219" i="1"/>
  <c r="RRF1219" i="1"/>
  <c r="RQX1219" i="1"/>
  <c r="RQP1219" i="1"/>
  <c r="RQH1219" i="1"/>
  <c r="RPZ1219" i="1"/>
  <c r="RPR1219" i="1"/>
  <c r="RPJ1219" i="1"/>
  <c r="RPB1219" i="1"/>
  <c r="ROT1219" i="1"/>
  <c r="ROL1219" i="1"/>
  <c r="ROD1219" i="1"/>
  <c r="RNV1219" i="1"/>
  <c r="RNN1219" i="1"/>
  <c r="RNF1219" i="1"/>
  <c r="RMX1219" i="1"/>
  <c r="RMP1219" i="1"/>
  <c r="RMH1219" i="1"/>
  <c r="RLZ1219" i="1"/>
  <c r="RLR1219" i="1"/>
  <c r="RLJ1219" i="1"/>
  <c r="RLB1219" i="1"/>
  <c r="RKT1219" i="1"/>
  <c r="RKL1219" i="1"/>
  <c r="RKD1219" i="1"/>
  <c r="RJV1219" i="1"/>
  <c r="RJN1219" i="1"/>
  <c r="RJF1219" i="1"/>
  <c r="RIX1219" i="1"/>
  <c r="RIP1219" i="1"/>
  <c r="RIH1219" i="1"/>
  <c r="RHZ1219" i="1"/>
  <c r="RHR1219" i="1"/>
  <c r="RHJ1219" i="1"/>
  <c r="RHB1219" i="1"/>
  <c r="RGT1219" i="1"/>
  <c r="RGL1219" i="1"/>
  <c r="RGD1219" i="1"/>
  <c r="RFV1219" i="1"/>
  <c r="RFN1219" i="1"/>
  <c r="RFF1219" i="1"/>
  <c r="REX1219" i="1"/>
  <c r="REP1219" i="1"/>
  <c r="REH1219" i="1"/>
  <c r="RDZ1219" i="1"/>
  <c r="RDR1219" i="1"/>
  <c r="RDJ1219" i="1"/>
  <c r="RDB1219" i="1"/>
  <c r="RCT1219" i="1"/>
  <c r="RCL1219" i="1"/>
  <c r="RCD1219" i="1"/>
  <c r="RBV1219" i="1"/>
  <c r="RBN1219" i="1"/>
  <c r="RBF1219" i="1"/>
  <c r="RAX1219" i="1"/>
  <c r="RAP1219" i="1"/>
  <c r="RAH1219" i="1"/>
  <c r="QZZ1219" i="1"/>
  <c r="QZR1219" i="1"/>
  <c r="QZJ1219" i="1"/>
  <c r="QZB1219" i="1"/>
  <c r="QYT1219" i="1"/>
  <c r="QYL1219" i="1"/>
  <c r="QYD1219" i="1"/>
  <c r="QXV1219" i="1"/>
  <c r="QXN1219" i="1"/>
  <c r="QXF1219" i="1"/>
  <c r="QWX1219" i="1"/>
  <c r="QWP1219" i="1"/>
  <c r="QWH1219" i="1"/>
  <c r="QVZ1219" i="1"/>
  <c r="QVR1219" i="1"/>
  <c r="QVJ1219" i="1"/>
  <c r="QVB1219" i="1"/>
  <c r="QUT1219" i="1"/>
  <c r="QUL1219" i="1"/>
  <c r="QUD1219" i="1"/>
  <c r="QTV1219" i="1"/>
  <c r="QTN1219" i="1"/>
  <c r="QTF1219" i="1"/>
  <c r="QSX1219" i="1"/>
  <c r="QSP1219" i="1"/>
  <c r="QSH1219" i="1"/>
  <c r="QRZ1219" i="1"/>
  <c r="QRR1219" i="1"/>
  <c r="QRJ1219" i="1"/>
  <c r="QRB1219" i="1"/>
  <c r="QQT1219" i="1"/>
  <c r="QQL1219" i="1"/>
  <c r="QQD1219" i="1"/>
  <c r="QPV1219" i="1"/>
  <c r="QPN1219" i="1"/>
  <c r="QPF1219" i="1"/>
  <c r="QOX1219" i="1"/>
  <c r="QOP1219" i="1"/>
  <c r="QOH1219" i="1"/>
  <c r="QNZ1219" i="1"/>
  <c r="QNR1219" i="1"/>
  <c r="QNJ1219" i="1"/>
  <c r="QNB1219" i="1"/>
  <c r="QMT1219" i="1"/>
  <c r="QML1219" i="1"/>
  <c r="QMD1219" i="1"/>
  <c r="QLV1219" i="1"/>
  <c r="QLN1219" i="1"/>
  <c r="QLF1219" i="1"/>
  <c r="QKX1219" i="1"/>
  <c r="QKP1219" i="1"/>
  <c r="QKH1219" i="1"/>
  <c r="QJZ1219" i="1"/>
  <c r="QJR1219" i="1"/>
  <c r="QJJ1219" i="1"/>
  <c r="QJB1219" i="1"/>
  <c r="QIT1219" i="1"/>
  <c r="QIL1219" i="1"/>
  <c r="QID1219" i="1"/>
  <c r="QHV1219" i="1"/>
  <c r="QHN1219" i="1"/>
  <c r="QHF1219" i="1"/>
  <c r="QGX1219" i="1"/>
  <c r="QGP1219" i="1"/>
  <c r="QGH1219" i="1"/>
  <c r="QFZ1219" i="1"/>
  <c r="QFR1219" i="1"/>
  <c r="QFJ1219" i="1"/>
  <c r="QFB1219" i="1"/>
  <c r="QET1219" i="1"/>
  <c r="QEL1219" i="1"/>
  <c r="QED1219" i="1"/>
  <c r="QDV1219" i="1"/>
  <c r="QDN1219" i="1"/>
  <c r="QDF1219" i="1"/>
  <c r="QCX1219" i="1"/>
  <c r="QCP1219" i="1"/>
  <c r="QCH1219" i="1"/>
  <c r="QBZ1219" i="1"/>
  <c r="QBR1219" i="1"/>
  <c r="QBJ1219" i="1"/>
  <c r="QBB1219" i="1"/>
  <c r="QAT1219" i="1"/>
  <c r="QAL1219" i="1"/>
  <c r="QAD1219" i="1"/>
  <c r="PZV1219" i="1"/>
  <c r="PZN1219" i="1"/>
  <c r="PZF1219" i="1"/>
  <c r="PYX1219" i="1"/>
  <c r="PYP1219" i="1"/>
  <c r="PYH1219" i="1"/>
  <c r="PXZ1219" i="1"/>
  <c r="PXR1219" i="1"/>
  <c r="PXJ1219" i="1"/>
  <c r="PXB1219" i="1"/>
  <c r="PWT1219" i="1"/>
  <c r="PWL1219" i="1"/>
  <c r="PWD1219" i="1"/>
  <c r="PVV1219" i="1"/>
  <c r="PVN1219" i="1"/>
  <c r="PVF1219" i="1"/>
  <c r="PUX1219" i="1"/>
  <c r="PUP1219" i="1"/>
  <c r="PUH1219" i="1"/>
  <c r="PTZ1219" i="1"/>
  <c r="PTR1219" i="1"/>
  <c r="PTJ1219" i="1"/>
  <c r="PTB1219" i="1"/>
  <c r="PST1219" i="1"/>
  <c r="PSL1219" i="1"/>
  <c r="PSD1219" i="1"/>
  <c r="PRV1219" i="1"/>
  <c r="PRN1219" i="1"/>
  <c r="PRF1219" i="1"/>
  <c r="PQX1219" i="1"/>
  <c r="PQP1219" i="1"/>
  <c r="PQH1219" i="1"/>
  <c r="PPZ1219" i="1"/>
  <c r="PPR1219" i="1"/>
  <c r="PPJ1219" i="1"/>
  <c r="PPB1219" i="1"/>
  <c r="POT1219" i="1"/>
  <c r="POL1219" i="1"/>
  <c r="POD1219" i="1"/>
  <c r="PNV1219" i="1"/>
  <c r="PNN1219" i="1"/>
  <c r="PNF1219" i="1"/>
  <c r="PMX1219" i="1"/>
  <c r="PMP1219" i="1"/>
  <c r="PMH1219" i="1"/>
  <c r="PLZ1219" i="1"/>
  <c r="PLR1219" i="1"/>
  <c r="PLJ1219" i="1"/>
  <c r="PLB1219" i="1"/>
  <c r="PKT1219" i="1"/>
  <c r="PKL1219" i="1"/>
  <c r="PKD1219" i="1"/>
  <c r="PJV1219" i="1"/>
  <c r="PJN1219" i="1"/>
  <c r="PJF1219" i="1"/>
  <c r="PIX1219" i="1"/>
  <c r="PIP1219" i="1"/>
  <c r="PIH1219" i="1"/>
  <c r="PHZ1219" i="1"/>
  <c r="PHR1219" i="1"/>
  <c r="PHJ1219" i="1"/>
  <c r="PHB1219" i="1"/>
  <c r="PGT1219" i="1"/>
  <c r="PGL1219" i="1"/>
  <c r="PGD1219" i="1"/>
  <c r="PFV1219" i="1"/>
  <c r="PFN1219" i="1"/>
  <c r="PFF1219" i="1"/>
  <c r="PEX1219" i="1"/>
  <c r="PEP1219" i="1"/>
  <c r="PEH1219" i="1"/>
  <c r="PDZ1219" i="1"/>
  <c r="PDR1219" i="1"/>
  <c r="PDJ1219" i="1"/>
  <c r="PDB1219" i="1"/>
  <c r="PCT1219" i="1"/>
  <c r="PCL1219" i="1"/>
  <c r="PCD1219" i="1"/>
  <c r="PBV1219" i="1"/>
  <c r="PBN1219" i="1"/>
  <c r="PBF1219" i="1"/>
  <c r="PAX1219" i="1"/>
  <c r="PAP1219" i="1"/>
  <c r="PAH1219" i="1"/>
  <c r="OZZ1219" i="1"/>
  <c r="OZR1219" i="1"/>
  <c r="OZJ1219" i="1"/>
  <c r="OZB1219" i="1"/>
  <c r="OYT1219" i="1"/>
  <c r="OYL1219" i="1"/>
  <c r="OYD1219" i="1"/>
  <c r="OXV1219" i="1"/>
  <c r="OXN1219" i="1"/>
  <c r="OXF1219" i="1"/>
  <c r="OWX1219" i="1"/>
  <c r="OWP1219" i="1"/>
  <c r="OWH1219" i="1"/>
  <c r="OVZ1219" i="1"/>
  <c r="OVR1219" i="1"/>
  <c r="OVJ1219" i="1"/>
  <c r="OVB1219" i="1"/>
  <c r="OUT1219" i="1"/>
  <c r="OUL1219" i="1"/>
  <c r="OUD1219" i="1"/>
  <c r="OTV1219" i="1"/>
  <c r="OTN1219" i="1"/>
  <c r="OTF1219" i="1"/>
  <c r="OSX1219" i="1"/>
  <c r="OSP1219" i="1"/>
  <c r="OSH1219" i="1"/>
  <c r="ORZ1219" i="1"/>
  <c r="ORR1219" i="1"/>
  <c r="ORJ1219" i="1"/>
  <c r="ORB1219" i="1"/>
  <c r="OQT1219" i="1"/>
  <c r="OQL1219" i="1"/>
  <c r="OQD1219" i="1"/>
  <c r="OPV1219" i="1"/>
  <c r="OPN1219" i="1"/>
  <c r="OPF1219" i="1"/>
  <c r="OOX1219" i="1"/>
  <c r="OOP1219" i="1"/>
  <c r="OOH1219" i="1"/>
  <c r="ONZ1219" i="1"/>
  <c r="ONR1219" i="1"/>
  <c r="ONJ1219" i="1"/>
  <c r="ONB1219" i="1"/>
  <c r="OMT1219" i="1"/>
  <c r="OML1219" i="1"/>
  <c r="OMD1219" i="1"/>
  <c r="OLV1219" i="1"/>
  <c r="OLN1219" i="1"/>
  <c r="OLF1219" i="1"/>
  <c r="OKX1219" i="1"/>
  <c r="OKP1219" i="1"/>
  <c r="OKH1219" i="1"/>
  <c r="OJZ1219" i="1"/>
  <c r="OJR1219" i="1"/>
  <c r="OJJ1219" i="1"/>
  <c r="OJB1219" i="1"/>
  <c r="OIT1219" i="1"/>
  <c r="OIL1219" i="1"/>
  <c r="OID1219" i="1"/>
  <c r="OHV1219" i="1"/>
  <c r="OHN1219" i="1"/>
  <c r="OHF1219" i="1"/>
  <c r="OGX1219" i="1"/>
  <c r="OGP1219" i="1"/>
  <c r="OGH1219" i="1"/>
  <c r="OFZ1219" i="1"/>
  <c r="OFR1219" i="1"/>
  <c r="OFJ1219" i="1"/>
  <c r="OFB1219" i="1"/>
  <c r="OET1219" i="1"/>
  <c r="OEL1219" i="1"/>
  <c r="OED1219" i="1"/>
  <c r="ODV1219" i="1"/>
  <c r="ODN1219" i="1"/>
  <c r="ODF1219" i="1"/>
  <c r="OCX1219" i="1"/>
  <c r="OCP1219" i="1"/>
  <c r="OCH1219" i="1"/>
  <c r="OBZ1219" i="1"/>
  <c r="OBR1219" i="1"/>
  <c r="OBJ1219" i="1"/>
  <c r="OBB1219" i="1"/>
  <c r="OAT1219" i="1"/>
  <c r="OAL1219" i="1"/>
  <c r="OAD1219" i="1"/>
  <c r="NZV1219" i="1"/>
  <c r="NZN1219" i="1"/>
  <c r="NZF1219" i="1"/>
  <c r="NYX1219" i="1"/>
  <c r="NYP1219" i="1"/>
  <c r="NYH1219" i="1"/>
  <c r="NXZ1219" i="1"/>
  <c r="NXR1219" i="1"/>
  <c r="NXJ1219" i="1"/>
  <c r="NXB1219" i="1"/>
  <c r="NWT1219" i="1"/>
  <c r="NWL1219" i="1"/>
  <c r="NWD1219" i="1"/>
  <c r="NVV1219" i="1"/>
  <c r="NVN1219" i="1"/>
  <c r="NVF1219" i="1"/>
  <c r="NUX1219" i="1"/>
  <c r="NUP1219" i="1"/>
  <c r="NUH1219" i="1"/>
  <c r="NTZ1219" i="1"/>
  <c r="NTR1219" i="1"/>
  <c r="NTJ1219" i="1"/>
  <c r="NTB1219" i="1"/>
  <c r="NST1219" i="1"/>
  <c r="NSL1219" i="1"/>
  <c r="NSD1219" i="1"/>
  <c r="NRV1219" i="1"/>
  <c r="NRN1219" i="1"/>
  <c r="NRF1219" i="1"/>
  <c r="NQX1219" i="1"/>
  <c r="NQP1219" i="1"/>
  <c r="NQH1219" i="1"/>
  <c r="NPZ1219" i="1"/>
  <c r="NPR1219" i="1"/>
  <c r="NPJ1219" i="1"/>
  <c r="NPB1219" i="1"/>
  <c r="NOT1219" i="1"/>
  <c r="NOL1219" i="1"/>
  <c r="NOD1219" i="1"/>
  <c r="NNV1219" i="1"/>
  <c r="NNN1219" i="1"/>
  <c r="NNF1219" i="1"/>
  <c r="NMX1219" i="1"/>
  <c r="NMP1219" i="1"/>
  <c r="NMH1219" i="1"/>
  <c r="NLZ1219" i="1"/>
  <c r="NLR1219" i="1"/>
  <c r="NLJ1219" i="1"/>
  <c r="NLB1219" i="1"/>
  <c r="NKT1219" i="1"/>
  <c r="NKL1219" i="1"/>
  <c r="NKD1219" i="1"/>
  <c r="NJV1219" i="1"/>
  <c r="NJN1219" i="1"/>
  <c r="NJF1219" i="1"/>
  <c r="NIX1219" i="1"/>
  <c r="NIP1219" i="1"/>
  <c r="NIH1219" i="1"/>
  <c r="NHZ1219" i="1"/>
  <c r="NHR1219" i="1"/>
  <c r="NHJ1219" i="1"/>
  <c r="NHB1219" i="1"/>
  <c r="NGT1219" i="1"/>
  <c r="NGL1219" i="1"/>
  <c r="NGD1219" i="1"/>
  <c r="NFV1219" i="1"/>
  <c r="NFN1219" i="1"/>
  <c r="NFF1219" i="1"/>
  <c r="NEX1219" i="1"/>
  <c r="NEP1219" i="1"/>
  <c r="NEH1219" i="1"/>
  <c r="NDZ1219" i="1"/>
  <c r="NDR1219" i="1"/>
  <c r="NDJ1219" i="1"/>
  <c r="NDB1219" i="1"/>
  <c r="NCT1219" i="1"/>
  <c r="NCL1219" i="1"/>
  <c r="NCD1219" i="1"/>
  <c r="NBV1219" i="1"/>
  <c r="NBN1219" i="1"/>
  <c r="NBF1219" i="1"/>
  <c r="NAX1219" i="1"/>
  <c r="NAP1219" i="1"/>
  <c r="NAH1219" i="1"/>
  <c r="MZZ1219" i="1"/>
  <c r="MZR1219" i="1"/>
  <c r="MZJ1219" i="1"/>
  <c r="MZB1219" i="1"/>
  <c r="MYT1219" i="1"/>
  <c r="MYL1219" i="1"/>
  <c r="MYD1219" i="1"/>
  <c r="MXV1219" i="1"/>
  <c r="MXN1219" i="1"/>
  <c r="MXF1219" i="1"/>
  <c r="MWX1219" i="1"/>
  <c r="MWP1219" i="1"/>
  <c r="MWH1219" i="1"/>
  <c r="MVZ1219" i="1"/>
  <c r="MVR1219" i="1"/>
  <c r="MVJ1219" i="1"/>
  <c r="MVB1219" i="1"/>
  <c r="MUT1219" i="1"/>
  <c r="MUL1219" i="1"/>
  <c r="MUD1219" i="1"/>
  <c r="MTV1219" i="1"/>
  <c r="MTN1219" i="1"/>
  <c r="MTF1219" i="1"/>
  <c r="MSX1219" i="1"/>
  <c r="MSP1219" i="1"/>
  <c r="MSH1219" i="1"/>
  <c r="MRZ1219" i="1"/>
  <c r="MRR1219" i="1"/>
  <c r="MRJ1219" i="1"/>
  <c r="MRB1219" i="1"/>
  <c r="MQT1219" i="1"/>
  <c r="MQL1219" i="1"/>
  <c r="MQD1219" i="1"/>
  <c r="MPV1219" i="1"/>
  <c r="MPN1219" i="1"/>
  <c r="MPF1219" i="1"/>
  <c r="MOX1219" i="1"/>
  <c r="MOP1219" i="1"/>
  <c r="MOH1219" i="1"/>
  <c r="MNZ1219" i="1"/>
  <c r="MNR1219" i="1"/>
  <c r="MNJ1219" i="1"/>
  <c r="MNB1219" i="1"/>
  <c r="MMT1219" i="1"/>
  <c r="MML1219" i="1"/>
  <c r="MMD1219" i="1"/>
  <c r="MLV1219" i="1"/>
  <c r="MLN1219" i="1"/>
  <c r="MLF1219" i="1"/>
  <c r="MKX1219" i="1"/>
  <c r="MKP1219" i="1"/>
  <c r="MKH1219" i="1"/>
  <c r="MJZ1219" i="1"/>
  <c r="MJR1219" i="1"/>
  <c r="MJJ1219" i="1"/>
  <c r="MJB1219" i="1"/>
  <c r="MIT1219" i="1"/>
  <c r="MIL1219" i="1"/>
  <c r="MID1219" i="1"/>
  <c r="MHV1219" i="1"/>
  <c r="MHN1219" i="1"/>
  <c r="MHF1219" i="1"/>
  <c r="MGX1219" i="1"/>
  <c r="MGP1219" i="1"/>
  <c r="MGH1219" i="1"/>
  <c r="MFZ1219" i="1"/>
  <c r="MFR1219" i="1"/>
  <c r="MFJ1219" i="1"/>
  <c r="MFB1219" i="1"/>
  <c r="MET1219" i="1"/>
  <c r="MEL1219" i="1"/>
  <c r="MED1219" i="1"/>
  <c r="MDV1219" i="1"/>
  <c r="MDN1219" i="1"/>
  <c r="MDF1219" i="1"/>
  <c r="MCX1219" i="1"/>
  <c r="MCP1219" i="1"/>
  <c r="MCH1219" i="1"/>
  <c r="MBZ1219" i="1"/>
  <c r="MBR1219" i="1"/>
  <c r="MBJ1219" i="1"/>
  <c r="MBB1219" i="1"/>
  <c r="MAT1219" i="1"/>
  <c r="MAL1219" i="1"/>
  <c r="MAD1219" i="1"/>
  <c r="LZV1219" i="1"/>
  <c r="LZN1219" i="1"/>
  <c r="LZF1219" i="1"/>
  <c r="LYX1219" i="1"/>
  <c r="LYP1219" i="1"/>
  <c r="LYH1219" i="1"/>
  <c r="LXZ1219" i="1"/>
  <c r="LXR1219" i="1"/>
  <c r="LXJ1219" i="1"/>
  <c r="LXB1219" i="1"/>
  <c r="LWT1219" i="1"/>
  <c r="LWL1219" i="1"/>
  <c r="LWD1219" i="1"/>
  <c r="LVV1219" i="1"/>
  <c r="LVN1219" i="1"/>
  <c r="LVF1219" i="1"/>
  <c r="LUX1219" i="1"/>
  <c r="LUP1219" i="1"/>
  <c r="LUH1219" i="1"/>
  <c r="LTZ1219" i="1"/>
  <c r="LTR1219" i="1"/>
  <c r="LTJ1219" i="1"/>
  <c r="LTB1219" i="1"/>
  <c r="LST1219" i="1"/>
  <c r="LSL1219" i="1"/>
  <c r="LSD1219" i="1"/>
  <c r="LRV1219" i="1"/>
  <c r="LRN1219" i="1"/>
  <c r="LRF1219" i="1"/>
  <c r="LQX1219" i="1"/>
  <c r="LQP1219" i="1"/>
  <c r="LQH1219" i="1"/>
  <c r="LPZ1219" i="1"/>
  <c r="LPR1219" i="1"/>
  <c r="LPJ1219" i="1"/>
  <c r="LPB1219" i="1"/>
  <c r="LOT1219" i="1"/>
  <c r="LOL1219" i="1"/>
  <c r="LOD1219" i="1"/>
  <c r="LNV1219" i="1"/>
  <c r="LNN1219" i="1"/>
  <c r="LNF1219" i="1"/>
  <c r="LMX1219" i="1"/>
  <c r="LMP1219" i="1"/>
  <c r="LMH1219" i="1"/>
  <c r="LLZ1219" i="1"/>
  <c r="LLR1219" i="1"/>
  <c r="LLJ1219" i="1"/>
  <c r="LLB1219" i="1"/>
  <c r="LKT1219" i="1"/>
  <c r="LKL1219" i="1"/>
  <c r="LKD1219" i="1"/>
  <c r="LJV1219" i="1"/>
  <c r="LJN1219" i="1"/>
  <c r="LJF1219" i="1"/>
  <c r="LIX1219" i="1"/>
  <c r="LIP1219" i="1"/>
  <c r="LIH1219" i="1"/>
  <c r="LHZ1219" i="1"/>
  <c r="LHR1219" i="1"/>
  <c r="LHJ1219" i="1"/>
  <c r="LHB1219" i="1"/>
  <c r="LGT1219" i="1"/>
  <c r="LGL1219" i="1"/>
  <c r="LGD1219" i="1"/>
  <c r="LFV1219" i="1"/>
  <c r="LFN1219" i="1"/>
  <c r="LFF1219" i="1"/>
  <c r="LEX1219" i="1"/>
  <c r="LEP1219" i="1"/>
  <c r="LEH1219" i="1"/>
  <c r="LDZ1219" i="1"/>
  <c r="LDR1219" i="1"/>
  <c r="LDJ1219" i="1"/>
  <c r="LDB1219" i="1"/>
  <c r="LCT1219" i="1"/>
  <c r="LCL1219" i="1"/>
  <c r="LCD1219" i="1"/>
  <c r="LBV1219" i="1"/>
  <c r="LBN1219" i="1"/>
  <c r="LBF1219" i="1"/>
  <c r="LAX1219" i="1"/>
  <c r="LAP1219" i="1"/>
  <c r="LAH1219" i="1"/>
  <c r="KZZ1219" i="1"/>
  <c r="KZR1219" i="1"/>
  <c r="KZJ1219" i="1"/>
  <c r="KZB1219" i="1"/>
  <c r="KYT1219" i="1"/>
  <c r="KYL1219" i="1"/>
  <c r="KYD1219" i="1"/>
  <c r="KXV1219" i="1"/>
  <c r="KXN1219" i="1"/>
  <c r="KXF1219" i="1"/>
  <c r="KWX1219" i="1"/>
  <c r="KWP1219" i="1"/>
  <c r="KWH1219" i="1"/>
  <c r="KVZ1219" i="1"/>
  <c r="KVR1219" i="1"/>
  <c r="KVJ1219" i="1"/>
  <c r="KVB1219" i="1"/>
  <c r="KUT1219" i="1"/>
  <c r="KUL1219" i="1"/>
  <c r="KUD1219" i="1"/>
  <c r="KTV1219" i="1"/>
  <c r="KTN1219" i="1"/>
  <c r="KTF1219" i="1"/>
  <c r="KSX1219" i="1"/>
  <c r="KSP1219" i="1"/>
  <c r="KSH1219" i="1"/>
  <c r="KRZ1219" i="1"/>
  <c r="KRR1219" i="1"/>
  <c r="KRJ1219" i="1"/>
  <c r="KRB1219" i="1"/>
  <c r="KQT1219" i="1"/>
  <c r="KQL1219" i="1"/>
  <c r="KQD1219" i="1"/>
  <c r="KPV1219" i="1"/>
  <c r="KPN1219" i="1"/>
  <c r="KPF1219" i="1"/>
  <c r="KOX1219" i="1"/>
  <c r="KOP1219" i="1"/>
  <c r="KOH1219" i="1"/>
  <c r="KNZ1219" i="1"/>
  <c r="KNR1219" i="1"/>
  <c r="KNJ1219" i="1"/>
  <c r="KNB1219" i="1"/>
  <c r="KMT1219" i="1"/>
  <c r="KML1219" i="1"/>
  <c r="KMD1219" i="1"/>
  <c r="KLV1219" i="1"/>
  <c r="KLN1219" i="1"/>
  <c r="KLF1219" i="1"/>
  <c r="KKX1219" i="1"/>
  <c r="KKP1219" i="1"/>
  <c r="KKH1219" i="1"/>
  <c r="KJZ1219" i="1"/>
  <c r="KJR1219" i="1"/>
  <c r="KJJ1219" i="1"/>
  <c r="KJB1219" i="1"/>
  <c r="KIT1219" i="1"/>
  <c r="KIL1219" i="1"/>
  <c r="KID1219" i="1"/>
  <c r="KHV1219" i="1"/>
  <c r="KHN1219" i="1"/>
  <c r="KHF1219" i="1"/>
  <c r="KGX1219" i="1"/>
  <c r="KGP1219" i="1"/>
  <c r="KGH1219" i="1"/>
  <c r="KFZ1219" i="1"/>
  <c r="KFR1219" i="1"/>
  <c r="KFJ1219" i="1"/>
  <c r="KFB1219" i="1"/>
  <c r="KET1219" i="1"/>
  <c r="KEL1219" i="1"/>
  <c r="KED1219" i="1"/>
  <c r="KDV1219" i="1"/>
  <c r="KDN1219" i="1"/>
  <c r="KDF1219" i="1"/>
  <c r="KCX1219" i="1"/>
  <c r="KCP1219" i="1"/>
  <c r="KCH1219" i="1"/>
  <c r="KBZ1219" i="1"/>
  <c r="KBR1219" i="1"/>
  <c r="KBJ1219" i="1"/>
  <c r="KBB1219" i="1"/>
  <c r="KAT1219" i="1"/>
  <c r="KAL1219" i="1"/>
  <c r="KAD1219" i="1"/>
  <c r="JZV1219" i="1"/>
  <c r="JZN1219" i="1"/>
  <c r="JZF1219" i="1"/>
  <c r="JYX1219" i="1"/>
  <c r="JYP1219" i="1"/>
  <c r="JYH1219" i="1"/>
  <c r="JXZ1219" i="1"/>
  <c r="JXR1219" i="1"/>
  <c r="JXJ1219" i="1"/>
  <c r="JXB1219" i="1"/>
  <c r="JWT1219" i="1"/>
  <c r="JWL1219" i="1"/>
  <c r="JWD1219" i="1"/>
  <c r="JVV1219" i="1"/>
  <c r="JVN1219" i="1"/>
  <c r="JVF1219" i="1"/>
  <c r="JUX1219" i="1"/>
  <c r="JUP1219" i="1"/>
  <c r="JUH1219" i="1"/>
  <c r="JTZ1219" i="1"/>
  <c r="JTR1219" i="1"/>
  <c r="JTJ1219" i="1"/>
  <c r="JTB1219" i="1"/>
  <c r="JST1219" i="1"/>
  <c r="JSL1219" i="1"/>
  <c r="JSD1219" i="1"/>
  <c r="JRV1219" i="1"/>
  <c r="JRN1219" i="1"/>
  <c r="JRF1219" i="1"/>
  <c r="JQX1219" i="1"/>
  <c r="JQP1219" i="1"/>
  <c r="JQH1219" i="1"/>
  <c r="JPZ1219" i="1"/>
  <c r="JPR1219" i="1"/>
  <c r="JPJ1219" i="1"/>
  <c r="JPB1219" i="1"/>
  <c r="JOT1219" i="1"/>
  <c r="JOL1219" i="1"/>
  <c r="JOD1219" i="1"/>
  <c r="JNV1219" i="1"/>
  <c r="JNN1219" i="1"/>
  <c r="JNF1219" i="1"/>
  <c r="JMX1219" i="1"/>
  <c r="JMP1219" i="1"/>
  <c r="JMH1219" i="1"/>
  <c r="JLZ1219" i="1"/>
  <c r="JLR1219" i="1"/>
  <c r="JLJ1219" i="1"/>
  <c r="JLB1219" i="1"/>
  <c r="JKT1219" i="1"/>
  <c r="JKL1219" i="1"/>
  <c r="JKD1219" i="1"/>
  <c r="JJV1219" i="1"/>
  <c r="JJN1219" i="1"/>
  <c r="JJF1219" i="1"/>
  <c r="JIX1219" i="1"/>
  <c r="JIP1219" i="1"/>
  <c r="JIH1219" i="1"/>
  <c r="JHZ1219" i="1"/>
  <c r="JHR1219" i="1"/>
  <c r="JHJ1219" i="1"/>
  <c r="JHB1219" i="1"/>
  <c r="JGT1219" i="1"/>
  <c r="JGL1219" i="1"/>
  <c r="JGD1219" i="1"/>
  <c r="JFV1219" i="1"/>
  <c r="JFN1219" i="1"/>
  <c r="JFF1219" i="1"/>
  <c r="JEX1219" i="1"/>
  <c r="JEP1219" i="1"/>
  <c r="JEH1219" i="1"/>
  <c r="JDZ1219" i="1"/>
  <c r="JDR1219" i="1"/>
  <c r="JDJ1219" i="1"/>
  <c r="JDB1219" i="1"/>
  <c r="JCT1219" i="1"/>
  <c r="JCL1219" i="1"/>
  <c r="JCD1219" i="1"/>
  <c r="JBV1219" i="1"/>
  <c r="JBN1219" i="1"/>
  <c r="JBF1219" i="1"/>
  <c r="JAX1219" i="1"/>
  <c r="JAP1219" i="1"/>
  <c r="JAH1219" i="1"/>
  <c r="IZZ1219" i="1"/>
  <c r="IZR1219" i="1"/>
  <c r="IZJ1219" i="1"/>
  <c r="IZB1219" i="1"/>
  <c r="IYT1219" i="1"/>
  <c r="IYL1219" i="1"/>
  <c r="IYD1219" i="1"/>
  <c r="IXV1219" i="1"/>
  <c r="IXN1219" i="1"/>
  <c r="IXF1219" i="1"/>
  <c r="IWX1219" i="1"/>
  <c r="IWP1219" i="1"/>
  <c r="IWH1219" i="1"/>
  <c r="IVZ1219" i="1"/>
  <c r="IVR1219" i="1"/>
  <c r="IVJ1219" i="1"/>
  <c r="IVB1219" i="1"/>
  <c r="IUT1219" i="1"/>
  <c r="IUL1219" i="1"/>
  <c r="IUD1219" i="1"/>
  <c r="ITV1219" i="1"/>
  <c r="ITN1219" i="1"/>
  <c r="ITF1219" i="1"/>
  <c r="ISX1219" i="1"/>
  <c r="ISP1219" i="1"/>
  <c r="ISH1219" i="1"/>
  <c r="IRZ1219" i="1"/>
  <c r="IRR1219" i="1"/>
  <c r="IRJ1219" i="1"/>
  <c r="IRB1219" i="1"/>
  <c r="IQT1219" i="1"/>
  <c r="IQL1219" i="1"/>
  <c r="IQD1219" i="1"/>
  <c r="IPV1219" i="1"/>
  <c r="IPN1219" i="1"/>
  <c r="IPF1219" i="1"/>
  <c r="IOX1219" i="1"/>
  <c r="IOP1219" i="1"/>
  <c r="IOH1219" i="1"/>
  <c r="INZ1219" i="1"/>
  <c r="INR1219" i="1"/>
  <c r="INJ1219" i="1"/>
  <c r="INB1219" i="1"/>
  <c r="IMT1219" i="1"/>
  <c r="IML1219" i="1"/>
  <c r="IMD1219" i="1"/>
  <c r="ILV1219" i="1"/>
  <c r="ILN1219" i="1"/>
  <c r="ILF1219" i="1"/>
  <c r="IKX1219" i="1"/>
  <c r="IKP1219" i="1"/>
  <c r="IKH1219" i="1"/>
  <c r="IJZ1219" i="1"/>
  <c r="IJR1219" i="1"/>
  <c r="IJJ1219" i="1"/>
  <c r="IJB1219" i="1"/>
  <c r="IIT1219" i="1"/>
  <c r="IIL1219" i="1"/>
  <c r="IID1219" i="1"/>
  <c r="IHV1219" i="1"/>
  <c r="IHN1219" i="1"/>
  <c r="IHF1219" i="1"/>
  <c r="IGX1219" i="1"/>
  <c r="IGP1219" i="1"/>
  <c r="IGH1219" i="1"/>
  <c r="IFZ1219" i="1"/>
  <c r="IFR1219" i="1"/>
  <c r="IFJ1219" i="1"/>
  <c r="IFB1219" i="1"/>
  <c r="IET1219" i="1"/>
  <c r="IEL1219" i="1"/>
  <c r="IED1219" i="1"/>
  <c r="IDV1219" i="1"/>
  <c r="IDN1219" i="1"/>
  <c r="IDF1219" i="1"/>
  <c r="ICX1219" i="1"/>
  <c r="ICP1219" i="1"/>
  <c r="ICH1219" i="1"/>
  <c r="IBZ1219" i="1"/>
  <c r="IBR1219" i="1"/>
  <c r="IBJ1219" i="1"/>
  <c r="IBB1219" i="1"/>
  <c r="IAT1219" i="1"/>
  <c r="IAL1219" i="1"/>
  <c r="IAD1219" i="1"/>
  <c r="HZV1219" i="1"/>
  <c r="HZN1219" i="1"/>
  <c r="HZF1219" i="1"/>
  <c r="HYX1219" i="1"/>
  <c r="HYP1219" i="1"/>
  <c r="HYH1219" i="1"/>
  <c r="HXZ1219" i="1"/>
  <c r="HXR1219" i="1"/>
  <c r="HXJ1219" i="1"/>
  <c r="HXB1219" i="1"/>
  <c r="HWT1219" i="1"/>
  <c r="HWL1219" i="1"/>
  <c r="HWD1219" i="1"/>
  <c r="HVV1219" i="1"/>
  <c r="HVN1219" i="1"/>
  <c r="HVF1219" i="1"/>
  <c r="HUX1219" i="1"/>
  <c r="HUP1219" i="1"/>
  <c r="HUH1219" i="1"/>
  <c r="HTZ1219" i="1"/>
  <c r="HTR1219" i="1"/>
  <c r="HTJ1219" i="1"/>
  <c r="HTB1219" i="1"/>
  <c r="HST1219" i="1"/>
  <c r="HSL1219" i="1"/>
  <c r="HSD1219" i="1"/>
  <c r="HRV1219" i="1"/>
  <c r="HRN1219" i="1"/>
  <c r="HRF1219" i="1"/>
  <c r="HQX1219" i="1"/>
  <c r="HQP1219" i="1"/>
  <c r="HQH1219" i="1"/>
  <c r="HPZ1219" i="1"/>
  <c r="HPR1219" i="1"/>
  <c r="HPJ1219" i="1"/>
  <c r="HPB1219" i="1"/>
  <c r="HOT1219" i="1"/>
  <c r="HOL1219" i="1"/>
  <c r="HOD1219" i="1"/>
  <c r="HNV1219" i="1"/>
  <c r="HNN1219" i="1"/>
  <c r="HNF1219" i="1"/>
  <c r="HMX1219" i="1"/>
  <c r="HMP1219" i="1"/>
  <c r="HMH1219" i="1"/>
  <c r="HLZ1219" i="1"/>
  <c r="HLR1219" i="1"/>
  <c r="HLJ1219" i="1"/>
  <c r="HLB1219" i="1"/>
  <c r="HKT1219" i="1"/>
  <c r="HKL1219" i="1"/>
  <c r="HKD1219" i="1"/>
  <c r="HJV1219" i="1"/>
  <c r="HJN1219" i="1"/>
  <c r="HJF1219" i="1"/>
  <c r="HIX1219" i="1"/>
  <c r="HIP1219" i="1"/>
  <c r="HIH1219" i="1"/>
  <c r="HHZ1219" i="1"/>
  <c r="HHR1219" i="1"/>
  <c r="HHJ1219" i="1"/>
  <c r="HHB1219" i="1"/>
  <c r="HGT1219" i="1"/>
  <c r="HGL1219" i="1"/>
  <c r="HGD1219" i="1"/>
  <c r="HFV1219" i="1"/>
  <c r="HFN1219" i="1"/>
  <c r="HFF1219" i="1"/>
  <c r="HEX1219" i="1"/>
  <c r="HEP1219" i="1"/>
  <c r="HEH1219" i="1"/>
  <c r="HDZ1219" i="1"/>
  <c r="HDR1219" i="1"/>
  <c r="HDJ1219" i="1"/>
  <c r="HDB1219" i="1"/>
  <c r="HCT1219" i="1"/>
  <c r="HCL1219" i="1"/>
  <c r="HCD1219" i="1"/>
  <c r="HBV1219" i="1"/>
  <c r="HBN1219" i="1"/>
  <c r="HBF1219" i="1"/>
  <c r="HAX1219" i="1"/>
  <c r="HAP1219" i="1"/>
  <c r="HAH1219" i="1"/>
  <c r="GZZ1219" i="1"/>
  <c r="GZR1219" i="1"/>
  <c r="GZJ1219" i="1"/>
  <c r="GZB1219" i="1"/>
  <c r="GYT1219" i="1"/>
  <c r="GYL1219" i="1"/>
  <c r="GYD1219" i="1"/>
  <c r="GXV1219" i="1"/>
  <c r="GXN1219" i="1"/>
  <c r="GXF1219" i="1"/>
  <c r="GWX1219" i="1"/>
  <c r="GWP1219" i="1"/>
  <c r="GWH1219" i="1"/>
  <c r="GVZ1219" i="1"/>
  <c r="GVR1219" i="1"/>
  <c r="GVJ1219" i="1"/>
  <c r="GVB1219" i="1"/>
  <c r="GUT1219" i="1"/>
  <c r="GUL1219" i="1"/>
  <c r="GUD1219" i="1"/>
  <c r="GTV1219" i="1"/>
  <c r="GTN1219" i="1"/>
  <c r="GTF1219" i="1"/>
  <c r="GSX1219" i="1"/>
  <c r="GSP1219" i="1"/>
  <c r="GSH1219" i="1"/>
  <c r="GRZ1219" i="1"/>
  <c r="GRR1219" i="1"/>
  <c r="GRJ1219" i="1"/>
  <c r="GRB1219" i="1"/>
  <c r="GQT1219" i="1"/>
  <c r="GQL1219" i="1"/>
  <c r="GQD1219" i="1"/>
  <c r="GPV1219" i="1"/>
  <c r="GPN1219" i="1"/>
  <c r="GPF1219" i="1"/>
  <c r="GOX1219" i="1"/>
  <c r="GOP1219" i="1"/>
  <c r="GOH1219" i="1"/>
  <c r="GNZ1219" i="1"/>
  <c r="GNR1219" i="1"/>
  <c r="GNJ1219" i="1"/>
  <c r="GNB1219" i="1"/>
  <c r="GMT1219" i="1"/>
  <c r="GML1219" i="1"/>
  <c r="GMD1219" i="1"/>
  <c r="GLV1219" i="1"/>
  <c r="GLN1219" i="1"/>
  <c r="GLF1219" i="1"/>
  <c r="GKX1219" i="1"/>
  <c r="GKP1219" i="1"/>
  <c r="GKH1219" i="1"/>
  <c r="GJZ1219" i="1"/>
  <c r="GJR1219" i="1"/>
  <c r="GJJ1219" i="1"/>
  <c r="GJB1219" i="1"/>
  <c r="GIT1219" i="1"/>
  <c r="GIL1219" i="1"/>
  <c r="GID1219" i="1"/>
  <c r="GHV1219" i="1"/>
  <c r="GHN1219" i="1"/>
  <c r="GHF1219" i="1"/>
  <c r="GGX1219" i="1"/>
  <c r="GGP1219" i="1"/>
  <c r="GGH1219" i="1"/>
  <c r="GFZ1219" i="1"/>
  <c r="GFR1219" i="1"/>
  <c r="GFJ1219" i="1"/>
  <c r="GFB1219" i="1"/>
  <c r="GET1219" i="1"/>
  <c r="GEL1219" i="1"/>
  <c r="GED1219" i="1"/>
  <c r="GDV1219" i="1"/>
  <c r="GDN1219" i="1"/>
  <c r="GDF1219" i="1"/>
  <c r="GCX1219" i="1"/>
  <c r="GCP1219" i="1"/>
  <c r="GCH1219" i="1"/>
  <c r="GBZ1219" i="1"/>
  <c r="GBR1219" i="1"/>
  <c r="GBJ1219" i="1"/>
  <c r="GBB1219" i="1"/>
  <c r="GAT1219" i="1"/>
  <c r="GAL1219" i="1"/>
  <c r="GAD1219" i="1"/>
  <c r="FZV1219" i="1"/>
  <c r="FZN1219" i="1"/>
  <c r="FZF1219" i="1"/>
  <c r="FYX1219" i="1"/>
  <c r="FYP1219" i="1"/>
  <c r="FYH1219" i="1"/>
  <c r="FXZ1219" i="1"/>
  <c r="FXR1219" i="1"/>
  <c r="FXJ1219" i="1"/>
  <c r="FXB1219" i="1"/>
  <c r="FWT1219" i="1"/>
  <c r="FWL1219" i="1"/>
  <c r="FWD1219" i="1"/>
  <c r="FVV1219" i="1"/>
  <c r="FVN1219" i="1"/>
  <c r="FVF1219" i="1"/>
  <c r="FUX1219" i="1"/>
  <c r="FUP1219" i="1"/>
  <c r="FUH1219" i="1"/>
  <c r="FTZ1219" i="1"/>
  <c r="FTR1219" i="1"/>
  <c r="FTJ1219" i="1"/>
  <c r="FTB1219" i="1"/>
  <c r="FST1219" i="1"/>
  <c r="FSL1219" i="1"/>
  <c r="FSD1219" i="1"/>
  <c r="FRV1219" i="1"/>
  <c r="FRN1219" i="1"/>
  <c r="FRF1219" i="1"/>
  <c r="FQX1219" i="1"/>
  <c r="FQP1219" i="1"/>
  <c r="FQH1219" i="1"/>
  <c r="FPZ1219" i="1"/>
  <c r="FPR1219" i="1"/>
  <c r="FPJ1219" i="1"/>
  <c r="FPB1219" i="1"/>
  <c r="FOT1219" i="1"/>
  <c r="FOL1219" i="1"/>
  <c r="FOD1219" i="1"/>
  <c r="FNV1219" i="1"/>
  <c r="FNN1219" i="1"/>
  <c r="FNF1219" i="1"/>
  <c r="FMX1219" i="1"/>
  <c r="FMP1219" i="1"/>
  <c r="FMH1219" i="1"/>
  <c r="FLZ1219" i="1"/>
  <c r="FLR1219" i="1"/>
  <c r="FLJ1219" i="1"/>
  <c r="FLB1219" i="1"/>
  <c r="FKT1219" i="1"/>
  <c r="FKL1219" i="1"/>
  <c r="FKD1219" i="1"/>
  <c r="FJV1219" i="1"/>
  <c r="FJN1219" i="1"/>
  <c r="FJF1219" i="1"/>
  <c r="FIX1219" i="1"/>
  <c r="FIP1219" i="1"/>
  <c r="FIH1219" i="1"/>
  <c r="FHZ1219" i="1"/>
  <c r="FHR1219" i="1"/>
  <c r="FHJ1219" i="1"/>
  <c r="FHB1219" i="1"/>
  <c r="FGT1219" i="1"/>
  <c r="FGL1219" i="1"/>
  <c r="FGD1219" i="1"/>
  <c r="FFV1219" i="1"/>
  <c r="FFN1219" i="1"/>
  <c r="FFF1219" i="1"/>
  <c r="FEX1219" i="1"/>
  <c r="FEP1219" i="1"/>
  <c r="FEH1219" i="1"/>
  <c r="FDZ1219" i="1"/>
  <c r="FDR1219" i="1"/>
  <c r="FDJ1219" i="1"/>
  <c r="FDB1219" i="1"/>
  <c r="FCT1219" i="1"/>
  <c r="FCL1219" i="1"/>
  <c r="FCD1219" i="1"/>
  <c r="FBV1219" i="1"/>
  <c r="FBN1219" i="1"/>
  <c r="FBF1219" i="1"/>
  <c r="FAX1219" i="1"/>
  <c r="FAP1219" i="1"/>
  <c r="FAH1219" i="1"/>
  <c r="EZZ1219" i="1"/>
  <c r="EZR1219" i="1"/>
  <c r="EZJ1219" i="1"/>
  <c r="EZB1219" i="1"/>
  <c r="EYT1219" i="1"/>
  <c r="EYL1219" i="1"/>
  <c r="EYD1219" i="1"/>
  <c r="EXV1219" i="1"/>
  <c r="EXN1219" i="1"/>
  <c r="EXF1219" i="1"/>
  <c r="EWX1219" i="1"/>
  <c r="EWP1219" i="1"/>
  <c r="EWH1219" i="1"/>
  <c r="EVZ1219" i="1"/>
  <c r="EVR1219" i="1"/>
  <c r="EVJ1219" i="1"/>
  <c r="EVB1219" i="1"/>
  <c r="EUT1219" i="1"/>
  <c r="EUL1219" i="1"/>
  <c r="EUD1219" i="1"/>
  <c r="ETV1219" i="1"/>
  <c r="ETN1219" i="1"/>
  <c r="ETF1219" i="1"/>
  <c r="ESX1219" i="1"/>
  <c r="ESP1219" i="1"/>
  <c r="ESH1219" i="1"/>
  <c r="ERZ1219" i="1"/>
  <c r="ERR1219" i="1"/>
  <c r="ERJ1219" i="1"/>
  <c r="ERB1219" i="1"/>
  <c r="EQT1219" i="1"/>
  <c r="EQL1219" i="1"/>
  <c r="EQD1219" i="1"/>
  <c r="EPV1219" i="1"/>
  <c r="EPN1219" i="1"/>
  <c r="EPF1219" i="1"/>
  <c r="EOX1219" i="1"/>
  <c r="EOP1219" i="1"/>
  <c r="EOH1219" i="1"/>
  <c r="ENZ1219" i="1"/>
  <c r="ENR1219" i="1"/>
  <c r="ENJ1219" i="1"/>
  <c r="ENB1219" i="1"/>
  <c r="EMT1219" i="1"/>
  <c r="EML1219" i="1"/>
  <c r="EMD1219" i="1"/>
  <c r="ELV1219" i="1"/>
  <c r="ELN1219" i="1"/>
  <c r="ELF1219" i="1"/>
  <c r="EKX1219" i="1"/>
  <c r="EKP1219" i="1"/>
  <c r="EKH1219" i="1"/>
  <c r="EJZ1219" i="1"/>
  <c r="EJR1219" i="1"/>
  <c r="EJJ1219" i="1"/>
  <c r="EJB1219" i="1"/>
  <c r="EIT1219" i="1"/>
  <c r="EIL1219" i="1"/>
  <c r="EID1219" i="1"/>
  <c r="EHV1219" i="1"/>
  <c r="EHN1219" i="1"/>
  <c r="EHF1219" i="1"/>
  <c r="EGX1219" i="1"/>
  <c r="EGP1219" i="1"/>
  <c r="EGH1219" i="1"/>
  <c r="EFZ1219" i="1"/>
  <c r="EFR1219" i="1"/>
  <c r="EFJ1219" i="1"/>
  <c r="EFB1219" i="1"/>
  <c r="EET1219" i="1"/>
  <c r="EEL1219" i="1"/>
  <c r="EED1219" i="1"/>
  <c r="EDV1219" i="1"/>
  <c r="EDN1219" i="1"/>
  <c r="EDF1219" i="1"/>
  <c r="ECX1219" i="1"/>
  <c r="ECP1219" i="1"/>
  <c r="ECH1219" i="1"/>
  <c r="EBZ1219" i="1"/>
  <c r="EBR1219" i="1"/>
  <c r="EBJ1219" i="1"/>
  <c r="EBB1219" i="1"/>
  <c r="EAT1219" i="1"/>
  <c r="EAL1219" i="1"/>
  <c r="EAD1219" i="1"/>
  <c r="DZV1219" i="1"/>
  <c r="DZN1219" i="1"/>
  <c r="DZF1219" i="1"/>
  <c r="DYX1219" i="1"/>
  <c r="DYP1219" i="1"/>
  <c r="DYH1219" i="1"/>
  <c r="DXZ1219" i="1"/>
  <c r="DXR1219" i="1"/>
  <c r="DXJ1219" i="1"/>
  <c r="DXB1219" i="1"/>
  <c r="DWT1219" i="1"/>
  <c r="DWL1219" i="1"/>
  <c r="DWD1219" i="1"/>
  <c r="DVV1219" i="1"/>
  <c r="DVN1219" i="1"/>
  <c r="DVF1219" i="1"/>
  <c r="DUX1219" i="1"/>
  <c r="DUP1219" i="1"/>
  <c r="DUH1219" i="1"/>
  <c r="DTZ1219" i="1"/>
  <c r="DTR1219" i="1"/>
  <c r="DTJ1219" i="1"/>
  <c r="DTB1219" i="1"/>
  <c r="DST1219" i="1"/>
  <c r="DSL1219" i="1"/>
  <c r="DSD1219" i="1"/>
  <c r="DRV1219" i="1"/>
  <c r="DRN1219" i="1"/>
  <c r="DRF1219" i="1"/>
  <c r="DQX1219" i="1"/>
  <c r="DQP1219" i="1"/>
  <c r="DQH1219" i="1"/>
  <c r="DPZ1219" i="1"/>
  <c r="DPR1219" i="1"/>
  <c r="DPJ1219" i="1"/>
  <c r="DPB1219" i="1"/>
  <c r="DOT1219" i="1"/>
  <c r="DOL1219" i="1"/>
  <c r="DOD1219" i="1"/>
  <c r="DNV1219" i="1"/>
  <c r="DNN1219" i="1"/>
  <c r="DNF1219" i="1"/>
  <c r="DMX1219" i="1"/>
  <c r="DMP1219" i="1"/>
  <c r="DMH1219" i="1"/>
  <c r="DLZ1219" i="1"/>
  <c r="DLR1219" i="1"/>
  <c r="DLJ1219" i="1"/>
  <c r="DLB1219" i="1"/>
  <c r="DKT1219" i="1"/>
  <c r="DKL1219" i="1"/>
  <c r="DKD1219" i="1"/>
  <c r="DJV1219" i="1"/>
  <c r="XDJ1218" i="1"/>
  <c r="XDB1218" i="1"/>
  <c r="XCT1218" i="1"/>
  <c r="XCL1218" i="1"/>
  <c r="XCD1218" i="1"/>
  <c r="XBV1218" i="1"/>
  <c r="XBN1218" i="1"/>
  <c r="XBF1218" i="1"/>
  <c r="XAX1218" i="1"/>
  <c r="XAP1218" i="1"/>
  <c r="XAH1218" i="1"/>
  <c r="WZZ1218" i="1"/>
  <c r="WZR1218" i="1"/>
  <c r="WZJ1218" i="1"/>
  <c r="WZB1218" i="1"/>
  <c r="WYT1218" i="1"/>
  <c r="WYL1218" i="1"/>
  <c r="WYD1218" i="1"/>
  <c r="WXV1218" i="1"/>
  <c r="WXN1218" i="1"/>
  <c r="WXF1218" i="1"/>
  <c r="WWX1218" i="1"/>
  <c r="WWP1218" i="1"/>
  <c r="WWH1218" i="1"/>
  <c r="WVZ1218" i="1"/>
  <c r="WVR1218" i="1"/>
  <c r="WVJ1218" i="1"/>
  <c r="WVB1218" i="1"/>
  <c r="WUT1218" i="1"/>
  <c r="WUL1218" i="1"/>
  <c r="WUD1218" i="1"/>
  <c r="WTV1218" i="1"/>
  <c r="WTN1218" i="1"/>
  <c r="WTF1218" i="1"/>
  <c r="WSX1218" i="1"/>
  <c r="WSP1218" i="1"/>
  <c r="WSH1218" i="1"/>
  <c r="WRZ1218" i="1"/>
  <c r="WRR1218" i="1"/>
  <c r="WRJ1218" i="1"/>
  <c r="WRB1218" i="1"/>
  <c r="WQT1218" i="1"/>
  <c r="WQL1218" i="1"/>
  <c r="WQD1218" i="1"/>
  <c r="WPV1218" i="1"/>
  <c r="WPN1218" i="1"/>
  <c r="WPF1218" i="1"/>
  <c r="WOX1218" i="1"/>
  <c r="WOP1218" i="1"/>
  <c r="WOH1218" i="1"/>
  <c r="WNZ1218" i="1"/>
  <c r="WNR1218" i="1"/>
  <c r="WNJ1218" i="1"/>
  <c r="WNB1218" i="1"/>
  <c r="WMT1218" i="1"/>
  <c r="WML1218" i="1"/>
  <c r="WMD1218" i="1"/>
  <c r="WLV1218" i="1"/>
  <c r="WLN1218" i="1"/>
  <c r="WLF1218" i="1"/>
  <c r="WKX1218" i="1"/>
  <c r="WKP1218" i="1"/>
  <c r="WKH1218" i="1"/>
  <c r="WJZ1218" i="1"/>
  <c r="WJR1218" i="1"/>
  <c r="WJJ1218" i="1"/>
  <c r="WJB1218" i="1"/>
  <c r="WIT1218" i="1"/>
  <c r="WIL1218" i="1"/>
  <c r="WID1218" i="1"/>
  <c r="WHV1218" i="1"/>
  <c r="WHN1218" i="1"/>
  <c r="WHF1218" i="1"/>
  <c r="WGX1218" i="1"/>
  <c r="WGP1218" i="1"/>
  <c r="WGH1218" i="1"/>
  <c r="WFZ1218" i="1"/>
  <c r="WFR1218" i="1"/>
  <c r="WFJ1218" i="1"/>
  <c r="WFB1218" i="1"/>
  <c r="WET1218" i="1"/>
  <c r="WEL1218" i="1"/>
  <c r="WED1218" i="1"/>
  <c r="WDV1218" i="1"/>
  <c r="WDN1218" i="1"/>
  <c r="WDF1218" i="1"/>
  <c r="WCX1218" i="1"/>
  <c r="WCP1218" i="1"/>
  <c r="WCH1218" i="1"/>
  <c r="WBZ1218" i="1"/>
  <c r="WBR1218" i="1"/>
  <c r="WBJ1218" i="1"/>
  <c r="WBB1218" i="1"/>
  <c r="WAT1218" i="1"/>
  <c r="WAL1218" i="1"/>
  <c r="WAD1218" i="1"/>
  <c r="VZV1218" i="1"/>
  <c r="VZN1218" i="1"/>
  <c r="VZF1218" i="1"/>
  <c r="VYX1218" i="1"/>
  <c r="VYP1218" i="1"/>
  <c r="VYH1218" i="1"/>
  <c r="VXZ1218" i="1"/>
  <c r="VXR1218" i="1"/>
  <c r="VXJ1218" i="1"/>
  <c r="VXB1218" i="1"/>
  <c r="VWT1218" i="1"/>
  <c r="VWL1218" i="1"/>
  <c r="VWD1218" i="1"/>
  <c r="VVV1218" i="1"/>
  <c r="VVN1218" i="1"/>
  <c r="VVF1218" i="1"/>
  <c r="VUX1218" i="1"/>
  <c r="VUP1218" i="1"/>
  <c r="VUH1218" i="1"/>
  <c r="VTZ1218" i="1"/>
  <c r="VTR1218" i="1"/>
  <c r="VTJ1218" i="1"/>
  <c r="VTB1218" i="1"/>
  <c r="VST1218" i="1"/>
  <c r="VSL1218" i="1"/>
  <c r="VSD1218" i="1"/>
  <c r="VRV1218" i="1"/>
  <c r="VRN1218" i="1"/>
  <c r="VRF1218" i="1"/>
  <c r="VQX1218" i="1"/>
  <c r="VQP1218" i="1"/>
  <c r="VQH1218" i="1"/>
  <c r="VPZ1218" i="1"/>
  <c r="VPR1218" i="1"/>
  <c r="VPJ1218" i="1"/>
  <c r="VPB1218" i="1"/>
  <c r="VOT1218" i="1"/>
  <c r="VOL1218" i="1"/>
  <c r="VOD1218" i="1"/>
  <c r="VNV1218" i="1"/>
  <c r="VNN1218" i="1"/>
  <c r="VNF1218" i="1"/>
  <c r="VMX1218" i="1"/>
  <c r="VMP1218" i="1"/>
  <c r="VMH1218" i="1"/>
  <c r="VLZ1218" i="1"/>
  <c r="VLR1218" i="1"/>
  <c r="VLJ1218" i="1"/>
  <c r="VLB1218" i="1"/>
  <c r="VKT1218" i="1"/>
  <c r="VKL1218" i="1"/>
  <c r="VKD1218" i="1"/>
  <c r="VJV1218" i="1"/>
  <c r="VJN1218" i="1"/>
  <c r="VJF1218" i="1"/>
  <c r="VIX1218" i="1"/>
  <c r="VIP1218" i="1"/>
  <c r="VIH1218" i="1"/>
  <c r="VHZ1218" i="1"/>
  <c r="VHR1218" i="1"/>
  <c r="VHJ1218" i="1"/>
  <c r="VHB1218" i="1"/>
  <c r="VGT1218" i="1"/>
  <c r="VGL1218" i="1"/>
  <c r="VGD1218" i="1"/>
  <c r="VFV1218" i="1"/>
  <c r="VFN1218" i="1"/>
  <c r="VFF1218" i="1"/>
  <c r="VEX1218" i="1"/>
  <c r="VEP1218" i="1"/>
  <c r="VEH1218" i="1"/>
  <c r="VDZ1218" i="1"/>
  <c r="VDR1218" i="1"/>
  <c r="VDJ1218" i="1"/>
  <c r="VDB1218" i="1"/>
  <c r="VCT1218" i="1"/>
  <c r="VCL1218" i="1"/>
  <c r="VCD1218" i="1"/>
  <c r="VBV1218" i="1"/>
  <c r="VBN1218" i="1"/>
  <c r="VBF1218" i="1"/>
  <c r="VAX1218" i="1"/>
  <c r="VAP1218" i="1"/>
  <c r="VAH1218" i="1"/>
  <c r="UZZ1218" i="1"/>
  <c r="UZR1218" i="1"/>
  <c r="UZJ1218" i="1"/>
  <c r="UZB1218" i="1"/>
  <c r="UYT1218" i="1"/>
  <c r="UYL1218" i="1"/>
  <c r="UYD1218" i="1"/>
  <c r="UXV1218" i="1"/>
  <c r="UXN1218" i="1"/>
  <c r="UXF1218" i="1"/>
  <c r="UWX1218" i="1"/>
  <c r="UWP1218" i="1"/>
  <c r="UWH1218" i="1"/>
  <c r="UVZ1218" i="1"/>
  <c r="UVR1218" i="1"/>
  <c r="UVJ1218" i="1"/>
  <c r="UVB1218" i="1"/>
  <c r="UUT1218" i="1"/>
  <c r="UUL1218" i="1"/>
  <c r="UUD1218" i="1"/>
  <c r="UTV1218" i="1"/>
  <c r="UTN1218" i="1"/>
  <c r="UTF1218" i="1"/>
  <c r="USX1218" i="1"/>
  <c r="USP1218" i="1"/>
  <c r="USH1218" i="1"/>
  <c r="URZ1218" i="1"/>
  <c r="URR1218" i="1"/>
  <c r="URJ1218" i="1"/>
  <c r="URB1218" i="1"/>
  <c r="UQT1218" i="1"/>
  <c r="UQL1218" i="1"/>
  <c r="UQD1218" i="1"/>
  <c r="UPV1218" i="1"/>
  <c r="UPN1218" i="1"/>
  <c r="UPF1218" i="1"/>
  <c r="UOX1218" i="1"/>
  <c r="UOP1218" i="1"/>
  <c r="UOH1218" i="1"/>
  <c r="UNZ1218" i="1"/>
  <c r="UNR1218" i="1"/>
  <c r="UNJ1218" i="1"/>
  <c r="UNB1218" i="1"/>
  <c r="UMT1218" i="1"/>
  <c r="UML1218" i="1"/>
  <c r="UMD1218" i="1"/>
  <c r="ULV1218" i="1"/>
  <c r="ULN1218" i="1"/>
  <c r="ULF1218" i="1"/>
  <c r="UKX1218" i="1"/>
  <c r="UKP1218" i="1"/>
  <c r="UKH1218" i="1"/>
  <c r="UJZ1218" i="1"/>
  <c r="UJR1218" i="1"/>
  <c r="UJJ1218" i="1"/>
  <c r="UJB1218" i="1"/>
  <c r="UIT1218" i="1"/>
  <c r="UIL1218" i="1"/>
  <c r="UID1218" i="1"/>
  <c r="UHV1218" i="1"/>
  <c r="UHN1218" i="1"/>
  <c r="UHF1218" i="1"/>
  <c r="UGX1218" i="1"/>
  <c r="UGP1218" i="1"/>
  <c r="UGH1218" i="1"/>
  <c r="UFZ1218" i="1"/>
  <c r="UFR1218" i="1"/>
  <c r="UFJ1218" i="1"/>
  <c r="UFB1218" i="1"/>
  <c r="UET1218" i="1"/>
  <c r="UEL1218" i="1"/>
  <c r="UED1218" i="1"/>
  <c r="UDV1218" i="1"/>
  <c r="UDN1218" i="1"/>
  <c r="UDF1218" i="1"/>
  <c r="UCX1218" i="1"/>
  <c r="UCP1218" i="1"/>
  <c r="UCH1218" i="1"/>
  <c r="UBZ1218" i="1"/>
  <c r="UBR1218" i="1"/>
  <c r="UBJ1218" i="1"/>
  <c r="UBB1218" i="1"/>
  <c r="UAT1218" i="1"/>
  <c r="UAL1218" i="1"/>
  <c r="UAD1218" i="1"/>
  <c r="TZV1218" i="1"/>
  <c r="TZN1218" i="1"/>
  <c r="TZF1218" i="1"/>
  <c r="TYX1218" i="1"/>
  <c r="TYP1218" i="1"/>
  <c r="TYH1218" i="1"/>
  <c r="TXZ1218" i="1"/>
  <c r="TXR1218" i="1"/>
  <c r="TXJ1218" i="1"/>
  <c r="TXB1218" i="1"/>
  <c r="TWT1218" i="1"/>
  <c r="TWL1218" i="1"/>
  <c r="TWD1218" i="1"/>
  <c r="TVV1218" i="1"/>
  <c r="TVN1218" i="1"/>
  <c r="TVF1218" i="1"/>
  <c r="TUX1218" i="1"/>
  <c r="TUP1218" i="1"/>
  <c r="TUH1218" i="1"/>
  <c r="TTZ1218" i="1"/>
  <c r="TTR1218" i="1"/>
  <c r="TTJ1218" i="1"/>
  <c r="TTB1218" i="1"/>
  <c r="TST1218" i="1"/>
  <c r="TSL1218" i="1"/>
  <c r="TSD1218" i="1"/>
  <c r="TRV1218" i="1"/>
  <c r="TRN1218" i="1"/>
  <c r="TRF1218" i="1"/>
  <c r="TQX1218" i="1"/>
  <c r="TQP1218" i="1"/>
  <c r="TQH1218" i="1"/>
  <c r="TPZ1218" i="1"/>
  <c r="TPR1218" i="1"/>
  <c r="TPJ1218" i="1"/>
  <c r="TPB1218" i="1"/>
  <c r="TOT1218" i="1"/>
  <c r="TOL1218" i="1"/>
  <c r="TOD1218" i="1"/>
  <c r="TNV1218" i="1"/>
  <c r="TNN1218" i="1"/>
  <c r="TNF1218" i="1"/>
  <c r="TMX1218" i="1"/>
  <c r="TMP1218" i="1"/>
  <c r="TMH1218" i="1"/>
  <c r="TLZ1218" i="1"/>
  <c r="TLR1218" i="1"/>
  <c r="TLJ1218" i="1"/>
  <c r="TLB1218" i="1"/>
  <c r="TKT1218" i="1"/>
  <c r="TKL1218" i="1"/>
  <c r="TKD1218" i="1"/>
  <c r="TJV1218" i="1"/>
  <c r="TJN1218" i="1"/>
  <c r="TJF1218" i="1"/>
  <c r="TIX1218" i="1"/>
  <c r="TIP1218" i="1"/>
  <c r="TIH1218" i="1"/>
  <c r="THZ1218" i="1"/>
  <c r="THR1218" i="1"/>
  <c r="THJ1218" i="1"/>
  <c r="THB1218" i="1"/>
  <c r="TGT1218" i="1"/>
  <c r="TGL1218" i="1"/>
  <c r="TGD1218" i="1"/>
  <c r="TFV1218" i="1"/>
  <c r="TFN1218" i="1"/>
  <c r="TFF1218" i="1"/>
  <c r="TEX1218" i="1"/>
  <c r="TEP1218" i="1"/>
  <c r="TEH1218" i="1"/>
  <c r="TDZ1218" i="1"/>
  <c r="TDR1218" i="1"/>
  <c r="TDJ1218" i="1"/>
  <c r="TDB1218" i="1"/>
  <c r="TCT1218" i="1"/>
  <c r="TCL1218" i="1"/>
  <c r="TCD1218" i="1"/>
  <c r="TBV1218" i="1"/>
  <c r="TBN1218" i="1"/>
  <c r="TBF1218" i="1"/>
  <c r="TAX1218" i="1"/>
  <c r="TAP1218" i="1"/>
  <c r="TAH1218" i="1"/>
  <c r="SZZ1218" i="1"/>
  <c r="SZR1218" i="1"/>
  <c r="SZJ1218" i="1"/>
  <c r="SZB1218" i="1"/>
  <c r="SYT1218" i="1"/>
  <c r="SYL1218" i="1"/>
  <c r="SYD1218" i="1"/>
  <c r="SXV1218" i="1"/>
  <c r="SXN1218" i="1"/>
  <c r="SXF1218" i="1"/>
  <c r="SWX1218" i="1"/>
  <c r="SWP1218" i="1"/>
  <c r="SWH1218" i="1"/>
  <c r="SVZ1218" i="1"/>
  <c r="SVR1218" i="1"/>
  <c r="SVJ1218" i="1"/>
  <c r="SVB1218" i="1"/>
  <c r="SUT1218" i="1"/>
  <c r="SUL1218" i="1"/>
  <c r="SUD1218" i="1"/>
  <c r="STV1218" i="1"/>
  <c r="STN1218" i="1"/>
  <c r="STF1218" i="1"/>
  <c r="SSX1218" i="1"/>
  <c r="SSP1218" i="1"/>
  <c r="SSH1218" i="1"/>
  <c r="SRZ1218" i="1"/>
  <c r="SRR1218" i="1"/>
  <c r="SRJ1218" i="1"/>
  <c r="SRB1218" i="1"/>
  <c r="SQT1218" i="1"/>
  <c r="SQL1218" i="1"/>
  <c r="SQD1218" i="1"/>
  <c r="SPV1218" i="1"/>
  <c r="SPN1218" i="1"/>
  <c r="SPF1218" i="1"/>
  <c r="SOX1218" i="1"/>
  <c r="SOP1218" i="1"/>
  <c r="SOH1218" i="1"/>
  <c r="SNZ1218" i="1"/>
  <c r="SNR1218" i="1"/>
  <c r="SNJ1218" i="1"/>
  <c r="SNB1218" i="1"/>
  <c r="SMT1218" i="1"/>
  <c r="SML1218" i="1"/>
  <c r="SMD1218" i="1"/>
  <c r="SLV1218" i="1"/>
  <c r="SLN1218" i="1"/>
  <c r="SLF1218" i="1"/>
  <c r="SKX1218" i="1"/>
  <c r="SKP1218" i="1"/>
  <c r="SKH1218" i="1"/>
  <c r="SJZ1218" i="1"/>
  <c r="SJR1218" i="1"/>
  <c r="SJJ1218" i="1"/>
  <c r="SJB1218" i="1"/>
  <c r="SIT1218" i="1"/>
  <c r="SIL1218" i="1"/>
  <c r="SID1218" i="1"/>
  <c r="SHV1218" i="1"/>
  <c r="SHN1218" i="1"/>
  <c r="SHF1218" i="1"/>
  <c r="SGX1218" i="1"/>
  <c r="SGP1218" i="1"/>
  <c r="SGH1218" i="1"/>
  <c r="SFZ1218" i="1"/>
  <c r="SFR1218" i="1"/>
  <c r="SFJ1218" i="1"/>
  <c r="SFB1218" i="1"/>
  <c r="SET1218" i="1"/>
  <c r="SEL1218" i="1"/>
  <c r="SED1218" i="1"/>
  <c r="SDV1218" i="1"/>
  <c r="SDN1218" i="1"/>
  <c r="SDF1218" i="1"/>
  <c r="SCX1218" i="1"/>
  <c r="SCP1218" i="1"/>
  <c r="SCH1218" i="1"/>
  <c r="SBZ1218" i="1"/>
  <c r="SBR1218" i="1"/>
  <c r="SBJ1218" i="1"/>
  <c r="SBB1218" i="1"/>
  <c r="SAT1218" i="1"/>
  <c r="SAL1218" i="1"/>
  <c r="SAD1218" i="1"/>
  <c r="RZV1218" i="1"/>
  <c r="RZN1218" i="1"/>
  <c r="RZF1218" i="1"/>
  <c r="RYX1218" i="1"/>
  <c r="RYP1218" i="1"/>
  <c r="RYH1218" i="1"/>
  <c r="RXZ1218" i="1"/>
  <c r="RXR1218" i="1"/>
  <c r="RXJ1218" i="1"/>
  <c r="RXB1218" i="1"/>
  <c r="RWT1218" i="1"/>
  <c r="RWL1218" i="1"/>
  <c r="RWD1218" i="1"/>
  <c r="RVV1218" i="1"/>
  <c r="RVN1218" i="1"/>
  <c r="RVF1218" i="1"/>
  <c r="RUX1218" i="1"/>
  <c r="RUP1218" i="1"/>
  <c r="RUH1218" i="1"/>
  <c r="RTZ1218" i="1"/>
  <c r="RTR1218" i="1"/>
  <c r="RTJ1218" i="1"/>
  <c r="RTB1218" i="1"/>
  <c r="RST1218" i="1"/>
  <c r="RSL1218" i="1"/>
  <c r="RSD1218" i="1"/>
  <c r="RRV1218" i="1"/>
  <c r="RRN1218" i="1"/>
  <c r="RRF1218" i="1"/>
  <c r="RQX1218" i="1"/>
  <c r="RQP1218" i="1"/>
  <c r="RQH1218" i="1"/>
  <c r="RPZ1218" i="1"/>
  <c r="RPR1218" i="1"/>
  <c r="RPJ1218" i="1"/>
  <c r="RPB1218" i="1"/>
  <c r="ROT1218" i="1"/>
  <c r="ROL1218" i="1"/>
  <c r="ROD1218" i="1"/>
  <c r="RNV1218" i="1"/>
  <c r="RNN1218" i="1"/>
  <c r="RNF1218" i="1"/>
  <c r="RMX1218" i="1"/>
  <c r="RMP1218" i="1"/>
  <c r="RMH1218" i="1"/>
  <c r="RLZ1218" i="1"/>
  <c r="RLR1218" i="1"/>
  <c r="RLJ1218" i="1"/>
  <c r="RLB1218" i="1"/>
  <c r="RKT1218" i="1"/>
  <c r="RKL1218" i="1"/>
  <c r="RKD1218" i="1"/>
  <c r="RJV1218" i="1"/>
  <c r="RJN1218" i="1"/>
  <c r="RJF1218" i="1"/>
  <c r="RIX1218" i="1"/>
  <c r="RIP1218" i="1"/>
  <c r="RIH1218" i="1"/>
  <c r="RHZ1218" i="1"/>
  <c r="RHR1218" i="1"/>
  <c r="RHJ1218" i="1"/>
  <c r="RHB1218" i="1"/>
  <c r="RGT1218" i="1"/>
  <c r="RGL1218" i="1"/>
  <c r="RGD1218" i="1"/>
  <c r="RFV1218" i="1"/>
  <c r="RFN1218" i="1"/>
  <c r="RFF1218" i="1"/>
  <c r="REX1218" i="1"/>
  <c r="REP1218" i="1"/>
  <c r="REH1218" i="1"/>
  <c r="RDZ1218" i="1"/>
  <c r="RDR1218" i="1"/>
  <c r="RDJ1218" i="1"/>
  <c r="RDB1218" i="1"/>
  <c r="RCT1218" i="1"/>
  <c r="RCL1218" i="1"/>
  <c r="RCD1218" i="1"/>
  <c r="RBV1218" i="1"/>
  <c r="RBN1218" i="1"/>
  <c r="RBF1218" i="1"/>
  <c r="RAX1218" i="1"/>
  <c r="RAP1218" i="1"/>
  <c r="RAH1218" i="1"/>
  <c r="QZZ1218" i="1"/>
  <c r="QZR1218" i="1"/>
  <c r="QZJ1218" i="1"/>
  <c r="QZB1218" i="1"/>
  <c r="QYT1218" i="1"/>
  <c r="QYL1218" i="1"/>
  <c r="QYD1218" i="1"/>
  <c r="QXV1218" i="1"/>
  <c r="QXN1218" i="1"/>
  <c r="QXF1218" i="1"/>
  <c r="QWX1218" i="1"/>
  <c r="QWP1218" i="1"/>
  <c r="QWH1218" i="1"/>
  <c r="QVZ1218" i="1"/>
  <c r="QVR1218" i="1"/>
  <c r="QVJ1218" i="1"/>
  <c r="QVB1218" i="1"/>
  <c r="QUT1218" i="1"/>
  <c r="QUL1218" i="1"/>
  <c r="QUD1218" i="1"/>
  <c r="QTV1218" i="1"/>
  <c r="QTN1218" i="1"/>
  <c r="QTF1218" i="1"/>
  <c r="QSX1218" i="1"/>
  <c r="QSP1218" i="1"/>
  <c r="QSH1218" i="1"/>
  <c r="QRZ1218" i="1"/>
  <c r="QRR1218" i="1"/>
  <c r="QRJ1218" i="1"/>
  <c r="QRB1218" i="1"/>
  <c r="QQT1218" i="1"/>
  <c r="QQL1218" i="1"/>
  <c r="QQD1218" i="1"/>
  <c r="QPV1218" i="1"/>
  <c r="QPN1218" i="1"/>
  <c r="QPF1218" i="1"/>
  <c r="QOX1218" i="1"/>
  <c r="QOP1218" i="1"/>
  <c r="QOH1218" i="1"/>
  <c r="QNZ1218" i="1"/>
  <c r="QNR1218" i="1"/>
  <c r="QNJ1218" i="1"/>
  <c r="QNB1218" i="1"/>
  <c r="QMT1218" i="1"/>
  <c r="QML1218" i="1"/>
  <c r="QMD1218" i="1"/>
  <c r="QLV1218" i="1"/>
  <c r="QLN1218" i="1"/>
  <c r="QLF1218" i="1"/>
  <c r="QKX1218" i="1"/>
  <c r="QKP1218" i="1"/>
  <c r="QKH1218" i="1"/>
  <c r="QJZ1218" i="1"/>
  <c r="QJR1218" i="1"/>
  <c r="QJJ1218" i="1"/>
  <c r="QJB1218" i="1"/>
  <c r="QIT1218" i="1"/>
  <c r="QIL1218" i="1"/>
  <c r="QID1218" i="1"/>
  <c r="QHV1218" i="1"/>
  <c r="QHN1218" i="1"/>
  <c r="QHF1218" i="1"/>
  <c r="QGX1218" i="1"/>
  <c r="QGP1218" i="1"/>
  <c r="QGH1218" i="1"/>
  <c r="QFZ1218" i="1"/>
  <c r="QFR1218" i="1"/>
  <c r="QFJ1218" i="1"/>
  <c r="QFB1218" i="1"/>
  <c r="QET1218" i="1"/>
  <c r="QEL1218" i="1"/>
  <c r="QED1218" i="1"/>
  <c r="QDV1218" i="1"/>
  <c r="QDN1218" i="1"/>
  <c r="QDF1218" i="1"/>
  <c r="QCX1218" i="1"/>
  <c r="QCP1218" i="1"/>
  <c r="QCH1218" i="1"/>
  <c r="QBZ1218" i="1"/>
  <c r="QBR1218" i="1"/>
  <c r="QBJ1218" i="1"/>
  <c r="QBB1218" i="1"/>
  <c r="QAT1218" i="1"/>
  <c r="QAL1218" i="1"/>
  <c r="QAD1218" i="1"/>
  <c r="PZV1218" i="1"/>
  <c r="PZN1218" i="1"/>
  <c r="PZF1218" i="1"/>
  <c r="PYX1218" i="1"/>
  <c r="PYP1218" i="1"/>
  <c r="PYH1218" i="1"/>
  <c r="PXZ1218" i="1"/>
  <c r="PXR1218" i="1"/>
  <c r="PXJ1218" i="1"/>
  <c r="PXB1218" i="1"/>
  <c r="PWT1218" i="1"/>
  <c r="PWL1218" i="1"/>
  <c r="PWD1218" i="1"/>
  <c r="PVV1218" i="1"/>
  <c r="PVN1218" i="1"/>
  <c r="PVF1218" i="1"/>
  <c r="PUX1218" i="1"/>
  <c r="PUP1218" i="1"/>
  <c r="PUH1218" i="1"/>
  <c r="PTZ1218" i="1"/>
  <c r="PTR1218" i="1"/>
  <c r="PTJ1218" i="1"/>
  <c r="PTB1218" i="1"/>
  <c r="PST1218" i="1"/>
  <c r="PSL1218" i="1"/>
  <c r="PSD1218" i="1"/>
  <c r="PRV1218" i="1"/>
  <c r="PRN1218" i="1"/>
  <c r="PRF1218" i="1"/>
  <c r="PQX1218" i="1"/>
  <c r="PQP1218" i="1"/>
  <c r="PQH1218" i="1"/>
  <c r="PPZ1218" i="1"/>
  <c r="PPR1218" i="1"/>
  <c r="PPJ1218" i="1"/>
  <c r="PPB1218" i="1"/>
  <c r="POT1218" i="1"/>
  <c r="POL1218" i="1"/>
  <c r="POD1218" i="1"/>
  <c r="PNV1218" i="1"/>
  <c r="PNN1218" i="1"/>
  <c r="PNF1218" i="1"/>
  <c r="PMX1218" i="1"/>
  <c r="PMP1218" i="1"/>
  <c r="PMH1218" i="1"/>
  <c r="PLZ1218" i="1"/>
  <c r="PLR1218" i="1"/>
  <c r="PLJ1218" i="1"/>
  <c r="PLB1218" i="1"/>
  <c r="PKT1218" i="1"/>
  <c r="PKL1218" i="1"/>
  <c r="PKD1218" i="1"/>
  <c r="PJV1218" i="1"/>
  <c r="PJN1218" i="1"/>
  <c r="PJF1218" i="1"/>
  <c r="PIX1218" i="1"/>
  <c r="PIP1218" i="1"/>
  <c r="PIH1218" i="1"/>
  <c r="PHZ1218" i="1"/>
  <c r="PHR1218" i="1"/>
  <c r="PHJ1218" i="1"/>
  <c r="PHB1218" i="1"/>
  <c r="PGT1218" i="1"/>
  <c r="PGL1218" i="1"/>
  <c r="PGD1218" i="1"/>
  <c r="PFV1218" i="1"/>
  <c r="PFN1218" i="1"/>
  <c r="PFF1218" i="1"/>
  <c r="PEX1218" i="1"/>
  <c r="PEP1218" i="1"/>
  <c r="PEH1218" i="1"/>
  <c r="PDZ1218" i="1"/>
  <c r="PDR1218" i="1"/>
  <c r="PDJ1218" i="1"/>
  <c r="PDB1218" i="1"/>
  <c r="PCT1218" i="1"/>
  <c r="PCL1218" i="1"/>
  <c r="PCD1218" i="1"/>
  <c r="PBV1218" i="1"/>
  <c r="PBN1218" i="1"/>
  <c r="PBF1218" i="1"/>
  <c r="PAX1218" i="1"/>
  <c r="PAP1218" i="1"/>
  <c r="PAH1218" i="1"/>
  <c r="OZZ1218" i="1"/>
  <c r="OZR1218" i="1"/>
  <c r="OZJ1218" i="1"/>
  <c r="OZB1218" i="1"/>
  <c r="OYT1218" i="1"/>
  <c r="OYL1218" i="1"/>
  <c r="OYD1218" i="1"/>
  <c r="OXV1218" i="1"/>
  <c r="OXN1218" i="1"/>
  <c r="OXF1218" i="1"/>
  <c r="OWX1218" i="1"/>
  <c r="OWP1218" i="1"/>
  <c r="OWH1218" i="1"/>
  <c r="OVZ1218" i="1"/>
  <c r="OVR1218" i="1"/>
  <c r="OVJ1218" i="1"/>
  <c r="OVB1218" i="1"/>
  <c r="OUT1218" i="1"/>
  <c r="OUL1218" i="1"/>
  <c r="OUD1218" i="1"/>
  <c r="OTV1218" i="1"/>
  <c r="OTN1218" i="1"/>
  <c r="OTF1218" i="1"/>
  <c r="OSX1218" i="1"/>
  <c r="OSP1218" i="1"/>
  <c r="OSH1218" i="1"/>
  <c r="ORZ1218" i="1"/>
  <c r="ORR1218" i="1"/>
  <c r="ORJ1218" i="1"/>
  <c r="ORB1218" i="1"/>
  <c r="OQT1218" i="1"/>
  <c r="OQL1218" i="1"/>
  <c r="OQD1218" i="1"/>
  <c r="OPV1218" i="1"/>
  <c r="OPN1218" i="1"/>
  <c r="OPF1218" i="1"/>
  <c r="OOX1218" i="1"/>
  <c r="OOP1218" i="1"/>
  <c r="OOH1218" i="1"/>
  <c r="ONZ1218" i="1"/>
  <c r="ONR1218" i="1"/>
  <c r="ONJ1218" i="1"/>
  <c r="ONB1218" i="1"/>
  <c r="OMT1218" i="1"/>
  <c r="OML1218" i="1"/>
  <c r="OMD1218" i="1"/>
  <c r="OLV1218" i="1"/>
  <c r="OLN1218" i="1"/>
  <c r="OLF1218" i="1"/>
  <c r="OKX1218" i="1"/>
  <c r="OKP1218" i="1"/>
  <c r="OKH1218" i="1"/>
  <c r="OJZ1218" i="1"/>
  <c r="OJR1218" i="1"/>
  <c r="OJJ1218" i="1"/>
  <c r="OJB1218" i="1"/>
  <c r="OIT1218" i="1"/>
  <c r="OIL1218" i="1"/>
  <c r="OID1218" i="1"/>
  <c r="OHV1218" i="1"/>
  <c r="OHN1218" i="1"/>
  <c r="OHF1218" i="1"/>
  <c r="OGX1218" i="1"/>
  <c r="OGP1218" i="1"/>
  <c r="OGH1218" i="1"/>
  <c r="OFZ1218" i="1"/>
  <c r="OFR1218" i="1"/>
  <c r="OFJ1218" i="1"/>
  <c r="OFB1218" i="1"/>
  <c r="OET1218" i="1"/>
  <c r="OEL1218" i="1"/>
  <c r="OED1218" i="1"/>
  <c r="ODV1218" i="1"/>
  <c r="ODN1218" i="1"/>
  <c r="ODF1218" i="1"/>
  <c r="OCX1218" i="1"/>
  <c r="OCP1218" i="1"/>
  <c r="OCH1218" i="1"/>
  <c r="OBZ1218" i="1"/>
  <c r="OBR1218" i="1"/>
  <c r="OBJ1218" i="1"/>
  <c r="OBB1218" i="1"/>
  <c r="OAT1218" i="1"/>
  <c r="OAL1218" i="1"/>
  <c r="OAD1218" i="1"/>
  <c r="NZV1218" i="1"/>
  <c r="NZN1218" i="1"/>
  <c r="NZF1218" i="1"/>
  <c r="NYX1218" i="1"/>
  <c r="NYP1218" i="1"/>
  <c r="NYH1218" i="1"/>
  <c r="NXZ1218" i="1"/>
  <c r="NXR1218" i="1"/>
  <c r="NXJ1218" i="1"/>
  <c r="NXB1218" i="1"/>
  <c r="NWT1218" i="1"/>
  <c r="NWL1218" i="1"/>
  <c r="NWD1218" i="1"/>
  <c r="NVV1218" i="1"/>
  <c r="NVN1218" i="1"/>
  <c r="NVF1218" i="1"/>
  <c r="NUX1218" i="1"/>
  <c r="NUP1218" i="1"/>
  <c r="NUH1218" i="1"/>
  <c r="NTZ1218" i="1"/>
  <c r="NTR1218" i="1"/>
  <c r="NTJ1218" i="1"/>
  <c r="NTB1218" i="1"/>
  <c r="NST1218" i="1"/>
  <c r="NSL1218" i="1"/>
  <c r="NSD1218" i="1"/>
  <c r="NRV1218" i="1"/>
  <c r="NRN1218" i="1"/>
  <c r="NRF1218" i="1"/>
  <c r="NQX1218" i="1"/>
  <c r="NQP1218" i="1"/>
  <c r="NQH1218" i="1"/>
  <c r="NPZ1218" i="1"/>
  <c r="NPR1218" i="1"/>
  <c r="NPJ1218" i="1"/>
  <c r="NPB1218" i="1"/>
  <c r="NOT1218" i="1"/>
  <c r="NOL1218" i="1"/>
  <c r="NOD1218" i="1"/>
  <c r="NNV1218" i="1"/>
  <c r="NNN1218" i="1"/>
  <c r="NNF1218" i="1"/>
  <c r="NMX1218" i="1"/>
  <c r="NMP1218" i="1"/>
  <c r="NMH1218" i="1"/>
  <c r="NLZ1218" i="1"/>
  <c r="NLR1218" i="1"/>
  <c r="NLJ1218" i="1"/>
  <c r="NLB1218" i="1"/>
  <c r="NKT1218" i="1"/>
  <c r="NKL1218" i="1"/>
  <c r="NKD1218" i="1"/>
  <c r="NJV1218" i="1"/>
  <c r="NJN1218" i="1"/>
  <c r="NJF1218" i="1"/>
  <c r="NIX1218" i="1"/>
  <c r="NIP1218" i="1"/>
  <c r="NIH1218" i="1"/>
  <c r="NHZ1218" i="1"/>
  <c r="NHR1218" i="1"/>
  <c r="NHJ1218" i="1"/>
  <c r="NHB1218" i="1"/>
  <c r="NGT1218" i="1"/>
  <c r="NGL1218" i="1"/>
  <c r="NGD1218" i="1"/>
  <c r="NFV1218" i="1"/>
  <c r="NFN1218" i="1"/>
  <c r="NFF1218" i="1"/>
  <c r="NEX1218" i="1"/>
  <c r="NEP1218" i="1"/>
  <c r="NEH1218" i="1"/>
  <c r="NDZ1218" i="1"/>
  <c r="NDR1218" i="1"/>
  <c r="NDJ1218" i="1"/>
  <c r="NDB1218" i="1"/>
  <c r="NCT1218" i="1"/>
  <c r="NCL1218" i="1"/>
  <c r="NCD1218" i="1"/>
  <c r="NBV1218" i="1"/>
  <c r="NBN1218" i="1"/>
  <c r="NBF1218" i="1"/>
  <c r="NAX1218" i="1"/>
  <c r="NAP1218" i="1"/>
  <c r="NAH1218" i="1"/>
  <c r="MZZ1218" i="1"/>
  <c r="MZR1218" i="1"/>
  <c r="MZJ1218" i="1"/>
  <c r="MZB1218" i="1"/>
  <c r="MYT1218" i="1"/>
  <c r="MYL1218" i="1"/>
  <c r="MYD1218" i="1"/>
  <c r="MXV1218" i="1"/>
  <c r="MXN1218" i="1"/>
  <c r="MXF1218" i="1"/>
  <c r="MWX1218" i="1"/>
  <c r="MWP1218" i="1"/>
  <c r="MWH1218" i="1"/>
  <c r="MVZ1218" i="1"/>
  <c r="MVR1218" i="1"/>
  <c r="MVJ1218" i="1"/>
  <c r="MVB1218" i="1"/>
  <c r="MUT1218" i="1"/>
  <c r="MUL1218" i="1"/>
  <c r="MUD1218" i="1"/>
  <c r="MTV1218" i="1"/>
  <c r="MTN1218" i="1"/>
  <c r="MTF1218" i="1"/>
  <c r="MSX1218" i="1"/>
  <c r="MSP1218" i="1"/>
  <c r="MSH1218" i="1"/>
  <c r="MRZ1218" i="1"/>
  <c r="MRR1218" i="1"/>
  <c r="MRJ1218" i="1"/>
  <c r="MRB1218" i="1"/>
  <c r="MQT1218" i="1"/>
  <c r="MQL1218" i="1"/>
  <c r="MQD1218" i="1"/>
  <c r="MPV1218" i="1"/>
  <c r="MPN1218" i="1"/>
  <c r="MPF1218" i="1"/>
  <c r="MOX1218" i="1"/>
  <c r="MOP1218" i="1"/>
  <c r="MOH1218" i="1"/>
  <c r="MNZ1218" i="1"/>
  <c r="MNR1218" i="1"/>
  <c r="MNJ1218" i="1"/>
  <c r="MNB1218" i="1"/>
  <c r="MMT1218" i="1"/>
  <c r="MML1218" i="1"/>
  <c r="MMD1218" i="1"/>
  <c r="MLV1218" i="1"/>
  <c r="MLN1218" i="1"/>
  <c r="MLF1218" i="1"/>
  <c r="MKX1218" i="1"/>
  <c r="MKP1218" i="1"/>
  <c r="MKH1218" i="1"/>
  <c r="MJZ1218" i="1"/>
  <c r="MJR1218" i="1"/>
  <c r="MJJ1218" i="1"/>
  <c r="MJB1218" i="1"/>
  <c r="MIT1218" i="1"/>
  <c r="MIL1218" i="1"/>
  <c r="MID1218" i="1"/>
  <c r="MHV1218" i="1"/>
  <c r="MHN1218" i="1"/>
  <c r="MHF1218" i="1"/>
  <c r="MGX1218" i="1"/>
  <c r="MGP1218" i="1"/>
  <c r="MGH1218" i="1"/>
  <c r="MFZ1218" i="1"/>
  <c r="MFR1218" i="1"/>
  <c r="MFJ1218" i="1"/>
  <c r="MFB1218" i="1"/>
  <c r="MET1218" i="1"/>
  <c r="MEL1218" i="1"/>
  <c r="MED1218" i="1"/>
  <c r="MDV1218" i="1"/>
  <c r="MDN1218" i="1"/>
  <c r="MDF1218" i="1"/>
  <c r="MCX1218" i="1"/>
  <c r="MCP1218" i="1"/>
  <c r="MCH1218" i="1"/>
  <c r="MBZ1218" i="1"/>
  <c r="MBR1218" i="1"/>
  <c r="MBJ1218" i="1"/>
  <c r="MBB1218" i="1"/>
  <c r="MAT1218" i="1"/>
  <c r="MAL1218" i="1"/>
  <c r="MAD1218" i="1"/>
  <c r="LZV1218" i="1"/>
  <c r="LZN1218" i="1"/>
  <c r="LZF1218" i="1"/>
  <c r="LYX1218" i="1"/>
  <c r="LYP1218" i="1"/>
  <c r="LYH1218" i="1"/>
  <c r="LXZ1218" i="1"/>
  <c r="LXR1218" i="1"/>
  <c r="LXJ1218" i="1"/>
  <c r="LXB1218" i="1"/>
  <c r="LWT1218" i="1"/>
  <c r="LWL1218" i="1"/>
  <c r="LWD1218" i="1"/>
  <c r="LVV1218" i="1"/>
  <c r="LVN1218" i="1"/>
  <c r="LVF1218" i="1"/>
  <c r="LUX1218" i="1"/>
  <c r="LUP1218" i="1"/>
  <c r="LUH1218" i="1"/>
  <c r="LTZ1218" i="1"/>
  <c r="LTR1218" i="1"/>
  <c r="LTJ1218" i="1"/>
  <c r="LTB1218" i="1"/>
  <c r="LST1218" i="1"/>
  <c r="LSL1218" i="1"/>
  <c r="LSD1218" i="1"/>
  <c r="LRV1218" i="1"/>
  <c r="LRN1218" i="1"/>
  <c r="LRF1218" i="1"/>
  <c r="LQX1218" i="1"/>
  <c r="LQP1218" i="1"/>
  <c r="LQH1218" i="1"/>
  <c r="LPZ1218" i="1"/>
  <c r="LPR1218" i="1"/>
  <c r="LPJ1218" i="1"/>
  <c r="LPB1218" i="1"/>
  <c r="LOT1218" i="1"/>
  <c r="LOL1218" i="1"/>
  <c r="LOD1218" i="1"/>
  <c r="LNV1218" i="1"/>
  <c r="LNN1218" i="1"/>
  <c r="LNF1218" i="1"/>
  <c r="LMX1218" i="1"/>
  <c r="LMP1218" i="1"/>
  <c r="LMH1218" i="1"/>
  <c r="LLZ1218" i="1"/>
  <c r="LLR1218" i="1"/>
  <c r="LLJ1218" i="1"/>
  <c r="LLB1218" i="1"/>
  <c r="LKT1218" i="1"/>
  <c r="LKL1218" i="1"/>
  <c r="LKD1218" i="1"/>
  <c r="LJV1218" i="1"/>
  <c r="LJN1218" i="1"/>
  <c r="LJF1218" i="1"/>
  <c r="LIX1218" i="1"/>
  <c r="LIP1218" i="1"/>
  <c r="LIH1218" i="1"/>
  <c r="LHZ1218" i="1"/>
  <c r="LHR1218" i="1"/>
  <c r="LHJ1218" i="1"/>
  <c r="LHB1218" i="1"/>
  <c r="LGT1218" i="1"/>
  <c r="LGL1218" i="1"/>
  <c r="LGD1218" i="1"/>
  <c r="LFV1218" i="1"/>
  <c r="LFN1218" i="1"/>
  <c r="LFF1218" i="1"/>
  <c r="LEX1218" i="1"/>
  <c r="LEP1218" i="1"/>
  <c r="LEH1218" i="1"/>
  <c r="LDZ1218" i="1"/>
  <c r="LDR1218" i="1"/>
  <c r="LDJ1218" i="1"/>
  <c r="LDB1218" i="1"/>
  <c r="LCT1218" i="1"/>
  <c r="LCL1218" i="1"/>
  <c r="LCD1218" i="1"/>
  <c r="LBV1218" i="1"/>
  <c r="LBN1218" i="1"/>
  <c r="LBF1218" i="1"/>
  <c r="LAX1218" i="1"/>
  <c r="LAP1218" i="1"/>
  <c r="LAH1218" i="1"/>
  <c r="KZZ1218" i="1"/>
  <c r="KZR1218" i="1"/>
  <c r="KZJ1218" i="1"/>
  <c r="KZB1218" i="1"/>
  <c r="KYT1218" i="1"/>
  <c r="KYL1218" i="1"/>
  <c r="KYD1218" i="1"/>
  <c r="KXV1218" i="1"/>
  <c r="KXN1218" i="1"/>
  <c r="KXF1218" i="1"/>
  <c r="KWX1218" i="1"/>
  <c r="KWP1218" i="1"/>
  <c r="KWH1218" i="1"/>
  <c r="KVZ1218" i="1"/>
  <c r="KVR1218" i="1"/>
  <c r="KVJ1218" i="1"/>
  <c r="KVB1218" i="1"/>
  <c r="KUT1218" i="1"/>
  <c r="KUL1218" i="1"/>
  <c r="KUD1218" i="1"/>
  <c r="KTV1218" i="1"/>
  <c r="KTN1218" i="1"/>
  <c r="KTF1218" i="1"/>
  <c r="KSX1218" i="1"/>
  <c r="KSP1218" i="1"/>
  <c r="KSH1218" i="1"/>
  <c r="KRZ1218" i="1"/>
  <c r="KRR1218" i="1"/>
  <c r="KRJ1218" i="1"/>
  <c r="KRB1218" i="1"/>
  <c r="KQT1218" i="1"/>
  <c r="KQL1218" i="1"/>
  <c r="KQD1218" i="1"/>
  <c r="KPV1218" i="1"/>
  <c r="KPN1218" i="1"/>
  <c r="KPF1218" i="1"/>
  <c r="KOX1218" i="1"/>
  <c r="KOP1218" i="1"/>
  <c r="KOH1218" i="1"/>
  <c r="KNZ1218" i="1"/>
  <c r="KNR1218" i="1"/>
  <c r="KNJ1218" i="1"/>
  <c r="KNB1218" i="1"/>
  <c r="KMT1218" i="1"/>
  <c r="KML1218" i="1"/>
  <c r="KMD1218" i="1"/>
  <c r="KLV1218" i="1"/>
  <c r="KLN1218" i="1"/>
  <c r="KLF1218" i="1"/>
  <c r="KKX1218" i="1"/>
  <c r="KKP1218" i="1"/>
  <c r="KKH1218" i="1"/>
  <c r="KJZ1218" i="1"/>
  <c r="KJR1218" i="1"/>
  <c r="KJJ1218" i="1"/>
  <c r="KJB1218" i="1"/>
  <c r="KIT1218" i="1"/>
  <c r="KIL1218" i="1"/>
  <c r="KID1218" i="1"/>
  <c r="KHV1218" i="1"/>
  <c r="KHN1218" i="1"/>
  <c r="KHF1218" i="1"/>
  <c r="KGX1218" i="1"/>
  <c r="KGP1218" i="1"/>
  <c r="KGH1218" i="1"/>
  <c r="KFZ1218" i="1"/>
  <c r="KFR1218" i="1"/>
  <c r="KFJ1218" i="1"/>
  <c r="KFB1218" i="1"/>
  <c r="KET1218" i="1"/>
  <c r="KEL1218" i="1"/>
  <c r="KED1218" i="1"/>
  <c r="KDV1218" i="1"/>
  <c r="KDN1218" i="1"/>
  <c r="KDF1218" i="1"/>
  <c r="KCX1218" i="1"/>
  <c r="KCP1218" i="1"/>
  <c r="KCH1218" i="1"/>
  <c r="KBZ1218" i="1"/>
  <c r="KBR1218" i="1"/>
  <c r="KBJ1218" i="1"/>
  <c r="KBB1218" i="1"/>
  <c r="KAT1218" i="1"/>
  <c r="KAL1218" i="1"/>
  <c r="KAD1218" i="1"/>
  <c r="JZV1218" i="1"/>
  <c r="JZN1218" i="1"/>
  <c r="JZF1218" i="1"/>
  <c r="JYX1218" i="1"/>
  <c r="JYP1218" i="1"/>
  <c r="JYH1218" i="1"/>
  <c r="JXZ1218" i="1"/>
  <c r="JXR1218" i="1"/>
  <c r="JXJ1218" i="1"/>
  <c r="JXB1218" i="1"/>
  <c r="JWT1218" i="1"/>
  <c r="JWL1218" i="1"/>
  <c r="JWD1218" i="1"/>
  <c r="JVV1218" i="1"/>
  <c r="JVN1218" i="1"/>
  <c r="JVF1218" i="1"/>
  <c r="JUX1218" i="1"/>
  <c r="JUP1218" i="1"/>
  <c r="JUH1218" i="1"/>
  <c r="JTZ1218" i="1"/>
  <c r="JTR1218" i="1"/>
  <c r="JTJ1218" i="1"/>
  <c r="JTB1218" i="1"/>
  <c r="JST1218" i="1"/>
  <c r="JSL1218" i="1"/>
  <c r="JSD1218" i="1"/>
  <c r="JRV1218" i="1"/>
  <c r="JRN1218" i="1"/>
  <c r="JRF1218" i="1"/>
  <c r="JQX1218" i="1"/>
  <c r="JQP1218" i="1"/>
  <c r="JQH1218" i="1"/>
  <c r="JPZ1218" i="1"/>
  <c r="JPR1218" i="1"/>
  <c r="JPJ1218" i="1"/>
  <c r="JPB1218" i="1"/>
  <c r="JOT1218" i="1"/>
  <c r="JOL1218" i="1"/>
  <c r="JOD1218" i="1"/>
  <c r="JNV1218" i="1"/>
  <c r="JNN1218" i="1"/>
  <c r="JNF1218" i="1"/>
  <c r="JMX1218" i="1"/>
  <c r="JMP1218" i="1"/>
  <c r="JMH1218" i="1"/>
  <c r="JLZ1218" i="1"/>
  <c r="JLR1218" i="1"/>
  <c r="JLJ1218" i="1"/>
  <c r="JLB1218" i="1"/>
  <c r="JKT1218" i="1"/>
  <c r="JKL1218" i="1"/>
  <c r="JKD1218" i="1"/>
  <c r="JJV1218" i="1"/>
  <c r="JJN1218" i="1"/>
  <c r="JJF1218" i="1"/>
  <c r="JIX1218" i="1"/>
  <c r="JIP1218" i="1"/>
  <c r="JIH1218" i="1"/>
  <c r="JHZ1218" i="1"/>
  <c r="JHR1218" i="1"/>
  <c r="JHJ1218" i="1"/>
  <c r="JHB1218" i="1"/>
  <c r="JGT1218" i="1"/>
  <c r="JGL1218" i="1"/>
  <c r="JGD1218" i="1"/>
  <c r="JFV1218" i="1"/>
  <c r="JFN1218" i="1"/>
  <c r="JFF1218" i="1"/>
  <c r="JEX1218" i="1"/>
  <c r="JEP1218" i="1"/>
  <c r="JEH1218" i="1"/>
  <c r="JDZ1218" i="1"/>
  <c r="JDR1218" i="1"/>
  <c r="JDJ1218" i="1"/>
  <c r="JDB1218" i="1"/>
  <c r="JCT1218" i="1"/>
  <c r="JCL1218" i="1"/>
  <c r="JCD1218" i="1"/>
  <c r="JBV1218" i="1"/>
  <c r="JBN1218" i="1"/>
  <c r="JBF1218" i="1"/>
  <c r="JAX1218" i="1"/>
  <c r="JAP1218" i="1"/>
  <c r="JAH1218" i="1"/>
  <c r="IZZ1218" i="1"/>
  <c r="IZR1218" i="1"/>
  <c r="IZJ1218" i="1"/>
  <c r="IZB1218" i="1"/>
  <c r="IYT1218" i="1"/>
  <c r="IYL1218" i="1"/>
  <c r="IYD1218" i="1"/>
  <c r="IXV1218" i="1"/>
  <c r="IXN1218" i="1"/>
  <c r="IXF1218" i="1"/>
  <c r="IWX1218" i="1"/>
  <c r="IWP1218" i="1"/>
  <c r="IWH1218" i="1"/>
  <c r="IVZ1218" i="1"/>
  <c r="IVR1218" i="1"/>
  <c r="IVJ1218" i="1"/>
  <c r="IVB1218" i="1"/>
  <c r="IUT1218" i="1"/>
  <c r="IUL1218" i="1"/>
  <c r="IUD1218" i="1"/>
  <c r="ITV1218" i="1"/>
  <c r="ITN1218" i="1"/>
  <c r="ITF1218" i="1"/>
  <c r="ISX1218" i="1"/>
  <c r="ISP1218" i="1"/>
  <c r="ISH1218" i="1"/>
  <c r="IRZ1218" i="1"/>
  <c r="IRR1218" i="1"/>
  <c r="IRJ1218" i="1"/>
  <c r="IRB1218" i="1"/>
  <c r="IQT1218" i="1"/>
  <c r="IQL1218" i="1"/>
  <c r="IQD1218" i="1"/>
  <c r="IPV1218" i="1"/>
  <c r="IPN1218" i="1"/>
  <c r="IPF1218" i="1"/>
  <c r="IOX1218" i="1"/>
  <c r="IOP1218" i="1"/>
  <c r="IOH1218" i="1"/>
  <c r="INZ1218" i="1"/>
  <c r="INR1218" i="1"/>
  <c r="INJ1218" i="1"/>
  <c r="INB1218" i="1"/>
  <c r="IMT1218" i="1"/>
  <c r="IML1218" i="1"/>
  <c r="IMD1218" i="1"/>
  <c r="ILV1218" i="1"/>
  <c r="ILN1218" i="1"/>
  <c r="ILF1218" i="1"/>
  <c r="IKX1218" i="1"/>
  <c r="IKP1218" i="1"/>
  <c r="IKH1218" i="1"/>
  <c r="IJZ1218" i="1"/>
  <c r="IJR1218" i="1"/>
  <c r="IJJ1218" i="1"/>
  <c r="IJB1218" i="1"/>
  <c r="IIT1218" i="1"/>
  <c r="IIL1218" i="1"/>
  <c r="IID1218" i="1"/>
  <c r="IHV1218" i="1"/>
  <c r="IHN1218" i="1"/>
  <c r="IHF1218" i="1"/>
  <c r="IGX1218" i="1"/>
  <c r="IGP1218" i="1"/>
  <c r="IGH1218" i="1"/>
  <c r="IFZ1218" i="1"/>
  <c r="IFR1218" i="1"/>
  <c r="IFJ1218" i="1"/>
  <c r="IFB1218" i="1"/>
  <c r="IET1218" i="1"/>
  <c r="IEL1218" i="1"/>
  <c r="IED1218" i="1"/>
  <c r="IDV1218" i="1"/>
  <c r="IDN1218" i="1"/>
  <c r="IDF1218" i="1"/>
  <c r="ICX1218" i="1"/>
  <c r="ICP1218" i="1"/>
  <c r="ICH1218" i="1"/>
  <c r="IBZ1218" i="1"/>
  <c r="IBR1218" i="1"/>
  <c r="IBJ1218" i="1"/>
  <c r="IBB1218" i="1"/>
  <c r="IAT1218" i="1"/>
  <c r="IAL1218" i="1"/>
  <c r="IAD1218" i="1"/>
  <c r="HZV1218" i="1"/>
  <c r="HZN1218" i="1"/>
  <c r="HZF1218" i="1"/>
  <c r="HYX1218" i="1"/>
  <c r="HYP1218" i="1"/>
  <c r="HYH1218" i="1"/>
  <c r="HXZ1218" i="1"/>
  <c r="HXR1218" i="1"/>
  <c r="HXJ1218" i="1"/>
  <c r="HXB1218" i="1"/>
  <c r="HWT1218" i="1"/>
  <c r="HWL1218" i="1"/>
  <c r="HWD1218" i="1"/>
  <c r="HVV1218" i="1"/>
  <c r="HVN1218" i="1"/>
  <c r="HVF1218" i="1"/>
  <c r="HUX1218" i="1"/>
  <c r="HUP1218" i="1"/>
  <c r="HUH1218" i="1"/>
  <c r="HTZ1218" i="1"/>
  <c r="HTR1218" i="1"/>
  <c r="HTJ1218" i="1"/>
  <c r="HTB1218" i="1"/>
  <c r="HST1218" i="1"/>
  <c r="HSL1218" i="1"/>
  <c r="HSD1218" i="1"/>
  <c r="HRV1218" i="1"/>
  <c r="HRN1218" i="1"/>
  <c r="HRF1218" i="1"/>
  <c r="HQX1218" i="1"/>
  <c r="HQP1218" i="1"/>
  <c r="HQH1218" i="1"/>
  <c r="HPZ1218" i="1"/>
  <c r="HPR1218" i="1"/>
  <c r="HPJ1218" i="1"/>
  <c r="HPB1218" i="1"/>
  <c r="HOT1218" i="1"/>
  <c r="HOL1218" i="1"/>
  <c r="HOD1218" i="1"/>
  <c r="HNV1218" i="1"/>
  <c r="HNN1218" i="1"/>
  <c r="HNF1218" i="1"/>
  <c r="HMX1218" i="1"/>
  <c r="HMP1218" i="1"/>
  <c r="HMH1218" i="1"/>
  <c r="HLZ1218" i="1"/>
  <c r="HLR1218" i="1"/>
  <c r="HLJ1218" i="1"/>
  <c r="HLB1218" i="1"/>
  <c r="HKT1218" i="1"/>
  <c r="HKL1218" i="1"/>
  <c r="HKD1218" i="1"/>
  <c r="HJV1218" i="1"/>
  <c r="HJN1218" i="1"/>
  <c r="HJF1218" i="1"/>
  <c r="HIX1218" i="1"/>
  <c r="HIP1218" i="1"/>
  <c r="HIH1218" i="1"/>
  <c r="HHZ1218" i="1"/>
  <c r="HHR1218" i="1"/>
  <c r="HHJ1218" i="1"/>
  <c r="HHB1218" i="1"/>
  <c r="HGT1218" i="1"/>
  <c r="HGL1218" i="1"/>
  <c r="HGD1218" i="1"/>
  <c r="HFV1218" i="1"/>
  <c r="HFN1218" i="1"/>
  <c r="HFF1218" i="1"/>
  <c r="HEX1218" i="1"/>
  <c r="HEP1218" i="1"/>
  <c r="HEH1218" i="1"/>
  <c r="HDZ1218" i="1"/>
  <c r="HDR1218" i="1"/>
  <c r="HDJ1218" i="1"/>
  <c r="HDB1218" i="1"/>
  <c r="HCT1218" i="1"/>
  <c r="HCL1218" i="1"/>
  <c r="HCD1218" i="1"/>
  <c r="HBV1218" i="1"/>
  <c r="HBN1218" i="1"/>
  <c r="HBF1218" i="1"/>
  <c r="HAX1218" i="1"/>
  <c r="HAP1218" i="1"/>
  <c r="HAH1218" i="1"/>
  <c r="GZZ1218" i="1"/>
  <c r="GZR1218" i="1"/>
  <c r="GZJ1218" i="1"/>
  <c r="GZB1218" i="1"/>
  <c r="GYT1218" i="1"/>
  <c r="GYL1218" i="1"/>
  <c r="GYD1218" i="1"/>
  <c r="GXV1218" i="1"/>
  <c r="GXN1218" i="1"/>
  <c r="GXF1218" i="1"/>
  <c r="GWX1218" i="1"/>
  <c r="GWP1218" i="1"/>
  <c r="GWH1218" i="1"/>
  <c r="GVZ1218" i="1"/>
  <c r="GVR1218" i="1"/>
  <c r="GVJ1218" i="1"/>
  <c r="GVB1218" i="1"/>
  <c r="GUT1218" i="1"/>
  <c r="GUL1218" i="1"/>
  <c r="GUD1218" i="1"/>
  <c r="GTV1218" i="1"/>
  <c r="GTN1218" i="1"/>
  <c r="GTF1218" i="1"/>
  <c r="GSX1218" i="1"/>
  <c r="GSP1218" i="1"/>
  <c r="GSH1218" i="1"/>
  <c r="GRZ1218" i="1"/>
  <c r="GRR1218" i="1"/>
  <c r="GRJ1218" i="1"/>
  <c r="GRB1218" i="1"/>
  <c r="GQT1218" i="1"/>
  <c r="GQL1218" i="1"/>
  <c r="GQD1218" i="1"/>
  <c r="GPV1218" i="1"/>
  <c r="GPN1218" i="1"/>
  <c r="GPF1218" i="1"/>
  <c r="GOX1218" i="1"/>
  <c r="GOP1218" i="1"/>
  <c r="GOH1218" i="1"/>
  <c r="GNZ1218" i="1"/>
  <c r="GNR1218" i="1"/>
  <c r="GNJ1218" i="1"/>
  <c r="GNB1218" i="1"/>
  <c r="GMT1218" i="1"/>
  <c r="GML1218" i="1"/>
  <c r="GMD1218" i="1"/>
  <c r="GLV1218" i="1"/>
  <c r="GLN1218" i="1"/>
  <c r="GLF1218" i="1"/>
  <c r="GKX1218" i="1"/>
  <c r="GKP1218" i="1"/>
  <c r="GKH1218" i="1"/>
  <c r="GJZ1218" i="1"/>
  <c r="GJR1218" i="1"/>
  <c r="GJJ1218" i="1"/>
  <c r="GJB1218" i="1"/>
  <c r="GIT1218" i="1"/>
  <c r="GIL1218" i="1"/>
  <c r="GID1218" i="1"/>
  <c r="GHV1218" i="1"/>
  <c r="GHN1218" i="1"/>
  <c r="GHF1218" i="1"/>
  <c r="GGX1218" i="1"/>
  <c r="GGP1218" i="1"/>
  <c r="GGH1218" i="1"/>
  <c r="GFZ1218" i="1"/>
  <c r="GFR1218" i="1"/>
  <c r="GFJ1218" i="1"/>
  <c r="GFB1218" i="1"/>
  <c r="GET1218" i="1"/>
  <c r="GEL1218" i="1"/>
  <c r="GED1218" i="1"/>
  <c r="GDV1218" i="1"/>
  <c r="GDN1218" i="1"/>
  <c r="GDF1218" i="1"/>
  <c r="GCX1218" i="1"/>
  <c r="GCP1218" i="1"/>
  <c r="GCH1218" i="1"/>
  <c r="GBZ1218" i="1"/>
  <c r="GBR1218" i="1"/>
  <c r="GBJ1218" i="1"/>
  <c r="GBB1218" i="1"/>
  <c r="GAT1218" i="1"/>
  <c r="GAL1218" i="1"/>
  <c r="GAD1218" i="1"/>
  <c r="FZV1218" i="1"/>
  <c r="FZN1218" i="1"/>
  <c r="FZF1218" i="1"/>
  <c r="FYX1218" i="1"/>
  <c r="FYP1218" i="1"/>
  <c r="FYH1218" i="1"/>
  <c r="FXZ1218" i="1"/>
  <c r="FXR1218" i="1"/>
  <c r="FXJ1218" i="1"/>
  <c r="FXB1218" i="1"/>
  <c r="FWT1218" i="1"/>
  <c r="FWL1218" i="1"/>
  <c r="FWD1218" i="1"/>
  <c r="FVV1218" i="1"/>
  <c r="FVN1218" i="1"/>
  <c r="FVF1218" i="1"/>
  <c r="FUX1218" i="1"/>
  <c r="FUP1218" i="1"/>
  <c r="FUH1218" i="1"/>
  <c r="FTZ1218" i="1"/>
  <c r="FTR1218" i="1"/>
  <c r="FTJ1218" i="1"/>
  <c r="FTB1218" i="1"/>
  <c r="FST1218" i="1"/>
  <c r="FSL1218" i="1"/>
  <c r="FSD1218" i="1"/>
  <c r="FRV1218" i="1"/>
  <c r="FRN1218" i="1"/>
  <c r="FRF1218" i="1"/>
  <c r="FQX1218" i="1"/>
  <c r="FQP1218" i="1"/>
  <c r="FQH1218" i="1"/>
  <c r="FPZ1218" i="1"/>
  <c r="FPR1218" i="1"/>
  <c r="FPJ1218" i="1"/>
  <c r="FPB1218" i="1"/>
  <c r="FOT1218" i="1"/>
  <c r="FOL1218" i="1"/>
  <c r="FOD1218" i="1"/>
  <c r="FNV1218" i="1"/>
  <c r="FNN1218" i="1"/>
  <c r="FNF1218" i="1"/>
  <c r="FMX1218" i="1"/>
  <c r="FMP1218" i="1"/>
  <c r="FMH1218" i="1"/>
  <c r="FLZ1218" i="1"/>
  <c r="FLR1218" i="1"/>
  <c r="FLJ1218" i="1"/>
  <c r="FLB1218" i="1"/>
  <c r="FKT1218" i="1"/>
  <c r="FKL1218" i="1"/>
  <c r="FKD1218" i="1"/>
  <c r="FJV1218" i="1"/>
  <c r="FJN1218" i="1"/>
  <c r="FJF1218" i="1"/>
  <c r="FIX1218" i="1"/>
  <c r="FIP1218" i="1"/>
  <c r="FIH1218" i="1"/>
  <c r="FHZ1218" i="1"/>
  <c r="FHR1218" i="1"/>
  <c r="FHJ1218" i="1"/>
  <c r="FHB1218" i="1"/>
  <c r="FGT1218" i="1"/>
  <c r="FGL1218" i="1"/>
  <c r="FGD1218" i="1"/>
  <c r="FFV1218" i="1"/>
  <c r="FFN1218" i="1"/>
  <c r="FFF1218" i="1"/>
  <c r="FEX1218" i="1"/>
  <c r="FEP1218" i="1"/>
  <c r="FEH1218" i="1"/>
  <c r="FDZ1218" i="1"/>
  <c r="FDR1218" i="1"/>
  <c r="FDJ1218" i="1"/>
  <c r="FDB1218" i="1"/>
  <c r="FCT1218" i="1"/>
  <c r="FCL1218" i="1"/>
  <c r="FCD1218" i="1"/>
  <c r="FBV1218" i="1"/>
  <c r="FBN1218" i="1"/>
  <c r="FBF1218" i="1"/>
  <c r="FAX1218" i="1"/>
  <c r="FAP1218" i="1"/>
  <c r="FAH1218" i="1"/>
  <c r="EZZ1218" i="1"/>
  <c r="EZR1218" i="1"/>
  <c r="EZJ1218" i="1"/>
  <c r="EZB1218" i="1"/>
  <c r="EYT1218" i="1"/>
  <c r="EYL1218" i="1"/>
  <c r="EYD1218" i="1"/>
  <c r="EXV1218" i="1"/>
  <c r="EXN1218" i="1"/>
  <c r="EXF1218" i="1"/>
  <c r="EWX1218" i="1"/>
  <c r="EWP1218" i="1"/>
  <c r="EWH1218" i="1"/>
  <c r="EVZ1218" i="1"/>
  <c r="EVR1218" i="1"/>
  <c r="EVJ1218" i="1"/>
  <c r="EVB1218" i="1"/>
  <c r="EUT1218" i="1"/>
  <c r="EUL1218" i="1"/>
  <c r="EUD1218" i="1"/>
  <c r="ETV1218" i="1"/>
  <c r="ETN1218" i="1"/>
  <c r="ETF1218" i="1"/>
  <c r="ESX1218" i="1"/>
  <c r="ESP1218" i="1"/>
  <c r="ESH1218" i="1"/>
  <c r="ERZ1218" i="1"/>
  <c r="ERR1218" i="1"/>
  <c r="ERJ1218" i="1"/>
  <c r="ERB1218" i="1"/>
  <c r="EQT1218" i="1"/>
  <c r="EQL1218" i="1"/>
  <c r="EQD1218" i="1"/>
  <c r="EPV1218" i="1"/>
  <c r="EPN1218" i="1"/>
  <c r="EPF1218" i="1"/>
  <c r="EOX1218" i="1"/>
  <c r="EOP1218" i="1"/>
  <c r="EOH1218" i="1"/>
  <c r="ENZ1218" i="1"/>
  <c r="ENR1218" i="1"/>
  <c r="ENJ1218" i="1"/>
  <c r="ENB1218" i="1"/>
  <c r="EMT1218" i="1"/>
  <c r="EML1218" i="1"/>
  <c r="EMD1218" i="1"/>
  <c r="ELV1218" i="1"/>
  <c r="ELN1218" i="1"/>
  <c r="ELF1218" i="1"/>
  <c r="EKX1218" i="1"/>
  <c r="EKP1218" i="1"/>
  <c r="EKH1218" i="1"/>
  <c r="EJZ1218" i="1"/>
  <c r="EJR1218" i="1"/>
  <c r="EJJ1218" i="1"/>
  <c r="EJB1218" i="1"/>
  <c r="EIT1218" i="1"/>
  <c r="EIL1218" i="1"/>
  <c r="EID1218" i="1"/>
  <c r="EHV1218" i="1"/>
  <c r="EHN1218" i="1"/>
  <c r="EHF1218" i="1"/>
  <c r="EGX1218" i="1"/>
  <c r="EGP1218" i="1"/>
  <c r="EGH1218" i="1"/>
  <c r="EFZ1218" i="1"/>
  <c r="EFR1218" i="1"/>
  <c r="EFJ1218" i="1"/>
  <c r="EFB1218" i="1"/>
  <c r="EET1218" i="1"/>
  <c r="EEL1218" i="1"/>
  <c r="EED1218" i="1"/>
  <c r="EDV1218" i="1"/>
  <c r="EDN1218" i="1"/>
  <c r="EDF1218" i="1"/>
  <c r="ECX1218" i="1"/>
  <c r="ECP1218" i="1"/>
  <c r="ECH1218" i="1"/>
  <c r="EBZ1218" i="1"/>
  <c r="EBR1218" i="1"/>
  <c r="EBJ1218" i="1"/>
  <c r="EBB1218" i="1"/>
  <c r="EAT1218" i="1"/>
  <c r="EAL1218" i="1"/>
  <c r="EAD1218" i="1"/>
  <c r="DZV1218" i="1"/>
  <c r="DZN1218" i="1"/>
  <c r="DZF1218" i="1"/>
  <c r="DYX1218" i="1"/>
  <c r="DYP1218" i="1"/>
  <c r="DYH1218" i="1"/>
  <c r="DXZ1218" i="1"/>
  <c r="DXR1218" i="1"/>
  <c r="DXJ1218" i="1"/>
  <c r="DXB1218" i="1"/>
  <c r="DWT1218" i="1"/>
  <c r="DWL1218" i="1"/>
  <c r="DWD1218" i="1"/>
  <c r="DVV1218" i="1"/>
  <c r="DVN1218" i="1"/>
  <c r="DVF1218" i="1"/>
  <c r="DUX1218" i="1"/>
  <c r="DUP1218" i="1"/>
  <c r="DUH1218" i="1"/>
  <c r="DTZ1218" i="1"/>
  <c r="DTR1218" i="1"/>
  <c r="DTJ1218" i="1"/>
  <c r="DTB1218" i="1"/>
  <c r="DST1218" i="1"/>
  <c r="DSL1218" i="1"/>
  <c r="DSD1218" i="1"/>
  <c r="DRV1218" i="1"/>
  <c r="DRN1218" i="1"/>
  <c r="DRF1218" i="1"/>
  <c r="DQX1218" i="1"/>
  <c r="DQP1218" i="1"/>
  <c r="DQH1218" i="1"/>
  <c r="DPZ1218" i="1"/>
  <c r="DPR1218" i="1"/>
  <c r="DPJ1218" i="1"/>
  <c r="DPB1218" i="1"/>
  <c r="DOT1218" i="1"/>
  <c r="DOL1218" i="1"/>
  <c r="DOD1218" i="1"/>
  <c r="DNV1218" i="1"/>
  <c r="DNN1218" i="1"/>
  <c r="DNF1218" i="1"/>
  <c r="DMX1218" i="1"/>
  <c r="DMP1218" i="1"/>
  <c r="DMH1218" i="1"/>
  <c r="DLZ1218" i="1"/>
  <c r="DLR1218" i="1"/>
  <c r="DLJ1218" i="1"/>
  <c r="DLB1218" i="1"/>
  <c r="DKT1218" i="1"/>
  <c r="DKL1218" i="1"/>
  <c r="DKD1218" i="1"/>
  <c r="DJV1218" i="1"/>
  <c r="PEX1217" i="1" l="1"/>
  <c r="PEX1216" i="1" s="1"/>
  <c r="DJV1217" i="1"/>
  <c r="DJV1216" i="1" s="1"/>
  <c r="DMH1217" i="1"/>
  <c r="DMH1216" i="1" s="1"/>
  <c r="DOT1217" i="1"/>
  <c r="DOT1216" i="1" s="1"/>
  <c r="DRF1217" i="1"/>
  <c r="DRF1216" i="1" s="1"/>
  <c r="DTR1217" i="1"/>
  <c r="DTR1216" i="1" s="1"/>
  <c r="DWD1217" i="1"/>
  <c r="DWD1216" i="1" s="1"/>
  <c r="DYP1217" i="1"/>
  <c r="DYP1216" i="1" s="1"/>
  <c r="EBB1217" i="1"/>
  <c r="EBB1216" i="1" s="1"/>
  <c r="EDN1217" i="1"/>
  <c r="EDN1216" i="1" s="1"/>
  <c r="EFZ1217" i="1"/>
  <c r="EFZ1216" i="1" s="1"/>
  <c r="EIL1217" i="1"/>
  <c r="EIL1216" i="1" s="1"/>
  <c r="EKX1217" i="1"/>
  <c r="EKX1216" i="1" s="1"/>
  <c r="ENJ1217" i="1"/>
  <c r="ENJ1216" i="1" s="1"/>
  <c r="EPV1217" i="1"/>
  <c r="EPV1216" i="1" s="1"/>
  <c r="ESH1217" i="1"/>
  <c r="ESH1216" i="1" s="1"/>
  <c r="EUT1217" i="1"/>
  <c r="EUT1216" i="1" s="1"/>
  <c r="EXF1217" i="1"/>
  <c r="EXF1216" i="1" s="1"/>
  <c r="EZR1217" i="1"/>
  <c r="EZR1216" i="1" s="1"/>
  <c r="FCD1217" i="1"/>
  <c r="FCD1216" i="1" s="1"/>
  <c r="FEP1217" i="1"/>
  <c r="FEP1216" i="1" s="1"/>
  <c r="FHB1217" i="1"/>
  <c r="FHB1216" i="1" s="1"/>
  <c r="FJN1217" i="1"/>
  <c r="FJN1216" i="1" s="1"/>
  <c r="FLZ1217" i="1"/>
  <c r="FLZ1216" i="1" s="1"/>
  <c r="FOL1217" i="1"/>
  <c r="FOL1216" i="1" s="1"/>
  <c r="FQX1217" i="1"/>
  <c r="FQX1216" i="1" s="1"/>
  <c r="FTJ1217" i="1"/>
  <c r="FTJ1216" i="1" s="1"/>
  <c r="FVV1217" i="1"/>
  <c r="FVV1216" i="1" s="1"/>
  <c r="FYH1217" i="1"/>
  <c r="FYH1216" i="1" s="1"/>
  <c r="GAT1217" i="1"/>
  <c r="GAT1216" i="1" s="1"/>
  <c r="GDF1217" i="1"/>
  <c r="GDF1216" i="1" s="1"/>
  <c r="GFR1217" i="1"/>
  <c r="GFR1216" i="1" s="1"/>
  <c r="GID1217" i="1"/>
  <c r="GID1216" i="1" s="1"/>
  <c r="GKP1217" i="1"/>
  <c r="GKP1216" i="1" s="1"/>
  <c r="GNB1217" i="1"/>
  <c r="GNB1216" i="1" s="1"/>
  <c r="GPN1217" i="1"/>
  <c r="GPN1216" i="1" s="1"/>
  <c r="GRZ1217" i="1"/>
  <c r="GRZ1216" i="1" s="1"/>
  <c r="GUL1217" i="1"/>
  <c r="GUL1216" i="1" s="1"/>
  <c r="GWX1217" i="1"/>
  <c r="GWX1216" i="1" s="1"/>
  <c r="GZJ1217" i="1"/>
  <c r="GZJ1216" i="1" s="1"/>
  <c r="HBV1217" i="1"/>
  <c r="HBV1216" i="1" s="1"/>
  <c r="HEH1217" i="1"/>
  <c r="HEH1216" i="1" s="1"/>
  <c r="HGT1217" i="1"/>
  <c r="HGT1216" i="1" s="1"/>
  <c r="HJF1217" i="1"/>
  <c r="HJF1216" i="1" s="1"/>
  <c r="HLR1217" i="1"/>
  <c r="HLR1216" i="1" s="1"/>
  <c r="HOD1217" i="1"/>
  <c r="HOD1216" i="1" s="1"/>
  <c r="HQP1217" i="1"/>
  <c r="HQP1216" i="1" s="1"/>
  <c r="HTB1217" i="1"/>
  <c r="HTB1216" i="1" s="1"/>
  <c r="HVN1217" i="1"/>
  <c r="HVN1216" i="1" s="1"/>
  <c r="HXZ1217" i="1"/>
  <c r="HXZ1216" i="1" s="1"/>
  <c r="IAL1217" i="1"/>
  <c r="IAL1216" i="1" s="1"/>
  <c r="ICX1217" i="1"/>
  <c r="ICX1216" i="1" s="1"/>
  <c r="IFJ1217" i="1"/>
  <c r="IFJ1216" i="1" s="1"/>
  <c r="IHV1217" i="1"/>
  <c r="IHV1216" i="1" s="1"/>
  <c r="IKH1217" i="1"/>
  <c r="IKH1216" i="1" s="1"/>
  <c r="IMT1217" i="1"/>
  <c r="IMT1216" i="1" s="1"/>
  <c r="IPF1217" i="1"/>
  <c r="IPF1216" i="1" s="1"/>
  <c r="IRR1217" i="1"/>
  <c r="IRR1216" i="1" s="1"/>
  <c r="IUD1217" i="1"/>
  <c r="IUD1216" i="1" s="1"/>
  <c r="IWP1217" i="1"/>
  <c r="IWP1216" i="1" s="1"/>
  <c r="IZB1217" i="1"/>
  <c r="IZB1216" i="1" s="1"/>
  <c r="JBN1217" i="1"/>
  <c r="JBN1216" i="1" s="1"/>
  <c r="JDZ1217" i="1"/>
  <c r="JDZ1216" i="1" s="1"/>
  <c r="JGL1217" i="1"/>
  <c r="JGL1216" i="1" s="1"/>
  <c r="JIX1217" i="1"/>
  <c r="JIX1216" i="1" s="1"/>
  <c r="JLJ1217" i="1"/>
  <c r="JLJ1216" i="1" s="1"/>
  <c r="JNV1217" i="1"/>
  <c r="JNV1216" i="1" s="1"/>
  <c r="JQH1217" i="1"/>
  <c r="JQH1216" i="1" s="1"/>
  <c r="MGP1217" i="1"/>
  <c r="MGP1216" i="1" s="1"/>
  <c r="NMP1217" i="1"/>
  <c r="NMP1216" i="1" s="1"/>
  <c r="RQX1217" i="1"/>
  <c r="RQX1216" i="1" s="1"/>
  <c r="URR1217" i="1"/>
  <c r="URR1216" i="1" s="1"/>
  <c r="VDZ1217" i="1"/>
  <c r="VDZ1216" i="1" s="1"/>
  <c r="WFB1217" i="1"/>
  <c r="WFB1216" i="1" s="1"/>
  <c r="WZB1217" i="1"/>
  <c r="WZB1216" i="1" s="1"/>
  <c r="DLZ1217" i="1"/>
  <c r="DLZ1216" i="1" s="1"/>
  <c r="DOL1217" i="1"/>
  <c r="DOL1216" i="1" s="1"/>
  <c r="DQX1217" i="1"/>
  <c r="DQX1216" i="1" s="1"/>
  <c r="DTJ1217" i="1"/>
  <c r="DTJ1216" i="1" s="1"/>
  <c r="DVV1217" i="1"/>
  <c r="DVV1216" i="1" s="1"/>
  <c r="DYH1217" i="1"/>
  <c r="DYH1216" i="1" s="1"/>
  <c r="EAT1217" i="1"/>
  <c r="EAT1216" i="1" s="1"/>
  <c r="EDF1217" i="1"/>
  <c r="EDF1216" i="1" s="1"/>
  <c r="EFR1217" i="1"/>
  <c r="EFR1216" i="1" s="1"/>
  <c r="EID1217" i="1"/>
  <c r="EID1216" i="1" s="1"/>
  <c r="EKP1217" i="1"/>
  <c r="EKP1216" i="1" s="1"/>
  <c r="ENB1217" i="1"/>
  <c r="ENB1216" i="1" s="1"/>
  <c r="EPN1217" i="1"/>
  <c r="EPN1216" i="1" s="1"/>
  <c r="ERZ1217" i="1"/>
  <c r="ERZ1216" i="1" s="1"/>
  <c r="EUL1217" i="1"/>
  <c r="EUL1216" i="1" s="1"/>
  <c r="EWX1217" i="1"/>
  <c r="EWX1216" i="1" s="1"/>
  <c r="EZJ1217" i="1"/>
  <c r="EZJ1216" i="1" s="1"/>
  <c r="FBV1217" i="1"/>
  <c r="FBV1216" i="1" s="1"/>
  <c r="FEH1217" i="1"/>
  <c r="FEH1216" i="1" s="1"/>
  <c r="FGT1217" i="1"/>
  <c r="FGT1216" i="1" s="1"/>
  <c r="FJF1217" i="1"/>
  <c r="FJF1216" i="1" s="1"/>
  <c r="FLR1217" i="1"/>
  <c r="FLR1216" i="1" s="1"/>
  <c r="FOD1217" i="1"/>
  <c r="FOD1216" i="1" s="1"/>
  <c r="FQP1217" i="1"/>
  <c r="FQP1216" i="1" s="1"/>
  <c r="FTB1217" i="1"/>
  <c r="FTB1216" i="1" s="1"/>
  <c r="FVN1217" i="1"/>
  <c r="FVN1216" i="1" s="1"/>
  <c r="FXZ1217" i="1"/>
  <c r="FXZ1216" i="1" s="1"/>
  <c r="GAL1217" i="1"/>
  <c r="GAL1216" i="1" s="1"/>
  <c r="GCX1217" i="1"/>
  <c r="GCX1216" i="1" s="1"/>
  <c r="GFJ1217" i="1"/>
  <c r="GFJ1216" i="1" s="1"/>
  <c r="GHV1217" i="1"/>
  <c r="GHV1216" i="1" s="1"/>
  <c r="GKH1217" i="1"/>
  <c r="GKH1216" i="1" s="1"/>
  <c r="GMT1217" i="1"/>
  <c r="GMT1216" i="1" s="1"/>
  <c r="GPF1217" i="1"/>
  <c r="GPF1216" i="1" s="1"/>
  <c r="GRR1217" i="1"/>
  <c r="GRR1216" i="1" s="1"/>
  <c r="GUD1217" i="1"/>
  <c r="GUD1216" i="1" s="1"/>
  <c r="GWP1217" i="1"/>
  <c r="GWP1216" i="1" s="1"/>
  <c r="GZB1217" i="1"/>
  <c r="GZB1216" i="1" s="1"/>
  <c r="HBN1217" i="1"/>
  <c r="HBN1216" i="1" s="1"/>
  <c r="HDZ1217" i="1"/>
  <c r="HDZ1216" i="1" s="1"/>
  <c r="HGL1217" i="1"/>
  <c r="HGL1216" i="1" s="1"/>
  <c r="HIX1217" i="1"/>
  <c r="HIX1216" i="1" s="1"/>
  <c r="HLJ1217" i="1"/>
  <c r="HLJ1216" i="1" s="1"/>
  <c r="HNV1217" i="1"/>
  <c r="HNV1216" i="1" s="1"/>
  <c r="HQH1217" i="1"/>
  <c r="HQH1216" i="1" s="1"/>
  <c r="HST1217" i="1"/>
  <c r="HST1216" i="1" s="1"/>
  <c r="HVF1217" i="1"/>
  <c r="HVF1216" i="1" s="1"/>
  <c r="HXR1217" i="1"/>
  <c r="HXR1216" i="1" s="1"/>
  <c r="IAD1217" i="1"/>
  <c r="IAD1216" i="1" s="1"/>
  <c r="ICP1217" i="1"/>
  <c r="ICP1216" i="1" s="1"/>
  <c r="IFB1217" i="1"/>
  <c r="IFB1216" i="1" s="1"/>
  <c r="IHN1217" i="1"/>
  <c r="IHN1216" i="1" s="1"/>
  <c r="IJZ1217" i="1"/>
  <c r="IJZ1216" i="1" s="1"/>
  <c r="IML1217" i="1"/>
  <c r="IML1216" i="1" s="1"/>
  <c r="IOX1217" i="1"/>
  <c r="IOX1216" i="1" s="1"/>
  <c r="IRJ1217" i="1"/>
  <c r="IRJ1216" i="1" s="1"/>
  <c r="ITV1217" i="1"/>
  <c r="ITV1216" i="1" s="1"/>
  <c r="IWH1217" i="1"/>
  <c r="IWH1216" i="1" s="1"/>
  <c r="IYT1217" i="1"/>
  <c r="IYT1216" i="1" s="1"/>
  <c r="JBF1217" i="1"/>
  <c r="JBF1216" i="1" s="1"/>
  <c r="JDR1217" i="1"/>
  <c r="JDR1216" i="1" s="1"/>
  <c r="JGD1217" i="1"/>
  <c r="JGD1216" i="1" s="1"/>
  <c r="JIP1217" i="1"/>
  <c r="JIP1216" i="1" s="1"/>
  <c r="JLB1217" i="1"/>
  <c r="JLB1216" i="1" s="1"/>
  <c r="JNN1217" i="1"/>
  <c r="JNN1216" i="1" s="1"/>
  <c r="JPZ1217" i="1"/>
  <c r="JPZ1216" i="1" s="1"/>
  <c r="JSL1217" i="1"/>
  <c r="JSL1216" i="1" s="1"/>
  <c r="JUX1217" i="1"/>
  <c r="JUX1216" i="1" s="1"/>
  <c r="JXJ1217" i="1"/>
  <c r="JXJ1216" i="1" s="1"/>
  <c r="JZV1217" i="1"/>
  <c r="JZV1216" i="1" s="1"/>
  <c r="KCH1217" i="1"/>
  <c r="KCH1216" i="1" s="1"/>
  <c r="KET1217" i="1"/>
  <c r="KET1216" i="1" s="1"/>
  <c r="KHF1217" i="1"/>
  <c r="KHF1216" i="1" s="1"/>
  <c r="KJR1217" i="1"/>
  <c r="KJR1216" i="1" s="1"/>
  <c r="KMD1217" i="1"/>
  <c r="KMD1216" i="1" s="1"/>
  <c r="GFB1217" i="1"/>
  <c r="GFB1216" i="1" s="1"/>
  <c r="GHN1217" i="1"/>
  <c r="GHN1216" i="1" s="1"/>
  <c r="HPZ1217" i="1"/>
  <c r="HPZ1216" i="1" s="1"/>
  <c r="JXB1217" i="1"/>
  <c r="JXB1216" i="1" s="1"/>
  <c r="JZN1217" i="1"/>
  <c r="JZN1216" i="1" s="1"/>
  <c r="KJJ1217" i="1"/>
  <c r="KJJ1216" i="1" s="1"/>
  <c r="KVR1217" i="1"/>
  <c r="KVR1216" i="1" s="1"/>
  <c r="LFN1217" i="1"/>
  <c r="LFN1216" i="1" s="1"/>
  <c r="LKL1217" i="1"/>
  <c r="LKL1216" i="1" s="1"/>
  <c r="ONR1217" i="1"/>
  <c r="ONR1216" i="1" s="1"/>
  <c r="SAT1217" i="1"/>
  <c r="SAT1216" i="1" s="1"/>
  <c r="TBV1217" i="1"/>
  <c r="TBV1216" i="1" s="1"/>
  <c r="TTB1217" i="1"/>
  <c r="TTB1216" i="1" s="1"/>
  <c r="UKH1217" i="1"/>
  <c r="UKH1216" i="1" s="1"/>
  <c r="UMT1217" i="1"/>
  <c r="UMT1216" i="1" s="1"/>
  <c r="VIX1217" i="1"/>
  <c r="VIX1216" i="1" s="1"/>
  <c r="WAD1217" i="1"/>
  <c r="WAD1216" i="1" s="1"/>
  <c r="DLR1217" i="1"/>
  <c r="DLR1216" i="1" s="1"/>
  <c r="EKH1217" i="1"/>
  <c r="EKH1216" i="1" s="1"/>
  <c r="FDZ1217" i="1"/>
  <c r="FDZ1216" i="1" s="1"/>
  <c r="ERR1217" i="1"/>
  <c r="ERR1216" i="1" s="1"/>
  <c r="RJF1217" i="1"/>
  <c r="RJF1216" i="1" s="1"/>
  <c r="KOP1217" i="1"/>
  <c r="KOP1216" i="1" s="1"/>
  <c r="KRB1217" i="1"/>
  <c r="KRB1216" i="1" s="1"/>
  <c r="KTN1217" i="1"/>
  <c r="KTN1216" i="1" s="1"/>
  <c r="KVZ1217" i="1"/>
  <c r="KVZ1216" i="1" s="1"/>
  <c r="KYL1217" i="1"/>
  <c r="KYL1216" i="1" s="1"/>
  <c r="LAX1217" i="1"/>
  <c r="LAX1216" i="1" s="1"/>
  <c r="LDJ1217" i="1"/>
  <c r="LDJ1216" i="1" s="1"/>
  <c r="LFV1217" i="1"/>
  <c r="LFV1216" i="1" s="1"/>
  <c r="LIH1217" i="1"/>
  <c r="LIH1216" i="1" s="1"/>
  <c r="LKT1217" i="1"/>
  <c r="LKT1216" i="1" s="1"/>
  <c r="LNF1217" i="1"/>
  <c r="LNF1216" i="1" s="1"/>
  <c r="LPR1217" i="1"/>
  <c r="LPR1216" i="1" s="1"/>
  <c r="LSD1217" i="1"/>
  <c r="LSD1216" i="1" s="1"/>
  <c r="MEL1217" i="1"/>
  <c r="MEL1216" i="1" s="1"/>
  <c r="NMX1217" i="1"/>
  <c r="NMX1216" i="1" s="1"/>
  <c r="OBR1217" i="1"/>
  <c r="OBR1216" i="1" s="1"/>
  <c r="OJB1217" i="1"/>
  <c r="OJB1216" i="1" s="1"/>
  <c r="OQL1217" i="1"/>
  <c r="OQL1216" i="1" s="1"/>
  <c r="OSX1217" i="1"/>
  <c r="OSX1216" i="1" s="1"/>
  <c r="PHR1217" i="1"/>
  <c r="PHR1216" i="1" s="1"/>
  <c r="PMP1217" i="1"/>
  <c r="PMP1216" i="1" s="1"/>
  <c r="PRN1217" i="1"/>
  <c r="PRN1216" i="1" s="1"/>
  <c r="QBJ1217" i="1"/>
  <c r="QBJ1216" i="1" s="1"/>
  <c r="QVB1217" i="1"/>
  <c r="QVB1216" i="1" s="1"/>
  <c r="QZZ1217" i="1"/>
  <c r="QZZ1216" i="1" s="1"/>
  <c r="REX1217" i="1"/>
  <c r="REX1216" i="1" s="1"/>
  <c r="SNJ1217" i="1"/>
  <c r="SNJ1216" i="1" s="1"/>
  <c r="SSH1217" i="1"/>
  <c r="SSH1216" i="1" s="1"/>
  <c r="SXF1217" i="1"/>
  <c r="SXF1216" i="1" s="1"/>
  <c r="THB1217" i="1"/>
  <c r="THB1216" i="1" s="1"/>
  <c r="TLZ1217" i="1"/>
  <c r="TLZ1216" i="1" s="1"/>
  <c r="TYH1217" i="1"/>
  <c r="TYH1216" i="1" s="1"/>
  <c r="UFR1217" i="1"/>
  <c r="UFR1216" i="1" s="1"/>
  <c r="UKP1217" i="1"/>
  <c r="UKP1216" i="1" s="1"/>
  <c r="UUL1217" i="1"/>
  <c r="UUL1216" i="1" s="1"/>
  <c r="UZJ1217" i="1"/>
  <c r="UZJ1216" i="1" s="1"/>
  <c r="VBV1217" i="1"/>
  <c r="VBV1216" i="1" s="1"/>
  <c r="VGT1217" i="1"/>
  <c r="VGT1216" i="1" s="1"/>
  <c r="VTB1217" i="1"/>
  <c r="VTB1216" i="1" s="1"/>
  <c r="VXZ1217" i="1"/>
  <c r="VXZ1216" i="1" s="1"/>
  <c r="WCX1217" i="1"/>
  <c r="WCX1216" i="1" s="1"/>
  <c r="WHV1217" i="1"/>
  <c r="WHV1216" i="1" s="1"/>
  <c r="WKH1217" i="1"/>
  <c r="WKH1216" i="1" s="1"/>
  <c r="WRR1217" i="1"/>
  <c r="WRR1216" i="1" s="1"/>
  <c r="JXR1217" i="1"/>
  <c r="JXR1216" i="1" s="1"/>
  <c r="KHN1217" i="1"/>
  <c r="KHN1216" i="1" s="1"/>
  <c r="KTV1217" i="1"/>
  <c r="KTV1216" i="1" s="1"/>
  <c r="LDR1217" i="1"/>
  <c r="LDR1216" i="1" s="1"/>
  <c r="LNN1217" i="1"/>
  <c r="LNN1216" i="1" s="1"/>
  <c r="LZV1217" i="1"/>
  <c r="LZV1216" i="1" s="1"/>
  <c r="MHF1217" i="1"/>
  <c r="MHF1216" i="1" s="1"/>
  <c r="MJR1217" i="1"/>
  <c r="MJR1216" i="1" s="1"/>
  <c r="MMD1217" i="1"/>
  <c r="MMD1216" i="1" s="1"/>
  <c r="MOP1217" i="1"/>
  <c r="MOP1216" i="1" s="1"/>
  <c r="MVZ1217" i="1"/>
  <c r="MVZ1216" i="1" s="1"/>
  <c r="MYL1217" i="1"/>
  <c r="MYL1216" i="1" s="1"/>
  <c r="NAX1217" i="1"/>
  <c r="NAX1216" i="1" s="1"/>
  <c r="NDJ1217" i="1"/>
  <c r="NDJ1216" i="1" s="1"/>
  <c r="NFV1217" i="1"/>
  <c r="NFV1216" i="1" s="1"/>
  <c r="NIH1217" i="1"/>
  <c r="NIH1216" i="1" s="1"/>
  <c r="NKT1217" i="1"/>
  <c r="NKT1216" i="1" s="1"/>
  <c r="NNF1217" i="1"/>
  <c r="NNF1216" i="1" s="1"/>
  <c r="NPR1217" i="1"/>
  <c r="NPR1216" i="1" s="1"/>
  <c r="NSD1217" i="1"/>
  <c r="NSD1216" i="1" s="1"/>
  <c r="NUP1217" i="1"/>
  <c r="NUP1216" i="1" s="1"/>
  <c r="NXB1217" i="1"/>
  <c r="NXB1216" i="1" s="1"/>
  <c r="NZN1217" i="1"/>
  <c r="NZN1216" i="1" s="1"/>
  <c r="OBZ1217" i="1"/>
  <c r="OBZ1216" i="1" s="1"/>
  <c r="OEL1217" i="1"/>
  <c r="OEL1216" i="1" s="1"/>
  <c r="OGX1217" i="1"/>
  <c r="OGX1216" i="1" s="1"/>
  <c r="OJJ1217" i="1"/>
  <c r="OJJ1216" i="1" s="1"/>
  <c r="OLV1217" i="1"/>
  <c r="OLV1216" i="1" s="1"/>
  <c r="OOH1217" i="1"/>
  <c r="OOH1216" i="1" s="1"/>
  <c r="OQT1217" i="1"/>
  <c r="OQT1216" i="1" s="1"/>
  <c r="OTF1217" i="1"/>
  <c r="OTF1216" i="1" s="1"/>
  <c r="OVR1217" i="1"/>
  <c r="OVR1216" i="1" s="1"/>
  <c r="OYD1217" i="1"/>
  <c r="OYD1216" i="1" s="1"/>
  <c r="PAP1217" i="1"/>
  <c r="PAP1216" i="1" s="1"/>
  <c r="PDB1217" i="1"/>
  <c r="PDB1216" i="1" s="1"/>
  <c r="PFN1217" i="1"/>
  <c r="PFN1216" i="1" s="1"/>
  <c r="PHZ1217" i="1"/>
  <c r="PHZ1216" i="1" s="1"/>
  <c r="PKL1217" i="1"/>
  <c r="PKL1216" i="1" s="1"/>
  <c r="PMX1217" i="1"/>
  <c r="PMX1216" i="1" s="1"/>
  <c r="PPJ1217" i="1"/>
  <c r="PPJ1216" i="1" s="1"/>
  <c r="PRV1217" i="1"/>
  <c r="PRV1216" i="1" s="1"/>
  <c r="PUH1217" i="1"/>
  <c r="PUH1216" i="1" s="1"/>
  <c r="PWT1217" i="1"/>
  <c r="PWT1216" i="1" s="1"/>
  <c r="PZF1217" i="1"/>
  <c r="PZF1216" i="1" s="1"/>
  <c r="QBR1217" i="1"/>
  <c r="QBR1216" i="1" s="1"/>
  <c r="QED1217" i="1"/>
  <c r="QED1216" i="1" s="1"/>
  <c r="QGP1217" i="1"/>
  <c r="QGP1216" i="1" s="1"/>
  <c r="QJB1217" i="1"/>
  <c r="QJB1216" i="1" s="1"/>
  <c r="QLN1217" i="1"/>
  <c r="QLN1216" i="1" s="1"/>
  <c r="QNZ1217" i="1"/>
  <c r="QNZ1216" i="1" s="1"/>
  <c r="QQL1217" i="1"/>
  <c r="QQL1216" i="1" s="1"/>
  <c r="QSX1217" i="1"/>
  <c r="QSX1216" i="1" s="1"/>
  <c r="QVJ1217" i="1"/>
  <c r="QVJ1216" i="1" s="1"/>
  <c r="QXV1217" i="1"/>
  <c r="QXV1216" i="1" s="1"/>
  <c r="RAH1217" i="1"/>
  <c r="RAH1216" i="1" s="1"/>
  <c r="RCT1217" i="1"/>
  <c r="RCT1216" i="1" s="1"/>
  <c r="RFF1217" i="1"/>
  <c r="RFF1216" i="1" s="1"/>
  <c r="RHR1217" i="1"/>
  <c r="RHR1216" i="1" s="1"/>
  <c r="RKD1217" i="1"/>
  <c r="RKD1216" i="1" s="1"/>
  <c r="RMP1217" i="1"/>
  <c r="RMP1216" i="1" s="1"/>
  <c r="RPB1217" i="1"/>
  <c r="RPB1216" i="1" s="1"/>
  <c r="RRN1217" i="1"/>
  <c r="RRN1216" i="1" s="1"/>
  <c r="RTZ1217" i="1"/>
  <c r="RTZ1216" i="1" s="1"/>
  <c r="RWL1217" i="1"/>
  <c r="RWL1216" i="1" s="1"/>
  <c r="RYX1217" i="1"/>
  <c r="RYX1216" i="1" s="1"/>
  <c r="SBJ1217" i="1"/>
  <c r="SBJ1216" i="1" s="1"/>
  <c r="SDV1217" i="1"/>
  <c r="SDV1216" i="1" s="1"/>
  <c r="SGH1217" i="1"/>
  <c r="SGH1216" i="1" s="1"/>
  <c r="SIT1217" i="1"/>
  <c r="SIT1216" i="1" s="1"/>
  <c r="SLF1217" i="1"/>
  <c r="SLF1216" i="1" s="1"/>
  <c r="SNR1217" i="1"/>
  <c r="SNR1216" i="1" s="1"/>
  <c r="SQD1217" i="1"/>
  <c r="SQD1216" i="1" s="1"/>
  <c r="SSP1217" i="1"/>
  <c r="SSP1216" i="1" s="1"/>
  <c r="SVB1217" i="1"/>
  <c r="SVB1216" i="1" s="1"/>
  <c r="SXN1217" i="1"/>
  <c r="SXN1216" i="1" s="1"/>
  <c r="SZZ1217" i="1"/>
  <c r="SZZ1216" i="1" s="1"/>
  <c r="TCL1217" i="1"/>
  <c r="TCL1216" i="1" s="1"/>
  <c r="TEX1217" i="1"/>
  <c r="TEX1216" i="1" s="1"/>
  <c r="THJ1217" i="1"/>
  <c r="THJ1216" i="1" s="1"/>
  <c r="TJV1217" i="1"/>
  <c r="TJV1216" i="1" s="1"/>
  <c r="TMH1217" i="1"/>
  <c r="TMH1216" i="1" s="1"/>
  <c r="TOT1217" i="1"/>
  <c r="TOT1216" i="1" s="1"/>
  <c r="TRF1217" i="1"/>
  <c r="TRF1216" i="1" s="1"/>
  <c r="JST1217" i="1"/>
  <c r="JST1216" i="1" s="1"/>
  <c r="KAD1217" i="1"/>
  <c r="KAD1216" i="1" s="1"/>
  <c r="KFB1217" i="1"/>
  <c r="KFB1216" i="1" s="1"/>
  <c r="KML1217" i="1"/>
  <c r="KML1216" i="1" s="1"/>
  <c r="KRJ1217" i="1"/>
  <c r="KRJ1216" i="1" s="1"/>
  <c r="KYT1217" i="1"/>
  <c r="KYT1216" i="1" s="1"/>
  <c r="LGD1217" i="1"/>
  <c r="LGD1216" i="1" s="1"/>
  <c r="LLB1217" i="1"/>
  <c r="LLB1216" i="1" s="1"/>
  <c r="LSL1217" i="1"/>
  <c r="LSL1216" i="1" s="1"/>
  <c r="LUX1217" i="1"/>
  <c r="LUX1216" i="1" s="1"/>
  <c r="MCH1217" i="1"/>
  <c r="MCH1216" i="1" s="1"/>
  <c r="MTN1217" i="1"/>
  <c r="MTN1216" i="1" s="1"/>
  <c r="JVF1217" i="1"/>
  <c r="JVF1216" i="1" s="1"/>
  <c r="KCP1217" i="1"/>
  <c r="KCP1216" i="1" s="1"/>
  <c r="KJZ1217" i="1"/>
  <c r="KJZ1216" i="1" s="1"/>
  <c r="KOX1217" i="1"/>
  <c r="KOX1216" i="1" s="1"/>
  <c r="KWH1217" i="1"/>
  <c r="KWH1216" i="1" s="1"/>
  <c r="LBF1217" i="1"/>
  <c r="LBF1216" i="1" s="1"/>
  <c r="LIP1217" i="1"/>
  <c r="LIP1216" i="1" s="1"/>
  <c r="LPZ1217" i="1"/>
  <c r="LPZ1216" i="1" s="1"/>
  <c r="LXJ1217" i="1"/>
  <c r="LXJ1216" i="1" s="1"/>
  <c r="MET1217" i="1"/>
  <c r="MET1216" i="1" s="1"/>
  <c r="MRB1217" i="1"/>
  <c r="MRB1216" i="1" s="1"/>
  <c r="ODN1217" i="1"/>
  <c r="ODN1216" i="1" s="1"/>
  <c r="PYH1217" i="1"/>
  <c r="PYH1216" i="1" s="1"/>
  <c r="QUL1217" i="1"/>
  <c r="QUL1216" i="1" s="1"/>
  <c r="RTB1217" i="1"/>
  <c r="RTB1216" i="1" s="1"/>
  <c r="TQH1217" i="1"/>
  <c r="TQH1216" i="1" s="1"/>
  <c r="TST1217" i="1"/>
  <c r="TST1216" i="1" s="1"/>
  <c r="TVF1217" i="1"/>
  <c r="TVF1216" i="1" s="1"/>
  <c r="TXR1217" i="1"/>
  <c r="TXR1216" i="1" s="1"/>
  <c r="UAD1217" i="1"/>
  <c r="UAD1216" i="1" s="1"/>
  <c r="UCP1217" i="1"/>
  <c r="UCP1216" i="1" s="1"/>
  <c r="UFB1217" i="1"/>
  <c r="UFB1216" i="1" s="1"/>
  <c r="UJZ1217" i="1"/>
  <c r="UJZ1216" i="1" s="1"/>
  <c r="UML1217" i="1"/>
  <c r="UML1216" i="1" s="1"/>
  <c r="UOX1217" i="1"/>
  <c r="UOX1216" i="1" s="1"/>
  <c r="URJ1217" i="1"/>
  <c r="URJ1216" i="1" s="1"/>
  <c r="UTV1217" i="1"/>
  <c r="UTV1216" i="1" s="1"/>
  <c r="UWH1217" i="1"/>
  <c r="UWH1216" i="1" s="1"/>
  <c r="UYT1217" i="1"/>
  <c r="UYT1216" i="1" s="1"/>
  <c r="VBF1217" i="1"/>
  <c r="VBF1216" i="1" s="1"/>
  <c r="VGD1217" i="1"/>
  <c r="VGD1216" i="1" s="1"/>
  <c r="VIP1217" i="1"/>
  <c r="VIP1216" i="1" s="1"/>
  <c r="VLB1217" i="1"/>
  <c r="VLB1216" i="1" s="1"/>
  <c r="VNN1217" i="1"/>
  <c r="VNN1216" i="1" s="1"/>
  <c r="VPZ1217" i="1"/>
  <c r="VPZ1216" i="1" s="1"/>
  <c r="VSL1217" i="1"/>
  <c r="VSL1216" i="1" s="1"/>
  <c r="VUX1217" i="1"/>
  <c r="VUX1216" i="1" s="1"/>
  <c r="VXJ1217" i="1"/>
  <c r="VXJ1216" i="1" s="1"/>
  <c r="VZV1217" i="1"/>
  <c r="VZV1216" i="1" s="1"/>
  <c r="WCH1217" i="1"/>
  <c r="WCH1216" i="1" s="1"/>
  <c r="WET1217" i="1"/>
  <c r="WET1216" i="1" s="1"/>
  <c r="WHF1217" i="1"/>
  <c r="WHF1216" i="1" s="1"/>
  <c r="WJR1217" i="1"/>
  <c r="WJR1216" i="1" s="1"/>
  <c r="WMD1217" i="1"/>
  <c r="WMD1216" i="1" s="1"/>
  <c r="WOP1217" i="1"/>
  <c r="WOP1216" i="1" s="1"/>
  <c r="WRB1217" i="1"/>
  <c r="WRB1216" i="1" s="1"/>
  <c r="WTN1217" i="1"/>
  <c r="WTN1216" i="1" s="1"/>
  <c r="TTR1217" i="1"/>
  <c r="TTR1216" i="1" s="1"/>
  <c r="TWD1217" i="1"/>
  <c r="TWD1216" i="1" s="1"/>
  <c r="TYP1217" i="1"/>
  <c r="TYP1216" i="1" s="1"/>
  <c r="UBB1217" i="1"/>
  <c r="UBB1216" i="1" s="1"/>
  <c r="UDN1217" i="1"/>
  <c r="UDN1216" i="1" s="1"/>
  <c r="UFZ1217" i="1"/>
  <c r="UFZ1216" i="1" s="1"/>
  <c r="UIL1217" i="1"/>
  <c r="UIL1216" i="1" s="1"/>
  <c r="UKX1217" i="1"/>
  <c r="UKX1216" i="1" s="1"/>
  <c r="UNJ1217" i="1"/>
  <c r="UNJ1216" i="1" s="1"/>
  <c r="UPV1217" i="1"/>
  <c r="UPV1216" i="1" s="1"/>
  <c r="USH1217" i="1"/>
  <c r="USH1216" i="1" s="1"/>
  <c r="UUT1217" i="1"/>
  <c r="UUT1216" i="1" s="1"/>
  <c r="UXF1217" i="1"/>
  <c r="UXF1216" i="1" s="1"/>
  <c r="UZR1217" i="1"/>
  <c r="UZR1216" i="1" s="1"/>
  <c r="VCD1217" i="1"/>
  <c r="VCD1216" i="1" s="1"/>
  <c r="VEP1217" i="1"/>
  <c r="VEP1216" i="1" s="1"/>
  <c r="VHB1217" i="1"/>
  <c r="VHB1216" i="1" s="1"/>
  <c r="VJN1217" i="1"/>
  <c r="VJN1216" i="1" s="1"/>
  <c r="VLZ1217" i="1"/>
  <c r="VLZ1216" i="1" s="1"/>
  <c r="VOL1217" i="1"/>
  <c r="VOL1216" i="1" s="1"/>
  <c r="VQX1217" i="1"/>
  <c r="VQX1216" i="1" s="1"/>
  <c r="VTJ1217" i="1"/>
  <c r="VTJ1216" i="1" s="1"/>
  <c r="VVV1217" i="1"/>
  <c r="VVV1216" i="1" s="1"/>
  <c r="VYH1217" i="1"/>
  <c r="VYH1216" i="1" s="1"/>
  <c r="WAT1217" i="1"/>
  <c r="WAT1216" i="1" s="1"/>
  <c r="WDF1217" i="1"/>
  <c r="WDF1216" i="1" s="1"/>
  <c r="WFR1217" i="1"/>
  <c r="WFR1216" i="1" s="1"/>
  <c r="WID1217" i="1"/>
  <c r="WID1216" i="1" s="1"/>
  <c r="WKP1217" i="1"/>
  <c r="WKP1216" i="1" s="1"/>
  <c r="WNB1217" i="1"/>
  <c r="WNB1216" i="1" s="1"/>
  <c r="WPN1217" i="1"/>
  <c r="WPN1216" i="1" s="1"/>
  <c r="WRZ1217" i="1"/>
  <c r="WRZ1216" i="1" s="1"/>
  <c r="WUL1217" i="1"/>
  <c r="WUL1216" i="1" s="1"/>
  <c r="WWX1217" i="1"/>
  <c r="WWX1216" i="1" s="1"/>
  <c r="WZJ1217" i="1"/>
  <c r="WZJ1216" i="1" s="1"/>
  <c r="XBV1217" i="1"/>
  <c r="XBV1216" i="1" s="1"/>
  <c r="DOD1217" i="1"/>
  <c r="DOD1216" i="1" s="1"/>
  <c r="DQP1217" i="1"/>
  <c r="DQP1216" i="1" s="1"/>
  <c r="DTB1217" i="1"/>
  <c r="DTB1216" i="1" s="1"/>
  <c r="DVN1217" i="1"/>
  <c r="DVN1216" i="1" s="1"/>
  <c r="EAL1217" i="1"/>
  <c r="EAL1216" i="1" s="1"/>
  <c r="ECX1217" i="1"/>
  <c r="ECX1216" i="1" s="1"/>
  <c r="EFJ1217" i="1"/>
  <c r="EFJ1216" i="1" s="1"/>
  <c r="EHV1217" i="1"/>
  <c r="EHV1216" i="1" s="1"/>
  <c r="EMT1217" i="1"/>
  <c r="EMT1216" i="1" s="1"/>
  <c r="EPF1217" i="1"/>
  <c r="EPF1216" i="1" s="1"/>
  <c r="EUD1217" i="1"/>
  <c r="EUD1216" i="1" s="1"/>
  <c r="EWP1217" i="1"/>
  <c r="EWP1216" i="1" s="1"/>
  <c r="EZB1217" i="1"/>
  <c r="EZB1216" i="1" s="1"/>
  <c r="FBN1217" i="1"/>
  <c r="FBN1216" i="1" s="1"/>
  <c r="FIX1217" i="1"/>
  <c r="FIX1216" i="1" s="1"/>
  <c r="FLJ1217" i="1"/>
  <c r="FLJ1216" i="1" s="1"/>
  <c r="FNV1217" i="1"/>
  <c r="FNV1216" i="1" s="1"/>
  <c r="FQH1217" i="1"/>
  <c r="FQH1216" i="1" s="1"/>
  <c r="FVF1217" i="1"/>
  <c r="FVF1216" i="1" s="1"/>
  <c r="FXR1217" i="1"/>
  <c r="FXR1216" i="1" s="1"/>
  <c r="GAD1217" i="1"/>
  <c r="GAD1216" i="1" s="1"/>
  <c r="GCP1217" i="1"/>
  <c r="GCP1216" i="1" s="1"/>
  <c r="GJZ1217" i="1"/>
  <c r="GJZ1216" i="1" s="1"/>
  <c r="GML1217" i="1"/>
  <c r="GML1216" i="1" s="1"/>
  <c r="GOX1217" i="1"/>
  <c r="GOX1216" i="1" s="1"/>
  <c r="GRJ1217" i="1"/>
  <c r="GRJ1216" i="1" s="1"/>
  <c r="GTV1217" i="1"/>
  <c r="GTV1216" i="1" s="1"/>
  <c r="GWH1217" i="1"/>
  <c r="GWH1216" i="1" s="1"/>
  <c r="HBF1217" i="1"/>
  <c r="HBF1216" i="1" s="1"/>
  <c r="HDR1217" i="1"/>
  <c r="HDR1216" i="1" s="1"/>
  <c r="HGD1217" i="1"/>
  <c r="HGD1216" i="1" s="1"/>
  <c r="HIP1217" i="1"/>
  <c r="HIP1216" i="1" s="1"/>
  <c r="HLB1217" i="1"/>
  <c r="HLB1216" i="1" s="1"/>
  <c r="HNN1217" i="1"/>
  <c r="HNN1216" i="1" s="1"/>
  <c r="HSL1217" i="1"/>
  <c r="HSL1216" i="1" s="1"/>
  <c r="HUX1217" i="1"/>
  <c r="HUX1216" i="1" s="1"/>
  <c r="HXJ1217" i="1"/>
  <c r="HXJ1216" i="1" s="1"/>
  <c r="HZV1217" i="1"/>
  <c r="HZV1216" i="1" s="1"/>
  <c r="ICH1217" i="1"/>
  <c r="ICH1216" i="1" s="1"/>
  <c r="IET1217" i="1"/>
  <c r="IET1216" i="1" s="1"/>
  <c r="IJR1217" i="1"/>
  <c r="IJR1216" i="1" s="1"/>
  <c r="IMD1217" i="1"/>
  <c r="IMD1216" i="1" s="1"/>
  <c r="IOP1217" i="1"/>
  <c r="IOP1216" i="1" s="1"/>
  <c r="ITN1217" i="1"/>
  <c r="ITN1216" i="1" s="1"/>
  <c r="IVZ1217" i="1"/>
  <c r="IVZ1216" i="1" s="1"/>
  <c r="IYL1217" i="1"/>
  <c r="IYL1216" i="1" s="1"/>
  <c r="JAX1217" i="1"/>
  <c r="JAX1216" i="1" s="1"/>
  <c r="JDJ1217" i="1"/>
  <c r="JDJ1216" i="1" s="1"/>
  <c r="JFV1217" i="1"/>
  <c r="JFV1216" i="1" s="1"/>
  <c r="JIH1217" i="1"/>
  <c r="JIH1216" i="1" s="1"/>
  <c r="JNF1217" i="1"/>
  <c r="JNF1216" i="1" s="1"/>
  <c r="JSD1217" i="1"/>
  <c r="JSD1216" i="1" s="1"/>
  <c r="JUP1217" i="1"/>
  <c r="JUP1216" i="1" s="1"/>
  <c r="KBZ1217" i="1"/>
  <c r="KBZ1216" i="1" s="1"/>
  <c r="KEL1217" i="1"/>
  <c r="KEL1216" i="1" s="1"/>
  <c r="KGX1217" i="1"/>
  <c r="KGX1216" i="1" s="1"/>
  <c r="KOH1217" i="1"/>
  <c r="KOH1216" i="1" s="1"/>
  <c r="KQT1217" i="1"/>
  <c r="KQT1216" i="1" s="1"/>
  <c r="KYD1217" i="1"/>
  <c r="KYD1216" i="1" s="1"/>
  <c r="LAP1217" i="1"/>
  <c r="LAP1216" i="1" s="1"/>
  <c r="LDB1217" i="1"/>
  <c r="LDB1216" i="1" s="1"/>
  <c r="LHZ1217" i="1"/>
  <c r="LHZ1216" i="1" s="1"/>
  <c r="LPJ1217" i="1"/>
  <c r="LPJ1216" i="1" s="1"/>
  <c r="LRV1217" i="1"/>
  <c r="LRV1216" i="1" s="1"/>
  <c r="LUH1217" i="1"/>
  <c r="LUH1216" i="1" s="1"/>
  <c r="LWT1217" i="1"/>
  <c r="LWT1216" i="1" s="1"/>
  <c r="LZF1217" i="1"/>
  <c r="LZF1216" i="1" s="1"/>
  <c r="MBR1217" i="1"/>
  <c r="MBR1216" i="1" s="1"/>
  <c r="MED1217" i="1"/>
  <c r="MED1216" i="1" s="1"/>
  <c r="MJB1217" i="1"/>
  <c r="MJB1216" i="1" s="1"/>
  <c r="MLN1217" i="1"/>
  <c r="MLN1216" i="1" s="1"/>
  <c r="MNZ1217" i="1"/>
  <c r="MNZ1216" i="1" s="1"/>
  <c r="MSX1217" i="1"/>
  <c r="MSX1216" i="1" s="1"/>
  <c r="MVJ1217" i="1"/>
  <c r="MVJ1216" i="1" s="1"/>
  <c r="MXV1217" i="1"/>
  <c r="MXV1216" i="1" s="1"/>
  <c r="NAH1217" i="1"/>
  <c r="NAH1216" i="1" s="1"/>
  <c r="NZF1217" i="1"/>
  <c r="NZF1216" i="1" s="1"/>
  <c r="NCT1217" i="1"/>
  <c r="NCT1216" i="1" s="1"/>
  <c r="NFF1217" i="1"/>
  <c r="NFF1216" i="1" s="1"/>
  <c r="NHR1217" i="1"/>
  <c r="NHR1216" i="1" s="1"/>
  <c r="NKD1217" i="1"/>
  <c r="NKD1216" i="1" s="1"/>
  <c r="NPB1217" i="1"/>
  <c r="NPB1216" i="1" s="1"/>
  <c r="NRN1217" i="1"/>
  <c r="NRN1216" i="1" s="1"/>
  <c r="NTZ1217" i="1"/>
  <c r="NTZ1216" i="1" s="1"/>
  <c r="NYX1217" i="1"/>
  <c r="NYX1216" i="1" s="1"/>
  <c r="OBJ1217" i="1"/>
  <c r="OBJ1216" i="1" s="1"/>
  <c r="ODV1217" i="1"/>
  <c r="ODV1216" i="1" s="1"/>
  <c r="OGH1217" i="1"/>
  <c r="OGH1216" i="1" s="1"/>
  <c r="OIT1217" i="1"/>
  <c r="OIT1216" i="1" s="1"/>
  <c r="OLF1217" i="1"/>
  <c r="OLF1216" i="1" s="1"/>
  <c r="OQD1217" i="1"/>
  <c r="OQD1216" i="1" s="1"/>
  <c r="OSP1217" i="1"/>
  <c r="OSP1216" i="1" s="1"/>
  <c r="OVB1217" i="1"/>
  <c r="OVB1216" i="1" s="1"/>
  <c r="OXN1217" i="1"/>
  <c r="OXN1216" i="1" s="1"/>
  <c r="OZZ1217" i="1"/>
  <c r="OZZ1216" i="1" s="1"/>
  <c r="PCL1217" i="1"/>
  <c r="PCL1216" i="1" s="1"/>
  <c r="PHJ1217" i="1"/>
  <c r="PHJ1216" i="1" s="1"/>
  <c r="PJV1217" i="1"/>
  <c r="PJV1216" i="1" s="1"/>
  <c r="PMH1217" i="1"/>
  <c r="PMH1216" i="1" s="1"/>
  <c r="POT1217" i="1"/>
  <c r="POT1216" i="1" s="1"/>
  <c r="PRF1217" i="1"/>
  <c r="PRF1216" i="1" s="1"/>
  <c r="PTR1217" i="1"/>
  <c r="PTR1216" i="1" s="1"/>
  <c r="PWD1217" i="1"/>
  <c r="PWD1216" i="1" s="1"/>
  <c r="PYP1217" i="1"/>
  <c r="PYP1216" i="1" s="1"/>
  <c r="QBB1217" i="1"/>
  <c r="QBB1216" i="1" s="1"/>
  <c r="QDN1217" i="1"/>
  <c r="QDN1216" i="1" s="1"/>
  <c r="QFZ1217" i="1"/>
  <c r="QFZ1216" i="1" s="1"/>
  <c r="QKX1217" i="1"/>
  <c r="QKX1216" i="1" s="1"/>
  <c r="QPV1217" i="1"/>
  <c r="QPV1216" i="1" s="1"/>
  <c r="QSH1217" i="1"/>
  <c r="QSH1216" i="1" s="1"/>
  <c r="QUT1217" i="1"/>
  <c r="QUT1216" i="1" s="1"/>
  <c r="QXF1217" i="1"/>
  <c r="QXF1216" i="1" s="1"/>
  <c r="QZR1217" i="1"/>
  <c r="QZR1216" i="1" s="1"/>
  <c r="RCD1217" i="1"/>
  <c r="RCD1216" i="1" s="1"/>
  <c r="REP1217" i="1"/>
  <c r="REP1216" i="1" s="1"/>
  <c r="RHB1217" i="1"/>
  <c r="RHB1216" i="1" s="1"/>
  <c r="RJN1217" i="1"/>
  <c r="RJN1216" i="1" s="1"/>
  <c r="RLZ1217" i="1"/>
  <c r="RLZ1216" i="1" s="1"/>
  <c r="ROL1217" i="1"/>
  <c r="ROL1216" i="1" s="1"/>
  <c r="RTJ1217" i="1"/>
  <c r="RTJ1216" i="1" s="1"/>
  <c r="RVV1217" i="1"/>
  <c r="RVV1216" i="1" s="1"/>
  <c r="RYH1217" i="1"/>
  <c r="RYH1216" i="1" s="1"/>
  <c r="SDF1217" i="1"/>
  <c r="SDF1216" i="1" s="1"/>
  <c r="SFR1217" i="1"/>
  <c r="SFR1216" i="1" s="1"/>
  <c r="SID1217" i="1"/>
  <c r="SID1216" i="1" s="1"/>
  <c r="SKP1217" i="1"/>
  <c r="SKP1216" i="1" s="1"/>
  <c r="SNB1217" i="1"/>
  <c r="SNB1216" i="1" s="1"/>
  <c r="SPN1217" i="1"/>
  <c r="SPN1216" i="1" s="1"/>
  <c r="SRZ1217" i="1"/>
  <c r="SRZ1216" i="1" s="1"/>
  <c r="SUL1217" i="1"/>
  <c r="SUL1216" i="1" s="1"/>
  <c r="SWX1217" i="1"/>
  <c r="SWX1216" i="1" s="1"/>
  <c r="SZJ1217" i="1"/>
  <c r="SZJ1216" i="1" s="1"/>
  <c r="TGT1217" i="1"/>
  <c r="TGT1216" i="1" s="1"/>
  <c r="TJF1217" i="1"/>
  <c r="TJF1216" i="1" s="1"/>
  <c r="TOD1217" i="1"/>
  <c r="TOD1216" i="1" s="1"/>
  <c r="TQP1217" i="1"/>
  <c r="TQP1216" i="1" s="1"/>
  <c r="TVN1217" i="1"/>
  <c r="TVN1216" i="1" s="1"/>
  <c r="TXZ1217" i="1"/>
  <c r="TXZ1216" i="1" s="1"/>
  <c r="UCX1217" i="1"/>
  <c r="UCX1216" i="1" s="1"/>
  <c r="UFJ1217" i="1"/>
  <c r="UFJ1216" i="1" s="1"/>
  <c r="UHV1217" i="1"/>
  <c r="UHV1216" i="1" s="1"/>
  <c r="UPF1217" i="1"/>
  <c r="UPF1216" i="1" s="1"/>
  <c r="UUD1217" i="1"/>
  <c r="UUD1216" i="1" s="1"/>
  <c r="UWP1217" i="1"/>
  <c r="UWP1216" i="1" s="1"/>
  <c r="UZB1217" i="1"/>
  <c r="UZB1216" i="1" s="1"/>
  <c r="VBN1217" i="1"/>
  <c r="VBN1216" i="1" s="1"/>
  <c r="VGL1217" i="1"/>
  <c r="VGL1216" i="1" s="1"/>
  <c r="VLJ1217" i="1"/>
  <c r="VLJ1216" i="1" s="1"/>
  <c r="VNV1217" i="1"/>
  <c r="VNV1216" i="1" s="1"/>
  <c r="VQH1217" i="1"/>
  <c r="VQH1216" i="1" s="1"/>
  <c r="VVF1217" i="1"/>
  <c r="VVF1216" i="1" s="1"/>
  <c r="VXR1217" i="1"/>
  <c r="VXR1216" i="1" s="1"/>
  <c r="WCP1217" i="1"/>
  <c r="WCP1216" i="1" s="1"/>
  <c r="WHN1217" i="1"/>
  <c r="WHN1216" i="1" s="1"/>
  <c r="WJZ1217" i="1"/>
  <c r="WJZ1216" i="1" s="1"/>
  <c r="WML1217" i="1"/>
  <c r="WML1216" i="1" s="1"/>
  <c r="WOX1217" i="1"/>
  <c r="WOX1216" i="1" s="1"/>
  <c r="WRJ1217" i="1"/>
  <c r="WRJ1216" i="1" s="1"/>
  <c r="WTV1217" i="1"/>
  <c r="WTV1216" i="1" s="1"/>
  <c r="WWH1217" i="1"/>
  <c r="WWH1216" i="1" s="1"/>
  <c r="WYT1217" i="1"/>
  <c r="WYT1216" i="1" s="1"/>
  <c r="XBF1217" i="1"/>
  <c r="XBF1216" i="1" s="1"/>
  <c r="DXZ1217" i="1"/>
  <c r="DXZ1216" i="1" s="1"/>
  <c r="FGL1217" i="1"/>
  <c r="FGL1216" i="1" s="1"/>
  <c r="FST1217" i="1"/>
  <c r="FST1216" i="1" s="1"/>
  <c r="GYT1217" i="1"/>
  <c r="GYT1216" i="1" s="1"/>
  <c r="IHF1217" i="1"/>
  <c r="IHF1216" i="1" s="1"/>
  <c r="IRB1217" i="1"/>
  <c r="IRB1216" i="1" s="1"/>
  <c r="JKT1217" i="1"/>
  <c r="JKT1216" i="1" s="1"/>
  <c r="JPR1217" i="1"/>
  <c r="JPR1216" i="1" s="1"/>
  <c r="KLV1217" i="1"/>
  <c r="KLV1216" i="1" s="1"/>
  <c r="KTF1217" i="1"/>
  <c r="KTF1216" i="1" s="1"/>
  <c r="LMX1217" i="1"/>
  <c r="LMX1216" i="1" s="1"/>
  <c r="MQL1217" i="1"/>
  <c r="MQL1216" i="1" s="1"/>
  <c r="NWL1217" i="1"/>
  <c r="NWL1216" i="1" s="1"/>
  <c r="LWL1217" i="1"/>
  <c r="LWL1216" i="1" s="1"/>
  <c r="NCL1217" i="1"/>
  <c r="NCL1216" i="1" s="1"/>
  <c r="QDF1217" i="1"/>
  <c r="QDF1216" i="1" s="1"/>
  <c r="QKP1217" i="1"/>
  <c r="QKP1216" i="1" s="1"/>
  <c r="RBV1217" i="1"/>
  <c r="RBV1216" i="1" s="1"/>
  <c r="SCX1217" i="1"/>
  <c r="SCX1216" i="1" s="1"/>
  <c r="SMT1217" i="1"/>
  <c r="SMT1216" i="1" s="1"/>
  <c r="LUP1217" i="1"/>
  <c r="LUP1216" i="1" s="1"/>
  <c r="LXB1217" i="1"/>
  <c r="LXB1216" i="1" s="1"/>
  <c r="LZN1217" i="1"/>
  <c r="LZN1216" i="1" s="1"/>
  <c r="MBZ1217" i="1"/>
  <c r="MBZ1216" i="1" s="1"/>
  <c r="MGX1217" i="1"/>
  <c r="MGX1216" i="1" s="1"/>
  <c r="MJJ1217" i="1"/>
  <c r="MJJ1216" i="1" s="1"/>
  <c r="MLV1217" i="1"/>
  <c r="MLV1216" i="1" s="1"/>
  <c r="MOH1217" i="1"/>
  <c r="MOH1216" i="1" s="1"/>
  <c r="MQT1217" i="1"/>
  <c r="MQT1216" i="1" s="1"/>
  <c r="MTF1217" i="1"/>
  <c r="MTF1216" i="1" s="1"/>
  <c r="MVR1217" i="1"/>
  <c r="MVR1216" i="1" s="1"/>
  <c r="MYD1217" i="1"/>
  <c r="MYD1216" i="1" s="1"/>
  <c r="NAP1217" i="1"/>
  <c r="NAP1216" i="1" s="1"/>
  <c r="NDB1217" i="1"/>
  <c r="NDB1216" i="1" s="1"/>
  <c r="NFN1217" i="1"/>
  <c r="NFN1216" i="1" s="1"/>
  <c r="NHZ1217" i="1"/>
  <c r="NHZ1216" i="1" s="1"/>
  <c r="NKL1217" i="1"/>
  <c r="NKL1216" i="1" s="1"/>
  <c r="NPJ1217" i="1"/>
  <c r="NPJ1216" i="1" s="1"/>
  <c r="NRV1217" i="1"/>
  <c r="NRV1216" i="1" s="1"/>
  <c r="NUH1217" i="1"/>
  <c r="NUH1216" i="1" s="1"/>
  <c r="NWT1217" i="1"/>
  <c r="NWT1216" i="1" s="1"/>
  <c r="OED1217" i="1"/>
  <c r="OED1216" i="1" s="1"/>
  <c r="OGP1217" i="1"/>
  <c r="OGP1216" i="1" s="1"/>
  <c r="OLN1217" i="1"/>
  <c r="OLN1216" i="1" s="1"/>
  <c r="ONZ1217" i="1"/>
  <c r="ONZ1216" i="1" s="1"/>
  <c r="OVJ1217" i="1"/>
  <c r="OVJ1216" i="1" s="1"/>
  <c r="OXV1217" i="1"/>
  <c r="OXV1216" i="1" s="1"/>
  <c r="PAH1217" i="1"/>
  <c r="PAH1216" i="1" s="1"/>
  <c r="PCT1217" i="1"/>
  <c r="PCT1216" i="1" s="1"/>
  <c r="PFF1217" i="1"/>
  <c r="PFF1216" i="1" s="1"/>
  <c r="PKD1217" i="1"/>
  <c r="PKD1216" i="1" s="1"/>
  <c r="PPB1217" i="1"/>
  <c r="PPB1216" i="1" s="1"/>
  <c r="PTZ1217" i="1"/>
  <c r="PTZ1216" i="1" s="1"/>
  <c r="PWL1217" i="1"/>
  <c r="PWL1216" i="1" s="1"/>
  <c r="PYX1217" i="1"/>
  <c r="PYX1216" i="1" s="1"/>
  <c r="QDV1217" i="1"/>
  <c r="QDV1216" i="1" s="1"/>
  <c r="QGH1217" i="1"/>
  <c r="QGH1216" i="1" s="1"/>
  <c r="QIT1217" i="1"/>
  <c r="QIT1216" i="1" s="1"/>
  <c r="QLF1217" i="1"/>
  <c r="QLF1216" i="1" s="1"/>
  <c r="QNR1217" i="1"/>
  <c r="QNR1216" i="1" s="1"/>
  <c r="QQD1217" i="1"/>
  <c r="QQD1216" i="1" s="1"/>
  <c r="QSP1217" i="1"/>
  <c r="QSP1216" i="1" s="1"/>
  <c r="QXN1217" i="1"/>
  <c r="QXN1216" i="1" s="1"/>
  <c r="RCL1217" i="1"/>
  <c r="RCL1216" i="1" s="1"/>
  <c r="RHJ1217" i="1"/>
  <c r="RHJ1216" i="1" s="1"/>
  <c r="RJV1217" i="1"/>
  <c r="RJV1216" i="1" s="1"/>
  <c r="RMH1217" i="1"/>
  <c r="RMH1216" i="1" s="1"/>
  <c r="ROT1217" i="1"/>
  <c r="ROT1216" i="1" s="1"/>
  <c r="RRF1217" i="1"/>
  <c r="RRF1216" i="1" s="1"/>
  <c r="RTR1217" i="1"/>
  <c r="RTR1216" i="1" s="1"/>
  <c r="RWD1217" i="1"/>
  <c r="RWD1216" i="1" s="1"/>
  <c r="RYP1217" i="1"/>
  <c r="RYP1216" i="1" s="1"/>
  <c r="SBB1217" i="1"/>
  <c r="SBB1216" i="1" s="1"/>
  <c r="SDN1217" i="1"/>
  <c r="SDN1216" i="1" s="1"/>
  <c r="SFZ1217" i="1"/>
  <c r="SFZ1216" i="1" s="1"/>
  <c r="SIL1217" i="1"/>
  <c r="SIL1216" i="1" s="1"/>
  <c r="QIL1217" i="1"/>
  <c r="QIL1216" i="1" s="1"/>
  <c r="QNJ1217" i="1"/>
  <c r="QNJ1216" i="1" s="1"/>
  <c r="TEH1217" i="1"/>
  <c r="TEH1216" i="1" s="1"/>
  <c r="TLR1217" i="1"/>
  <c r="TLR1216" i="1" s="1"/>
  <c r="UAL1217" i="1"/>
  <c r="UAL1216" i="1" s="1"/>
  <c r="VST1217" i="1"/>
  <c r="VST1216" i="1" s="1"/>
  <c r="SKX1217" i="1"/>
  <c r="SKX1216" i="1" s="1"/>
  <c r="SPV1217" i="1"/>
  <c r="SPV1216" i="1" s="1"/>
  <c r="SUT1217" i="1"/>
  <c r="SUT1216" i="1" s="1"/>
  <c r="SZR1217" i="1"/>
  <c r="SZR1216" i="1" s="1"/>
  <c r="TCD1217" i="1"/>
  <c r="TCD1216" i="1" s="1"/>
  <c r="TEP1217" i="1"/>
  <c r="TEP1216" i="1" s="1"/>
  <c r="TJN1217" i="1"/>
  <c r="TJN1216" i="1" s="1"/>
  <c r="TOL1217" i="1"/>
  <c r="TOL1216" i="1" s="1"/>
  <c r="TQX1217" i="1"/>
  <c r="TQX1216" i="1" s="1"/>
  <c r="TTJ1217" i="1"/>
  <c r="TTJ1216" i="1" s="1"/>
  <c r="TVV1217" i="1"/>
  <c r="TVV1216" i="1" s="1"/>
  <c r="UAT1217" i="1"/>
  <c r="UAT1216" i="1" s="1"/>
  <c r="UDF1217" i="1"/>
  <c r="UDF1216" i="1" s="1"/>
  <c r="UID1217" i="1"/>
  <c r="UID1216" i="1" s="1"/>
  <c r="UNB1217" i="1"/>
  <c r="UNB1216" i="1" s="1"/>
  <c r="UPN1217" i="1"/>
  <c r="UPN1216" i="1" s="1"/>
  <c r="URZ1217" i="1"/>
  <c r="URZ1216" i="1" s="1"/>
  <c r="UWX1217" i="1"/>
  <c r="UWX1216" i="1" s="1"/>
  <c r="VEH1217" i="1"/>
  <c r="VEH1216" i="1" s="1"/>
  <c r="VJF1217" i="1"/>
  <c r="VJF1216" i="1" s="1"/>
  <c r="VLR1217" i="1"/>
  <c r="VLR1216" i="1" s="1"/>
  <c r="VOD1217" i="1"/>
  <c r="VOD1216" i="1" s="1"/>
  <c r="VQP1217" i="1"/>
  <c r="VQP1216" i="1" s="1"/>
  <c r="VVN1217" i="1"/>
  <c r="VVN1216" i="1" s="1"/>
  <c r="WAL1217" i="1"/>
  <c r="WAL1216" i="1" s="1"/>
  <c r="WFJ1217" i="1"/>
  <c r="WFJ1216" i="1" s="1"/>
  <c r="WMT1217" i="1"/>
  <c r="WMT1216" i="1" s="1"/>
  <c r="WPF1217" i="1"/>
  <c r="WPF1216" i="1" s="1"/>
  <c r="WUD1217" i="1"/>
  <c r="WUD1216" i="1" s="1"/>
  <c r="WWP1217" i="1"/>
  <c r="WWP1216" i="1" s="1"/>
  <c r="XBN1217" i="1"/>
  <c r="XBN1216" i="1" s="1"/>
  <c r="EOH1217" i="1"/>
  <c r="EOH1216" i="1" s="1"/>
  <c r="GBR1217" i="1"/>
  <c r="GBR1216" i="1" s="1"/>
  <c r="GQL1217" i="1"/>
  <c r="GQL1216" i="1" s="1"/>
  <c r="HPB1217" i="1"/>
  <c r="HPB1216" i="1" s="1"/>
  <c r="JCL1217" i="1"/>
  <c r="JCL1216" i="1" s="1"/>
  <c r="NVN1217" i="1"/>
  <c r="NVN1216" i="1" s="1"/>
  <c r="DSL1217" i="1"/>
  <c r="DSL1216" i="1" s="1"/>
  <c r="DLJ1217" i="1"/>
  <c r="DLJ1216" i="1" s="1"/>
  <c r="DNV1217" i="1"/>
  <c r="DNV1216" i="1" s="1"/>
  <c r="DST1217" i="1"/>
  <c r="DST1216" i="1" s="1"/>
  <c r="DXR1217" i="1"/>
  <c r="DXR1216" i="1" s="1"/>
  <c r="ECP1217" i="1"/>
  <c r="ECP1216" i="1" s="1"/>
  <c r="EHN1217" i="1"/>
  <c r="EHN1216" i="1" s="1"/>
  <c r="FGD1217" i="1"/>
  <c r="FGD1216" i="1" s="1"/>
  <c r="FLB1217" i="1"/>
  <c r="FLB1216" i="1" s="1"/>
  <c r="FNN1217" i="1"/>
  <c r="FNN1216" i="1" s="1"/>
  <c r="FUX1217" i="1"/>
  <c r="FUX1216" i="1" s="1"/>
  <c r="FZV1217" i="1"/>
  <c r="FZV1216" i="1" s="1"/>
  <c r="GJR1217" i="1"/>
  <c r="GJR1216" i="1" s="1"/>
  <c r="GMD1217" i="1"/>
  <c r="GMD1216" i="1" s="1"/>
  <c r="GVZ1217" i="1"/>
  <c r="GVZ1216" i="1" s="1"/>
  <c r="HAX1217" i="1"/>
  <c r="HAX1216" i="1" s="1"/>
  <c r="HKT1217" i="1"/>
  <c r="HKT1216" i="1" s="1"/>
  <c r="IEL1217" i="1"/>
  <c r="IEL1216" i="1" s="1"/>
  <c r="IOH1217" i="1"/>
  <c r="IOH1216" i="1" s="1"/>
  <c r="JHZ1217" i="1"/>
  <c r="JHZ1216" i="1" s="1"/>
  <c r="JKL1217" i="1"/>
  <c r="JKL1216" i="1" s="1"/>
  <c r="JMX1217" i="1"/>
  <c r="JMX1216" i="1" s="1"/>
  <c r="JUH1217" i="1"/>
  <c r="JUH1216" i="1" s="1"/>
  <c r="JZF1217" i="1"/>
  <c r="JZF1216" i="1" s="1"/>
  <c r="KBR1217" i="1"/>
  <c r="KBR1216" i="1" s="1"/>
  <c r="KED1217" i="1"/>
  <c r="KED1216" i="1" s="1"/>
  <c r="KGP1217" i="1"/>
  <c r="KGP1216" i="1" s="1"/>
  <c r="KLN1217" i="1"/>
  <c r="KLN1216" i="1" s="1"/>
  <c r="KSX1217" i="1"/>
  <c r="KSX1216" i="1" s="1"/>
  <c r="KVJ1217" i="1"/>
  <c r="KVJ1216" i="1" s="1"/>
  <c r="KXV1217" i="1"/>
  <c r="KXV1216" i="1" s="1"/>
  <c r="LAH1217" i="1"/>
  <c r="LAH1216" i="1" s="1"/>
  <c r="LHR1217" i="1"/>
  <c r="LHR1216" i="1" s="1"/>
  <c r="LMP1217" i="1"/>
  <c r="LMP1216" i="1" s="1"/>
  <c r="LRN1217" i="1"/>
  <c r="LRN1216" i="1" s="1"/>
  <c r="MBJ1217" i="1"/>
  <c r="MBJ1216" i="1" s="1"/>
  <c r="MGH1217" i="1"/>
  <c r="MGH1216" i="1" s="1"/>
  <c r="MLF1217" i="1"/>
  <c r="MLF1216" i="1" s="1"/>
  <c r="MNR1217" i="1"/>
  <c r="MNR1216" i="1" s="1"/>
  <c r="MSP1217" i="1"/>
  <c r="MSP1216" i="1" s="1"/>
  <c r="MVB1217" i="1"/>
  <c r="MVB1216" i="1" s="1"/>
  <c r="NHJ1217" i="1"/>
  <c r="NHJ1216" i="1" s="1"/>
  <c r="NMH1217" i="1"/>
  <c r="NMH1216" i="1" s="1"/>
  <c r="NOT1217" i="1"/>
  <c r="NOT1216" i="1" s="1"/>
  <c r="NTR1217" i="1"/>
  <c r="NTR1216" i="1" s="1"/>
  <c r="OUT1217" i="1"/>
  <c r="OUT1216" i="1" s="1"/>
  <c r="OZR1217" i="1"/>
  <c r="OZR1216" i="1" s="1"/>
  <c r="PCD1217" i="1"/>
  <c r="PCD1216" i="1" s="1"/>
  <c r="PHB1217" i="1"/>
  <c r="PHB1216" i="1" s="1"/>
  <c r="PLZ1217" i="1"/>
  <c r="PLZ1216" i="1" s="1"/>
  <c r="POL1217" i="1"/>
  <c r="POL1216" i="1" s="1"/>
  <c r="PQX1217" i="1"/>
  <c r="PQX1216" i="1" s="1"/>
  <c r="PTJ1217" i="1"/>
  <c r="PTJ1216" i="1" s="1"/>
  <c r="QFR1217" i="1"/>
  <c r="QFR1216" i="1" s="1"/>
  <c r="QID1217" i="1"/>
  <c r="QID1216" i="1" s="1"/>
  <c r="QNB1217" i="1"/>
  <c r="QNB1216" i="1" s="1"/>
  <c r="QPN1217" i="1"/>
  <c r="QPN1216" i="1" s="1"/>
  <c r="QRZ1217" i="1"/>
  <c r="QRZ1216" i="1" s="1"/>
  <c r="QWX1217" i="1"/>
  <c r="QWX1216" i="1" s="1"/>
  <c r="QZJ1217" i="1"/>
  <c r="QZJ1216" i="1" s="1"/>
  <c r="REH1217" i="1"/>
  <c r="REH1216" i="1" s="1"/>
  <c r="RGT1217" i="1"/>
  <c r="RGT1216" i="1" s="1"/>
  <c r="RLR1217" i="1"/>
  <c r="RLR1216" i="1" s="1"/>
  <c r="ROD1217" i="1"/>
  <c r="ROD1216" i="1" s="1"/>
  <c r="RQP1217" i="1"/>
  <c r="RQP1216" i="1" s="1"/>
  <c r="RVN1217" i="1"/>
  <c r="RVN1216" i="1" s="1"/>
  <c r="RXZ1217" i="1"/>
  <c r="RXZ1216" i="1" s="1"/>
  <c r="SAL1217" i="1"/>
  <c r="SAL1216" i="1" s="1"/>
  <c r="SFJ1217" i="1"/>
  <c r="SFJ1216" i="1" s="1"/>
  <c r="SHV1217" i="1"/>
  <c r="SHV1216" i="1" s="1"/>
  <c r="SKH1217" i="1"/>
  <c r="SKH1216" i="1" s="1"/>
  <c r="SPF1217" i="1"/>
  <c r="SPF1216" i="1" s="1"/>
  <c r="SRR1217" i="1"/>
  <c r="SRR1216" i="1" s="1"/>
  <c r="SWP1217" i="1"/>
  <c r="SWP1216" i="1" s="1"/>
  <c r="TBN1217" i="1"/>
  <c r="TBN1216" i="1" s="1"/>
  <c r="FFV1217" i="1"/>
  <c r="FFV1216" i="1" s="1"/>
  <c r="WVZ1217" i="1"/>
  <c r="WVZ1216" i="1" s="1"/>
  <c r="WYL1217" i="1"/>
  <c r="WYL1216" i="1" s="1"/>
  <c r="XAX1217" i="1"/>
  <c r="XAX1216" i="1" s="1"/>
  <c r="XDJ1217" i="1"/>
  <c r="XDJ1216" i="1" s="1"/>
  <c r="XCL1217" i="1"/>
  <c r="XCL1216" i="1" s="1"/>
  <c r="DKL1217" i="1"/>
  <c r="DKL1216" i="1" s="1"/>
  <c r="EBR1217" i="1"/>
  <c r="EBR1216" i="1" s="1"/>
  <c r="EQL1217" i="1"/>
  <c r="EQL1216" i="1" s="1"/>
  <c r="FFF1217" i="1"/>
  <c r="FFF1216" i="1" s="1"/>
  <c r="FRN1217" i="1"/>
  <c r="FRN1216" i="1" s="1"/>
  <c r="GGH1217" i="1"/>
  <c r="GGH1216" i="1" s="1"/>
  <c r="GVB1217" i="1"/>
  <c r="GVB1216" i="1" s="1"/>
  <c r="HMH1217" i="1"/>
  <c r="HMH1216" i="1" s="1"/>
  <c r="IBB1217" i="1"/>
  <c r="IBB1216" i="1" s="1"/>
  <c r="IPV1217" i="1"/>
  <c r="IPV1216" i="1" s="1"/>
  <c r="JEP1217" i="1"/>
  <c r="JEP1216" i="1" s="1"/>
  <c r="JOL1217" i="1"/>
  <c r="JOL1216" i="1" s="1"/>
  <c r="KFR1217" i="1"/>
  <c r="KFR1216" i="1" s="1"/>
  <c r="KRZ1217" i="1"/>
  <c r="KRZ1216" i="1" s="1"/>
  <c r="LGT1217" i="1"/>
  <c r="LGT1216" i="1" s="1"/>
  <c r="LTB1217" i="1"/>
  <c r="LTB1216" i="1" s="1"/>
  <c r="MHV1217" i="1"/>
  <c r="MHV1216" i="1" s="1"/>
  <c r="MWP1217" i="1"/>
  <c r="MWP1216" i="1" s="1"/>
  <c r="NLJ1217" i="1"/>
  <c r="NLJ1216" i="1" s="1"/>
  <c r="OAD1217" i="1"/>
  <c r="OAD1216" i="1" s="1"/>
  <c r="OOX1217" i="1"/>
  <c r="OOX1216" i="1" s="1"/>
  <c r="PBF1217" i="1"/>
  <c r="PBF1216" i="1" s="1"/>
  <c r="PNN1217" i="1"/>
  <c r="PNN1216" i="1" s="1"/>
  <c r="QET1217" i="1"/>
  <c r="QET1216" i="1" s="1"/>
  <c r="QTN1217" i="1"/>
  <c r="QTN1216" i="1" s="1"/>
  <c r="RFV1217" i="1"/>
  <c r="RFV1216" i="1" s="1"/>
  <c r="RPR1217" i="1"/>
  <c r="RPR1216" i="1" s="1"/>
  <c r="SEL1217" i="1"/>
  <c r="SEL1216" i="1" s="1"/>
  <c r="SQT1217" i="1"/>
  <c r="SQT1216" i="1" s="1"/>
  <c r="TFN1217" i="1"/>
  <c r="TFN1216" i="1" s="1"/>
  <c r="TUH1217" i="1"/>
  <c r="TUH1216" i="1" s="1"/>
  <c r="UGP1217" i="1"/>
  <c r="UGP1216" i="1" s="1"/>
  <c r="UVJ1217" i="1"/>
  <c r="UVJ1216" i="1" s="1"/>
  <c r="VHR1217" i="1"/>
  <c r="VHR1216" i="1" s="1"/>
  <c r="VWL1217" i="1"/>
  <c r="VWL1216" i="1" s="1"/>
  <c r="WLF1217" i="1"/>
  <c r="WLF1216" i="1" s="1"/>
  <c r="WSP1217" i="1"/>
  <c r="WSP1216" i="1" s="1"/>
  <c r="DPJ1217" i="1"/>
  <c r="DPJ1216" i="1" s="1"/>
  <c r="DZF1217" i="1"/>
  <c r="DZF1216" i="1" s="1"/>
  <c r="ENZ1217" i="1"/>
  <c r="ENZ1216" i="1" s="1"/>
  <c r="FAH1217" i="1"/>
  <c r="FAH1216" i="1" s="1"/>
  <c r="FPB1217" i="1"/>
  <c r="FPB1216" i="1" s="1"/>
  <c r="GDV1217" i="1"/>
  <c r="GDV1216" i="1" s="1"/>
  <c r="GQD1217" i="1"/>
  <c r="GQD1216" i="1" s="1"/>
  <c r="HEX1217" i="1"/>
  <c r="HEX1216" i="1" s="1"/>
  <c r="HTR1217" i="1"/>
  <c r="HTR1216" i="1" s="1"/>
  <c r="IIL1217" i="1"/>
  <c r="IIL1216" i="1" s="1"/>
  <c r="IXF1217" i="1"/>
  <c r="IXF1216" i="1" s="1"/>
  <c r="JLZ1217" i="1"/>
  <c r="JLZ1216" i="1" s="1"/>
  <c r="JYH1217" i="1"/>
  <c r="JYH1216" i="1" s="1"/>
  <c r="KNB1217" i="1"/>
  <c r="KNB1216" i="1" s="1"/>
  <c r="KZJ1217" i="1"/>
  <c r="KZJ1216" i="1" s="1"/>
  <c r="LOD1217" i="1"/>
  <c r="LOD1216" i="1" s="1"/>
  <c r="LXZ1217" i="1"/>
  <c r="LXZ1216" i="1" s="1"/>
  <c r="MMT1217" i="1"/>
  <c r="MMT1216" i="1" s="1"/>
  <c r="NDZ1217" i="1"/>
  <c r="NDZ1216" i="1" s="1"/>
  <c r="NST1217" i="1"/>
  <c r="NST1216" i="1" s="1"/>
  <c r="OHN1217" i="1"/>
  <c r="OHN1216" i="1" s="1"/>
  <c r="OTV1217" i="1"/>
  <c r="OTV1216" i="1" s="1"/>
  <c r="PIP1217" i="1"/>
  <c r="PIP1216" i="1" s="1"/>
  <c r="PUX1217" i="1"/>
  <c r="PUX1216" i="1" s="1"/>
  <c r="QJR1217" i="1"/>
  <c r="QJR1216" i="1" s="1"/>
  <c r="QVZ1217" i="1"/>
  <c r="QVZ1216" i="1" s="1"/>
  <c r="RKT1217" i="1"/>
  <c r="RKT1216" i="1" s="1"/>
  <c r="RZN1217" i="1"/>
  <c r="RZN1216" i="1" s="1"/>
  <c r="SLV1217" i="1"/>
  <c r="SLV1216" i="1" s="1"/>
  <c r="SVR1217" i="1"/>
  <c r="SVR1216" i="1" s="1"/>
  <c r="TKL1217" i="1"/>
  <c r="TKL1216" i="1" s="1"/>
  <c r="TWT1217" i="1"/>
  <c r="TWT1216" i="1" s="1"/>
  <c r="ULN1217" i="1"/>
  <c r="ULN1216" i="1" s="1"/>
  <c r="UXV1217" i="1"/>
  <c r="UXV1216" i="1" s="1"/>
  <c r="VMP1217" i="1"/>
  <c r="VMP1216" i="1" s="1"/>
  <c r="WBJ1217" i="1"/>
  <c r="WBJ1216" i="1" s="1"/>
  <c r="WQD1217" i="1"/>
  <c r="WQD1216" i="1" s="1"/>
  <c r="DMX1217" i="1"/>
  <c r="DMX1216" i="1" s="1"/>
  <c r="DWT1217" i="1"/>
  <c r="DWT1216" i="1" s="1"/>
  <c r="ELN1217" i="1"/>
  <c r="ELN1216" i="1" s="1"/>
  <c r="EXV1217" i="1"/>
  <c r="EXV1216" i="1" s="1"/>
  <c r="FMP1217" i="1"/>
  <c r="FMP1216" i="1" s="1"/>
  <c r="GBJ1217" i="1"/>
  <c r="GBJ1216" i="1" s="1"/>
  <c r="GNR1217" i="1"/>
  <c r="GNR1216" i="1" s="1"/>
  <c r="HCL1217" i="1"/>
  <c r="HCL1216" i="1" s="1"/>
  <c r="HRF1217" i="1"/>
  <c r="HRF1216" i="1" s="1"/>
  <c r="IFZ1217" i="1"/>
  <c r="IFZ1216" i="1" s="1"/>
  <c r="ISH1217" i="1"/>
  <c r="ISH1216" i="1" s="1"/>
  <c r="JHB1217" i="1"/>
  <c r="JHB1216" i="1" s="1"/>
  <c r="JVV1217" i="1"/>
  <c r="JVV1216" i="1" s="1"/>
  <c r="KID1217" i="1"/>
  <c r="KID1216" i="1" s="1"/>
  <c r="KWX1217" i="1"/>
  <c r="KWX1216" i="1" s="1"/>
  <c r="LLR1217" i="1"/>
  <c r="LLR1216" i="1" s="1"/>
  <c r="MCX1217" i="1"/>
  <c r="MCX1216" i="1" s="1"/>
  <c r="MPF1217" i="1"/>
  <c r="MPF1216" i="1" s="1"/>
  <c r="NBN1217" i="1"/>
  <c r="NBN1216" i="1" s="1"/>
  <c r="NQH1217" i="1"/>
  <c r="NQH1216" i="1" s="1"/>
  <c r="OFB1217" i="1"/>
  <c r="OFB1216" i="1" s="1"/>
  <c r="ORJ1217" i="1"/>
  <c r="ORJ1216" i="1" s="1"/>
  <c r="PGD1217" i="1"/>
  <c r="PGD1216" i="1" s="1"/>
  <c r="PXJ1217" i="1"/>
  <c r="PXJ1216" i="1" s="1"/>
  <c r="QOP1217" i="1"/>
  <c r="QOP1216" i="1" s="1"/>
  <c r="RDJ1217" i="1"/>
  <c r="RDJ1216" i="1" s="1"/>
  <c r="RSD1217" i="1"/>
  <c r="RSD1216" i="1" s="1"/>
  <c r="SGX1217" i="1"/>
  <c r="SGX1216" i="1" s="1"/>
  <c r="TAP1217" i="1"/>
  <c r="TAP1216" i="1" s="1"/>
  <c r="TMX1217" i="1"/>
  <c r="TMX1216" i="1" s="1"/>
  <c r="UBR1217" i="1"/>
  <c r="UBR1216" i="1" s="1"/>
  <c r="UNZ1217" i="1"/>
  <c r="UNZ1216" i="1" s="1"/>
  <c r="VFF1217" i="1"/>
  <c r="VFF1216" i="1" s="1"/>
  <c r="VTZ1217" i="1"/>
  <c r="VTZ1216" i="1" s="1"/>
  <c r="WIT1217" i="1"/>
  <c r="WIT1216" i="1" s="1"/>
  <c r="WXN1217" i="1"/>
  <c r="WXN1216" i="1" s="1"/>
  <c r="DUH1217" i="1"/>
  <c r="DUH1216" i="1" s="1"/>
  <c r="EGP1217" i="1"/>
  <c r="EGP1216" i="1" s="1"/>
  <c r="ESX1217" i="1"/>
  <c r="ESX1216" i="1" s="1"/>
  <c r="FHR1217" i="1"/>
  <c r="FHR1216" i="1" s="1"/>
  <c r="FWL1217" i="1"/>
  <c r="FWL1216" i="1" s="1"/>
  <c r="GIT1217" i="1"/>
  <c r="GIT1216" i="1" s="1"/>
  <c r="GXN1217" i="1"/>
  <c r="GXN1216" i="1" s="1"/>
  <c r="HJV1217" i="1"/>
  <c r="HJV1216" i="1" s="1"/>
  <c r="HYP1217" i="1"/>
  <c r="HYP1216" i="1" s="1"/>
  <c r="IKX1217" i="1"/>
  <c r="IKX1216" i="1" s="1"/>
  <c r="IZR1217" i="1"/>
  <c r="IZR1216" i="1" s="1"/>
  <c r="JQX1217" i="1"/>
  <c r="JQX1216" i="1" s="1"/>
  <c r="KDF1217" i="1"/>
  <c r="KDF1216" i="1" s="1"/>
  <c r="KPN1217" i="1"/>
  <c r="KPN1216" i="1" s="1"/>
  <c r="LEH1217" i="1"/>
  <c r="LEH1216" i="1" s="1"/>
  <c r="LVN1217" i="1"/>
  <c r="LVN1216" i="1" s="1"/>
  <c r="MFJ1217" i="1"/>
  <c r="MFJ1216" i="1" s="1"/>
  <c r="MUD1217" i="1"/>
  <c r="MUD1216" i="1" s="1"/>
  <c r="NIX1217" i="1"/>
  <c r="NIX1216" i="1" s="1"/>
  <c r="NVF1217" i="1"/>
  <c r="NVF1216" i="1" s="1"/>
  <c r="OJZ1217" i="1"/>
  <c r="OJZ1216" i="1" s="1"/>
  <c r="OYT1217" i="1"/>
  <c r="OYT1216" i="1" s="1"/>
  <c r="PPZ1217" i="1"/>
  <c r="PPZ1216" i="1" s="1"/>
  <c r="QCH1217" i="1"/>
  <c r="QCH1216" i="1" s="1"/>
  <c r="QMD1217" i="1"/>
  <c r="QMD1216" i="1" s="1"/>
  <c r="RAX1217" i="1"/>
  <c r="RAX1216" i="1" s="1"/>
  <c r="RUP1217" i="1"/>
  <c r="RUP1216" i="1" s="1"/>
  <c r="SJJ1217" i="1"/>
  <c r="SJJ1216" i="1" s="1"/>
  <c r="SYD1217" i="1"/>
  <c r="SYD1216" i="1" s="1"/>
  <c r="TPJ1217" i="1"/>
  <c r="TPJ1216" i="1" s="1"/>
  <c r="UED1217" i="1"/>
  <c r="UED1216" i="1" s="1"/>
  <c r="UQL1217" i="1"/>
  <c r="UQL1216" i="1" s="1"/>
  <c r="VCT1217" i="1"/>
  <c r="VCT1216" i="1" s="1"/>
  <c r="VRN1217" i="1"/>
  <c r="VRN1216" i="1" s="1"/>
  <c r="WGH1217" i="1"/>
  <c r="WGH1216" i="1" s="1"/>
  <c r="WVB1217" i="1"/>
  <c r="WVB1216" i="1" s="1"/>
  <c r="DRV1217" i="1"/>
  <c r="DRV1216" i="1" s="1"/>
  <c r="EED1217" i="1"/>
  <c r="EED1216" i="1" s="1"/>
  <c r="EJB1217" i="1"/>
  <c r="EJB1216" i="1" s="1"/>
  <c r="EVJ1217" i="1"/>
  <c r="EVJ1216" i="1" s="1"/>
  <c r="FCT1217" i="1"/>
  <c r="FCT1216" i="1" s="1"/>
  <c r="FKD1217" i="1"/>
  <c r="FKD1216" i="1" s="1"/>
  <c r="FTZ1217" i="1"/>
  <c r="FTZ1216" i="1" s="1"/>
  <c r="FYX1217" i="1"/>
  <c r="FYX1216" i="1" s="1"/>
  <c r="GLF1217" i="1"/>
  <c r="GLF1216" i="1" s="1"/>
  <c r="GSP1217" i="1"/>
  <c r="GSP1216" i="1" s="1"/>
  <c r="GZZ1217" i="1"/>
  <c r="GZZ1216" i="1" s="1"/>
  <c r="HHJ1217" i="1"/>
  <c r="HHJ1216" i="1" s="1"/>
  <c r="HOT1217" i="1"/>
  <c r="HOT1216" i="1" s="1"/>
  <c r="HWD1217" i="1"/>
  <c r="HWD1216" i="1" s="1"/>
  <c r="IDN1217" i="1"/>
  <c r="IDN1216" i="1" s="1"/>
  <c r="INJ1217" i="1"/>
  <c r="INJ1216" i="1" s="1"/>
  <c r="IUT1217" i="1"/>
  <c r="IUT1216" i="1" s="1"/>
  <c r="JCD1217" i="1"/>
  <c r="JCD1216" i="1" s="1"/>
  <c r="JJN1217" i="1"/>
  <c r="JJN1216" i="1" s="1"/>
  <c r="JTJ1217" i="1"/>
  <c r="JTJ1216" i="1" s="1"/>
  <c r="KAT1217" i="1"/>
  <c r="KAT1216" i="1" s="1"/>
  <c r="KKP1217" i="1"/>
  <c r="KKP1216" i="1" s="1"/>
  <c r="KUL1217" i="1"/>
  <c r="KUL1216" i="1" s="1"/>
  <c r="LBV1217" i="1"/>
  <c r="LBV1216" i="1" s="1"/>
  <c r="LJF1217" i="1"/>
  <c r="LJF1216" i="1" s="1"/>
  <c r="LQP1217" i="1"/>
  <c r="LQP1216" i="1" s="1"/>
  <c r="MAL1217" i="1"/>
  <c r="MAL1216" i="1" s="1"/>
  <c r="MKH1217" i="1"/>
  <c r="MKH1216" i="1" s="1"/>
  <c r="MRR1217" i="1"/>
  <c r="MRR1216" i="1" s="1"/>
  <c r="MZB1217" i="1"/>
  <c r="MZB1216" i="1" s="1"/>
  <c r="NGL1217" i="1"/>
  <c r="NGL1216" i="1" s="1"/>
  <c r="NNV1217" i="1"/>
  <c r="NNV1216" i="1" s="1"/>
  <c r="NXR1217" i="1"/>
  <c r="NXR1216" i="1" s="1"/>
  <c r="OCP1217" i="1"/>
  <c r="OCP1216" i="1" s="1"/>
  <c r="OML1217" i="1"/>
  <c r="OML1216" i="1" s="1"/>
  <c r="OWH1217" i="1"/>
  <c r="OWH1216" i="1" s="1"/>
  <c r="PDR1217" i="1"/>
  <c r="PDR1216" i="1" s="1"/>
  <c r="PLB1217" i="1"/>
  <c r="PLB1216" i="1" s="1"/>
  <c r="PSL1217" i="1"/>
  <c r="PSL1216" i="1" s="1"/>
  <c r="PZV1217" i="1"/>
  <c r="PZV1216" i="1" s="1"/>
  <c r="QHF1217" i="1"/>
  <c r="QHF1216" i="1" s="1"/>
  <c r="QRB1217" i="1"/>
  <c r="QRB1216" i="1" s="1"/>
  <c r="QYL1217" i="1"/>
  <c r="QYL1216" i="1" s="1"/>
  <c r="RIH1217" i="1"/>
  <c r="RIH1216" i="1" s="1"/>
  <c r="RNF1217" i="1"/>
  <c r="RNF1216" i="1" s="1"/>
  <c r="RXB1217" i="1"/>
  <c r="RXB1216" i="1" s="1"/>
  <c r="SBZ1217" i="1"/>
  <c r="SBZ1216" i="1" s="1"/>
  <c r="SOH1217" i="1"/>
  <c r="SOH1216" i="1" s="1"/>
  <c r="STF1217" i="1"/>
  <c r="STF1216" i="1" s="1"/>
  <c r="TDB1217" i="1"/>
  <c r="TDB1216" i="1" s="1"/>
  <c r="THZ1217" i="1"/>
  <c r="THZ1216" i="1" s="1"/>
  <c r="TRV1217" i="1"/>
  <c r="TRV1216" i="1" s="1"/>
  <c r="TZF1217" i="1"/>
  <c r="TZF1216" i="1" s="1"/>
  <c r="UJB1217" i="1"/>
  <c r="UJB1216" i="1" s="1"/>
  <c r="USX1217" i="1"/>
  <c r="USX1216" i="1" s="1"/>
  <c r="VAH1217" i="1"/>
  <c r="VAH1216" i="1" s="1"/>
  <c r="VKD1217" i="1"/>
  <c r="VKD1216" i="1" s="1"/>
  <c r="VPB1217" i="1"/>
  <c r="VPB1216" i="1" s="1"/>
  <c r="VYX1217" i="1"/>
  <c r="VYX1216" i="1" s="1"/>
  <c r="WDV1217" i="1"/>
  <c r="WDV1216" i="1" s="1"/>
  <c r="WNR1217" i="1"/>
  <c r="WNR1216" i="1" s="1"/>
  <c r="WZZ1217" i="1"/>
  <c r="WZZ1216" i="1" s="1"/>
  <c r="DQH1217" i="1"/>
  <c r="DQH1216" i="1" s="1"/>
  <c r="DVF1217" i="1"/>
  <c r="DVF1216" i="1" s="1"/>
  <c r="EAD1217" i="1"/>
  <c r="EAD1216" i="1" s="1"/>
  <c r="EFB1217" i="1"/>
  <c r="EFB1216" i="1" s="1"/>
  <c r="EJZ1217" i="1"/>
  <c r="EJZ1216" i="1" s="1"/>
  <c r="EML1217" i="1"/>
  <c r="EML1216" i="1" s="1"/>
  <c r="EOX1217" i="1"/>
  <c r="EOX1216" i="1" s="1"/>
  <c r="ERJ1217" i="1"/>
  <c r="ERJ1216" i="1" s="1"/>
  <c r="ETV1217" i="1"/>
  <c r="ETV1216" i="1" s="1"/>
  <c r="EWH1217" i="1"/>
  <c r="EWH1216" i="1" s="1"/>
  <c r="EYT1217" i="1"/>
  <c r="EYT1216" i="1" s="1"/>
  <c r="FBF1217" i="1"/>
  <c r="FBF1216" i="1" s="1"/>
  <c r="FDR1217" i="1"/>
  <c r="FDR1216" i="1" s="1"/>
  <c r="FIP1217" i="1"/>
  <c r="FIP1216" i="1" s="1"/>
  <c r="FPZ1217" i="1"/>
  <c r="FPZ1216" i="1" s="1"/>
  <c r="FSL1217" i="1"/>
  <c r="FSL1216" i="1" s="1"/>
  <c r="FXJ1217" i="1"/>
  <c r="FXJ1216" i="1" s="1"/>
  <c r="GCH1217" i="1"/>
  <c r="GCH1216" i="1" s="1"/>
  <c r="GET1217" i="1"/>
  <c r="GET1216" i="1" s="1"/>
  <c r="GHF1217" i="1"/>
  <c r="GHF1216" i="1" s="1"/>
  <c r="GOP1217" i="1"/>
  <c r="GOP1216" i="1" s="1"/>
  <c r="GRB1217" i="1"/>
  <c r="GRB1216" i="1" s="1"/>
  <c r="GTN1217" i="1"/>
  <c r="GTN1216" i="1" s="1"/>
  <c r="GYL1217" i="1"/>
  <c r="GYL1216" i="1" s="1"/>
  <c r="HDJ1217" i="1"/>
  <c r="HDJ1216" i="1" s="1"/>
  <c r="HFV1217" i="1"/>
  <c r="HFV1216" i="1" s="1"/>
  <c r="HIH1217" i="1"/>
  <c r="HIH1216" i="1" s="1"/>
  <c r="HNF1217" i="1"/>
  <c r="HNF1216" i="1" s="1"/>
  <c r="HPR1217" i="1"/>
  <c r="HPR1216" i="1" s="1"/>
  <c r="HSD1217" i="1"/>
  <c r="HSD1216" i="1" s="1"/>
  <c r="HUP1217" i="1"/>
  <c r="HUP1216" i="1" s="1"/>
  <c r="HXB1217" i="1"/>
  <c r="HXB1216" i="1" s="1"/>
  <c r="HZN1217" i="1"/>
  <c r="HZN1216" i="1" s="1"/>
  <c r="IBZ1217" i="1"/>
  <c r="IBZ1216" i="1" s="1"/>
  <c r="IGX1217" i="1"/>
  <c r="IGX1216" i="1" s="1"/>
  <c r="IJJ1217" i="1"/>
  <c r="IJJ1216" i="1" s="1"/>
  <c r="ILV1217" i="1"/>
  <c r="ILV1216" i="1" s="1"/>
  <c r="IQT1217" i="1"/>
  <c r="IQT1216" i="1" s="1"/>
  <c r="ITF1217" i="1"/>
  <c r="ITF1216" i="1" s="1"/>
  <c r="IVR1217" i="1"/>
  <c r="IVR1216" i="1" s="1"/>
  <c r="IYD1217" i="1"/>
  <c r="IYD1216" i="1" s="1"/>
  <c r="JAP1217" i="1"/>
  <c r="JAP1216" i="1" s="1"/>
  <c r="JDB1217" i="1"/>
  <c r="JDB1216" i="1" s="1"/>
  <c r="JFN1217" i="1"/>
  <c r="JFN1216" i="1" s="1"/>
  <c r="JPJ1217" i="1"/>
  <c r="JPJ1216" i="1" s="1"/>
  <c r="JRV1217" i="1"/>
  <c r="JRV1216" i="1" s="1"/>
  <c r="JWT1217" i="1"/>
  <c r="JWT1216" i="1" s="1"/>
  <c r="KJB1217" i="1"/>
  <c r="KJB1216" i="1" s="1"/>
  <c r="KNZ1217" i="1"/>
  <c r="KNZ1216" i="1" s="1"/>
  <c r="KQL1217" i="1"/>
  <c r="KQL1216" i="1" s="1"/>
  <c r="LCT1217" i="1"/>
  <c r="LCT1216" i="1" s="1"/>
  <c r="LFF1217" i="1"/>
  <c r="LFF1216" i="1" s="1"/>
  <c r="LKD1217" i="1"/>
  <c r="LKD1216" i="1" s="1"/>
  <c r="LPB1217" i="1"/>
  <c r="LPB1216" i="1" s="1"/>
  <c r="LTZ1217" i="1"/>
  <c r="LTZ1216" i="1" s="1"/>
  <c r="LYX1217" i="1"/>
  <c r="LYX1216" i="1" s="1"/>
  <c r="MDV1217" i="1"/>
  <c r="MDV1216" i="1" s="1"/>
  <c r="MIT1217" i="1"/>
  <c r="MIT1216" i="1" s="1"/>
  <c r="MQD1217" i="1"/>
  <c r="MQD1216" i="1" s="1"/>
  <c r="MXN1217" i="1"/>
  <c r="MXN1216" i="1" s="1"/>
  <c r="MZZ1217" i="1"/>
  <c r="MZZ1216" i="1" s="1"/>
  <c r="NEX1217" i="1"/>
  <c r="NEX1216" i="1" s="1"/>
  <c r="NJV1217" i="1"/>
  <c r="NJV1216" i="1" s="1"/>
  <c r="NRF1217" i="1"/>
  <c r="NRF1216" i="1" s="1"/>
  <c r="NWD1217" i="1"/>
  <c r="NWD1216" i="1" s="1"/>
  <c r="NYP1217" i="1"/>
  <c r="NYP1216" i="1" s="1"/>
  <c r="OBB1217" i="1"/>
  <c r="OBB1216" i="1" s="1"/>
  <c r="OFZ1217" i="1"/>
  <c r="OFZ1216" i="1" s="1"/>
  <c r="OIL1217" i="1"/>
  <c r="OIL1216" i="1" s="1"/>
  <c r="OKX1217" i="1"/>
  <c r="OKX1216" i="1" s="1"/>
  <c r="ONJ1217" i="1"/>
  <c r="ONJ1216" i="1" s="1"/>
  <c r="OPV1217" i="1"/>
  <c r="OPV1216" i="1" s="1"/>
  <c r="OSH1217" i="1"/>
  <c r="OSH1216" i="1" s="1"/>
  <c r="OXF1217" i="1"/>
  <c r="OXF1216" i="1" s="1"/>
  <c r="PEP1217" i="1"/>
  <c r="PEP1216" i="1" s="1"/>
  <c r="PJN1217" i="1"/>
  <c r="PJN1216" i="1" s="1"/>
  <c r="PVV1217" i="1"/>
  <c r="PVV1216" i="1" s="1"/>
  <c r="QAT1217" i="1"/>
  <c r="QAT1216" i="1" s="1"/>
  <c r="SUD1217" i="1"/>
  <c r="SUD1216" i="1" s="1"/>
  <c r="SZB1217" i="1"/>
  <c r="SZB1216" i="1" s="1"/>
  <c r="TDZ1217" i="1"/>
  <c r="TDZ1216" i="1" s="1"/>
  <c r="TGL1217" i="1"/>
  <c r="TGL1216" i="1" s="1"/>
  <c r="TIX1217" i="1"/>
  <c r="TIX1216" i="1" s="1"/>
  <c r="TLJ1217" i="1"/>
  <c r="TLJ1216" i="1" s="1"/>
  <c r="TNV1217" i="1"/>
  <c r="TNV1216" i="1" s="1"/>
  <c r="UHN1217" i="1"/>
  <c r="UHN1216" i="1" s="1"/>
  <c r="VDR1217" i="1"/>
  <c r="VDR1216" i="1" s="1"/>
  <c r="SSX1217" i="1"/>
  <c r="SSX1216" i="1" s="1"/>
  <c r="DLB1217" i="1"/>
  <c r="DLB1216" i="1" s="1"/>
  <c r="DNN1217" i="1"/>
  <c r="DNN1216" i="1" s="1"/>
  <c r="DPZ1217" i="1"/>
  <c r="DPZ1216" i="1" s="1"/>
  <c r="DXJ1217" i="1"/>
  <c r="DXJ1216" i="1" s="1"/>
  <c r="ECH1217" i="1"/>
  <c r="ECH1216" i="1" s="1"/>
  <c r="EET1217" i="1"/>
  <c r="EET1216" i="1" s="1"/>
  <c r="EHF1217" i="1"/>
  <c r="EHF1216" i="1" s="1"/>
  <c r="EJR1217" i="1"/>
  <c r="EJR1216" i="1" s="1"/>
  <c r="EMD1217" i="1"/>
  <c r="EMD1216" i="1" s="1"/>
  <c r="EOP1217" i="1"/>
  <c r="EOP1216" i="1" s="1"/>
  <c r="ETN1217" i="1"/>
  <c r="ETN1216" i="1" s="1"/>
  <c r="EVZ1217" i="1"/>
  <c r="EVZ1216" i="1" s="1"/>
  <c r="EYL1217" i="1"/>
  <c r="EYL1216" i="1" s="1"/>
  <c r="FAX1217" i="1"/>
  <c r="FAX1216" i="1" s="1"/>
  <c r="FDJ1217" i="1"/>
  <c r="FDJ1216" i="1" s="1"/>
  <c r="FKT1217" i="1"/>
  <c r="FKT1216" i="1" s="1"/>
  <c r="FPR1217" i="1"/>
  <c r="FPR1216" i="1" s="1"/>
  <c r="FSD1217" i="1"/>
  <c r="FSD1216" i="1" s="1"/>
  <c r="FUP1217" i="1"/>
  <c r="FUP1216" i="1" s="1"/>
  <c r="FXB1217" i="1"/>
  <c r="FXB1216" i="1" s="1"/>
  <c r="FZN1217" i="1"/>
  <c r="FZN1216" i="1" s="1"/>
  <c r="GBZ1217" i="1"/>
  <c r="GBZ1216" i="1" s="1"/>
  <c r="GGX1217" i="1"/>
  <c r="GGX1216" i="1" s="1"/>
  <c r="GJJ1217" i="1"/>
  <c r="GJJ1216" i="1" s="1"/>
  <c r="GLV1217" i="1"/>
  <c r="GLV1216" i="1" s="1"/>
  <c r="GOH1217" i="1"/>
  <c r="GOH1216" i="1" s="1"/>
  <c r="GQT1217" i="1"/>
  <c r="GQT1216" i="1" s="1"/>
  <c r="GVR1217" i="1"/>
  <c r="GVR1216" i="1" s="1"/>
  <c r="GYD1217" i="1"/>
  <c r="GYD1216" i="1" s="1"/>
  <c r="HDB1217" i="1"/>
  <c r="HDB1216" i="1" s="1"/>
  <c r="HFN1217" i="1"/>
  <c r="HFN1216" i="1" s="1"/>
  <c r="HHZ1217" i="1"/>
  <c r="HHZ1216" i="1" s="1"/>
  <c r="HKL1217" i="1"/>
  <c r="HKL1216" i="1" s="1"/>
  <c r="HPJ1217" i="1"/>
  <c r="HPJ1216" i="1" s="1"/>
  <c r="HUH1217" i="1"/>
  <c r="HUH1216" i="1" s="1"/>
  <c r="HWT1217" i="1"/>
  <c r="HWT1216" i="1" s="1"/>
  <c r="HZF1217" i="1"/>
  <c r="HZF1216" i="1" s="1"/>
  <c r="IBR1217" i="1"/>
  <c r="IBR1216" i="1" s="1"/>
  <c r="IED1217" i="1"/>
  <c r="IED1216" i="1" s="1"/>
  <c r="IJB1217" i="1"/>
  <c r="IJB1216" i="1" s="1"/>
  <c r="ILN1217" i="1"/>
  <c r="ILN1216" i="1" s="1"/>
  <c r="IQL1217" i="1"/>
  <c r="IQL1216" i="1" s="1"/>
  <c r="ISX1217" i="1"/>
  <c r="ISX1216" i="1" s="1"/>
  <c r="IVJ1217" i="1"/>
  <c r="IVJ1216" i="1" s="1"/>
  <c r="IXV1217" i="1"/>
  <c r="IXV1216" i="1" s="1"/>
  <c r="JCT1217" i="1"/>
  <c r="JCT1216" i="1" s="1"/>
  <c r="JFF1217" i="1"/>
  <c r="JFF1216" i="1" s="1"/>
  <c r="JHR1217" i="1"/>
  <c r="JHR1216" i="1" s="1"/>
  <c r="JKD1217" i="1"/>
  <c r="JKD1216" i="1" s="1"/>
  <c r="JMP1217" i="1"/>
  <c r="JMP1216" i="1" s="1"/>
  <c r="JPB1217" i="1"/>
  <c r="JPB1216" i="1" s="1"/>
  <c r="JRN1217" i="1"/>
  <c r="JRN1216" i="1" s="1"/>
  <c r="JTZ1217" i="1"/>
  <c r="JTZ1216" i="1" s="1"/>
  <c r="JWL1217" i="1"/>
  <c r="JWL1216" i="1" s="1"/>
  <c r="JYX1217" i="1"/>
  <c r="JYX1216" i="1" s="1"/>
  <c r="KBJ1217" i="1"/>
  <c r="KBJ1216" i="1" s="1"/>
  <c r="KDV1217" i="1"/>
  <c r="KDV1216" i="1" s="1"/>
  <c r="KGH1217" i="1"/>
  <c r="KGH1216" i="1" s="1"/>
  <c r="KIT1217" i="1"/>
  <c r="KIT1216" i="1" s="1"/>
  <c r="KLF1217" i="1"/>
  <c r="KLF1216" i="1" s="1"/>
  <c r="KNR1217" i="1"/>
  <c r="KNR1216" i="1" s="1"/>
  <c r="KQD1217" i="1"/>
  <c r="KQD1216" i="1" s="1"/>
  <c r="KSP1217" i="1"/>
  <c r="KSP1216" i="1" s="1"/>
  <c r="KVB1217" i="1"/>
  <c r="KVB1216" i="1" s="1"/>
  <c r="KXN1217" i="1"/>
  <c r="KXN1216" i="1" s="1"/>
  <c r="KZZ1217" i="1"/>
  <c r="KZZ1216" i="1" s="1"/>
  <c r="LCL1217" i="1"/>
  <c r="LCL1216" i="1" s="1"/>
  <c r="LEX1217" i="1"/>
  <c r="LEX1216" i="1" s="1"/>
  <c r="LHJ1217" i="1"/>
  <c r="LHJ1216" i="1" s="1"/>
  <c r="LJV1217" i="1"/>
  <c r="LJV1216" i="1" s="1"/>
  <c r="LMH1217" i="1"/>
  <c r="LMH1216" i="1" s="1"/>
  <c r="LOT1217" i="1"/>
  <c r="LOT1216" i="1" s="1"/>
  <c r="LRF1217" i="1"/>
  <c r="LRF1216" i="1" s="1"/>
  <c r="LTR1217" i="1"/>
  <c r="LTR1216" i="1" s="1"/>
  <c r="LWD1217" i="1"/>
  <c r="LWD1216" i="1" s="1"/>
  <c r="LYP1217" i="1"/>
  <c r="LYP1216" i="1" s="1"/>
  <c r="MBB1217" i="1"/>
  <c r="MBB1216" i="1" s="1"/>
  <c r="MDN1217" i="1"/>
  <c r="MDN1216" i="1" s="1"/>
  <c r="MFZ1217" i="1"/>
  <c r="MFZ1216" i="1" s="1"/>
  <c r="MIL1217" i="1"/>
  <c r="MIL1216" i="1" s="1"/>
  <c r="MKX1217" i="1"/>
  <c r="MKX1216" i="1" s="1"/>
  <c r="MNJ1217" i="1"/>
  <c r="MNJ1216" i="1" s="1"/>
  <c r="MPV1217" i="1"/>
  <c r="MPV1216" i="1" s="1"/>
  <c r="MSH1217" i="1"/>
  <c r="MSH1216" i="1" s="1"/>
  <c r="MUT1217" i="1"/>
  <c r="MUT1216" i="1" s="1"/>
  <c r="MXF1217" i="1"/>
  <c r="MXF1216" i="1" s="1"/>
  <c r="MZR1217" i="1"/>
  <c r="MZR1216" i="1" s="1"/>
  <c r="NCD1217" i="1"/>
  <c r="NCD1216" i="1" s="1"/>
  <c r="NEP1217" i="1"/>
  <c r="NEP1216" i="1" s="1"/>
  <c r="NHB1217" i="1"/>
  <c r="NHB1216" i="1" s="1"/>
  <c r="NJN1217" i="1"/>
  <c r="NJN1216" i="1" s="1"/>
  <c r="NLZ1217" i="1"/>
  <c r="NLZ1216" i="1" s="1"/>
  <c r="NOL1217" i="1"/>
  <c r="NOL1216" i="1" s="1"/>
  <c r="NQX1217" i="1"/>
  <c r="NQX1216" i="1" s="1"/>
  <c r="NTJ1217" i="1"/>
  <c r="NTJ1216" i="1" s="1"/>
  <c r="NVV1217" i="1"/>
  <c r="NVV1216" i="1" s="1"/>
  <c r="NYH1217" i="1"/>
  <c r="NYH1216" i="1" s="1"/>
  <c r="OAT1217" i="1"/>
  <c r="OAT1216" i="1" s="1"/>
  <c r="ODF1217" i="1"/>
  <c r="ODF1216" i="1" s="1"/>
  <c r="OFR1217" i="1"/>
  <c r="OFR1216" i="1" s="1"/>
  <c r="OID1217" i="1"/>
  <c r="OID1216" i="1" s="1"/>
  <c r="OKP1217" i="1"/>
  <c r="OKP1216" i="1" s="1"/>
  <c r="ONB1217" i="1"/>
  <c r="ONB1216" i="1" s="1"/>
  <c r="OPN1217" i="1"/>
  <c r="OPN1216" i="1" s="1"/>
  <c r="ORZ1217" i="1"/>
  <c r="ORZ1216" i="1" s="1"/>
  <c r="OUL1217" i="1"/>
  <c r="OUL1216" i="1" s="1"/>
  <c r="OWX1217" i="1"/>
  <c r="OWX1216" i="1" s="1"/>
  <c r="OZJ1217" i="1"/>
  <c r="OZJ1216" i="1" s="1"/>
  <c r="PBV1217" i="1"/>
  <c r="PBV1216" i="1" s="1"/>
  <c r="PGT1217" i="1"/>
  <c r="PGT1216" i="1" s="1"/>
  <c r="PJF1217" i="1"/>
  <c r="PJF1216" i="1" s="1"/>
  <c r="PLR1217" i="1"/>
  <c r="PLR1216" i="1" s="1"/>
  <c r="POD1217" i="1"/>
  <c r="POD1216" i="1" s="1"/>
  <c r="PQP1217" i="1"/>
  <c r="PQP1216" i="1" s="1"/>
  <c r="PTB1217" i="1"/>
  <c r="PTB1216" i="1" s="1"/>
  <c r="PVN1217" i="1"/>
  <c r="PVN1216" i="1" s="1"/>
  <c r="PXZ1217" i="1"/>
  <c r="PXZ1216" i="1" s="1"/>
  <c r="QAL1217" i="1"/>
  <c r="QAL1216" i="1" s="1"/>
  <c r="QCX1217" i="1"/>
  <c r="QCX1216" i="1" s="1"/>
  <c r="QFJ1217" i="1"/>
  <c r="QFJ1216" i="1" s="1"/>
  <c r="QHV1217" i="1"/>
  <c r="QHV1216" i="1" s="1"/>
  <c r="QKH1217" i="1"/>
  <c r="QKH1216" i="1" s="1"/>
  <c r="QMT1217" i="1"/>
  <c r="QMT1216" i="1" s="1"/>
  <c r="QPF1217" i="1"/>
  <c r="QPF1216" i="1" s="1"/>
  <c r="QRR1217" i="1"/>
  <c r="QRR1216" i="1" s="1"/>
  <c r="QUD1217" i="1"/>
  <c r="QUD1216" i="1" s="1"/>
  <c r="QWP1217" i="1"/>
  <c r="QWP1216" i="1" s="1"/>
  <c r="QZB1217" i="1"/>
  <c r="QZB1216" i="1" s="1"/>
  <c r="RBN1217" i="1"/>
  <c r="RBN1216" i="1" s="1"/>
  <c r="RDZ1217" i="1"/>
  <c r="RDZ1216" i="1" s="1"/>
  <c r="RGL1217" i="1"/>
  <c r="RGL1216" i="1" s="1"/>
  <c r="RIX1217" i="1"/>
  <c r="RIX1216" i="1" s="1"/>
  <c r="RLJ1217" i="1"/>
  <c r="RLJ1216" i="1" s="1"/>
  <c r="RNV1217" i="1"/>
  <c r="RNV1216" i="1" s="1"/>
  <c r="RQH1217" i="1"/>
  <c r="RQH1216" i="1" s="1"/>
  <c r="RST1217" i="1"/>
  <c r="RST1216" i="1" s="1"/>
  <c r="RVF1217" i="1"/>
  <c r="RVF1216" i="1" s="1"/>
  <c r="RXR1217" i="1"/>
  <c r="RXR1216" i="1" s="1"/>
  <c r="SAD1217" i="1"/>
  <c r="SAD1216" i="1" s="1"/>
  <c r="SCP1217" i="1"/>
  <c r="SCP1216" i="1" s="1"/>
  <c r="SFB1217" i="1"/>
  <c r="SFB1216" i="1" s="1"/>
  <c r="SHN1217" i="1"/>
  <c r="SHN1216" i="1" s="1"/>
  <c r="SJZ1217" i="1"/>
  <c r="SJZ1216" i="1" s="1"/>
  <c r="SML1217" i="1"/>
  <c r="SML1216" i="1" s="1"/>
  <c r="SOX1217" i="1"/>
  <c r="SOX1216" i="1" s="1"/>
  <c r="SRJ1217" i="1"/>
  <c r="SRJ1216" i="1" s="1"/>
  <c r="STV1217" i="1"/>
  <c r="STV1216" i="1" s="1"/>
  <c r="SWH1217" i="1"/>
  <c r="SWH1216" i="1" s="1"/>
  <c r="SYT1217" i="1"/>
  <c r="SYT1216" i="1" s="1"/>
  <c r="TBF1217" i="1"/>
  <c r="TBF1216" i="1" s="1"/>
  <c r="TDR1217" i="1"/>
  <c r="TDR1216" i="1" s="1"/>
  <c r="TGD1217" i="1"/>
  <c r="TGD1216" i="1" s="1"/>
  <c r="TIP1217" i="1"/>
  <c r="TIP1216" i="1" s="1"/>
  <c r="TLB1217" i="1"/>
  <c r="TLB1216" i="1" s="1"/>
  <c r="TNN1217" i="1"/>
  <c r="TNN1216" i="1" s="1"/>
  <c r="TPZ1217" i="1"/>
  <c r="TPZ1216" i="1" s="1"/>
  <c r="TSL1217" i="1"/>
  <c r="TSL1216" i="1" s="1"/>
  <c r="TUX1217" i="1"/>
  <c r="TUX1216" i="1" s="1"/>
  <c r="TXJ1217" i="1"/>
  <c r="TXJ1216" i="1" s="1"/>
  <c r="TZV1217" i="1"/>
  <c r="TZV1216" i="1" s="1"/>
  <c r="UCH1217" i="1"/>
  <c r="UCH1216" i="1" s="1"/>
  <c r="UET1217" i="1"/>
  <c r="UET1216" i="1" s="1"/>
  <c r="UHF1217" i="1"/>
  <c r="UHF1216" i="1" s="1"/>
  <c r="UJR1217" i="1"/>
  <c r="UJR1216" i="1" s="1"/>
  <c r="UMD1217" i="1"/>
  <c r="UMD1216" i="1" s="1"/>
  <c r="UOP1217" i="1"/>
  <c r="UOP1216" i="1" s="1"/>
  <c r="URB1217" i="1"/>
  <c r="URB1216" i="1" s="1"/>
  <c r="UTN1217" i="1"/>
  <c r="UTN1216" i="1" s="1"/>
  <c r="UVZ1217" i="1"/>
  <c r="UVZ1216" i="1" s="1"/>
  <c r="UYL1217" i="1"/>
  <c r="UYL1216" i="1" s="1"/>
  <c r="VAX1217" i="1"/>
  <c r="VAX1216" i="1" s="1"/>
  <c r="VDJ1217" i="1"/>
  <c r="VDJ1216" i="1" s="1"/>
  <c r="VFV1217" i="1"/>
  <c r="VFV1216" i="1" s="1"/>
  <c r="VIH1217" i="1"/>
  <c r="VIH1216" i="1" s="1"/>
  <c r="VKT1217" i="1"/>
  <c r="VKT1216" i="1" s="1"/>
  <c r="VNF1217" i="1"/>
  <c r="VNF1216" i="1" s="1"/>
  <c r="VPR1217" i="1"/>
  <c r="VPR1216" i="1" s="1"/>
  <c r="VSD1217" i="1"/>
  <c r="VSD1216" i="1" s="1"/>
  <c r="VUP1217" i="1"/>
  <c r="VUP1216" i="1" s="1"/>
  <c r="VXB1217" i="1"/>
  <c r="VXB1216" i="1" s="1"/>
  <c r="VZN1217" i="1"/>
  <c r="VZN1216" i="1" s="1"/>
  <c r="WBZ1217" i="1"/>
  <c r="WBZ1216" i="1" s="1"/>
  <c r="WEL1217" i="1"/>
  <c r="WEL1216" i="1" s="1"/>
  <c r="WGX1217" i="1"/>
  <c r="WGX1216" i="1" s="1"/>
  <c r="WJJ1217" i="1"/>
  <c r="WJJ1216" i="1" s="1"/>
  <c r="WLV1217" i="1"/>
  <c r="WLV1216" i="1" s="1"/>
  <c r="WOH1217" i="1"/>
  <c r="WOH1216" i="1" s="1"/>
  <c r="WQT1217" i="1"/>
  <c r="WQT1216" i="1" s="1"/>
  <c r="WTF1217" i="1"/>
  <c r="WTF1216" i="1" s="1"/>
  <c r="WVR1217" i="1"/>
  <c r="WVR1216" i="1" s="1"/>
  <c r="WYD1217" i="1"/>
  <c r="WYD1216" i="1" s="1"/>
  <c r="XAP1217" i="1"/>
  <c r="XAP1216" i="1" s="1"/>
  <c r="XDB1217" i="1"/>
  <c r="XDB1216" i="1" s="1"/>
  <c r="DUP1217" i="1"/>
  <c r="DUP1216" i="1" s="1"/>
  <c r="ELV1217" i="1"/>
  <c r="ELV1216" i="1" s="1"/>
  <c r="FFN1217" i="1"/>
  <c r="FFN1216" i="1" s="1"/>
  <c r="GED1217" i="1"/>
  <c r="GED1216" i="1" s="1"/>
  <c r="GXV1217" i="1"/>
  <c r="GXV1216" i="1" s="1"/>
  <c r="HKD1217" i="1"/>
  <c r="HKD1216" i="1" s="1"/>
  <c r="HRN1217" i="1"/>
  <c r="HRN1216" i="1" s="1"/>
  <c r="IIT1217" i="1"/>
  <c r="IIT1216" i="1" s="1"/>
  <c r="IXN1217" i="1"/>
  <c r="IXN1216" i="1" s="1"/>
  <c r="JYP1217" i="1"/>
  <c r="JYP1216" i="1" s="1"/>
  <c r="MFB1217" i="1"/>
  <c r="MFB1216" i="1" s="1"/>
  <c r="DSD1217" i="1"/>
  <c r="DSD1216" i="1" s="1"/>
  <c r="FKL1217" i="1"/>
  <c r="FKL1216" i="1" s="1"/>
  <c r="FZF1217" i="1"/>
  <c r="FZF1216" i="1" s="1"/>
  <c r="GSX1217" i="1"/>
  <c r="GSX1216" i="1" s="1"/>
  <c r="IGH1217" i="1"/>
  <c r="IGH1216" i="1" s="1"/>
  <c r="KSH1217" i="1"/>
  <c r="KSH1216" i="1" s="1"/>
  <c r="MAT1217" i="1"/>
  <c r="MAT1216" i="1" s="1"/>
  <c r="DPR1217" i="1"/>
  <c r="DPR1216" i="1" s="1"/>
  <c r="DXB1217" i="1"/>
  <c r="DXB1216" i="1" s="1"/>
  <c r="EJJ1217" i="1"/>
  <c r="EJJ1216" i="1" s="1"/>
  <c r="EQT1217" i="1"/>
  <c r="EQT1216" i="1" s="1"/>
  <c r="FDB1217" i="1"/>
  <c r="FDB1216" i="1" s="1"/>
  <c r="FHZ1217" i="1"/>
  <c r="FHZ1216" i="1" s="1"/>
  <c r="FWT1217" i="1"/>
  <c r="FWT1216" i="1" s="1"/>
  <c r="GVJ1217" i="1"/>
  <c r="GVJ1216" i="1" s="1"/>
  <c r="HMP1217" i="1"/>
  <c r="HMP1216" i="1" s="1"/>
  <c r="IDV1217" i="1"/>
  <c r="IDV1216" i="1" s="1"/>
  <c r="ILF1217" i="1"/>
  <c r="ILF1216" i="1" s="1"/>
  <c r="IZZ1217" i="1"/>
  <c r="IZZ1216" i="1" s="1"/>
  <c r="KNJ1217" i="1"/>
  <c r="KNJ1216" i="1" s="1"/>
  <c r="DKD1217" i="1"/>
  <c r="DKD1216" i="1" s="1"/>
  <c r="DMP1217" i="1"/>
  <c r="DMP1216" i="1" s="1"/>
  <c r="DPB1217" i="1"/>
  <c r="DPB1216" i="1" s="1"/>
  <c r="DRN1217" i="1"/>
  <c r="DRN1216" i="1" s="1"/>
  <c r="DTZ1217" i="1"/>
  <c r="DTZ1216" i="1" s="1"/>
  <c r="DWL1217" i="1"/>
  <c r="DWL1216" i="1" s="1"/>
  <c r="DYX1217" i="1"/>
  <c r="DYX1216" i="1" s="1"/>
  <c r="EBJ1217" i="1"/>
  <c r="EBJ1216" i="1" s="1"/>
  <c r="EDV1217" i="1"/>
  <c r="EDV1216" i="1" s="1"/>
  <c r="EGH1217" i="1"/>
  <c r="EGH1216" i="1" s="1"/>
  <c r="EIT1217" i="1"/>
  <c r="EIT1216" i="1" s="1"/>
  <c r="ELF1217" i="1"/>
  <c r="ELF1216" i="1" s="1"/>
  <c r="ENR1217" i="1"/>
  <c r="ENR1216" i="1" s="1"/>
  <c r="EQD1217" i="1"/>
  <c r="EQD1216" i="1" s="1"/>
  <c r="ESP1217" i="1"/>
  <c r="ESP1216" i="1" s="1"/>
  <c r="EVB1217" i="1"/>
  <c r="EVB1216" i="1" s="1"/>
  <c r="EXN1217" i="1"/>
  <c r="EXN1216" i="1" s="1"/>
  <c r="EZZ1217" i="1"/>
  <c r="EZZ1216" i="1" s="1"/>
  <c r="FCL1217" i="1"/>
  <c r="FCL1216" i="1" s="1"/>
  <c r="FEX1217" i="1"/>
  <c r="FEX1216" i="1" s="1"/>
  <c r="FHJ1217" i="1"/>
  <c r="FHJ1216" i="1" s="1"/>
  <c r="FJV1217" i="1"/>
  <c r="FJV1216" i="1" s="1"/>
  <c r="FMH1217" i="1"/>
  <c r="FMH1216" i="1" s="1"/>
  <c r="FOT1217" i="1"/>
  <c r="FOT1216" i="1" s="1"/>
  <c r="FRF1217" i="1"/>
  <c r="FRF1216" i="1" s="1"/>
  <c r="FTR1217" i="1"/>
  <c r="FTR1216" i="1" s="1"/>
  <c r="FWD1217" i="1"/>
  <c r="FWD1216" i="1" s="1"/>
  <c r="FYP1217" i="1"/>
  <c r="FYP1216" i="1" s="1"/>
  <c r="GBB1217" i="1"/>
  <c r="GBB1216" i="1" s="1"/>
  <c r="GDN1217" i="1"/>
  <c r="GDN1216" i="1" s="1"/>
  <c r="GFZ1217" i="1"/>
  <c r="GFZ1216" i="1" s="1"/>
  <c r="GIL1217" i="1"/>
  <c r="GIL1216" i="1" s="1"/>
  <c r="GKX1217" i="1"/>
  <c r="GKX1216" i="1" s="1"/>
  <c r="GNJ1217" i="1"/>
  <c r="GNJ1216" i="1" s="1"/>
  <c r="GPV1217" i="1"/>
  <c r="GPV1216" i="1" s="1"/>
  <c r="GSH1217" i="1"/>
  <c r="GSH1216" i="1" s="1"/>
  <c r="GUT1217" i="1"/>
  <c r="GUT1216" i="1" s="1"/>
  <c r="GXF1217" i="1"/>
  <c r="GXF1216" i="1" s="1"/>
  <c r="GZR1217" i="1"/>
  <c r="GZR1216" i="1" s="1"/>
  <c r="HCD1217" i="1"/>
  <c r="HCD1216" i="1" s="1"/>
  <c r="HEP1217" i="1"/>
  <c r="HEP1216" i="1" s="1"/>
  <c r="HHB1217" i="1"/>
  <c r="HHB1216" i="1" s="1"/>
  <c r="HJN1217" i="1"/>
  <c r="HJN1216" i="1" s="1"/>
  <c r="HLZ1217" i="1"/>
  <c r="HLZ1216" i="1" s="1"/>
  <c r="HOL1217" i="1"/>
  <c r="HOL1216" i="1" s="1"/>
  <c r="HQX1217" i="1"/>
  <c r="HQX1216" i="1" s="1"/>
  <c r="HTJ1217" i="1"/>
  <c r="HTJ1216" i="1" s="1"/>
  <c r="HVV1217" i="1"/>
  <c r="HVV1216" i="1" s="1"/>
  <c r="HYH1217" i="1"/>
  <c r="HYH1216" i="1" s="1"/>
  <c r="IAT1217" i="1"/>
  <c r="IAT1216" i="1" s="1"/>
  <c r="IDF1217" i="1"/>
  <c r="IDF1216" i="1" s="1"/>
  <c r="IFR1217" i="1"/>
  <c r="IFR1216" i="1" s="1"/>
  <c r="IID1217" i="1"/>
  <c r="IID1216" i="1" s="1"/>
  <c r="IKP1217" i="1"/>
  <c r="IKP1216" i="1" s="1"/>
  <c r="INB1217" i="1"/>
  <c r="INB1216" i="1" s="1"/>
  <c r="IPN1217" i="1"/>
  <c r="IPN1216" i="1" s="1"/>
  <c r="IRZ1217" i="1"/>
  <c r="IRZ1216" i="1" s="1"/>
  <c r="IUL1217" i="1"/>
  <c r="IUL1216" i="1" s="1"/>
  <c r="IWX1217" i="1"/>
  <c r="IWX1216" i="1" s="1"/>
  <c r="IZJ1217" i="1"/>
  <c r="IZJ1216" i="1" s="1"/>
  <c r="JBV1217" i="1"/>
  <c r="JBV1216" i="1" s="1"/>
  <c r="JEH1217" i="1"/>
  <c r="JEH1216" i="1" s="1"/>
  <c r="JGT1217" i="1"/>
  <c r="JGT1216" i="1" s="1"/>
  <c r="JJF1217" i="1"/>
  <c r="JJF1216" i="1" s="1"/>
  <c r="JLR1217" i="1"/>
  <c r="JLR1216" i="1" s="1"/>
  <c r="JOD1217" i="1"/>
  <c r="JOD1216" i="1" s="1"/>
  <c r="JQP1217" i="1"/>
  <c r="JQP1216" i="1" s="1"/>
  <c r="JTB1217" i="1"/>
  <c r="JTB1216" i="1" s="1"/>
  <c r="JVN1217" i="1"/>
  <c r="JVN1216" i="1" s="1"/>
  <c r="JXZ1217" i="1"/>
  <c r="JXZ1216" i="1" s="1"/>
  <c r="KAL1217" i="1"/>
  <c r="KAL1216" i="1" s="1"/>
  <c r="KCX1217" i="1"/>
  <c r="KCX1216" i="1" s="1"/>
  <c r="KFJ1217" i="1"/>
  <c r="KFJ1216" i="1" s="1"/>
  <c r="KHV1217" i="1"/>
  <c r="KHV1216" i="1" s="1"/>
  <c r="KKH1217" i="1"/>
  <c r="KKH1216" i="1" s="1"/>
  <c r="KMT1217" i="1"/>
  <c r="KMT1216" i="1" s="1"/>
  <c r="KPF1217" i="1"/>
  <c r="KPF1216" i="1" s="1"/>
  <c r="KRR1217" i="1"/>
  <c r="KRR1216" i="1" s="1"/>
  <c r="KUD1217" i="1"/>
  <c r="KUD1216" i="1" s="1"/>
  <c r="KWP1217" i="1"/>
  <c r="KWP1216" i="1" s="1"/>
  <c r="KZB1217" i="1"/>
  <c r="KZB1216" i="1" s="1"/>
  <c r="LBN1217" i="1"/>
  <c r="LBN1216" i="1" s="1"/>
  <c r="LDZ1217" i="1"/>
  <c r="LDZ1216" i="1" s="1"/>
  <c r="LGL1217" i="1"/>
  <c r="LGL1216" i="1" s="1"/>
  <c r="LIX1217" i="1"/>
  <c r="LIX1216" i="1" s="1"/>
  <c r="LLJ1217" i="1"/>
  <c r="LLJ1216" i="1" s="1"/>
  <c r="LNV1217" i="1"/>
  <c r="LNV1216" i="1" s="1"/>
  <c r="LQH1217" i="1"/>
  <c r="LQH1216" i="1" s="1"/>
  <c r="LST1217" i="1"/>
  <c r="LST1216" i="1" s="1"/>
  <c r="LVF1217" i="1"/>
  <c r="LVF1216" i="1" s="1"/>
  <c r="LXR1217" i="1"/>
  <c r="LXR1216" i="1" s="1"/>
  <c r="MAD1217" i="1"/>
  <c r="MAD1216" i="1" s="1"/>
  <c r="MCP1217" i="1"/>
  <c r="MCP1216" i="1" s="1"/>
  <c r="MHN1217" i="1"/>
  <c r="MHN1216" i="1" s="1"/>
  <c r="MJZ1217" i="1"/>
  <c r="MJZ1216" i="1" s="1"/>
  <c r="MML1217" i="1"/>
  <c r="MML1216" i="1" s="1"/>
  <c r="MOX1217" i="1"/>
  <c r="MOX1216" i="1" s="1"/>
  <c r="MRJ1217" i="1"/>
  <c r="MRJ1216" i="1" s="1"/>
  <c r="MTV1217" i="1"/>
  <c r="MTV1216" i="1" s="1"/>
  <c r="MWH1217" i="1"/>
  <c r="MWH1216" i="1" s="1"/>
  <c r="MYT1217" i="1"/>
  <c r="MYT1216" i="1" s="1"/>
  <c r="NBF1217" i="1"/>
  <c r="NBF1216" i="1" s="1"/>
  <c r="NDR1217" i="1"/>
  <c r="NDR1216" i="1" s="1"/>
  <c r="NGD1217" i="1"/>
  <c r="NGD1216" i="1" s="1"/>
  <c r="NIP1217" i="1"/>
  <c r="NIP1216" i="1" s="1"/>
  <c r="NLB1217" i="1"/>
  <c r="NLB1216" i="1" s="1"/>
  <c r="NNN1217" i="1"/>
  <c r="NNN1216" i="1" s="1"/>
  <c r="NPZ1217" i="1"/>
  <c r="NPZ1216" i="1" s="1"/>
  <c r="NSL1217" i="1"/>
  <c r="NSL1216" i="1" s="1"/>
  <c r="NUX1217" i="1"/>
  <c r="NUX1216" i="1" s="1"/>
  <c r="NXJ1217" i="1"/>
  <c r="NXJ1216" i="1" s="1"/>
  <c r="NZV1217" i="1"/>
  <c r="NZV1216" i="1" s="1"/>
  <c r="OCH1217" i="1"/>
  <c r="OCH1216" i="1" s="1"/>
  <c r="OET1217" i="1"/>
  <c r="OET1216" i="1" s="1"/>
  <c r="OHF1217" i="1"/>
  <c r="OHF1216" i="1" s="1"/>
  <c r="OJR1217" i="1"/>
  <c r="OJR1216" i="1" s="1"/>
  <c r="OMD1217" i="1"/>
  <c r="OMD1216" i="1" s="1"/>
  <c r="OOP1217" i="1"/>
  <c r="OOP1216" i="1" s="1"/>
  <c r="ORB1217" i="1"/>
  <c r="ORB1216" i="1" s="1"/>
  <c r="OTN1217" i="1"/>
  <c r="OTN1216" i="1" s="1"/>
  <c r="OVZ1217" i="1"/>
  <c r="OVZ1216" i="1" s="1"/>
  <c r="OYL1217" i="1"/>
  <c r="OYL1216" i="1" s="1"/>
  <c r="GEL1217" i="1"/>
  <c r="GEL1216" i="1" s="1"/>
  <c r="HAP1217" i="1"/>
  <c r="HAP1216" i="1" s="1"/>
  <c r="IGP1217" i="1"/>
  <c r="IGP1216" i="1" s="1"/>
  <c r="INZ1217" i="1"/>
  <c r="INZ1216" i="1" s="1"/>
  <c r="PAX1217" i="1"/>
  <c r="PAX1216" i="1" s="1"/>
  <c r="PDJ1217" i="1"/>
  <c r="PDJ1216" i="1" s="1"/>
  <c r="PFV1217" i="1"/>
  <c r="PFV1216" i="1" s="1"/>
  <c r="PIH1217" i="1"/>
  <c r="PIH1216" i="1" s="1"/>
  <c r="PKT1217" i="1"/>
  <c r="PKT1216" i="1" s="1"/>
  <c r="PNF1217" i="1"/>
  <c r="PNF1216" i="1" s="1"/>
  <c r="PPR1217" i="1"/>
  <c r="PPR1216" i="1" s="1"/>
  <c r="PSD1217" i="1"/>
  <c r="PSD1216" i="1" s="1"/>
  <c r="PUP1217" i="1"/>
  <c r="PUP1216" i="1" s="1"/>
  <c r="PXB1217" i="1"/>
  <c r="PXB1216" i="1" s="1"/>
  <c r="PZN1217" i="1"/>
  <c r="PZN1216" i="1" s="1"/>
  <c r="QBZ1217" i="1"/>
  <c r="QBZ1216" i="1" s="1"/>
  <c r="QEL1217" i="1"/>
  <c r="QEL1216" i="1" s="1"/>
  <c r="QGX1217" i="1"/>
  <c r="QGX1216" i="1" s="1"/>
  <c r="QJJ1217" i="1"/>
  <c r="QJJ1216" i="1" s="1"/>
  <c r="QLV1217" i="1"/>
  <c r="QLV1216" i="1" s="1"/>
  <c r="QOH1217" i="1"/>
  <c r="QOH1216" i="1" s="1"/>
  <c r="QQT1217" i="1"/>
  <c r="QQT1216" i="1" s="1"/>
  <c r="QTF1217" i="1"/>
  <c r="QTF1216" i="1" s="1"/>
  <c r="QVR1217" i="1"/>
  <c r="QVR1216" i="1" s="1"/>
  <c r="QYD1217" i="1"/>
  <c r="QYD1216" i="1" s="1"/>
  <c r="RAP1217" i="1"/>
  <c r="RAP1216" i="1" s="1"/>
  <c r="RDB1217" i="1"/>
  <c r="RDB1216" i="1" s="1"/>
  <c r="RFN1217" i="1"/>
  <c r="RFN1216" i="1" s="1"/>
  <c r="RHZ1217" i="1"/>
  <c r="RHZ1216" i="1" s="1"/>
  <c r="RKL1217" i="1"/>
  <c r="RKL1216" i="1" s="1"/>
  <c r="RMX1217" i="1"/>
  <c r="RMX1216" i="1" s="1"/>
  <c r="RPJ1217" i="1"/>
  <c r="RPJ1216" i="1" s="1"/>
  <c r="RRV1217" i="1"/>
  <c r="RRV1216" i="1" s="1"/>
  <c r="RUH1217" i="1"/>
  <c r="RUH1216" i="1" s="1"/>
  <c r="RWT1217" i="1"/>
  <c r="RWT1216" i="1" s="1"/>
  <c r="RZF1217" i="1"/>
  <c r="RZF1216" i="1" s="1"/>
  <c r="SBR1217" i="1"/>
  <c r="SBR1216" i="1" s="1"/>
  <c r="SED1217" i="1"/>
  <c r="SED1216" i="1" s="1"/>
  <c r="SGP1217" i="1"/>
  <c r="SGP1216" i="1" s="1"/>
  <c r="SJB1217" i="1"/>
  <c r="SJB1216" i="1" s="1"/>
  <c r="SLN1217" i="1"/>
  <c r="SLN1216" i="1" s="1"/>
  <c r="SNZ1217" i="1"/>
  <c r="SNZ1216" i="1" s="1"/>
  <c r="SQL1217" i="1"/>
  <c r="SQL1216" i="1" s="1"/>
  <c r="SVJ1217" i="1"/>
  <c r="SVJ1216" i="1" s="1"/>
  <c r="SXV1217" i="1"/>
  <c r="SXV1216" i="1" s="1"/>
  <c r="TAH1217" i="1"/>
  <c r="TAH1216" i="1" s="1"/>
  <c r="TCT1217" i="1"/>
  <c r="TCT1216" i="1" s="1"/>
  <c r="TFF1217" i="1"/>
  <c r="TFF1216" i="1" s="1"/>
  <c r="THR1217" i="1"/>
  <c r="THR1216" i="1" s="1"/>
  <c r="TKD1217" i="1"/>
  <c r="TKD1216" i="1" s="1"/>
  <c r="TMP1217" i="1"/>
  <c r="TMP1216" i="1" s="1"/>
  <c r="TPB1217" i="1"/>
  <c r="TPB1216" i="1" s="1"/>
  <c r="TRN1217" i="1"/>
  <c r="TRN1216" i="1" s="1"/>
  <c r="TTZ1217" i="1"/>
  <c r="TTZ1216" i="1" s="1"/>
  <c r="TWL1217" i="1"/>
  <c r="TWL1216" i="1" s="1"/>
  <c r="TYX1217" i="1"/>
  <c r="TYX1216" i="1" s="1"/>
  <c r="UBJ1217" i="1"/>
  <c r="UBJ1216" i="1" s="1"/>
  <c r="UDV1217" i="1"/>
  <c r="UDV1216" i="1" s="1"/>
  <c r="UGH1217" i="1"/>
  <c r="UGH1216" i="1" s="1"/>
  <c r="UIT1217" i="1"/>
  <c r="UIT1216" i="1" s="1"/>
  <c r="ULF1217" i="1"/>
  <c r="ULF1216" i="1" s="1"/>
  <c r="UNR1217" i="1"/>
  <c r="UNR1216" i="1" s="1"/>
  <c r="UQD1217" i="1"/>
  <c r="UQD1216" i="1" s="1"/>
  <c r="USP1217" i="1"/>
  <c r="USP1216" i="1" s="1"/>
  <c r="UVB1217" i="1"/>
  <c r="UVB1216" i="1" s="1"/>
  <c r="UXN1217" i="1"/>
  <c r="UXN1216" i="1" s="1"/>
  <c r="UZZ1217" i="1"/>
  <c r="UZZ1216" i="1" s="1"/>
  <c r="VCL1217" i="1"/>
  <c r="VCL1216" i="1" s="1"/>
  <c r="VEX1217" i="1"/>
  <c r="VEX1216" i="1" s="1"/>
  <c r="VHJ1217" i="1"/>
  <c r="VHJ1216" i="1" s="1"/>
  <c r="VJV1217" i="1"/>
  <c r="VJV1216" i="1" s="1"/>
  <c r="VMH1217" i="1"/>
  <c r="VMH1216" i="1" s="1"/>
  <c r="VOT1217" i="1"/>
  <c r="VOT1216" i="1" s="1"/>
  <c r="VRF1217" i="1"/>
  <c r="VRF1216" i="1" s="1"/>
  <c r="VTR1217" i="1"/>
  <c r="VTR1216" i="1" s="1"/>
  <c r="VWD1217" i="1"/>
  <c r="VWD1216" i="1" s="1"/>
  <c r="VYP1217" i="1"/>
  <c r="VYP1216" i="1" s="1"/>
  <c r="WBB1217" i="1"/>
  <c r="WBB1216" i="1" s="1"/>
  <c r="WDN1217" i="1"/>
  <c r="WDN1216" i="1" s="1"/>
  <c r="WFZ1217" i="1"/>
  <c r="WFZ1216" i="1" s="1"/>
  <c r="WIL1217" i="1"/>
  <c r="WIL1216" i="1" s="1"/>
  <c r="WKX1217" i="1"/>
  <c r="WKX1216" i="1" s="1"/>
  <c r="WNJ1217" i="1"/>
  <c r="WNJ1216" i="1" s="1"/>
  <c r="WPV1217" i="1"/>
  <c r="WPV1216" i="1" s="1"/>
  <c r="WSH1217" i="1"/>
  <c r="WSH1216" i="1" s="1"/>
  <c r="WUT1217" i="1"/>
  <c r="WUT1216" i="1" s="1"/>
  <c r="WXF1217" i="1"/>
  <c r="WXF1216" i="1" s="1"/>
  <c r="WZR1217" i="1"/>
  <c r="WZR1216" i="1" s="1"/>
  <c r="XCD1217" i="1"/>
  <c r="XCD1216" i="1" s="1"/>
  <c r="HMX1217" i="1"/>
  <c r="HMX1216" i="1" s="1"/>
  <c r="JAH1217" i="1"/>
  <c r="JAH1216" i="1" s="1"/>
  <c r="PEH1217" i="1"/>
  <c r="PEH1216" i="1" s="1"/>
  <c r="DUX1217" i="1"/>
  <c r="DUX1216" i="1" s="1"/>
  <c r="DZV1217" i="1"/>
  <c r="DZV1216" i="1" s="1"/>
  <c r="ERB1217" i="1"/>
  <c r="ERB1216" i="1" s="1"/>
  <c r="FIH1217" i="1"/>
  <c r="FIH1216" i="1" s="1"/>
  <c r="FNF1217" i="1"/>
  <c r="FNF1216" i="1" s="1"/>
  <c r="GTF1217" i="1"/>
  <c r="GTF1216" i="1" s="1"/>
  <c r="HRV1217" i="1"/>
  <c r="HRV1216" i="1" s="1"/>
  <c r="EYD1217" i="1"/>
  <c r="EYD1216" i="1" s="1"/>
  <c r="FPJ1217" i="1"/>
  <c r="FPJ1216" i="1" s="1"/>
  <c r="GNZ1217" i="1"/>
  <c r="GNZ1216" i="1" s="1"/>
  <c r="HAH1217" i="1"/>
  <c r="HAH1216" i="1" s="1"/>
  <c r="IBJ1217" i="1"/>
  <c r="IBJ1216" i="1" s="1"/>
  <c r="INR1217" i="1"/>
  <c r="INR1216" i="1" s="1"/>
  <c r="JEX1217" i="1"/>
  <c r="JEX1216" i="1" s="1"/>
  <c r="JTR1217" i="1"/>
  <c r="JTR1216" i="1" s="1"/>
  <c r="KFZ1217" i="1"/>
  <c r="KFZ1216" i="1" s="1"/>
  <c r="KUT1217" i="1"/>
  <c r="KUT1216" i="1" s="1"/>
  <c r="LJN1217" i="1"/>
  <c r="LJN1216" i="1" s="1"/>
  <c r="LTJ1217" i="1"/>
  <c r="LTJ1216" i="1" s="1"/>
  <c r="MID1217" i="1"/>
  <c r="MID1216" i="1" s="1"/>
  <c r="MWX1217" i="1"/>
  <c r="MWX1216" i="1" s="1"/>
  <c r="NJF1217" i="1"/>
  <c r="NJF1216" i="1" s="1"/>
  <c r="OHV1217" i="1"/>
  <c r="OHV1216" i="1" s="1"/>
  <c r="OZB1217" i="1"/>
  <c r="OZB1216" i="1" s="1"/>
  <c r="PLJ1217" i="1"/>
  <c r="PLJ1216" i="1" s="1"/>
  <c r="QCP1217" i="1"/>
  <c r="QCP1216" i="1" s="1"/>
  <c r="QOX1217" i="1"/>
  <c r="QOX1216" i="1" s="1"/>
  <c r="RBF1217" i="1"/>
  <c r="RBF1216" i="1" s="1"/>
  <c r="RSL1217" i="1"/>
  <c r="RSL1216" i="1" s="1"/>
  <c r="SET1217" i="1"/>
  <c r="SET1216" i="1" s="1"/>
  <c r="SRB1217" i="1"/>
  <c r="SRB1216" i="1" s="1"/>
  <c r="TDJ1217" i="1"/>
  <c r="TDJ1216" i="1" s="1"/>
  <c r="TUP1217" i="1"/>
  <c r="TUP1216" i="1" s="1"/>
  <c r="UJJ1217" i="1"/>
  <c r="UJJ1216" i="1" s="1"/>
  <c r="UYD1217" i="1"/>
  <c r="UYD1216" i="1" s="1"/>
  <c r="VMX1217" i="1"/>
  <c r="VMX1216" i="1" s="1"/>
  <c r="VWT1217" i="1"/>
  <c r="VWT1216" i="1" s="1"/>
  <c r="WLN1217" i="1"/>
  <c r="WLN1216" i="1" s="1"/>
  <c r="XCT1217" i="1"/>
  <c r="XCT1216" i="1" s="1"/>
  <c r="EVR1217" i="1"/>
  <c r="EVR1216" i="1" s="1"/>
  <c r="FMX1217" i="1"/>
  <c r="FMX1216" i="1" s="1"/>
  <c r="GLN1217" i="1"/>
  <c r="GLN1216" i="1" s="1"/>
  <c r="HFF1217" i="1"/>
  <c r="HFF1216" i="1" s="1"/>
  <c r="ISP1217" i="1"/>
  <c r="ISP1216" i="1" s="1"/>
  <c r="JMH1217" i="1"/>
  <c r="JMH1216" i="1" s="1"/>
  <c r="KBB1217" i="1"/>
  <c r="KBB1216" i="1" s="1"/>
  <c r="LCD1217" i="1"/>
  <c r="LCD1216" i="1" s="1"/>
  <c r="LQX1217" i="1"/>
  <c r="LQX1216" i="1" s="1"/>
  <c r="MDF1217" i="1"/>
  <c r="MDF1216" i="1" s="1"/>
  <c r="MRZ1217" i="1"/>
  <c r="MRZ1216" i="1" s="1"/>
  <c r="NGT1217" i="1"/>
  <c r="NGT1216" i="1" s="1"/>
  <c r="NTB1217" i="1"/>
  <c r="NTB1216" i="1" s="1"/>
  <c r="OKH1217" i="1"/>
  <c r="OKH1216" i="1" s="1"/>
  <c r="OWP1217" i="1"/>
  <c r="OWP1216" i="1" s="1"/>
  <c r="PIX1217" i="1"/>
  <c r="PIX1216" i="1" s="1"/>
  <c r="PVF1217" i="1"/>
  <c r="PVF1216" i="1" s="1"/>
  <c r="QML1217" i="1"/>
  <c r="QML1216" i="1" s="1"/>
  <c r="QYT1217" i="1"/>
  <c r="QYT1216" i="1" s="1"/>
  <c r="RPZ1217" i="1"/>
  <c r="RPZ1216" i="1" s="1"/>
  <c r="SCH1217" i="1"/>
  <c r="SCH1216" i="1" s="1"/>
  <c r="SOP1217" i="1"/>
  <c r="SOP1216" i="1" s="1"/>
  <c r="TAX1217" i="1"/>
  <c r="TAX1216" i="1" s="1"/>
  <c r="TPR1217" i="1"/>
  <c r="TPR1216" i="1" s="1"/>
  <c r="UEL1217" i="1"/>
  <c r="UEL1216" i="1" s="1"/>
  <c r="UQT1217" i="1"/>
  <c r="UQT1216" i="1" s="1"/>
  <c r="VKL1217" i="1"/>
  <c r="VKL1216" i="1" s="1"/>
  <c r="VZF1217" i="1"/>
  <c r="VZF1216" i="1" s="1"/>
  <c r="WJB1217" i="1"/>
  <c r="WJB1216" i="1" s="1"/>
  <c r="XAH1217" i="1"/>
  <c r="XAH1216" i="1" s="1"/>
  <c r="EBZ1217" i="1"/>
  <c r="EBZ1216" i="1" s="1"/>
  <c r="ETF1217" i="1"/>
  <c r="ETF1216" i="1" s="1"/>
  <c r="FRV1217" i="1"/>
  <c r="FRV1216" i="1" s="1"/>
  <c r="GGP1217" i="1"/>
  <c r="GGP1216" i="1" s="1"/>
  <c r="HHR1217" i="1"/>
  <c r="HHR1216" i="1" s="1"/>
  <c r="HYX1217" i="1"/>
  <c r="HYX1216" i="1" s="1"/>
  <c r="JRF1217" i="1"/>
  <c r="JRF1216" i="1" s="1"/>
  <c r="KDN1217" i="1"/>
  <c r="KDN1216" i="1" s="1"/>
  <c r="LHB1217" i="1"/>
  <c r="LHB1216" i="1" s="1"/>
  <c r="LYH1217" i="1"/>
  <c r="LYH1216" i="1" s="1"/>
  <c r="MNB1217" i="1"/>
  <c r="MNB1216" i="1" s="1"/>
  <c r="MZJ1217" i="1"/>
  <c r="MZJ1216" i="1" s="1"/>
  <c r="NLR1217" i="1"/>
  <c r="NLR1216" i="1" s="1"/>
  <c r="OAL1217" i="1"/>
  <c r="OAL1216" i="1" s="1"/>
  <c r="OPF1217" i="1"/>
  <c r="OPF1216" i="1" s="1"/>
  <c r="PBN1217" i="1"/>
  <c r="PBN1216" i="1" s="1"/>
  <c r="PST1217" i="1"/>
  <c r="PST1216" i="1" s="1"/>
  <c r="QFB1217" i="1"/>
  <c r="QFB1216" i="1" s="1"/>
  <c r="QRJ1217" i="1"/>
  <c r="QRJ1216" i="1" s="1"/>
  <c r="RDR1217" i="1"/>
  <c r="RDR1216" i="1" s="1"/>
  <c r="RUX1217" i="1"/>
  <c r="RUX1216" i="1" s="1"/>
  <c r="SHF1217" i="1"/>
  <c r="SHF1216" i="1" s="1"/>
  <c r="STN1217" i="1"/>
  <c r="STN1216" i="1" s="1"/>
  <c r="TKT1217" i="1"/>
  <c r="TKT1216" i="1" s="1"/>
  <c r="TXB1217" i="1"/>
  <c r="TXB1216" i="1" s="1"/>
  <c r="UGX1217" i="1"/>
  <c r="UGX1216" i="1" s="1"/>
  <c r="UTF1217" i="1"/>
  <c r="UTF1216" i="1" s="1"/>
  <c r="VHZ1217" i="1"/>
  <c r="VHZ1216" i="1" s="1"/>
  <c r="VUH1217" i="1"/>
  <c r="VUH1216" i="1" s="1"/>
  <c r="WGP1217" i="1"/>
  <c r="WGP1216" i="1" s="1"/>
  <c r="WSX1217" i="1"/>
  <c r="WSX1216" i="1" s="1"/>
  <c r="DKT1217" i="1"/>
  <c r="DKT1216" i="1" s="1"/>
  <c r="EEL1217" i="1"/>
  <c r="EEL1216" i="1" s="1"/>
  <c r="FUH1217" i="1"/>
  <c r="FUH1216" i="1" s="1"/>
  <c r="HTZ1217" i="1"/>
  <c r="HTZ1216" i="1" s="1"/>
  <c r="IQD1217" i="1"/>
  <c r="IQD1216" i="1" s="1"/>
  <c r="JJV1217" i="1"/>
  <c r="JJV1216" i="1" s="1"/>
  <c r="JWD1217" i="1"/>
  <c r="JWD1216" i="1" s="1"/>
  <c r="KIL1217" i="1"/>
  <c r="KIL1216" i="1" s="1"/>
  <c r="KPV1217" i="1"/>
  <c r="KPV1216" i="1" s="1"/>
  <c r="KZR1217" i="1"/>
  <c r="KZR1216" i="1" s="1"/>
  <c r="LLZ1217" i="1"/>
  <c r="LLZ1216" i="1" s="1"/>
  <c r="LVV1217" i="1"/>
  <c r="LVV1216" i="1" s="1"/>
  <c r="MFR1217" i="1"/>
  <c r="MFR1216" i="1" s="1"/>
  <c r="MPN1217" i="1"/>
  <c r="MPN1216" i="1" s="1"/>
  <c r="NBV1217" i="1"/>
  <c r="NBV1216" i="1" s="1"/>
  <c r="NOD1217" i="1"/>
  <c r="NOD1216" i="1" s="1"/>
  <c r="NXZ1217" i="1"/>
  <c r="NXZ1216" i="1" s="1"/>
  <c r="OFJ1217" i="1"/>
  <c r="OFJ1216" i="1" s="1"/>
  <c r="ORR1217" i="1"/>
  <c r="ORR1216" i="1" s="1"/>
  <c r="PDZ1217" i="1"/>
  <c r="PDZ1216" i="1" s="1"/>
  <c r="PNV1217" i="1"/>
  <c r="PNV1216" i="1" s="1"/>
  <c r="PXR1217" i="1"/>
  <c r="PXR1216" i="1" s="1"/>
  <c r="QHN1217" i="1"/>
  <c r="QHN1216" i="1" s="1"/>
  <c r="QTV1217" i="1"/>
  <c r="QTV1216" i="1" s="1"/>
  <c r="RIP1217" i="1"/>
  <c r="RIP1216" i="1" s="1"/>
  <c r="RNN1217" i="1"/>
  <c r="RNN1216" i="1" s="1"/>
  <c r="RZV1217" i="1"/>
  <c r="RZV1216" i="1" s="1"/>
  <c r="SMD1217" i="1"/>
  <c r="SMD1216" i="1" s="1"/>
  <c r="SYL1217" i="1"/>
  <c r="SYL1216" i="1" s="1"/>
  <c r="TIH1217" i="1"/>
  <c r="TIH1216" i="1" s="1"/>
  <c r="TSD1217" i="1"/>
  <c r="TSD1216" i="1" s="1"/>
  <c r="UBZ1217" i="1"/>
  <c r="UBZ1216" i="1" s="1"/>
  <c r="UOH1217" i="1"/>
  <c r="UOH1216" i="1" s="1"/>
  <c r="VAP1217" i="1"/>
  <c r="VAP1216" i="1" s="1"/>
  <c r="VFN1217" i="1"/>
  <c r="VFN1216" i="1" s="1"/>
  <c r="VPJ1217" i="1"/>
  <c r="VPJ1216" i="1" s="1"/>
  <c r="WBR1217" i="1"/>
  <c r="WBR1216" i="1" s="1"/>
  <c r="WNZ1217" i="1"/>
  <c r="WNZ1216" i="1" s="1"/>
  <c r="WVJ1217" i="1"/>
  <c r="WVJ1216" i="1" s="1"/>
  <c r="DNF1217" i="1"/>
  <c r="DNF1216" i="1" s="1"/>
  <c r="DZN1217" i="1"/>
  <c r="DZN1216" i="1" s="1"/>
  <c r="EGX1217" i="1"/>
  <c r="EGX1216" i="1" s="1"/>
  <c r="FAP1217" i="1"/>
  <c r="FAP1216" i="1" s="1"/>
  <c r="GJB1217" i="1"/>
  <c r="GJB1216" i="1" s="1"/>
  <c r="HCT1217" i="1"/>
  <c r="HCT1216" i="1" s="1"/>
  <c r="HWL1217" i="1"/>
  <c r="HWL1216" i="1" s="1"/>
  <c r="IVB1217" i="1"/>
  <c r="IVB1216" i="1" s="1"/>
  <c r="JHJ1217" i="1"/>
  <c r="JHJ1216" i="1" s="1"/>
  <c r="JOT1217" i="1"/>
  <c r="JOT1216" i="1" s="1"/>
  <c r="KKX1217" i="1"/>
  <c r="KKX1216" i="1" s="1"/>
  <c r="KXF1217" i="1"/>
  <c r="KXF1216" i="1" s="1"/>
  <c r="LEP1217" i="1"/>
  <c r="LEP1216" i="1" s="1"/>
  <c r="LOL1217" i="1"/>
  <c r="LOL1216" i="1" s="1"/>
  <c r="MKP1217" i="1"/>
  <c r="MKP1216" i="1" s="1"/>
  <c r="MUL1217" i="1"/>
  <c r="MUL1216" i="1" s="1"/>
  <c r="NEH1217" i="1"/>
  <c r="NEH1216" i="1" s="1"/>
  <c r="NQP1217" i="1"/>
  <c r="NQP1216" i="1" s="1"/>
  <c r="OCX1217" i="1"/>
  <c r="OCX1216" i="1" s="1"/>
  <c r="OMT1217" i="1"/>
  <c r="OMT1216" i="1" s="1"/>
  <c r="OUD1217" i="1"/>
  <c r="OUD1216" i="1" s="1"/>
  <c r="PGL1217" i="1"/>
  <c r="PGL1216" i="1" s="1"/>
  <c r="PQH1217" i="1"/>
  <c r="PQH1216" i="1" s="1"/>
  <c r="QAD1217" i="1"/>
  <c r="QAD1216" i="1" s="1"/>
  <c r="QJZ1217" i="1"/>
  <c r="QJZ1216" i="1" s="1"/>
  <c r="QWH1217" i="1"/>
  <c r="QWH1216" i="1" s="1"/>
  <c r="RGD1217" i="1"/>
  <c r="RGD1216" i="1" s="1"/>
  <c r="RLB1217" i="1"/>
  <c r="RLB1216" i="1" s="1"/>
  <c r="RXJ1217" i="1"/>
  <c r="RXJ1216" i="1" s="1"/>
  <c r="SJR1217" i="1"/>
  <c r="SJR1216" i="1" s="1"/>
  <c r="SVZ1217" i="1"/>
  <c r="SVZ1216" i="1" s="1"/>
  <c r="TFV1217" i="1"/>
  <c r="TFV1216" i="1" s="1"/>
  <c r="TNF1217" i="1"/>
  <c r="TNF1216" i="1" s="1"/>
  <c r="TZN1217" i="1"/>
  <c r="TZN1216" i="1" s="1"/>
  <c r="ULV1217" i="1"/>
  <c r="ULV1216" i="1" s="1"/>
  <c r="UVR1217" i="1"/>
  <c r="UVR1216" i="1" s="1"/>
  <c r="VDB1217" i="1"/>
  <c r="VDB1216" i="1" s="1"/>
  <c r="VRV1217" i="1"/>
  <c r="VRV1216" i="1" s="1"/>
  <c r="WED1217" i="1"/>
  <c r="WED1216" i="1" s="1"/>
  <c r="WQL1217" i="1"/>
  <c r="WQL1216" i="1" s="1"/>
  <c r="WXV1217" i="1"/>
  <c r="WXV1216" i="1" s="1"/>
</calcChain>
</file>

<file path=xl/sharedStrings.xml><?xml version="1.0" encoding="utf-8"?>
<sst xmlns="http://schemas.openxmlformats.org/spreadsheetml/2006/main" count="43728" uniqueCount="588">
  <si>
    <t>РАСПРЕДЕЛЕНИЕ</t>
  </si>
  <si>
    <t>Наименование показателя</t>
  </si>
  <si>
    <t>Вед</t>
  </si>
  <si>
    <t>Рз</t>
  </si>
  <si>
    <t>ПР</t>
  </si>
  <si>
    <t>ЦСР</t>
  </si>
  <si>
    <t>ВР</t>
  </si>
  <si>
    <t>ЭКР</t>
  </si>
  <si>
    <t>1. СОБСТВЕННЫЕ ДОХОДЫ РАЙОНА:</t>
  </si>
  <si>
    <t>000 1 00 00000 00 0000 000</t>
  </si>
  <si>
    <t xml:space="preserve">2. БЕЗВОЗМ. ПОСТУПЛЕНИЯ: </t>
  </si>
  <si>
    <t>000 2 00 00000 00 0000 000</t>
  </si>
  <si>
    <t xml:space="preserve"> - дотации</t>
  </si>
  <si>
    <t xml:space="preserve"> - субсидии</t>
  </si>
  <si>
    <t xml:space="preserve"> - субвенции</t>
  </si>
  <si>
    <t xml:space="preserve">1.Райадминистрация </t>
  </si>
  <si>
    <t>2.Контрольно - счетная палата</t>
  </si>
  <si>
    <t xml:space="preserve">3.Собрание депутатов </t>
  </si>
  <si>
    <t>в том числе:</t>
  </si>
  <si>
    <t>ДОХОДЫ ВСЕГО:</t>
  </si>
  <si>
    <t>РФФПМР - ДОТАЦИЯ</t>
  </si>
  <si>
    <t>СОБСТВЕННЫЕ ДОХОДЫ</t>
  </si>
  <si>
    <t>РАСХОДЫ ПО УЧРЕЖДЕНИЯМ:</t>
  </si>
  <si>
    <t>СОДЕРЖАНИЕ ОРГАНОВ МЕСТНОГО САМОУПРАВЛЕНИЯ</t>
  </si>
  <si>
    <t>1. АДМИНИСТРАЦИЯ МО "УНЦУКУЛЬСКИЙ РАЙОН"</t>
  </si>
  <si>
    <t>001</t>
  </si>
  <si>
    <t>Функционирование высшего должностного лица органа местного самоуправления</t>
  </si>
  <si>
    <t>0000000000</t>
  </si>
  <si>
    <t>Оплата труда, в том числе:</t>
  </si>
  <si>
    <t>Заработная плата</t>
  </si>
  <si>
    <t>Начисления на зарплату</t>
  </si>
  <si>
    <t>Функционирование Правительства РФ, высших органов исполн. власти субъектов РФ, местных администраций</t>
  </si>
  <si>
    <t>Оплата услуг связи</t>
  </si>
  <si>
    <t>Оплата потребления электроэнергии</t>
  </si>
  <si>
    <t>Оплата воды</t>
  </si>
  <si>
    <t>Текущий ремонт</t>
  </si>
  <si>
    <t>Налог на имущество</t>
  </si>
  <si>
    <t>Оплата ГСМ</t>
  </si>
  <si>
    <t>Начисления на заработную плату</t>
  </si>
  <si>
    <t>Сельское хозяйство и рыболовство</t>
  </si>
  <si>
    <t>Увеличение стоимости осн.средств</t>
  </si>
  <si>
    <t>2.Собрание депутатов</t>
  </si>
  <si>
    <t>Функционирование законодательных (представительных) органов гос. власти и местного самоуправления</t>
  </si>
  <si>
    <t>Функционирование законодательных (представительных) органов гос. власти и местного самоуправления (Аппарат)</t>
  </si>
  <si>
    <t>Прочие работы и услуги</t>
  </si>
  <si>
    <t>Увеличение стоимости основных средств</t>
  </si>
  <si>
    <t xml:space="preserve">3.Контрольно - счетная палата </t>
  </si>
  <si>
    <t>Обеспечение деятельности финансовых, налоговых и таможенных органов и органов надзора</t>
  </si>
  <si>
    <t>992</t>
  </si>
  <si>
    <t>На оплату услуг связи</t>
  </si>
  <si>
    <t>01</t>
  </si>
  <si>
    <t>06</t>
  </si>
  <si>
    <t>221</t>
  </si>
  <si>
    <t>Резервный фонд</t>
  </si>
  <si>
    <t>11</t>
  </si>
  <si>
    <t>000</t>
  </si>
  <si>
    <t xml:space="preserve">Резервный фонд главы </t>
  </si>
  <si>
    <t>Мероприятия по АТК</t>
  </si>
  <si>
    <t>Начисление на зарплату</t>
  </si>
  <si>
    <t>Ликвидация последствий ЧС</t>
  </si>
  <si>
    <t>Мероприятия по противодействию наркотикам</t>
  </si>
  <si>
    <t>Антикоррупционные мероприятия</t>
  </si>
  <si>
    <t>Профилактика правонарушений</t>
  </si>
  <si>
    <t>Дорожный фонд</t>
  </si>
  <si>
    <t>Ремонт и содержание автодорог</t>
  </si>
  <si>
    <t>Молодежная политика и оздоровление детей</t>
  </si>
  <si>
    <t>Проведение мероприятий для детей и молодежи</t>
  </si>
  <si>
    <t>Пенсионное обеспечение</t>
  </si>
  <si>
    <t>Доплата к пенсиям мун. служащих</t>
  </si>
  <si>
    <t xml:space="preserve">Физическая культура и спорт </t>
  </si>
  <si>
    <t>Периодические издания, учр.органами зак. и исп. власти</t>
  </si>
  <si>
    <t>ДЕТСКИЕ ДОШКОЛЬНЫЕ УЧРЕЖДЕНИЯ</t>
  </si>
  <si>
    <t>Земельный налог</t>
  </si>
  <si>
    <t>Питание ДОУ</t>
  </si>
  <si>
    <t>ОБЩЕОБРАЗОВАТЕЛЬНЫЕ УЧРЕЖДЕНИЯ</t>
  </si>
  <si>
    <t>Транспортный налог</t>
  </si>
  <si>
    <t>Дворцы и дома культуры</t>
  </si>
  <si>
    <t xml:space="preserve">Библиотеки </t>
  </si>
  <si>
    <t>Подписка</t>
  </si>
  <si>
    <t>РАСХОДЫ ЗА СЧЕТ ФОНДА СОФИНАНСИРОВАНИЯ СОЦ. РАСХОДОВ - СУБСИДИИ</t>
  </si>
  <si>
    <t>РАСХОДЫ ВСЕГО:</t>
  </si>
  <si>
    <t>1. МКОУ "УСОШ №1" с.Унцукуль</t>
  </si>
  <si>
    <t>2. МКОУ "УСОШ №2" с.Унцукуль</t>
  </si>
  <si>
    <t>3. МКОУ "ЗСОШ " с.Зирани</t>
  </si>
  <si>
    <t>4. МКОУ "АСОШ " с.Ашильта</t>
  </si>
  <si>
    <t>5. МКОУ "КСОШ " с.Кахабросо</t>
  </si>
  <si>
    <t>6. МКОУ "БСОШ " с.Балахани</t>
  </si>
  <si>
    <t>7. МКОУ "ГСОШ " с.Гимры</t>
  </si>
  <si>
    <t>8. МКОУ "ЦСОШ " с.Цатаних</t>
  </si>
  <si>
    <t>9. МКОУ "ИСОШ " с.Ирганай</t>
  </si>
  <si>
    <t>10. МКОУ "АСОШ " с.Аракани</t>
  </si>
  <si>
    <t>11. МКОУ "ГПСОШ " п.Гимры</t>
  </si>
  <si>
    <t>12. МКОУ "ШСОШ " п.Шамилькала</t>
  </si>
  <si>
    <t>13. МКОУ "ХСОШ " с.Харачи</t>
  </si>
  <si>
    <t>14. МКОУ "МСОШ " с.Моксох</t>
  </si>
  <si>
    <t>15. МКОУ "ИСОШ " с.Иштибури</t>
  </si>
  <si>
    <t>ФОНДА КОМПЕНСАЦИИ - СУБВЕНЦИИ</t>
  </si>
  <si>
    <t xml:space="preserve"> -  на выполнение передаваемых полномочий субъектов РФ всего:</t>
  </si>
  <si>
    <t xml:space="preserve"> - на реализацию основных общеобразовательных программ (госстандарт образования)</t>
  </si>
  <si>
    <t xml:space="preserve"> -  на организацию и осуществление деятельности по опеке и попечительству</t>
  </si>
  <si>
    <t xml:space="preserve"> -  на выполнение полномочий по образованию  и организации  деятельности административных комиссий по делам несовершеннолетних</t>
  </si>
  <si>
    <t xml:space="preserve"> -  на исполнение полномочий по расчету и распределению дотаций поселениям, входящим в состав мун.района</t>
  </si>
  <si>
    <t>На содержание ребенка в семье опекуна и приемной семье, а также на оплату труда приемному родителю</t>
  </si>
  <si>
    <t>Административная комиссия:</t>
  </si>
  <si>
    <t>Архив</t>
  </si>
  <si>
    <t>Организация деятельности по опеке и попечительству</t>
  </si>
  <si>
    <t>Социальное обеспечение населения</t>
  </si>
  <si>
    <t>ИТОГО по ДОУ</t>
  </si>
  <si>
    <t>В ТОМ ЧИСЛЕ: ГОССТАНДАРТ ПО ДОУ</t>
  </si>
  <si>
    <t>Начисление на заработную плату</t>
  </si>
  <si>
    <t>На компенсацию части родительской платы за содержание детей в ДОУ</t>
  </si>
  <si>
    <t>2.МКОУ ДОУ №1 "Ромашка" с.Унцукуль</t>
  </si>
  <si>
    <t>3.МКОУ ДОУ №2 "Ласточка" с.Унцукуль</t>
  </si>
  <si>
    <t>4.МКОУ ДОУ №3 "Фиалка" с.Ирганай</t>
  </si>
  <si>
    <t>5.МКОУ ДОУ №4 "Теремок" с.Гимры</t>
  </si>
  <si>
    <t>6.МКОУ ДОУ №5 "Соколенок" с.Майданск</t>
  </si>
  <si>
    <t>7.МКОУ ДОУ №6 "Звездочка" с.Балахани</t>
  </si>
  <si>
    <t>8.МКОУ ДОУ №7 "Улыбка" с.Аракани</t>
  </si>
  <si>
    <t>9.МКОУ ДОУ №8 "Солнышко" п.Шамилькала</t>
  </si>
  <si>
    <t>10.МКОУ ДОУ №9 "Сказка" п.Шамилькала</t>
  </si>
  <si>
    <t>11.МКОУ ДОУ №10 "Снежинка" с.Кахабросо</t>
  </si>
  <si>
    <t>12.МКОУ ДОУ №11 "Сосна" с.Ашильта</t>
  </si>
  <si>
    <t>13.МКОУ ДОУ №12 "Чебурашка" с.Цатаних</t>
  </si>
  <si>
    <t>14.МКОУ ДОУ №13 "Колобок" п.Гимры</t>
  </si>
  <si>
    <t>15. МКОУ "УСОШ №1" с.Унцукуль</t>
  </si>
  <si>
    <t>Школы</t>
  </si>
  <si>
    <t>16. МКОУ "УСОШ №2" с.Унцукуль</t>
  </si>
  <si>
    <t>17. МКОУ "ЗСОШ " с.Зирани</t>
  </si>
  <si>
    <t>18. МКОУ "АСОШ " с.Ашильта</t>
  </si>
  <si>
    <t>19. МКОУ "КСОШ " с.Кахабросо</t>
  </si>
  <si>
    <t>20. МКОУ "БСОШ " с.Балахани</t>
  </si>
  <si>
    <t>21. МКОУ "ГСОШ " с.Гимры</t>
  </si>
  <si>
    <t>22. МКОУ "ЦСОШ " с.Цатаних</t>
  </si>
  <si>
    <t>23. МКОУ "ИСОШ " с.Ирганай</t>
  </si>
  <si>
    <t>24. МКОУ "АСОШ " с.Аракани</t>
  </si>
  <si>
    <t>25. МКОУ "ГПСОШ " п.Гимры</t>
  </si>
  <si>
    <t>26. МКОУ "ШСОШ " п.Шамилькала</t>
  </si>
  <si>
    <t>27. МКОУ "ХСОШ " с.Харачи</t>
  </si>
  <si>
    <t>28. МКОУ "МСОШ " с.Моксох</t>
  </si>
  <si>
    <t>29. МКОУ "ИСОШ " с.Иштибури</t>
  </si>
  <si>
    <t>4. ОТДЕЛ ФИНАНСОВ УНЦУКУЛЬСКОГО РАЙОНА:</t>
  </si>
  <si>
    <t xml:space="preserve">Командировочные </t>
  </si>
  <si>
    <t xml:space="preserve">4.Отдел финансов </t>
  </si>
  <si>
    <t>Оплата котельно-печного топлива (уголь)</t>
  </si>
  <si>
    <t>Оплата котельно-печного топлива (дрова)</t>
  </si>
  <si>
    <t>Комиссия по делам несовершеннолетних:</t>
  </si>
  <si>
    <t>в том числе задолженность</t>
  </si>
  <si>
    <t>Физкультура и спорт</t>
  </si>
  <si>
    <t>Увеличение стоимости прочих материалов</t>
  </si>
  <si>
    <t>346</t>
  </si>
  <si>
    <t>000 2 02 29999 05 0000 150</t>
  </si>
  <si>
    <t>000 2 02 35118 05 0000 150</t>
  </si>
  <si>
    <t>000 2 02 30024 05 0000 150</t>
  </si>
  <si>
    <t>000 2 02 30027 05 0000 150</t>
  </si>
  <si>
    <t>000 2 02 30029 05 0000 150</t>
  </si>
  <si>
    <t>000 2 02 35082 05 0000 150</t>
  </si>
  <si>
    <t>000 2 02 35120 05 0000 150</t>
  </si>
  <si>
    <t xml:space="preserve"> - на реализацию основных общеобразовательных программ (госстандарт дошкольного образов.)</t>
  </si>
  <si>
    <t>Увеличение стоимости прочих мат.запасов</t>
  </si>
  <si>
    <t>Аппарат отдела образования</t>
  </si>
  <si>
    <t>9. МКДОУ №1 "Ромашка" с.Унцукуль:</t>
  </si>
  <si>
    <t>10. МКДОУ №2 "Ласточка" с.Унцукуль:</t>
  </si>
  <si>
    <t>11. МКДОУ №3 "Фиалка" с.Ирганай:</t>
  </si>
  <si>
    <t>12. МКДОУ №4 "Теремок" с.Гимры:</t>
  </si>
  <si>
    <t>13. МКДОУ №5 "Соколенок" с.Майданск:</t>
  </si>
  <si>
    <t>14. МКДОУ №6 "Звездочка" с.Балахани:</t>
  </si>
  <si>
    <t>15. МКДОУ №7 "Улыбка" с.Аракани:</t>
  </si>
  <si>
    <t>16. МКДОУ №8 "Солнышко" п.Шамилькала:</t>
  </si>
  <si>
    <t>17. МКДОУ №9 "Сказка" п.Шамилькала:</t>
  </si>
  <si>
    <t>18. МКДОУ №10 "Снежинка" с.Кахабросо:</t>
  </si>
  <si>
    <t>19. МКДОУ №11 "Сосна" с.Ашильта:</t>
  </si>
  <si>
    <t>20. МКДОУ №12 "Чебурашка" с.Цатаних:</t>
  </si>
  <si>
    <t>21. МКДОУ №13 "Колобок" пос.Гимры</t>
  </si>
  <si>
    <t>22. МКОУ "УСОШ №1" с.Унцукуль</t>
  </si>
  <si>
    <t>23. МКОУ "УСОШ №2" с.Унцукуль</t>
  </si>
  <si>
    <t>24. МКОУ "ЗСОШ " с.Зирани</t>
  </si>
  <si>
    <t>25. МКОУ "АСОШ " с.Ашильта</t>
  </si>
  <si>
    <t>26. МКОУ "КСОШ " с.Кахабросо</t>
  </si>
  <si>
    <t>27. МКОУ "БСОШ " с.Балахани</t>
  </si>
  <si>
    <t>28. МКОУ "ГСОШ " с.Гимры</t>
  </si>
  <si>
    <t>29. МКОУ "ЦСОШ " с.Цатаних</t>
  </si>
  <si>
    <t>30. МКОУ "ИСОШ " с.Ирганай</t>
  </si>
  <si>
    <t>31. МКОУ "АСОШ " с.Аракани</t>
  </si>
  <si>
    <t>32. МКОУ "ГПСОШ " п.Гимры</t>
  </si>
  <si>
    <t>33. МКОУ "ШСОШ " п.Шамилькала</t>
  </si>
  <si>
    <t>Межбюджетные трансферты поселениям всего:</t>
  </si>
  <si>
    <t>Командировочные</t>
  </si>
  <si>
    <t>Увеличение стоимости стройматериалов</t>
  </si>
  <si>
    <t>МЕЖБЮДЖЕТНЫЕ ТРАНСФЕРТЫ:</t>
  </si>
  <si>
    <t xml:space="preserve"> - субсидия</t>
  </si>
  <si>
    <t>000 2 02 02000 00 0000 150</t>
  </si>
  <si>
    <t>000 2 02 03000 00 0000 150</t>
  </si>
  <si>
    <t>000 2 02 15001 05 0000 150</t>
  </si>
  <si>
    <t>000 2 02 01000 00 0000 150</t>
  </si>
  <si>
    <t>Командировочные ДОУ</t>
  </si>
  <si>
    <t>Командировочные школ</t>
  </si>
  <si>
    <t xml:space="preserve"> - Государственная программа "Формирование современной городской среды"</t>
  </si>
  <si>
    <t>05</t>
  </si>
  <si>
    <t>03</t>
  </si>
  <si>
    <t xml:space="preserve"> На проведение молодежного форума (ден.премии)</t>
  </si>
  <si>
    <t xml:space="preserve">Премии по итогам физкультурных мероприятий </t>
  </si>
  <si>
    <t>Мероприятия по ФиС (грамоты и медали)</t>
  </si>
  <si>
    <t>Процентные платежи за обслуживание государственного (муниципального) долга</t>
  </si>
  <si>
    <t>2610227880</t>
  </si>
  <si>
    <t xml:space="preserve">Начальник </t>
  </si>
  <si>
    <t>000 2 02 25519 05 0000 150</t>
  </si>
  <si>
    <t>00</t>
  </si>
  <si>
    <t>04</t>
  </si>
  <si>
    <t>09</t>
  </si>
  <si>
    <t>07</t>
  </si>
  <si>
    <t>02</t>
  </si>
  <si>
    <r>
      <t xml:space="preserve"> - Государственная программа "Формирование современной городской среды", </t>
    </r>
    <r>
      <rPr>
        <i/>
        <sz val="11"/>
        <rFont val="Times New Roman"/>
        <family val="1"/>
        <charset val="204"/>
      </rPr>
      <t>в т.ч.</t>
    </r>
  </si>
  <si>
    <t xml:space="preserve"> - на выполнение полномочий по образованию  и организации  деят-ти административных комиссий</t>
  </si>
  <si>
    <t xml:space="preserve"> - на выполнение государственных полномочий Республики Дагестан по хранению, комплектованию, учету и использованию Архивного фонда РД</t>
  </si>
  <si>
    <t>Ликвидация последствий ЧС (ГСМ)</t>
  </si>
  <si>
    <t>Ликвидация последствий ЧС (питание)</t>
  </si>
  <si>
    <t>Ликвидация последствий ЧС (стройматериалы)</t>
  </si>
  <si>
    <t>Ликвидация последствий ЧС (медикаменты)</t>
  </si>
  <si>
    <t>Ликвидация последствий ЧС (мягкий инвентарь)</t>
  </si>
  <si>
    <t>Ликвидация последствий ЧС (мат.помощь ф/л)</t>
  </si>
  <si>
    <t>Туризм и туристическая деятельность</t>
  </si>
  <si>
    <t>Арендная плата</t>
  </si>
  <si>
    <t>Топосъемка земельных участков МО "С/с Араканский" и МО "С/с Унцукульский"</t>
  </si>
  <si>
    <t>Ген.планы, ПЗЗ и карт (планов) для границ поселений</t>
  </si>
  <si>
    <t>На капитальный ремонт школ</t>
  </si>
  <si>
    <t>Расходы по программе "100 школ" (местный)</t>
  </si>
  <si>
    <t xml:space="preserve">Общеобразовательных учреждений </t>
  </si>
  <si>
    <t>Дошкольных образовательных учреждений</t>
  </si>
  <si>
    <t>Другие вопросы в области национальной экономики</t>
  </si>
  <si>
    <t>000 2 19 00000 00 0000 150</t>
  </si>
  <si>
    <t>36. МКОУ "ИООШ " с.Иштибури</t>
  </si>
  <si>
    <t>35. МКОУ "МООШ " с.Моксох</t>
  </si>
  <si>
    <t>34. МКОУ "ХООШ " с.Харачи</t>
  </si>
  <si>
    <t>000 2 02 25304 05 0000 150</t>
  </si>
  <si>
    <t>000 2 02 35303 05 0000 150</t>
  </si>
  <si>
    <r>
      <t xml:space="preserve">Оплата за КЛАССНОЕ РУКОВОДСТВО - школы                                </t>
    </r>
    <r>
      <rPr>
        <b/>
        <sz val="11"/>
        <color indexed="10"/>
        <rFont val="Times New Roman"/>
        <family val="1"/>
        <charset val="204"/>
      </rPr>
      <t>(20-53030-00000-00000)</t>
    </r>
  </si>
  <si>
    <t>19202R3030</t>
  </si>
  <si>
    <t>ГОССТАНДАРТ ОБРАЗОВАНИЯ ПО ШКОЛАМ</t>
  </si>
  <si>
    <r>
      <t xml:space="preserve">Оплата за КЛ. РУКОВОДСТВО                                </t>
    </r>
    <r>
      <rPr>
        <b/>
        <sz val="11"/>
        <color indexed="10"/>
        <rFont val="Times New Roman"/>
        <family val="1"/>
        <charset val="204"/>
      </rPr>
      <t>(20-53030-00000-00000)</t>
    </r>
  </si>
  <si>
    <t>Общее образование-ГСО</t>
  </si>
  <si>
    <t>ВОЗВРАТ ОСТАТКОВ СУБСИДИЙ, СУБВЕНЦИЙ И ИМТ, ИМЕЮЩИХ ЦЕЛЕВОЕ НАЗНАЧЕНИЕ ПРОШЛЫХ ЛЕТ ИЗ БЮДЖЕТОВ МУНИЦИПАЛЬНЫХ РАЙОНОВ</t>
  </si>
  <si>
    <t>9994239900</t>
  </si>
  <si>
    <t>9999990059</t>
  </si>
  <si>
    <t>Субсидии МБУ на иные цели</t>
  </si>
  <si>
    <t xml:space="preserve">Субсидии МБУ на фин. обеспечение муниципального задания на оказание муниц. услуг (выполнение работ) </t>
  </si>
  <si>
    <t xml:space="preserve"> - СУБСИДИИ МБУ "Управление строительства, единого заказчика и ЖКХ"</t>
  </si>
  <si>
    <t>Аттестация рабочих мест</t>
  </si>
  <si>
    <t>Субсидии МБУ "ЕИС" (на выполнение муниц. задания)</t>
  </si>
  <si>
    <t>Прочие работы и услуги по ФиС</t>
  </si>
  <si>
    <t>Капитальный ремонт автодорог</t>
  </si>
  <si>
    <t>Фонд всеобуча</t>
  </si>
  <si>
    <t>ФС-СУБСИДИИ</t>
  </si>
  <si>
    <t xml:space="preserve">На поддержку отрасли культуры  за счет местного бюджета                       </t>
  </si>
  <si>
    <t>Оповещение населения о ЧС</t>
  </si>
  <si>
    <t xml:space="preserve">Другие общегосударственные вопросы </t>
  </si>
  <si>
    <t>На обесп. питанием детей с ОВЗ, в т.ч. детей-инвал. на дому</t>
  </si>
  <si>
    <t>Уплата иных платежей</t>
  </si>
  <si>
    <t>Больничные за счет работодателя</t>
  </si>
  <si>
    <t>Соц.помощь населению</t>
  </si>
  <si>
    <t>Пожарная безопасность образовательных учреждений</t>
  </si>
  <si>
    <t>Процентные платежи за обслуживание мун. долга</t>
  </si>
  <si>
    <t xml:space="preserve"> - Государственная программа "Развитие культуры в РД"</t>
  </si>
  <si>
    <t>Командировочные - суточные</t>
  </si>
  <si>
    <t>Командировочные - проживание</t>
  </si>
  <si>
    <t>Антитеррористические мероприятия</t>
  </si>
  <si>
    <t>Пожарная безопасность</t>
  </si>
  <si>
    <t>Уплата иных платежей (штрафы, пени)</t>
  </si>
  <si>
    <t>На проведение мероприятий</t>
  </si>
  <si>
    <t>РФФП Поселений - перечисления бюджетам поселений дотаций на выравнивание уровня бюджетной обеспеченности</t>
  </si>
  <si>
    <t>5. МКУ "Служба земельно - кадастровых и имущественных отношений"</t>
  </si>
  <si>
    <t>6. МКУ "Центр обслуживания муниципальных учреждений"</t>
  </si>
  <si>
    <t>7. МКУ "Отдел по ГОиЧС, ПБ и ЕДДС"</t>
  </si>
  <si>
    <t xml:space="preserve">Поступления от денежных пожертвований, предоставляемые негосударственными организациями получателям средств бюджетов мун.районов (от меценатов) </t>
  </si>
  <si>
    <t>000 2 04 05020 05 0000 150</t>
  </si>
  <si>
    <t xml:space="preserve"> -поступления от денежных пожертвований, предоставляемые негосударственными организациями получателям средств бюджетов мун.районов (от меценатов) </t>
  </si>
  <si>
    <t>000 2 04 05000 00 0000 150</t>
  </si>
  <si>
    <t>На профессион. переподготовку и повышение квалификации муниципальных служащих</t>
  </si>
  <si>
    <t>000 2 02 25467 05 0000 150</t>
  </si>
  <si>
    <t xml:space="preserve"> - Субсидии на поддержку дорожной деятельности</t>
  </si>
  <si>
    <t xml:space="preserve"> -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</t>
  </si>
  <si>
    <t>000 2 02 20041 05 0000 150</t>
  </si>
  <si>
    <t>000 2 02 25555 05 0000 150</t>
  </si>
  <si>
    <t>Питание детей с ОВЗ</t>
  </si>
  <si>
    <t xml:space="preserve"> - Прочие субсидии на обеспечение бесплатным двухразовым питанием обучающихся с ОВЗ, в т.ч. детей-инвалидов, осваивающих основные общеобразовательные программы на дому</t>
  </si>
  <si>
    <t>Членские взносы Ассоциации "совет муниципальных образований"</t>
  </si>
  <si>
    <t>На устранение нарушений в области безопасности дорожного движения</t>
  </si>
  <si>
    <t>000 2 02 25179 05 0000 150</t>
  </si>
  <si>
    <t>20209L4670</t>
  </si>
  <si>
    <t>Приобретение формы для специалистов</t>
  </si>
  <si>
    <t xml:space="preserve"> -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</si>
  <si>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000 2 02 35179 05 0000 150</t>
  </si>
  <si>
    <t>202A255192</t>
  </si>
  <si>
    <t>39. ОТДЕЛ КУЛЬТУРЫ:</t>
  </si>
  <si>
    <t>12</t>
  </si>
  <si>
    <t>28. АДМИНИСТРАЦИЯ МО "УНЦУКУЛЬСКИЙ РАЙОН"</t>
  </si>
  <si>
    <t>Оплата ПСД кап.ремонта дорог (Минтранс)</t>
  </si>
  <si>
    <t xml:space="preserve">Страхование </t>
  </si>
  <si>
    <t>Оплата штрафа в области безопасности дорожного движения</t>
  </si>
  <si>
    <t>Психиатрическое освидетельствование педработников образовательных учреждений</t>
  </si>
  <si>
    <t>9994209900</t>
  </si>
  <si>
    <t>9994219900</t>
  </si>
  <si>
    <t>2. МКОУ "Шамилькалинская СОШ"</t>
  </si>
  <si>
    <t>3. МКОУ "Ирганайская СОШ"</t>
  </si>
  <si>
    <t>4. МКОУ "Гимринская СОШ"</t>
  </si>
  <si>
    <t>15.МКОУ ДОУ №14 "Малютка" с.Унцукуль</t>
  </si>
  <si>
    <t>21. МКДОУ №14 "Малютка" с. Унцукуль:</t>
  </si>
  <si>
    <t>22. МКДОУ №14 "Малютка" с. Унцукуль</t>
  </si>
  <si>
    <t>23. МКОУ "УСОШ №1" с.Унцукуль</t>
  </si>
  <si>
    <t>24. МКОУ "УСОШ №2" с.Унцукуль</t>
  </si>
  <si>
    <t>25. МКОУ "ЗСОШ " с.Зирани</t>
  </si>
  <si>
    <t>26. МКОУ "АСОШ " с.Ашильта</t>
  </si>
  <si>
    <t>27. МКОУ "КСОШ " с.Кахабросо</t>
  </si>
  <si>
    <t>28. МКОУ "БСОШ " с.Балахани</t>
  </si>
  <si>
    <t>29. МКОУ "ГСОШ " с.Гимры</t>
  </si>
  <si>
    <t>30. МКОУ "ЦСОШ " с.Цатаних</t>
  </si>
  <si>
    <t>31. МКОУ "ИСОШ " с.Ирганай</t>
  </si>
  <si>
    <t>32. МКОУ "АСОШ " с.Аракани</t>
  </si>
  <si>
    <t>33. МКОУ "ГПСОШ " п.Гимры</t>
  </si>
  <si>
    <t>34. МКОУ "ШСОШ " п.Шамилькала</t>
  </si>
  <si>
    <t>35. МКОУ "ХСОШ " с.Харачи</t>
  </si>
  <si>
    <t>36. МКОУ "МСОШ " с.Моксох</t>
  </si>
  <si>
    <t>37. МКОУ "ИООШ " с.Иштибури</t>
  </si>
  <si>
    <t xml:space="preserve"> - Госпрограмма "Развитие культуры в РД":</t>
  </si>
  <si>
    <t>На обеспечение резервирующим источником питания (генераторами)</t>
  </si>
  <si>
    <t>На реализацию проектов местных инициатив за счет местного бюджета</t>
  </si>
  <si>
    <t>На пополнение библиотечных фондов книгами дагестанских авторов</t>
  </si>
  <si>
    <t>Оплата воды и водоотведения</t>
  </si>
  <si>
    <t>Оплата вывоза мусора</t>
  </si>
  <si>
    <t xml:space="preserve"> - Исполнение требований законодательства в сфере водоснабжения и водоотведения</t>
  </si>
  <si>
    <t>Возврат неиспользованных целевых бюджетных средств в респ.бюджет</t>
  </si>
  <si>
    <t>Аренда транспорта</t>
  </si>
  <si>
    <t>19402L3040</t>
  </si>
  <si>
    <t>194028185И</t>
  </si>
  <si>
    <t>20204R5194</t>
  </si>
  <si>
    <t>16203R0820</t>
  </si>
  <si>
    <t>194012201Г</t>
  </si>
  <si>
    <t>194022202Г</t>
  </si>
  <si>
    <t>Учебные пособия, средства обучения</t>
  </si>
  <si>
    <t>Соц.помощь населению с рез.фонда</t>
  </si>
  <si>
    <t xml:space="preserve">ПСД ремонта автодорог </t>
  </si>
  <si>
    <t>Строительство и реконструкция автодорог</t>
  </si>
  <si>
    <t>Дорожное хозяйство</t>
  </si>
  <si>
    <t>Коммунальное хозяйство</t>
  </si>
  <si>
    <t>162054522R</t>
  </si>
  <si>
    <t>Жилижно-коммунальное хозяйство</t>
  </si>
  <si>
    <t>На проверку ПСД по благ-ву сквера в п.Шамилькала</t>
  </si>
  <si>
    <t>Уплата иных платежей  МКДОУ № 1, 2, 3, 5, 7, 8, 11, 12</t>
  </si>
  <si>
    <t>На исполнение судебного решения (основной долг по программе "100 школ")</t>
  </si>
  <si>
    <t>На исполнение судебного решения (пеня и госпошлина)</t>
  </si>
  <si>
    <t>000 2 02 27112 05 0000 150</t>
  </si>
  <si>
    <t>Расходы на дорожный фонд (Минтранс РД)</t>
  </si>
  <si>
    <t>На проведение работ по описанию границ населенных пунктов, тер.зон, занесение в ЕГРН сведений о них</t>
  </si>
  <si>
    <t>Расходы на генпланы и ИЗЗ</t>
  </si>
  <si>
    <t>Прочие  межбюджетные трансферты</t>
  </si>
  <si>
    <t>000 2 02 49999 05 0000 150</t>
  </si>
  <si>
    <t>Капитальный ремонт здания Администрации в п.Шамилькала</t>
  </si>
  <si>
    <t>000 2 02 04000 00 0000 150</t>
  </si>
  <si>
    <t xml:space="preserve"> - иные межбюджетные трансферты</t>
  </si>
  <si>
    <t>Увеличение стоимости мягкого инвентаря</t>
  </si>
  <si>
    <t>ПМИ - на реконструкцию водопровода с. Гимры (м/б)</t>
  </si>
  <si>
    <t>ПМИ - на реконструкцию водопровода с. Гимры (меценат)</t>
  </si>
  <si>
    <t>Приобретение генератора</t>
  </si>
  <si>
    <t xml:space="preserve"> - Исполнение постановлений по исп.пр-ву по поселениям в сфере водоснабжения и водоотведения</t>
  </si>
  <si>
    <t>На проведение работ по описанию границ населенных пунктов, тер.зон, занесение в ЕГРН сведений о них (софин-е м/б)</t>
  </si>
  <si>
    <t>310</t>
  </si>
  <si>
    <t xml:space="preserve"> </t>
  </si>
  <si>
    <t>III. ДЕФИЦИТ БЮДЖЕТА:</t>
  </si>
  <si>
    <t>ИСТОЧНИКИ ПОКРЫТИЯ ДЕФИЦИТА БЮДЖЕТА:</t>
  </si>
  <si>
    <t xml:space="preserve">Прочие субвенции - на организацию проведения мероприятий по отлову и содержанию безнадзорных животных </t>
  </si>
  <si>
    <t>000 2 02 39999 05 0000 150</t>
  </si>
  <si>
    <t xml:space="preserve">На работы по отлову и содержанию безнадзорных животных </t>
  </si>
  <si>
    <t>Остаток средств на счете районного бюджета на 01.01.2025 года</t>
  </si>
  <si>
    <t>На двухразовое питание в лагерях с дневным пребыванием детей</t>
  </si>
  <si>
    <t xml:space="preserve"> - Прочие субсидии на организацию двухразового питания в лагерях с дневным пребыванием детей</t>
  </si>
  <si>
    <t>На проведение аккарицидных обработок в эпидсезон</t>
  </si>
  <si>
    <t>Оплата водоотведения и вывоз мусора</t>
  </si>
  <si>
    <t xml:space="preserve"> - Прочие субсидии на выплату компенсации педработникам, привлекаемым к проведению ГИА</t>
  </si>
  <si>
    <t xml:space="preserve"> - Прочие субсидии на реализацию госпрограммы "Развитие государственной гражданской службы в РД"</t>
  </si>
  <si>
    <t>Компенсация педработникам</t>
  </si>
  <si>
    <t>Страховые взносы на компенсацию</t>
  </si>
  <si>
    <t>194022207А</t>
  </si>
  <si>
    <t>1. МКОУ "ШСОШ " п.Шамилькала</t>
  </si>
  <si>
    <t>2. МКОУ "ГСОШ " с.Гимры</t>
  </si>
  <si>
    <t>3. МКОУ "АСОШ " с.Аракани</t>
  </si>
  <si>
    <t>4. МКОУ "ГПСОШ " п.Гимры</t>
  </si>
  <si>
    <t>На профессион. переподготовку и повышение квалификации муниципальных служащих (софин-е м/б)</t>
  </si>
  <si>
    <t>0140179130</t>
  </si>
  <si>
    <t>На реализацию ГП "Развитие гос.гражданской службы в РД, господдержка развития мун.службы в РД"</t>
  </si>
  <si>
    <t>13</t>
  </si>
  <si>
    <t>00000000000</t>
  </si>
  <si>
    <t>Питание двухразовое в лагерях с дневным пребыванием детей</t>
  </si>
  <si>
    <t>1. МКОУ "КСОШ " с.Кахабросо</t>
  </si>
  <si>
    <t>На двухразовое питание в лагерях с дневным пребыванием детей (софин-е из м/б)</t>
  </si>
  <si>
    <t xml:space="preserve">Заработная плата </t>
  </si>
  <si>
    <t xml:space="preserve">Начисления на заработную плату </t>
  </si>
  <si>
    <t>194072209Л</t>
  </si>
  <si>
    <t>На реализацию мероприятий по модернизации школьных систем образования:</t>
  </si>
  <si>
    <t>На выплату компенсаций педработникам, привлекаемым к проведению ГИА</t>
  </si>
  <si>
    <t>Оплата ГСМ (для генератора)</t>
  </si>
  <si>
    <t>На ПСД ДОУ:</t>
  </si>
  <si>
    <t xml:space="preserve"> - На приобретение контейнеров</t>
  </si>
  <si>
    <t xml:space="preserve"> - На создание контейнерных площадок</t>
  </si>
  <si>
    <t>УЧРЕЖДЕНИЯ ДОПОЛНИТЕЛЬНОГО ОБРАЗОВАНИЯ ДЕТЕЙ:</t>
  </si>
  <si>
    <t>37. МКУДО "Унцукульский РЦДОД"</t>
  </si>
  <si>
    <t>38. МКУДО "Гимринский ДДТ"</t>
  </si>
  <si>
    <t>39. МКУДО "ДДТ п. Шамилькала"</t>
  </si>
  <si>
    <t>ДЮСШ всего:</t>
  </si>
  <si>
    <t>ДДТ+СЮТ+ШИ:</t>
  </si>
  <si>
    <t>40. МКУДО "СДЮТЭ с. Унцукуль""</t>
  </si>
  <si>
    <t>41. Школа искусств</t>
  </si>
  <si>
    <t>42. МКУДО "ДЮСШ с. Гимры"</t>
  </si>
  <si>
    <t>43. МКУДО "ДЮСШ с. Балахани"</t>
  </si>
  <si>
    <t>44. МКУДО "ДЮСШ с. Унцукуль"</t>
  </si>
  <si>
    <t>45. МКУДО "ДЮСШ пос. Шамилькала"</t>
  </si>
  <si>
    <t>38. МКУДО "Унцукульский РЦДОД"</t>
  </si>
  <si>
    <t>39. МКУДО "ДДТ с. Гимры"</t>
  </si>
  <si>
    <t>40. МКУДО "ДДТ пос. Шамилькала"</t>
  </si>
  <si>
    <t>41. МКУДО "СДЮТЭ с. Унцукуль"</t>
  </si>
  <si>
    <t>42. МКУ "Школа искусств"</t>
  </si>
  <si>
    <t>43. МКУДО "ДЮСШ с. Гимры"</t>
  </si>
  <si>
    <t>44. МКУДО "ДЮСШ с. Балахани"</t>
  </si>
  <si>
    <t>45. МКУДО "ДЮСШ с. Унцукуль</t>
  </si>
  <si>
    <t>46. МКУДО "ДЮСШ пос. Шамилькала"</t>
  </si>
  <si>
    <t>47. МКУ "Отдел культуры"</t>
  </si>
  <si>
    <t>ПРОЧИЕ РАСХОДЫ АДМИНИСТРАЦИИ МО "УНЦУКУЛЬСКИЙ РАЙОН"</t>
  </si>
  <si>
    <t>5. МКУ "Служба земельно - кадастровых и имущественных отношений":</t>
  </si>
  <si>
    <t>6. МКУ "Центр обслуживания муниципальных учреждений":</t>
  </si>
  <si>
    <t>7. МКУ "Отдел ГОиЧС, ПБ и ЕДДС":</t>
  </si>
  <si>
    <t>8. МКДОУ №1 "Ромашка" с.Унцукуль:</t>
  </si>
  <si>
    <t>9. МКДОУ №2 "Ласточка" с.Унцукуль:</t>
  </si>
  <si>
    <t>10. МКДОУ №3 "Фиалка" с.Ирганай:</t>
  </si>
  <si>
    <t>11. МКДОУ №4 "Теремок" с.Гимры:</t>
  </si>
  <si>
    <t>12. МКДОУ №5 "Соколенок" с.Майданск:</t>
  </si>
  <si>
    <t>13. МКДОУ №6 "Звездочка" с.Балахани:</t>
  </si>
  <si>
    <t>14. МКДОУ №7 "Улыбка" с.Аракани:</t>
  </si>
  <si>
    <t>15. МКДОУ №8 "Солнышко" п.Шамилькала:</t>
  </si>
  <si>
    <t>16. МКДОУ №9 "Сказка" п.Шамилькала:</t>
  </si>
  <si>
    <t>17. МКДОУ №10 "Снежинка" с.Кахабросо:</t>
  </si>
  <si>
    <t>18. МКДОУ №11 "Сосна" с.Ашильта:</t>
  </si>
  <si>
    <t>19. МКДОУ №12 "Чебурашка" с.Цатаних:</t>
  </si>
  <si>
    <t>20. МКДОУ №13 "Колобок" п.Гимры:</t>
  </si>
  <si>
    <t xml:space="preserve">На оплату ПСД кап.ремонта МКДОУ </t>
  </si>
  <si>
    <t>В рамках проведения ОГЭ и ЕГЭ</t>
  </si>
  <si>
    <t>19201R7500</t>
  </si>
  <si>
    <t>На капитальный ремонт школ (м/б софин-е)</t>
  </si>
  <si>
    <t>46. МКУ "Отдел образования"</t>
  </si>
  <si>
    <t>47. МКУ "ОТДЕЛ КУЛЬТУРЫ":</t>
  </si>
  <si>
    <t>1. МКУ "Отдел образования"</t>
  </si>
  <si>
    <t>8. МКУ "Отдел образования"</t>
  </si>
  <si>
    <t>На выплату компенсаций педработникам, привлекаемым к проведению ГИА (софин-е из м/б)</t>
  </si>
  <si>
    <t xml:space="preserve">к Решению Собрания депутатов Унцукульского района </t>
  </si>
  <si>
    <t>"О  бюджете МО "Унцукульский район" на 2025г. и плановый период 2026-2027гг."</t>
  </si>
  <si>
    <t>На проведение мероприятий (ЕГЭ и ОГЭ)</t>
  </si>
  <si>
    <t>РИЦ - подводящий водопровод к с. Унцукуль (R2020228265344000067) (софин-е из м/б)</t>
  </si>
  <si>
    <t>РИЦ - реконструкция водопроводных сетей п.Шамилькала (R2020228265315500068) (софин-е из м/б)</t>
  </si>
  <si>
    <t>Перечисления бюджетам поселений средств софин-ния субсидии на гос. поддержку лучших работников сельских учр. культуры (Джамалудинова Хатимат Магомедовна - директор МКУ "ЦКД адм.МО "село Цатаних") (2355190Х100250000000)</t>
  </si>
  <si>
    <t>Оплата котельно-печного топлива (дизель)</t>
  </si>
  <si>
    <t>Питание 1-4 классов (25-53040-00000-00002)</t>
  </si>
  <si>
    <t>Комплектование книжных фондов библиотек муниципальных образований (2555190Х232780000001)</t>
  </si>
  <si>
    <t xml:space="preserve"> - Субсидии на организацию горячего питания в муниц. общеобразовательных учрежд. (25-53040-00000-00001)</t>
  </si>
  <si>
    <t xml:space="preserve"> - Субсидии на софинансирование капитальных вложений в объекты муниципальной собственности - на подводящий водопровод к с.Унцукуль (R2020228265344000067)</t>
  </si>
  <si>
    <t xml:space="preserve"> - Субсидии на софинансирование капитальных вложений в объекты муниципальной собственности - на реконструкцию водопроводных сетей пос. Шамилькала (R2020228265315500068)</t>
  </si>
  <si>
    <t xml:space="preserve"> - Субсидии на капит.ремонт МКУ ДО "ДШИ" с. Унцукуль (К3;С3;М3-М5197-03001-00000)</t>
  </si>
  <si>
    <t>Питание 1-4 классов (фед.) (25-53040-00000-00002)</t>
  </si>
  <si>
    <t>Подводящий водопровод к с.Унцукуль (R2020228265344000067)</t>
  </si>
  <si>
    <t>На обеспечение жилыми помещ. детей-сирот (фед. и респ.) (2550820Х256420000000)</t>
  </si>
  <si>
    <t>На осуществление первичного воинского учета на территориях, где отсутствуют военные комиссариаты                  (25-51180-00000-00000)</t>
  </si>
  <si>
    <t>На осуществление полномочий по составлению (изменению) списков кандидатов в присяжные засед. фед.судов общ.юрисд. РФ (25-51200-00000-00000)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</si>
  <si>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(25-51790-00000-00001)</t>
  </si>
  <si>
    <t>Составление (измен.) списков кандид в прис.засед.фед.судов общей юрисд. РФ                                           (25-51200-00000-00000)</t>
  </si>
  <si>
    <t>Перечисления бюджетам поселений субвенций на осуществление полномочий по первичному воинскому учету (ВУС) (25-51180-00000-00000)</t>
  </si>
  <si>
    <t>Обеспечение деятельности советников директора (25-51790-00000-00001) (фед.)</t>
  </si>
  <si>
    <t>Заработная плата (25-51790-00000-00001)</t>
  </si>
  <si>
    <t>Начисления на заработную плату (25-51790-00000-00001)</t>
  </si>
  <si>
    <t>Оплата СОВЕТНИКАМ ДИРЕКТОРА (25-51790-00000-00001)</t>
  </si>
  <si>
    <t>Приложение 25</t>
  </si>
  <si>
    <t>Отклонение</t>
  </si>
  <si>
    <t>План уточненный</t>
  </si>
  <si>
    <t>РАСХОДЫ ЗА СЧЕТ СРЕДСТВ ПЕРЕХОДЯЩЕГО ОСТАТКА 2024 ГОДА</t>
  </si>
  <si>
    <t xml:space="preserve"> - Республиканская инвестиционная программа</t>
  </si>
  <si>
    <t>000 2 19 60010 05 0000150</t>
  </si>
  <si>
    <t>ИНЫЕ МЕЖБЮДЖЕТНЫЕ ТРАНСФЕРТЫ</t>
  </si>
  <si>
    <t xml:space="preserve"> - Прочие межбюджетные трансферты</t>
  </si>
  <si>
    <t>РАСХОДЫ ЗА СЧЕТ ОСТАТКА ВСЕГО:</t>
  </si>
  <si>
    <t>I. ВСЕГО ДОХОДЫ 2025 года:</t>
  </si>
  <si>
    <t>II. ВСЕГО РАСХОДЫ 2025 года:</t>
  </si>
  <si>
    <t xml:space="preserve">БЮДЖЕТНЫХ АССИГНОВАНИЙ ПО ВИДАМ ДОХОДОВ И ПО ПОЛУЧАТЕЛЯМ СРЕДСТВ РАЙОННОГО БЮДЖЕТА МО"УНЦУКУЛЬСКИЙ РАЙОН" НА 2025г. </t>
  </si>
  <si>
    <t>Безвозмездные поступления от физ. и юр. лиц на фин. обеспеч. дорожной деятельности, в том числе добров. пожер-й, в отношении автомоб. дорог общего пользования м/знач. муницип. районов (от меценатов)</t>
  </si>
  <si>
    <t>ПМИ -на капит. ремонт автомоб. дороги с. Аракани  - софинанс. (м/б)</t>
  </si>
  <si>
    <t>ПМИ - на кап.ремонт автом. дороги с. Аракани (меценат)</t>
  </si>
  <si>
    <t>в т.ч. задолженность 24г.</t>
  </si>
  <si>
    <t xml:space="preserve"> - поступления от физ. и юр. лиц на обеспеч. дорожной деят. в отнош. автом. дорог общ. польз. муницип. районов и с/поселений (меценатов)</t>
  </si>
  <si>
    <t>000 2 07 05000 00 0000 150</t>
  </si>
  <si>
    <t xml:space="preserve"> - Субсидии на поддержку отрасли Культуры - на модернизацию библиотек в части комплектования книжных фондов (2555190Х232780000000)</t>
  </si>
  <si>
    <t xml:space="preserve"> - Субсидии на софинансирование капитальных вложений, в т.ч.:</t>
  </si>
  <si>
    <r>
      <t xml:space="preserve"> </t>
    </r>
    <r>
      <rPr>
        <sz val="12"/>
        <rFont val="Times New Roman"/>
        <family val="1"/>
        <charset val="204"/>
      </rPr>
      <t xml:space="preserve">- Прочие субсидии на </t>
    </r>
    <r>
      <rPr>
        <b/>
        <sz val="12"/>
        <rFont val="Times New Roman"/>
        <family val="1"/>
        <charset val="204"/>
      </rPr>
      <t xml:space="preserve">ПМИ </t>
    </r>
    <r>
      <rPr>
        <sz val="12"/>
        <rFont val="Times New Roman"/>
        <family val="1"/>
        <charset val="204"/>
      </rPr>
      <t>(Капитальный ремонт автомобильной дороги в с. Аракани  )</t>
    </r>
  </si>
  <si>
    <r>
      <t xml:space="preserve"> </t>
    </r>
    <r>
      <rPr>
        <sz val="12"/>
        <rFont val="Times New Roman"/>
        <family val="1"/>
        <charset val="204"/>
      </rPr>
      <t xml:space="preserve">- Прочие субсидии на </t>
    </r>
    <r>
      <rPr>
        <b/>
        <sz val="12"/>
        <rFont val="Times New Roman"/>
        <family val="1"/>
        <charset val="204"/>
      </rPr>
      <t>ПМИ</t>
    </r>
    <r>
      <rPr>
        <sz val="12"/>
        <rFont val="Times New Roman"/>
        <family val="1"/>
        <charset val="204"/>
      </rPr>
      <t xml:space="preserve"> (Капитальный ремонт крытой спортивной площадки в с. Гимры   )</t>
    </r>
  </si>
  <si>
    <r>
      <t xml:space="preserve"> </t>
    </r>
    <r>
      <rPr>
        <sz val="12"/>
        <rFont val="Times New Roman"/>
        <family val="1"/>
        <charset val="204"/>
      </rPr>
      <t xml:space="preserve">- Прочие субсидии на </t>
    </r>
    <r>
      <rPr>
        <b/>
        <sz val="12"/>
        <rFont val="Times New Roman"/>
        <family val="1"/>
        <charset val="204"/>
      </rPr>
      <t>ПМИ -С/ПОСЕЛ</t>
    </r>
    <r>
      <rPr>
        <sz val="12"/>
        <rFont val="Times New Roman"/>
        <family val="1"/>
        <charset val="204"/>
      </rPr>
      <t xml:space="preserve"> (Капитальный ремонт ул.Магомеда Айгнова в с. Гимры   )</t>
    </r>
  </si>
  <si>
    <t>461И455550</t>
  </si>
  <si>
    <t>На уплату госпошлины в суд по ликв.учреждениям</t>
  </si>
  <si>
    <t>9999980019</t>
  </si>
  <si>
    <t>На публикацию информации по ликв.учреждениям</t>
  </si>
  <si>
    <t>БЛАГОУСТРОЙСТВО</t>
  </si>
  <si>
    <t>На благоустройство сквера в п. Шамилькала</t>
  </si>
  <si>
    <t>Аренда помещений</t>
  </si>
  <si>
    <t>Транспортный налог и госпошлина</t>
  </si>
  <si>
    <t>Программа комплексного развития трансп.инфраструктуры</t>
  </si>
  <si>
    <t xml:space="preserve"> - На обустройство контейнерных площадок</t>
  </si>
  <si>
    <t>ПМИ -на капит. ремонт крытой спорт.площадки с. Гимры (м/б)</t>
  </si>
  <si>
    <t>ПМИ -на капит. ремонт крытой спорт.площадки с. Гимры (меценат)</t>
  </si>
  <si>
    <t xml:space="preserve"> - ПМИ (местный)</t>
  </si>
  <si>
    <r>
      <t xml:space="preserve"> Подводящий водопровод к с. Унцукуль </t>
    </r>
    <r>
      <rPr>
        <i/>
        <sz val="11"/>
        <color rgb="FFFF0000"/>
        <rFont val="Times New Roman"/>
        <family val="1"/>
        <charset val="204"/>
      </rPr>
      <t>(R2020228265344000067)</t>
    </r>
  </si>
  <si>
    <r>
      <t xml:space="preserve">Реконструкция водопров. сетей пос. Шамилькала </t>
    </r>
    <r>
      <rPr>
        <i/>
        <sz val="11"/>
        <color rgb="FFFF0000"/>
        <rFont val="Times New Roman"/>
        <family val="1"/>
        <charset val="204"/>
      </rPr>
      <t>(R2020228265315500068)</t>
    </r>
  </si>
  <si>
    <r>
      <t xml:space="preserve">Федеральная часть </t>
    </r>
    <r>
      <rPr>
        <i/>
        <sz val="11"/>
        <color indexed="10"/>
        <rFont val="Times New Roman"/>
        <family val="1"/>
        <charset val="204"/>
      </rPr>
      <t>(2555550X205460000000)</t>
    </r>
  </si>
  <si>
    <r>
      <t xml:space="preserve">Республиканская часть </t>
    </r>
    <r>
      <rPr>
        <i/>
        <sz val="11"/>
        <color indexed="10"/>
        <rFont val="Times New Roman"/>
        <family val="1"/>
        <charset val="204"/>
      </rPr>
      <t>(2555550X205460000000)</t>
    </r>
  </si>
  <si>
    <t>Расходы по РИП</t>
  </si>
  <si>
    <t xml:space="preserve"> - Расходы на ПМИ</t>
  </si>
  <si>
    <t xml:space="preserve">Капитальный ремонт крытой спортивной площадки в с. Гимры </t>
  </si>
  <si>
    <t>СУБСИДИЯ ПОСЕЛЕНИЯМ, в том числе:</t>
  </si>
  <si>
    <t xml:space="preserve"> - ПРОЕКТЫ МЕСТНЫХ ИНИЦИАТИВ</t>
  </si>
  <si>
    <r>
      <t xml:space="preserve">Перечисления бюджетам поселений </t>
    </r>
    <r>
      <rPr>
        <b/>
        <i/>
        <u/>
        <sz val="11"/>
        <rFont val="Times New Roman"/>
        <family val="1"/>
        <charset val="204"/>
      </rPr>
      <t xml:space="preserve">субсидий </t>
    </r>
    <r>
      <rPr>
        <i/>
        <sz val="11"/>
        <rFont val="Times New Roman"/>
        <family val="1"/>
        <charset val="204"/>
      </rPr>
      <t xml:space="preserve">на капитальный ремонт ул. Магомеда Айгунова протяженностью 0,72 км в </t>
    </r>
    <r>
      <rPr>
        <b/>
        <i/>
        <sz val="11"/>
        <rFont val="Times New Roman"/>
        <family val="1"/>
        <charset val="204"/>
      </rPr>
      <t xml:space="preserve">с. Гимры  </t>
    </r>
  </si>
  <si>
    <t xml:space="preserve">Капитальный ремонт автомобильной дороги в с. Аракани </t>
  </si>
  <si>
    <r>
      <t>Федеральная часть</t>
    </r>
    <r>
      <rPr>
        <i/>
        <sz val="11"/>
        <color indexed="10"/>
        <rFont val="Times New Roman"/>
        <family val="1"/>
        <charset val="204"/>
      </rPr>
      <t>(2555190X232780000000)</t>
    </r>
  </si>
  <si>
    <r>
      <t xml:space="preserve">Республиканская часть </t>
    </r>
    <r>
      <rPr>
        <i/>
        <sz val="11"/>
        <color rgb="FFFF0000"/>
        <rFont val="Times New Roman"/>
        <family val="1"/>
        <charset val="204"/>
      </rPr>
      <t>(2555190X232780000000)</t>
    </r>
  </si>
  <si>
    <t>На ежемесячное денеж.вознаграждение за классное руководство педаг.раб.школ (2553030X298570000001)</t>
  </si>
  <si>
    <t>"Мои дороги"- софин-ние кап.ремонта автодорог с. Гимры (Минтранс- софин-е из м/б)</t>
  </si>
  <si>
    <t>На обеспечение жилыми помещениями детей - сирот фед.(2550820Х256420000000)</t>
  </si>
  <si>
    <t>На обеспечение жилыми помещениями детей - сирот респ.(2550820Х256420000000)</t>
  </si>
  <si>
    <t>Оплата за КЛАССНОЕ РУКОВОДСТВО - школы                                (2553030X298570000001)</t>
  </si>
  <si>
    <t>191Ю653030</t>
  </si>
  <si>
    <t>191Ю651790</t>
  </si>
  <si>
    <t xml:space="preserve">На обеспечение выплат ежемесячного вознаграждения советникам директоров по воспитанию (2550500X298320000001) </t>
  </si>
  <si>
    <t>191Ю650500</t>
  </si>
  <si>
    <t xml:space="preserve">Заработная плата  (2550500X298320000001) </t>
  </si>
  <si>
    <t xml:space="preserve">Начисления на зарплату  (2550500X298320000001) </t>
  </si>
  <si>
    <t>Оплата за КЛ. РУКОВОДСТВО (2553030X298570000001)</t>
  </si>
  <si>
    <t xml:space="preserve">ЕЖЕМЕСЯЧНОЕ ВОЗНАГРАЖДЕНИЕ СОВЕТНИКАМ ДИРЕКТОРА (2550500X298320000001) </t>
  </si>
  <si>
    <r>
      <t xml:space="preserve">Комплектование книжных фондов библиотек муниципальных образов. </t>
    </r>
    <r>
      <rPr>
        <sz val="11"/>
        <color rgb="FFFF0000"/>
        <rFont val="Times New Roman"/>
        <family val="1"/>
        <charset val="204"/>
      </rPr>
      <t>(2555190X232780000000)</t>
    </r>
  </si>
  <si>
    <t>000 2 07 05010 05 0000 150</t>
  </si>
  <si>
    <t>№ 122 от 04 марта 2025г.</t>
  </si>
  <si>
    <t xml:space="preserve">"О внесении изменений в Решение № 107 от 25.12.2025г." </t>
  </si>
  <si>
    <t xml:space="preserve">ПЕРЕХОДЯЩЕГО ОСТАТКА 2024 ГОДА ПО ВИДАМ ДОХОДОВ И ПО ПОЛУЧАТЕЛЯМ СРЕДСТВ РАЙОННОГО БЮДЖЕТА МО"УНЦУКУЛЬСКИЙ РАЙОН" НА 2025г. </t>
  </si>
  <si>
    <t>Приложение 30</t>
  </si>
  <si>
    <t>5. МКОУ "Унцукульская СОШ № 1"</t>
  </si>
  <si>
    <t>6. МКОУ "Унцукульская СОШ № 2"</t>
  </si>
  <si>
    <t xml:space="preserve"> ЗА СЧЕТ НАЛОГОВЫХ И НЕНАЛОГОВЫХ ДОХОДОВ</t>
  </si>
  <si>
    <t xml:space="preserve"> - Субсидии на поддержку муниципальных программ формирования современной городской среды  (2555550X205460000000)</t>
  </si>
  <si>
    <t>На обеспечение выплат ежемесячного вознаграждения советникам директора по воспитанию и взаимодействию с детскими общественными объединениями (2550500X298320000001)</t>
  </si>
  <si>
    <t>191ЕВ51790</t>
  </si>
  <si>
    <t>План утвержденный</t>
  </si>
  <si>
    <t>Капитальный ремонт автодорог с. Майданское</t>
  </si>
  <si>
    <t>Местный бюджет (2555550Х205460000000)</t>
  </si>
  <si>
    <t>Перечисления бюджетам поселений ИМТ с резервого фонда на решение вопросов местного значения (МО "С/с Майданский")</t>
  </si>
  <si>
    <t>Перечисления бюджетам поселений ИМТ с резервного фонда на решение вопросов местного значения (МО "с/с Унцукульский")</t>
  </si>
  <si>
    <t>Питание ОГЭ и ЕГЭ</t>
  </si>
  <si>
    <t>Капитальный ремонт внутрисельской автомобильной дороги с. Гимры</t>
  </si>
  <si>
    <t>РАСХОДЫ ЗА СЧЕТ ИНЫХ МЕЖБЮДЖЕТНЫХ ТРАНСФЕРТОВ НА 2025 ГОД</t>
  </si>
  <si>
    <t>000 2 02 45050 05 0000 150</t>
  </si>
  <si>
    <t>Прочие субсиди - питание детей с ОВЗ</t>
  </si>
  <si>
    <t>На проведение кадастровых работ ( в т.ч. оформление прав на бесхозные объекты)</t>
  </si>
  <si>
    <t>Резиновое покрытие спортивной площадки</t>
  </si>
  <si>
    <t xml:space="preserve"> - Расходы на туристические мероприятия (местный)</t>
  </si>
  <si>
    <t>Схемы территориального планирования</t>
  </si>
  <si>
    <t xml:space="preserve">Работы и услуги по содержанию имущества </t>
  </si>
  <si>
    <t>На благоустройство сквера (с установкой билбордов)</t>
  </si>
  <si>
    <t>На благоустройство парка</t>
  </si>
  <si>
    <t>Перечисления бюджетам поселений ИМТ на решение вопросов местного значения - переданных полномочий по ремонту автомобильных дорог общего пользования</t>
  </si>
  <si>
    <t xml:space="preserve"> - Субсидии на поддержку отрасли Культуры - лучшее учреждение культуры (2555190Х212020000000)</t>
  </si>
  <si>
    <t xml:space="preserve"> - Субсидии на поддержку отрасли Культуры - лучший работник культуры (2555190Х211740000000)</t>
  </si>
  <si>
    <t>20208R5191</t>
  </si>
  <si>
    <r>
      <t>Федеральная часть</t>
    </r>
    <r>
      <rPr>
        <i/>
        <sz val="11"/>
        <color indexed="10"/>
        <rFont val="Times New Roman"/>
        <family val="1"/>
        <charset val="204"/>
      </rPr>
      <t>(2555190X212020000000)</t>
    </r>
  </si>
  <si>
    <r>
      <t xml:space="preserve">Республиканская часть </t>
    </r>
    <r>
      <rPr>
        <i/>
        <sz val="11"/>
        <color rgb="FFFF0000"/>
        <rFont val="Times New Roman"/>
        <family val="1"/>
        <charset val="204"/>
      </rPr>
      <t>(2555190X212020000000)</t>
    </r>
  </si>
  <si>
    <r>
      <t xml:space="preserve">Перечисления бюджетам поселений МО "С/с Кахабросинский" </t>
    </r>
    <r>
      <rPr>
        <b/>
        <u/>
        <sz val="11"/>
        <rFont val="Times New Roman"/>
        <family val="1"/>
        <charset val="204"/>
      </rPr>
      <t xml:space="preserve">субсидий </t>
    </r>
    <r>
      <rPr>
        <sz val="11"/>
        <rFont val="Times New Roman"/>
        <family val="1"/>
        <charset val="204"/>
      </rPr>
      <t>на господдержку лучших сельских учреждений культуры (МКУ "ЦКД Адм-ции МО "С/с Кахабросинский")</t>
    </r>
  </si>
  <si>
    <t>На господдержку лучших сельских учреждений культуры (Унцукульская районная детская библиотека)</t>
  </si>
  <si>
    <t>На господдержку лучших работников сельских учреждений культуры (методист МПЦТКНР Абдулаев А.М.)</t>
  </si>
  <si>
    <t>20208R5192</t>
  </si>
  <si>
    <r>
      <t>Федеральная часть</t>
    </r>
    <r>
      <rPr>
        <i/>
        <sz val="11"/>
        <color indexed="10"/>
        <rFont val="Times New Roman"/>
        <family val="1"/>
        <charset val="204"/>
      </rPr>
      <t>(2555190X211740000000)</t>
    </r>
  </si>
  <si>
    <r>
      <t xml:space="preserve">Республиканская часть </t>
    </r>
    <r>
      <rPr>
        <i/>
        <sz val="11"/>
        <color rgb="FFFF0000"/>
        <rFont val="Times New Roman"/>
        <family val="1"/>
        <charset val="204"/>
      </rPr>
      <t>(2555190X211740000000)</t>
    </r>
  </si>
  <si>
    <r>
      <t>На господдержку лучших сельских учреждений культуры (Унцукульская районная детская библиотека)</t>
    </r>
    <r>
      <rPr>
        <sz val="11"/>
        <color rgb="FFFF0000"/>
        <rFont val="Times New Roman"/>
        <family val="1"/>
        <charset val="204"/>
      </rPr>
      <t xml:space="preserve"> (2555190X212020000000)</t>
    </r>
  </si>
  <si>
    <r>
      <t xml:space="preserve">На господдержку лучших работников сельских учреждений культуры (методист МПЦТКНР Абдулаев А.М.) </t>
    </r>
    <r>
      <rPr>
        <sz val="11"/>
        <color rgb="FFFF0000"/>
        <rFont val="Times New Roman"/>
        <family val="1"/>
        <charset val="204"/>
      </rPr>
      <t>(2555190X211740000000)</t>
    </r>
  </si>
  <si>
    <r>
      <t>Перечисления бюджетам поселений МО "С/с Кахабросинский"</t>
    </r>
    <r>
      <rPr>
        <u/>
        <sz val="11"/>
        <rFont val="Times New Roman"/>
        <family val="1"/>
        <charset val="204"/>
      </rPr>
      <t>субсидий</t>
    </r>
    <r>
      <rPr>
        <sz val="11"/>
        <rFont val="Times New Roman"/>
        <family val="1"/>
        <charset val="204"/>
      </rPr>
      <t xml:space="preserve"> на обесп. МТБ ДК в сельской местн.     (23-54670-00000-00001)                                   </t>
    </r>
  </si>
  <si>
    <r>
      <t xml:space="preserve">Перечисления бюджетам поселений МО "С/с Кахабросинский" средств софин-ния </t>
    </r>
    <r>
      <rPr>
        <u/>
        <sz val="11"/>
        <rFont val="Times New Roman"/>
        <family val="1"/>
        <charset val="204"/>
      </rPr>
      <t>субсидии</t>
    </r>
    <r>
      <rPr>
        <sz val="11"/>
        <rFont val="Times New Roman"/>
        <family val="1"/>
        <charset val="204"/>
      </rPr>
      <t xml:space="preserve"> на государственную поддержку лучших сельских учр. культуры (МКУ «ЦКД Администрации МО «С/с Кахабросинский) (2555190Х212020000000)</t>
    </r>
  </si>
  <si>
    <t>Благ-во туристической площадки Хаба в с.Ирганай</t>
  </si>
  <si>
    <t>Перечисления бюджетам поселений ИМТ с резервного фонда на решение вопросов местного значения (МО "Село Ирганай")</t>
  </si>
  <si>
    <t>(тыс.руб.)</t>
  </si>
  <si>
    <t>№ 137 от 19 июня 2025г.</t>
  </si>
  <si>
    <t>Подводящий водопровод к с.Унцукуль (R2020228265344000067)- софин-ние РИП из м/б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</si>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</sst>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000"/>
    <numFmt numFmtId="167" formatCode="00"/>
    <numFmt numFmtId="168" formatCode="000"/>
    <numFmt numFmtId="169" formatCode="0000000"/>
    <numFmt numFmtId="170" formatCode="000.000"/>
    <numFmt numFmtId="171" formatCode="0000000000"/>
    <numFmt numFmtId="172" formatCode="#,##0.00000"/>
  </numFmts>
  <fonts count="63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indexed="10"/>
      <name val="Arial"/>
      <family val="2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color indexed="10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0070C0"/>
      <name val="Times New Roman"/>
      <family val="1"/>
      <charset val="204"/>
    </font>
    <font>
      <i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</borders>
  <cellStyleXfs count="28">
    <xf numFmtId="0" fontId="0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7" fillId="0" borderId="0"/>
    <xf numFmtId="0" fontId="36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0" borderId="0"/>
    <xf numFmtId="0" fontId="60" fillId="0" borderId="0"/>
    <xf numFmtId="43" fontId="1" fillId="0" borderId="0" applyFont="0" applyFill="0" applyBorder="0" applyAlignment="0" applyProtection="0"/>
  </cellStyleXfs>
  <cellXfs count="1354">
    <xf numFmtId="0" fontId="0" fillId="0" borderId="0" xfId="0"/>
    <xf numFmtId="0" fontId="2" fillId="0" borderId="0" xfId="5" applyFont="1"/>
    <xf numFmtId="0" fontId="2" fillId="0" borderId="0" xfId="5" applyFont="1" applyAlignment="1">
      <alignment horizontal="center"/>
    </xf>
    <xf numFmtId="0" fontId="1" fillId="0" borderId="0" xfId="5"/>
    <xf numFmtId="0" fontId="2" fillId="0" borderId="0" xfId="5" applyFont="1" applyAlignment="1"/>
    <xf numFmtId="0" fontId="4" fillId="0" borderId="1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7" fillId="0" borderId="5" xfId="16" applyFont="1" applyFill="1" applyBorder="1" applyAlignment="1">
      <alignment wrapText="1"/>
    </xf>
    <xf numFmtId="0" fontId="8" fillId="0" borderId="5" xfId="16" applyFont="1" applyFill="1" applyBorder="1" applyAlignment="1">
      <alignment wrapText="1"/>
    </xf>
    <xf numFmtId="0" fontId="6" fillId="0" borderId="3" xfId="5" applyFont="1" applyBorder="1" applyAlignment="1">
      <alignment horizontal="center"/>
    </xf>
    <xf numFmtId="0" fontId="7" fillId="0" borderId="5" xfId="5" applyFont="1" applyBorder="1"/>
    <xf numFmtId="0" fontId="10" fillId="0" borderId="0" xfId="5" applyFont="1"/>
    <xf numFmtId="49" fontId="11" fillId="2" borderId="11" xfId="11" applyNumberFormat="1" applyFont="1" applyFill="1" applyBorder="1" applyAlignment="1" applyProtection="1">
      <alignment horizontal="left" wrapText="1"/>
      <protection hidden="1"/>
    </xf>
    <xf numFmtId="49" fontId="11" fillId="2" borderId="12" xfId="11" applyNumberFormat="1" applyFont="1" applyFill="1" applyBorder="1" applyAlignment="1" applyProtection="1">
      <alignment horizontal="center"/>
      <protection hidden="1"/>
    </xf>
    <xf numFmtId="3" fontId="11" fillId="2" borderId="12" xfId="11" applyNumberFormat="1" applyFont="1" applyFill="1" applyBorder="1" applyAlignment="1" applyProtection="1">
      <alignment horizontal="right"/>
      <protection hidden="1"/>
    </xf>
    <xf numFmtId="0" fontId="12" fillId="0" borderId="0" xfId="5" applyFont="1"/>
    <xf numFmtId="49" fontId="11" fillId="2" borderId="1" xfId="11" applyNumberFormat="1" applyFont="1" applyFill="1" applyBorder="1" applyAlignment="1" applyProtection="1">
      <alignment horizontal="left" wrapText="1"/>
      <protection hidden="1"/>
    </xf>
    <xf numFmtId="49" fontId="11" fillId="2" borderId="2" xfId="11" applyNumberFormat="1" applyFont="1" applyFill="1" applyBorder="1" applyAlignment="1" applyProtection="1">
      <alignment horizontal="center"/>
      <protection hidden="1"/>
    </xf>
    <xf numFmtId="3" fontId="11" fillId="2" borderId="2" xfId="11" applyNumberFormat="1" applyFont="1" applyFill="1" applyBorder="1" applyAlignment="1" applyProtection="1">
      <alignment horizontal="right"/>
      <protection hidden="1"/>
    </xf>
    <xf numFmtId="166" fontId="11" fillId="0" borderId="3" xfId="14" applyNumberFormat="1" applyFont="1" applyFill="1" applyBorder="1" applyAlignment="1" applyProtection="1">
      <alignment wrapText="1"/>
      <protection hidden="1"/>
    </xf>
    <xf numFmtId="49" fontId="11" fillId="0" borderId="4" xfId="11" applyNumberFormat="1" applyFont="1" applyFill="1" applyBorder="1" applyAlignment="1" applyProtection="1">
      <alignment horizontal="center"/>
      <protection hidden="1"/>
    </xf>
    <xf numFmtId="167" fontId="11" fillId="0" borderId="4" xfId="14" applyNumberFormat="1" applyFont="1" applyFill="1" applyBorder="1" applyAlignment="1" applyProtection="1">
      <alignment horizontal="center"/>
      <protection hidden="1"/>
    </xf>
    <xf numFmtId="168" fontId="11" fillId="0" borderId="4" xfId="14" applyNumberFormat="1" applyFont="1" applyFill="1" applyBorder="1" applyAlignment="1" applyProtection="1">
      <alignment horizontal="center"/>
      <protection hidden="1"/>
    </xf>
    <xf numFmtId="166" fontId="13" fillId="0" borderId="5" xfId="11" applyNumberFormat="1" applyFont="1" applyFill="1" applyBorder="1" applyAlignment="1" applyProtection="1">
      <alignment wrapText="1"/>
      <protection hidden="1"/>
    </xf>
    <xf numFmtId="49" fontId="13" fillId="0" borderId="6" xfId="11" applyNumberFormat="1" applyFont="1" applyFill="1" applyBorder="1" applyAlignment="1" applyProtection="1">
      <alignment horizontal="center"/>
      <protection hidden="1"/>
    </xf>
    <xf numFmtId="167" fontId="13" fillId="0" borderId="6" xfId="11" applyNumberFormat="1" applyFont="1" applyFill="1" applyBorder="1" applyAlignment="1" applyProtection="1">
      <alignment horizontal="center"/>
      <protection hidden="1"/>
    </xf>
    <xf numFmtId="169" fontId="13" fillId="0" borderId="6" xfId="11" applyNumberFormat="1" applyFont="1" applyFill="1" applyBorder="1" applyAlignment="1" applyProtection="1">
      <alignment horizontal="center"/>
      <protection hidden="1"/>
    </xf>
    <xf numFmtId="168" fontId="13" fillId="0" borderId="6" xfId="11" applyNumberFormat="1" applyFont="1" applyFill="1" applyBorder="1" applyAlignment="1" applyProtection="1">
      <alignment horizontal="center"/>
      <protection hidden="1"/>
    </xf>
    <xf numFmtId="0" fontId="14" fillId="0" borderId="5" xfId="5" applyFont="1" applyBorder="1"/>
    <xf numFmtId="49" fontId="14" fillId="0" borderId="6" xfId="11" applyNumberFormat="1" applyFont="1" applyFill="1" applyBorder="1" applyAlignment="1" applyProtection="1">
      <alignment horizontal="center"/>
      <protection hidden="1"/>
    </xf>
    <xf numFmtId="167" fontId="14" fillId="0" borderId="6" xfId="11" applyNumberFormat="1" applyFont="1" applyFill="1" applyBorder="1" applyAlignment="1" applyProtection="1">
      <alignment horizontal="center"/>
      <protection hidden="1"/>
    </xf>
    <xf numFmtId="169" fontId="14" fillId="0" borderId="6" xfId="11" applyNumberFormat="1" applyFont="1" applyFill="1" applyBorder="1" applyAlignment="1" applyProtection="1">
      <alignment horizontal="center"/>
      <protection hidden="1"/>
    </xf>
    <xf numFmtId="168" fontId="14" fillId="0" borderId="6" xfId="11" applyNumberFormat="1" applyFont="1" applyFill="1" applyBorder="1" applyAlignment="1" applyProtection="1">
      <alignment horizontal="center"/>
      <protection hidden="1"/>
    </xf>
    <xf numFmtId="166" fontId="14" fillId="0" borderId="5" xfId="11" applyNumberFormat="1" applyFont="1" applyFill="1" applyBorder="1" applyAlignment="1" applyProtection="1">
      <alignment wrapText="1"/>
      <protection hidden="1"/>
    </xf>
    <xf numFmtId="166" fontId="11" fillId="0" borderId="5" xfId="14" applyNumberFormat="1" applyFont="1" applyFill="1" applyBorder="1" applyAlignment="1" applyProtection="1">
      <alignment wrapText="1"/>
      <protection hidden="1"/>
    </xf>
    <xf numFmtId="49" fontId="11" fillId="0" borderId="6" xfId="11" applyNumberFormat="1" applyFont="1" applyFill="1" applyBorder="1" applyAlignment="1" applyProtection="1">
      <alignment horizontal="center"/>
      <protection hidden="1"/>
    </xf>
    <xf numFmtId="167" fontId="11" fillId="0" borderId="6" xfId="14" applyNumberFormat="1" applyFont="1" applyFill="1" applyBorder="1" applyAlignment="1" applyProtection="1">
      <alignment horizontal="center"/>
      <protection hidden="1"/>
    </xf>
    <xf numFmtId="168" fontId="11" fillId="0" borderId="6" xfId="14" applyNumberFormat="1" applyFont="1" applyFill="1" applyBorder="1" applyAlignment="1" applyProtection="1">
      <alignment horizontal="center"/>
      <protection hidden="1"/>
    </xf>
    <xf numFmtId="0" fontId="14" fillId="0" borderId="6" xfId="5" applyFont="1" applyBorder="1" applyAlignment="1">
      <alignment horizontal="center"/>
    </xf>
    <xf numFmtId="0" fontId="14" fillId="0" borderId="5" xfId="5" applyFont="1" applyFill="1" applyBorder="1"/>
    <xf numFmtId="167" fontId="11" fillId="0" borderId="6" xfId="11" applyNumberFormat="1" applyFont="1" applyFill="1" applyBorder="1" applyAlignment="1" applyProtection="1">
      <alignment horizontal="center"/>
      <protection hidden="1"/>
    </xf>
    <xf numFmtId="169" fontId="11" fillId="0" borderId="6" xfId="11" applyNumberFormat="1" applyFont="1" applyFill="1" applyBorder="1" applyAlignment="1" applyProtection="1">
      <alignment horizontal="center"/>
      <protection hidden="1"/>
    </xf>
    <xf numFmtId="168" fontId="11" fillId="0" borderId="6" xfId="11" applyNumberFormat="1" applyFont="1" applyFill="1" applyBorder="1" applyAlignment="1" applyProtection="1">
      <alignment horizontal="center"/>
      <protection hidden="1"/>
    </xf>
    <xf numFmtId="0" fontId="15" fillId="0" borderId="0" xfId="5" applyFont="1"/>
    <xf numFmtId="166" fontId="11" fillId="0" borderId="5" xfId="11" applyNumberFormat="1" applyFont="1" applyFill="1" applyBorder="1" applyAlignment="1" applyProtection="1">
      <alignment wrapText="1"/>
      <protection hidden="1"/>
    </xf>
    <xf numFmtId="49" fontId="11" fillId="0" borderId="6" xfId="11" applyNumberFormat="1" applyFont="1" applyFill="1" applyBorder="1" applyAlignment="1" applyProtection="1">
      <alignment horizontal="center" wrapText="1"/>
      <protection hidden="1"/>
    </xf>
    <xf numFmtId="49" fontId="13" fillId="0" borderId="6" xfId="11" applyNumberFormat="1" applyFont="1" applyFill="1" applyBorder="1" applyAlignment="1" applyProtection="1">
      <alignment horizontal="center" wrapText="1"/>
      <protection hidden="1"/>
    </xf>
    <xf numFmtId="49" fontId="14" fillId="0" borderId="6" xfId="5" applyNumberFormat="1" applyFont="1" applyBorder="1" applyAlignment="1">
      <alignment horizontal="center"/>
    </xf>
    <xf numFmtId="0" fontId="16" fillId="0" borderId="0" xfId="5" applyFont="1"/>
    <xf numFmtId="0" fontId="17" fillId="0" borderId="5" xfId="5" applyFont="1" applyBorder="1" applyAlignment="1">
      <alignment wrapText="1"/>
    </xf>
    <xf numFmtId="49" fontId="17" fillId="0" borderId="6" xfId="5" applyNumberFormat="1" applyFont="1" applyBorder="1" applyAlignment="1">
      <alignment horizontal="center"/>
    </xf>
    <xf numFmtId="167" fontId="17" fillId="0" borderId="6" xfId="11" applyNumberFormat="1" applyFont="1" applyFill="1" applyBorder="1" applyAlignment="1" applyProtection="1">
      <alignment horizontal="center"/>
      <protection hidden="1"/>
    </xf>
    <xf numFmtId="168" fontId="17" fillId="0" borderId="6" xfId="11" applyNumberFormat="1" applyFont="1" applyFill="1" applyBorder="1" applyAlignment="1" applyProtection="1">
      <alignment horizontal="center"/>
      <protection hidden="1"/>
    </xf>
    <xf numFmtId="0" fontId="18" fillId="0" borderId="0" xfId="5" applyFont="1"/>
    <xf numFmtId="49" fontId="14" fillId="0" borderId="6" xfId="16" applyNumberFormat="1" applyFont="1" applyBorder="1" applyAlignment="1">
      <alignment horizontal="center"/>
    </xf>
    <xf numFmtId="167" fontId="14" fillId="0" borderId="14" xfId="11" applyNumberFormat="1" applyFont="1" applyFill="1" applyBorder="1" applyAlignment="1" applyProtection="1">
      <alignment horizontal="center"/>
      <protection hidden="1"/>
    </xf>
    <xf numFmtId="168" fontId="14" fillId="0" borderId="14" xfId="11" applyNumberFormat="1" applyFont="1" applyFill="1" applyBorder="1" applyAlignment="1" applyProtection="1">
      <alignment horizontal="center"/>
      <protection hidden="1"/>
    </xf>
    <xf numFmtId="49" fontId="11" fillId="4" borderId="4" xfId="11" applyNumberFormat="1" applyFont="1" applyFill="1" applyBorder="1" applyAlignment="1" applyProtection="1">
      <alignment horizontal="center"/>
      <protection hidden="1"/>
    </xf>
    <xf numFmtId="167" fontId="11" fillId="4" borderId="4" xfId="11" applyNumberFormat="1" applyFont="1" applyFill="1" applyBorder="1" applyAlignment="1" applyProtection="1">
      <alignment horizontal="center"/>
      <protection hidden="1"/>
    </xf>
    <xf numFmtId="169" fontId="11" fillId="4" borderId="4" xfId="11" applyNumberFormat="1" applyFont="1" applyFill="1" applyBorder="1" applyAlignment="1" applyProtection="1">
      <alignment horizontal="center"/>
      <protection hidden="1"/>
    </xf>
    <xf numFmtId="168" fontId="11" fillId="4" borderId="4" xfId="11" applyNumberFormat="1" applyFont="1" applyFill="1" applyBorder="1" applyAlignment="1" applyProtection="1">
      <alignment horizontal="center"/>
      <protection hidden="1"/>
    </xf>
    <xf numFmtId="49" fontId="13" fillId="4" borderId="6" xfId="11" applyNumberFormat="1" applyFont="1" applyFill="1" applyBorder="1" applyAlignment="1" applyProtection="1">
      <alignment horizontal="center"/>
      <protection hidden="1"/>
    </xf>
    <xf numFmtId="167" fontId="13" fillId="4" borderId="6" xfId="11" applyNumberFormat="1" applyFont="1" applyFill="1" applyBorder="1" applyAlignment="1" applyProtection="1">
      <alignment horizontal="center"/>
      <protection hidden="1"/>
    </xf>
    <xf numFmtId="169" fontId="13" fillId="4" borderId="6" xfId="11" applyNumberFormat="1" applyFont="1" applyFill="1" applyBorder="1" applyAlignment="1" applyProtection="1">
      <alignment horizontal="center"/>
      <protection hidden="1"/>
    </xf>
    <xf numFmtId="168" fontId="13" fillId="4" borderId="6" xfId="11" applyNumberFormat="1" applyFont="1" applyFill="1" applyBorder="1" applyAlignment="1" applyProtection="1">
      <alignment horizontal="center"/>
      <protection hidden="1"/>
    </xf>
    <xf numFmtId="49" fontId="14" fillId="4" borderId="6" xfId="11" applyNumberFormat="1" applyFont="1" applyFill="1" applyBorder="1" applyAlignment="1" applyProtection="1">
      <alignment horizontal="center"/>
      <protection hidden="1"/>
    </xf>
    <xf numFmtId="167" fontId="14" fillId="4" borderId="6" xfId="11" applyNumberFormat="1" applyFont="1" applyFill="1" applyBorder="1" applyAlignment="1" applyProtection="1">
      <alignment horizontal="center"/>
      <protection hidden="1"/>
    </xf>
    <xf numFmtId="169" fontId="14" fillId="4" borderId="6" xfId="11" applyNumberFormat="1" applyFont="1" applyFill="1" applyBorder="1" applyAlignment="1" applyProtection="1">
      <alignment horizontal="center"/>
      <protection hidden="1"/>
    </xf>
    <xf numFmtId="168" fontId="14" fillId="4" borderId="6" xfId="11" applyNumberFormat="1" applyFont="1" applyFill="1" applyBorder="1" applyAlignment="1" applyProtection="1">
      <alignment horizontal="center"/>
      <protection hidden="1"/>
    </xf>
    <xf numFmtId="0" fontId="19" fillId="0" borderId="0" xfId="5" applyFont="1"/>
    <xf numFmtId="49" fontId="11" fillId="2" borderId="10" xfId="11" applyNumberFormat="1" applyFont="1" applyFill="1" applyBorder="1" applyAlignment="1" applyProtection="1">
      <alignment horizontal="center"/>
      <protection hidden="1"/>
    </xf>
    <xf numFmtId="169" fontId="11" fillId="2" borderId="10" xfId="11" applyNumberFormat="1" applyFont="1" applyFill="1" applyBorder="1" applyAlignment="1" applyProtection="1">
      <alignment horizontal="center"/>
      <protection hidden="1"/>
    </xf>
    <xf numFmtId="166" fontId="11" fillId="0" borderId="3" xfId="11" applyNumberFormat="1" applyFont="1" applyFill="1" applyBorder="1" applyAlignment="1" applyProtection="1">
      <alignment wrapText="1"/>
      <protection hidden="1"/>
    </xf>
    <xf numFmtId="167" fontId="11" fillId="0" borderId="4" xfId="11" applyNumberFormat="1" applyFont="1" applyFill="1" applyBorder="1" applyAlignment="1" applyProtection="1">
      <alignment horizontal="center"/>
      <protection hidden="1"/>
    </xf>
    <xf numFmtId="168" fontId="11" fillId="0" borderId="4" xfId="11" applyNumberFormat="1" applyFont="1" applyFill="1" applyBorder="1" applyAlignment="1" applyProtection="1">
      <alignment horizontal="center"/>
      <protection hidden="1"/>
    </xf>
    <xf numFmtId="165" fontId="13" fillId="0" borderId="6" xfId="11" applyNumberFormat="1" applyFont="1" applyFill="1" applyBorder="1" applyAlignment="1" applyProtection="1">
      <alignment horizontal="right"/>
      <protection hidden="1"/>
    </xf>
    <xf numFmtId="49" fontId="14" fillId="0" borderId="6" xfId="11" applyNumberFormat="1" applyFont="1" applyFill="1" applyBorder="1" applyAlignment="1" applyProtection="1">
      <alignment horizontal="center" wrapText="1"/>
      <protection hidden="1"/>
    </xf>
    <xf numFmtId="166" fontId="13" fillId="0" borderId="5" xfId="12" applyNumberFormat="1" applyFont="1" applyFill="1" applyBorder="1" applyAlignment="1" applyProtection="1">
      <alignment wrapText="1"/>
      <protection hidden="1"/>
    </xf>
    <xf numFmtId="49" fontId="13" fillId="0" borderId="6" xfId="12" applyNumberFormat="1" applyFont="1" applyFill="1" applyBorder="1" applyAlignment="1" applyProtection="1">
      <alignment horizontal="center"/>
      <protection hidden="1"/>
    </xf>
    <xf numFmtId="167" fontId="13" fillId="0" borderId="6" xfId="12" applyNumberFormat="1" applyFont="1" applyFill="1" applyBorder="1" applyAlignment="1" applyProtection="1">
      <alignment horizontal="center"/>
      <protection hidden="1"/>
    </xf>
    <xf numFmtId="168" fontId="13" fillId="0" borderId="6" xfId="12" applyNumberFormat="1" applyFont="1" applyFill="1" applyBorder="1" applyAlignment="1" applyProtection="1">
      <alignment horizontal="center"/>
      <protection hidden="1"/>
    </xf>
    <xf numFmtId="166" fontId="11" fillId="0" borderId="5" xfId="12" applyNumberFormat="1" applyFont="1" applyFill="1" applyBorder="1" applyAlignment="1" applyProtection="1">
      <alignment wrapText="1"/>
      <protection hidden="1"/>
    </xf>
    <xf numFmtId="49" fontId="11" fillId="0" borderId="6" xfId="12" applyNumberFormat="1" applyFont="1" applyFill="1" applyBorder="1" applyAlignment="1" applyProtection="1">
      <alignment horizontal="center"/>
      <protection hidden="1"/>
    </xf>
    <xf numFmtId="167" fontId="11" fillId="0" borderId="6" xfId="12" applyNumberFormat="1" applyFont="1" applyFill="1" applyBorder="1" applyAlignment="1" applyProtection="1">
      <alignment horizontal="center"/>
      <protection hidden="1"/>
    </xf>
    <xf numFmtId="168" fontId="11" fillId="0" borderId="6" xfId="12" applyNumberFormat="1" applyFont="1" applyFill="1" applyBorder="1" applyAlignment="1" applyProtection="1">
      <alignment horizontal="center"/>
      <protection hidden="1"/>
    </xf>
    <xf numFmtId="168" fontId="13" fillId="0" borderId="5" xfId="9" applyNumberFormat="1" applyFont="1" applyFill="1" applyBorder="1" applyAlignment="1" applyProtection="1">
      <alignment wrapText="1"/>
      <protection hidden="1"/>
    </xf>
    <xf numFmtId="0" fontId="20" fillId="0" borderId="0" xfId="5" applyFont="1"/>
    <xf numFmtId="0" fontId="11" fillId="0" borderId="5" xfId="5" applyFont="1" applyBorder="1"/>
    <xf numFmtId="49" fontId="11" fillId="0" borderId="6" xfId="5" applyNumberFormat="1" applyFont="1" applyBorder="1" applyAlignment="1">
      <alignment horizontal="center"/>
    </xf>
    <xf numFmtId="0" fontId="1" fillId="0" borderId="0" xfId="11" applyFill="1"/>
    <xf numFmtId="0" fontId="11" fillId="0" borderId="16" xfId="5" applyFont="1" applyFill="1" applyBorder="1" applyAlignment="1">
      <alignment horizontal="left" vertical="top" wrapText="1"/>
    </xf>
    <xf numFmtId="49" fontId="17" fillId="0" borderId="14" xfId="16" applyNumberFormat="1" applyFont="1" applyBorder="1" applyAlignment="1">
      <alignment horizontal="center"/>
    </xf>
    <xf numFmtId="167" fontId="17" fillId="0" borderId="14" xfId="14" applyNumberFormat="1" applyFont="1" applyFill="1" applyBorder="1" applyAlignment="1" applyProtection="1">
      <alignment horizontal="center"/>
      <protection hidden="1"/>
    </xf>
    <xf numFmtId="171" fontId="17" fillId="0" borderId="14" xfId="14" applyNumberFormat="1" applyFont="1" applyFill="1" applyBorder="1" applyAlignment="1" applyProtection="1">
      <alignment horizontal="center" wrapText="1"/>
      <protection hidden="1"/>
    </xf>
    <xf numFmtId="168" fontId="17" fillId="0" borderId="14" xfId="14" applyNumberFormat="1" applyFont="1" applyFill="1" applyBorder="1" applyAlignment="1" applyProtection="1">
      <alignment horizontal="center"/>
      <protection hidden="1"/>
    </xf>
    <xf numFmtId="0" fontId="21" fillId="0" borderId="0" xfId="5" applyFont="1"/>
    <xf numFmtId="166" fontId="13" fillId="0" borderId="3" xfId="11" applyNumberFormat="1" applyFont="1" applyFill="1" applyBorder="1" applyAlignment="1" applyProtection="1">
      <alignment wrapText="1"/>
      <protection hidden="1"/>
    </xf>
    <xf numFmtId="49" fontId="13" fillId="0" borderId="4" xfId="9" applyNumberFormat="1" applyFont="1" applyFill="1" applyBorder="1" applyAlignment="1" applyProtection="1">
      <alignment horizontal="center" wrapText="1"/>
      <protection hidden="1"/>
    </xf>
    <xf numFmtId="167" fontId="13" fillId="0" borderId="4" xfId="11" applyNumberFormat="1" applyFont="1" applyFill="1" applyBorder="1" applyAlignment="1" applyProtection="1">
      <alignment horizontal="center"/>
      <protection hidden="1"/>
    </xf>
    <xf numFmtId="168" fontId="13" fillId="0" borderId="4" xfId="11" applyNumberFormat="1" applyFont="1" applyFill="1" applyBorder="1" applyAlignment="1" applyProtection="1">
      <alignment horizontal="center"/>
      <protection hidden="1"/>
    </xf>
    <xf numFmtId="0" fontId="22" fillId="0" borderId="0" xfId="5" applyFont="1"/>
    <xf numFmtId="167" fontId="14" fillId="0" borderId="15" xfId="11" applyNumberFormat="1" applyFont="1" applyFill="1" applyBorder="1" applyAlignment="1" applyProtection="1">
      <alignment horizontal="center"/>
      <protection hidden="1"/>
    </xf>
    <xf numFmtId="168" fontId="14" fillId="0" borderId="5" xfId="9" applyNumberFormat="1" applyFont="1" applyFill="1" applyBorder="1" applyAlignment="1" applyProtection="1">
      <alignment wrapText="1"/>
      <protection hidden="1"/>
    </xf>
    <xf numFmtId="169" fontId="13" fillId="0" borderId="4" xfId="11" applyNumberFormat="1" applyFont="1" applyFill="1" applyBorder="1" applyAlignment="1" applyProtection="1">
      <alignment horizontal="center"/>
      <protection hidden="1"/>
    </xf>
    <xf numFmtId="49" fontId="11" fillId="2" borderId="12" xfId="11" applyNumberFormat="1" applyFont="1" applyFill="1" applyBorder="1" applyAlignment="1" applyProtection="1">
      <alignment horizontal="center" wrapText="1"/>
      <protection hidden="1"/>
    </xf>
    <xf numFmtId="167" fontId="11" fillId="2" borderId="12" xfId="11" applyNumberFormat="1" applyFont="1" applyFill="1" applyBorder="1" applyAlignment="1" applyProtection="1">
      <alignment horizontal="center"/>
      <protection hidden="1"/>
    </xf>
    <xf numFmtId="169" fontId="11" fillId="2" borderId="12" xfId="11" applyNumberFormat="1" applyFont="1" applyFill="1" applyBorder="1" applyAlignment="1" applyProtection="1">
      <alignment horizontal="center"/>
      <protection hidden="1"/>
    </xf>
    <xf numFmtId="168" fontId="11" fillId="2" borderId="12" xfId="11" applyNumberFormat="1" applyFont="1" applyFill="1" applyBorder="1" applyAlignment="1" applyProtection="1">
      <alignment horizontal="center"/>
      <protection hidden="1"/>
    </xf>
    <xf numFmtId="0" fontId="23" fillId="0" borderId="0" xfId="5" applyFont="1"/>
    <xf numFmtId="0" fontId="14" fillId="0" borderId="5" xfId="16" applyFont="1" applyBorder="1"/>
    <xf numFmtId="0" fontId="14" fillId="0" borderId="6" xfId="16" applyFont="1" applyBorder="1" applyAlignment="1">
      <alignment horizontal="center"/>
    </xf>
    <xf numFmtId="0" fontId="14" fillId="0" borderId="14" xfId="16" applyFont="1" applyBorder="1" applyAlignment="1">
      <alignment horizontal="center"/>
    </xf>
    <xf numFmtId="49" fontId="13" fillId="0" borderId="4" xfId="11" applyNumberFormat="1" applyFont="1" applyFill="1" applyBorder="1" applyAlignment="1" applyProtection="1">
      <alignment horizontal="center" wrapText="1"/>
      <protection hidden="1"/>
    </xf>
    <xf numFmtId="49" fontId="14" fillId="0" borderId="6" xfId="16" applyNumberFormat="1" applyFont="1" applyFill="1" applyBorder="1" applyAlignment="1">
      <alignment horizontal="center"/>
    </xf>
    <xf numFmtId="49" fontId="11" fillId="0" borderId="4" xfId="16" applyNumberFormat="1" applyFont="1" applyBorder="1" applyAlignment="1">
      <alignment horizontal="center"/>
    </xf>
    <xf numFmtId="169" fontId="11" fillId="0" borderId="4" xfId="11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49" fontId="13" fillId="0" borderId="6" xfId="16" applyNumberFormat="1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49" fontId="11" fillId="0" borderId="4" xfId="11" applyNumberFormat="1" applyFont="1" applyFill="1" applyBorder="1" applyAlignment="1" applyProtection="1">
      <alignment horizontal="center" wrapText="1"/>
      <protection hidden="1"/>
    </xf>
    <xf numFmtId="171" fontId="11" fillId="0" borderId="4" xfId="11" applyNumberFormat="1" applyFont="1" applyFill="1" applyBorder="1" applyAlignment="1" applyProtection="1">
      <alignment horizontal="center"/>
      <protection hidden="1"/>
    </xf>
    <xf numFmtId="171" fontId="14" fillId="0" borderId="6" xfId="11" applyNumberFormat="1" applyFont="1" applyFill="1" applyBorder="1" applyAlignment="1" applyProtection="1">
      <alignment horizontal="center"/>
      <protection hidden="1"/>
    </xf>
    <xf numFmtId="171" fontId="11" fillId="0" borderId="6" xfId="11" applyNumberFormat="1" applyFont="1" applyFill="1" applyBorder="1" applyAlignment="1" applyProtection="1">
      <alignment horizontal="center"/>
      <protection hidden="1"/>
    </xf>
    <xf numFmtId="0" fontId="1" fillId="0" borderId="0" xfId="5" applyFont="1"/>
    <xf numFmtId="0" fontId="25" fillId="0" borderId="0" xfId="5" applyFont="1"/>
    <xf numFmtId="0" fontId="26" fillId="0" borderId="5" xfId="0" applyFont="1" applyFill="1" applyBorder="1" applyAlignment="1">
      <alignment wrapText="1"/>
    </xf>
    <xf numFmtId="0" fontId="11" fillId="0" borderId="5" xfId="5" applyFont="1" applyFill="1" applyBorder="1" applyAlignment="1">
      <alignment wrapText="1"/>
    </xf>
    <xf numFmtId="171" fontId="13" fillId="0" borderId="6" xfId="11" applyNumberFormat="1" applyFont="1" applyFill="1" applyBorder="1" applyAlignment="1" applyProtection="1">
      <alignment horizontal="center"/>
      <protection hidden="1"/>
    </xf>
    <xf numFmtId="0" fontId="11" fillId="0" borderId="5" xfId="5" applyFont="1" applyFill="1" applyBorder="1" applyAlignment="1">
      <alignment horizontal="left" vertical="top" wrapText="1"/>
    </xf>
    <xf numFmtId="49" fontId="17" fillId="0" borderId="6" xfId="16" applyNumberFormat="1" applyFont="1" applyBorder="1" applyAlignment="1">
      <alignment horizontal="center"/>
    </xf>
    <xf numFmtId="167" fontId="17" fillId="0" borderId="6" xfId="14" applyNumberFormat="1" applyFont="1" applyFill="1" applyBorder="1" applyAlignment="1" applyProtection="1">
      <alignment horizontal="center"/>
      <protection hidden="1"/>
    </xf>
    <xf numFmtId="171" fontId="17" fillId="0" borderId="6" xfId="14" applyNumberFormat="1" applyFont="1" applyFill="1" applyBorder="1" applyAlignment="1" applyProtection="1">
      <alignment horizontal="center" wrapText="1"/>
      <protection hidden="1"/>
    </xf>
    <xf numFmtId="168" fontId="17" fillId="0" borderId="6" xfId="14" applyNumberFormat="1" applyFont="1" applyFill="1" applyBorder="1" applyAlignment="1" applyProtection="1">
      <alignment horizontal="center"/>
      <protection hidden="1"/>
    </xf>
    <xf numFmtId="0" fontId="11" fillId="3" borderId="3" xfId="5" applyFont="1" applyFill="1" applyBorder="1" applyAlignment="1">
      <alignment horizontal="center" vertical="top" wrapText="1"/>
    </xf>
    <xf numFmtId="0" fontId="11" fillId="3" borderId="4" xfId="5" applyFont="1" applyFill="1" applyBorder="1" applyAlignment="1">
      <alignment horizontal="center" vertical="top" wrapText="1"/>
    </xf>
    <xf numFmtId="171" fontId="11" fillId="3" borderId="4" xfId="5" applyNumberFormat="1" applyFont="1" applyFill="1" applyBorder="1" applyAlignment="1">
      <alignment horizontal="center" vertical="top" wrapText="1"/>
    </xf>
    <xf numFmtId="0" fontId="1" fillId="3" borderId="0" xfId="5" applyFill="1"/>
    <xf numFmtId="0" fontId="11" fillId="0" borderId="6" xfId="5" applyFont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13" fillId="0" borderId="5" xfId="5" applyFont="1" applyBorder="1" applyAlignment="1">
      <alignment horizontal="left"/>
    </xf>
    <xf numFmtId="0" fontId="13" fillId="0" borderId="6" xfId="5" applyFont="1" applyBorder="1" applyAlignment="1">
      <alignment horizontal="center"/>
    </xf>
    <xf numFmtId="49" fontId="13" fillId="0" borderId="14" xfId="11" applyNumberFormat="1" applyFont="1" applyFill="1" applyBorder="1" applyAlignment="1" applyProtection="1">
      <alignment horizontal="center" wrapText="1"/>
      <protection hidden="1"/>
    </xf>
    <xf numFmtId="167" fontId="13" fillId="0" borderId="14" xfId="11" applyNumberFormat="1" applyFont="1" applyFill="1" applyBorder="1" applyAlignment="1" applyProtection="1">
      <alignment horizontal="center"/>
      <protection hidden="1"/>
    </xf>
    <xf numFmtId="171" fontId="13" fillId="0" borderId="14" xfId="11" applyNumberFormat="1" applyFont="1" applyFill="1" applyBorder="1" applyAlignment="1" applyProtection="1">
      <alignment horizontal="center"/>
      <protection hidden="1"/>
    </xf>
    <xf numFmtId="168" fontId="13" fillId="0" borderId="14" xfId="11" applyNumberFormat="1" applyFont="1" applyFill="1" applyBorder="1" applyAlignment="1" applyProtection="1">
      <alignment horizontal="center"/>
      <protection hidden="1"/>
    </xf>
    <xf numFmtId="0" fontId="13" fillId="0" borderId="14" xfId="5" applyFont="1" applyBorder="1" applyAlignment="1">
      <alignment horizontal="center"/>
    </xf>
    <xf numFmtId="165" fontId="14" fillId="0" borderId="6" xfId="11" applyNumberFormat="1" applyFont="1" applyFill="1" applyBorder="1" applyAlignment="1" applyProtection="1">
      <alignment horizontal="right" indent="1"/>
      <protection hidden="1"/>
    </xf>
    <xf numFmtId="49" fontId="14" fillId="0" borderId="0" xfId="16" applyNumberFormat="1" applyFont="1" applyBorder="1" applyAlignment="1">
      <alignment horizontal="center"/>
    </xf>
    <xf numFmtId="0" fontId="14" fillId="0" borderId="0" xfId="16" applyFont="1" applyBorder="1" applyAlignment="1">
      <alignment horizontal="center"/>
    </xf>
    <xf numFmtId="0" fontId="30" fillId="0" borderId="0" xfId="5" applyFont="1"/>
    <xf numFmtId="166" fontId="11" fillId="0" borderId="22" xfId="11" applyNumberFormat="1" applyFont="1" applyFill="1" applyBorder="1" applyAlignment="1" applyProtection="1">
      <alignment wrapText="1"/>
      <protection hidden="1"/>
    </xf>
    <xf numFmtId="49" fontId="11" fillId="0" borderId="23" xfId="11" applyNumberFormat="1" applyFont="1" applyFill="1" applyBorder="1" applyAlignment="1" applyProtection="1">
      <alignment horizontal="center" wrapText="1"/>
      <protection hidden="1"/>
    </xf>
    <xf numFmtId="167" fontId="11" fillId="0" borderId="23" xfId="11" applyNumberFormat="1" applyFont="1" applyFill="1" applyBorder="1" applyAlignment="1" applyProtection="1">
      <alignment horizontal="center"/>
      <protection hidden="1"/>
    </xf>
    <xf numFmtId="171" fontId="11" fillId="0" borderId="23" xfId="11" applyNumberFormat="1" applyFont="1" applyFill="1" applyBorder="1" applyAlignment="1" applyProtection="1">
      <alignment horizontal="center"/>
      <protection hidden="1"/>
    </xf>
    <xf numFmtId="168" fontId="11" fillId="0" borderId="23" xfId="11" applyNumberFormat="1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>
      <alignment wrapText="1"/>
    </xf>
    <xf numFmtId="0" fontId="31" fillId="0" borderId="0" xfId="5" applyFont="1"/>
    <xf numFmtId="0" fontId="13" fillId="0" borderId="0" xfId="5" applyFont="1"/>
    <xf numFmtId="167" fontId="13" fillId="0" borderId="23" xfId="11" applyNumberFormat="1" applyFont="1" applyFill="1" applyBorder="1" applyAlignment="1" applyProtection="1">
      <alignment horizontal="center"/>
      <protection hidden="1"/>
    </xf>
    <xf numFmtId="168" fontId="13" fillId="0" borderId="23" xfId="11" applyNumberFormat="1" applyFont="1" applyFill="1" applyBorder="1" applyAlignment="1" applyProtection="1">
      <alignment horizontal="center"/>
      <protection hidden="1"/>
    </xf>
    <xf numFmtId="169" fontId="13" fillId="0" borderId="14" xfId="11" applyNumberFormat="1" applyFont="1" applyFill="1" applyBorder="1" applyAlignment="1" applyProtection="1">
      <alignment horizontal="center"/>
      <protection hidden="1"/>
    </xf>
    <xf numFmtId="169" fontId="13" fillId="0" borderId="23" xfId="11" applyNumberFormat="1" applyFont="1" applyFill="1" applyBorder="1" applyAlignment="1" applyProtection="1">
      <alignment horizontal="center"/>
      <protection hidden="1"/>
    </xf>
    <xf numFmtId="0" fontId="14" fillId="0" borderId="16" xfId="16" applyFont="1" applyBorder="1"/>
    <xf numFmtId="0" fontId="32" fillId="0" borderId="0" xfId="5" applyFont="1"/>
    <xf numFmtId="0" fontId="4" fillId="0" borderId="1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13" fillId="0" borderId="5" xfId="5" applyFont="1" applyBorder="1"/>
    <xf numFmtId="0" fontId="13" fillId="0" borderId="5" xfId="5" applyFont="1" applyFill="1" applyBorder="1"/>
    <xf numFmtId="0" fontId="13" fillId="0" borderId="16" xfId="5" applyFont="1" applyBorder="1"/>
    <xf numFmtId="49" fontId="13" fillId="0" borderId="14" xfId="11" applyNumberFormat="1" applyFont="1" applyFill="1" applyBorder="1" applyAlignment="1" applyProtection="1">
      <alignment horizontal="center"/>
      <protection hidden="1"/>
    </xf>
    <xf numFmtId="49" fontId="13" fillId="0" borderId="14" xfId="16" applyNumberFormat="1" applyFont="1" applyBorder="1" applyAlignment="1">
      <alignment horizontal="center"/>
    </xf>
    <xf numFmtId="0" fontId="13" fillId="0" borderId="14" xfId="16" applyFont="1" applyBorder="1" applyAlignment="1">
      <alignment horizontal="center"/>
    </xf>
    <xf numFmtId="0" fontId="13" fillId="0" borderId="3" xfId="0" applyFont="1" applyBorder="1"/>
    <xf numFmtId="49" fontId="13" fillId="0" borderId="4" xfId="16" applyNumberFormat="1" applyFont="1" applyBorder="1" applyAlignment="1">
      <alignment horizontal="center"/>
    </xf>
    <xf numFmtId="168" fontId="13" fillId="4" borderId="4" xfId="11" applyNumberFormat="1" applyFont="1" applyFill="1" applyBorder="1" applyAlignment="1" applyProtection="1">
      <alignment horizontal="center"/>
      <protection hidden="1"/>
    </xf>
    <xf numFmtId="0" fontId="13" fillId="0" borderId="5" xfId="16" applyFont="1" applyBorder="1"/>
    <xf numFmtId="0" fontId="13" fillId="0" borderId="5" xfId="0" applyFont="1" applyBorder="1"/>
    <xf numFmtId="49" fontId="33" fillId="0" borderId="6" xfId="16" applyNumberFormat="1" applyFont="1" applyBorder="1" applyAlignment="1">
      <alignment horizontal="center"/>
    </xf>
    <xf numFmtId="167" fontId="33" fillId="0" borderId="6" xfId="11" applyNumberFormat="1" applyFont="1" applyFill="1" applyBorder="1" applyAlignment="1" applyProtection="1">
      <alignment horizontal="center"/>
      <protection hidden="1"/>
    </xf>
    <xf numFmtId="169" fontId="33" fillId="0" borderId="6" xfId="11" applyNumberFormat="1" applyFont="1" applyFill="1" applyBorder="1" applyAlignment="1" applyProtection="1">
      <alignment horizontal="center"/>
      <protection hidden="1"/>
    </xf>
    <xf numFmtId="168" fontId="33" fillId="0" borderId="6" xfId="11" applyNumberFormat="1" applyFont="1" applyFill="1" applyBorder="1" applyAlignment="1" applyProtection="1">
      <alignment horizontal="center"/>
      <protection hidden="1"/>
    </xf>
    <xf numFmtId="0" fontId="33" fillId="0" borderId="6" xfId="16" applyFont="1" applyBorder="1" applyAlignment="1">
      <alignment horizontal="center"/>
    </xf>
    <xf numFmtId="0" fontId="34" fillId="0" borderId="0" xfId="5" applyFont="1"/>
    <xf numFmtId="0" fontId="33" fillId="0" borderId="5" xfId="0" applyFont="1" applyBorder="1"/>
    <xf numFmtId="0" fontId="13" fillId="0" borderId="5" xfId="16" applyFont="1" applyFill="1" applyBorder="1"/>
    <xf numFmtId="49" fontId="13" fillId="0" borderId="6" xfId="16" applyNumberFormat="1" applyFont="1" applyFill="1" applyBorder="1" applyAlignment="1">
      <alignment horizontal="center"/>
    </xf>
    <xf numFmtId="0" fontId="29" fillId="0" borderId="0" xfId="5" applyFont="1"/>
    <xf numFmtId="0" fontId="13" fillId="0" borderId="16" xfId="5" applyFont="1" applyBorder="1" applyAlignment="1">
      <alignment horizontal="left"/>
    </xf>
    <xf numFmtId="49" fontId="11" fillId="0" borderId="23" xfId="16" applyNumberFormat="1" applyFont="1" applyBorder="1" applyAlignment="1">
      <alignment horizontal="center"/>
    </xf>
    <xf numFmtId="167" fontId="11" fillId="0" borderId="14" xfId="11" applyNumberFormat="1" applyFont="1" applyFill="1" applyBorder="1" applyAlignment="1" applyProtection="1">
      <alignment horizontal="center"/>
      <protection hidden="1"/>
    </xf>
    <xf numFmtId="168" fontId="11" fillId="0" borderId="14" xfId="11" applyNumberFormat="1" applyFont="1" applyFill="1" applyBorder="1" applyAlignment="1" applyProtection="1">
      <alignment horizontal="center"/>
      <protection hidden="1"/>
    </xf>
    <xf numFmtId="0" fontId="11" fillId="0" borderId="14" xfId="5" applyFont="1" applyBorder="1" applyAlignment="1">
      <alignment horizontal="center"/>
    </xf>
    <xf numFmtId="0" fontId="1" fillId="0" borderId="0" xfId="18" applyFont="1"/>
    <xf numFmtId="0" fontId="13" fillId="0" borderId="5" xfId="16" applyFont="1" applyFill="1" applyBorder="1" applyAlignment="1">
      <alignment wrapText="1"/>
    </xf>
    <xf numFmtId="0" fontId="15" fillId="0" borderId="0" xfId="5" applyFont="1" applyAlignment="1"/>
    <xf numFmtId="167" fontId="14" fillId="0" borderId="14" xfId="15" applyNumberFormat="1" applyFont="1" applyFill="1" applyBorder="1" applyAlignment="1" applyProtection="1">
      <alignment horizontal="center"/>
      <protection hidden="1"/>
    </xf>
    <xf numFmtId="167" fontId="11" fillId="0" borderId="23" xfId="10" applyNumberFormat="1" applyFont="1" applyFill="1" applyBorder="1" applyAlignment="1" applyProtection="1">
      <alignment horizontal="center"/>
      <protection hidden="1"/>
    </xf>
    <xf numFmtId="169" fontId="11" fillId="0" borderId="23" xfId="10" applyNumberFormat="1" applyFont="1" applyFill="1" applyBorder="1" applyAlignment="1" applyProtection="1">
      <alignment horizontal="center"/>
      <protection hidden="1"/>
    </xf>
    <xf numFmtId="168" fontId="11" fillId="0" borderId="23" xfId="10" applyNumberFormat="1" applyFont="1" applyFill="1" applyBorder="1" applyAlignment="1" applyProtection="1">
      <alignment horizontal="center"/>
      <protection hidden="1"/>
    </xf>
    <xf numFmtId="166" fontId="13" fillId="0" borderId="22" xfId="10" applyNumberFormat="1" applyFont="1" applyFill="1" applyBorder="1" applyAlignment="1" applyProtection="1">
      <alignment wrapText="1"/>
      <protection hidden="1"/>
    </xf>
    <xf numFmtId="167" fontId="13" fillId="0" borderId="6" xfId="10" applyNumberFormat="1" applyFont="1" applyFill="1" applyBorder="1" applyAlignment="1" applyProtection="1">
      <alignment horizontal="center"/>
      <protection hidden="1"/>
    </xf>
    <xf numFmtId="169" fontId="13" fillId="0" borderId="6" xfId="10" applyNumberFormat="1" applyFont="1" applyFill="1" applyBorder="1" applyAlignment="1" applyProtection="1">
      <alignment horizontal="center"/>
      <protection hidden="1"/>
    </xf>
    <xf numFmtId="168" fontId="13" fillId="0" borderId="6" xfId="10" applyNumberFormat="1" applyFont="1" applyFill="1" applyBorder="1" applyAlignment="1" applyProtection="1">
      <alignment horizontal="center"/>
      <protection hidden="1"/>
    </xf>
    <xf numFmtId="167" fontId="14" fillId="0" borderId="6" xfId="10" applyNumberFormat="1" applyFont="1" applyFill="1" applyBorder="1" applyAlignment="1" applyProtection="1">
      <alignment horizontal="center"/>
      <protection hidden="1"/>
    </xf>
    <xf numFmtId="169" fontId="14" fillId="0" borderId="6" xfId="10" applyNumberFormat="1" applyFont="1" applyFill="1" applyBorder="1" applyAlignment="1" applyProtection="1">
      <alignment horizontal="center"/>
      <protection hidden="1"/>
    </xf>
    <xf numFmtId="168" fontId="14" fillId="0" borderId="6" xfId="10" applyNumberFormat="1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>
      <alignment wrapText="1"/>
    </xf>
    <xf numFmtId="0" fontId="14" fillId="0" borderId="5" xfId="16" applyFont="1" applyFill="1" applyBorder="1" applyAlignment="1">
      <alignment wrapText="1"/>
    </xf>
    <xf numFmtId="166" fontId="11" fillId="2" borderId="1" xfId="11" applyNumberFormat="1" applyFont="1" applyFill="1" applyBorder="1" applyAlignment="1" applyProtection="1">
      <alignment wrapText="1"/>
      <protection hidden="1"/>
    </xf>
    <xf numFmtId="49" fontId="11" fillId="2" borderId="2" xfId="11" applyNumberFormat="1" applyFont="1" applyFill="1" applyBorder="1" applyAlignment="1" applyProtection="1">
      <alignment horizontal="center" wrapText="1"/>
      <protection hidden="1"/>
    </xf>
    <xf numFmtId="167" fontId="11" fillId="2" borderId="2" xfId="11" applyNumberFormat="1" applyFont="1" applyFill="1" applyBorder="1" applyAlignment="1" applyProtection="1">
      <alignment horizontal="center"/>
      <protection hidden="1"/>
    </xf>
    <xf numFmtId="168" fontId="11" fillId="2" borderId="2" xfId="11" applyNumberFormat="1" applyFont="1" applyFill="1" applyBorder="1" applyAlignment="1" applyProtection="1">
      <alignment horizontal="center"/>
      <protection hidden="1"/>
    </xf>
    <xf numFmtId="166" fontId="11" fillId="2" borderId="9" xfId="11" applyNumberFormat="1" applyFont="1" applyFill="1" applyBorder="1" applyAlignment="1" applyProtection="1">
      <alignment wrapText="1"/>
      <protection hidden="1"/>
    </xf>
    <xf numFmtId="49" fontId="11" fillId="2" borderId="10" xfId="11" applyNumberFormat="1" applyFont="1" applyFill="1" applyBorder="1" applyAlignment="1" applyProtection="1">
      <alignment horizontal="center" wrapText="1"/>
      <protection hidden="1"/>
    </xf>
    <xf numFmtId="167" fontId="11" fillId="2" borderId="10" xfId="11" applyNumberFormat="1" applyFont="1" applyFill="1" applyBorder="1" applyAlignment="1" applyProtection="1">
      <alignment horizontal="center"/>
      <protection hidden="1"/>
    </xf>
    <xf numFmtId="168" fontId="11" fillId="2" borderId="10" xfId="11" applyNumberFormat="1" applyFont="1" applyFill="1" applyBorder="1" applyAlignment="1" applyProtection="1">
      <alignment horizontal="center"/>
      <protection hidden="1"/>
    </xf>
    <xf numFmtId="0" fontId="14" fillId="0" borderId="16" xfId="5" applyFont="1" applyBorder="1"/>
    <xf numFmtId="0" fontId="11" fillId="4" borderId="22" xfId="7" applyFont="1" applyFill="1" applyBorder="1" applyAlignment="1">
      <alignment horizontal="left" wrapText="1"/>
    </xf>
    <xf numFmtId="49" fontId="11" fillId="6" borderId="36" xfId="12" applyNumberFormat="1" applyFont="1" applyFill="1" applyBorder="1" applyAlignment="1" applyProtection="1">
      <alignment horizontal="center"/>
      <protection hidden="1"/>
    </xf>
    <xf numFmtId="49" fontId="11" fillId="5" borderId="30" xfId="12" applyNumberFormat="1" applyFont="1" applyFill="1" applyBorder="1" applyAlignment="1" applyProtection="1">
      <alignment horizontal="left" wrapText="1"/>
      <protection hidden="1"/>
    </xf>
    <xf numFmtId="49" fontId="11" fillId="5" borderId="28" xfId="12" applyNumberFormat="1" applyFont="1" applyFill="1" applyBorder="1" applyAlignment="1" applyProtection="1">
      <alignment horizontal="center" wrapText="1"/>
      <protection hidden="1"/>
    </xf>
    <xf numFmtId="167" fontId="11" fillId="5" borderId="28" xfId="12" applyNumberFormat="1" applyFont="1" applyFill="1" applyBorder="1" applyAlignment="1" applyProtection="1">
      <alignment horizontal="center"/>
      <protection hidden="1"/>
    </xf>
    <xf numFmtId="169" fontId="11" fillId="5" borderId="28" xfId="12" applyNumberFormat="1" applyFont="1" applyFill="1" applyBorder="1" applyAlignment="1" applyProtection="1">
      <alignment horizontal="center"/>
      <protection hidden="1"/>
    </xf>
    <xf numFmtId="168" fontId="11" fillId="5" borderId="28" xfId="12" applyNumberFormat="1" applyFont="1" applyFill="1" applyBorder="1" applyAlignment="1" applyProtection="1">
      <alignment horizontal="center"/>
      <protection hidden="1"/>
    </xf>
    <xf numFmtId="0" fontId="11" fillId="0" borderId="5" xfId="6" applyFont="1" applyFill="1" applyBorder="1" applyAlignment="1">
      <alignment wrapText="1"/>
    </xf>
    <xf numFmtId="0" fontId="14" fillId="0" borderId="9" xfId="16" applyFont="1" applyBorder="1" applyAlignment="1">
      <alignment wrapText="1"/>
    </xf>
    <xf numFmtId="0" fontId="13" fillId="0" borderId="5" xfId="16" applyFont="1" applyBorder="1" applyAlignment="1">
      <alignment wrapText="1"/>
    </xf>
    <xf numFmtId="0" fontId="13" fillId="6" borderId="5" xfId="0" applyFont="1" applyFill="1" applyBorder="1" applyAlignment="1">
      <alignment wrapText="1"/>
    </xf>
    <xf numFmtId="166" fontId="11" fillId="9" borderId="5" xfId="10" applyNumberFormat="1" applyFont="1" applyFill="1" applyBorder="1" applyAlignment="1" applyProtection="1">
      <alignment wrapText="1"/>
      <protection hidden="1"/>
    </xf>
    <xf numFmtId="49" fontId="11" fillId="9" borderId="6" xfId="10" applyNumberFormat="1" applyFont="1" applyFill="1" applyBorder="1" applyAlignment="1" applyProtection="1">
      <alignment horizontal="center" wrapText="1"/>
      <protection hidden="1"/>
    </xf>
    <xf numFmtId="167" fontId="11" fillId="10" borderId="38" xfId="12" applyNumberFormat="1" applyFont="1" applyFill="1" applyBorder="1" applyAlignment="1" applyProtection="1">
      <alignment horizontal="center"/>
      <protection hidden="1"/>
    </xf>
    <xf numFmtId="169" fontId="11" fillId="10" borderId="38" xfId="12" applyNumberFormat="1" applyFont="1" applyFill="1" applyBorder="1" applyAlignment="1" applyProtection="1">
      <alignment horizontal="center"/>
      <protection hidden="1"/>
    </xf>
    <xf numFmtId="168" fontId="11" fillId="10" borderId="38" xfId="12" applyNumberFormat="1" applyFont="1" applyFill="1" applyBorder="1" applyAlignment="1" applyProtection="1">
      <alignment horizontal="center"/>
      <protection hidden="1"/>
    </xf>
    <xf numFmtId="168" fontId="11" fillId="10" borderId="54" xfId="12" applyNumberFormat="1" applyFont="1" applyFill="1" applyBorder="1" applyAlignment="1" applyProtection="1">
      <alignment horizontal="center"/>
      <protection hidden="1"/>
    </xf>
    <xf numFmtId="165" fontId="11" fillId="0" borderId="23" xfId="5" applyNumberFormat="1" applyFont="1" applyFill="1" applyBorder="1" applyAlignment="1">
      <alignment horizontal="right" wrapText="1"/>
    </xf>
    <xf numFmtId="166" fontId="11" fillId="9" borderId="22" xfId="10" applyNumberFormat="1" applyFont="1" applyFill="1" applyBorder="1" applyAlignment="1" applyProtection="1">
      <alignment wrapText="1"/>
      <protection hidden="1"/>
    </xf>
    <xf numFmtId="49" fontId="11" fillId="9" borderId="26" xfId="10" applyNumberFormat="1" applyFont="1" applyFill="1" applyBorder="1" applyAlignment="1" applyProtection="1">
      <alignment horizontal="center" wrapText="1"/>
      <protection hidden="1"/>
    </xf>
    <xf numFmtId="167" fontId="11" fillId="9" borderId="23" xfId="10" applyNumberFormat="1" applyFont="1" applyFill="1" applyBorder="1" applyAlignment="1" applyProtection="1">
      <alignment horizontal="center"/>
      <protection hidden="1"/>
    </xf>
    <xf numFmtId="169" fontId="11" fillId="9" borderId="23" xfId="10" applyNumberFormat="1" applyFont="1" applyFill="1" applyBorder="1" applyAlignment="1" applyProtection="1">
      <alignment horizontal="center"/>
      <protection hidden="1"/>
    </xf>
    <xf numFmtId="168" fontId="11" fillId="9" borderId="23" xfId="10" applyNumberFormat="1" applyFont="1" applyFill="1" applyBorder="1" applyAlignment="1" applyProtection="1">
      <alignment horizontal="center"/>
      <protection hidden="1"/>
    </xf>
    <xf numFmtId="0" fontId="17" fillId="9" borderId="5" xfId="16" applyFont="1" applyFill="1" applyBorder="1"/>
    <xf numFmtId="49" fontId="17" fillId="9" borderId="47" xfId="16" applyNumberFormat="1" applyFont="1" applyFill="1" applyBorder="1" applyAlignment="1">
      <alignment horizontal="center"/>
    </xf>
    <xf numFmtId="167" fontId="17" fillId="9" borderId="6" xfId="10" applyNumberFormat="1" applyFont="1" applyFill="1" applyBorder="1" applyAlignment="1" applyProtection="1">
      <alignment horizontal="center"/>
      <protection hidden="1"/>
    </xf>
    <xf numFmtId="169" fontId="17" fillId="9" borderId="6" xfId="10" applyNumberFormat="1" applyFont="1" applyFill="1" applyBorder="1" applyAlignment="1" applyProtection="1">
      <alignment horizontal="center"/>
      <protection hidden="1"/>
    </xf>
    <xf numFmtId="168" fontId="17" fillId="9" borderId="6" xfId="10" applyNumberFormat="1" applyFont="1" applyFill="1" applyBorder="1" applyAlignment="1" applyProtection="1">
      <alignment horizontal="center"/>
      <protection hidden="1"/>
    </xf>
    <xf numFmtId="0" fontId="17" fillId="9" borderId="6" xfId="16" applyFont="1" applyFill="1" applyBorder="1" applyAlignment="1">
      <alignment horizontal="center"/>
    </xf>
    <xf numFmtId="165" fontId="17" fillId="0" borderId="23" xfId="5" applyNumberFormat="1" applyFont="1" applyFill="1" applyBorder="1" applyAlignment="1">
      <alignment horizontal="right" vertical="top" wrapText="1"/>
    </xf>
    <xf numFmtId="49" fontId="17" fillId="9" borderId="58" xfId="16" applyNumberFormat="1" applyFont="1" applyFill="1" applyBorder="1" applyAlignment="1">
      <alignment horizontal="center"/>
    </xf>
    <xf numFmtId="167" fontId="17" fillId="9" borderId="14" xfId="10" applyNumberFormat="1" applyFont="1" applyFill="1" applyBorder="1" applyAlignment="1" applyProtection="1">
      <alignment horizontal="center"/>
      <protection hidden="1"/>
    </xf>
    <xf numFmtId="168" fontId="17" fillId="9" borderId="14" xfId="10" applyNumberFormat="1" applyFont="1" applyFill="1" applyBorder="1" applyAlignment="1" applyProtection="1">
      <alignment horizontal="center"/>
      <protection hidden="1"/>
    </xf>
    <xf numFmtId="0" fontId="17" fillId="9" borderId="14" xfId="16" applyFont="1" applyFill="1" applyBorder="1" applyAlignment="1">
      <alignment horizontal="center"/>
    </xf>
    <xf numFmtId="0" fontId="17" fillId="9" borderId="16" xfId="16" applyFont="1" applyFill="1" applyBorder="1"/>
    <xf numFmtId="49" fontId="11" fillId="0" borderId="26" xfId="10" applyNumberFormat="1" applyFont="1" applyFill="1" applyBorder="1" applyAlignment="1" applyProtection="1">
      <alignment horizontal="center" wrapText="1"/>
      <protection hidden="1"/>
    </xf>
    <xf numFmtId="165" fontId="11" fillId="0" borderId="23" xfId="11" applyNumberFormat="1" applyFont="1" applyFill="1" applyBorder="1" applyAlignment="1" applyProtection="1">
      <alignment horizontal="right"/>
      <protection hidden="1"/>
    </xf>
    <xf numFmtId="49" fontId="13" fillId="0" borderId="47" xfId="10" applyNumberFormat="1" applyFont="1" applyFill="1" applyBorder="1" applyAlignment="1" applyProtection="1">
      <alignment horizontal="center" wrapText="1"/>
      <protection hidden="1"/>
    </xf>
    <xf numFmtId="49" fontId="14" fillId="0" borderId="47" xfId="16" applyNumberFormat="1" applyFont="1" applyBorder="1" applyAlignment="1">
      <alignment horizontal="center"/>
    </xf>
    <xf numFmtId="49" fontId="11" fillId="0" borderId="14" xfId="11" applyNumberFormat="1" applyFont="1" applyFill="1" applyBorder="1" applyAlignment="1" applyProtection="1">
      <alignment horizontal="center" wrapText="1"/>
      <protection hidden="1"/>
    </xf>
    <xf numFmtId="171" fontId="11" fillId="0" borderId="14" xfId="11" applyNumberFormat="1" applyFont="1" applyFill="1" applyBorder="1" applyAlignment="1" applyProtection="1">
      <alignment horizontal="center"/>
      <protection hidden="1"/>
    </xf>
    <xf numFmtId="0" fontId="11" fillId="3" borderId="5" xfId="5" applyFont="1" applyFill="1" applyBorder="1" applyAlignment="1">
      <alignment horizontal="center" vertical="top" wrapText="1"/>
    </xf>
    <xf numFmtId="0" fontId="11" fillId="3" borderId="6" xfId="5" applyFont="1" applyFill="1" applyBorder="1" applyAlignment="1">
      <alignment horizontal="center" vertical="top" wrapText="1"/>
    </xf>
    <xf numFmtId="171" fontId="11" fillId="3" borderId="6" xfId="5" applyNumberFormat="1" applyFont="1" applyFill="1" applyBorder="1" applyAlignment="1">
      <alignment horizontal="center" vertical="top" wrapText="1"/>
    </xf>
    <xf numFmtId="0" fontId="17" fillId="0" borderId="22" xfId="5" applyFont="1" applyBorder="1" applyAlignment="1">
      <alignment horizontal="left"/>
    </xf>
    <xf numFmtId="49" fontId="17" fillId="0" borderId="23" xfId="11" applyNumberFormat="1" applyFont="1" applyFill="1" applyBorder="1" applyAlignment="1" applyProtection="1">
      <alignment horizontal="center" wrapText="1"/>
      <protection hidden="1"/>
    </xf>
    <xf numFmtId="167" fontId="17" fillId="0" borderId="23" xfId="11" applyNumberFormat="1" applyFont="1" applyFill="1" applyBorder="1" applyAlignment="1" applyProtection="1">
      <alignment horizontal="center"/>
      <protection hidden="1"/>
    </xf>
    <xf numFmtId="171" fontId="17" fillId="0" borderId="23" xfId="11" applyNumberFormat="1" applyFont="1" applyFill="1" applyBorder="1" applyAlignment="1" applyProtection="1">
      <alignment horizontal="center"/>
      <protection hidden="1"/>
    </xf>
    <xf numFmtId="168" fontId="17" fillId="0" borderId="23" xfId="11" applyNumberFormat="1" applyFont="1" applyFill="1" applyBorder="1" applyAlignment="1" applyProtection="1">
      <alignment horizontal="center"/>
      <protection hidden="1"/>
    </xf>
    <xf numFmtId="0" fontId="17" fillId="0" borderId="23" xfId="5" applyFont="1" applyFill="1" applyBorder="1" applyAlignment="1">
      <alignment horizontal="center" vertical="top" wrapText="1"/>
    </xf>
    <xf numFmtId="0" fontId="17" fillId="0" borderId="5" xfId="5" applyFont="1" applyBorder="1" applyAlignment="1">
      <alignment horizontal="left"/>
    </xf>
    <xf numFmtId="49" fontId="17" fillId="0" borderId="6" xfId="11" applyNumberFormat="1" applyFont="1" applyFill="1" applyBorder="1" applyAlignment="1" applyProtection="1">
      <alignment horizontal="center" wrapText="1"/>
      <protection hidden="1"/>
    </xf>
    <xf numFmtId="171" fontId="17" fillId="0" borderId="6" xfId="11" applyNumberFormat="1" applyFont="1" applyFill="1" applyBorder="1" applyAlignment="1" applyProtection="1">
      <alignment horizontal="center"/>
      <protection hidden="1"/>
    </xf>
    <xf numFmtId="0" fontId="17" fillId="0" borderId="6" xfId="5" applyFont="1" applyFill="1" applyBorder="1" applyAlignment="1">
      <alignment horizontal="center" vertical="top" wrapText="1"/>
    </xf>
    <xf numFmtId="167" fontId="14" fillId="9" borderId="6" xfId="10" applyNumberFormat="1" applyFont="1" applyFill="1" applyBorder="1" applyAlignment="1" applyProtection="1">
      <alignment horizontal="center"/>
      <protection hidden="1"/>
    </xf>
    <xf numFmtId="168" fontId="14" fillId="9" borderId="6" xfId="10" applyNumberFormat="1" applyFont="1" applyFill="1" applyBorder="1" applyAlignment="1" applyProtection="1">
      <alignment horizontal="center"/>
      <protection hidden="1"/>
    </xf>
    <xf numFmtId="0" fontId="14" fillId="9" borderId="6" xfId="16" applyFont="1" applyFill="1" applyBorder="1" applyAlignment="1">
      <alignment horizontal="center"/>
    </xf>
    <xf numFmtId="167" fontId="14" fillId="0" borderId="14" xfId="10" applyNumberFormat="1" applyFont="1" applyFill="1" applyBorder="1" applyAlignment="1" applyProtection="1">
      <alignment horizontal="center"/>
      <protection hidden="1"/>
    </xf>
    <xf numFmtId="169" fontId="14" fillId="0" borderId="14" xfId="10" applyNumberFormat="1" applyFont="1" applyFill="1" applyBorder="1" applyAlignment="1" applyProtection="1">
      <alignment horizontal="center"/>
      <protection hidden="1"/>
    </xf>
    <xf numFmtId="168" fontId="14" fillId="0" borderId="14" xfId="10" applyNumberFormat="1" applyFont="1" applyFill="1" applyBorder="1" applyAlignment="1" applyProtection="1">
      <alignment horizontal="center"/>
      <protection hidden="1"/>
    </xf>
    <xf numFmtId="167" fontId="13" fillId="9" borderId="6" xfId="10" applyNumberFormat="1" applyFont="1" applyFill="1" applyBorder="1" applyAlignment="1" applyProtection="1">
      <alignment horizontal="center"/>
      <protection hidden="1"/>
    </xf>
    <xf numFmtId="168" fontId="13" fillId="9" borderId="6" xfId="10" applyNumberFormat="1" applyFont="1" applyFill="1" applyBorder="1" applyAlignment="1" applyProtection="1">
      <alignment horizontal="center"/>
      <protection hidden="1"/>
    </xf>
    <xf numFmtId="0" fontId="13" fillId="9" borderId="6" xfId="16" applyFont="1" applyFill="1" applyBorder="1" applyAlignment="1">
      <alignment horizontal="center"/>
    </xf>
    <xf numFmtId="167" fontId="14" fillId="4" borderId="6" xfId="13" applyNumberFormat="1" applyFont="1" applyFill="1" applyBorder="1" applyAlignment="1" applyProtection="1">
      <alignment horizontal="center"/>
      <protection hidden="1"/>
    </xf>
    <xf numFmtId="49" fontId="14" fillId="4" borderId="6" xfId="13" applyNumberFormat="1" applyFont="1" applyFill="1" applyBorder="1" applyAlignment="1" applyProtection="1">
      <alignment horizontal="center"/>
      <protection hidden="1"/>
    </xf>
    <xf numFmtId="167" fontId="11" fillId="11" borderId="6" xfId="11" applyNumberFormat="1" applyFont="1" applyFill="1" applyBorder="1" applyAlignment="1" applyProtection="1">
      <alignment horizontal="center"/>
      <protection hidden="1"/>
    </xf>
    <xf numFmtId="49" fontId="11" fillId="11" borderId="6" xfId="11" applyNumberFormat="1" applyFont="1" applyFill="1" applyBorder="1" applyAlignment="1" applyProtection="1">
      <alignment horizontal="center"/>
      <protection hidden="1"/>
    </xf>
    <xf numFmtId="168" fontId="11" fillId="11" borderId="6" xfId="11" applyNumberFormat="1" applyFont="1" applyFill="1" applyBorder="1" applyAlignment="1" applyProtection="1">
      <alignment horizontal="center"/>
      <protection hidden="1"/>
    </xf>
    <xf numFmtId="166" fontId="11" fillId="11" borderId="5" xfId="14" applyNumberFormat="1" applyFont="1" applyFill="1" applyBorder="1" applyAlignment="1" applyProtection="1">
      <alignment wrapText="1"/>
      <protection hidden="1"/>
    </xf>
    <xf numFmtId="167" fontId="11" fillId="11" borderId="6" xfId="14" applyNumberFormat="1" applyFont="1" applyFill="1" applyBorder="1" applyAlignment="1" applyProtection="1">
      <alignment horizontal="center"/>
      <protection hidden="1"/>
    </xf>
    <xf numFmtId="168" fontId="11" fillId="11" borderId="6" xfId="14" applyNumberFormat="1" applyFont="1" applyFill="1" applyBorder="1" applyAlignment="1" applyProtection="1">
      <alignment horizontal="center"/>
      <protection hidden="1"/>
    </xf>
    <xf numFmtId="4" fontId="11" fillId="11" borderId="6" xfId="11" applyNumberFormat="1" applyFont="1" applyFill="1" applyBorder="1" applyAlignment="1" applyProtection="1">
      <alignment horizontal="center"/>
      <protection hidden="1"/>
    </xf>
    <xf numFmtId="166" fontId="11" fillId="11" borderId="5" xfId="11" applyNumberFormat="1" applyFont="1" applyFill="1" applyBorder="1" applyAlignment="1" applyProtection="1">
      <alignment wrapText="1"/>
      <protection hidden="1"/>
    </xf>
    <xf numFmtId="169" fontId="11" fillId="11" borderId="6" xfId="11" applyNumberFormat="1" applyFont="1" applyFill="1" applyBorder="1" applyAlignment="1" applyProtection="1">
      <alignment horizontal="center"/>
      <protection hidden="1"/>
    </xf>
    <xf numFmtId="0" fontId="11" fillId="11" borderId="22" xfId="7" applyFont="1" applyFill="1" applyBorder="1" applyAlignment="1">
      <alignment wrapText="1"/>
    </xf>
    <xf numFmtId="49" fontId="11" fillId="11" borderId="23" xfId="5" applyNumberFormat="1" applyFont="1" applyFill="1" applyBorder="1" applyAlignment="1">
      <alignment horizontal="center"/>
    </xf>
    <xf numFmtId="167" fontId="11" fillId="11" borderId="23" xfId="11" applyNumberFormat="1" applyFont="1" applyFill="1" applyBorder="1" applyAlignment="1" applyProtection="1">
      <alignment horizontal="center"/>
      <protection hidden="1"/>
    </xf>
    <xf numFmtId="49" fontId="11" fillId="11" borderId="23" xfId="11" applyNumberFormat="1" applyFont="1" applyFill="1" applyBorder="1" applyAlignment="1" applyProtection="1">
      <alignment horizontal="center"/>
      <protection hidden="1"/>
    </xf>
    <xf numFmtId="168" fontId="11" fillId="11" borderId="23" xfId="11" applyNumberFormat="1" applyFont="1" applyFill="1" applyBorder="1" applyAlignment="1" applyProtection="1">
      <alignment horizontal="center"/>
      <protection hidden="1"/>
    </xf>
    <xf numFmtId="0" fontId="11" fillId="11" borderId="23" xfId="5" applyFont="1" applyFill="1" applyBorder="1" applyAlignment="1">
      <alignment horizontal="center"/>
    </xf>
    <xf numFmtId="168" fontId="14" fillId="0" borderId="14" xfId="15" applyNumberFormat="1" applyFont="1" applyFill="1" applyBorder="1" applyAlignment="1" applyProtection="1">
      <alignment horizontal="center"/>
      <protection hidden="1"/>
    </xf>
    <xf numFmtId="0" fontId="11" fillId="11" borderId="22" xfId="5" applyFont="1" applyFill="1" applyBorder="1"/>
    <xf numFmtId="0" fontId="11" fillId="11" borderId="5" xfId="7" applyFont="1" applyFill="1" applyBorder="1" applyAlignment="1">
      <alignment wrapText="1"/>
    </xf>
    <xf numFmtId="169" fontId="14" fillId="0" borderId="6" xfId="15" applyNumberFormat="1" applyFont="1" applyFill="1" applyBorder="1" applyAlignment="1" applyProtection="1">
      <alignment horizontal="center"/>
      <protection hidden="1"/>
    </xf>
    <xf numFmtId="49" fontId="11" fillId="11" borderId="10" xfId="7" applyNumberFormat="1" applyFont="1" applyFill="1" applyBorder="1" applyAlignment="1">
      <alignment horizontal="center"/>
    </xf>
    <xf numFmtId="167" fontId="11" fillId="11" borderId="10" xfId="13" applyNumberFormat="1" applyFont="1" applyFill="1" applyBorder="1" applyAlignment="1" applyProtection="1">
      <alignment horizontal="center"/>
      <protection hidden="1"/>
    </xf>
    <xf numFmtId="168" fontId="11" fillId="11" borderId="10" xfId="13" applyNumberFormat="1" applyFont="1" applyFill="1" applyBorder="1" applyAlignment="1" applyProtection="1">
      <alignment horizontal="center"/>
      <protection hidden="1"/>
    </xf>
    <xf numFmtId="0" fontId="14" fillId="11" borderId="10" xfId="7" applyFont="1" applyFill="1" applyBorder="1" applyAlignment="1">
      <alignment horizontal="center"/>
    </xf>
    <xf numFmtId="0" fontId="11" fillId="2" borderId="35" xfId="6" applyFont="1" applyFill="1" applyBorder="1" applyAlignment="1">
      <alignment wrapText="1"/>
    </xf>
    <xf numFmtId="0" fontId="11" fillId="4" borderId="3" xfId="7" applyFont="1" applyFill="1" applyBorder="1" applyAlignment="1">
      <alignment horizontal="left" wrapText="1"/>
    </xf>
    <xf numFmtId="166" fontId="11" fillId="2" borderId="18" xfId="10" applyNumberFormat="1" applyFont="1" applyFill="1" applyBorder="1" applyAlignment="1" applyProtection="1">
      <alignment wrapText="1"/>
      <protection hidden="1"/>
    </xf>
    <xf numFmtId="49" fontId="11" fillId="2" borderId="19" xfId="13" applyNumberFormat="1" applyFont="1" applyFill="1" applyBorder="1" applyAlignment="1" applyProtection="1">
      <alignment horizontal="center"/>
      <protection hidden="1"/>
    </xf>
    <xf numFmtId="167" fontId="11" fillId="2" borderId="19" xfId="13" applyNumberFormat="1" applyFont="1" applyFill="1" applyBorder="1" applyAlignment="1" applyProtection="1">
      <alignment horizontal="center"/>
      <protection hidden="1"/>
    </xf>
    <xf numFmtId="169" fontId="11" fillId="2" borderId="19" xfId="13" applyNumberFormat="1" applyFont="1" applyFill="1" applyBorder="1" applyAlignment="1" applyProtection="1">
      <alignment horizontal="center"/>
      <protection hidden="1"/>
    </xf>
    <xf numFmtId="168" fontId="11" fillId="2" borderId="19" xfId="13" applyNumberFormat="1" applyFont="1" applyFill="1" applyBorder="1" applyAlignment="1" applyProtection="1">
      <alignment horizontal="center"/>
      <protection hidden="1"/>
    </xf>
    <xf numFmtId="167" fontId="13" fillId="0" borderId="15" xfId="11" applyNumberFormat="1" applyFont="1" applyFill="1" applyBorder="1" applyAlignment="1" applyProtection="1">
      <alignment horizontal="center"/>
      <protection hidden="1"/>
    </xf>
    <xf numFmtId="169" fontId="13" fillId="0" borderId="15" xfId="11" applyNumberFormat="1" applyFont="1" applyFill="1" applyBorder="1" applyAlignment="1" applyProtection="1">
      <alignment horizontal="center"/>
      <protection hidden="1"/>
    </xf>
    <xf numFmtId="168" fontId="13" fillId="0" borderId="15" xfId="11" applyNumberFormat="1" applyFont="1" applyFill="1" applyBorder="1" applyAlignment="1" applyProtection="1">
      <alignment horizontal="center"/>
      <protection hidden="1"/>
    </xf>
    <xf numFmtId="0" fontId="13" fillId="0" borderId="6" xfId="16" applyFont="1" applyBorder="1" applyAlignment="1">
      <alignment horizontal="center"/>
    </xf>
    <xf numFmtId="0" fontId="4" fillId="0" borderId="19" xfId="11" applyNumberFormat="1" applyFont="1" applyFill="1" applyBorder="1" applyAlignment="1" applyProtection="1">
      <alignment horizontal="center"/>
      <protection hidden="1"/>
    </xf>
    <xf numFmtId="168" fontId="14" fillId="0" borderId="15" xfId="11" applyNumberFormat="1" applyFont="1" applyFill="1" applyBorder="1" applyAlignment="1" applyProtection="1">
      <alignment horizontal="center"/>
      <protection hidden="1"/>
    </xf>
    <xf numFmtId="0" fontId="14" fillId="0" borderId="15" xfId="5" applyFont="1" applyBorder="1" applyAlignment="1">
      <alignment horizontal="center"/>
    </xf>
    <xf numFmtId="49" fontId="13" fillId="0" borderId="6" xfId="9" applyNumberFormat="1" applyFont="1" applyFill="1" applyBorder="1" applyAlignment="1" applyProtection="1">
      <alignment horizontal="center" wrapText="1"/>
      <protection hidden="1"/>
    </xf>
    <xf numFmtId="169" fontId="11" fillId="2" borderId="2" xfId="11" applyNumberFormat="1" applyFont="1" applyFill="1" applyBorder="1" applyAlignment="1" applyProtection="1">
      <alignment horizontal="center"/>
      <protection hidden="1"/>
    </xf>
    <xf numFmtId="49" fontId="13" fillId="0" borderId="15" xfId="16" applyNumberFormat="1" applyFont="1" applyBorder="1" applyAlignment="1">
      <alignment horizontal="center"/>
    </xf>
    <xf numFmtId="0" fontId="13" fillId="0" borderId="15" xfId="16" applyFont="1" applyBorder="1" applyAlignment="1">
      <alignment horizontal="center"/>
    </xf>
    <xf numFmtId="0" fontId="13" fillId="0" borderId="17" xfId="5" applyFont="1" applyBorder="1"/>
    <xf numFmtId="166" fontId="13" fillId="0" borderId="22" xfId="11" applyNumberFormat="1" applyFont="1" applyFill="1" applyBorder="1" applyAlignment="1" applyProtection="1">
      <alignment wrapText="1"/>
      <protection hidden="1"/>
    </xf>
    <xf numFmtId="49" fontId="11" fillId="11" borderId="6" xfId="13" applyNumberFormat="1" applyFont="1" applyFill="1" applyBorder="1" applyAlignment="1" applyProtection="1">
      <alignment horizontal="center"/>
      <protection hidden="1"/>
    </xf>
    <xf numFmtId="167" fontId="11" fillId="11" borderId="6" xfId="13" applyNumberFormat="1" applyFont="1" applyFill="1" applyBorder="1" applyAlignment="1" applyProtection="1">
      <alignment horizontal="center"/>
      <protection hidden="1"/>
    </xf>
    <xf numFmtId="49" fontId="11" fillId="12" borderId="6" xfId="12" applyNumberFormat="1" applyFont="1" applyFill="1" applyBorder="1" applyAlignment="1" applyProtection="1">
      <alignment horizontal="center"/>
      <protection hidden="1"/>
    </xf>
    <xf numFmtId="168" fontId="11" fillId="11" borderId="6" xfId="13" applyNumberFormat="1" applyFont="1" applyFill="1" applyBorder="1" applyAlignment="1" applyProtection="1">
      <alignment horizontal="center"/>
      <protection hidden="1"/>
    </xf>
    <xf numFmtId="168" fontId="11" fillId="2" borderId="9" xfId="9" applyNumberFormat="1" applyFont="1" applyFill="1" applyBorder="1" applyAlignment="1" applyProtection="1">
      <alignment wrapText="1"/>
      <protection hidden="1"/>
    </xf>
    <xf numFmtId="0" fontId="11" fillId="11" borderId="27" xfId="5" applyFont="1" applyFill="1" applyBorder="1" applyAlignment="1">
      <alignment horizontal="center"/>
    </xf>
    <xf numFmtId="168" fontId="13" fillId="0" borderId="24" xfId="12" applyNumberFormat="1" applyFont="1" applyFill="1" applyBorder="1" applyAlignment="1" applyProtection="1">
      <alignment horizontal="center"/>
      <protection hidden="1"/>
    </xf>
    <xf numFmtId="0" fontId="33" fillId="0" borderId="0" xfId="5" applyFont="1"/>
    <xf numFmtId="0" fontId="13" fillId="0" borderId="5" xfId="0" applyFont="1" applyFill="1" applyBorder="1"/>
    <xf numFmtId="49" fontId="11" fillId="0" borderId="6" xfId="16" applyNumberFormat="1" applyFont="1" applyBorder="1" applyAlignment="1">
      <alignment horizontal="center"/>
    </xf>
    <xf numFmtId="0" fontId="11" fillId="0" borderId="6" xfId="16" applyFont="1" applyBorder="1" applyAlignment="1">
      <alignment horizontal="center"/>
    </xf>
    <xf numFmtId="0" fontId="11" fillId="0" borderId="5" xfId="0" applyFont="1" applyBorder="1"/>
    <xf numFmtId="166" fontId="13" fillId="0" borderId="5" xfId="10" applyNumberFormat="1" applyFont="1" applyFill="1" applyBorder="1" applyAlignment="1" applyProtection="1">
      <alignment wrapText="1"/>
      <protection hidden="1"/>
    </xf>
    <xf numFmtId="49" fontId="14" fillId="0" borderId="14" xfId="16" applyNumberFormat="1" applyFont="1" applyBorder="1" applyAlignment="1">
      <alignment horizontal="center"/>
    </xf>
    <xf numFmtId="0" fontId="11" fillId="0" borderId="17" xfId="5" applyFont="1" applyFill="1" applyBorder="1" applyAlignment="1">
      <alignment horizontal="left" vertical="top" wrapText="1"/>
    </xf>
    <xf numFmtId="167" fontId="14" fillId="0" borderId="0" xfId="10" applyNumberFormat="1" applyFont="1" applyFill="1" applyBorder="1" applyAlignment="1" applyProtection="1">
      <alignment horizontal="center"/>
      <protection hidden="1"/>
    </xf>
    <xf numFmtId="169" fontId="14" fillId="0" borderId="0" xfId="10" applyNumberFormat="1" applyFont="1" applyFill="1" applyBorder="1" applyAlignment="1" applyProtection="1">
      <alignment horizontal="center"/>
      <protection hidden="1"/>
    </xf>
    <xf numFmtId="168" fontId="14" fillId="0" borderId="0" xfId="10" applyNumberFormat="1" applyFont="1" applyFill="1" applyBorder="1" applyAlignment="1" applyProtection="1">
      <alignment horizontal="center"/>
      <protection hidden="1"/>
    </xf>
    <xf numFmtId="0" fontId="26" fillId="0" borderId="17" xfId="0" applyFont="1" applyFill="1" applyBorder="1" applyAlignment="1">
      <alignment wrapText="1"/>
    </xf>
    <xf numFmtId="49" fontId="14" fillId="0" borderId="15" xfId="11" applyNumberFormat="1" applyFont="1" applyFill="1" applyBorder="1" applyAlignment="1" applyProtection="1">
      <alignment horizontal="center"/>
      <protection hidden="1"/>
    </xf>
    <xf numFmtId="171" fontId="14" fillId="0" borderId="15" xfId="11" applyNumberFormat="1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>
      <alignment wrapText="1"/>
    </xf>
    <xf numFmtId="0" fontId="11" fillId="0" borderId="4" xfId="5" applyFont="1" applyBorder="1" applyAlignment="1">
      <alignment horizontal="center"/>
    </xf>
    <xf numFmtId="0" fontId="6" fillId="0" borderId="18" xfId="5" applyFont="1" applyBorder="1" applyAlignment="1">
      <alignment horizontal="center"/>
    </xf>
    <xf numFmtId="0" fontId="7" fillId="0" borderId="5" xfId="5" applyFont="1" applyBorder="1" applyAlignment="1">
      <alignment wrapText="1"/>
    </xf>
    <xf numFmtId="0" fontId="20" fillId="0" borderId="0" xfId="5" applyFont="1" applyAlignment="1"/>
    <xf numFmtId="49" fontId="13" fillId="0" borderId="6" xfId="10" applyNumberFormat="1" applyFont="1" applyFill="1" applyBorder="1" applyAlignment="1" applyProtection="1">
      <alignment horizontal="center" wrapText="1"/>
      <protection hidden="1"/>
    </xf>
    <xf numFmtId="0" fontId="13" fillId="0" borderId="72" xfId="6" applyFont="1" applyBorder="1" applyAlignment="1">
      <alignment wrapText="1"/>
    </xf>
    <xf numFmtId="169" fontId="14" fillId="0" borderId="15" xfId="10" applyNumberFormat="1" applyFont="1" applyFill="1" applyBorder="1" applyAlignment="1" applyProtection="1">
      <alignment horizontal="center"/>
      <protection hidden="1"/>
    </xf>
    <xf numFmtId="0" fontId="14" fillId="0" borderId="15" xfId="16" applyFont="1" applyFill="1" applyBorder="1" applyAlignment="1">
      <alignment horizontal="center"/>
    </xf>
    <xf numFmtId="0" fontId="42" fillId="0" borderId="0" xfId="5" applyFont="1"/>
    <xf numFmtId="49" fontId="13" fillId="0" borderId="23" xfId="11" applyNumberFormat="1" applyFont="1" applyFill="1" applyBorder="1" applyAlignment="1" applyProtection="1">
      <alignment horizontal="center"/>
      <protection hidden="1"/>
    </xf>
    <xf numFmtId="0" fontId="8" fillId="0" borderId="5" xfId="16" applyFont="1" applyFill="1" applyBorder="1" applyAlignment="1">
      <alignment horizontal="justify" vertical="top" wrapText="1"/>
    </xf>
    <xf numFmtId="0" fontId="11" fillId="0" borderId="22" xfId="6" applyFont="1" applyFill="1" applyBorder="1" applyAlignment="1">
      <alignment horizontal="left" vertical="top" wrapText="1"/>
    </xf>
    <xf numFmtId="49" fontId="11" fillId="0" borderId="23" xfId="18" applyNumberFormat="1" applyFont="1" applyBorder="1" applyAlignment="1">
      <alignment horizontal="center"/>
    </xf>
    <xf numFmtId="167" fontId="11" fillId="0" borderId="23" xfId="15" applyNumberFormat="1" applyFont="1" applyFill="1" applyBorder="1" applyAlignment="1" applyProtection="1">
      <alignment horizontal="center"/>
      <protection hidden="1"/>
    </xf>
    <xf numFmtId="169" fontId="11" fillId="0" borderId="23" xfId="15" applyNumberFormat="1" applyFont="1" applyFill="1" applyBorder="1" applyAlignment="1" applyProtection="1">
      <alignment horizontal="center"/>
      <protection hidden="1"/>
    </xf>
    <xf numFmtId="168" fontId="11" fillId="0" borderId="23" xfId="15" applyNumberFormat="1" applyFont="1" applyFill="1" applyBorder="1" applyAlignment="1" applyProtection="1">
      <alignment horizontal="center"/>
      <protection hidden="1"/>
    </xf>
    <xf numFmtId="166" fontId="11" fillId="2" borderId="11" xfId="11" applyNumberFormat="1" applyFont="1" applyFill="1" applyBorder="1" applyAlignment="1" applyProtection="1">
      <alignment wrapText="1"/>
      <protection hidden="1"/>
    </xf>
    <xf numFmtId="0" fontId="11" fillId="3" borderId="9" xfId="5" applyFont="1" applyFill="1" applyBorder="1"/>
    <xf numFmtId="49" fontId="11" fillId="3" borderId="10" xfId="11" applyNumberFormat="1" applyFont="1" applyFill="1" applyBorder="1" applyAlignment="1" applyProtection="1">
      <alignment horizontal="center"/>
      <protection hidden="1"/>
    </xf>
    <xf numFmtId="167" fontId="11" fillId="3" borderId="10" xfId="11" applyNumberFormat="1" applyFont="1" applyFill="1" applyBorder="1" applyAlignment="1" applyProtection="1">
      <alignment horizontal="center"/>
      <protection hidden="1"/>
    </xf>
    <xf numFmtId="169" fontId="11" fillId="3" borderId="10" xfId="11" applyNumberFormat="1" applyFont="1" applyFill="1" applyBorder="1" applyAlignment="1" applyProtection="1">
      <alignment horizontal="center"/>
      <protection hidden="1"/>
    </xf>
    <xf numFmtId="168" fontId="11" fillId="3" borderId="10" xfId="11" applyNumberFormat="1" applyFont="1" applyFill="1" applyBorder="1" applyAlignment="1" applyProtection="1">
      <alignment horizontal="center"/>
      <protection hidden="1"/>
    </xf>
    <xf numFmtId="49" fontId="14" fillId="0" borderId="14" xfId="11" applyNumberFormat="1" applyFont="1" applyFill="1" applyBorder="1" applyAlignment="1" applyProtection="1">
      <alignment horizontal="center"/>
      <protection hidden="1"/>
    </xf>
    <xf numFmtId="169" fontId="14" fillId="0" borderId="14" xfId="11" applyNumberFormat="1" applyFont="1" applyFill="1" applyBorder="1" applyAlignment="1" applyProtection="1">
      <alignment horizontal="center"/>
      <protection hidden="1"/>
    </xf>
    <xf numFmtId="49" fontId="11" fillId="2" borderId="9" xfId="11" applyNumberFormat="1" applyFont="1" applyFill="1" applyBorder="1" applyAlignment="1" applyProtection="1">
      <alignment horizontal="left" wrapText="1"/>
      <protection hidden="1"/>
    </xf>
    <xf numFmtId="3" fontId="11" fillId="2" borderId="10" xfId="11" applyNumberFormat="1" applyFont="1" applyFill="1" applyBorder="1" applyAlignment="1" applyProtection="1">
      <alignment horizontal="right"/>
      <protection hidden="1"/>
    </xf>
    <xf numFmtId="49" fontId="11" fillId="0" borderId="3" xfId="11" applyNumberFormat="1" applyFont="1" applyFill="1" applyBorder="1" applyAlignment="1" applyProtection="1">
      <alignment horizontal="left" wrapText="1"/>
      <protection hidden="1"/>
    </xf>
    <xf numFmtId="3" fontId="11" fillId="0" borderId="4" xfId="11" applyNumberFormat="1" applyFont="1" applyFill="1" applyBorder="1" applyAlignment="1" applyProtection="1">
      <alignment horizontal="right"/>
      <protection hidden="1"/>
    </xf>
    <xf numFmtId="0" fontId="14" fillId="0" borderId="5" xfId="6" applyFont="1" applyBorder="1" applyAlignment="1">
      <alignment wrapText="1"/>
    </xf>
    <xf numFmtId="49" fontId="11" fillId="11" borderId="10" xfId="11" applyNumberFormat="1" applyFont="1" applyFill="1" applyBorder="1" applyAlignment="1" applyProtection="1">
      <alignment horizontal="center"/>
      <protection hidden="1"/>
    </xf>
    <xf numFmtId="49" fontId="13" fillId="9" borderId="6" xfId="5" applyNumberFormat="1" applyFont="1" applyFill="1" applyBorder="1" applyAlignment="1">
      <alignment horizontal="center"/>
    </xf>
    <xf numFmtId="167" fontId="13" fillId="9" borderId="6" xfId="11" applyNumberFormat="1" applyFont="1" applyFill="1" applyBorder="1" applyAlignment="1" applyProtection="1">
      <alignment horizontal="center"/>
      <protection hidden="1"/>
    </xf>
    <xf numFmtId="49" fontId="13" fillId="9" borderId="6" xfId="11" applyNumberFormat="1" applyFont="1" applyFill="1" applyBorder="1" applyAlignment="1" applyProtection="1">
      <alignment horizontal="center"/>
      <protection hidden="1"/>
    </xf>
    <xf numFmtId="168" fontId="13" fillId="9" borderId="6" xfId="11" applyNumberFormat="1" applyFont="1" applyFill="1" applyBorder="1" applyAlignment="1" applyProtection="1">
      <alignment horizontal="center"/>
      <protection hidden="1"/>
    </xf>
    <xf numFmtId="0" fontId="11" fillId="11" borderId="9" xfId="5" applyFont="1" applyFill="1" applyBorder="1" applyAlignment="1">
      <alignment horizontal="left" wrapText="1"/>
    </xf>
    <xf numFmtId="0" fontId="13" fillId="9" borderId="5" xfId="5" applyFont="1" applyFill="1" applyBorder="1"/>
    <xf numFmtId="167" fontId="14" fillId="0" borderId="6" xfId="15" applyNumberFormat="1" applyFont="1" applyFill="1" applyBorder="1" applyAlignment="1" applyProtection="1">
      <alignment horizontal="center"/>
      <protection hidden="1"/>
    </xf>
    <xf numFmtId="168" fontId="14" fillId="0" borderId="6" xfId="15" applyNumberFormat="1" applyFont="1" applyFill="1" applyBorder="1" applyAlignment="1" applyProtection="1">
      <alignment horizontal="center"/>
      <protection hidden="1"/>
    </xf>
    <xf numFmtId="49" fontId="11" fillId="0" borderId="4" xfId="12" applyNumberFormat="1" applyFont="1" applyFill="1" applyBorder="1" applyAlignment="1" applyProtection="1">
      <alignment horizontal="center"/>
      <protection hidden="1"/>
    </xf>
    <xf numFmtId="0" fontId="11" fillId="11" borderId="9" xfId="7" applyFont="1" applyFill="1" applyBorder="1" applyAlignment="1">
      <alignment horizontal="left" wrapText="1"/>
    </xf>
    <xf numFmtId="49" fontId="11" fillId="12" borderId="73" xfId="12" applyNumberFormat="1" applyFont="1" applyFill="1" applyBorder="1" applyAlignment="1" applyProtection="1">
      <alignment horizontal="center"/>
      <protection hidden="1"/>
    </xf>
    <xf numFmtId="49" fontId="13" fillId="0" borderId="10" xfId="7" applyNumberFormat="1" applyFont="1" applyBorder="1" applyAlignment="1">
      <alignment horizontal="center"/>
    </xf>
    <xf numFmtId="167" fontId="13" fillId="0" borderId="10" xfId="13" applyNumberFormat="1" applyFont="1" applyFill="1" applyBorder="1" applyAlignment="1" applyProtection="1">
      <alignment horizontal="center"/>
      <protection hidden="1"/>
    </xf>
    <xf numFmtId="169" fontId="13" fillId="0" borderId="10" xfId="13" applyNumberFormat="1" applyFont="1" applyFill="1" applyBorder="1" applyAlignment="1" applyProtection="1">
      <alignment horizontal="center"/>
      <protection hidden="1"/>
    </xf>
    <xf numFmtId="168" fontId="13" fillId="0" borderId="10" xfId="13" applyNumberFormat="1" applyFont="1" applyFill="1" applyBorder="1" applyAlignment="1" applyProtection="1">
      <alignment horizontal="center"/>
      <protection hidden="1"/>
    </xf>
    <xf numFmtId="0" fontId="13" fillId="0" borderId="10" xfId="7" applyFont="1" applyBorder="1" applyAlignment="1">
      <alignment horizontal="center"/>
    </xf>
    <xf numFmtId="168" fontId="11" fillId="2" borderId="1" xfId="9" applyNumberFormat="1" applyFont="1" applyFill="1" applyBorder="1" applyAlignment="1" applyProtection="1">
      <alignment wrapText="1"/>
      <protection hidden="1"/>
    </xf>
    <xf numFmtId="49" fontId="13" fillId="9" borderId="6" xfId="10" applyNumberFormat="1" applyFont="1" applyFill="1" applyBorder="1" applyAlignment="1" applyProtection="1">
      <alignment horizontal="center" wrapText="1"/>
      <protection hidden="1"/>
    </xf>
    <xf numFmtId="166" fontId="13" fillId="9" borderId="5" xfId="10" applyNumberFormat="1" applyFont="1" applyFill="1" applyBorder="1" applyAlignment="1" applyProtection="1">
      <alignment wrapText="1"/>
      <protection hidden="1"/>
    </xf>
    <xf numFmtId="166" fontId="12" fillId="9" borderId="5" xfId="10" applyNumberFormat="1" applyFont="1" applyFill="1" applyBorder="1" applyAlignment="1" applyProtection="1">
      <alignment wrapText="1"/>
      <protection hidden="1"/>
    </xf>
    <xf numFmtId="0" fontId="13" fillId="0" borderId="4" xfId="16" applyFont="1" applyBorder="1" applyAlignment="1">
      <alignment horizontal="center"/>
    </xf>
    <xf numFmtId="167" fontId="11" fillId="0" borderId="6" xfId="10" applyNumberFormat="1" applyFont="1" applyFill="1" applyBorder="1" applyAlignment="1" applyProtection="1">
      <alignment horizontal="center"/>
      <protection hidden="1"/>
    </xf>
    <xf numFmtId="169" fontId="11" fillId="0" borderId="6" xfId="10" applyNumberFormat="1" applyFont="1" applyFill="1" applyBorder="1" applyAlignment="1" applyProtection="1">
      <alignment horizontal="center"/>
      <protection hidden="1"/>
    </xf>
    <xf numFmtId="168" fontId="11" fillId="0" borderId="6" xfId="10" applyNumberFormat="1" applyFont="1" applyFill="1" applyBorder="1" applyAlignment="1" applyProtection="1">
      <alignment horizontal="center"/>
      <protection hidden="1"/>
    </xf>
    <xf numFmtId="166" fontId="11" fillId="0" borderId="22" xfId="10" applyNumberFormat="1" applyFont="1" applyFill="1" applyBorder="1" applyAlignment="1" applyProtection="1">
      <alignment wrapText="1"/>
      <protection hidden="1"/>
    </xf>
    <xf numFmtId="0" fontId="13" fillId="0" borderId="16" xfId="16" applyFont="1" applyBorder="1"/>
    <xf numFmtId="0" fontId="14" fillId="0" borderId="17" xfId="16" applyFont="1" applyBorder="1"/>
    <xf numFmtId="49" fontId="14" fillId="0" borderId="15" xfId="16" applyNumberFormat="1" applyFont="1" applyBorder="1" applyAlignment="1">
      <alignment horizontal="center"/>
    </xf>
    <xf numFmtId="167" fontId="14" fillId="0" borderId="15" xfId="10" applyNumberFormat="1" applyFont="1" applyFill="1" applyBorder="1" applyAlignment="1" applyProtection="1">
      <alignment horizontal="center"/>
      <protection hidden="1"/>
    </xf>
    <xf numFmtId="168" fontId="14" fillId="0" borderId="15" xfId="10" applyNumberFormat="1" applyFont="1" applyFill="1" applyBorder="1" applyAlignment="1" applyProtection="1">
      <alignment horizontal="center"/>
      <protection hidden="1"/>
    </xf>
    <xf numFmtId="0" fontId="14" fillId="0" borderId="15" xfId="16" applyFont="1" applyBorder="1" applyAlignment="1">
      <alignment horizontal="center"/>
    </xf>
    <xf numFmtId="0" fontId="4" fillId="0" borderId="1" xfId="11" applyNumberFormat="1" applyFont="1" applyFill="1" applyBorder="1" applyAlignment="1" applyProtection="1">
      <alignment horizontal="centerContinuous"/>
      <protection hidden="1"/>
    </xf>
    <xf numFmtId="0" fontId="4" fillId="0" borderId="2" xfId="11" applyNumberFormat="1" applyFont="1" applyFill="1" applyBorder="1" applyAlignment="1" applyProtection="1">
      <alignment horizontal="center"/>
      <protection hidden="1"/>
    </xf>
    <xf numFmtId="0" fontId="13" fillId="0" borderId="5" xfId="6" applyFont="1" applyBorder="1" applyAlignment="1">
      <alignment wrapText="1"/>
    </xf>
    <xf numFmtId="0" fontId="13" fillId="6" borderId="5" xfId="18" applyFont="1" applyFill="1" applyBorder="1" applyAlignment="1">
      <alignment wrapText="1"/>
    </xf>
    <xf numFmtId="0" fontId="13" fillId="6" borderId="17" xfId="18" applyFont="1" applyFill="1" applyBorder="1" applyAlignment="1">
      <alignment wrapText="1"/>
    </xf>
    <xf numFmtId="49" fontId="11" fillId="6" borderId="4" xfId="12" applyNumberFormat="1" applyFont="1" applyFill="1" applyBorder="1" applyAlignment="1" applyProtection="1">
      <alignment horizontal="center"/>
      <protection hidden="1"/>
    </xf>
    <xf numFmtId="0" fontId="2" fillId="2" borderId="2" xfId="5" applyFont="1" applyFill="1" applyBorder="1" applyAlignment="1">
      <alignment horizontal="center"/>
    </xf>
    <xf numFmtId="0" fontId="2" fillId="2" borderId="10" xfId="5" applyFont="1" applyFill="1" applyBorder="1" applyAlignment="1">
      <alignment horizontal="center"/>
    </xf>
    <xf numFmtId="0" fontId="14" fillId="0" borderId="16" xfId="5" applyFont="1" applyFill="1" applyBorder="1" applyAlignment="1">
      <alignment horizontal="left" vertical="top" wrapText="1"/>
    </xf>
    <xf numFmtId="49" fontId="13" fillId="9" borderId="6" xfId="16" applyNumberFormat="1" applyFont="1" applyFill="1" applyBorder="1" applyAlignment="1">
      <alignment horizontal="center"/>
    </xf>
    <xf numFmtId="49" fontId="11" fillId="0" borderId="6" xfId="10" applyNumberFormat="1" applyFont="1" applyFill="1" applyBorder="1" applyAlignment="1" applyProtection="1">
      <alignment horizontal="center" wrapText="1"/>
      <protection hidden="1"/>
    </xf>
    <xf numFmtId="49" fontId="14" fillId="9" borderId="6" xfId="16" applyNumberFormat="1" applyFont="1" applyFill="1" applyBorder="1" applyAlignment="1">
      <alignment horizontal="center"/>
    </xf>
    <xf numFmtId="0" fontId="8" fillId="0" borderId="17" xfId="5" applyFont="1" applyBorder="1" applyAlignment="1">
      <alignment wrapText="1"/>
    </xf>
    <xf numFmtId="0" fontId="7" fillId="0" borderId="22" xfId="16" applyFont="1" applyFill="1" applyBorder="1" applyAlignment="1">
      <alignment horizontal="left" wrapText="1"/>
    </xf>
    <xf numFmtId="0" fontId="11" fillId="15" borderId="18" xfId="5" applyFont="1" applyFill="1" applyBorder="1" applyAlignment="1">
      <alignment horizontal="left" wrapText="1"/>
    </xf>
    <xf numFmtId="0" fontId="11" fillId="15" borderId="19" xfId="5" applyFont="1" applyFill="1" applyBorder="1" applyAlignment="1">
      <alignment horizontal="center" vertical="top" wrapText="1"/>
    </xf>
    <xf numFmtId="171" fontId="11" fillId="15" borderId="19" xfId="5" applyNumberFormat="1" applyFont="1" applyFill="1" applyBorder="1" applyAlignment="1">
      <alignment horizontal="center" vertical="top" wrapText="1"/>
    </xf>
    <xf numFmtId="166" fontId="11" fillId="2" borderId="18" xfId="11" applyNumberFormat="1" applyFont="1" applyFill="1" applyBorder="1" applyAlignment="1" applyProtection="1">
      <alignment wrapText="1"/>
      <protection hidden="1"/>
    </xf>
    <xf numFmtId="49" fontId="11" fillId="2" borderId="19" xfId="11" applyNumberFormat="1" applyFont="1" applyFill="1" applyBorder="1" applyAlignment="1" applyProtection="1">
      <alignment horizontal="center" wrapText="1"/>
      <protection hidden="1"/>
    </xf>
    <xf numFmtId="167" fontId="11" fillId="2" borderId="19" xfId="11" applyNumberFormat="1" applyFont="1" applyFill="1" applyBorder="1" applyAlignment="1" applyProtection="1">
      <alignment horizontal="center"/>
      <protection hidden="1"/>
    </xf>
    <xf numFmtId="171" fontId="11" fillId="2" borderId="19" xfId="11" applyNumberFormat="1" applyFont="1" applyFill="1" applyBorder="1" applyAlignment="1" applyProtection="1">
      <alignment horizontal="center"/>
      <protection hidden="1"/>
    </xf>
    <xf numFmtId="168" fontId="11" fillId="2" borderId="19" xfId="11" applyNumberFormat="1" applyFont="1" applyFill="1" applyBorder="1" applyAlignment="1" applyProtection="1">
      <alignment horizontal="center"/>
      <protection hidden="1"/>
    </xf>
    <xf numFmtId="166" fontId="11" fillId="15" borderId="18" xfId="10" applyNumberFormat="1" applyFont="1" applyFill="1" applyBorder="1" applyAlignment="1" applyProtection="1">
      <alignment wrapText="1"/>
      <protection hidden="1"/>
    </xf>
    <xf numFmtId="49" fontId="11" fillId="15" borderId="19" xfId="10" applyNumberFormat="1" applyFont="1" applyFill="1" applyBorder="1" applyAlignment="1" applyProtection="1">
      <alignment horizontal="center" wrapText="1"/>
      <protection hidden="1"/>
    </xf>
    <xf numFmtId="167" fontId="11" fillId="16" borderId="37" xfId="12" applyNumberFormat="1" applyFont="1" applyFill="1" applyBorder="1" applyAlignment="1" applyProtection="1">
      <alignment horizontal="center"/>
      <protection hidden="1"/>
    </xf>
    <xf numFmtId="169" fontId="11" fillId="16" borderId="37" xfId="12" applyNumberFormat="1" applyFont="1" applyFill="1" applyBorder="1" applyAlignment="1" applyProtection="1">
      <alignment horizontal="center"/>
      <protection hidden="1"/>
    </xf>
    <xf numFmtId="168" fontId="11" fillId="16" borderId="37" xfId="12" applyNumberFormat="1" applyFont="1" applyFill="1" applyBorder="1" applyAlignment="1" applyProtection="1">
      <alignment horizontal="center"/>
      <protection hidden="1"/>
    </xf>
    <xf numFmtId="168" fontId="11" fillId="16" borderId="39" xfId="12" applyNumberFormat="1" applyFont="1" applyFill="1" applyBorder="1" applyAlignment="1" applyProtection="1">
      <alignment horizontal="center"/>
      <protection hidden="1"/>
    </xf>
    <xf numFmtId="49" fontId="14" fillId="0" borderId="6" xfId="10" applyNumberFormat="1" applyFont="1" applyFill="1" applyBorder="1" applyAlignment="1" applyProtection="1">
      <alignment horizontal="center" wrapText="1"/>
      <protection hidden="1"/>
    </xf>
    <xf numFmtId="166" fontId="11" fillId="0" borderId="3" xfId="10" applyNumberFormat="1" applyFont="1" applyFill="1" applyBorder="1" applyAlignment="1" applyProtection="1">
      <alignment wrapText="1"/>
      <protection hidden="1"/>
    </xf>
    <xf numFmtId="49" fontId="11" fillId="0" borderId="4" xfId="10" applyNumberFormat="1" applyFont="1" applyFill="1" applyBorder="1" applyAlignment="1" applyProtection="1">
      <alignment horizontal="center" wrapText="1"/>
      <protection hidden="1"/>
    </xf>
    <xf numFmtId="167" fontId="11" fillId="0" borderId="4" xfId="10" applyNumberFormat="1" applyFont="1" applyFill="1" applyBorder="1" applyAlignment="1" applyProtection="1">
      <alignment horizontal="center"/>
      <protection hidden="1"/>
    </xf>
    <xf numFmtId="168" fontId="11" fillId="0" borderId="4" xfId="10" applyNumberFormat="1" applyFont="1" applyFill="1" applyBorder="1" applyAlignment="1" applyProtection="1">
      <alignment horizontal="center"/>
      <protection hidden="1"/>
    </xf>
    <xf numFmtId="166" fontId="16" fillId="0" borderId="5" xfId="10" applyNumberFormat="1" applyFont="1" applyFill="1" applyBorder="1" applyAlignment="1" applyProtection="1">
      <alignment wrapText="1"/>
      <protection hidden="1"/>
    </xf>
    <xf numFmtId="167" fontId="13" fillId="0" borderId="6" xfId="13" applyNumberFormat="1" applyFont="1" applyFill="1" applyBorder="1" applyAlignment="1" applyProtection="1">
      <alignment horizontal="center"/>
      <protection hidden="1"/>
    </xf>
    <xf numFmtId="169" fontId="13" fillId="0" borderId="6" xfId="13" applyNumberFormat="1" applyFont="1" applyFill="1" applyBorder="1" applyAlignment="1" applyProtection="1">
      <alignment horizontal="center"/>
      <protection hidden="1"/>
    </xf>
    <xf numFmtId="168" fontId="13" fillId="0" borderId="6" xfId="13" applyNumberFormat="1" applyFont="1" applyFill="1" applyBorder="1" applyAlignment="1" applyProtection="1">
      <alignment horizontal="center"/>
      <protection hidden="1"/>
    </xf>
    <xf numFmtId="0" fontId="13" fillId="0" borderId="35" xfId="6" applyFont="1" applyBorder="1" applyAlignment="1">
      <alignment wrapText="1"/>
    </xf>
    <xf numFmtId="49" fontId="13" fillId="0" borderId="23" xfId="7" applyNumberFormat="1" applyFont="1" applyBorder="1" applyAlignment="1">
      <alignment horizontal="center"/>
    </xf>
    <xf numFmtId="167" fontId="13" fillId="0" borderId="23" xfId="13" applyNumberFormat="1" applyFont="1" applyFill="1" applyBorder="1" applyAlignment="1" applyProtection="1">
      <alignment horizontal="center"/>
      <protection hidden="1"/>
    </xf>
    <xf numFmtId="49" fontId="13" fillId="0" borderId="23" xfId="13" applyNumberFormat="1" applyFont="1" applyFill="1" applyBorder="1" applyAlignment="1" applyProtection="1">
      <alignment horizontal="center"/>
      <protection hidden="1"/>
    </xf>
    <xf numFmtId="168" fontId="13" fillId="0" borderId="23" xfId="13" applyNumberFormat="1" applyFont="1" applyFill="1" applyBorder="1" applyAlignment="1" applyProtection="1">
      <alignment horizontal="center"/>
      <protection hidden="1"/>
    </xf>
    <xf numFmtId="0" fontId="13" fillId="0" borderId="23" xfId="7" applyFont="1" applyBorder="1" applyAlignment="1">
      <alignment horizontal="center"/>
    </xf>
    <xf numFmtId="0" fontId="13" fillId="6" borderId="35" xfId="2" applyFont="1" applyFill="1" applyBorder="1" applyAlignment="1">
      <alignment wrapText="1"/>
    </xf>
    <xf numFmtId="49" fontId="13" fillId="0" borderId="23" xfId="2" applyNumberFormat="1" applyFont="1" applyBorder="1" applyAlignment="1">
      <alignment horizontal="center"/>
    </xf>
    <xf numFmtId="169" fontId="13" fillId="0" borderId="23" xfId="13" applyNumberFormat="1" applyFont="1" applyFill="1" applyBorder="1" applyAlignment="1" applyProtection="1">
      <alignment horizontal="center"/>
      <protection hidden="1"/>
    </xf>
    <xf numFmtId="0" fontId="13" fillId="0" borderId="9" xfId="5" applyFont="1" applyBorder="1"/>
    <xf numFmtId="49" fontId="13" fillId="0" borderId="10" xfId="16" applyNumberFormat="1" applyFont="1" applyBorder="1" applyAlignment="1">
      <alignment horizontal="center"/>
    </xf>
    <xf numFmtId="167" fontId="13" fillId="0" borderId="10" xfId="11" applyNumberFormat="1" applyFont="1" applyFill="1" applyBorder="1" applyAlignment="1" applyProtection="1">
      <alignment horizontal="center"/>
      <protection hidden="1"/>
    </xf>
    <xf numFmtId="169" fontId="13" fillId="0" borderId="10" xfId="11" applyNumberFormat="1" applyFont="1" applyFill="1" applyBorder="1" applyAlignment="1" applyProtection="1">
      <alignment horizontal="center"/>
      <protection hidden="1"/>
    </xf>
    <xf numFmtId="168" fontId="13" fillId="0" borderId="10" xfId="11" applyNumberFormat="1" applyFont="1" applyFill="1" applyBorder="1" applyAlignment="1" applyProtection="1">
      <alignment horizontal="center"/>
      <protection hidden="1"/>
    </xf>
    <xf numFmtId="0" fontId="13" fillId="0" borderId="10" xfId="16" applyFont="1" applyBorder="1" applyAlignment="1">
      <alignment horizontal="center"/>
    </xf>
    <xf numFmtId="169" fontId="11" fillId="2" borderId="19" xfId="11" applyNumberFormat="1" applyFont="1" applyFill="1" applyBorder="1" applyAlignment="1" applyProtection="1">
      <alignment horizontal="center"/>
      <protection hidden="1"/>
    </xf>
    <xf numFmtId="0" fontId="11" fillId="2" borderId="18" xfId="16" applyFont="1" applyFill="1" applyBorder="1"/>
    <xf numFmtId="49" fontId="11" fillId="2" borderId="19" xfId="16" applyNumberFormat="1" applyFont="1" applyFill="1" applyBorder="1" applyAlignment="1">
      <alignment horizontal="center"/>
    </xf>
    <xf numFmtId="0" fontId="11" fillId="2" borderId="19" xfId="16" applyFont="1" applyFill="1" applyBorder="1" applyAlignment="1">
      <alignment horizontal="center"/>
    </xf>
    <xf numFmtId="166" fontId="13" fillId="0" borderId="22" xfId="12" applyNumberFormat="1" applyFont="1" applyFill="1" applyBorder="1" applyAlignment="1" applyProtection="1">
      <alignment wrapText="1"/>
      <protection hidden="1"/>
    </xf>
    <xf numFmtId="49" fontId="13" fillId="0" borderId="23" xfId="12" applyNumberFormat="1" applyFont="1" applyFill="1" applyBorder="1" applyAlignment="1" applyProtection="1">
      <alignment horizontal="center"/>
      <protection hidden="1"/>
    </xf>
    <xf numFmtId="167" fontId="13" fillId="0" borderId="23" xfId="12" applyNumberFormat="1" applyFont="1" applyFill="1" applyBorder="1" applyAlignment="1" applyProtection="1">
      <alignment horizontal="center"/>
      <protection hidden="1"/>
    </xf>
    <xf numFmtId="168" fontId="13" fillId="0" borderId="23" xfId="12" applyNumberFormat="1" applyFont="1" applyFill="1" applyBorder="1" applyAlignment="1" applyProtection="1">
      <alignment horizontal="center"/>
      <protection hidden="1"/>
    </xf>
    <xf numFmtId="49" fontId="13" fillId="0" borderId="6" xfId="5" applyNumberFormat="1" applyFont="1" applyBorder="1" applyAlignment="1">
      <alignment horizontal="center"/>
    </xf>
    <xf numFmtId="49" fontId="13" fillId="0" borderId="6" xfId="13" applyNumberFormat="1" applyFont="1" applyFill="1" applyBorder="1" applyAlignment="1" applyProtection="1">
      <alignment horizontal="center"/>
      <protection hidden="1"/>
    </xf>
    <xf numFmtId="0" fontId="13" fillId="0" borderId="17" xfId="16" applyFont="1" applyBorder="1"/>
    <xf numFmtId="0" fontId="13" fillId="0" borderId="16" xfId="16" applyFont="1" applyBorder="1" applyAlignment="1">
      <alignment wrapText="1"/>
    </xf>
    <xf numFmtId="0" fontId="11" fillId="11" borderId="18" xfId="7" applyFont="1" applyFill="1" applyBorder="1" applyAlignment="1">
      <alignment horizontal="left" wrapText="1"/>
    </xf>
    <xf numFmtId="49" fontId="11" fillId="12" borderId="37" xfId="12" applyNumberFormat="1" applyFont="1" applyFill="1" applyBorder="1" applyAlignment="1" applyProtection="1">
      <alignment horizontal="center"/>
      <protection hidden="1"/>
    </xf>
    <xf numFmtId="0" fontId="6" fillId="13" borderId="60" xfId="6" applyFont="1" applyFill="1" applyBorder="1" applyAlignment="1">
      <alignment horizontal="center" wrapText="1"/>
    </xf>
    <xf numFmtId="0" fontId="13" fillId="0" borderId="11" xfId="5" applyFont="1" applyBorder="1"/>
    <xf numFmtId="167" fontId="13" fillId="0" borderId="12" xfId="11" applyNumberFormat="1" applyFont="1" applyFill="1" applyBorder="1" applyAlignment="1" applyProtection="1">
      <alignment horizontal="center"/>
      <protection hidden="1"/>
    </xf>
    <xf numFmtId="169" fontId="13" fillId="0" borderId="12" xfId="11" applyNumberFormat="1" applyFont="1" applyFill="1" applyBorder="1" applyAlignment="1" applyProtection="1">
      <alignment horizontal="center"/>
      <protection hidden="1"/>
    </xf>
    <xf numFmtId="168" fontId="13" fillId="0" borderId="12" xfId="11" applyNumberFormat="1" applyFont="1" applyFill="1" applyBorder="1" applyAlignment="1" applyProtection="1">
      <alignment horizontal="center"/>
      <protection hidden="1"/>
    </xf>
    <xf numFmtId="0" fontId="11" fillId="0" borderId="17" xfId="5" applyFont="1" applyBorder="1"/>
    <xf numFmtId="49" fontId="11" fillId="0" borderId="15" xfId="5" applyNumberFormat="1" applyFont="1" applyBorder="1" applyAlignment="1">
      <alignment horizontal="center"/>
    </xf>
    <xf numFmtId="167" fontId="11" fillId="0" borderId="15" xfId="11" applyNumberFormat="1" applyFont="1" applyFill="1" applyBorder="1" applyAlignment="1" applyProtection="1">
      <alignment horizontal="center"/>
      <protection hidden="1"/>
    </xf>
    <xf numFmtId="169" fontId="11" fillId="0" borderId="15" xfId="11" applyNumberFormat="1" applyFont="1" applyFill="1" applyBorder="1" applyAlignment="1" applyProtection="1">
      <alignment horizontal="center"/>
      <protection hidden="1"/>
    </xf>
    <xf numFmtId="168" fontId="11" fillId="0" borderId="15" xfId="11" applyNumberFormat="1" applyFont="1" applyFill="1" applyBorder="1" applyAlignment="1" applyProtection="1">
      <alignment horizontal="center"/>
      <protection hidden="1"/>
    </xf>
    <xf numFmtId="0" fontId="11" fillId="0" borderId="15" xfId="5" applyFont="1" applyBorder="1" applyAlignment="1">
      <alignment horizontal="center"/>
    </xf>
    <xf numFmtId="49" fontId="13" fillId="0" borderId="12" xfId="5" applyNumberFormat="1" applyFont="1" applyBorder="1" applyAlignment="1">
      <alignment horizontal="center"/>
    </xf>
    <xf numFmtId="166" fontId="11" fillId="11" borderId="18" xfId="11" applyNumberFormat="1" applyFont="1" applyFill="1" applyBorder="1" applyAlignment="1" applyProtection="1">
      <alignment wrapText="1"/>
      <protection hidden="1"/>
    </xf>
    <xf numFmtId="49" fontId="11" fillId="11" borderId="19" xfId="11" applyNumberFormat="1" applyFont="1" applyFill="1" applyBorder="1" applyAlignment="1" applyProtection="1">
      <alignment horizontal="center" wrapText="1"/>
      <protection hidden="1"/>
    </xf>
    <xf numFmtId="167" fontId="11" fillId="11" borderId="19" xfId="11" applyNumberFormat="1" applyFont="1" applyFill="1" applyBorder="1" applyAlignment="1" applyProtection="1">
      <alignment horizontal="center"/>
      <protection hidden="1"/>
    </xf>
    <xf numFmtId="49" fontId="11" fillId="11" borderId="19" xfId="11" applyNumberFormat="1" applyFont="1" applyFill="1" applyBorder="1" applyAlignment="1" applyProtection="1">
      <alignment horizontal="center"/>
      <protection hidden="1"/>
    </xf>
    <xf numFmtId="168" fontId="11" fillId="11" borderId="19" xfId="11" applyNumberFormat="1" applyFont="1" applyFill="1" applyBorder="1" applyAlignment="1" applyProtection="1">
      <alignment horizontal="center"/>
      <protection hidden="1"/>
    </xf>
    <xf numFmtId="0" fontId="11" fillId="6" borderId="5" xfId="0" applyFont="1" applyFill="1" applyBorder="1" applyAlignment="1">
      <alignment wrapText="1"/>
    </xf>
    <xf numFmtId="49" fontId="11" fillId="0" borderId="6" xfId="0" applyNumberFormat="1" applyFont="1" applyBorder="1" applyAlignment="1">
      <alignment horizontal="center"/>
    </xf>
    <xf numFmtId="167" fontId="11" fillId="0" borderId="6" xfId="13" applyNumberFormat="1" applyFont="1" applyFill="1" applyBorder="1" applyAlignment="1" applyProtection="1">
      <alignment horizontal="center"/>
      <protection hidden="1"/>
    </xf>
    <xf numFmtId="169" fontId="11" fillId="0" borderId="6" xfId="13" applyNumberFormat="1" applyFont="1" applyFill="1" applyBorder="1" applyAlignment="1" applyProtection="1">
      <alignment horizontal="center"/>
      <protection hidden="1"/>
    </xf>
    <xf numFmtId="168" fontId="11" fillId="0" borderId="6" xfId="13" applyNumberFormat="1" applyFont="1" applyFill="1" applyBorder="1" applyAlignment="1" applyProtection="1">
      <alignment horizontal="center"/>
      <protection hidden="1"/>
    </xf>
    <xf numFmtId="0" fontId="11" fillId="18" borderId="18" xfId="7" applyFont="1" applyFill="1" applyBorder="1" applyAlignment="1">
      <alignment horizontal="left" wrapText="1"/>
    </xf>
    <xf numFmtId="49" fontId="11" fillId="19" borderId="37" xfId="12" applyNumberFormat="1" applyFont="1" applyFill="1" applyBorder="1" applyAlignment="1" applyProtection="1">
      <alignment horizontal="center"/>
      <protection hidden="1"/>
    </xf>
    <xf numFmtId="166" fontId="11" fillId="0" borderId="5" xfId="20" applyNumberFormat="1" applyFont="1" applyFill="1" applyBorder="1" applyAlignment="1" applyProtection="1">
      <alignment wrapText="1"/>
      <protection hidden="1"/>
    </xf>
    <xf numFmtId="168" fontId="11" fillId="0" borderId="6" xfId="20" applyNumberFormat="1" applyFont="1" applyFill="1" applyBorder="1" applyAlignment="1" applyProtection="1">
      <alignment horizontal="center"/>
      <protection hidden="1"/>
    </xf>
    <xf numFmtId="0" fontId="13" fillId="6" borderId="17" xfId="2" applyFont="1" applyFill="1" applyBorder="1" applyAlignment="1">
      <alignment wrapText="1"/>
    </xf>
    <xf numFmtId="49" fontId="13" fillId="0" borderId="15" xfId="2" applyNumberFormat="1" applyFont="1" applyBorder="1" applyAlignment="1">
      <alignment horizontal="center"/>
    </xf>
    <xf numFmtId="167" fontId="13" fillId="0" borderId="15" xfId="13" applyNumberFormat="1" applyFont="1" applyFill="1" applyBorder="1" applyAlignment="1" applyProtection="1">
      <alignment horizontal="center"/>
      <protection hidden="1"/>
    </xf>
    <xf numFmtId="169" fontId="13" fillId="0" borderId="15" xfId="13" applyNumberFormat="1" applyFont="1" applyFill="1" applyBorder="1" applyAlignment="1" applyProtection="1">
      <alignment horizontal="center"/>
      <protection hidden="1"/>
    </xf>
    <xf numFmtId="168" fontId="13" fillId="0" borderId="15" xfId="13" applyNumberFormat="1" applyFont="1" applyFill="1" applyBorder="1" applyAlignment="1" applyProtection="1">
      <alignment horizontal="center"/>
      <protection hidden="1"/>
    </xf>
    <xf numFmtId="172" fontId="15" fillId="0" borderId="0" xfId="5" applyNumberFormat="1" applyFont="1" applyAlignment="1">
      <alignment horizontal="right"/>
    </xf>
    <xf numFmtId="172" fontId="2" fillId="0" borderId="0" xfId="5" applyNumberFormat="1" applyFont="1"/>
    <xf numFmtId="172" fontId="11" fillId="0" borderId="2" xfId="5" applyNumberFormat="1" applyFont="1" applyFill="1" applyBorder="1" applyAlignment="1">
      <alignment horizontal="center" vertical="center" wrapText="1"/>
    </xf>
    <xf numFmtId="172" fontId="2" fillId="0" borderId="0" xfId="5" applyNumberFormat="1" applyFont="1" applyBorder="1"/>
    <xf numFmtId="172" fontId="24" fillId="0" borderId="0" xfId="5" applyNumberFormat="1" applyFont="1" applyBorder="1" applyAlignment="1">
      <alignment horizontal="center" wrapText="1"/>
    </xf>
    <xf numFmtId="172" fontId="14" fillId="0" borderId="0" xfId="11" applyNumberFormat="1" applyFont="1" applyFill="1" applyBorder="1" applyAlignment="1" applyProtection="1">
      <alignment horizontal="right" indent="1"/>
      <protection hidden="1"/>
    </xf>
    <xf numFmtId="172" fontId="16" fillId="0" borderId="0" xfId="23" applyNumberFormat="1" applyFont="1" applyAlignment="1">
      <alignment horizontal="right"/>
    </xf>
    <xf numFmtId="171" fontId="13" fillId="0" borderId="6" xfId="0" applyNumberFormat="1" applyFont="1" applyBorder="1" applyAlignment="1" applyProtection="1">
      <alignment horizontal="center"/>
      <protection hidden="1"/>
    </xf>
    <xf numFmtId="171" fontId="14" fillId="0" borderId="6" xfId="0" applyNumberFormat="1" applyFont="1" applyBorder="1" applyAlignment="1" applyProtection="1">
      <alignment horizontal="center"/>
      <protection hidden="1"/>
    </xf>
    <xf numFmtId="171" fontId="11" fillId="0" borderId="6" xfId="0" applyNumberFormat="1" applyFont="1" applyBorder="1" applyAlignment="1" applyProtection="1">
      <alignment horizontal="center"/>
      <protection hidden="1"/>
    </xf>
    <xf numFmtId="171" fontId="11" fillId="0" borderId="6" xfId="20" applyNumberFormat="1" applyFont="1" applyFill="1" applyBorder="1" applyAlignment="1" applyProtection="1">
      <alignment horizontal="center"/>
      <protection hidden="1"/>
    </xf>
    <xf numFmtId="171" fontId="17" fillId="0" borderId="6" xfId="20" applyNumberFormat="1" applyFont="1" applyFill="1" applyBorder="1" applyAlignment="1" applyProtection="1">
      <alignment horizontal="center"/>
      <protection hidden="1"/>
    </xf>
    <xf numFmtId="171" fontId="13" fillId="0" borderId="23" xfId="20" applyNumberFormat="1" applyFont="1" applyFill="1" applyBorder="1" applyAlignment="1" applyProtection="1">
      <alignment horizontal="center"/>
      <protection hidden="1"/>
    </xf>
    <xf numFmtId="171" fontId="13" fillId="0" borderId="6" xfId="20" applyNumberFormat="1" applyFont="1" applyFill="1" applyBorder="1" applyAlignment="1" applyProtection="1">
      <alignment horizontal="center"/>
      <protection hidden="1"/>
    </xf>
    <xf numFmtId="0" fontId="17" fillId="0" borderId="5" xfId="16" applyFont="1" applyBorder="1"/>
    <xf numFmtId="0" fontId="17" fillId="0" borderId="6" xfId="16" applyFont="1" applyBorder="1" applyAlignment="1">
      <alignment horizontal="center"/>
    </xf>
    <xf numFmtId="0" fontId="17" fillId="0" borderId="17" xfId="16" applyFont="1" applyBorder="1"/>
    <xf numFmtId="49" fontId="17" fillId="0" borderId="15" xfId="16" applyNumberFormat="1" applyFont="1" applyBorder="1" applyAlignment="1">
      <alignment horizontal="center"/>
    </xf>
    <xf numFmtId="167" fontId="17" fillId="0" borderId="15" xfId="11" applyNumberFormat="1" applyFont="1" applyFill="1" applyBorder="1" applyAlignment="1" applyProtection="1">
      <alignment horizontal="center"/>
      <protection hidden="1"/>
    </xf>
    <xf numFmtId="168" fontId="17" fillId="0" borderId="15" xfId="11" applyNumberFormat="1" applyFont="1" applyFill="1" applyBorder="1" applyAlignment="1" applyProtection="1">
      <alignment horizontal="center"/>
      <protection hidden="1"/>
    </xf>
    <xf numFmtId="0" fontId="17" fillId="0" borderId="15" xfId="16" applyFont="1" applyBorder="1" applyAlignment="1">
      <alignment horizontal="center"/>
    </xf>
    <xf numFmtId="171" fontId="11" fillId="0" borderId="2" xfId="11" applyNumberFormat="1" applyFont="1" applyFill="1" applyBorder="1" applyAlignment="1" applyProtection="1">
      <alignment horizontal="center"/>
      <protection hidden="1"/>
    </xf>
    <xf numFmtId="0" fontId="17" fillId="0" borderId="22" xfId="16" applyFont="1" applyBorder="1"/>
    <xf numFmtId="0" fontId="46" fillId="0" borderId="0" xfId="5" applyFont="1"/>
    <xf numFmtId="49" fontId="17" fillId="9" borderId="66" xfId="16" applyNumberFormat="1" applyFont="1" applyFill="1" applyBorder="1" applyAlignment="1">
      <alignment horizontal="center"/>
    </xf>
    <xf numFmtId="167" fontId="17" fillId="9" borderId="15" xfId="10" applyNumberFormat="1" applyFont="1" applyFill="1" applyBorder="1" applyAlignment="1" applyProtection="1">
      <alignment horizontal="center"/>
      <protection hidden="1"/>
    </xf>
    <xf numFmtId="168" fontId="17" fillId="9" borderId="15" xfId="10" applyNumberFormat="1" applyFont="1" applyFill="1" applyBorder="1" applyAlignment="1" applyProtection="1">
      <alignment horizontal="center"/>
      <protection hidden="1"/>
    </xf>
    <xf numFmtId="0" fontId="17" fillId="9" borderId="15" xfId="16" applyFont="1" applyFill="1" applyBorder="1" applyAlignment="1">
      <alignment horizontal="center"/>
    </xf>
    <xf numFmtId="169" fontId="14" fillId="0" borderId="14" xfId="13" applyNumberFormat="1" applyFont="1" applyFill="1" applyBorder="1" applyAlignment="1" applyProtection="1">
      <alignment horizontal="center"/>
      <protection hidden="1"/>
    </xf>
    <xf numFmtId="0" fontId="7" fillId="0" borderId="16" xfId="5" applyFont="1" applyBorder="1"/>
    <xf numFmtId="0" fontId="11" fillId="11" borderId="1" xfId="7" applyFont="1" applyFill="1" applyBorder="1" applyAlignment="1">
      <alignment wrapText="1"/>
    </xf>
    <xf numFmtId="49" fontId="11" fillId="11" borderId="2" xfId="5" applyNumberFormat="1" applyFont="1" applyFill="1" applyBorder="1" applyAlignment="1">
      <alignment horizontal="center"/>
    </xf>
    <xf numFmtId="167" fontId="11" fillId="11" borderId="2" xfId="11" applyNumberFormat="1" applyFont="1" applyFill="1" applyBorder="1" applyAlignment="1" applyProtection="1">
      <alignment horizontal="center"/>
      <protection hidden="1"/>
    </xf>
    <xf numFmtId="49" fontId="11" fillId="11" borderId="2" xfId="11" applyNumberFormat="1" applyFont="1" applyFill="1" applyBorder="1" applyAlignment="1" applyProtection="1">
      <alignment horizontal="center"/>
      <protection hidden="1"/>
    </xf>
    <xf numFmtId="168" fontId="11" fillId="11" borderId="2" xfId="11" applyNumberFormat="1" applyFont="1" applyFill="1" applyBorder="1" applyAlignment="1" applyProtection="1">
      <alignment horizontal="center"/>
      <protection hidden="1"/>
    </xf>
    <xf numFmtId="0" fontId="11" fillId="11" borderId="2" xfId="5" applyFont="1" applyFill="1" applyBorder="1" applyAlignment="1">
      <alignment horizontal="center"/>
    </xf>
    <xf numFmtId="0" fontId="13" fillId="0" borderId="0" xfId="5" applyFont="1" applyFill="1"/>
    <xf numFmtId="0" fontId="11" fillId="11" borderId="1" xfId="7" applyFont="1" applyFill="1" applyBorder="1" applyAlignment="1">
      <alignment horizontal="left" wrapText="1"/>
    </xf>
    <xf numFmtId="49" fontId="11" fillId="11" borderId="2" xfId="12" applyNumberFormat="1" applyFont="1" applyFill="1" applyBorder="1" applyAlignment="1" applyProtection="1">
      <alignment horizontal="center"/>
      <protection hidden="1"/>
    </xf>
    <xf numFmtId="169" fontId="13" fillId="0" borderId="6" xfId="12" applyNumberFormat="1" applyFont="1" applyFill="1" applyBorder="1" applyAlignment="1" applyProtection="1">
      <alignment horizontal="center"/>
      <protection hidden="1"/>
    </xf>
    <xf numFmtId="0" fontId="13" fillId="0" borderId="3" xfId="7" applyFont="1" applyFill="1" applyBorder="1" applyAlignment="1">
      <alignment horizontal="left" wrapText="1"/>
    </xf>
    <xf numFmtId="49" fontId="13" fillId="0" borderId="4" xfId="12" applyNumberFormat="1" applyFont="1" applyFill="1" applyBorder="1" applyAlignment="1" applyProtection="1">
      <alignment horizontal="center"/>
      <protection hidden="1"/>
    </xf>
    <xf numFmtId="169" fontId="13" fillId="0" borderId="4" xfId="12" applyNumberFormat="1" applyFont="1" applyFill="1" applyBorder="1" applyAlignment="1" applyProtection="1">
      <alignment horizontal="center"/>
      <protection hidden="1"/>
    </xf>
    <xf numFmtId="168" fontId="13" fillId="0" borderId="4" xfId="12" applyNumberFormat="1" applyFont="1" applyFill="1" applyBorder="1" applyAlignment="1" applyProtection="1">
      <alignment horizontal="center"/>
      <protection hidden="1"/>
    </xf>
    <xf numFmtId="0" fontId="13" fillId="0" borderId="5" xfId="7" applyFont="1" applyFill="1" applyBorder="1" applyAlignment="1">
      <alignment horizontal="left" wrapText="1"/>
    </xf>
    <xf numFmtId="0" fontId="13" fillId="0" borderId="16" xfId="7" applyFont="1" applyFill="1" applyBorder="1" applyAlignment="1">
      <alignment horizontal="left" wrapText="1"/>
    </xf>
    <xf numFmtId="168" fontId="13" fillId="0" borderId="27" xfId="12" applyNumberFormat="1" applyFont="1" applyFill="1" applyBorder="1" applyAlignment="1" applyProtection="1">
      <alignment horizontal="center"/>
      <protection hidden="1"/>
    </xf>
    <xf numFmtId="49" fontId="13" fillId="0" borderId="23" xfId="18" applyNumberFormat="1" applyFont="1" applyBorder="1" applyAlignment="1">
      <alignment horizontal="center"/>
    </xf>
    <xf numFmtId="167" fontId="13" fillId="0" borderId="23" xfId="15" applyNumberFormat="1" applyFont="1" applyFill="1" applyBorder="1" applyAlignment="1" applyProtection="1">
      <alignment horizontal="center"/>
      <protection hidden="1"/>
    </xf>
    <xf numFmtId="169" fontId="13" fillId="0" borderId="23" xfId="15" applyNumberFormat="1" applyFont="1" applyFill="1" applyBorder="1" applyAlignment="1" applyProtection="1">
      <alignment horizontal="center"/>
      <protection hidden="1"/>
    </xf>
    <xf numFmtId="168" fontId="13" fillId="0" borderId="23" xfId="15" applyNumberFormat="1" applyFont="1" applyFill="1" applyBorder="1" applyAlignment="1" applyProtection="1">
      <alignment horizontal="center"/>
      <protection hidden="1"/>
    </xf>
    <xf numFmtId="49" fontId="13" fillId="0" borderId="15" xfId="5" applyNumberFormat="1" applyFont="1" applyBorder="1" applyAlignment="1">
      <alignment horizontal="center"/>
    </xf>
    <xf numFmtId="166" fontId="13" fillId="0" borderId="25" xfId="12" applyNumberFormat="1" applyFont="1" applyFill="1" applyBorder="1" applyAlignment="1" applyProtection="1">
      <alignment wrapText="1"/>
      <protection hidden="1"/>
    </xf>
    <xf numFmtId="49" fontId="13" fillId="0" borderId="34" xfId="12" applyNumberFormat="1" applyFont="1" applyFill="1" applyBorder="1" applyAlignment="1" applyProtection="1">
      <alignment horizontal="center"/>
      <protection hidden="1"/>
    </xf>
    <xf numFmtId="167" fontId="13" fillId="0" borderId="34" xfId="12" applyNumberFormat="1" applyFont="1" applyFill="1" applyBorder="1" applyAlignment="1" applyProtection="1">
      <alignment horizontal="center"/>
      <protection hidden="1"/>
    </xf>
    <xf numFmtId="169" fontId="13" fillId="0" borderId="34" xfId="12" applyNumberFormat="1" applyFont="1" applyFill="1" applyBorder="1" applyAlignment="1" applyProtection="1">
      <alignment horizontal="center"/>
      <protection hidden="1"/>
    </xf>
    <xf numFmtId="168" fontId="13" fillId="0" borderId="34" xfId="12" applyNumberFormat="1" applyFont="1" applyFill="1" applyBorder="1" applyAlignment="1" applyProtection="1">
      <alignment horizontal="center"/>
      <protection hidden="1"/>
    </xf>
    <xf numFmtId="166" fontId="13" fillId="0" borderId="71" xfId="12" applyNumberFormat="1" applyFont="1" applyFill="1" applyBorder="1" applyAlignment="1" applyProtection="1">
      <alignment wrapText="1"/>
      <protection hidden="1"/>
    </xf>
    <xf numFmtId="49" fontId="13" fillId="0" borderId="63" xfId="12" applyNumberFormat="1" applyFont="1" applyFill="1" applyBorder="1" applyAlignment="1" applyProtection="1">
      <alignment horizontal="center"/>
      <protection hidden="1"/>
    </xf>
    <xf numFmtId="167" fontId="13" fillId="0" borderId="63" xfId="12" applyNumberFormat="1" applyFont="1" applyFill="1" applyBorder="1" applyAlignment="1" applyProtection="1">
      <alignment horizontal="center"/>
      <protection hidden="1"/>
    </xf>
    <xf numFmtId="169" fontId="13" fillId="0" borderId="63" xfId="12" applyNumberFormat="1" applyFont="1" applyFill="1" applyBorder="1" applyAlignment="1" applyProtection="1">
      <alignment horizontal="center"/>
      <protection hidden="1"/>
    </xf>
    <xf numFmtId="168" fontId="13" fillId="0" borderId="63" xfId="12" applyNumberFormat="1" applyFont="1" applyFill="1" applyBorder="1" applyAlignment="1" applyProtection="1">
      <alignment horizontal="center"/>
      <protection hidden="1"/>
    </xf>
    <xf numFmtId="0" fontId="13" fillId="0" borderId="5" xfId="7" applyFont="1" applyBorder="1" applyAlignment="1">
      <alignment wrapText="1"/>
    </xf>
    <xf numFmtId="49" fontId="13" fillId="0" borderId="6" xfId="7" applyNumberFormat="1" applyFont="1" applyBorder="1" applyAlignment="1">
      <alignment horizontal="center"/>
    </xf>
    <xf numFmtId="0" fontId="13" fillId="0" borderId="6" xfId="7" applyFont="1" applyBorder="1" applyAlignment="1">
      <alignment horizontal="center"/>
    </xf>
    <xf numFmtId="0" fontId="13" fillId="4" borderId="3" xfId="7" applyFont="1" applyFill="1" applyBorder="1" applyAlignment="1">
      <alignment wrapText="1"/>
    </xf>
    <xf numFmtId="49" fontId="13" fillId="4" borderId="4" xfId="7" applyNumberFormat="1" applyFont="1" applyFill="1" applyBorder="1" applyAlignment="1">
      <alignment horizontal="center"/>
    </xf>
    <xf numFmtId="167" fontId="13" fillId="4" borderId="4" xfId="13" applyNumberFormat="1" applyFont="1" applyFill="1" applyBorder="1" applyAlignment="1" applyProtection="1">
      <alignment horizontal="center"/>
      <protection hidden="1"/>
    </xf>
    <xf numFmtId="49" fontId="13" fillId="4" borderId="4" xfId="13" applyNumberFormat="1" applyFont="1" applyFill="1" applyBorder="1" applyAlignment="1" applyProtection="1">
      <alignment horizontal="center"/>
      <protection hidden="1"/>
    </xf>
    <xf numFmtId="168" fontId="13" fillId="4" borderId="4" xfId="13" applyNumberFormat="1" applyFont="1" applyFill="1" applyBorder="1" applyAlignment="1" applyProtection="1">
      <alignment horizontal="center"/>
      <protection hidden="1"/>
    </xf>
    <xf numFmtId="0" fontId="13" fillId="4" borderId="4" xfId="7" applyFont="1" applyFill="1" applyBorder="1" applyAlignment="1">
      <alignment horizontal="center"/>
    </xf>
    <xf numFmtId="0" fontId="13" fillId="4" borderId="5" xfId="7" applyFont="1" applyFill="1" applyBorder="1" applyAlignment="1">
      <alignment wrapText="1"/>
    </xf>
    <xf numFmtId="49" fontId="13" fillId="4" borderId="6" xfId="7" applyNumberFormat="1" applyFont="1" applyFill="1" applyBorder="1" applyAlignment="1">
      <alignment horizontal="center"/>
    </xf>
    <xf numFmtId="167" fontId="13" fillId="4" borderId="6" xfId="13" applyNumberFormat="1" applyFont="1" applyFill="1" applyBorder="1" applyAlignment="1" applyProtection="1">
      <alignment horizontal="center"/>
      <protection hidden="1"/>
    </xf>
    <xf numFmtId="49" fontId="13" fillId="4" borderId="6" xfId="13" applyNumberFormat="1" applyFont="1" applyFill="1" applyBorder="1" applyAlignment="1" applyProtection="1">
      <alignment horizontal="center"/>
      <protection hidden="1"/>
    </xf>
    <xf numFmtId="168" fontId="13" fillId="4" borderId="6" xfId="13" applyNumberFormat="1" applyFont="1" applyFill="1" applyBorder="1" applyAlignment="1" applyProtection="1">
      <alignment horizontal="center"/>
      <protection hidden="1"/>
    </xf>
    <xf numFmtId="0" fontId="13" fillId="4" borderId="6" xfId="7" applyFont="1" applyFill="1" applyBorder="1" applyAlignment="1">
      <alignment horizontal="center"/>
    </xf>
    <xf numFmtId="0" fontId="13" fillId="4" borderId="22" xfId="7" applyFont="1" applyFill="1" applyBorder="1" applyAlignment="1">
      <alignment wrapText="1"/>
    </xf>
    <xf numFmtId="49" fontId="13" fillId="4" borderId="23" xfId="7" applyNumberFormat="1" applyFont="1" applyFill="1" applyBorder="1" applyAlignment="1">
      <alignment horizontal="center"/>
    </xf>
    <xf numFmtId="167" fontId="13" fillId="4" borderId="23" xfId="13" applyNumberFormat="1" applyFont="1" applyFill="1" applyBorder="1" applyAlignment="1" applyProtection="1">
      <alignment horizontal="center"/>
      <protection hidden="1"/>
    </xf>
    <xf numFmtId="49" fontId="13" fillId="4" borderId="23" xfId="13" applyNumberFormat="1" applyFont="1" applyFill="1" applyBorder="1" applyAlignment="1" applyProtection="1">
      <alignment horizontal="center"/>
      <protection hidden="1"/>
    </xf>
    <xf numFmtId="168" fontId="13" fillId="4" borderId="23" xfId="13" applyNumberFormat="1" applyFont="1" applyFill="1" applyBorder="1" applyAlignment="1" applyProtection="1">
      <alignment horizontal="center"/>
      <protection hidden="1"/>
    </xf>
    <xf numFmtId="0" fontId="13" fillId="4" borderId="23" xfId="7" applyFont="1" applyFill="1" applyBorder="1" applyAlignment="1">
      <alignment horizontal="center"/>
    </xf>
    <xf numFmtId="0" fontId="13" fillId="4" borderId="16" xfId="7" applyFont="1" applyFill="1" applyBorder="1" applyAlignment="1">
      <alignment wrapText="1"/>
    </xf>
    <xf numFmtId="49" fontId="13" fillId="4" borderId="14" xfId="7" applyNumberFormat="1" applyFont="1" applyFill="1" applyBorder="1" applyAlignment="1">
      <alignment horizontal="center"/>
    </xf>
    <xf numFmtId="167" fontId="13" fillId="4" borderId="14" xfId="13" applyNumberFormat="1" applyFont="1" applyFill="1" applyBorder="1" applyAlignment="1" applyProtection="1">
      <alignment horizontal="center"/>
      <protection hidden="1"/>
    </xf>
    <xf numFmtId="49" fontId="13" fillId="4" borderId="14" xfId="13" applyNumberFormat="1" applyFont="1" applyFill="1" applyBorder="1" applyAlignment="1" applyProtection="1">
      <alignment horizontal="center"/>
      <protection hidden="1"/>
    </xf>
    <xf numFmtId="168" fontId="13" fillId="4" borderId="14" xfId="13" applyNumberFormat="1" applyFont="1" applyFill="1" applyBorder="1" applyAlignment="1" applyProtection="1">
      <alignment horizontal="center"/>
      <protection hidden="1"/>
    </xf>
    <xf numFmtId="0" fontId="13" fillId="4" borderId="14" xfId="7" applyFont="1" applyFill="1" applyBorder="1" applyAlignment="1">
      <alignment horizontal="center"/>
    </xf>
    <xf numFmtId="0" fontId="13" fillId="0" borderId="3" xfId="5" applyFont="1" applyBorder="1"/>
    <xf numFmtId="49" fontId="13" fillId="0" borderId="4" xfId="5" applyNumberFormat="1" applyFont="1" applyBorder="1" applyAlignment="1">
      <alignment horizontal="center"/>
    </xf>
    <xf numFmtId="0" fontId="13" fillId="0" borderId="15" xfId="5" applyFont="1" applyBorder="1" applyAlignment="1">
      <alignment horizontal="center"/>
    </xf>
    <xf numFmtId="166" fontId="13" fillId="0" borderId="5" xfId="20" applyNumberFormat="1" applyFont="1" applyFill="1" applyBorder="1" applyAlignment="1" applyProtection="1">
      <alignment wrapText="1"/>
      <protection hidden="1"/>
    </xf>
    <xf numFmtId="168" fontId="13" fillId="0" borderId="6" xfId="20" applyNumberFormat="1" applyFont="1" applyFill="1" applyBorder="1" applyAlignment="1" applyProtection="1">
      <alignment horizontal="center"/>
      <protection hidden="1"/>
    </xf>
    <xf numFmtId="0" fontId="14" fillId="0" borderId="5" xfId="16" applyFont="1" applyBorder="1" applyAlignment="1">
      <alignment wrapText="1"/>
    </xf>
    <xf numFmtId="0" fontId="4" fillId="0" borderId="18" xfId="11" applyNumberFormat="1" applyFont="1" applyFill="1" applyBorder="1" applyAlignment="1" applyProtection="1">
      <alignment horizontal="center"/>
      <protection hidden="1"/>
    </xf>
    <xf numFmtId="0" fontId="16" fillId="0" borderId="0" xfId="5" applyFont="1" applyAlignment="1">
      <alignment horizontal="center"/>
    </xf>
    <xf numFmtId="49" fontId="13" fillId="0" borderId="12" xfId="16" applyNumberFormat="1" applyFont="1" applyFill="1" applyBorder="1" applyAlignment="1">
      <alignment horizontal="center"/>
    </xf>
    <xf numFmtId="0" fontId="13" fillId="0" borderId="12" xfId="16" applyFont="1" applyFill="1" applyBorder="1" applyAlignment="1">
      <alignment horizontal="center"/>
    </xf>
    <xf numFmtId="0" fontId="13" fillId="0" borderId="20" xfId="6" applyFont="1" applyBorder="1" applyAlignment="1">
      <alignment wrapText="1"/>
    </xf>
    <xf numFmtId="49" fontId="13" fillId="0" borderId="12" xfId="16" applyNumberFormat="1" applyFont="1" applyBorder="1" applyAlignment="1">
      <alignment horizontal="center"/>
    </xf>
    <xf numFmtId="0" fontId="13" fillId="0" borderId="12" xfId="16" applyFont="1" applyBorder="1" applyAlignment="1">
      <alignment horizontal="center"/>
    </xf>
    <xf numFmtId="166" fontId="13" fillId="0" borderId="9" xfId="11" applyNumberFormat="1" applyFont="1" applyFill="1" applyBorder="1" applyAlignment="1" applyProtection="1">
      <alignment wrapText="1"/>
      <protection hidden="1"/>
    </xf>
    <xf numFmtId="49" fontId="13" fillId="0" borderId="10" xfId="11" applyNumberFormat="1" applyFont="1" applyFill="1" applyBorder="1" applyAlignment="1" applyProtection="1">
      <alignment horizontal="center"/>
      <protection hidden="1"/>
    </xf>
    <xf numFmtId="0" fontId="14" fillId="0" borderId="0" xfId="16" applyFont="1" applyBorder="1"/>
    <xf numFmtId="172" fontId="11" fillId="0" borderId="19" xfId="5" applyNumberFormat="1" applyFont="1" applyFill="1" applyBorder="1" applyAlignment="1">
      <alignment horizontal="center" vertical="center" wrapText="1"/>
    </xf>
    <xf numFmtId="171" fontId="13" fillId="0" borderId="14" xfId="20" applyNumberFormat="1" applyFont="1" applyFill="1" applyBorder="1" applyAlignment="1" applyProtection="1">
      <alignment horizontal="center"/>
      <protection hidden="1"/>
    </xf>
    <xf numFmtId="167" fontId="13" fillId="0" borderId="6" xfId="15" applyNumberFormat="1" applyFont="1" applyFill="1" applyBorder="1" applyAlignment="1" applyProtection="1">
      <alignment horizontal="center"/>
      <protection hidden="1"/>
    </xf>
    <xf numFmtId="168" fontId="13" fillId="0" borderId="6" xfId="15" applyNumberFormat="1" applyFont="1" applyFill="1" applyBorder="1" applyAlignment="1" applyProtection="1">
      <alignment horizontal="center"/>
      <protection hidden="1"/>
    </xf>
    <xf numFmtId="49" fontId="14" fillId="0" borderId="0" xfId="18" applyNumberFormat="1" applyFont="1" applyBorder="1" applyAlignment="1">
      <alignment horizontal="center"/>
    </xf>
    <xf numFmtId="167" fontId="14" fillId="0" borderId="0" xfId="15" applyNumberFormat="1" applyFont="1" applyFill="1" applyBorder="1" applyAlignment="1" applyProtection="1">
      <alignment horizontal="center"/>
      <protection hidden="1"/>
    </xf>
    <xf numFmtId="168" fontId="14" fillId="0" borderId="0" xfId="15" applyNumberFormat="1" applyFont="1" applyFill="1" applyBorder="1" applyAlignment="1" applyProtection="1">
      <alignment horizontal="center"/>
      <protection hidden="1"/>
    </xf>
    <xf numFmtId="172" fontId="14" fillId="0" borderId="0" xfId="8" applyNumberFormat="1" applyFont="1" applyFill="1" applyBorder="1" applyAlignment="1" applyProtection="1">
      <alignment horizontal="right"/>
      <protection hidden="1"/>
    </xf>
    <xf numFmtId="169" fontId="14" fillId="0" borderId="0" xfId="13" applyNumberFormat="1" applyFont="1" applyFill="1" applyBorder="1" applyAlignment="1" applyProtection="1">
      <alignment horizontal="center"/>
      <protection hidden="1"/>
    </xf>
    <xf numFmtId="166" fontId="16" fillId="0" borderId="17" xfId="10" applyNumberFormat="1" applyFont="1" applyFill="1" applyBorder="1" applyAlignment="1" applyProtection="1">
      <alignment wrapText="1"/>
      <protection hidden="1"/>
    </xf>
    <xf numFmtId="49" fontId="14" fillId="0" borderId="15" xfId="10" applyNumberFormat="1" applyFont="1" applyFill="1" applyBorder="1" applyAlignment="1" applyProtection="1">
      <alignment horizontal="center" wrapText="1"/>
      <protection hidden="1"/>
    </xf>
    <xf numFmtId="171" fontId="14" fillId="0" borderId="15" xfId="0" applyNumberFormat="1" applyFont="1" applyBorder="1" applyAlignment="1" applyProtection="1">
      <alignment horizontal="center"/>
      <protection hidden="1"/>
    </xf>
    <xf numFmtId="49" fontId="13" fillId="0" borderId="0" xfId="2" applyNumberFormat="1" applyFont="1" applyBorder="1" applyAlignment="1">
      <alignment horizontal="center"/>
    </xf>
    <xf numFmtId="167" fontId="13" fillId="0" borderId="0" xfId="13" applyNumberFormat="1" applyFont="1" applyFill="1" applyBorder="1" applyAlignment="1" applyProtection="1">
      <alignment horizontal="center"/>
      <protection hidden="1"/>
    </xf>
    <xf numFmtId="169" fontId="13" fillId="0" borderId="0" xfId="13" applyNumberFormat="1" applyFont="1" applyFill="1" applyBorder="1" applyAlignment="1" applyProtection="1">
      <alignment horizontal="center"/>
      <protection hidden="1"/>
    </xf>
    <xf numFmtId="168" fontId="13" fillId="0" borderId="0" xfId="13" applyNumberFormat="1" applyFont="1" applyFill="1" applyBorder="1" applyAlignment="1" applyProtection="1">
      <alignment horizontal="center"/>
      <protection hidden="1"/>
    </xf>
    <xf numFmtId="172" fontId="13" fillId="0" borderId="0" xfId="12" applyNumberFormat="1" applyFont="1" applyFill="1" applyBorder="1" applyAlignment="1" applyProtection="1">
      <alignment horizontal="right"/>
      <protection hidden="1"/>
    </xf>
    <xf numFmtId="0" fontId="48" fillId="0" borderId="0" xfId="5" applyFont="1"/>
    <xf numFmtId="0" fontId="13" fillId="0" borderId="20" xfId="0" applyFont="1" applyBorder="1" applyAlignment="1">
      <alignment wrapText="1"/>
    </xf>
    <xf numFmtId="0" fontId="16" fillId="0" borderId="5" xfId="16" applyFont="1" applyBorder="1"/>
    <xf numFmtId="49" fontId="16" fillId="0" borderId="6" xfId="16" applyNumberFormat="1" applyFont="1" applyBorder="1" applyAlignment="1">
      <alignment horizontal="center"/>
    </xf>
    <xf numFmtId="167" fontId="16" fillId="0" borderId="6" xfId="11" applyNumberFormat="1" applyFont="1" applyFill="1" applyBorder="1" applyAlignment="1" applyProtection="1">
      <alignment horizontal="center"/>
      <protection hidden="1"/>
    </xf>
    <xf numFmtId="169" fontId="16" fillId="0" borderId="6" xfId="11" applyNumberFormat="1" applyFont="1" applyFill="1" applyBorder="1" applyAlignment="1" applyProtection="1">
      <alignment horizontal="center"/>
      <protection hidden="1"/>
    </xf>
    <xf numFmtId="168" fontId="16" fillId="0" borderId="6" xfId="11" applyNumberFormat="1" applyFont="1" applyFill="1" applyBorder="1" applyAlignment="1" applyProtection="1">
      <alignment horizontal="center"/>
      <protection hidden="1"/>
    </xf>
    <xf numFmtId="0" fontId="16" fillId="0" borderId="6" xfId="16" applyFont="1" applyBorder="1" applyAlignment="1">
      <alignment horizontal="center"/>
    </xf>
    <xf numFmtId="0" fontId="13" fillId="6" borderId="25" xfId="18" applyFont="1" applyFill="1" applyBorder="1" applyAlignment="1">
      <alignment wrapText="1"/>
    </xf>
    <xf numFmtId="0" fontId="13" fillId="0" borderId="86" xfId="6" applyFont="1" applyBorder="1" applyAlignment="1">
      <alignment wrapText="1"/>
    </xf>
    <xf numFmtId="49" fontId="11" fillId="21" borderId="4" xfId="11" applyNumberFormat="1" applyFont="1" applyFill="1" applyBorder="1" applyAlignment="1" applyProtection="1">
      <alignment horizontal="center" wrapText="1"/>
      <protection hidden="1"/>
    </xf>
    <xf numFmtId="167" fontId="11" fillId="21" borderId="4" xfId="11" applyNumberFormat="1" applyFont="1" applyFill="1" applyBorder="1" applyAlignment="1" applyProtection="1">
      <alignment horizontal="center"/>
      <protection hidden="1"/>
    </xf>
    <xf numFmtId="171" fontId="11" fillId="21" borderId="4" xfId="11" applyNumberFormat="1" applyFont="1" applyFill="1" applyBorder="1" applyAlignment="1" applyProtection="1">
      <alignment horizontal="center"/>
      <protection hidden="1"/>
    </xf>
    <xf numFmtId="168" fontId="11" fillId="21" borderId="4" xfId="11" applyNumberFormat="1" applyFont="1" applyFill="1" applyBorder="1" applyAlignment="1" applyProtection="1">
      <alignment horizontal="center"/>
      <protection hidden="1"/>
    </xf>
    <xf numFmtId="49" fontId="13" fillId="0" borderId="23" xfId="11" applyNumberFormat="1" applyFont="1" applyFill="1" applyBorder="1" applyAlignment="1" applyProtection="1">
      <alignment horizontal="center" wrapText="1"/>
      <protection hidden="1"/>
    </xf>
    <xf numFmtId="171" fontId="13" fillId="0" borderId="23" xfId="11" applyNumberFormat="1" applyFont="1" applyFill="1" applyBorder="1" applyAlignment="1" applyProtection="1">
      <alignment horizontal="center"/>
      <protection hidden="1"/>
    </xf>
    <xf numFmtId="49" fontId="13" fillId="0" borderId="12" xfId="11" applyNumberFormat="1" applyFont="1" applyFill="1" applyBorder="1" applyAlignment="1" applyProtection="1">
      <alignment horizontal="center" wrapText="1"/>
      <protection hidden="1"/>
    </xf>
    <xf numFmtId="171" fontId="13" fillId="0" borderId="12" xfId="11" applyNumberFormat="1" applyFont="1" applyFill="1" applyBorder="1" applyAlignment="1" applyProtection="1">
      <alignment horizontal="center"/>
      <protection hidden="1"/>
    </xf>
    <xf numFmtId="0" fontId="11" fillId="8" borderId="87" xfId="6" applyFont="1" applyFill="1" applyBorder="1" applyAlignment="1">
      <alignment horizontal="left"/>
    </xf>
    <xf numFmtId="0" fontId="13" fillId="0" borderId="59" xfId="6" applyFont="1" applyFill="1" applyBorder="1" applyAlignment="1">
      <alignment horizontal="left"/>
    </xf>
    <xf numFmtId="0" fontId="13" fillId="0" borderId="26" xfId="6" applyFont="1" applyFill="1" applyBorder="1" applyAlignment="1">
      <alignment horizontal="center"/>
    </xf>
    <xf numFmtId="0" fontId="32" fillId="0" borderId="0" xfId="5" applyFont="1" applyFill="1"/>
    <xf numFmtId="0" fontId="13" fillId="0" borderId="60" xfId="6" applyFont="1" applyFill="1" applyBorder="1" applyAlignment="1">
      <alignment horizontal="left"/>
    </xf>
    <xf numFmtId="0" fontId="13" fillId="0" borderId="57" xfId="6" applyFont="1" applyFill="1" applyBorder="1" applyAlignment="1">
      <alignment horizontal="center"/>
    </xf>
    <xf numFmtId="0" fontId="17" fillId="8" borderId="59" xfId="6" applyFont="1" applyFill="1" applyBorder="1" applyAlignment="1">
      <alignment horizontal="left"/>
    </xf>
    <xf numFmtId="49" fontId="17" fillId="21" borderId="23" xfId="11" applyNumberFormat="1" applyFont="1" applyFill="1" applyBorder="1" applyAlignment="1" applyProtection="1">
      <alignment horizontal="center" wrapText="1"/>
      <protection hidden="1"/>
    </xf>
    <xf numFmtId="167" fontId="17" fillId="21" borderId="23" xfId="11" applyNumberFormat="1" applyFont="1" applyFill="1" applyBorder="1" applyAlignment="1" applyProtection="1">
      <alignment horizontal="center"/>
      <protection hidden="1"/>
    </xf>
    <xf numFmtId="171" fontId="17" fillId="21" borderId="23" xfId="11" applyNumberFormat="1" applyFont="1" applyFill="1" applyBorder="1" applyAlignment="1" applyProtection="1">
      <alignment horizontal="center"/>
      <protection hidden="1"/>
    </xf>
    <xf numFmtId="0" fontId="17" fillId="21" borderId="26" xfId="6" applyFont="1" applyFill="1" applyBorder="1" applyAlignment="1">
      <alignment horizontal="center"/>
    </xf>
    <xf numFmtId="0" fontId="50" fillId="0" borderId="0" xfId="5" applyFont="1"/>
    <xf numFmtId="0" fontId="17" fillId="8" borderId="60" xfId="6" applyFont="1" applyFill="1" applyBorder="1" applyAlignment="1">
      <alignment horizontal="left"/>
    </xf>
    <xf numFmtId="49" fontId="17" fillId="21" borderId="12" xfId="11" applyNumberFormat="1" applyFont="1" applyFill="1" applyBorder="1" applyAlignment="1" applyProtection="1">
      <alignment horizontal="center" wrapText="1"/>
      <protection hidden="1"/>
    </xf>
    <xf numFmtId="167" fontId="17" fillId="21" borderId="12" xfId="11" applyNumberFormat="1" applyFont="1" applyFill="1" applyBorder="1" applyAlignment="1" applyProtection="1">
      <alignment horizontal="center"/>
      <protection hidden="1"/>
    </xf>
    <xf numFmtId="171" fontId="17" fillId="21" borderId="12" xfId="11" applyNumberFormat="1" applyFont="1" applyFill="1" applyBorder="1" applyAlignment="1" applyProtection="1">
      <alignment horizontal="center"/>
      <protection hidden="1"/>
    </xf>
    <xf numFmtId="0" fontId="17" fillId="21" borderId="57" xfId="6" applyFont="1" applyFill="1" applyBorder="1" applyAlignment="1">
      <alignment horizontal="center"/>
    </xf>
    <xf numFmtId="168" fontId="11" fillId="21" borderId="42" xfId="11" applyNumberFormat="1" applyFont="1" applyFill="1" applyBorder="1" applyAlignment="1" applyProtection="1">
      <alignment horizontal="center"/>
      <protection hidden="1"/>
    </xf>
    <xf numFmtId="0" fontId="17" fillId="21" borderId="23" xfId="6" applyFont="1" applyFill="1" applyBorder="1" applyAlignment="1">
      <alignment horizontal="center"/>
    </xf>
    <xf numFmtId="0" fontId="17" fillId="21" borderId="12" xfId="6" applyFont="1" applyFill="1" applyBorder="1" applyAlignment="1">
      <alignment horizontal="center"/>
    </xf>
    <xf numFmtId="0" fontId="13" fillId="0" borderId="23" xfId="6" applyFont="1" applyFill="1" applyBorder="1" applyAlignment="1">
      <alignment horizontal="center"/>
    </xf>
    <xf numFmtId="0" fontId="13" fillId="0" borderId="12" xfId="6" applyFont="1" applyFill="1" applyBorder="1" applyAlignment="1">
      <alignment horizontal="center"/>
    </xf>
    <xf numFmtId="49" fontId="13" fillId="0" borderId="6" xfId="18" applyNumberFormat="1" applyFont="1" applyFill="1" applyBorder="1" applyAlignment="1">
      <alignment horizontal="center"/>
    </xf>
    <xf numFmtId="49" fontId="11" fillId="0" borderId="23" xfId="10" applyNumberFormat="1" applyFont="1" applyFill="1" applyBorder="1" applyAlignment="1" applyProtection="1">
      <alignment horizontal="center" wrapText="1"/>
      <protection hidden="1"/>
    </xf>
    <xf numFmtId="49" fontId="11" fillId="0" borderId="23" xfId="12" applyNumberFormat="1" applyFont="1" applyFill="1" applyBorder="1" applyAlignment="1" applyProtection="1">
      <alignment horizontal="center"/>
      <protection hidden="1"/>
    </xf>
    <xf numFmtId="49" fontId="11" fillId="7" borderId="82" xfId="12" applyNumberFormat="1" applyFont="1" applyFill="1" applyBorder="1" applyAlignment="1" applyProtection="1">
      <alignment horizontal="left" wrapText="1"/>
      <protection hidden="1"/>
    </xf>
    <xf numFmtId="49" fontId="11" fillId="7" borderId="88" xfId="12" applyNumberFormat="1" applyFont="1" applyFill="1" applyBorder="1" applyAlignment="1" applyProtection="1">
      <alignment horizontal="center"/>
      <protection hidden="1"/>
    </xf>
    <xf numFmtId="0" fontId="13" fillId="0" borderId="22" xfId="6" applyFont="1" applyBorder="1" applyAlignment="1">
      <alignment wrapText="1"/>
    </xf>
    <xf numFmtId="49" fontId="13" fillId="0" borderId="23" xfId="21" applyNumberFormat="1" applyFont="1" applyBorder="1" applyAlignment="1">
      <alignment horizontal="center"/>
    </xf>
    <xf numFmtId="167" fontId="13" fillId="0" borderId="23" xfId="22" applyNumberFormat="1" applyFont="1" applyFill="1" applyBorder="1" applyAlignment="1" applyProtection="1">
      <alignment horizontal="center"/>
      <protection hidden="1"/>
    </xf>
    <xf numFmtId="49" fontId="13" fillId="0" borderId="23" xfId="22" applyNumberFormat="1" applyFont="1" applyFill="1" applyBorder="1" applyAlignment="1" applyProtection="1">
      <alignment horizontal="center"/>
      <protection hidden="1"/>
    </xf>
    <xf numFmtId="168" fontId="13" fillId="0" borderId="23" xfId="22" applyNumberFormat="1" applyFont="1" applyFill="1" applyBorder="1" applyAlignment="1" applyProtection="1">
      <alignment horizontal="center"/>
      <protection hidden="1"/>
    </xf>
    <xf numFmtId="0" fontId="13" fillId="0" borderId="23" xfId="21" applyFont="1" applyBorder="1" applyAlignment="1">
      <alignment horizontal="center"/>
    </xf>
    <xf numFmtId="49" fontId="11" fillId="7" borderId="18" xfId="12" applyNumberFormat="1" applyFont="1" applyFill="1" applyBorder="1" applyAlignment="1" applyProtection="1">
      <alignment horizontal="left" wrapText="1"/>
      <protection hidden="1"/>
    </xf>
    <xf numFmtId="49" fontId="11" fillId="7" borderId="19" xfId="12" applyNumberFormat="1" applyFont="1" applyFill="1" applyBorder="1" applyAlignment="1" applyProtection="1">
      <alignment horizontal="center"/>
      <protection hidden="1"/>
    </xf>
    <xf numFmtId="0" fontId="7" fillId="15" borderId="41" xfId="6" applyFont="1" applyFill="1" applyBorder="1" applyAlignment="1">
      <alignment wrapText="1"/>
    </xf>
    <xf numFmtId="49" fontId="14" fillId="0" borderId="23" xfId="16" applyNumberFormat="1" applyFont="1" applyBorder="1" applyAlignment="1">
      <alignment horizontal="center"/>
    </xf>
    <xf numFmtId="167" fontId="14" fillId="0" borderId="23" xfId="11" applyNumberFormat="1" applyFont="1" applyFill="1" applyBorder="1" applyAlignment="1" applyProtection="1">
      <alignment horizontal="center"/>
      <protection hidden="1"/>
    </xf>
    <xf numFmtId="168" fontId="14" fillId="0" borderId="23" xfId="11" applyNumberFormat="1" applyFont="1" applyFill="1" applyBorder="1" applyAlignment="1" applyProtection="1">
      <alignment horizontal="center"/>
      <protection hidden="1"/>
    </xf>
    <xf numFmtId="0" fontId="14" fillId="0" borderId="23" xfId="16" applyFont="1" applyBorder="1" applyAlignment="1">
      <alignment horizontal="center"/>
    </xf>
    <xf numFmtId="49" fontId="13" fillId="0" borderId="12" xfId="9" applyNumberFormat="1" applyFont="1" applyFill="1" applyBorder="1" applyAlignment="1" applyProtection="1">
      <alignment horizontal="center" wrapText="1"/>
      <protection hidden="1"/>
    </xf>
    <xf numFmtId="0" fontId="13" fillId="0" borderId="22" xfId="0" applyFont="1" applyBorder="1"/>
    <xf numFmtId="49" fontId="13" fillId="0" borderId="23" xfId="16" applyNumberFormat="1" applyFont="1" applyBorder="1" applyAlignment="1">
      <alignment horizontal="center"/>
    </xf>
    <xf numFmtId="167" fontId="14" fillId="4" borderId="10" xfId="13" applyNumberFormat="1" applyFont="1" applyFill="1" applyBorder="1" applyAlignment="1" applyProtection="1">
      <alignment horizontal="center"/>
      <protection hidden="1"/>
    </xf>
    <xf numFmtId="49" fontId="14" fillId="4" borderId="10" xfId="13" applyNumberFormat="1" applyFont="1" applyFill="1" applyBorder="1" applyAlignment="1" applyProtection="1">
      <alignment horizontal="center"/>
      <protection hidden="1"/>
    </xf>
    <xf numFmtId="168" fontId="13" fillId="4" borderId="23" xfId="11" applyNumberFormat="1" applyFont="1" applyFill="1" applyBorder="1" applyAlignment="1" applyProtection="1">
      <alignment horizontal="center"/>
      <protection hidden="1"/>
    </xf>
    <xf numFmtId="167" fontId="33" fillId="4" borderId="6" xfId="13" applyNumberFormat="1" applyFont="1" applyFill="1" applyBorder="1" applyAlignment="1" applyProtection="1">
      <alignment horizontal="center"/>
      <protection hidden="1"/>
    </xf>
    <xf numFmtId="49" fontId="33" fillId="4" borderId="6" xfId="13" applyNumberFormat="1" applyFont="1" applyFill="1" applyBorder="1" applyAlignment="1" applyProtection="1">
      <alignment horizontal="center"/>
      <protection hidden="1"/>
    </xf>
    <xf numFmtId="0" fontId="11" fillId="17" borderId="11" xfId="7" applyFont="1" applyFill="1" applyBorder="1" applyAlignment="1">
      <alignment wrapText="1"/>
    </xf>
    <xf numFmtId="49" fontId="11" fillId="17" borderId="12" xfId="7" applyNumberFormat="1" applyFont="1" applyFill="1" applyBorder="1" applyAlignment="1">
      <alignment horizontal="center"/>
    </xf>
    <xf numFmtId="167" fontId="11" fillId="17" borderId="12" xfId="13" applyNumberFormat="1" applyFont="1" applyFill="1" applyBorder="1" applyAlignment="1" applyProtection="1">
      <alignment horizontal="center"/>
      <protection hidden="1"/>
    </xf>
    <xf numFmtId="49" fontId="11" fillId="17" borderId="12" xfId="13" applyNumberFormat="1" applyFont="1" applyFill="1" applyBorder="1" applyAlignment="1" applyProtection="1">
      <alignment horizontal="center"/>
      <protection hidden="1"/>
    </xf>
    <xf numFmtId="168" fontId="11" fillId="17" borderId="12" xfId="13" applyNumberFormat="1" applyFont="1" applyFill="1" applyBorder="1" applyAlignment="1" applyProtection="1">
      <alignment horizontal="center"/>
      <protection hidden="1"/>
    </xf>
    <xf numFmtId="0" fontId="11" fillId="17" borderId="12" xfId="7" applyFont="1" applyFill="1" applyBorder="1" applyAlignment="1">
      <alignment horizontal="center"/>
    </xf>
    <xf numFmtId="167" fontId="13" fillId="4" borderId="15" xfId="13" applyNumberFormat="1" applyFont="1" applyFill="1" applyBorder="1" applyAlignment="1" applyProtection="1">
      <alignment horizontal="center"/>
      <protection hidden="1"/>
    </xf>
    <xf numFmtId="49" fontId="13" fillId="4" borderId="15" xfId="13" applyNumberFormat="1" applyFont="1" applyFill="1" applyBorder="1" applyAlignment="1" applyProtection="1">
      <alignment horizontal="center"/>
      <protection hidden="1"/>
    </xf>
    <xf numFmtId="168" fontId="11" fillId="0" borderId="42" xfId="11" applyNumberFormat="1" applyFont="1" applyFill="1" applyBorder="1" applyAlignment="1" applyProtection="1">
      <alignment horizontal="center"/>
      <protection hidden="1"/>
    </xf>
    <xf numFmtId="0" fontId="26" fillId="0" borderId="0" xfId="23" applyFont="1" applyAlignment="1">
      <alignment horizontal="right"/>
    </xf>
    <xf numFmtId="0" fontId="16" fillId="0" borderId="0" xfId="23" applyFont="1" applyAlignment="1">
      <alignment horizontal="right"/>
    </xf>
    <xf numFmtId="172" fontId="11" fillId="0" borderId="81" xfId="5" applyNumberFormat="1" applyFont="1" applyFill="1" applyBorder="1" applyAlignment="1">
      <alignment horizontal="center" vertical="center" wrapText="1"/>
    </xf>
    <xf numFmtId="49" fontId="13" fillId="0" borderId="6" xfId="21" applyNumberFormat="1" applyFont="1" applyBorder="1" applyAlignment="1">
      <alignment horizontal="center"/>
    </xf>
    <xf numFmtId="167" fontId="13" fillId="0" borderId="6" xfId="22" applyNumberFormat="1" applyFont="1" applyFill="1" applyBorder="1" applyAlignment="1" applyProtection="1">
      <alignment horizontal="center"/>
      <protection hidden="1"/>
    </xf>
    <xf numFmtId="49" fontId="13" fillId="0" borderId="6" xfId="22" applyNumberFormat="1" applyFont="1" applyFill="1" applyBorder="1" applyAlignment="1" applyProtection="1">
      <alignment horizontal="center"/>
      <protection hidden="1"/>
    </xf>
    <xf numFmtId="168" fontId="13" fillId="0" borderId="6" xfId="22" applyNumberFormat="1" applyFont="1" applyFill="1" applyBorder="1" applyAlignment="1" applyProtection="1">
      <alignment horizontal="center"/>
      <protection hidden="1"/>
    </xf>
    <xf numFmtId="0" fontId="13" fillId="0" borderId="6" xfId="21" applyFont="1" applyBorder="1" applyAlignment="1">
      <alignment horizontal="center"/>
    </xf>
    <xf numFmtId="0" fontId="13" fillId="0" borderId="12" xfId="5" applyFont="1" applyBorder="1" applyAlignment="1">
      <alignment horizontal="center"/>
    </xf>
    <xf numFmtId="0" fontId="13" fillId="0" borderId="22" xfId="7" applyFont="1" applyFill="1" applyBorder="1" applyAlignment="1">
      <alignment horizontal="left" wrapText="1"/>
    </xf>
    <xf numFmtId="169" fontId="13" fillId="0" borderId="23" xfId="12" applyNumberFormat="1" applyFont="1" applyFill="1" applyBorder="1" applyAlignment="1" applyProtection="1">
      <alignment horizontal="center"/>
      <protection hidden="1"/>
    </xf>
    <xf numFmtId="49" fontId="13" fillId="0" borderId="14" xfId="12" applyNumberFormat="1" applyFont="1" applyFill="1" applyBorder="1" applyAlignment="1" applyProtection="1">
      <alignment horizontal="center"/>
      <protection hidden="1"/>
    </xf>
    <xf numFmtId="169" fontId="13" fillId="0" borderId="14" xfId="12" applyNumberFormat="1" applyFont="1" applyFill="1" applyBorder="1" applyAlignment="1" applyProtection="1">
      <alignment horizontal="center"/>
      <protection hidden="1"/>
    </xf>
    <xf numFmtId="168" fontId="13" fillId="0" borderId="14" xfId="12" applyNumberFormat="1" applyFont="1" applyFill="1" applyBorder="1" applyAlignment="1" applyProtection="1">
      <alignment horizontal="center"/>
      <protection hidden="1"/>
    </xf>
    <xf numFmtId="169" fontId="14" fillId="0" borderId="14" xfId="15" applyNumberFormat="1" applyFont="1" applyFill="1" applyBorder="1" applyAlignment="1" applyProtection="1">
      <alignment horizontal="center"/>
      <protection hidden="1"/>
    </xf>
    <xf numFmtId="168" fontId="13" fillId="0" borderId="40" xfId="15" applyNumberFormat="1" applyFont="1" applyFill="1" applyBorder="1" applyAlignment="1" applyProtection="1">
      <alignment horizontal="center"/>
      <protection hidden="1"/>
    </xf>
    <xf numFmtId="168" fontId="13" fillId="0" borderId="79" xfId="15" applyNumberFormat="1" applyFont="1" applyFill="1" applyBorder="1" applyAlignment="1" applyProtection="1">
      <alignment horizontal="center"/>
      <protection hidden="1"/>
    </xf>
    <xf numFmtId="169" fontId="13" fillId="0" borderId="6" xfId="0" applyNumberFormat="1" applyFont="1" applyBorder="1" applyAlignment="1" applyProtection="1">
      <alignment horizontal="center"/>
      <protection hidden="1"/>
    </xf>
    <xf numFmtId="166" fontId="13" fillId="20" borderId="9" xfId="0" applyNumberFormat="1" applyFont="1" applyFill="1" applyBorder="1" applyAlignment="1" applyProtection="1">
      <alignment wrapText="1"/>
      <protection hidden="1"/>
    </xf>
    <xf numFmtId="169" fontId="13" fillId="0" borderId="6" xfId="15" applyNumberFormat="1" applyFont="1" applyFill="1" applyBorder="1" applyAlignment="1" applyProtection="1">
      <alignment horizontal="center"/>
      <protection hidden="1"/>
    </xf>
    <xf numFmtId="0" fontId="13" fillId="0" borderId="30" xfId="6" applyFont="1" applyBorder="1" applyAlignment="1">
      <alignment wrapText="1"/>
    </xf>
    <xf numFmtId="49" fontId="13" fillId="0" borderId="19" xfId="7" applyNumberFormat="1" applyFont="1" applyBorder="1" applyAlignment="1">
      <alignment horizontal="center"/>
    </xf>
    <xf numFmtId="167" fontId="13" fillId="0" borderId="19" xfId="13" applyNumberFormat="1" applyFont="1" applyFill="1" applyBorder="1" applyAlignment="1" applyProtection="1">
      <alignment horizontal="center"/>
      <protection hidden="1"/>
    </xf>
    <xf numFmtId="169" fontId="13" fillId="0" borderId="19" xfId="13" applyNumberFormat="1" applyFont="1" applyFill="1" applyBorder="1" applyAlignment="1" applyProtection="1">
      <alignment horizontal="center"/>
      <protection hidden="1"/>
    </xf>
    <xf numFmtId="168" fontId="13" fillId="0" borderId="19" xfId="13" applyNumberFormat="1" applyFont="1" applyFill="1" applyBorder="1" applyAlignment="1" applyProtection="1">
      <alignment horizontal="center"/>
      <protection hidden="1"/>
    </xf>
    <xf numFmtId="0" fontId="13" fillId="0" borderId="19" xfId="7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51" fillId="0" borderId="86" xfId="18" applyFont="1" applyFill="1" applyBorder="1" applyAlignment="1">
      <alignment horizontal="justify" vertical="top" wrapText="1"/>
    </xf>
    <xf numFmtId="0" fontId="53" fillId="0" borderId="101" xfId="7" applyFont="1" applyBorder="1" applyAlignment="1">
      <alignment wrapText="1"/>
    </xf>
    <xf numFmtId="49" fontId="53" fillId="0" borderId="102" xfId="13" applyNumberFormat="1" applyFont="1" applyFill="1" applyBorder="1" applyAlignment="1" applyProtection="1">
      <alignment horizontal="center" wrapText="1"/>
      <protection hidden="1"/>
    </xf>
    <xf numFmtId="167" fontId="53" fillId="0" borderId="102" xfId="13" applyNumberFormat="1" applyFont="1" applyFill="1" applyBorder="1" applyAlignment="1" applyProtection="1">
      <alignment horizontal="center"/>
      <protection hidden="1"/>
    </xf>
    <xf numFmtId="169" fontId="53" fillId="0" borderId="102" xfId="13" applyNumberFormat="1" applyFont="1" applyFill="1" applyBorder="1" applyAlignment="1" applyProtection="1">
      <alignment horizontal="center"/>
      <protection hidden="1"/>
    </xf>
    <xf numFmtId="168" fontId="53" fillId="0" borderId="102" xfId="13" applyNumberFormat="1" applyFont="1" applyFill="1" applyBorder="1" applyAlignment="1" applyProtection="1">
      <alignment horizontal="center"/>
      <protection hidden="1"/>
    </xf>
    <xf numFmtId="166" fontId="8" fillId="0" borderId="5" xfId="12" applyNumberFormat="1" applyFont="1" applyFill="1" applyBorder="1" applyAlignment="1" applyProtection="1">
      <alignment wrapText="1"/>
      <protection hidden="1"/>
    </xf>
    <xf numFmtId="49" fontId="8" fillId="0" borderId="6" xfId="12" applyNumberFormat="1" applyFont="1" applyFill="1" applyBorder="1" applyAlignment="1" applyProtection="1">
      <alignment horizontal="center"/>
      <protection hidden="1"/>
    </xf>
    <xf numFmtId="167" fontId="8" fillId="0" borderId="6" xfId="12" applyNumberFormat="1" applyFont="1" applyFill="1" applyBorder="1" applyAlignment="1" applyProtection="1">
      <alignment horizontal="center"/>
      <protection hidden="1"/>
    </xf>
    <xf numFmtId="169" fontId="8" fillId="0" borderId="6" xfId="11" applyNumberFormat="1" applyFont="1" applyFill="1" applyBorder="1" applyAlignment="1" applyProtection="1">
      <alignment horizontal="center"/>
      <protection hidden="1"/>
    </xf>
    <xf numFmtId="168" fontId="8" fillId="0" borderId="6" xfId="12" applyNumberFormat="1" applyFont="1" applyFill="1" applyBorder="1" applyAlignment="1" applyProtection="1">
      <alignment horizontal="center"/>
      <protection hidden="1"/>
    </xf>
    <xf numFmtId="0" fontId="52" fillId="14" borderId="18" xfId="7" applyFont="1" applyFill="1" applyBorder="1" applyAlignment="1">
      <alignment wrapText="1"/>
    </xf>
    <xf numFmtId="49" fontId="52" fillId="14" borderId="19" xfId="13" applyNumberFormat="1" applyFont="1" applyFill="1" applyBorder="1" applyAlignment="1" applyProtection="1">
      <alignment horizontal="center" wrapText="1"/>
      <protection hidden="1"/>
    </xf>
    <xf numFmtId="167" fontId="52" fillId="14" borderId="19" xfId="13" applyNumberFormat="1" applyFont="1" applyFill="1" applyBorder="1" applyAlignment="1" applyProtection="1">
      <alignment horizontal="center"/>
      <protection hidden="1"/>
    </xf>
    <xf numFmtId="169" fontId="52" fillId="14" borderId="19" xfId="13" applyNumberFormat="1" applyFont="1" applyFill="1" applyBorder="1" applyAlignment="1" applyProtection="1">
      <alignment horizontal="center"/>
      <protection hidden="1"/>
    </xf>
    <xf numFmtId="168" fontId="52" fillId="14" borderId="19" xfId="13" applyNumberFormat="1" applyFont="1" applyFill="1" applyBorder="1" applyAlignment="1" applyProtection="1">
      <alignment horizontal="center"/>
      <protection hidden="1"/>
    </xf>
    <xf numFmtId="0" fontId="8" fillId="0" borderId="25" xfId="16" applyFont="1" applyFill="1" applyBorder="1" applyAlignment="1">
      <alignment wrapText="1"/>
    </xf>
    <xf numFmtId="0" fontId="54" fillId="6" borderId="25" xfId="18" applyFont="1" applyFill="1" applyBorder="1" applyAlignment="1">
      <alignment wrapText="1"/>
    </xf>
    <xf numFmtId="0" fontId="13" fillId="0" borderId="5" xfId="5" applyFont="1" applyBorder="1" applyAlignment="1">
      <alignment wrapText="1"/>
    </xf>
    <xf numFmtId="0" fontId="55" fillId="0" borderId="9" xfId="7" applyFont="1" applyBorder="1" applyAlignment="1">
      <alignment wrapText="1"/>
    </xf>
    <xf numFmtId="49" fontId="55" fillId="0" borderId="10" xfId="13" applyNumberFormat="1" applyFont="1" applyFill="1" applyBorder="1" applyAlignment="1" applyProtection="1">
      <alignment horizontal="center" wrapText="1"/>
      <protection hidden="1"/>
    </xf>
    <xf numFmtId="167" fontId="55" fillId="0" borderId="10" xfId="13" applyNumberFormat="1" applyFont="1" applyFill="1" applyBorder="1" applyAlignment="1" applyProtection="1">
      <alignment horizontal="center"/>
      <protection hidden="1"/>
    </xf>
    <xf numFmtId="169" fontId="55" fillId="0" borderId="10" xfId="13" applyNumberFormat="1" applyFont="1" applyFill="1" applyBorder="1" applyAlignment="1" applyProtection="1">
      <alignment horizontal="center"/>
      <protection hidden="1"/>
    </xf>
    <xf numFmtId="168" fontId="55" fillId="0" borderId="10" xfId="13" applyNumberFormat="1" applyFont="1" applyFill="1" applyBorder="1" applyAlignment="1" applyProtection="1">
      <alignment horizontal="center"/>
      <protection hidden="1"/>
    </xf>
    <xf numFmtId="168" fontId="13" fillId="0" borderId="106" xfId="15" applyNumberFormat="1" applyFont="1" applyFill="1" applyBorder="1" applyAlignment="1" applyProtection="1">
      <alignment horizontal="center"/>
      <protection hidden="1"/>
    </xf>
    <xf numFmtId="0" fontId="39" fillId="0" borderId="5" xfId="5" applyFont="1" applyBorder="1"/>
    <xf numFmtId="0" fontId="11" fillId="14" borderId="22" xfId="7" applyFont="1" applyFill="1" applyBorder="1" applyAlignment="1">
      <alignment horizontal="left" wrapText="1"/>
    </xf>
    <xf numFmtId="49" fontId="11" fillId="14" borderId="36" xfId="12" applyNumberFormat="1" applyFont="1" applyFill="1" applyBorder="1" applyAlignment="1" applyProtection="1">
      <alignment horizontal="center"/>
      <protection hidden="1"/>
    </xf>
    <xf numFmtId="166" fontId="11" fillId="11" borderId="22" xfId="11" applyNumberFormat="1" applyFont="1" applyFill="1" applyBorder="1" applyAlignment="1" applyProtection="1">
      <alignment wrapText="1"/>
      <protection hidden="1"/>
    </xf>
    <xf numFmtId="169" fontId="13" fillId="0" borderId="23" xfId="10" applyNumberFormat="1" applyFont="1" applyFill="1" applyBorder="1" applyAlignment="1" applyProtection="1">
      <alignment horizontal="center"/>
      <protection hidden="1"/>
    </xf>
    <xf numFmtId="167" fontId="14" fillId="0" borderId="4" xfId="10" applyNumberFormat="1" applyFont="1" applyFill="1" applyBorder="1" applyAlignment="1" applyProtection="1">
      <alignment horizontal="center"/>
      <protection hidden="1"/>
    </xf>
    <xf numFmtId="169" fontId="14" fillId="0" borderId="4" xfId="10" applyNumberFormat="1" applyFont="1" applyFill="1" applyBorder="1" applyAlignment="1" applyProtection="1">
      <alignment horizontal="center"/>
      <protection hidden="1"/>
    </xf>
    <xf numFmtId="168" fontId="14" fillId="0" borderId="4" xfId="10" applyNumberFormat="1" applyFont="1" applyFill="1" applyBorder="1" applyAlignment="1" applyProtection="1">
      <alignment horizontal="center"/>
      <protection hidden="1"/>
    </xf>
    <xf numFmtId="167" fontId="14" fillId="0" borderId="23" xfId="10" applyNumberFormat="1" applyFont="1" applyFill="1" applyBorder="1" applyAlignment="1" applyProtection="1">
      <alignment horizontal="center"/>
      <protection hidden="1"/>
    </xf>
    <xf numFmtId="169" fontId="14" fillId="0" borderId="23" xfId="10" applyNumberFormat="1" applyFont="1" applyFill="1" applyBorder="1" applyAlignment="1" applyProtection="1">
      <alignment horizontal="center"/>
      <protection hidden="1"/>
    </xf>
    <xf numFmtId="168" fontId="14" fillId="0" borderId="23" xfId="10" applyNumberFormat="1" applyFont="1" applyFill="1" applyBorder="1" applyAlignment="1" applyProtection="1">
      <alignment horizontal="center"/>
      <protection hidden="1"/>
    </xf>
    <xf numFmtId="0" fontId="11" fillId="0" borderId="18" xfId="7" applyFont="1" applyFill="1" applyBorder="1" applyAlignment="1">
      <alignment horizontal="left" wrapText="1"/>
    </xf>
    <xf numFmtId="49" fontId="11" fillId="0" borderId="37" xfId="12" applyNumberFormat="1" applyFont="1" applyFill="1" applyBorder="1" applyAlignment="1" applyProtection="1">
      <alignment horizontal="center"/>
      <protection hidden="1"/>
    </xf>
    <xf numFmtId="49" fontId="14" fillId="0" borderId="4" xfId="16" applyNumberFormat="1" applyFont="1" applyFill="1" applyBorder="1" applyAlignment="1">
      <alignment horizontal="center"/>
    </xf>
    <xf numFmtId="0" fontId="14" fillId="0" borderId="4" xfId="16" applyFont="1" applyFill="1" applyBorder="1" applyAlignment="1">
      <alignment horizontal="center"/>
    </xf>
    <xf numFmtId="0" fontId="11" fillId="0" borderId="3" xfId="7" applyFont="1" applyFill="1" applyBorder="1" applyAlignment="1">
      <alignment horizontal="left" wrapText="1"/>
    </xf>
    <xf numFmtId="0" fontId="14" fillId="0" borderId="5" xfId="18" applyFont="1" applyFill="1" applyBorder="1" applyAlignment="1">
      <alignment wrapText="1"/>
    </xf>
    <xf numFmtId="49" fontId="14" fillId="0" borderId="23" xfId="16" applyNumberFormat="1" applyFont="1" applyFill="1" applyBorder="1" applyAlignment="1">
      <alignment horizontal="center"/>
    </xf>
    <xf numFmtId="0" fontId="14" fillId="0" borderId="23" xfId="16" applyFont="1" applyFill="1" applyBorder="1" applyAlignment="1">
      <alignment horizontal="center"/>
    </xf>
    <xf numFmtId="0" fontId="14" fillId="0" borderId="17" xfId="16" applyFont="1" applyFill="1" applyBorder="1" applyAlignment="1">
      <alignment wrapText="1"/>
    </xf>
    <xf numFmtId="49" fontId="14" fillId="0" borderId="15" xfId="16" applyNumberFormat="1" applyFont="1" applyFill="1" applyBorder="1" applyAlignment="1">
      <alignment horizontal="center"/>
    </xf>
    <xf numFmtId="0" fontId="14" fillId="0" borderId="5" xfId="6" applyFont="1" applyFill="1" applyBorder="1" applyAlignment="1">
      <alignment wrapText="1"/>
    </xf>
    <xf numFmtId="49" fontId="14" fillId="0" borderId="6" xfId="18" applyNumberFormat="1" applyFont="1" applyFill="1" applyBorder="1" applyAlignment="1">
      <alignment horizontal="center"/>
    </xf>
    <xf numFmtId="0" fontId="14" fillId="0" borderId="16" xfId="6" applyFont="1" applyFill="1" applyBorder="1" applyAlignment="1">
      <alignment wrapText="1"/>
    </xf>
    <xf numFmtId="49" fontId="14" fillId="0" borderId="14" xfId="18" applyNumberFormat="1" applyFont="1" applyFill="1" applyBorder="1" applyAlignment="1">
      <alignment horizontal="center"/>
    </xf>
    <xf numFmtId="49" fontId="11" fillId="0" borderId="33" xfId="12" applyNumberFormat="1" applyFont="1" applyFill="1" applyBorder="1" applyAlignment="1" applyProtection="1">
      <alignment horizontal="center"/>
      <protection hidden="1"/>
    </xf>
    <xf numFmtId="0" fontId="14" fillId="0" borderId="22" xfId="16" applyFont="1" applyFill="1" applyBorder="1" applyAlignment="1">
      <alignment wrapText="1"/>
    </xf>
    <xf numFmtId="0" fontId="11" fillId="0" borderId="3" xfId="5" applyFont="1" applyFill="1" applyBorder="1" applyAlignment="1">
      <alignment horizontal="left" vertical="top" wrapText="1"/>
    </xf>
    <xf numFmtId="49" fontId="11" fillId="0" borderId="4" xfId="16" applyNumberFormat="1" applyFont="1" applyFill="1" applyBorder="1" applyAlignment="1">
      <alignment horizontal="center"/>
    </xf>
    <xf numFmtId="171" fontId="11" fillId="0" borderId="4" xfId="14" applyNumberFormat="1" applyFont="1" applyFill="1" applyBorder="1" applyAlignment="1" applyProtection="1">
      <alignment horizontal="center" wrapText="1"/>
      <protection hidden="1"/>
    </xf>
    <xf numFmtId="0" fontId="14" fillId="6" borderId="35" xfId="2" applyFont="1" applyFill="1" applyBorder="1" applyAlignment="1">
      <alignment wrapText="1"/>
    </xf>
    <xf numFmtId="49" fontId="14" fillId="0" borderId="23" xfId="2" applyNumberFormat="1" applyFont="1" applyBorder="1" applyAlignment="1">
      <alignment horizontal="center"/>
    </xf>
    <xf numFmtId="167" fontId="14" fillId="0" borderId="23" xfId="13" applyNumberFormat="1" applyFont="1" applyFill="1" applyBorder="1" applyAlignment="1" applyProtection="1">
      <alignment horizontal="center"/>
      <protection hidden="1"/>
    </xf>
    <xf numFmtId="169" fontId="14" fillId="0" borderId="23" xfId="13" applyNumberFormat="1" applyFont="1" applyFill="1" applyBorder="1" applyAlignment="1" applyProtection="1">
      <alignment horizontal="center"/>
      <protection hidden="1"/>
    </xf>
    <xf numFmtId="168" fontId="14" fillId="0" borderId="23" xfId="13" applyNumberFormat="1" applyFont="1" applyFill="1" applyBorder="1" applyAlignment="1" applyProtection="1">
      <alignment horizontal="center"/>
      <protection hidden="1"/>
    </xf>
    <xf numFmtId="0" fontId="14" fillId="6" borderId="109" xfId="2" applyFont="1" applyFill="1" applyBorder="1" applyAlignment="1">
      <alignment wrapText="1"/>
    </xf>
    <xf numFmtId="49" fontId="14" fillId="0" borderId="12" xfId="2" applyNumberFormat="1" applyFont="1" applyBorder="1" applyAlignment="1">
      <alignment horizontal="center"/>
    </xf>
    <xf numFmtId="167" fontId="14" fillId="0" borderId="12" xfId="13" applyNumberFormat="1" applyFont="1" applyFill="1" applyBorder="1" applyAlignment="1" applyProtection="1">
      <alignment horizontal="center"/>
      <protection hidden="1"/>
    </xf>
    <xf numFmtId="168" fontId="14" fillId="0" borderId="12" xfId="13" applyNumberFormat="1" applyFont="1" applyFill="1" applyBorder="1" applyAlignment="1" applyProtection="1">
      <alignment horizontal="center"/>
      <protection hidden="1"/>
    </xf>
    <xf numFmtId="169" fontId="26" fillId="0" borderId="34" xfId="12" applyNumberFormat="1" applyFont="1" applyFill="1" applyBorder="1" applyAlignment="1" applyProtection="1">
      <alignment horizontal="center"/>
      <protection hidden="1"/>
    </xf>
    <xf numFmtId="169" fontId="14" fillId="0" borderId="34" xfId="12" applyNumberFormat="1" applyFont="1" applyFill="1" applyBorder="1" applyAlignment="1" applyProtection="1">
      <alignment horizontal="center"/>
      <protection hidden="1"/>
    </xf>
    <xf numFmtId="171" fontId="7" fillId="0" borderId="6" xfId="11" applyNumberFormat="1" applyFont="1" applyFill="1" applyBorder="1" applyAlignment="1" applyProtection="1">
      <alignment horizontal="center"/>
      <protection hidden="1"/>
    </xf>
    <xf numFmtId="169" fontId="7" fillId="0" borderId="34" xfId="12" applyNumberFormat="1" applyFont="1" applyFill="1" applyBorder="1" applyAlignment="1" applyProtection="1">
      <alignment horizontal="center"/>
      <protection hidden="1"/>
    </xf>
    <xf numFmtId="169" fontId="11" fillId="0" borderId="34" xfId="12" applyNumberFormat="1" applyFont="1" applyFill="1" applyBorder="1" applyAlignment="1" applyProtection="1">
      <alignment horizontal="center"/>
      <protection hidden="1"/>
    </xf>
    <xf numFmtId="169" fontId="8" fillId="0" borderId="34" xfId="12" applyNumberFormat="1" applyFont="1" applyFill="1" applyBorder="1" applyAlignment="1" applyProtection="1">
      <alignment horizontal="center"/>
      <protection hidden="1"/>
    </xf>
    <xf numFmtId="169" fontId="7" fillId="0" borderId="6" xfId="13" applyNumberFormat="1" applyFont="1" applyFill="1" applyBorder="1" applyAlignment="1" applyProtection="1">
      <alignment horizontal="center"/>
      <protection hidden="1"/>
    </xf>
    <xf numFmtId="169" fontId="11" fillId="15" borderId="37" xfId="12" applyNumberFormat="1" applyFont="1" applyFill="1" applyBorder="1" applyAlignment="1" applyProtection="1">
      <alignment horizontal="center"/>
      <protection hidden="1"/>
    </xf>
    <xf numFmtId="169" fontId="17" fillId="0" borderId="23" xfId="10" applyNumberFormat="1" applyFont="1" applyFill="1" applyBorder="1" applyAlignment="1" applyProtection="1">
      <alignment horizontal="center"/>
      <protection hidden="1"/>
    </xf>
    <xf numFmtId="169" fontId="17" fillId="0" borderId="6" xfId="10" applyNumberFormat="1" applyFont="1" applyFill="1" applyBorder="1" applyAlignment="1" applyProtection="1">
      <alignment horizontal="center"/>
      <protection hidden="1"/>
    </xf>
    <xf numFmtId="169" fontId="17" fillId="0" borderId="15" xfId="10" applyNumberFormat="1" applyFont="1" applyFill="1" applyBorder="1" applyAlignment="1" applyProtection="1">
      <alignment horizontal="center"/>
      <protection hidden="1"/>
    </xf>
    <xf numFmtId="169" fontId="17" fillId="0" borderId="6" xfId="12" applyNumberFormat="1" applyFont="1" applyFill="1" applyBorder="1" applyAlignment="1" applyProtection="1">
      <alignment horizontal="center"/>
      <protection hidden="1"/>
    </xf>
    <xf numFmtId="169" fontId="17" fillId="0" borderId="73" xfId="12" applyNumberFormat="1" applyFont="1" applyFill="1" applyBorder="1" applyAlignment="1" applyProtection="1">
      <alignment horizontal="center"/>
      <protection hidden="1"/>
    </xf>
    <xf numFmtId="169" fontId="17" fillId="0" borderId="111" xfId="12" applyNumberFormat="1" applyFont="1" applyFill="1" applyBorder="1" applyAlignment="1" applyProtection="1">
      <alignment horizontal="center"/>
      <protection hidden="1"/>
    </xf>
    <xf numFmtId="169" fontId="14" fillId="0" borderId="6" xfId="12" applyNumberFormat="1" applyFont="1" applyFill="1" applyBorder="1" applyAlignment="1" applyProtection="1">
      <alignment horizontal="center"/>
      <protection hidden="1"/>
    </xf>
    <xf numFmtId="169" fontId="14" fillId="0" borderId="111" xfId="12" applyNumberFormat="1" applyFont="1" applyFill="1" applyBorder="1" applyAlignment="1" applyProtection="1">
      <alignment horizontal="center"/>
      <protection hidden="1"/>
    </xf>
    <xf numFmtId="169" fontId="11" fillId="10" borderId="6" xfId="12" applyNumberFormat="1" applyFont="1" applyFill="1" applyBorder="1" applyAlignment="1" applyProtection="1">
      <alignment horizontal="center"/>
      <protection hidden="1"/>
    </xf>
    <xf numFmtId="172" fontId="4" fillId="0" borderId="2" xfId="11" applyNumberFormat="1" applyFont="1" applyFill="1" applyBorder="1" applyAlignment="1" applyProtection="1">
      <alignment horizontal="center"/>
      <protection hidden="1"/>
    </xf>
    <xf numFmtId="172" fontId="24" fillId="0" borderId="0" xfId="5" applyNumberFormat="1" applyFont="1" applyBorder="1" applyAlignment="1">
      <alignment horizontal="center"/>
    </xf>
    <xf numFmtId="0" fontId="24" fillId="0" borderId="0" xfId="5" applyFont="1" applyBorder="1" applyAlignment="1">
      <alignment horizontal="center" wrapText="1"/>
    </xf>
    <xf numFmtId="0" fontId="33" fillId="0" borderId="5" xfId="16" applyFont="1" applyBorder="1"/>
    <xf numFmtId="0" fontId="58" fillId="0" borderId="0" xfId="5" applyFont="1"/>
    <xf numFmtId="49" fontId="11" fillId="5" borderId="112" xfId="12" applyNumberFormat="1" applyFont="1" applyFill="1" applyBorder="1" applyAlignment="1" applyProtection="1">
      <alignment horizontal="left" wrapText="1"/>
      <protection hidden="1"/>
    </xf>
    <xf numFmtId="49" fontId="11" fillId="5" borderId="111" xfId="12" applyNumberFormat="1" applyFont="1" applyFill="1" applyBorder="1" applyAlignment="1" applyProtection="1">
      <alignment horizontal="center" wrapText="1"/>
      <protection hidden="1"/>
    </xf>
    <xf numFmtId="167" fontId="11" fillId="5" borderId="111" xfId="12" applyNumberFormat="1" applyFont="1" applyFill="1" applyBorder="1" applyAlignment="1" applyProtection="1">
      <alignment horizontal="center"/>
      <protection hidden="1"/>
    </xf>
    <xf numFmtId="169" fontId="11" fillId="5" borderId="111" xfId="12" applyNumberFormat="1" applyFont="1" applyFill="1" applyBorder="1" applyAlignment="1" applyProtection="1">
      <alignment horizontal="center"/>
      <protection hidden="1"/>
    </xf>
    <xf numFmtId="168" fontId="11" fillId="5" borderId="111" xfId="12" applyNumberFormat="1" applyFont="1" applyFill="1" applyBorder="1" applyAlignment="1" applyProtection="1">
      <alignment horizontal="center"/>
      <protection hidden="1"/>
    </xf>
    <xf numFmtId="49" fontId="13" fillId="0" borderId="6" xfId="13" applyNumberFormat="1" applyFont="1" applyFill="1" applyBorder="1" applyAlignment="1" applyProtection="1">
      <alignment horizontal="center" wrapText="1"/>
      <protection hidden="1"/>
    </xf>
    <xf numFmtId="0" fontId="13" fillId="0" borderId="32" xfId="6" applyFont="1" applyFill="1" applyBorder="1" applyAlignment="1">
      <alignment wrapText="1"/>
    </xf>
    <xf numFmtId="0" fontId="11" fillId="0" borderId="22" xfId="7" applyFont="1" applyFill="1" applyBorder="1" applyAlignment="1">
      <alignment wrapText="1"/>
    </xf>
    <xf numFmtId="49" fontId="11" fillId="0" borderId="23" xfId="5" applyNumberFormat="1" applyFont="1" applyFill="1" applyBorder="1" applyAlignment="1">
      <alignment horizontal="center"/>
    </xf>
    <xf numFmtId="49" fontId="11" fillId="0" borderId="23" xfId="11" applyNumberFormat="1" applyFont="1" applyFill="1" applyBorder="1" applyAlignment="1" applyProtection="1">
      <alignment horizontal="center"/>
      <protection hidden="1"/>
    </xf>
    <xf numFmtId="0" fontId="11" fillId="0" borderId="23" xfId="5" applyFont="1" applyFill="1" applyBorder="1" applyAlignment="1">
      <alignment horizontal="center"/>
    </xf>
    <xf numFmtId="0" fontId="13" fillId="0" borderId="5" xfId="7" applyFont="1" applyFill="1" applyBorder="1" applyAlignment="1">
      <alignment wrapText="1"/>
    </xf>
    <xf numFmtId="4" fontId="11" fillId="0" borderId="6" xfId="11" applyNumberFormat="1" applyFont="1" applyFill="1" applyBorder="1" applyAlignment="1" applyProtection="1">
      <alignment horizontal="center"/>
      <protection hidden="1"/>
    </xf>
    <xf numFmtId="49" fontId="11" fillId="15" borderId="30" xfId="12" applyNumberFormat="1" applyFont="1" applyFill="1" applyBorder="1" applyAlignment="1" applyProtection="1">
      <alignment horizontal="left" wrapText="1"/>
      <protection hidden="1"/>
    </xf>
    <xf numFmtId="49" fontId="11" fillId="15" borderId="28" xfId="12" applyNumberFormat="1" applyFont="1" applyFill="1" applyBorder="1" applyAlignment="1" applyProtection="1">
      <alignment horizontal="center" wrapText="1"/>
      <protection hidden="1"/>
    </xf>
    <xf numFmtId="167" fontId="11" fillId="15" borderId="28" xfId="12" applyNumberFormat="1" applyFont="1" applyFill="1" applyBorder="1" applyAlignment="1" applyProtection="1">
      <alignment horizontal="center"/>
      <protection hidden="1"/>
    </xf>
    <xf numFmtId="169" fontId="11" fillId="15" borderId="28" xfId="12" applyNumberFormat="1" applyFont="1" applyFill="1" applyBorder="1" applyAlignment="1" applyProtection="1">
      <alignment horizontal="center"/>
      <protection hidden="1"/>
    </xf>
    <xf numFmtId="168" fontId="11" fillId="15" borderId="28" xfId="12" applyNumberFormat="1" applyFont="1" applyFill="1" applyBorder="1" applyAlignment="1" applyProtection="1">
      <alignment horizontal="center"/>
      <protection hidden="1"/>
    </xf>
    <xf numFmtId="0" fontId="13" fillId="6" borderId="0" xfId="2" applyFont="1" applyFill="1" applyBorder="1" applyAlignment="1">
      <alignment wrapText="1"/>
    </xf>
    <xf numFmtId="0" fontId="11" fillId="6" borderId="3" xfId="2" applyFont="1" applyFill="1" applyBorder="1" applyAlignment="1">
      <alignment wrapText="1"/>
    </xf>
    <xf numFmtId="49" fontId="11" fillId="0" borderId="4" xfId="2" applyNumberFormat="1" applyFont="1" applyBorder="1" applyAlignment="1">
      <alignment horizontal="center"/>
    </xf>
    <xf numFmtId="167" fontId="11" fillId="0" borderId="4" xfId="13" applyNumberFormat="1" applyFont="1" applyFill="1" applyBorder="1" applyAlignment="1" applyProtection="1">
      <alignment horizontal="center"/>
      <protection hidden="1"/>
    </xf>
    <xf numFmtId="49" fontId="11" fillId="0" borderId="4" xfId="15" applyNumberFormat="1" applyFont="1" applyFill="1" applyBorder="1" applyAlignment="1" applyProtection="1">
      <alignment horizontal="center"/>
      <protection hidden="1"/>
    </xf>
    <xf numFmtId="168" fontId="11" fillId="0" borderId="4" xfId="13" applyNumberFormat="1" applyFont="1" applyFill="1" applyBorder="1" applyAlignment="1" applyProtection="1">
      <alignment horizontal="center"/>
      <protection hidden="1"/>
    </xf>
    <xf numFmtId="172" fontId="11" fillId="0" borderId="76" xfId="5" applyNumberFormat="1" applyFont="1" applyFill="1" applyBorder="1" applyAlignment="1">
      <alignment horizontal="center" vertical="center" wrapText="1"/>
    </xf>
    <xf numFmtId="0" fontId="2" fillId="0" borderId="0" xfId="5" applyFont="1" applyBorder="1"/>
    <xf numFmtId="0" fontId="14" fillId="0" borderId="0" xfId="6" applyFont="1" applyBorder="1" applyAlignment="1">
      <alignment wrapText="1"/>
    </xf>
    <xf numFmtId="0" fontId="33" fillId="0" borderId="17" xfId="5" applyFont="1" applyBorder="1"/>
    <xf numFmtId="49" fontId="33" fillId="0" borderId="6" xfId="16" applyNumberFormat="1" applyFont="1" applyFill="1" applyBorder="1" applyAlignment="1">
      <alignment horizontal="center"/>
    </xf>
    <xf numFmtId="0" fontId="33" fillId="0" borderId="6" xfId="16" applyFont="1" applyFill="1" applyBorder="1" applyAlignment="1">
      <alignment horizontal="center"/>
    </xf>
    <xf numFmtId="49" fontId="11" fillId="11" borderId="19" xfId="12" applyNumberFormat="1" applyFont="1" applyFill="1" applyBorder="1" applyAlignment="1" applyProtection="1">
      <alignment horizontal="center"/>
      <protection hidden="1"/>
    </xf>
    <xf numFmtId="0" fontId="14" fillId="0" borderId="18" xfId="6" applyFont="1" applyBorder="1" applyAlignment="1">
      <alignment wrapText="1"/>
    </xf>
    <xf numFmtId="49" fontId="14" fillId="0" borderId="19" xfId="18" applyNumberFormat="1" applyFont="1" applyBorder="1" applyAlignment="1">
      <alignment horizontal="center"/>
    </xf>
    <xf numFmtId="167" fontId="14" fillId="0" borderId="19" xfId="15" applyNumberFormat="1" applyFont="1" applyFill="1" applyBorder="1" applyAlignment="1" applyProtection="1">
      <alignment horizontal="center"/>
      <protection hidden="1"/>
    </xf>
    <xf numFmtId="169" fontId="14" fillId="0" borderId="19" xfId="15" applyNumberFormat="1" applyFont="1" applyFill="1" applyBorder="1" applyAlignment="1" applyProtection="1">
      <alignment horizontal="center"/>
      <protection hidden="1"/>
    </xf>
    <xf numFmtId="168" fontId="14" fillId="0" borderId="19" xfId="15" applyNumberFormat="1" applyFont="1" applyFill="1" applyBorder="1" applyAlignment="1" applyProtection="1">
      <alignment horizontal="center"/>
      <protection hidden="1"/>
    </xf>
    <xf numFmtId="0" fontId="14" fillId="0" borderId="5" xfId="7" applyFont="1" applyBorder="1" applyAlignment="1">
      <alignment wrapText="1"/>
    </xf>
    <xf numFmtId="49" fontId="14" fillId="0" borderId="6" xfId="13" applyNumberFormat="1" applyFont="1" applyFill="1" applyBorder="1" applyAlignment="1" applyProtection="1">
      <alignment horizontal="center" wrapText="1"/>
      <protection hidden="1"/>
    </xf>
    <xf numFmtId="167" fontId="14" fillId="0" borderId="6" xfId="13" applyNumberFormat="1" applyFont="1" applyFill="1" applyBorder="1" applyAlignment="1" applyProtection="1">
      <alignment horizontal="center"/>
      <protection hidden="1"/>
    </xf>
    <xf numFmtId="169" fontId="14" fillId="0" borderId="6" xfId="13" applyNumberFormat="1" applyFont="1" applyFill="1" applyBorder="1" applyAlignment="1" applyProtection="1">
      <alignment horizontal="center"/>
      <protection hidden="1"/>
    </xf>
    <xf numFmtId="168" fontId="14" fillId="0" borderId="6" xfId="13" applyNumberFormat="1" applyFont="1" applyFill="1" applyBorder="1" applyAlignment="1" applyProtection="1">
      <alignment horizontal="center"/>
      <protection hidden="1"/>
    </xf>
    <xf numFmtId="172" fontId="26" fillId="0" borderId="0" xfId="23" applyNumberFormat="1" applyFont="1" applyAlignment="1">
      <alignment horizontal="right"/>
    </xf>
    <xf numFmtId="172" fontId="4" fillId="0" borderId="81" xfId="11" applyNumberFormat="1" applyFont="1" applyFill="1" applyBorder="1" applyAlignment="1" applyProtection="1">
      <alignment horizontal="center"/>
      <protection hidden="1"/>
    </xf>
    <xf numFmtId="3" fontId="4" fillId="0" borderId="2" xfId="11" applyNumberFormat="1" applyFont="1" applyFill="1" applyBorder="1" applyAlignment="1" applyProtection="1">
      <alignment horizontal="center"/>
      <protection hidden="1"/>
    </xf>
    <xf numFmtId="49" fontId="14" fillId="0" borderId="14" xfId="5" applyNumberFormat="1" applyFont="1" applyBorder="1" applyAlignment="1">
      <alignment horizontal="center"/>
    </xf>
    <xf numFmtId="49" fontId="11" fillId="14" borderId="33" xfId="12" applyNumberFormat="1" applyFont="1" applyFill="1" applyBorder="1" applyAlignment="1" applyProtection="1">
      <alignment horizontal="center"/>
      <protection hidden="1"/>
    </xf>
    <xf numFmtId="0" fontId="14" fillId="0" borderId="11" xfId="16" applyFont="1" applyBorder="1" applyAlignment="1">
      <alignment wrapText="1"/>
    </xf>
    <xf numFmtId="169" fontId="14" fillId="0" borderId="12" xfId="10" applyNumberFormat="1" applyFont="1" applyFill="1" applyBorder="1" applyAlignment="1" applyProtection="1">
      <alignment horizontal="center"/>
      <protection hidden="1"/>
    </xf>
    <xf numFmtId="49" fontId="14" fillId="0" borderId="12" xfId="16" applyNumberFormat="1" applyFont="1" applyBorder="1" applyAlignment="1">
      <alignment horizontal="center"/>
    </xf>
    <xf numFmtId="168" fontId="14" fillId="0" borderId="12" xfId="10" applyNumberFormat="1" applyFont="1" applyFill="1" applyBorder="1" applyAlignment="1" applyProtection="1">
      <alignment horizontal="center"/>
      <protection hidden="1"/>
    </xf>
    <xf numFmtId="0" fontId="14" fillId="0" borderId="12" xfId="16" applyFont="1" applyBorder="1" applyAlignment="1">
      <alignment horizontal="center"/>
    </xf>
    <xf numFmtId="167" fontId="14" fillId="0" borderId="12" xfId="10" applyNumberFormat="1" applyFont="1" applyFill="1" applyBorder="1" applyAlignment="1" applyProtection="1">
      <alignment horizontal="center"/>
      <protection hidden="1"/>
    </xf>
    <xf numFmtId="0" fontId="11" fillId="0" borderId="0" xfId="5" applyFont="1"/>
    <xf numFmtId="0" fontId="11" fillId="0" borderId="5" xfId="16" applyFont="1" applyBorder="1" applyAlignment="1">
      <alignment wrapText="1"/>
    </xf>
    <xf numFmtId="49" fontId="49" fillId="0" borderId="6" xfId="0" applyNumberFormat="1" applyFont="1" applyBorder="1" applyAlignment="1">
      <alignment horizontal="center"/>
    </xf>
    <xf numFmtId="167" fontId="49" fillId="0" borderId="6" xfId="13" applyNumberFormat="1" applyFont="1" applyFill="1" applyBorder="1" applyAlignment="1" applyProtection="1">
      <alignment horizontal="center"/>
      <protection hidden="1"/>
    </xf>
    <xf numFmtId="169" fontId="49" fillId="0" borderId="6" xfId="13" applyNumberFormat="1" applyFont="1" applyFill="1" applyBorder="1" applyAlignment="1" applyProtection="1">
      <alignment horizontal="center"/>
      <protection hidden="1"/>
    </xf>
    <xf numFmtId="168" fontId="49" fillId="0" borderId="6" xfId="13" applyNumberFormat="1" applyFont="1" applyFill="1" applyBorder="1" applyAlignment="1" applyProtection="1">
      <alignment horizontal="center"/>
      <protection hidden="1"/>
    </xf>
    <xf numFmtId="0" fontId="49" fillId="6" borderId="5" xfId="0" applyFont="1" applyFill="1" applyBorder="1" applyAlignment="1">
      <alignment wrapText="1"/>
    </xf>
    <xf numFmtId="167" fontId="13" fillId="0" borderId="14" xfId="10" applyNumberFormat="1" applyFont="1" applyFill="1" applyBorder="1" applyAlignment="1" applyProtection="1">
      <alignment horizontal="center"/>
      <protection hidden="1"/>
    </xf>
    <xf numFmtId="169" fontId="13" fillId="0" borderId="14" xfId="10" applyNumberFormat="1" applyFont="1" applyFill="1" applyBorder="1" applyAlignment="1" applyProtection="1">
      <alignment horizontal="center"/>
      <protection hidden="1"/>
    </xf>
    <xf numFmtId="168" fontId="13" fillId="0" borderId="14" xfId="10" applyNumberFormat="1" applyFont="1" applyFill="1" applyBorder="1" applyAlignment="1" applyProtection="1">
      <alignment horizontal="center"/>
      <protection hidden="1"/>
    </xf>
    <xf numFmtId="0" fontId="11" fillId="0" borderId="5" xfId="6" applyFont="1" applyBorder="1" applyAlignment="1">
      <alignment wrapText="1"/>
    </xf>
    <xf numFmtId="0" fontId="14" fillId="0" borderId="6" xfId="16" applyFont="1" applyFill="1" applyBorder="1" applyAlignment="1">
      <alignment horizontal="center"/>
    </xf>
    <xf numFmtId="0" fontId="13" fillId="0" borderId="6" xfId="16" applyFont="1" applyFill="1" applyBorder="1" applyAlignment="1">
      <alignment horizontal="center"/>
    </xf>
    <xf numFmtId="0" fontId="14" fillId="0" borderId="20" xfId="6" applyFont="1" applyBorder="1" applyAlignment="1">
      <alignment wrapText="1"/>
    </xf>
    <xf numFmtId="3" fontId="4" fillId="0" borderId="81" xfId="11" applyNumberFormat="1" applyFont="1" applyFill="1" applyBorder="1" applyAlignment="1" applyProtection="1">
      <alignment horizontal="center"/>
      <protection hidden="1"/>
    </xf>
    <xf numFmtId="0" fontId="14" fillId="0" borderId="20" xfId="16" applyFont="1" applyBorder="1"/>
    <xf numFmtId="172" fontId="14" fillId="0" borderId="92" xfId="11" applyNumberFormat="1" applyFont="1" applyFill="1" applyBorder="1" applyAlignment="1" applyProtection="1">
      <alignment horizontal="right" indent="1"/>
      <protection hidden="1"/>
    </xf>
    <xf numFmtId="172" fontId="24" fillId="0" borderId="92" xfId="5" applyNumberFormat="1" applyFont="1" applyBorder="1" applyAlignment="1">
      <alignment horizontal="center" wrapText="1"/>
    </xf>
    <xf numFmtId="0" fontId="24" fillId="0" borderId="0" xfId="5" applyFont="1" applyBorder="1" applyAlignment="1">
      <alignment horizontal="center" wrapText="1"/>
    </xf>
    <xf numFmtId="0" fontId="24" fillId="0" borderId="20" xfId="5" applyFont="1" applyBorder="1" applyAlignment="1">
      <alignment horizontal="center" wrapText="1"/>
    </xf>
    <xf numFmtId="165" fontId="11" fillId="2" borderId="44" xfId="12" applyNumberFormat="1" applyFont="1" applyFill="1" applyBorder="1" applyAlignment="1" applyProtection="1">
      <alignment horizontal="right" vertical="center"/>
      <protection hidden="1"/>
    </xf>
    <xf numFmtId="165" fontId="11" fillId="2" borderId="114" xfId="12" applyNumberFormat="1" applyFont="1" applyFill="1" applyBorder="1" applyAlignment="1" applyProtection="1">
      <alignment horizontal="right" vertical="center"/>
      <protection hidden="1"/>
    </xf>
    <xf numFmtId="165" fontId="11" fillId="11" borderId="44" xfId="12" applyNumberFormat="1" applyFont="1" applyFill="1" applyBorder="1" applyAlignment="1" applyProtection="1">
      <alignment horizontal="right" vertical="center"/>
      <protection hidden="1"/>
    </xf>
    <xf numFmtId="165" fontId="11" fillId="11" borderId="114" xfId="12" applyNumberFormat="1" applyFont="1" applyFill="1" applyBorder="1" applyAlignment="1" applyProtection="1">
      <alignment horizontal="right" vertical="center"/>
      <protection hidden="1"/>
    </xf>
    <xf numFmtId="165" fontId="11" fillId="15" borderId="31" xfId="12" applyNumberFormat="1" applyFont="1" applyFill="1" applyBorder="1" applyAlignment="1" applyProtection="1">
      <alignment horizontal="right"/>
      <protection hidden="1"/>
    </xf>
    <xf numFmtId="165" fontId="11" fillId="15" borderId="115" xfId="12" applyNumberFormat="1" applyFont="1" applyFill="1" applyBorder="1" applyAlignment="1" applyProtection="1">
      <alignment horizontal="right"/>
      <protection hidden="1"/>
    </xf>
    <xf numFmtId="165" fontId="11" fillId="0" borderId="6" xfId="11" applyNumberFormat="1" applyFont="1" applyFill="1" applyBorder="1" applyAlignment="1" applyProtection="1">
      <alignment horizontal="right"/>
      <protection hidden="1"/>
    </xf>
    <xf numFmtId="165" fontId="11" fillId="0" borderId="8" xfId="11" applyNumberFormat="1" applyFont="1" applyFill="1" applyBorder="1" applyAlignment="1" applyProtection="1">
      <alignment horizontal="right"/>
      <protection hidden="1"/>
    </xf>
    <xf numFmtId="165" fontId="13" fillId="0" borderId="6" xfId="12" applyNumberFormat="1" applyFont="1" applyFill="1" applyBorder="1" applyAlignment="1" applyProtection="1">
      <alignment horizontal="right"/>
      <protection hidden="1"/>
    </xf>
    <xf numFmtId="165" fontId="13" fillId="0" borderId="8" xfId="12" applyNumberFormat="1" applyFont="1" applyFill="1" applyBorder="1" applyAlignment="1" applyProtection="1">
      <alignment horizontal="right"/>
      <protection hidden="1"/>
    </xf>
    <xf numFmtId="165" fontId="11" fillId="0" borderId="23" xfId="5" applyNumberFormat="1" applyFont="1" applyFill="1" applyBorder="1" applyAlignment="1">
      <alignment horizontal="right"/>
    </xf>
    <xf numFmtId="165" fontId="11" fillId="0" borderId="90" xfId="5" applyNumberFormat="1" applyFont="1" applyFill="1" applyBorder="1" applyAlignment="1">
      <alignment horizontal="right"/>
    </xf>
    <xf numFmtId="165" fontId="13" fillId="0" borderId="6" xfId="5" applyNumberFormat="1" applyFont="1" applyFill="1" applyBorder="1" applyAlignment="1">
      <alignment horizontal="right"/>
    </xf>
    <xf numFmtId="165" fontId="13" fillId="0" borderId="8" xfId="5" applyNumberFormat="1" applyFont="1" applyFill="1" applyBorder="1" applyAlignment="1">
      <alignment horizontal="right"/>
    </xf>
    <xf numFmtId="165" fontId="11" fillId="0" borderId="6" xfId="14" applyNumberFormat="1" applyFont="1" applyFill="1" applyBorder="1" applyAlignment="1" applyProtection="1">
      <protection hidden="1"/>
    </xf>
    <xf numFmtId="165" fontId="11" fillId="0" borderId="8" xfId="14" applyNumberFormat="1" applyFont="1" applyFill="1" applyBorder="1" applyAlignment="1" applyProtection="1">
      <protection hidden="1"/>
    </xf>
    <xf numFmtId="165" fontId="13" fillId="0" borderId="10" xfId="11" applyNumberFormat="1" applyFont="1" applyFill="1" applyBorder="1" applyAlignment="1" applyProtection="1">
      <alignment horizontal="right"/>
      <protection hidden="1"/>
    </xf>
    <xf numFmtId="165" fontId="13" fillId="0" borderId="93" xfId="11" applyNumberFormat="1" applyFont="1" applyFill="1" applyBorder="1" applyAlignment="1" applyProtection="1">
      <alignment horizontal="right"/>
      <protection hidden="1"/>
    </xf>
    <xf numFmtId="165" fontId="11" fillId="0" borderId="6" xfId="8" applyNumberFormat="1" applyFont="1" applyFill="1" applyBorder="1" applyAlignment="1" applyProtection="1">
      <alignment horizontal="right"/>
      <protection hidden="1"/>
    </xf>
    <xf numFmtId="165" fontId="11" fillId="0" borderId="96" xfId="8" applyNumberFormat="1" applyFont="1" applyFill="1" applyBorder="1" applyAlignment="1" applyProtection="1">
      <alignment horizontal="right"/>
      <protection hidden="1"/>
    </xf>
    <xf numFmtId="165" fontId="11" fillId="2" borderId="19" xfId="11" applyNumberFormat="1" applyFont="1" applyFill="1" applyBorder="1" applyAlignment="1" applyProtection="1">
      <alignment horizontal="right"/>
      <protection hidden="1"/>
    </xf>
    <xf numFmtId="165" fontId="11" fillId="2" borderId="76" xfId="11" applyNumberFormat="1" applyFont="1" applyFill="1" applyBorder="1" applyAlignment="1" applyProtection="1">
      <alignment horizontal="right"/>
      <protection hidden="1"/>
    </xf>
    <xf numFmtId="165" fontId="13" fillId="0" borderId="8" xfId="5" applyNumberFormat="1" applyFont="1" applyBorder="1" applyAlignment="1">
      <alignment horizontal="right"/>
    </xf>
    <xf numFmtId="165" fontId="33" fillId="0" borderId="6" xfId="11" applyNumberFormat="1" applyFont="1" applyFill="1" applyBorder="1" applyAlignment="1" applyProtection="1">
      <alignment horizontal="right"/>
      <protection hidden="1"/>
    </xf>
    <xf numFmtId="165" fontId="33" fillId="0" borderId="8" xfId="5" applyNumberFormat="1" applyFont="1" applyBorder="1" applyAlignment="1">
      <alignment horizontal="right"/>
    </xf>
    <xf numFmtId="165" fontId="13" fillId="0" borderId="15" xfId="11" applyNumberFormat="1" applyFont="1" applyFill="1" applyBorder="1" applyAlignment="1" applyProtection="1">
      <alignment horizontal="right"/>
      <protection hidden="1"/>
    </xf>
    <xf numFmtId="165" fontId="13" fillId="0" borderId="91" xfId="5" applyNumberFormat="1" applyFont="1" applyBorder="1" applyAlignment="1">
      <alignment horizontal="right"/>
    </xf>
    <xf numFmtId="165" fontId="11" fillId="14" borderId="39" xfId="12" applyNumberFormat="1" applyFont="1" applyFill="1" applyBorder="1" applyAlignment="1" applyProtection="1">
      <alignment horizontal="right" vertical="center"/>
      <protection hidden="1"/>
    </xf>
    <xf numFmtId="165" fontId="11" fillId="14" borderId="80" xfId="12" applyNumberFormat="1" applyFont="1" applyFill="1" applyBorder="1" applyAlignment="1" applyProtection="1">
      <alignment horizontal="right" vertical="center"/>
      <protection hidden="1"/>
    </xf>
    <xf numFmtId="165" fontId="11" fillId="5" borderId="113" xfId="12" applyNumberFormat="1" applyFont="1" applyFill="1" applyBorder="1" applyAlignment="1" applyProtection="1">
      <alignment horizontal="right"/>
      <protection hidden="1"/>
    </xf>
    <xf numFmtId="165" fontId="11" fillId="5" borderId="116" xfId="12" applyNumberFormat="1" applyFont="1" applyFill="1" applyBorder="1" applyAlignment="1" applyProtection="1">
      <alignment horizontal="right"/>
      <protection hidden="1"/>
    </xf>
    <xf numFmtId="165" fontId="11" fillId="0" borderId="45" xfId="10" applyNumberFormat="1" applyFont="1" applyFill="1" applyBorder="1" applyAlignment="1" applyProtection="1">
      <alignment horizontal="right"/>
      <protection hidden="1"/>
    </xf>
    <xf numFmtId="165" fontId="11" fillId="0" borderId="110" xfId="10" applyNumberFormat="1" applyFont="1" applyFill="1" applyBorder="1" applyAlignment="1" applyProtection="1">
      <alignment horizontal="right"/>
      <protection hidden="1"/>
    </xf>
    <xf numFmtId="165" fontId="14" fillId="0" borderId="6" xfId="8" applyNumberFormat="1" applyFont="1" applyFill="1" applyBorder="1" applyAlignment="1" applyProtection="1">
      <alignment horizontal="right"/>
      <protection hidden="1"/>
    </xf>
    <xf numFmtId="165" fontId="14" fillId="0" borderId="96" xfId="8" applyNumberFormat="1" applyFont="1" applyFill="1" applyBorder="1" applyAlignment="1" applyProtection="1">
      <alignment horizontal="right"/>
      <protection hidden="1"/>
    </xf>
    <xf numFmtId="165" fontId="11" fillId="14" borderId="74" xfId="12" applyNumberFormat="1" applyFont="1" applyFill="1" applyBorder="1" applyAlignment="1" applyProtection="1">
      <alignment horizontal="right" vertical="center"/>
      <protection hidden="1"/>
    </xf>
    <xf numFmtId="165" fontId="11" fillId="14" borderId="94" xfId="12" applyNumberFormat="1" applyFont="1" applyFill="1" applyBorder="1" applyAlignment="1" applyProtection="1">
      <alignment horizontal="right" vertical="center"/>
      <protection hidden="1"/>
    </xf>
    <xf numFmtId="165" fontId="11" fillId="5" borderId="31" xfId="12" applyNumberFormat="1" applyFont="1" applyFill="1" applyBorder="1" applyAlignment="1" applyProtection="1">
      <alignment horizontal="right"/>
      <protection hidden="1"/>
    </xf>
    <xf numFmtId="165" fontId="11" fillId="5" borderId="115" xfId="12" applyNumberFormat="1" applyFont="1" applyFill="1" applyBorder="1" applyAlignment="1" applyProtection="1">
      <alignment horizontal="right"/>
      <protection hidden="1"/>
    </xf>
    <xf numFmtId="165" fontId="14" fillId="0" borderId="19" xfId="8" applyNumberFormat="1" applyFont="1" applyFill="1" applyBorder="1" applyAlignment="1" applyProtection="1">
      <alignment horizontal="right"/>
      <protection hidden="1"/>
    </xf>
    <xf numFmtId="165" fontId="6" fillId="13" borderId="67" xfId="6" applyNumberFormat="1" applyFont="1" applyFill="1" applyBorder="1" applyAlignment="1">
      <alignment horizontal="right"/>
    </xf>
    <xf numFmtId="165" fontId="6" fillId="13" borderId="117" xfId="6" applyNumberFormat="1" applyFont="1" applyFill="1" applyBorder="1" applyAlignment="1">
      <alignment horizontal="right"/>
    </xf>
    <xf numFmtId="165" fontId="11" fillId="2" borderId="23" xfId="17" applyNumberFormat="1" applyFont="1" applyFill="1" applyBorder="1" applyAlignment="1">
      <alignment horizontal="right"/>
    </xf>
    <xf numFmtId="165" fontId="11" fillId="2" borderId="90" xfId="17" applyNumberFormat="1" applyFont="1" applyFill="1" applyBorder="1" applyAlignment="1">
      <alignment horizontal="right"/>
    </xf>
    <xf numFmtId="165" fontId="13" fillId="0" borderId="6" xfId="17" applyNumberFormat="1" applyFont="1" applyFill="1" applyBorder="1" applyAlignment="1">
      <alignment horizontal="right"/>
    </xf>
    <xf numFmtId="165" fontId="13" fillId="0" borderId="8" xfId="17" applyNumberFormat="1" applyFont="1" applyFill="1" applyBorder="1" applyAlignment="1">
      <alignment horizontal="right"/>
    </xf>
    <xf numFmtId="165" fontId="11" fillId="0" borderId="6" xfId="17" applyNumberFormat="1" applyFont="1" applyFill="1" applyBorder="1" applyAlignment="1">
      <alignment horizontal="right"/>
    </xf>
    <xf numFmtId="165" fontId="11" fillId="0" borderId="8" xfId="17" applyNumberFormat="1" applyFont="1" applyFill="1" applyBorder="1" applyAlignment="1">
      <alignment horizontal="right"/>
    </xf>
    <xf numFmtId="165" fontId="13" fillId="0" borderId="14" xfId="10" applyNumberFormat="1" applyFont="1" applyFill="1" applyBorder="1" applyAlignment="1" applyProtection="1">
      <alignment horizontal="right"/>
      <protection hidden="1"/>
    </xf>
    <xf numFmtId="165" fontId="13" fillId="0" borderId="21" xfId="10" applyNumberFormat="1" applyFont="1" applyFill="1" applyBorder="1" applyAlignment="1" applyProtection="1">
      <alignment horizontal="right"/>
      <protection hidden="1"/>
    </xf>
    <xf numFmtId="165" fontId="6" fillId="2" borderId="19" xfId="5" applyNumberFormat="1" applyFont="1" applyFill="1" applyBorder="1" applyAlignment="1">
      <alignment horizontal="center"/>
    </xf>
    <xf numFmtId="165" fontId="6" fillId="2" borderId="76" xfId="5" applyNumberFormat="1" applyFont="1" applyFill="1" applyBorder="1" applyAlignment="1">
      <alignment horizontal="center"/>
    </xf>
    <xf numFmtId="165" fontId="7" fillId="0" borderId="23" xfId="16" applyNumberFormat="1" applyFont="1" applyFill="1" applyBorder="1" applyAlignment="1">
      <alignment horizontal="center"/>
    </xf>
    <xf numFmtId="165" fontId="7" fillId="0" borderId="90" xfId="16" applyNumberFormat="1" applyFont="1" applyFill="1" applyBorder="1" applyAlignment="1">
      <alignment horizontal="center"/>
    </xf>
    <xf numFmtId="165" fontId="8" fillId="0" borderId="6" xfId="16" applyNumberFormat="1" applyFont="1" applyFill="1" applyBorder="1" applyAlignment="1">
      <alignment horizontal="center"/>
    </xf>
    <xf numFmtId="165" fontId="8" fillId="0" borderId="8" xfId="16" applyNumberFormat="1" applyFont="1" applyFill="1" applyBorder="1" applyAlignment="1">
      <alignment horizontal="center"/>
    </xf>
    <xf numFmtId="165" fontId="7" fillId="0" borderId="6" xfId="16" applyNumberFormat="1" applyFont="1" applyFill="1" applyBorder="1" applyAlignment="1">
      <alignment horizontal="center"/>
    </xf>
    <xf numFmtId="165" fontId="7" fillId="0" borderId="8" xfId="16" applyNumberFormat="1" applyFont="1" applyFill="1" applyBorder="1" applyAlignment="1">
      <alignment horizontal="center"/>
    </xf>
    <xf numFmtId="165" fontId="8" fillId="0" borderId="6" xfId="8" applyNumberFormat="1" applyFont="1" applyFill="1" applyBorder="1" applyAlignment="1" applyProtection="1">
      <alignment horizontal="center"/>
      <protection hidden="1"/>
    </xf>
    <xf numFmtId="165" fontId="8" fillId="0" borderId="8" xfId="8" applyNumberFormat="1" applyFont="1" applyFill="1" applyBorder="1" applyAlignment="1" applyProtection="1">
      <alignment horizontal="center"/>
      <protection hidden="1"/>
    </xf>
    <xf numFmtId="165" fontId="8" fillId="0" borderId="15" xfId="5" applyNumberFormat="1" applyFont="1" applyBorder="1"/>
    <xf numFmtId="165" fontId="8" fillId="0" borderId="91" xfId="5" applyNumberFormat="1" applyFont="1" applyBorder="1"/>
    <xf numFmtId="165" fontId="7" fillId="0" borderId="4" xfId="5" applyNumberFormat="1" applyFont="1" applyBorder="1" applyAlignment="1">
      <alignment horizontal="center"/>
    </xf>
    <xf numFmtId="165" fontId="7" fillId="0" borderId="23" xfId="5" applyNumberFormat="1" applyFont="1" applyBorder="1" applyAlignment="1">
      <alignment horizontal="center"/>
    </xf>
    <xf numFmtId="165" fontId="7" fillId="0" borderId="6" xfId="5" applyNumberFormat="1" applyFont="1" applyBorder="1" applyAlignment="1">
      <alignment horizontal="center"/>
    </xf>
    <xf numFmtId="165" fontId="7" fillId="0" borderId="15" xfId="5" applyNumberFormat="1" applyFont="1" applyBorder="1" applyAlignment="1">
      <alignment horizontal="center"/>
    </xf>
    <xf numFmtId="165" fontId="7" fillId="3" borderId="2" xfId="5" applyNumberFormat="1" applyFont="1" applyFill="1" applyBorder="1" applyAlignment="1">
      <alignment horizontal="center"/>
    </xf>
    <xf numFmtId="165" fontId="7" fillId="3" borderId="81" xfId="5" applyNumberFormat="1" applyFont="1" applyFill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5" fontId="6" fillId="2" borderId="7" xfId="5" applyNumberFormat="1" applyFont="1" applyFill="1" applyBorder="1" applyAlignment="1">
      <alignment horizontal="center"/>
    </xf>
    <xf numFmtId="165" fontId="9" fillId="0" borderId="6" xfId="5" applyNumberFormat="1" applyFont="1" applyBorder="1"/>
    <xf numFmtId="165" fontId="9" fillId="0" borderId="8" xfId="5" applyNumberFormat="1" applyFont="1" applyBorder="1"/>
    <xf numFmtId="165" fontId="9" fillId="0" borderId="14" xfId="5" applyNumberFormat="1" applyFont="1" applyBorder="1"/>
    <xf numFmtId="165" fontId="9" fillId="0" borderId="21" xfId="5" applyNumberFormat="1" applyFont="1" applyBorder="1"/>
    <xf numFmtId="165" fontId="6" fillId="0" borderId="4" xfId="5" applyNumberFormat="1" applyFont="1" applyBorder="1" applyAlignment="1">
      <alignment horizontal="center"/>
    </xf>
    <xf numFmtId="165" fontId="6" fillId="0" borderId="7" xfId="5" applyNumberFormat="1" applyFont="1" applyBorder="1" applyAlignment="1">
      <alignment horizontal="center"/>
    </xf>
    <xf numFmtId="165" fontId="7" fillId="0" borderId="6" xfId="5" applyNumberFormat="1" applyFont="1" applyBorder="1"/>
    <xf numFmtId="165" fontId="7" fillId="0" borderId="8" xfId="5" applyNumberFormat="1" applyFont="1" applyBorder="1"/>
    <xf numFmtId="165" fontId="7" fillId="0" borderId="14" xfId="16" applyNumberFormat="1" applyFont="1" applyFill="1" applyBorder="1" applyAlignment="1">
      <alignment horizontal="center"/>
    </xf>
    <xf numFmtId="165" fontId="7" fillId="0" borderId="21" xfId="16" applyNumberFormat="1" applyFont="1" applyFill="1" applyBorder="1" applyAlignment="1">
      <alignment horizontal="center"/>
    </xf>
    <xf numFmtId="165" fontId="6" fillId="0" borderId="19" xfId="11" applyNumberFormat="1" applyFont="1" applyFill="1" applyBorder="1" applyAlignment="1" applyProtection="1">
      <alignment horizontal="right"/>
      <protection hidden="1"/>
    </xf>
    <xf numFmtId="165" fontId="6" fillId="0" borderId="76" xfId="11" applyNumberFormat="1" applyFont="1" applyFill="1" applyBorder="1" applyAlignment="1" applyProtection="1">
      <alignment horizontal="right"/>
      <protection hidden="1"/>
    </xf>
    <xf numFmtId="165" fontId="11" fillId="2" borderId="12" xfId="11" applyNumberFormat="1" applyFont="1" applyFill="1" applyBorder="1" applyAlignment="1" applyProtection="1">
      <alignment horizontal="right"/>
      <protection hidden="1"/>
    </xf>
    <xf numFmtId="165" fontId="11" fillId="2" borderId="13" xfId="11" applyNumberFormat="1" applyFont="1" applyFill="1" applyBorder="1" applyAlignment="1" applyProtection="1">
      <alignment horizontal="right"/>
      <protection hidden="1"/>
    </xf>
    <xf numFmtId="165" fontId="11" fillId="2" borderId="2" xfId="11" applyNumberFormat="1" applyFont="1" applyFill="1" applyBorder="1" applyAlignment="1" applyProtection="1">
      <alignment horizontal="right"/>
      <protection hidden="1"/>
    </xf>
    <xf numFmtId="165" fontId="11" fillId="2" borderId="81" xfId="11" applyNumberFormat="1" applyFont="1" applyFill="1" applyBorder="1" applyAlignment="1" applyProtection="1">
      <alignment horizontal="right"/>
      <protection hidden="1"/>
    </xf>
    <xf numFmtId="165" fontId="11" fillId="0" borderId="4" xfId="14" applyNumberFormat="1" applyFont="1" applyFill="1" applyBorder="1" applyAlignment="1" applyProtection="1">
      <alignment horizontal="right"/>
      <protection hidden="1"/>
    </xf>
    <xf numFmtId="165" fontId="11" fillId="0" borderId="7" xfId="14" applyNumberFormat="1" applyFont="1" applyFill="1" applyBorder="1" applyAlignment="1" applyProtection="1">
      <alignment horizontal="right"/>
      <protection hidden="1"/>
    </xf>
    <xf numFmtId="165" fontId="13" fillId="0" borderId="8" xfId="11" applyNumberFormat="1" applyFont="1" applyFill="1" applyBorder="1" applyAlignment="1" applyProtection="1">
      <alignment horizontal="right"/>
      <protection hidden="1"/>
    </xf>
    <xf numFmtId="165" fontId="14" fillId="0" borderId="6" xfId="5" applyNumberFormat="1" applyFont="1" applyBorder="1"/>
    <xf numFmtId="165" fontId="14" fillId="0" borderId="8" xfId="5" applyNumberFormat="1" applyFont="1" applyBorder="1"/>
    <xf numFmtId="165" fontId="13" fillId="0" borderId="6" xfId="5" applyNumberFormat="1" applyFont="1" applyBorder="1"/>
    <xf numFmtId="165" fontId="13" fillId="0" borderId="8" xfId="5" applyNumberFormat="1" applyFont="1" applyBorder="1"/>
    <xf numFmtId="165" fontId="14" fillId="0" borderId="6" xfId="11" applyNumberFormat="1" applyFont="1" applyFill="1" applyBorder="1" applyAlignment="1" applyProtection="1">
      <alignment horizontal="right"/>
      <protection hidden="1"/>
    </xf>
    <xf numFmtId="165" fontId="14" fillId="0" borderId="14" xfId="11" applyNumberFormat="1" applyFont="1" applyFill="1" applyBorder="1" applyAlignment="1" applyProtection="1">
      <alignment horizontal="right"/>
      <protection hidden="1"/>
    </xf>
    <xf numFmtId="165" fontId="14" fillId="0" borderId="21" xfId="5" applyNumberFormat="1" applyFont="1" applyBorder="1"/>
    <xf numFmtId="165" fontId="11" fillId="3" borderId="10" xfId="11" applyNumberFormat="1" applyFont="1" applyFill="1" applyBorder="1" applyAlignment="1" applyProtection="1">
      <alignment horizontal="right"/>
      <protection hidden="1"/>
    </xf>
    <xf numFmtId="165" fontId="11" fillId="3" borderId="93" xfId="11" applyNumberFormat="1" applyFont="1" applyFill="1" applyBorder="1" applyAlignment="1" applyProtection="1">
      <alignment horizontal="right"/>
      <protection hidden="1"/>
    </xf>
    <xf numFmtId="165" fontId="11" fillId="4" borderId="4" xfId="11" applyNumberFormat="1" applyFont="1" applyFill="1" applyBorder="1" applyAlignment="1" applyProtection="1">
      <alignment horizontal="right"/>
      <protection hidden="1"/>
    </xf>
    <xf numFmtId="165" fontId="11" fillId="4" borderId="7" xfId="11" applyNumberFormat="1" applyFont="1" applyFill="1" applyBorder="1" applyAlignment="1" applyProtection="1">
      <alignment horizontal="right"/>
      <protection hidden="1"/>
    </xf>
    <xf numFmtId="165" fontId="13" fillId="4" borderId="6" xfId="11" applyNumberFormat="1" applyFont="1" applyFill="1" applyBorder="1" applyAlignment="1" applyProtection="1">
      <alignment horizontal="right"/>
      <protection hidden="1"/>
    </xf>
    <xf numFmtId="165" fontId="13" fillId="4" borderId="8" xfId="11" applyNumberFormat="1" applyFont="1" applyFill="1" applyBorder="1" applyAlignment="1" applyProtection="1">
      <alignment horizontal="right"/>
      <protection hidden="1"/>
    </xf>
    <xf numFmtId="165" fontId="13" fillId="0" borderId="14" xfId="11" applyNumberFormat="1" applyFont="1" applyFill="1" applyBorder="1" applyAlignment="1" applyProtection="1">
      <alignment horizontal="right"/>
      <protection hidden="1"/>
    </xf>
    <xf numFmtId="165" fontId="13" fillId="0" borderId="21" xfId="5" applyNumberFormat="1" applyFont="1" applyBorder="1"/>
    <xf numFmtId="165" fontId="11" fillId="2" borderId="10" xfId="11" applyNumberFormat="1" applyFont="1" applyFill="1" applyBorder="1" applyAlignment="1" applyProtection="1">
      <alignment horizontal="right"/>
      <protection hidden="1"/>
    </xf>
    <xf numFmtId="165" fontId="11" fillId="2" borderId="93" xfId="11" applyNumberFormat="1" applyFont="1" applyFill="1" applyBorder="1" applyAlignment="1" applyProtection="1">
      <alignment horizontal="right"/>
      <protection hidden="1"/>
    </xf>
    <xf numFmtId="165" fontId="11" fillId="0" borderId="4" xfId="11" applyNumberFormat="1" applyFont="1" applyFill="1" applyBorder="1" applyAlignment="1" applyProtection="1">
      <alignment horizontal="right"/>
      <protection hidden="1"/>
    </xf>
    <xf numFmtId="165" fontId="11" fillId="0" borderId="7" xfId="11" applyNumberFormat="1" applyFont="1" applyFill="1" applyBorder="1" applyAlignment="1" applyProtection="1">
      <alignment horizontal="right"/>
      <protection hidden="1"/>
    </xf>
    <xf numFmtId="165" fontId="39" fillId="0" borderId="6" xfId="11" applyNumberFormat="1" applyFont="1" applyFill="1" applyBorder="1" applyAlignment="1" applyProtection="1">
      <alignment horizontal="right"/>
      <protection hidden="1"/>
    </xf>
    <xf numFmtId="165" fontId="11" fillId="0" borderId="8" xfId="5" applyNumberFormat="1" applyFont="1" applyBorder="1"/>
    <xf numFmtId="165" fontId="11" fillId="0" borderId="6" xfId="5" applyNumberFormat="1" applyFont="1" applyBorder="1" applyAlignment="1">
      <alignment horizontal="right"/>
    </xf>
    <xf numFmtId="165" fontId="11" fillId="0" borderId="15" xfId="5" applyNumberFormat="1" applyFont="1" applyBorder="1" applyAlignment="1">
      <alignment horizontal="right"/>
    </xf>
    <xf numFmtId="165" fontId="11" fillId="11" borderId="19" xfId="11" applyNumberFormat="1" applyFont="1" applyFill="1" applyBorder="1" applyAlignment="1" applyProtection="1">
      <alignment horizontal="right"/>
      <protection hidden="1"/>
    </xf>
    <xf numFmtId="165" fontId="11" fillId="11" borderId="76" xfId="11" applyNumberFormat="1" applyFont="1" applyFill="1" applyBorder="1" applyAlignment="1" applyProtection="1">
      <alignment horizontal="right"/>
      <protection hidden="1"/>
    </xf>
    <xf numFmtId="165" fontId="13" fillId="0" borderId="12" xfId="5" applyNumberFormat="1" applyFont="1" applyBorder="1" applyAlignment="1">
      <alignment horizontal="right"/>
    </xf>
    <xf numFmtId="165" fontId="11" fillId="11" borderId="2" xfId="5" applyNumberFormat="1" applyFont="1" applyFill="1" applyBorder="1" applyAlignment="1">
      <alignment horizontal="right"/>
    </xf>
    <xf numFmtId="165" fontId="11" fillId="11" borderId="76" xfId="5" applyNumberFormat="1" applyFont="1" applyFill="1" applyBorder="1" applyAlignment="1">
      <alignment horizontal="right"/>
    </xf>
    <xf numFmtId="165" fontId="13" fillId="0" borderId="4" xfId="5" applyNumberFormat="1" applyFont="1" applyBorder="1" applyAlignment="1">
      <alignment horizontal="right"/>
    </xf>
    <xf numFmtId="165" fontId="13" fillId="0" borderId="90" xfId="5" applyNumberFormat="1" applyFont="1" applyBorder="1"/>
    <xf numFmtId="165" fontId="13" fillId="0" borderId="6" xfId="5" applyNumberFormat="1" applyFont="1" applyBorder="1" applyAlignment="1">
      <alignment horizontal="right"/>
    </xf>
    <xf numFmtId="165" fontId="13" fillId="0" borderId="23" xfId="5" applyNumberFormat="1" applyFont="1" applyFill="1" applyBorder="1" applyAlignment="1">
      <alignment horizontal="right"/>
    </xf>
    <xf numFmtId="165" fontId="53" fillId="0" borderId="103" xfId="12" applyNumberFormat="1" applyFont="1" applyFill="1" applyBorder="1" applyAlignment="1" applyProtection="1">
      <alignment horizontal="right"/>
      <protection hidden="1"/>
    </xf>
    <xf numFmtId="165" fontId="33" fillId="0" borderId="8" xfId="5" applyNumberFormat="1" applyFont="1" applyBorder="1"/>
    <xf numFmtId="165" fontId="13" fillId="0" borderId="15" xfId="5" applyNumberFormat="1" applyFont="1" applyBorder="1" applyAlignment="1">
      <alignment horizontal="right"/>
    </xf>
    <xf numFmtId="165" fontId="54" fillId="0" borderId="104" xfId="12" applyNumberFormat="1" applyFont="1" applyFill="1" applyBorder="1" applyAlignment="1" applyProtection="1">
      <alignment horizontal="right"/>
      <protection hidden="1"/>
    </xf>
    <xf numFmtId="165" fontId="13" fillId="0" borderId="93" xfId="5" applyNumberFormat="1" applyFont="1" applyBorder="1"/>
    <xf numFmtId="165" fontId="52" fillId="14" borderId="105" xfId="12" applyNumberFormat="1" applyFont="1" applyFill="1" applyBorder="1" applyAlignment="1" applyProtection="1">
      <alignment horizontal="right"/>
      <protection hidden="1"/>
    </xf>
    <xf numFmtId="165" fontId="13" fillId="14" borderId="76" xfId="5" applyNumberFormat="1" applyFont="1" applyFill="1" applyBorder="1"/>
    <xf numFmtId="165" fontId="11" fillId="11" borderId="10" xfId="12" applyNumberFormat="1" applyFont="1" applyFill="1" applyBorder="1" applyAlignment="1" applyProtection="1">
      <alignment horizontal="right"/>
      <protection hidden="1"/>
    </xf>
    <xf numFmtId="165" fontId="11" fillId="11" borderId="93" xfId="12" applyNumberFormat="1" applyFont="1" applyFill="1" applyBorder="1" applyAlignment="1" applyProtection="1">
      <alignment horizontal="right"/>
      <protection hidden="1"/>
    </xf>
    <xf numFmtId="165" fontId="13" fillId="0" borderId="6" xfId="8" applyNumberFormat="1" applyFont="1" applyFill="1" applyBorder="1" applyAlignment="1" applyProtection="1">
      <alignment horizontal="right"/>
      <protection hidden="1"/>
    </xf>
    <xf numFmtId="165" fontId="13" fillId="0" borderId="23" xfId="11" applyNumberFormat="1" applyFont="1" applyFill="1" applyBorder="1" applyAlignment="1" applyProtection="1">
      <alignment horizontal="right"/>
      <protection hidden="1"/>
    </xf>
    <xf numFmtId="165" fontId="13" fillId="9" borderId="6" xfId="5" applyNumberFormat="1" applyFont="1" applyFill="1" applyBorder="1" applyAlignment="1">
      <alignment horizontal="right"/>
    </xf>
    <xf numFmtId="165" fontId="14" fillId="0" borderId="14" xfId="5" applyNumberFormat="1" applyFont="1" applyBorder="1" applyAlignment="1">
      <alignment horizontal="right"/>
    </xf>
    <xf numFmtId="165" fontId="11" fillId="14" borderId="36" xfId="12" applyNumberFormat="1" applyFont="1" applyFill="1" applyBorder="1" applyAlignment="1" applyProtection="1">
      <alignment horizontal="center"/>
      <protection hidden="1"/>
    </xf>
    <xf numFmtId="165" fontId="11" fillId="14" borderId="95" xfId="12" applyNumberFormat="1" applyFont="1" applyFill="1" applyBorder="1" applyAlignment="1" applyProtection="1">
      <alignment horizontal="center"/>
      <protection hidden="1"/>
    </xf>
    <xf numFmtId="165" fontId="14" fillId="0" borderId="10" xfId="5" applyNumberFormat="1" applyFont="1" applyBorder="1" applyAlignment="1">
      <alignment horizontal="right"/>
    </xf>
    <xf numFmtId="165" fontId="14" fillId="0" borderId="93" xfId="5" applyNumberFormat="1" applyFont="1" applyBorder="1"/>
    <xf numFmtId="165" fontId="11" fillId="11" borderId="2" xfId="12" applyNumberFormat="1" applyFont="1" applyFill="1" applyBorder="1" applyAlignment="1" applyProtection="1">
      <alignment horizontal="right"/>
      <protection hidden="1"/>
    </xf>
    <xf numFmtId="165" fontId="11" fillId="11" borderId="81" xfId="12" applyNumberFormat="1" applyFont="1" applyFill="1" applyBorder="1" applyAlignment="1" applyProtection="1">
      <alignment horizontal="right"/>
      <protection hidden="1"/>
    </xf>
    <xf numFmtId="165" fontId="13" fillId="0" borderId="4" xfId="12" applyNumberFormat="1" applyFont="1" applyFill="1" applyBorder="1" applyAlignment="1" applyProtection="1">
      <alignment horizontal="right"/>
      <protection hidden="1"/>
    </xf>
    <xf numFmtId="165" fontId="13" fillId="0" borderId="23" xfId="12" applyNumberFormat="1" applyFont="1" applyFill="1" applyBorder="1" applyAlignment="1" applyProtection="1">
      <alignment horizontal="right"/>
      <protection hidden="1"/>
    </xf>
    <xf numFmtId="165" fontId="13" fillId="0" borderId="14" xfId="12" applyNumberFormat="1" applyFont="1" applyFill="1" applyBorder="1" applyAlignment="1" applyProtection="1">
      <alignment horizontal="right"/>
      <protection hidden="1"/>
    </xf>
    <xf numFmtId="165" fontId="11" fillId="11" borderId="19" xfId="12" applyNumberFormat="1" applyFont="1" applyFill="1" applyBorder="1" applyAlignment="1" applyProtection="1">
      <alignment horizontal="right"/>
      <protection hidden="1"/>
    </xf>
    <xf numFmtId="165" fontId="11" fillId="11" borderId="76" xfId="12" applyNumberFormat="1" applyFont="1" applyFill="1" applyBorder="1" applyAlignment="1" applyProtection="1">
      <alignment horizontal="right"/>
      <protection hidden="1"/>
    </xf>
    <xf numFmtId="165" fontId="14" fillId="0" borderId="76" xfId="5" applyNumberFormat="1" applyFont="1" applyBorder="1"/>
    <xf numFmtId="165" fontId="11" fillId="11" borderId="74" xfId="10" applyNumberFormat="1" applyFont="1" applyFill="1" applyBorder="1" applyAlignment="1" applyProtection="1">
      <alignment horizontal="right"/>
      <protection hidden="1"/>
    </xf>
    <xf numFmtId="165" fontId="11" fillId="11" borderId="13" xfId="10" applyNumberFormat="1" applyFont="1" applyFill="1" applyBorder="1" applyAlignment="1" applyProtection="1">
      <alignment horizontal="right"/>
      <protection hidden="1"/>
    </xf>
    <xf numFmtId="165" fontId="13" fillId="4" borderId="4" xfId="7" applyNumberFormat="1" applyFont="1" applyFill="1" applyBorder="1" applyAlignment="1"/>
    <xf numFmtId="165" fontId="14" fillId="0" borderId="90" xfId="5" applyNumberFormat="1" applyFont="1" applyBorder="1"/>
    <xf numFmtId="165" fontId="13" fillId="4" borderId="6" xfId="7" applyNumberFormat="1" applyFont="1" applyFill="1" applyBorder="1" applyAlignment="1"/>
    <xf numFmtId="165" fontId="13" fillId="4" borderId="23" xfId="7" applyNumberFormat="1" applyFont="1" applyFill="1" applyBorder="1" applyAlignment="1"/>
    <xf numFmtId="165" fontId="13" fillId="4" borderId="14" xfId="7" applyNumberFormat="1" applyFont="1" applyFill="1" applyBorder="1" applyAlignment="1"/>
    <xf numFmtId="165" fontId="11" fillId="18" borderId="19" xfId="10" applyNumberFormat="1" applyFont="1" applyFill="1" applyBorder="1" applyAlignment="1" applyProtection="1">
      <alignment horizontal="right"/>
      <protection hidden="1"/>
    </xf>
    <xf numFmtId="165" fontId="11" fillId="18" borderId="76" xfId="10" applyNumberFormat="1" applyFont="1" applyFill="1" applyBorder="1" applyAlignment="1" applyProtection="1">
      <alignment horizontal="right"/>
      <protection hidden="1"/>
    </xf>
    <xf numFmtId="165" fontId="13" fillId="0" borderId="69" xfId="8" applyNumberFormat="1" applyFont="1" applyFill="1" applyBorder="1" applyAlignment="1" applyProtection="1">
      <alignment horizontal="right"/>
      <protection hidden="1"/>
    </xf>
    <xf numFmtId="165" fontId="13" fillId="0" borderId="43" xfId="8" applyNumberFormat="1" applyFont="1" applyFill="1" applyBorder="1" applyAlignment="1" applyProtection="1">
      <alignment horizontal="right"/>
      <protection hidden="1"/>
    </xf>
    <xf numFmtId="165" fontId="13" fillId="0" borderId="74" xfId="8" applyNumberFormat="1" applyFont="1" applyFill="1" applyBorder="1" applyAlignment="1" applyProtection="1">
      <alignment horizontal="right"/>
      <protection hidden="1"/>
    </xf>
    <xf numFmtId="165" fontId="11" fillId="11" borderId="39" xfId="10" applyNumberFormat="1" applyFont="1" applyFill="1" applyBorder="1" applyAlignment="1" applyProtection="1">
      <alignment horizontal="right"/>
      <protection hidden="1"/>
    </xf>
    <xf numFmtId="165" fontId="11" fillId="11" borderId="80" xfId="10" applyNumberFormat="1" applyFont="1" applyFill="1" applyBorder="1" applyAlignment="1" applyProtection="1">
      <alignment horizontal="right"/>
      <protection hidden="1"/>
    </xf>
    <xf numFmtId="165" fontId="11" fillId="11" borderId="23" xfId="5" applyNumberFormat="1" applyFont="1" applyFill="1" applyBorder="1" applyAlignment="1">
      <alignment horizontal="right"/>
    </xf>
    <xf numFmtId="165" fontId="11" fillId="11" borderId="90" xfId="5" applyNumberFormat="1" applyFont="1" applyFill="1" applyBorder="1" applyAlignment="1">
      <alignment horizontal="right"/>
    </xf>
    <xf numFmtId="165" fontId="11" fillId="11" borderId="6" xfId="5" applyNumberFormat="1" applyFont="1" applyFill="1" applyBorder="1" applyAlignment="1">
      <alignment horizontal="right"/>
    </xf>
    <xf numFmtId="165" fontId="11" fillId="11" borderId="8" xfId="5" applyNumberFormat="1" applyFont="1" applyFill="1" applyBorder="1" applyAlignment="1">
      <alignment horizontal="right"/>
    </xf>
    <xf numFmtId="165" fontId="11" fillId="4" borderId="43" xfId="10" applyNumberFormat="1" applyFont="1" applyFill="1" applyBorder="1" applyAlignment="1" applyProtection="1">
      <alignment horizontal="right"/>
      <protection hidden="1"/>
    </xf>
    <xf numFmtId="165" fontId="11" fillId="4" borderId="95" xfId="10" applyNumberFormat="1" applyFont="1" applyFill="1" applyBorder="1" applyAlignment="1" applyProtection="1">
      <alignment horizontal="right"/>
      <protection hidden="1"/>
    </xf>
    <xf numFmtId="165" fontId="13" fillId="0" borderId="73" xfId="12" applyNumberFormat="1" applyFont="1" applyFill="1" applyBorder="1" applyAlignment="1" applyProtection="1">
      <alignment horizontal="right"/>
      <protection hidden="1"/>
    </xf>
    <xf numFmtId="165" fontId="7" fillId="8" borderId="19" xfId="12" applyNumberFormat="1" applyFont="1" applyFill="1" applyBorder="1" applyAlignment="1" applyProtection="1">
      <alignment horizontal="right"/>
      <protection hidden="1"/>
    </xf>
    <xf numFmtId="165" fontId="7" fillId="8" borderId="76" xfId="12" applyNumberFormat="1" applyFont="1" applyFill="1" applyBorder="1" applyAlignment="1" applyProtection="1">
      <alignment horizontal="right"/>
      <protection hidden="1"/>
    </xf>
    <xf numFmtId="165" fontId="13" fillId="0" borderId="6" xfId="10" applyNumberFormat="1" applyFont="1" applyFill="1" applyBorder="1" applyAlignment="1" applyProtection="1">
      <alignment horizontal="right"/>
      <protection hidden="1"/>
    </xf>
    <xf numFmtId="165" fontId="11" fillId="11" borderId="4" xfId="5" applyNumberFormat="1" applyFont="1" applyFill="1" applyBorder="1" applyAlignment="1">
      <alignment horizontal="right"/>
    </xf>
    <xf numFmtId="165" fontId="11" fillId="11" borderId="7" xfId="5" applyNumberFormat="1" applyFont="1" applyFill="1" applyBorder="1" applyAlignment="1">
      <alignment horizontal="right"/>
    </xf>
    <xf numFmtId="165" fontId="11" fillId="11" borderId="6" xfId="14" applyNumberFormat="1" applyFont="1" applyFill="1" applyBorder="1" applyAlignment="1" applyProtection="1">
      <protection hidden="1"/>
    </xf>
    <xf numFmtId="165" fontId="11" fillId="11" borderId="8" xfId="14" applyNumberFormat="1" applyFont="1" applyFill="1" applyBorder="1" applyAlignment="1" applyProtection="1">
      <protection hidden="1"/>
    </xf>
    <xf numFmtId="165" fontId="11" fillId="14" borderId="36" xfId="12" applyNumberFormat="1" applyFont="1" applyFill="1" applyBorder="1" applyAlignment="1" applyProtection="1">
      <alignment horizontal="right"/>
      <protection hidden="1"/>
    </xf>
    <xf numFmtId="165" fontId="11" fillId="14" borderId="95" xfId="12" applyNumberFormat="1" applyFont="1" applyFill="1" applyBorder="1" applyAlignment="1" applyProtection="1">
      <alignment horizontal="right"/>
      <protection hidden="1"/>
    </xf>
    <xf numFmtId="165" fontId="14" fillId="0" borderId="23" xfId="11" applyNumberFormat="1" applyFont="1" applyFill="1" applyBorder="1" applyAlignment="1" applyProtection="1">
      <alignment horizontal="right"/>
      <protection hidden="1"/>
    </xf>
    <xf numFmtId="165" fontId="11" fillId="11" borderId="23" xfId="11" applyNumberFormat="1" applyFont="1" applyFill="1" applyBorder="1" applyAlignment="1" applyProtection="1">
      <alignment horizontal="right"/>
      <protection hidden="1"/>
    </xf>
    <xf numFmtId="165" fontId="11" fillId="11" borderId="90" xfId="11" applyNumberFormat="1" applyFont="1" applyFill="1" applyBorder="1" applyAlignment="1" applyProtection="1">
      <alignment horizontal="right"/>
      <protection hidden="1"/>
    </xf>
    <xf numFmtId="165" fontId="13" fillId="0" borderId="65" xfId="12" applyNumberFormat="1" applyFont="1" applyFill="1" applyBorder="1" applyAlignment="1" applyProtection="1">
      <alignment horizontal="right"/>
      <protection hidden="1"/>
    </xf>
    <xf numFmtId="165" fontId="13" fillId="0" borderId="63" xfId="12" applyNumberFormat="1" applyFont="1" applyFill="1" applyBorder="1" applyAlignment="1" applyProtection="1">
      <alignment horizontal="right"/>
      <protection hidden="1"/>
    </xf>
    <xf numFmtId="165" fontId="13" fillId="0" borderId="64" xfId="12" applyNumberFormat="1" applyFont="1" applyFill="1" applyBorder="1" applyAlignment="1" applyProtection="1">
      <alignment horizontal="right"/>
      <protection hidden="1"/>
    </xf>
    <xf numFmtId="165" fontId="11" fillId="11" borderId="6" xfId="11" applyNumberFormat="1" applyFont="1" applyFill="1" applyBorder="1" applyAlignment="1" applyProtection="1">
      <alignment horizontal="right"/>
      <protection hidden="1"/>
    </xf>
    <xf numFmtId="165" fontId="11" fillId="11" borderId="8" xfId="11" applyNumberFormat="1" applyFont="1" applyFill="1" applyBorder="1" applyAlignment="1" applyProtection="1">
      <alignment horizontal="right"/>
      <protection hidden="1"/>
    </xf>
    <xf numFmtId="165" fontId="11" fillId="11" borderId="6" xfId="13" applyNumberFormat="1" applyFont="1" applyFill="1" applyBorder="1" applyAlignment="1" applyProtection="1">
      <alignment horizontal="right"/>
      <protection hidden="1"/>
    </xf>
    <xf numFmtId="165" fontId="11" fillId="11" borderId="8" xfId="13" applyNumberFormat="1" applyFont="1" applyFill="1" applyBorder="1" applyAlignment="1" applyProtection="1">
      <alignment horizontal="right"/>
      <protection hidden="1"/>
    </xf>
    <xf numFmtId="165" fontId="13" fillId="0" borderId="6" xfId="7" applyNumberFormat="1" applyFont="1" applyBorder="1" applyAlignment="1"/>
    <xf numFmtId="165" fontId="11" fillId="0" borderId="47" xfId="12" applyNumberFormat="1" applyFont="1" applyFill="1" applyBorder="1" applyAlignment="1" applyProtection="1">
      <alignment horizontal="right"/>
      <protection hidden="1"/>
    </xf>
    <xf numFmtId="165" fontId="13" fillId="0" borderId="36" xfId="12" applyNumberFormat="1" applyFont="1" applyFill="1" applyBorder="1" applyAlignment="1" applyProtection="1">
      <alignment horizontal="right"/>
      <protection hidden="1"/>
    </xf>
    <xf numFmtId="165" fontId="13" fillId="0" borderId="15" xfId="12" applyNumberFormat="1" applyFont="1" applyFill="1" applyBorder="1" applyAlignment="1" applyProtection="1">
      <alignment horizontal="right"/>
      <protection hidden="1"/>
    </xf>
    <xf numFmtId="165" fontId="40" fillId="2" borderId="2" xfId="11" applyNumberFormat="1" applyFont="1" applyFill="1" applyBorder="1" applyAlignment="1" applyProtection="1">
      <alignment horizontal="right"/>
      <protection hidden="1"/>
    </xf>
    <xf numFmtId="165" fontId="40" fillId="2" borderId="81" xfId="11" applyNumberFormat="1" applyFont="1" applyFill="1" applyBorder="1" applyAlignment="1" applyProtection="1">
      <alignment horizontal="right"/>
      <protection hidden="1"/>
    </xf>
    <xf numFmtId="165" fontId="13" fillId="0" borderId="4" xfId="11" applyNumberFormat="1" applyFont="1" applyFill="1" applyBorder="1" applyAlignment="1" applyProtection="1">
      <alignment horizontal="right"/>
      <protection hidden="1"/>
    </xf>
    <xf numFmtId="165" fontId="39" fillId="0" borderId="4" xfId="11" applyNumberFormat="1" applyFont="1" applyFill="1" applyBorder="1" applyAlignment="1" applyProtection="1">
      <alignment horizontal="right"/>
      <protection hidden="1"/>
    </xf>
    <xf numFmtId="165" fontId="39" fillId="0" borderId="7" xfId="11" applyNumberFormat="1" applyFont="1" applyFill="1" applyBorder="1" applyAlignment="1" applyProtection="1">
      <alignment horizontal="right"/>
      <protection hidden="1"/>
    </xf>
    <xf numFmtId="165" fontId="41" fillId="0" borderId="6" xfId="5" applyNumberFormat="1" applyFont="1" applyBorder="1"/>
    <xf numFmtId="165" fontId="41" fillId="0" borderId="8" xfId="5" applyNumberFormat="1" applyFont="1" applyBorder="1"/>
    <xf numFmtId="165" fontId="39" fillId="0" borderId="8" xfId="5" applyNumberFormat="1" applyFont="1" applyBorder="1"/>
    <xf numFmtId="165" fontId="39" fillId="0" borderId="14" xfId="11" applyNumberFormat="1" applyFont="1" applyFill="1" applyBorder="1" applyAlignment="1" applyProtection="1">
      <alignment horizontal="right"/>
      <protection hidden="1"/>
    </xf>
    <xf numFmtId="165" fontId="39" fillId="0" borderId="21" xfId="5" applyNumberFormat="1" applyFont="1" applyBorder="1"/>
    <xf numFmtId="165" fontId="13" fillId="0" borderId="7" xfId="11" applyNumberFormat="1" applyFont="1" applyFill="1" applyBorder="1" applyAlignment="1" applyProtection="1">
      <alignment horizontal="right"/>
      <protection hidden="1"/>
    </xf>
    <xf numFmtId="165" fontId="13" fillId="0" borderId="103" xfId="12" applyNumberFormat="1" applyFont="1" applyFill="1" applyBorder="1" applyAlignment="1" applyProtection="1">
      <alignment horizontal="right"/>
      <protection hidden="1"/>
    </xf>
    <xf numFmtId="165" fontId="13" fillId="0" borderId="12" xfId="11" applyNumberFormat="1" applyFont="1" applyFill="1" applyBorder="1" applyAlignment="1" applyProtection="1">
      <alignment horizontal="right"/>
      <protection hidden="1"/>
    </xf>
    <xf numFmtId="165" fontId="13" fillId="4" borderId="4" xfId="11" applyNumberFormat="1" applyFont="1" applyFill="1" applyBorder="1" applyAlignment="1" applyProtection="1">
      <alignment horizontal="right"/>
      <protection hidden="1"/>
    </xf>
    <xf numFmtId="165" fontId="13" fillId="4" borderId="7" xfId="11" applyNumberFormat="1" applyFont="1" applyFill="1" applyBorder="1" applyAlignment="1" applyProtection="1">
      <alignment horizontal="right"/>
      <protection hidden="1"/>
    </xf>
    <xf numFmtId="165" fontId="14" fillId="4" borderId="6" xfId="11" applyNumberFormat="1" applyFont="1" applyFill="1" applyBorder="1" applyAlignment="1" applyProtection="1">
      <alignment horizontal="right"/>
      <protection hidden="1"/>
    </xf>
    <xf numFmtId="165" fontId="13" fillId="0" borderId="91" xfId="5" applyNumberFormat="1" applyFont="1" applyBorder="1"/>
    <xf numFmtId="165" fontId="59" fillId="0" borderId="6" xfId="11" applyNumberFormat="1" applyFont="1" applyFill="1" applyBorder="1" applyAlignment="1" applyProtection="1">
      <alignment horizontal="right"/>
      <protection hidden="1"/>
    </xf>
    <xf numFmtId="165" fontId="13" fillId="9" borderId="6" xfId="10" applyNumberFormat="1" applyFont="1" applyFill="1" applyBorder="1" applyAlignment="1" applyProtection="1">
      <alignment horizontal="right"/>
      <protection hidden="1"/>
    </xf>
    <xf numFmtId="165" fontId="16" fillId="0" borderId="6" xfId="11" applyNumberFormat="1" applyFont="1" applyFill="1" applyBorder="1" applyAlignment="1" applyProtection="1">
      <alignment horizontal="right"/>
      <protection hidden="1"/>
    </xf>
    <xf numFmtId="165" fontId="13" fillId="4" borderId="23" xfId="11" applyNumberFormat="1" applyFont="1" applyFill="1" applyBorder="1" applyAlignment="1" applyProtection="1">
      <alignment horizontal="right"/>
      <protection hidden="1"/>
    </xf>
    <xf numFmtId="165" fontId="13" fillId="4" borderId="90" xfId="11" applyNumberFormat="1" applyFont="1" applyFill="1" applyBorder="1" applyAlignment="1" applyProtection="1">
      <alignment horizontal="right"/>
      <protection hidden="1"/>
    </xf>
    <xf numFmtId="165" fontId="11" fillId="17" borderId="68" xfId="7" applyNumberFormat="1" applyFont="1" applyFill="1" applyBorder="1" applyAlignment="1"/>
    <xf numFmtId="165" fontId="11" fillId="17" borderId="13" xfId="7" applyNumberFormat="1" applyFont="1" applyFill="1" applyBorder="1" applyAlignment="1"/>
    <xf numFmtId="165" fontId="13" fillId="0" borderId="12" xfId="12" applyNumberFormat="1" applyFont="1" applyFill="1" applyBorder="1" applyAlignment="1" applyProtection="1">
      <alignment horizontal="right"/>
      <protection hidden="1"/>
    </xf>
    <xf numFmtId="165" fontId="11" fillId="0" borderId="90" xfId="11" applyNumberFormat="1" applyFont="1" applyFill="1" applyBorder="1" applyAlignment="1" applyProtection="1">
      <alignment horizontal="right"/>
      <protection hidden="1"/>
    </xf>
    <xf numFmtId="165" fontId="33" fillId="0" borderId="15" xfId="11" applyNumberFormat="1" applyFont="1" applyFill="1" applyBorder="1" applyAlignment="1" applyProtection="1">
      <alignment horizontal="right"/>
      <protection hidden="1"/>
    </xf>
    <xf numFmtId="165" fontId="11" fillId="0" borderId="23" xfId="10" applyNumberFormat="1" applyFont="1" applyFill="1" applyBorder="1" applyAlignment="1" applyProtection="1">
      <alignment horizontal="right"/>
      <protection hidden="1"/>
    </xf>
    <xf numFmtId="165" fontId="11" fillId="0" borderId="90" xfId="10" applyNumberFormat="1" applyFont="1" applyFill="1" applyBorder="1" applyAlignment="1" applyProtection="1">
      <alignment horizontal="right"/>
      <protection hidden="1"/>
    </xf>
    <xf numFmtId="165" fontId="13" fillId="0" borderId="8" xfId="10" applyNumberFormat="1" applyFont="1" applyFill="1" applyBorder="1" applyAlignment="1" applyProtection="1">
      <alignment horizontal="right"/>
      <protection hidden="1"/>
    </xf>
    <xf numFmtId="165" fontId="14" fillId="0" borderId="6" xfId="10" applyNumberFormat="1" applyFont="1" applyFill="1" applyBorder="1" applyAlignment="1" applyProtection="1">
      <alignment horizontal="right"/>
      <protection hidden="1"/>
    </xf>
    <xf numFmtId="165" fontId="14" fillId="0" borderId="15" xfId="10" applyNumberFormat="1" applyFont="1" applyFill="1" applyBorder="1" applyAlignment="1" applyProtection="1">
      <alignment horizontal="right"/>
      <protection hidden="1"/>
    </xf>
    <xf numFmtId="165" fontId="14" fillId="0" borderId="91" xfId="5" applyNumberFormat="1" applyFont="1" applyBorder="1"/>
    <xf numFmtId="165" fontId="11" fillId="0" borderId="4" xfId="12" applyNumberFormat="1" applyFont="1" applyFill="1" applyBorder="1" applyAlignment="1" applyProtection="1">
      <alignment horizontal="right"/>
      <protection hidden="1"/>
    </xf>
    <xf numFmtId="165" fontId="11" fillId="0" borderId="7" xfId="12" applyNumberFormat="1" applyFont="1" applyFill="1" applyBorder="1" applyAlignment="1" applyProtection="1">
      <alignment horizontal="right"/>
      <protection hidden="1"/>
    </xf>
    <xf numFmtId="165" fontId="13" fillId="0" borderId="8" xfId="8" applyNumberFormat="1" applyFont="1" applyFill="1" applyBorder="1" applyAlignment="1" applyProtection="1">
      <alignment horizontal="right"/>
      <protection hidden="1"/>
    </xf>
    <xf numFmtId="165" fontId="14" fillId="0" borderId="8" xfId="8" applyNumberFormat="1" applyFont="1" applyFill="1" applyBorder="1" applyAlignment="1" applyProtection="1">
      <alignment horizontal="right"/>
      <protection hidden="1"/>
    </xf>
    <xf numFmtId="165" fontId="13" fillId="0" borderId="15" xfId="8" applyNumberFormat="1" applyFont="1" applyFill="1" applyBorder="1" applyAlignment="1" applyProtection="1">
      <alignment horizontal="right"/>
      <protection hidden="1"/>
    </xf>
    <xf numFmtId="165" fontId="6" fillId="0" borderId="10" xfId="11" applyNumberFormat="1" applyFont="1" applyFill="1" applyBorder="1" applyAlignment="1" applyProtection="1">
      <alignment horizontal="right"/>
      <protection hidden="1"/>
    </xf>
    <xf numFmtId="165" fontId="6" fillId="0" borderId="93" xfId="11" applyNumberFormat="1" applyFont="1" applyFill="1" applyBorder="1" applyAlignment="1" applyProtection="1">
      <alignment horizontal="right"/>
      <protection hidden="1"/>
    </xf>
    <xf numFmtId="165" fontId="14" fillId="0" borderId="8" xfId="11" applyNumberFormat="1" applyFont="1" applyFill="1" applyBorder="1" applyAlignment="1" applyProtection="1">
      <alignment horizontal="right"/>
      <protection hidden="1"/>
    </xf>
    <xf numFmtId="165" fontId="14" fillId="0" borderId="15" xfId="11" applyNumberFormat="1" applyFont="1" applyFill="1" applyBorder="1" applyAlignment="1" applyProtection="1">
      <alignment horizontal="right"/>
      <protection hidden="1"/>
    </xf>
    <xf numFmtId="165" fontId="7" fillId="8" borderId="2" xfId="12" applyNumberFormat="1" applyFont="1" applyFill="1" applyBorder="1" applyAlignment="1" applyProtection="1">
      <alignment horizontal="right"/>
      <protection hidden="1"/>
    </xf>
    <xf numFmtId="165" fontId="45" fillId="8" borderId="81" xfId="12" applyNumberFormat="1" applyFont="1" applyFill="1" applyBorder="1" applyAlignment="1" applyProtection="1">
      <alignment horizontal="right"/>
      <protection hidden="1"/>
    </xf>
    <xf numFmtId="165" fontId="11" fillId="0" borderId="4" xfId="10" applyNumberFormat="1" applyFont="1" applyFill="1" applyBorder="1" applyAlignment="1" applyProtection="1">
      <alignment horizontal="right"/>
      <protection hidden="1"/>
    </xf>
    <xf numFmtId="165" fontId="11" fillId="0" borderId="7" xfId="10" applyNumberFormat="1" applyFont="1" applyFill="1" applyBorder="1" applyAlignment="1" applyProtection="1">
      <alignment horizontal="right"/>
      <protection hidden="1"/>
    </xf>
    <xf numFmtId="165" fontId="11" fillId="0" borderId="6" xfId="10" applyNumberFormat="1" applyFont="1" applyFill="1" applyBorder="1" applyAlignment="1" applyProtection="1">
      <alignment horizontal="right"/>
      <protection hidden="1"/>
    </xf>
    <xf numFmtId="165" fontId="11" fillId="0" borderId="8" xfId="10" applyNumberFormat="1" applyFont="1" applyFill="1" applyBorder="1" applyAlignment="1" applyProtection="1">
      <alignment horizontal="right"/>
      <protection hidden="1"/>
    </xf>
    <xf numFmtId="165" fontId="11" fillId="8" borderId="19" xfId="12" applyNumberFormat="1" applyFont="1" applyFill="1" applyBorder="1" applyAlignment="1" applyProtection="1">
      <alignment horizontal="right"/>
      <protection hidden="1"/>
    </xf>
    <xf numFmtId="165" fontId="11" fillId="8" borderId="76" xfId="12" applyNumberFormat="1" applyFont="1" applyFill="1" applyBorder="1" applyAlignment="1" applyProtection="1">
      <alignment horizontal="right"/>
      <protection hidden="1"/>
    </xf>
    <xf numFmtId="165" fontId="11" fillId="21" borderId="4" xfId="12" applyNumberFormat="1" applyFont="1" applyFill="1" applyBorder="1" applyAlignment="1" applyProtection="1">
      <alignment horizontal="right"/>
      <protection hidden="1"/>
    </xf>
    <xf numFmtId="165" fontId="11" fillId="21" borderId="7" xfId="12" applyNumberFormat="1" applyFont="1" applyFill="1" applyBorder="1" applyAlignment="1" applyProtection="1">
      <alignment horizontal="right"/>
      <protection hidden="1"/>
    </xf>
    <xf numFmtId="165" fontId="17" fillId="21" borderId="23" xfId="12" applyNumberFormat="1" applyFont="1" applyFill="1" applyBorder="1" applyAlignment="1" applyProtection="1">
      <alignment horizontal="right"/>
      <protection hidden="1"/>
    </xf>
    <xf numFmtId="165" fontId="17" fillId="21" borderId="90" xfId="12" applyNumberFormat="1" applyFont="1" applyFill="1" applyBorder="1" applyAlignment="1" applyProtection="1">
      <alignment horizontal="right"/>
      <protection hidden="1"/>
    </xf>
    <xf numFmtId="165" fontId="17" fillId="21" borderId="12" xfId="12" applyNumberFormat="1" applyFont="1" applyFill="1" applyBorder="1" applyAlignment="1" applyProtection="1">
      <alignment horizontal="right"/>
      <protection hidden="1"/>
    </xf>
    <xf numFmtId="165" fontId="17" fillId="21" borderId="13" xfId="12" applyNumberFormat="1" applyFont="1" applyFill="1" applyBorder="1" applyAlignment="1" applyProtection="1">
      <alignment horizontal="right"/>
      <protection hidden="1"/>
    </xf>
    <xf numFmtId="165" fontId="13" fillId="0" borderId="90" xfId="12" applyNumberFormat="1" applyFont="1" applyFill="1" applyBorder="1" applyAlignment="1" applyProtection="1">
      <alignment horizontal="right"/>
      <protection hidden="1"/>
    </xf>
    <xf numFmtId="165" fontId="11" fillId="7" borderId="89" xfId="12" applyNumberFormat="1" applyFont="1" applyFill="1" applyBorder="1" applyAlignment="1" applyProtection="1">
      <alignment horizontal="right"/>
      <protection hidden="1"/>
    </xf>
    <xf numFmtId="165" fontId="11" fillId="7" borderId="97" xfId="12" applyNumberFormat="1" applyFont="1" applyFill="1" applyBorder="1" applyAlignment="1" applyProtection="1">
      <alignment horizontal="right"/>
      <protection hidden="1"/>
    </xf>
    <xf numFmtId="165" fontId="11" fillId="7" borderId="19" xfId="12" applyNumberFormat="1" applyFont="1" applyFill="1" applyBorder="1" applyAlignment="1" applyProtection="1">
      <alignment horizontal="right"/>
      <protection hidden="1"/>
    </xf>
    <xf numFmtId="165" fontId="11" fillId="7" borderId="76" xfId="12" applyNumberFormat="1" applyFont="1" applyFill="1" applyBorder="1" applyAlignment="1" applyProtection="1">
      <alignment horizontal="right"/>
      <protection hidden="1"/>
    </xf>
    <xf numFmtId="165" fontId="13" fillId="0" borderId="90" xfId="11" applyNumberFormat="1" applyFont="1" applyFill="1" applyBorder="1" applyAlignment="1" applyProtection="1">
      <alignment horizontal="right"/>
      <protection hidden="1"/>
    </xf>
    <xf numFmtId="165" fontId="11" fillId="4" borderId="4" xfId="10" applyNumberFormat="1" applyFont="1" applyFill="1" applyBorder="1" applyAlignment="1" applyProtection="1">
      <alignment horizontal="right"/>
      <protection hidden="1"/>
    </xf>
    <xf numFmtId="165" fontId="11" fillId="4" borderId="7" xfId="10" applyNumberFormat="1" applyFont="1" applyFill="1" applyBorder="1" applyAlignment="1" applyProtection="1">
      <alignment horizontal="right"/>
      <protection hidden="1"/>
    </xf>
    <xf numFmtId="165" fontId="14" fillId="0" borderId="47" xfId="8" applyNumberFormat="1" applyFont="1" applyFill="1" applyBorder="1" applyAlignment="1" applyProtection="1">
      <alignment horizontal="right"/>
      <protection hidden="1"/>
    </xf>
    <xf numFmtId="165" fontId="11" fillId="0" borderId="39" xfId="10" applyNumberFormat="1" applyFont="1" applyFill="1" applyBorder="1" applyAlignment="1" applyProtection="1">
      <alignment horizontal="right"/>
      <protection hidden="1"/>
    </xf>
    <xf numFmtId="165" fontId="11" fillId="0" borderId="80" xfId="10" applyNumberFormat="1" applyFont="1" applyFill="1" applyBorder="1" applyAlignment="1" applyProtection="1">
      <alignment horizontal="right"/>
      <protection hidden="1"/>
    </xf>
    <xf numFmtId="165" fontId="14" fillId="0" borderId="4" xfId="10" applyNumberFormat="1" applyFont="1" applyFill="1" applyBorder="1" applyAlignment="1" applyProtection="1">
      <alignment horizontal="right"/>
      <protection hidden="1"/>
    </xf>
    <xf numFmtId="165" fontId="14" fillId="0" borderId="90" xfId="8" applyNumberFormat="1" applyFont="1" applyFill="1" applyBorder="1" applyAlignment="1" applyProtection="1">
      <alignment horizontal="right"/>
      <protection hidden="1"/>
    </xf>
    <xf numFmtId="165" fontId="11" fillId="0" borderId="42" xfId="10" applyNumberFormat="1" applyFont="1" applyFill="1" applyBorder="1" applyAlignment="1" applyProtection="1">
      <alignment horizontal="right"/>
      <protection hidden="1"/>
    </xf>
    <xf numFmtId="165" fontId="11" fillId="0" borderId="100" xfId="10" applyNumberFormat="1" applyFont="1" applyFill="1" applyBorder="1" applyAlignment="1" applyProtection="1">
      <alignment horizontal="right"/>
      <protection hidden="1"/>
    </xf>
    <xf numFmtId="165" fontId="14" fillId="0" borderId="15" xfId="8" applyNumberFormat="1" applyFont="1" applyFill="1" applyBorder="1" applyAlignment="1" applyProtection="1">
      <alignment horizontal="right"/>
      <protection hidden="1"/>
    </xf>
    <xf numFmtId="165" fontId="14" fillId="0" borderId="107" xfId="8" applyNumberFormat="1" applyFont="1" applyFill="1" applyBorder="1" applyAlignment="1" applyProtection="1">
      <alignment horizontal="right"/>
      <protection hidden="1"/>
    </xf>
    <xf numFmtId="165" fontId="14" fillId="0" borderId="14" xfId="8" applyNumberFormat="1" applyFont="1" applyFill="1" applyBorder="1" applyAlignment="1" applyProtection="1">
      <alignment horizontal="right"/>
      <protection hidden="1"/>
    </xf>
    <xf numFmtId="165" fontId="14" fillId="0" borderId="21" xfId="8" applyNumberFormat="1" applyFont="1" applyFill="1" applyBorder="1" applyAlignment="1" applyProtection="1">
      <alignment horizontal="right"/>
      <protection hidden="1"/>
    </xf>
    <xf numFmtId="165" fontId="14" fillId="0" borderId="23" xfId="10" applyNumberFormat="1" applyFont="1" applyFill="1" applyBorder="1" applyAlignment="1" applyProtection="1">
      <alignment horizontal="right"/>
      <protection hidden="1"/>
    </xf>
    <xf numFmtId="165" fontId="14" fillId="0" borderId="93" xfId="8" applyNumberFormat="1" applyFont="1" applyFill="1" applyBorder="1" applyAlignment="1" applyProtection="1">
      <alignment horizontal="right"/>
      <protection hidden="1"/>
    </xf>
    <xf numFmtId="165" fontId="11" fillId="0" borderId="108" xfId="16" applyNumberFormat="1" applyFont="1" applyFill="1" applyBorder="1" applyAlignment="1">
      <alignment horizontal="right"/>
    </xf>
    <xf numFmtId="165" fontId="11" fillId="0" borderId="7" xfId="16" applyNumberFormat="1" applyFont="1" applyFill="1" applyBorder="1" applyAlignment="1">
      <alignment horizontal="right"/>
    </xf>
    <xf numFmtId="165" fontId="14" fillId="0" borderId="91" xfId="8" applyNumberFormat="1" applyFont="1" applyFill="1" applyBorder="1" applyAlignment="1" applyProtection="1">
      <alignment horizontal="right"/>
      <protection hidden="1"/>
    </xf>
    <xf numFmtId="165" fontId="13" fillId="0" borderId="15" xfId="10" applyNumberFormat="1" applyFont="1" applyFill="1" applyBorder="1" applyAlignment="1" applyProtection="1">
      <alignment horizontal="right"/>
      <protection hidden="1"/>
    </xf>
    <xf numFmtId="165" fontId="13" fillId="0" borderId="91" xfId="10" applyNumberFormat="1" applyFont="1" applyFill="1" applyBorder="1" applyAlignment="1" applyProtection="1">
      <alignment horizontal="right"/>
      <protection hidden="1"/>
    </xf>
    <xf numFmtId="165" fontId="11" fillId="0" borderId="6" xfId="12" applyNumberFormat="1" applyFont="1" applyFill="1" applyBorder="1" applyAlignment="1" applyProtection="1">
      <alignment horizontal="right"/>
      <protection hidden="1"/>
    </xf>
    <xf numFmtId="165" fontId="11" fillId="0" borderId="8" xfId="12" applyNumberFormat="1" applyFont="1" applyFill="1" applyBorder="1" applyAlignment="1" applyProtection="1">
      <alignment horizontal="right"/>
      <protection hidden="1"/>
    </xf>
    <xf numFmtId="165" fontId="11" fillId="0" borderId="15" xfId="10" applyNumberFormat="1" applyFont="1" applyFill="1" applyBorder="1" applyAlignment="1" applyProtection="1">
      <alignment horizontal="right"/>
      <protection hidden="1"/>
    </xf>
    <xf numFmtId="165" fontId="11" fillId="0" borderId="91" xfId="10" applyNumberFormat="1" applyFont="1" applyFill="1" applyBorder="1" applyAlignment="1" applyProtection="1">
      <alignment horizontal="right"/>
      <protection hidden="1"/>
    </xf>
    <xf numFmtId="165" fontId="14" fillId="0" borderId="0" xfId="8" applyNumberFormat="1" applyFont="1" applyFill="1" applyBorder="1" applyAlignment="1" applyProtection="1">
      <alignment horizontal="right"/>
      <protection hidden="1"/>
    </xf>
    <xf numFmtId="165" fontId="14" fillId="0" borderId="92" xfId="8" applyNumberFormat="1" applyFont="1" applyFill="1" applyBorder="1" applyAlignment="1" applyProtection="1">
      <alignment horizontal="right"/>
      <protection hidden="1"/>
    </xf>
    <xf numFmtId="165" fontId="13" fillId="0" borderId="6" xfId="16" applyNumberFormat="1" applyFont="1" applyFill="1" applyBorder="1" applyAlignment="1">
      <alignment horizontal="center"/>
    </xf>
    <xf numFmtId="165" fontId="13" fillId="0" borderId="8" xfId="16" applyNumberFormat="1" applyFont="1" applyFill="1" applyBorder="1" applyAlignment="1">
      <alignment horizontal="center"/>
    </xf>
    <xf numFmtId="165" fontId="14" fillId="0" borderId="6" xfId="16" applyNumberFormat="1" applyFont="1" applyFill="1" applyBorder="1" applyAlignment="1">
      <alignment horizontal="center"/>
    </xf>
    <xf numFmtId="165" fontId="14" fillId="0" borderId="8" xfId="16" applyNumberFormat="1" applyFont="1" applyFill="1" applyBorder="1" applyAlignment="1">
      <alignment horizontal="center"/>
    </xf>
    <xf numFmtId="165" fontId="14" fillId="0" borderId="6" xfId="8" applyNumberFormat="1" applyFont="1" applyFill="1" applyBorder="1" applyAlignment="1" applyProtection="1">
      <alignment horizontal="center"/>
      <protection hidden="1"/>
    </xf>
    <xf numFmtId="165" fontId="13" fillId="0" borderId="6" xfId="0" applyNumberFormat="1" applyFont="1" applyFill="1" applyBorder="1" applyAlignment="1">
      <alignment horizontal="center"/>
    </xf>
    <xf numFmtId="165" fontId="13" fillId="0" borderId="6" xfId="8" applyNumberFormat="1" applyFont="1" applyFill="1" applyBorder="1" applyAlignment="1" applyProtection="1">
      <alignment horizontal="center"/>
      <protection hidden="1"/>
    </xf>
    <xf numFmtId="165" fontId="6" fillId="0" borderId="19" xfId="11" applyNumberFormat="1" applyFont="1" applyFill="1" applyBorder="1" applyAlignment="1" applyProtection="1">
      <alignment horizontal="center"/>
      <protection hidden="1"/>
    </xf>
    <xf numFmtId="165" fontId="6" fillId="0" borderId="76" xfId="11" applyNumberFormat="1" applyFont="1" applyFill="1" applyBorder="1" applyAlignment="1" applyProtection="1">
      <alignment horizontal="center"/>
      <protection hidden="1"/>
    </xf>
    <xf numFmtId="165" fontId="11" fillId="0" borderId="6" xfId="5" applyNumberFormat="1" applyFont="1" applyBorder="1" applyAlignment="1"/>
    <xf numFmtId="165" fontId="11" fillId="0" borderId="8" xfId="5" applyNumberFormat="1" applyFont="1" applyBorder="1" applyAlignment="1"/>
    <xf numFmtId="165" fontId="13" fillId="0" borderId="6" xfId="5" applyNumberFormat="1" applyFont="1" applyBorder="1" applyAlignment="1"/>
    <xf numFmtId="165" fontId="13" fillId="0" borderId="8" xfId="5" applyNumberFormat="1" applyFont="1" applyBorder="1" applyAlignment="1"/>
    <xf numFmtId="165" fontId="14" fillId="0" borderId="6" xfId="5" applyNumberFormat="1" applyFont="1" applyBorder="1" applyAlignment="1"/>
    <xf numFmtId="165" fontId="14" fillId="0" borderId="8" xfId="5" applyNumberFormat="1" applyFont="1" applyBorder="1" applyAlignment="1"/>
    <xf numFmtId="165" fontId="14" fillId="0" borderId="6" xfId="5" applyNumberFormat="1" applyFont="1" applyBorder="1" applyAlignment="1">
      <alignment horizontal="right"/>
    </xf>
    <xf numFmtId="165" fontId="26" fillId="0" borderId="6" xfId="0" applyNumberFormat="1" applyFont="1" applyFill="1" applyBorder="1" applyAlignment="1">
      <alignment horizontal="right"/>
    </xf>
    <xf numFmtId="165" fontId="11" fillId="0" borderId="4" xfId="5" applyNumberFormat="1" applyFont="1" applyBorder="1" applyAlignment="1">
      <alignment horizontal="right"/>
    </xf>
    <xf numFmtId="165" fontId="11" fillId="0" borderId="7" xfId="5" applyNumberFormat="1" applyFont="1" applyBorder="1" applyAlignment="1">
      <alignment horizontal="right"/>
    </xf>
    <xf numFmtId="165" fontId="11" fillId="0" borderId="6" xfId="16" applyNumberFormat="1" applyFont="1" applyFill="1" applyBorder="1" applyAlignment="1">
      <alignment horizontal="right"/>
    </xf>
    <xf numFmtId="165" fontId="11" fillId="0" borderId="14" xfId="16" applyNumberFormat="1" applyFont="1" applyFill="1" applyBorder="1" applyAlignment="1">
      <alignment horizontal="right"/>
    </xf>
    <xf numFmtId="165" fontId="11" fillId="3" borderId="4" xfId="5" applyNumberFormat="1" applyFont="1" applyFill="1" applyBorder="1" applyAlignment="1">
      <alignment horizontal="center" vertical="top" wrapText="1"/>
    </xf>
    <xf numFmtId="165" fontId="11" fillId="3" borderId="7" xfId="5" applyNumberFormat="1" applyFont="1" applyFill="1" applyBorder="1" applyAlignment="1">
      <alignment horizontal="center" vertical="top" wrapText="1"/>
    </xf>
    <xf numFmtId="165" fontId="11" fillId="3" borderId="6" xfId="5" applyNumberFormat="1" applyFont="1" applyFill="1" applyBorder="1" applyAlignment="1">
      <alignment horizontal="center" vertical="top" wrapText="1"/>
    </xf>
    <xf numFmtId="165" fontId="11" fillId="3" borderId="8" xfId="5" applyNumberFormat="1" applyFont="1" applyFill="1" applyBorder="1" applyAlignment="1">
      <alignment horizontal="center" vertical="top" wrapText="1"/>
    </xf>
    <xf numFmtId="165" fontId="11" fillId="0" borderId="90" xfId="5" applyNumberFormat="1" applyFont="1" applyFill="1" applyBorder="1" applyAlignment="1">
      <alignment horizontal="right" wrapText="1"/>
    </xf>
    <xf numFmtId="165" fontId="17" fillId="0" borderId="23" xfId="5" applyNumberFormat="1" applyFont="1" applyFill="1" applyBorder="1" applyAlignment="1">
      <alignment horizontal="center" vertical="top" wrapText="1"/>
    </xf>
    <xf numFmtId="165" fontId="47" fillId="0" borderId="90" xfId="5" applyNumberFormat="1" applyFont="1" applyFill="1" applyBorder="1" applyAlignment="1">
      <alignment horizontal="center" vertical="top" wrapText="1"/>
    </xf>
    <xf numFmtId="165" fontId="11" fillId="0" borderId="15" xfId="5" applyNumberFormat="1" applyFont="1" applyFill="1" applyBorder="1" applyAlignment="1">
      <alignment horizontal="center" wrapText="1"/>
    </xf>
    <xf numFmtId="165" fontId="40" fillId="0" borderId="91" xfId="5" applyNumberFormat="1" applyFont="1" applyFill="1" applyBorder="1" applyAlignment="1">
      <alignment horizontal="center" wrapText="1"/>
    </xf>
    <xf numFmtId="165" fontId="13" fillId="0" borderId="14" xfId="5" applyNumberFormat="1" applyFont="1" applyFill="1" applyBorder="1" applyAlignment="1">
      <alignment horizontal="right" wrapText="1"/>
    </xf>
    <xf numFmtId="165" fontId="13" fillId="0" borderId="21" xfId="11" applyNumberFormat="1" applyFont="1" applyFill="1" applyBorder="1" applyAlignment="1" applyProtection="1">
      <alignment horizontal="right"/>
      <protection hidden="1"/>
    </xf>
    <xf numFmtId="165" fontId="13" fillId="0" borderId="14" xfId="5" applyNumberFormat="1" applyFont="1" applyFill="1" applyBorder="1" applyAlignment="1">
      <alignment horizontal="right" vertical="top" wrapText="1"/>
    </xf>
    <xf numFmtId="165" fontId="11" fillId="15" borderId="19" xfId="5" applyNumberFormat="1" applyFont="1" applyFill="1" applyBorder="1" applyAlignment="1">
      <alignment horizontal="center" wrapText="1"/>
    </xf>
    <xf numFmtId="165" fontId="11" fillId="15" borderId="76" xfId="5" applyNumberFormat="1" applyFont="1" applyFill="1" applyBorder="1" applyAlignment="1">
      <alignment horizontal="center" wrapText="1"/>
    </xf>
    <xf numFmtId="165" fontId="47" fillId="0" borderId="90" xfId="5" applyNumberFormat="1" applyFont="1" applyFill="1" applyBorder="1" applyAlignment="1">
      <alignment horizontal="right" vertical="top" wrapText="1"/>
    </xf>
    <xf numFmtId="165" fontId="17" fillId="0" borderId="6" xfId="5" applyNumberFormat="1" applyFont="1" applyFill="1" applyBorder="1" applyAlignment="1">
      <alignment horizontal="right" vertical="top" wrapText="1"/>
    </xf>
    <xf numFmtId="165" fontId="47" fillId="0" borderId="8" xfId="5" applyNumberFormat="1" applyFont="1" applyFill="1" applyBorder="1" applyAlignment="1">
      <alignment horizontal="right" vertical="top" wrapText="1"/>
    </xf>
    <xf numFmtId="165" fontId="17" fillId="0" borderId="15" xfId="5" applyNumberFormat="1" applyFont="1" applyFill="1" applyBorder="1" applyAlignment="1">
      <alignment horizontal="right" vertical="top" wrapText="1"/>
    </xf>
    <xf numFmtId="165" fontId="47" fillId="0" borderId="91" xfId="5" applyNumberFormat="1" applyFont="1" applyFill="1" applyBorder="1" applyAlignment="1">
      <alignment horizontal="right" vertical="top" wrapText="1"/>
    </xf>
    <xf numFmtId="165" fontId="11" fillId="15" borderId="19" xfId="5" applyNumberFormat="1" applyFont="1" applyFill="1" applyBorder="1" applyAlignment="1">
      <alignment horizontal="right" wrapText="1"/>
    </xf>
    <xf numFmtId="165" fontId="11" fillId="15" borderId="76" xfId="5" applyNumberFormat="1" applyFont="1" applyFill="1" applyBorder="1" applyAlignment="1">
      <alignment horizontal="right" wrapText="1"/>
    </xf>
    <xf numFmtId="165" fontId="17" fillId="0" borderId="90" xfId="5" applyNumberFormat="1" applyFont="1" applyFill="1" applyBorder="1" applyAlignment="1">
      <alignment horizontal="right" vertical="top" wrapText="1"/>
    </xf>
    <xf numFmtId="165" fontId="17" fillId="0" borderId="14" xfId="5" applyNumberFormat="1" applyFont="1" applyFill="1" applyBorder="1" applyAlignment="1">
      <alignment horizontal="right" vertical="top" wrapText="1"/>
    </xf>
    <xf numFmtId="165" fontId="17" fillId="0" borderId="21" xfId="5" applyNumberFormat="1" applyFont="1" applyFill="1" applyBorder="1" applyAlignment="1">
      <alignment horizontal="right" vertical="top" wrapText="1"/>
    </xf>
    <xf numFmtId="165" fontId="7" fillId="15" borderId="2" xfId="12" applyNumberFormat="1" applyFont="1" applyFill="1" applyBorder="1" applyAlignment="1" applyProtection="1">
      <alignment horizontal="right"/>
      <protection hidden="1"/>
    </xf>
    <xf numFmtId="165" fontId="7" fillId="15" borderId="81" xfId="12" applyNumberFormat="1" applyFont="1" applyFill="1" applyBorder="1" applyAlignment="1" applyProtection="1">
      <alignment horizontal="right"/>
      <protection hidden="1"/>
    </xf>
    <xf numFmtId="165" fontId="17" fillId="0" borderId="6" xfId="11" applyNumberFormat="1" applyFont="1" applyFill="1" applyBorder="1" applyAlignment="1" applyProtection="1">
      <alignment horizontal="right"/>
      <protection hidden="1"/>
    </xf>
    <xf numFmtId="165" fontId="17" fillId="0" borderId="8" xfId="11" applyNumberFormat="1" applyFont="1" applyFill="1" applyBorder="1" applyAlignment="1" applyProtection="1">
      <alignment horizontal="right"/>
      <protection hidden="1"/>
    </xf>
    <xf numFmtId="165" fontId="47" fillId="0" borderId="6" xfId="11" applyNumberFormat="1" applyFont="1" applyFill="1" applyBorder="1" applyAlignment="1" applyProtection="1">
      <alignment horizontal="right"/>
      <protection hidden="1"/>
    </xf>
    <xf numFmtId="165" fontId="13" fillId="0" borderId="6" xfId="5" applyNumberFormat="1" applyFont="1" applyFill="1" applyBorder="1" applyAlignment="1">
      <alignment horizontal="center" vertical="top" wrapText="1"/>
    </xf>
    <xf numFmtId="165" fontId="14" fillId="9" borderId="15" xfId="10" applyNumberFormat="1" applyFont="1" applyFill="1" applyBorder="1" applyAlignment="1" applyProtection="1">
      <alignment horizontal="right"/>
      <protection hidden="1"/>
    </xf>
    <xf numFmtId="165" fontId="14" fillId="9" borderId="14" xfId="10" applyNumberFormat="1" applyFont="1" applyFill="1" applyBorder="1" applyAlignment="1" applyProtection="1">
      <alignment horizontal="right"/>
      <protection hidden="1"/>
    </xf>
    <xf numFmtId="165" fontId="14" fillId="0" borderId="6" xfId="11" applyNumberFormat="1" applyFont="1" applyFill="1" applyBorder="1" applyAlignment="1" applyProtection="1">
      <alignment horizontal="center"/>
      <protection hidden="1"/>
    </xf>
    <xf numFmtId="165" fontId="14" fillId="0" borderId="15" xfId="11" applyNumberFormat="1" applyFont="1" applyFill="1" applyBorder="1" applyAlignment="1" applyProtection="1">
      <alignment horizontal="right" indent="1"/>
      <protection hidden="1"/>
    </xf>
    <xf numFmtId="165" fontId="14" fillId="0" borderId="91" xfId="11" applyNumberFormat="1" applyFont="1" applyFill="1" applyBorder="1" applyAlignment="1" applyProtection="1">
      <alignment horizontal="right"/>
      <protection hidden="1"/>
    </xf>
    <xf numFmtId="165" fontId="14" fillId="9" borderId="6" xfId="10" applyNumberFormat="1" applyFont="1" applyFill="1" applyBorder="1" applyAlignment="1" applyProtection="1">
      <alignment horizontal="right"/>
      <protection hidden="1"/>
    </xf>
    <xf numFmtId="165" fontId="14" fillId="0" borderId="14" xfId="11" applyNumberFormat="1" applyFont="1" applyFill="1" applyBorder="1" applyAlignment="1" applyProtection="1">
      <alignment horizontal="right" indent="1"/>
      <protection hidden="1"/>
    </xf>
    <xf numFmtId="165" fontId="14" fillId="0" borderId="21" xfId="11" applyNumberFormat="1" applyFont="1" applyFill="1" applyBorder="1" applyAlignment="1" applyProtection="1">
      <alignment horizontal="right"/>
      <protection hidden="1"/>
    </xf>
    <xf numFmtId="165" fontId="11" fillId="0" borderId="2" xfId="11" applyNumberFormat="1" applyFont="1" applyFill="1" applyBorder="1" applyAlignment="1" applyProtection="1">
      <alignment horizontal="right"/>
      <protection hidden="1"/>
    </xf>
    <xf numFmtId="165" fontId="11" fillId="0" borderId="81" xfId="11" applyNumberFormat="1" applyFont="1" applyFill="1" applyBorder="1" applyAlignment="1" applyProtection="1">
      <alignment horizontal="right"/>
      <protection hidden="1"/>
    </xf>
    <xf numFmtId="169" fontId="14" fillId="0" borderId="118" xfId="12" applyNumberFormat="1" applyFont="1" applyFill="1" applyBorder="1" applyAlignment="1" applyProtection="1">
      <alignment horizontal="center"/>
      <protection hidden="1"/>
    </xf>
    <xf numFmtId="49" fontId="13" fillId="0" borderId="12" xfId="11" applyNumberFormat="1" applyFont="1" applyBorder="1" applyAlignment="1" applyProtection="1">
      <alignment horizontal="center"/>
      <protection hidden="1"/>
    </xf>
    <xf numFmtId="167" fontId="13" fillId="0" borderId="12" xfId="11" applyNumberFormat="1" applyFont="1" applyBorder="1" applyAlignment="1" applyProtection="1">
      <alignment horizontal="center"/>
      <protection hidden="1"/>
    </xf>
    <xf numFmtId="168" fontId="13" fillId="0" borderId="12" xfId="11" applyNumberFormat="1" applyFont="1" applyBorder="1" applyAlignment="1" applyProtection="1">
      <alignment horizontal="center"/>
      <protection hidden="1"/>
    </xf>
    <xf numFmtId="165" fontId="14" fillId="0" borderId="12" xfId="8" applyNumberFormat="1" applyFont="1" applyFill="1" applyBorder="1" applyAlignment="1" applyProtection="1">
      <alignment horizontal="right"/>
      <protection hidden="1"/>
    </xf>
    <xf numFmtId="165" fontId="14" fillId="0" borderId="119" xfId="8" applyNumberFormat="1" applyFont="1" applyFill="1" applyBorder="1" applyAlignment="1" applyProtection="1">
      <alignment horizontal="right"/>
      <protection hidden="1"/>
    </xf>
    <xf numFmtId="165" fontId="11" fillId="0" borderId="120" xfId="10" applyNumberFormat="1" applyFont="1" applyFill="1" applyBorder="1" applyAlignment="1" applyProtection="1">
      <alignment horizontal="right"/>
      <protection hidden="1"/>
    </xf>
    <xf numFmtId="165" fontId="11" fillId="0" borderId="121" xfId="10" applyNumberFormat="1" applyFont="1" applyFill="1" applyBorder="1" applyAlignment="1" applyProtection="1">
      <alignment horizontal="right"/>
      <protection hidden="1"/>
    </xf>
    <xf numFmtId="172" fontId="62" fillId="0" borderId="0" xfId="5" applyNumberFormat="1" applyFont="1" applyBorder="1" applyAlignment="1">
      <alignment horizontal="center" wrapText="1"/>
    </xf>
    <xf numFmtId="49" fontId="11" fillId="0" borderId="6" xfId="6" applyNumberFormat="1" applyFont="1" applyFill="1" applyBorder="1" applyAlignment="1">
      <alignment horizontal="center"/>
    </xf>
    <xf numFmtId="49" fontId="13" fillId="0" borderId="14" xfId="6" applyNumberFormat="1" applyFont="1" applyFill="1" applyBorder="1" applyAlignment="1">
      <alignment horizontal="center"/>
    </xf>
    <xf numFmtId="0" fontId="11" fillId="11" borderId="41" xfId="7" applyFont="1" applyFill="1" applyBorder="1" applyAlignment="1">
      <alignment horizontal="center" wrapText="1"/>
    </xf>
    <xf numFmtId="0" fontId="11" fillId="11" borderId="29" xfId="7" applyFont="1" applyFill="1" applyBorder="1" applyAlignment="1">
      <alignment horizontal="center" wrapText="1"/>
    </xf>
    <xf numFmtId="0" fontId="11" fillId="11" borderId="48" xfId="7" applyFont="1" applyFill="1" applyBorder="1" applyAlignment="1">
      <alignment horizontal="center" wrapText="1"/>
    </xf>
    <xf numFmtId="166" fontId="7" fillId="14" borderId="41" xfId="10" applyNumberFormat="1" applyFont="1" applyFill="1" applyBorder="1" applyAlignment="1" applyProtection="1">
      <alignment horizontal="center" wrapText="1"/>
      <protection hidden="1"/>
    </xf>
    <xf numFmtId="166" fontId="7" fillId="14" borderId="29" xfId="10" applyNumberFormat="1" applyFont="1" applyFill="1" applyBorder="1" applyAlignment="1" applyProtection="1">
      <alignment horizontal="center" wrapText="1"/>
      <protection hidden="1"/>
    </xf>
    <xf numFmtId="166" fontId="7" fillId="14" borderId="48" xfId="10" applyNumberFormat="1" applyFont="1" applyFill="1" applyBorder="1" applyAlignment="1" applyProtection="1">
      <alignment horizontal="center" wrapText="1"/>
      <protection hidden="1"/>
    </xf>
    <xf numFmtId="166" fontId="7" fillId="14" borderId="20" xfId="10" applyNumberFormat="1" applyFont="1" applyFill="1" applyBorder="1" applyAlignment="1" applyProtection="1">
      <alignment horizontal="center" wrapText="1"/>
      <protection hidden="1"/>
    </xf>
    <xf numFmtId="166" fontId="7" fillId="14" borderId="0" xfId="10" applyNumberFormat="1" applyFont="1" applyFill="1" applyBorder="1" applyAlignment="1" applyProtection="1">
      <alignment horizontal="center" wrapText="1"/>
      <protection hidden="1"/>
    </xf>
    <xf numFmtId="166" fontId="7" fillId="14" borderId="79" xfId="10" applyNumberFormat="1" applyFont="1" applyFill="1" applyBorder="1" applyAlignment="1" applyProtection="1">
      <alignment horizontal="center" wrapText="1"/>
      <protection hidden="1"/>
    </xf>
    <xf numFmtId="0" fontId="13" fillId="0" borderId="41" xfId="6" applyFont="1" applyBorder="1" applyAlignment="1">
      <alignment horizontal="center" wrapText="1"/>
    </xf>
    <xf numFmtId="0" fontId="13" fillId="0" borderId="29" xfId="6" applyFont="1" applyBorder="1" applyAlignment="1">
      <alignment horizontal="center" wrapText="1"/>
    </xf>
    <xf numFmtId="0" fontId="13" fillId="0" borderId="62" xfId="6" applyFont="1" applyBorder="1" applyAlignment="1">
      <alignment horizontal="center" wrapText="1"/>
    </xf>
    <xf numFmtId="49" fontId="6" fillId="13" borderId="12" xfId="6" applyNumberFormat="1" applyFont="1" applyFill="1" applyBorder="1" applyAlignment="1">
      <alignment horizontal="center"/>
    </xf>
    <xf numFmtId="49" fontId="6" fillId="13" borderId="68" xfId="6" applyNumberFormat="1" applyFont="1" applyFill="1" applyBorder="1" applyAlignment="1">
      <alignment horizontal="center"/>
    </xf>
    <xf numFmtId="49" fontId="11" fillId="2" borderId="52" xfId="6" applyNumberFormat="1" applyFont="1" applyFill="1" applyBorder="1" applyAlignment="1">
      <alignment horizontal="center"/>
    </xf>
    <xf numFmtId="49" fontId="11" fillId="2" borderId="53" xfId="6" applyNumberFormat="1" applyFont="1" applyFill="1" applyBorder="1" applyAlignment="1">
      <alignment horizontal="center"/>
    </xf>
    <xf numFmtId="49" fontId="11" fillId="2" borderId="26" xfId="6" applyNumberFormat="1" applyFont="1" applyFill="1" applyBorder="1" applyAlignment="1">
      <alignment horizontal="center"/>
    </xf>
    <xf numFmtId="0" fontId="13" fillId="0" borderId="6" xfId="8" applyNumberFormat="1" applyFont="1" applyFill="1" applyBorder="1" applyAlignment="1" applyProtection="1">
      <alignment horizontal="center"/>
      <protection hidden="1"/>
    </xf>
    <xf numFmtId="0" fontId="2" fillId="0" borderId="55" xfId="5" applyFont="1" applyBorder="1" applyAlignment="1">
      <alignment horizontal="center"/>
    </xf>
    <xf numFmtId="0" fontId="2" fillId="0" borderId="51" xfId="5" applyFont="1" applyBorder="1" applyAlignment="1">
      <alignment horizontal="center"/>
    </xf>
    <xf numFmtId="0" fontId="2" fillId="0" borderId="56" xfId="5" applyFont="1" applyBorder="1" applyAlignment="1">
      <alignment horizontal="center"/>
    </xf>
    <xf numFmtId="0" fontId="24" fillId="0" borderId="20" xfId="5" applyFont="1" applyBorder="1" applyAlignment="1">
      <alignment horizontal="center" wrapText="1"/>
    </xf>
    <xf numFmtId="0" fontId="24" fillId="0" borderId="0" xfId="5" applyFont="1" applyBorder="1" applyAlignment="1">
      <alignment horizontal="center" wrapText="1"/>
    </xf>
    <xf numFmtId="0" fontId="24" fillId="0" borderId="92" xfId="5" applyFont="1" applyBorder="1" applyAlignment="1">
      <alignment horizontal="center" wrapText="1"/>
    </xf>
    <xf numFmtId="0" fontId="11" fillId="2" borderId="41" xfId="7" applyFont="1" applyFill="1" applyBorder="1" applyAlignment="1">
      <alignment horizontal="center" wrapText="1"/>
    </xf>
    <xf numFmtId="0" fontId="11" fillId="2" borderId="29" xfId="7" applyFont="1" applyFill="1" applyBorder="1" applyAlignment="1">
      <alignment horizontal="center" wrapText="1"/>
    </xf>
    <xf numFmtId="0" fontId="11" fillId="2" borderId="48" xfId="7" applyFont="1" applyFill="1" applyBorder="1" applyAlignment="1">
      <alignment horizontal="center" wrapText="1"/>
    </xf>
    <xf numFmtId="49" fontId="11" fillId="0" borderId="61" xfId="11" applyNumberFormat="1" applyFont="1" applyFill="1" applyBorder="1" applyAlignment="1" applyProtection="1">
      <alignment horizontal="center"/>
      <protection hidden="1"/>
    </xf>
    <xf numFmtId="49" fontId="11" fillId="0" borderId="29" xfId="11" applyNumberFormat="1" applyFont="1" applyFill="1" applyBorder="1" applyAlignment="1" applyProtection="1">
      <alignment horizontal="center"/>
      <protection hidden="1"/>
    </xf>
    <xf numFmtId="49" fontId="11" fillId="0" borderId="49" xfId="11" applyNumberFormat="1" applyFont="1" applyFill="1" applyBorder="1" applyAlignment="1" applyProtection="1">
      <alignment horizontal="center"/>
      <protection hidden="1"/>
    </xf>
    <xf numFmtId="0" fontId="11" fillId="0" borderId="41" xfId="5" applyFont="1" applyFill="1" applyBorder="1" applyAlignment="1">
      <alignment horizontal="center" vertical="top" wrapText="1"/>
    </xf>
    <xf numFmtId="0" fontId="11" fillId="0" borderId="29" xfId="5" applyFont="1" applyFill="1" applyBorder="1" applyAlignment="1">
      <alignment horizontal="center" vertical="top" wrapText="1"/>
    </xf>
    <xf numFmtId="0" fontId="11" fillId="0" borderId="62" xfId="5" applyFont="1" applyFill="1" applyBorder="1" applyAlignment="1">
      <alignment horizontal="center" vertical="top" wrapText="1"/>
    </xf>
    <xf numFmtId="0" fontId="11" fillId="0" borderId="50" xfId="5" applyFont="1" applyFill="1" applyBorder="1" applyAlignment="1">
      <alignment horizontal="center" vertical="top" wrapText="1"/>
    </xf>
    <xf numFmtId="0" fontId="11" fillId="0" borderId="51" xfId="5" applyFont="1" applyFill="1" applyBorder="1" applyAlignment="1">
      <alignment horizontal="center" vertical="top" wrapText="1"/>
    </xf>
    <xf numFmtId="0" fontId="11" fillId="0" borderId="99" xfId="5" applyFont="1" applyFill="1" applyBorder="1" applyAlignment="1">
      <alignment horizontal="center" vertical="top" wrapText="1"/>
    </xf>
    <xf numFmtId="0" fontId="7" fillId="15" borderId="41" xfId="6" applyFont="1" applyFill="1" applyBorder="1" applyAlignment="1">
      <alignment horizontal="left"/>
    </xf>
    <xf numFmtId="0" fontId="7" fillId="15" borderId="29" xfId="6" applyFont="1" applyFill="1" applyBorder="1" applyAlignment="1">
      <alignment horizontal="left"/>
    </xf>
    <xf numFmtId="0" fontId="7" fillId="15" borderId="49" xfId="6" applyFont="1" applyFill="1" applyBorder="1" applyAlignment="1">
      <alignment horizontal="left"/>
    </xf>
    <xf numFmtId="0" fontId="2" fillId="0" borderId="4" xfId="5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6" xfId="16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 wrapText="1"/>
    </xf>
    <xf numFmtId="0" fontId="13" fillId="0" borderId="78" xfId="0" applyFont="1" applyFill="1" applyBorder="1" applyAlignment="1">
      <alignment horizontal="center" wrapText="1"/>
    </xf>
    <xf numFmtId="0" fontId="13" fillId="0" borderId="98" xfId="0" applyFont="1" applyFill="1" applyBorder="1" applyAlignment="1">
      <alignment horizontal="center" wrapText="1"/>
    </xf>
    <xf numFmtId="0" fontId="14" fillId="0" borderId="6" xfId="16" applyFont="1" applyFill="1" applyBorder="1" applyAlignment="1">
      <alignment horizontal="center"/>
    </xf>
    <xf numFmtId="0" fontId="7" fillId="8" borderId="41" xfId="6" applyFont="1" applyFill="1" applyBorder="1" applyAlignment="1">
      <alignment horizontal="center"/>
    </xf>
    <xf numFmtId="0" fontId="7" fillId="8" borderId="29" xfId="6" applyFont="1" applyFill="1" applyBorder="1" applyAlignment="1">
      <alignment horizontal="center"/>
    </xf>
    <xf numFmtId="0" fontId="7" fillId="8" borderId="49" xfId="6" applyFont="1" applyFill="1" applyBorder="1" applyAlignment="1">
      <alignment horizontal="center"/>
    </xf>
    <xf numFmtId="0" fontId="7" fillId="8" borderId="50" xfId="6" applyFont="1" applyFill="1" applyBorder="1" applyAlignment="1">
      <alignment horizontal="center"/>
    </xf>
    <xf numFmtId="0" fontId="7" fillId="8" borderId="51" xfId="6" applyFont="1" applyFill="1" applyBorder="1" applyAlignment="1">
      <alignment horizontal="center"/>
    </xf>
    <xf numFmtId="0" fontId="7" fillId="8" borderId="56" xfId="6" applyFont="1" applyFill="1" applyBorder="1" applyAlignment="1">
      <alignment horizontal="center"/>
    </xf>
    <xf numFmtId="0" fontId="11" fillId="8" borderId="41" xfId="6" applyFont="1" applyFill="1" applyBorder="1" applyAlignment="1">
      <alignment horizontal="center"/>
    </xf>
    <xf numFmtId="0" fontId="11" fillId="8" borderId="29" xfId="6" applyFont="1" applyFill="1" applyBorder="1" applyAlignment="1">
      <alignment horizontal="center"/>
    </xf>
    <xf numFmtId="0" fontId="11" fillId="8" borderId="49" xfId="6" applyFont="1" applyFill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13" fillId="0" borderId="83" xfId="8" applyNumberFormat="1" applyFont="1" applyFill="1" applyBorder="1" applyAlignment="1" applyProtection="1">
      <alignment horizontal="center"/>
      <protection hidden="1"/>
    </xf>
    <xf numFmtId="0" fontId="13" fillId="0" borderId="84" xfId="8" applyNumberFormat="1" applyFont="1" applyFill="1" applyBorder="1" applyAlignment="1" applyProtection="1">
      <alignment horizontal="center"/>
      <protection hidden="1"/>
    </xf>
    <xf numFmtId="0" fontId="13" fillId="0" borderId="85" xfId="8" applyNumberFormat="1" applyFont="1" applyFill="1" applyBorder="1" applyAlignment="1" applyProtection="1">
      <alignment horizontal="center"/>
      <protection hidden="1"/>
    </xf>
    <xf numFmtId="0" fontId="8" fillId="0" borderId="83" xfId="8" applyNumberFormat="1" applyFont="1" applyFill="1" applyBorder="1" applyAlignment="1" applyProtection="1">
      <alignment horizontal="center"/>
      <protection hidden="1"/>
    </xf>
    <xf numFmtId="0" fontId="8" fillId="0" borderId="84" xfId="8" applyNumberFormat="1" applyFont="1" applyFill="1" applyBorder="1" applyAlignment="1" applyProtection="1">
      <alignment horizontal="center"/>
      <protection hidden="1"/>
    </xf>
    <xf numFmtId="0" fontId="8" fillId="0" borderId="85" xfId="8" applyNumberFormat="1" applyFont="1" applyFill="1" applyBorder="1" applyAlignment="1" applyProtection="1">
      <alignment horizontal="center"/>
      <protection hidden="1"/>
    </xf>
    <xf numFmtId="170" fontId="13" fillId="0" borderId="41" xfId="11" applyNumberFormat="1" applyFont="1" applyFill="1" applyBorder="1" applyAlignment="1" applyProtection="1">
      <alignment horizontal="center"/>
      <protection hidden="1"/>
    </xf>
    <xf numFmtId="170" fontId="13" fillId="0" borderId="29" xfId="11" applyNumberFormat="1" applyFont="1" applyFill="1" applyBorder="1" applyAlignment="1" applyProtection="1">
      <alignment horizontal="center"/>
      <protection hidden="1"/>
    </xf>
    <xf numFmtId="170" fontId="13" fillId="0" borderId="62" xfId="11" applyNumberFormat="1" applyFont="1" applyFill="1" applyBorder="1" applyAlignment="1" applyProtection="1">
      <alignment horizontal="center"/>
      <protection hidden="1"/>
    </xf>
    <xf numFmtId="0" fontId="2" fillId="0" borderId="10" xfId="5" applyFont="1" applyBorder="1" applyAlignment="1">
      <alignment horizontal="center"/>
    </xf>
    <xf numFmtId="0" fontId="14" fillId="0" borderId="6" xfId="8" applyNumberFormat="1" applyFont="1" applyFill="1" applyBorder="1" applyAlignment="1" applyProtection="1">
      <alignment horizontal="center"/>
      <protection hidden="1"/>
    </xf>
    <xf numFmtId="0" fontId="13" fillId="0" borderId="15" xfId="8" applyNumberFormat="1" applyFont="1" applyFill="1" applyBorder="1" applyAlignment="1" applyProtection="1">
      <alignment horizontal="center"/>
      <protection hidden="1"/>
    </xf>
    <xf numFmtId="49" fontId="7" fillId="0" borderId="6" xfId="5" applyNumberFormat="1" applyFont="1" applyBorder="1" applyAlignment="1">
      <alignment horizontal="center"/>
    </xf>
    <xf numFmtId="49" fontId="7" fillId="0" borderId="38" xfId="6" applyNumberFormat="1" applyFont="1" applyFill="1" applyBorder="1" applyAlignment="1">
      <alignment horizontal="center"/>
    </xf>
    <xf numFmtId="49" fontId="7" fillId="0" borderId="14" xfId="5" applyNumberFormat="1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92" xfId="5" applyFont="1" applyBorder="1" applyAlignment="1">
      <alignment horizontal="center"/>
    </xf>
    <xf numFmtId="0" fontId="7" fillId="0" borderId="19" xfId="5" applyFont="1" applyBorder="1" applyAlignment="1">
      <alignment horizontal="center"/>
    </xf>
    <xf numFmtId="0" fontId="7" fillId="0" borderId="17" xfId="16" applyFont="1" applyBorder="1" applyAlignment="1"/>
    <xf numFmtId="0" fontId="7" fillId="0" borderId="15" xfId="16" applyFont="1" applyBorder="1" applyAlignment="1"/>
    <xf numFmtId="0" fontId="6" fillId="3" borderId="50" xfId="16" applyFont="1" applyFill="1" applyBorder="1" applyAlignment="1">
      <alignment horizontal="center"/>
    </xf>
    <xf numFmtId="0" fontId="6" fillId="3" borderId="51" xfId="16" applyFont="1" applyFill="1" applyBorder="1" applyAlignment="1">
      <alignment horizontal="center"/>
    </xf>
    <xf numFmtId="0" fontId="6" fillId="3" borderId="56" xfId="16" applyFont="1" applyFill="1" applyBorder="1" applyAlignment="1">
      <alignment horizontal="center"/>
    </xf>
    <xf numFmtId="0" fontId="6" fillId="2" borderId="3" xfId="16" applyFont="1" applyFill="1" applyBorder="1" applyAlignment="1">
      <alignment horizontal="left"/>
    </xf>
    <xf numFmtId="0" fontId="6" fillId="2" borderId="4" xfId="16" applyFont="1" applyFill="1" applyBorder="1" applyAlignment="1">
      <alignment horizontal="left"/>
    </xf>
    <xf numFmtId="0" fontId="9" fillId="0" borderId="5" xfId="5" applyFont="1" applyBorder="1" applyAlignment="1">
      <alignment horizontal="left" wrapText="1"/>
    </xf>
    <xf numFmtId="0" fontId="9" fillId="0" borderId="6" xfId="5" applyFont="1" applyBorder="1" applyAlignment="1">
      <alignment horizontal="left" wrapText="1"/>
    </xf>
    <xf numFmtId="0" fontId="9" fillId="0" borderId="16" xfId="5" applyFont="1" applyBorder="1" applyAlignment="1">
      <alignment horizontal="left" wrapText="1"/>
    </xf>
    <xf numFmtId="0" fontId="9" fillId="0" borderId="14" xfId="5" applyFont="1" applyBorder="1" applyAlignment="1">
      <alignment horizontal="left" wrapText="1"/>
    </xf>
    <xf numFmtId="166" fontId="7" fillId="0" borderId="5" xfId="11" applyNumberFormat="1" applyFont="1" applyFill="1" applyBorder="1" applyAlignment="1" applyProtection="1">
      <alignment horizontal="left" wrapText="1"/>
      <protection hidden="1"/>
    </xf>
    <xf numFmtId="166" fontId="7" fillId="0" borderId="6" xfId="11" applyNumberFormat="1" applyFont="1" applyFill="1" applyBorder="1" applyAlignment="1" applyProtection="1">
      <alignment horizontal="left" wrapText="1"/>
      <protection hidden="1"/>
    </xf>
    <xf numFmtId="0" fontId="7" fillId="0" borderId="5" xfId="16" applyFont="1" applyBorder="1" applyAlignment="1">
      <alignment wrapText="1"/>
    </xf>
    <xf numFmtId="0" fontId="7" fillId="0" borderId="6" xfId="16" applyFont="1" applyBorder="1" applyAlignment="1">
      <alignment wrapText="1"/>
    </xf>
    <xf numFmtId="0" fontId="2" fillId="0" borderId="41" xfId="5" applyFont="1" applyBorder="1" applyAlignment="1">
      <alignment horizontal="center"/>
    </xf>
    <xf numFmtId="0" fontId="2" fillId="0" borderId="29" xfId="5" applyFont="1" applyBorder="1" applyAlignment="1">
      <alignment horizontal="center"/>
    </xf>
    <xf numFmtId="0" fontId="2" fillId="0" borderId="62" xfId="5" applyFont="1" applyBorder="1" applyAlignment="1">
      <alignment horizontal="center"/>
    </xf>
    <xf numFmtId="0" fontId="6" fillId="2" borderId="41" xfId="16" applyFont="1" applyFill="1" applyBorder="1" applyAlignment="1">
      <alignment horizontal="center"/>
    </xf>
    <xf numFmtId="0" fontId="6" fillId="2" borderId="29" xfId="16" applyFont="1" applyFill="1" applyBorder="1" applyAlignment="1">
      <alignment horizontal="center"/>
    </xf>
    <xf numFmtId="0" fontId="6" fillId="2" borderId="49" xfId="16" applyFont="1" applyFill="1" applyBorder="1" applyAlignment="1">
      <alignment horizontal="center"/>
    </xf>
    <xf numFmtId="0" fontId="7" fillId="0" borderId="3" xfId="16" applyFont="1" applyBorder="1" applyAlignment="1">
      <alignment wrapText="1"/>
    </xf>
    <xf numFmtId="0" fontId="7" fillId="0" borderId="4" xfId="16" applyFont="1" applyBorder="1" applyAlignment="1">
      <alignment wrapText="1"/>
    </xf>
    <xf numFmtId="0" fontId="7" fillId="0" borderId="32" xfId="16" applyFont="1" applyBorder="1" applyAlignment="1">
      <alignment horizontal="left" wrapText="1"/>
    </xf>
    <xf numFmtId="0" fontId="7" fillId="0" borderId="46" xfId="16" applyFont="1" applyBorder="1" applyAlignment="1">
      <alignment horizontal="left" wrapText="1"/>
    </xf>
    <xf numFmtId="0" fontId="7" fillId="0" borderId="47" xfId="16" applyFont="1" applyBorder="1" applyAlignment="1">
      <alignment horizontal="left" wrapText="1"/>
    </xf>
    <xf numFmtId="0" fontId="7" fillId="0" borderId="5" xfId="16" applyFont="1" applyBorder="1" applyAlignment="1">
      <alignment horizontal="left"/>
    </xf>
    <xf numFmtId="0" fontId="7" fillId="0" borderId="6" xfId="16" applyFont="1" applyBorder="1" applyAlignment="1">
      <alignment horizontal="left"/>
    </xf>
    <xf numFmtId="0" fontId="8" fillId="0" borderId="6" xfId="16" applyFont="1" applyBorder="1" applyAlignment="1">
      <alignment horizontal="center"/>
    </xf>
    <xf numFmtId="0" fontId="8" fillId="0" borderId="6" xfId="16" applyFont="1" applyFill="1" applyBorder="1" applyAlignment="1">
      <alignment horizontal="center"/>
    </xf>
    <xf numFmtId="49" fontId="8" fillId="0" borderId="75" xfId="5" applyNumberFormat="1" applyFont="1" applyBorder="1" applyAlignment="1">
      <alignment horizontal="center"/>
    </xf>
    <xf numFmtId="49" fontId="8" fillId="0" borderId="70" xfId="5" applyNumberFormat="1" applyFont="1" applyBorder="1" applyAlignment="1">
      <alignment horizontal="center"/>
    </xf>
    <xf numFmtId="49" fontId="8" fillId="0" borderId="66" xfId="5" applyNumberFormat="1" applyFont="1" applyBorder="1" applyAlignment="1">
      <alignment horizontal="center"/>
    </xf>
    <xf numFmtId="0" fontId="8" fillId="0" borderId="34" xfId="16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43" fillId="0" borderId="0" xfId="5" applyFont="1" applyAlignment="1">
      <alignment horizontal="center" wrapText="1"/>
    </xf>
    <xf numFmtId="0" fontId="6" fillId="2" borderId="18" xfId="16" applyFont="1" applyFill="1" applyBorder="1" applyAlignment="1">
      <alignment horizontal="center"/>
    </xf>
    <xf numFmtId="0" fontId="6" fillId="2" borderId="19" xfId="16" applyFont="1" applyFill="1" applyBorder="1" applyAlignment="1">
      <alignment horizontal="center"/>
    </xf>
    <xf numFmtId="49" fontId="8" fillId="0" borderId="23" xfId="5" applyNumberFormat="1" applyFont="1" applyBorder="1" applyAlignment="1">
      <alignment horizontal="center"/>
    </xf>
    <xf numFmtId="49" fontId="8" fillId="0" borderId="6" xfId="5" applyNumberFormat="1" applyFont="1" applyBorder="1" applyAlignment="1">
      <alignment horizontal="center"/>
    </xf>
    <xf numFmtId="0" fontId="7" fillId="0" borderId="6" xfId="16" applyFont="1" applyFill="1" applyBorder="1" applyAlignment="1">
      <alignment horizontal="center"/>
    </xf>
  </cellXfs>
  <cellStyles count="28">
    <cellStyle name="Обычный" xfId="0" builtinId="0"/>
    <cellStyle name="Обычный 2" xfId="1"/>
    <cellStyle name="Обычный 2 2" xfId="2"/>
    <cellStyle name="Обычный 2 3" xfId="3"/>
    <cellStyle name="Обычный 2_Форма № 2 2010 г." xfId="4"/>
    <cellStyle name="Обычный 3" xfId="25"/>
    <cellStyle name="Обычный 4" xfId="26"/>
    <cellStyle name="Обычный_2009 2" xfId="23"/>
    <cellStyle name="Обычный_2009_Бюджет 2013 г." xfId="5"/>
    <cellStyle name="Обычный_2009_Форма № 2 2010 г." xfId="6"/>
    <cellStyle name="Обычный_2009_ФОРМА № 2 2011 г" xfId="7"/>
    <cellStyle name="Обычный_2009_ФОРМА № 2 2011 г 2" xfId="21"/>
    <cellStyle name="Обычный_Tmp1" xfId="8"/>
    <cellStyle name="Обычный_Tmp1_2009_Бюджет 2013 г." xfId="9"/>
    <cellStyle name="Обычный_Tmp2" xfId="20"/>
    <cellStyle name="Обычный_Tmp2_Бюджет 2012 г." xfId="10"/>
    <cellStyle name="Обычный_Tmp2_Бюджет 2013 г." xfId="11"/>
    <cellStyle name="Обычный_Tmp2_Форма № 2 2010 г." xfId="12"/>
    <cellStyle name="Обычный_Tmp2_ФОРМА № 2 2011 г" xfId="13"/>
    <cellStyle name="Обычный_Tmp2_ФОРМА № 2 2011 г 2" xfId="22"/>
    <cellStyle name="Обычный_Tmp3_Бюджет 2013 г." xfId="14"/>
    <cellStyle name="Обычный_Tmp3_Форма № 2 2010 г." xfId="15"/>
    <cellStyle name="Обычный_Приложение к бюджету на 2010г." xfId="16"/>
    <cellStyle name="Обычный_Приложение к бюджету на 2010г._Форма № 2 2010 г." xfId="17"/>
    <cellStyle name="Обычный_Форма № 2 2010 г." xfId="18"/>
    <cellStyle name="Процентный 2" xfId="24"/>
    <cellStyle name="Финансовый 2" xfId="19"/>
    <cellStyle name="Финансовый 2 2" xfId="27"/>
  </cellStyles>
  <dxfs count="0"/>
  <tableStyles count="0" defaultTableStyle="TableStyleMedium9" defaultPivotStyle="PivotStyleLight16"/>
  <colors>
    <mruColors>
      <color rgb="FFFFFF99"/>
      <color rgb="FFFFFF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topLeftCell="A10" zoomScale="115" zoomScaleNormal="150" zoomScaleSheetLayoutView="115" workbookViewId="0">
      <selection activeCell="A34" sqref="A34:J35"/>
    </sheetView>
  </sheetViews>
  <sheetFormatPr defaultRowHeight="12.75" x14ac:dyDescent="0.2"/>
  <cols>
    <col min="1" max="1" width="52.28515625" style="1" customWidth="1"/>
    <col min="2" max="2" width="5.140625" style="2" customWidth="1"/>
    <col min="3" max="4" width="3.7109375" style="2" customWidth="1"/>
    <col min="5" max="5" width="14.140625" style="2" customWidth="1"/>
    <col min="6" max="6" width="5.42578125" style="2" customWidth="1"/>
    <col min="7" max="7" width="5.28515625" style="2" customWidth="1"/>
    <col min="8" max="9" width="19.7109375" style="507" customWidth="1"/>
    <col min="10" max="10" width="18.5703125" style="507" bestFit="1" customWidth="1"/>
    <col min="11" max="3016" width="9.140625" style="3"/>
    <col min="3017" max="3017" width="9.28515625" style="3" bestFit="1" customWidth="1"/>
    <col min="3018" max="3018" width="12.85546875" style="3" bestFit="1" customWidth="1"/>
    <col min="3019" max="3020" width="9.140625" style="3"/>
    <col min="3021" max="3022" width="9.28515625" style="3" bestFit="1" customWidth="1"/>
    <col min="3023" max="3023" width="9.140625" style="3"/>
    <col min="3024" max="3025" width="9.28515625" style="3" bestFit="1" customWidth="1"/>
    <col min="3026" max="3026" width="12.85546875" style="3" bestFit="1" customWidth="1"/>
    <col min="3027" max="3028" width="9.140625" style="3"/>
    <col min="3029" max="3030" width="9.28515625" style="3" bestFit="1" customWidth="1"/>
    <col min="3031" max="3031" width="9.140625" style="3"/>
    <col min="3032" max="3033" width="9.28515625" style="3" bestFit="1" customWidth="1"/>
    <col min="3034" max="3034" width="12.85546875" style="3" bestFit="1" customWidth="1"/>
    <col min="3035" max="3036" width="9.140625" style="3"/>
    <col min="3037" max="3038" width="9.28515625" style="3" bestFit="1" customWidth="1"/>
    <col min="3039" max="3039" width="9.140625" style="3"/>
    <col min="3040" max="3041" width="9.28515625" style="3" bestFit="1" customWidth="1"/>
    <col min="3042" max="3042" width="12.85546875" style="3" bestFit="1" customWidth="1"/>
    <col min="3043" max="3044" width="9.140625" style="3"/>
    <col min="3045" max="3046" width="9.28515625" style="3" bestFit="1" customWidth="1"/>
    <col min="3047" max="3047" width="9.140625" style="3"/>
    <col min="3048" max="3049" width="9.28515625" style="3" bestFit="1" customWidth="1"/>
    <col min="3050" max="3050" width="12.85546875" style="3" bestFit="1" customWidth="1"/>
    <col min="3051" max="3052" width="9.140625" style="3"/>
    <col min="3053" max="3054" width="9.28515625" style="3" bestFit="1" customWidth="1"/>
    <col min="3055" max="3055" width="9.140625" style="3"/>
    <col min="3056" max="3057" width="9.28515625" style="3" bestFit="1" customWidth="1"/>
    <col min="3058" max="3058" width="12.85546875" style="3" bestFit="1" customWidth="1"/>
    <col min="3059" max="3060" width="9.140625" style="3"/>
    <col min="3061" max="3062" width="9.28515625" style="3" bestFit="1" customWidth="1"/>
    <col min="3063" max="3063" width="9.140625" style="3"/>
    <col min="3064" max="3065" width="9.28515625" style="3" bestFit="1" customWidth="1"/>
    <col min="3066" max="3066" width="12.85546875" style="3" bestFit="1" customWidth="1"/>
    <col min="3067" max="3068" width="9.140625" style="3"/>
    <col min="3069" max="3070" width="9.28515625" style="3" bestFit="1" customWidth="1"/>
    <col min="3071" max="3071" width="9.140625" style="3"/>
    <col min="3072" max="3073" width="9.28515625" style="3" bestFit="1" customWidth="1"/>
    <col min="3074" max="3074" width="12.85546875" style="3" bestFit="1" customWidth="1"/>
    <col min="3075" max="3076" width="9.140625" style="3"/>
    <col min="3077" max="3078" width="9.28515625" style="3" bestFit="1" customWidth="1"/>
    <col min="3079" max="3079" width="9.140625" style="3"/>
    <col min="3080" max="3081" width="9.28515625" style="3" bestFit="1" customWidth="1"/>
    <col min="3082" max="3082" width="12.85546875" style="3" bestFit="1" customWidth="1"/>
    <col min="3083" max="3084" width="9.140625" style="3"/>
    <col min="3085" max="3086" width="9.28515625" style="3" bestFit="1" customWidth="1"/>
    <col min="3087" max="3087" width="9.140625" style="3"/>
    <col min="3088" max="3089" width="9.28515625" style="3" bestFit="1" customWidth="1"/>
    <col min="3090" max="3090" width="12.85546875" style="3" bestFit="1" customWidth="1"/>
    <col min="3091" max="3092" width="9.140625" style="3"/>
    <col min="3093" max="3094" width="9.28515625" style="3" bestFit="1" customWidth="1"/>
    <col min="3095" max="3095" width="9.140625" style="3"/>
    <col min="3096" max="3097" width="9.28515625" style="3" bestFit="1" customWidth="1"/>
    <col min="3098" max="3098" width="12.85546875" style="3" bestFit="1" customWidth="1"/>
    <col min="3099" max="3100" width="9.140625" style="3"/>
    <col min="3101" max="3102" width="9.28515625" style="3" bestFit="1" customWidth="1"/>
    <col min="3103" max="3103" width="9.140625" style="3"/>
    <col min="3104" max="3105" width="9.28515625" style="3" bestFit="1" customWidth="1"/>
    <col min="3106" max="3106" width="12.85546875" style="3" bestFit="1" customWidth="1"/>
    <col min="3107" max="3108" width="9.140625" style="3"/>
    <col min="3109" max="3110" width="9.28515625" style="3" bestFit="1" customWidth="1"/>
    <col min="3111" max="3111" width="9.140625" style="3"/>
    <col min="3112" max="3113" width="9.28515625" style="3" bestFit="1" customWidth="1"/>
    <col min="3114" max="3114" width="12.85546875" style="3" bestFit="1" customWidth="1"/>
    <col min="3115" max="3116" width="9.140625" style="3"/>
    <col min="3117" max="3118" width="9.28515625" style="3" bestFit="1" customWidth="1"/>
    <col min="3119" max="3119" width="9.140625" style="3"/>
    <col min="3120" max="3121" width="9.28515625" style="3" bestFit="1" customWidth="1"/>
    <col min="3122" max="3122" width="12.85546875" style="3" bestFit="1" customWidth="1"/>
    <col min="3123" max="3124" width="9.140625" style="3"/>
    <col min="3125" max="3126" width="9.28515625" style="3" bestFit="1" customWidth="1"/>
    <col min="3127" max="3127" width="9.140625" style="3"/>
    <col min="3128" max="3129" width="9.28515625" style="3" bestFit="1" customWidth="1"/>
    <col min="3130" max="3130" width="12.85546875" style="3" bestFit="1" customWidth="1"/>
    <col min="3131" max="3132" width="9.140625" style="3"/>
    <col min="3133" max="3134" width="9.28515625" style="3" bestFit="1" customWidth="1"/>
    <col min="3135" max="3135" width="9.140625" style="3"/>
    <col min="3136" max="3137" width="9.28515625" style="3" bestFit="1" customWidth="1"/>
    <col min="3138" max="3138" width="12.85546875" style="3" bestFit="1" customWidth="1"/>
    <col min="3139" max="3140" width="9.140625" style="3"/>
    <col min="3141" max="3142" width="9.28515625" style="3" bestFit="1" customWidth="1"/>
    <col min="3143" max="3143" width="9.140625" style="3"/>
    <col min="3144" max="3145" width="9.28515625" style="3" bestFit="1" customWidth="1"/>
    <col min="3146" max="3146" width="12.85546875" style="3" bestFit="1" customWidth="1"/>
    <col min="3147" max="3148" width="9.140625" style="3"/>
    <col min="3149" max="3150" width="9.28515625" style="3" bestFit="1" customWidth="1"/>
    <col min="3151" max="3151" width="9.140625" style="3"/>
    <col min="3152" max="3153" width="9.28515625" style="3" bestFit="1" customWidth="1"/>
    <col min="3154" max="3154" width="12.85546875" style="3" bestFit="1" customWidth="1"/>
    <col min="3155" max="3156" width="9.140625" style="3"/>
    <col min="3157" max="3158" width="9.28515625" style="3" bestFit="1" customWidth="1"/>
    <col min="3159" max="3159" width="9.140625" style="3"/>
    <col min="3160" max="3161" width="9.28515625" style="3" bestFit="1" customWidth="1"/>
    <col min="3162" max="3162" width="12.85546875" style="3" bestFit="1" customWidth="1"/>
    <col min="3163" max="3164" width="9.140625" style="3"/>
    <col min="3165" max="3166" width="9.28515625" style="3" bestFit="1" customWidth="1"/>
    <col min="3167" max="3167" width="9.140625" style="3"/>
    <col min="3168" max="3169" width="9.28515625" style="3" bestFit="1" customWidth="1"/>
    <col min="3170" max="3170" width="12.85546875" style="3" bestFit="1" customWidth="1"/>
    <col min="3171" max="3172" width="9.140625" style="3"/>
    <col min="3173" max="3174" width="9.28515625" style="3" bestFit="1" customWidth="1"/>
    <col min="3175" max="3175" width="9.140625" style="3"/>
    <col min="3176" max="3177" width="9.28515625" style="3" bestFit="1" customWidth="1"/>
    <col min="3178" max="3178" width="12.85546875" style="3" bestFit="1" customWidth="1"/>
    <col min="3179" max="3180" width="9.140625" style="3"/>
    <col min="3181" max="3182" width="9.28515625" style="3" bestFit="1" customWidth="1"/>
    <col min="3183" max="3183" width="9.140625" style="3"/>
    <col min="3184" max="3185" width="9.28515625" style="3" bestFit="1" customWidth="1"/>
    <col min="3186" max="3186" width="12.85546875" style="3" bestFit="1" customWidth="1"/>
    <col min="3187" max="3188" width="9.140625" style="3"/>
    <col min="3189" max="3190" width="9.28515625" style="3" bestFit="1" customWidth="1"/>
    <col min="3191" max="3191" width="9.140625" style="3"/>
    <col min="3192" max="3193" width="9.28515625" style="3" bestFit="1" customWidth="1"/>
    <col min="3194" max="3194" width="12.85546875" style="3" bestFit="1" customWidth="1"/>
    <col min="3195" max="3196" width="9.140625" style="3"/>
    <col min="3197" max="3198" width="9.28515625" style="3" bestFit="1" customWidth="1"/>
    <col min="3199" max="3199" width="9.140625" style="3"/>
    <col min="3200" max="3201" width="9.28515625" style="3" bestFit="1" customWidth="1"/>
    <col min="3202" max="3202" width="12.85546875" style="3" bestFit="1" customWidth="1"/>
    <col min="3203" max="3204" width="9.140625" style="3"/>
    <col min="3205" max="3206" width="9.28515625" style="3" bestFit="1" customWidth="1"/>
    <col min="3207" max="3207" width="9.140625" style="3"/>
    <col min="3208" max="3209" width="9.28515625" style="3" bestFit="1" customWidth="1"/>
    <col min="3210" max="3210" width="12.85546875" style="3" bestFit="1" customWidth="1"/>
    <col min="3211" max="3212" width="9.140625" style="3"/>
    <col min="3213" max="3214" width="9.28515625" style="3" bestFit="1" customWidth="1"/>
    <col min="3215" max="3215" width="9.140625" style="3"/>
    <col min="3216" max="3217" width="9.28515625" style="3" bestFit="1" customWidth="1"/>
    <col min="3218" max="3218" width="12.85546875" style="3" bestFit="1" customWidth="1"/>
    <col min="3219" max="3220" width="9.140625" style="3"/>
    <col min="3221" max="3222" width="9.28515625" style="3" bestFit="1" customWidth="1"/>
    <col min="3223" max="3223" width="9.140625" style="3"/>
    <col min="3224" max="3225" width="9.28515625" style="3" bestFit="1" customWidth="1"/>
    <col min="3226" max="3226" width="12.85546875" style="3" bestFit="1" customWidth="1"/>
    <col min="3227" max="3228" width="9.140625" style="3"/>
    <col min="3229" max="3230" width="9.28515625" style="3" bestFit="1" customWidth="1"/>
    <col min="3231" max="3231" width="9.140625" style="3"/>
    <col min="3232" max="3233" width="9.28515625" style="3" bestFit="1" customWidth="1"/>
    <col min="3234" max="3234" width="12.85546875" style="3" bestFit="1" customWidth="1"/>
    <col min="3235" max="3236" width="9.140625" style="3"/>
    <col min="3237" max="3238" width="9.28515625" style="3" bestFit="1" customWidth="1"/>
    <col min="3239" max="3239" width="9.140625" style="3"/>
    <col min="3240" max="3241" width="9.28515625" style="3" bestFit="1" customWidth="1"/>
    <col min="3242" max="3242" width="12.85546875" style="3" bestFit="1" customWidth="1"/>
    <col min="3243" max="3244" width="9.140625" style="3"/>
    <col min="3245" max="3246" width="9.28515625" style="3" bestFit="1" customWidth="1"/>
    <col min="3247" max="3247" width="9.140625" style="3"/>
    <col min="3248" max="3249" width="9.28515625" style="3" bestFit="1" customWidth="1"/>
    <col min="3250" max="3250" width="12.85546875" style="3" bestFit="1" customWidth="1"/>
    <col min="3251" max="3252" width="9.140625" style="3"/>
    <col min="3253" max="3254" width="9.28515625" style="3" bestFit="1" customWidth="1"/>
    <col min="3255" max="3255" width="9.140625" style="3"/>
    <col min="3256" max="3257" width="9.28515625" style="3" bestFit="1" customWidth="1"/>
    <col min="3258" max="3258" width="12.85546875" style="3" bestFit="1" customWidth="1"/>
    <col min="3259" max="3260" width="9.140625" style="3"/>
    <col min="3261" max="3262" width="9.28515625" style="3" bestFit="1" customWidth="1"/>
    <col min="3263" max="3263" width="9.140625" style="3"/>
    <col min="3264" max="3265" width="9.28515625" style="3" bestFit="1" customWidth="1"/>
    <col min="3266" max="3266" width="12.85546875" style="3" bestFit="1" customWidth="1"/>
    <col min="3267" max="3268" width="9.140625" style="3"/>
    <col min="3269" max="3270" width="9.28515625" style="3" bestFit="1" customWidth="1"/>
    <col min="3271" max="3271" width="9.140625" style="3"/>
    <col min="3272" max="3273" width="9.28515625" style="3" bestFit="1" customWidth="1"/>
    <col min="3274" max="3274" width="12.85546875" style="3" bestFit="1" customWidth="1"/>
    <col min="3275" max="3276" width="9.140625" style="3"/>
    <col min="3277" max="3278" width="9.28515625" style="3" bestFit="1" customWidth="1"/>
    <col min="3279" max="3279" width="9.140625" style="3"/>
    <col min="3280" max="3281" width="9.28515625" style="3" bestFit="1" customWidth="1"/>
    <col min="3282" max="3282" width="12.85546875" style="3" bestFit="1" customWidth="1"/>
    <col min="3283" max="3284" width="9.140625" style="3"/>
    <col min="3285" max="3286" width="9.28515625" style="3" bestFit="1" customWidth="1"/>
    <col min="3287" max="3287" width="9.140625" style="3"/>
    <col min="3288" max="3289" width="9.28515625" style="3" bestFit="1" customWidth="1"/>
    <col min="3290" max="3290" width="12.85546875" style="3" bestFit="1" customWidth="1"/>
    <col min="3291" max="3292" width="9.140625" style="3"/>
    <col min="3293" max="3294" width="9.28515625" style="3" bestFit="1" customWidth="1"/>
    <col min="3295" max="3295" width="9.140625" style="3"/>
    <col min="3296" max="3297" width="9.28515625" style="3" bestFit="1" customWidth="1"/>
    <col min="3298" max="3298" width="12.85546875" style="3" bestFit="1" customWidth="1"/>
    <col min="3299" max="3300" width="9.140625" style="3"/>
    <col min="3301" max="3302" width="9.28515625" style="3" bestFit="1" customWidth="1"/>
    <col min="3303" max="3303" width="9.140625" style="3"/>
    <col min="3304" max="3305" width="9.28515625" style="3" bestFit="1" customWidth="1"/>
    <col min="3306" max="3306" width="12.85546875" style="3" bestFit="1" customWidth="1"/>
    <col min="3307" max="3308" width="9.140625" style="3"/>
    <col min="3309" max="3310" width="9.28515625" style="3" bestFit="1" customWidth="1"/>
    <col min="3311" max="3311" width="9.140625" style="3"/>
    <col min="3312" max="3313" width="9.28515625" style="3" bestFit="1" customWidth="1"/>
    <col min="3314" max="3314" width="12.85546875" style="3" bestFit="1" customWidth="1"/>
    <col min="3315" max="3316" width="9.140625" style="3"/>
    <col min="3317" max="3318" width="9.28515625" style="3" bestFit="1" customWidth="1"/>
    <col min="3319" max="3319" width="9.140625" style="3"/>
    <col min="3320" max="3321" width="9.28515625" style="3" bestFit="1" customWidth="1"/>
    <col min="3322" max="3322" width="12.85546875" style="3" bestFit="1" customWidth="1"/>
    <col min="3323" max="3324" width="9.140625" style="3"/>
    <col min="3325" max="3326" width="9.28515625" style="3" bestFit="1" customWidth="1"/>
    <col min="3327" max="3327" width="9.140625" style="3"/>
    <col min="3328" max="3329" width="9.28515625" style="3" bestFit="1" customWidth="1"/>
    <col min="3330" max="3330" width="12.85546875" style="3" bestFit="1" customWidth="1"/>
    <col min="3331" max="3332" width="9.140625" style="3"/>
    <col min="3333" max="3334" width="9.28515625" style="3" bestFit="1" customWidth="1"/>
    <col min="3335" max="3335" width="9.140625" style="3"/>
    <col min="3336" max="3337" width="9.28515625" style="3" bestFit="1" customWidth="1"/>
    <col min="3338" max="3338" width="12.85546875" style="3" bestFit="1" customWidth="1"/>
    <col min="3339" max="3340" width="9.140625" style="3"/>
    <col min="3341" max="3342" width="9.28515625" style="3" bestFit="1" customWidth="1"/>
    <col min="3343" max="3343" width="9.140625" style="3"/>
    <col min="3344" max="3345" width="9.28515625" style="3" bestFit="1" customWidth="1"/>
    <col min="3346" max="3346" width="12.85546875" style="3" bestFit="1" customWidth="1"/>
    <col min="3347" max="3348" width="9.140625" style="3"/>
    <col min="3349" max="3350" width="9.28515625" style="3" bestFit="1" customWidth="1"/>
    <col min="3351" max="3351" width="9.140625" style="3"/>
    <col min="3352" max="3353" width="9.28515625" style="3" bestFit="1" customWidth="1"/>
    <col min="3354" max="3354" width="12.85546875" style="3" bestFit="1" customWidth="1"/>
    <col min="3355" max="3356" width="9.140625" style="3"/>
    <col min="3357" max="3358" width="9.28515625" style="3" bestFit="1" customWidth="1"/>
    <col min="3359" max="3359" width="9.140625" style="3"/>
    <col min="3360" max="3361" width="9.28515625" style="3" bestFit="1" customWidth="1"/>
    <col min="3362" max="3362" width="12.85546875" style="3" bestFit="1" customWidth="1"/>
    <col min="3363" max="3364" width="9.140625" style="3"/>
    <col min="3365" max="3366" width="9.28515625" style="3" bestFit="1" customWidth="1"/>
    <col min="3367" max="3367" width="9.140625" style="3"/>
    <col min="3368" max="3369" width="9.28515625" style="3" bestFit="1" customWidth="1"/>
    <col min="3370" max="3370" width="12.85546875" style="3" bestFit="1" customWidth="1"/>
    <col min="3371" max="3372" width="9.140625" style="3"/>
    <col min="3373" max="3374" width="9.28515625" style="3" bestFit="1" customWidth="1"/>
    <col min="3375" max="3375" width="9.140625" style="3"/>
    <col min="3376" max="3377" width="9.28515625" style="3" bestFit="1" customWidth="1"/>
    <col min="3378" max="3378" width="12.85546875" style="3" bestFit="1" customWidth="1"/>
    <col min="3379" max="3380" width="9.140625" style="3"/>
    <col min="3381" max="3382" width="9.28515625" style="3" bestFit="1" customWidth="1"/>
    <col min="3383" max="3383" width="9.140625" style="3"/>
    <col min="3384" max="3385" width="9.28515625" style="3" bestFit="1" customWidth="1"/>
    <col min="3386" max="3386" width="12.85546875" style="3" bestFit="1" customWidth="1"/>
    <col min="3387" max="3388" width="9.140625" style="3"/>
    <col min="3389" max="3390" width="9.28515625" style="3" bestFit="1" customWidth="1"/>
    <col min="3391" max="3391" width="9.140625" style="3"/>
    <col min="3392" max="3393" width="9.28515625" style="3" bestFit="1" customWidth="1"/>
    <col min="3394" max="3394" width="12.85546875" style="3" bestFit="1" customWidth="1"/>
    <col min="3395" max="3396" width="9.140625" style="3"/>
    <col min="3397" max="3398" width="9.28515625" style="3" bestFit="1" customWidth="1"/>
    <col min="3399" max="3399" width="9.140625" style="3"/>
    <col min="3400" max="3401" width="9.28515625" style="3" bestFit="1" customWidth="1"/>
    <col min="3402" max="3402" width="12.85546875" style="3" bestFit="1" customWidth="1"/>
    <col min="3403" max="3404" width="9.140625" style="3"/>
    <col min="3405" max="3406" width="9.28515625" style="3" bestFit="1" customWidth="1"/>
    <col min="3407" max="3407" width="9.140625" style="3"/>
    <col min="3408" max="3409" width="9.28515625" style="3" bestFit="1" customWidth="1"/>
    <col min="3410" max="3410" width="12.85546875" style="3" bestFit="1" customWidth="1"/>
    <col min="3411" max="3412" width="9.140625" style="3"/>
    <col min="3413" max="3414" width="9.28515625" style="3" bestFit="1" customWidth="1"/>
    <col min="3415" max="3415" width="9.140625" style="3"/>
    <col min="3416" max="3417" width="9.28515625" style="3" bestFit="1" customWidth="1"/>
    <col min="3418" max="3418" width="12.85546875" style="3" bestFit="1" customWidth="1"/>
    <col min="3419" max="3420" width="9.140625" style="3"/>
    <col min="3421" max="3422" width="9.28515625" style="3" bestFit="1" customWidth="1"/>
    <col min="3423" max="3423" width="9.140625" style="3"/>
    <col min="3424" max="3425" width="9.28515625" style="3" bestFit="1" customWidth="1"/>
    <col min="3426" max="3426" width="12.85546875" style="3" bestFit="1" customWidth="1"/>
    <col min="3427" max="3428" width="9.140625" style="3"/>
    <col min="3429" max="3430" width="9.28515625" style="3" bestFit="1" customWidth="1"/>
    <col min="3431" max="3431" width="9.140625" style="3"/>
    <col min="3432" max="3433" width="9.28515625" style="3" bestFit="1" customWidth="1"/>
    <col min="3434" max="3434" width="12.85546875" style="3" bestFit="1" customWidth="1"/>
    <col min="3435" max="3436" width="9.140625" style="3"/>
    <col min="3437" max="3438" width="9.28515625" style="3" bestFit="1" customWidth="1"/>
    <col min="3439" max="3439" width="9.140625" style="3"/>
    <col min="3440" max="3441" width="9.28515625" style="3" bestFit="1" customWidth="1"/>
    <col min="3442" max="3442" width="12.85546875" style="3" bestFit="1" customWidth="1"/>
    <col min="3443" max="3444" width="9.140625" style="3"/>
    <col min="3445" max="3446" width="9.28515625" style="3" bestFit="1" customWidth="1"/>
    <col min="3447" max="3447" width="9.140625" style="3"/>
    <col min="3448" max="3449" width="9.28515625" style="3" bestFit="1" customWidth="1"/>
    <col min="3450" max="3450" width="12.85546875" style="3" bestFit="1" customWidth="1"/>
    <col min="3451" max="3452" width="9.140625" style="3"/>
    <col min="3453" max="3454" width="9.28515625" style="3" bestFit="1" customWidth="1"/>
    <col min="3455" max="3455" width="9.140625" style="3"/>
    <col min="3456" max="3457" width="9.28515625" style="3" bestFit="1" customWidth="1"/>
    <col min="3458" max="3458" width="12.85546875" style="3" bestFit="1" customWidth="1"/>
    <col min="3459" max="3460" width="9.140625" style="3"/>
    <col min="3461" max="3462" width="9.28515625" style="3" bestFit="1" customWidth="1"/>
    <col min="3463" max="3463" width="9.140625" style="3"/>
    <col min="3464" max="3465" width="9.28515625" style="3" bestFit="1" customWidth="1"/>
    <col min="3466" max="3466" width="12.85546875" style="3" bestFit="1" customWidth="1"/>
    <col min="3467" max="3468" width="9.140625" style="3"/>
    <col min="3469" max="3470" width="9.28515625" style="3" bestFit="1" customWidth="1"/>
    <col min="3471" max="3471" width="9.140625" style="3"/>
    <col min="3472" max="3473" width="9.28515625" style="3" bestFit="1" customWidth="1"/>
    <col min="3474" max="3474" width="12.85546875" style="3" bestFit="1" customWidth="1"/>
    <col min="3475" max="3476" width="9.140625" style="3"/>
    <col min="3477" max="3478" width="9.28515625" style="3" bestFit="1" customWidth="1"/>
    <col min="3479" max="3479" width="9.140625" style="3"/>
    <col min="3480" max="3481" width="9.28515625" style="3" bestFit="1" customWidth="1"/>
    <col min="3482" max="3482" width="12.85546875" style="3" bestFit="1" customWidth="1"/>
    <col min="3483" max="3484" width="9.140625" style="3"/>
    <col min="3485" max="3486" width="9.28515625" style="3" bestFit="1" customWidth="1"/>
    <col min="3487" max="3487" width="9.140625" style="3"/>
    <col min="3488" max="3489" width="9.28515625" style="3" bestFit="1" customWidth="1"/>
    <col min="3490" max="3490" width="12.85546875" style="3" bestFit="1" customWidth="1"/>
    <col min="3491" max="3492" width="9.140625" style="3"/>
    <col min="3493" max="3494" width="9.28515625" style="3" bestFit="1" customWidth="1"/>
    <col min="3495" max="3495" width="9.140625" style="3"/>
    <col min="3496" max="3497" width="9.28515625" style="3" bestFit="1" customWidth="1"/>
    <col min="3498" max="3498" width="12.85546875" style="3" bestFit="1" customWidth="1"/>
    <col min="3499" max="3500" width="9.140625" style="3"/>
    <col min="3501" max="3502" width="9.28515625" style="3" bestFit="1" customWidth="1"/>
    <col min="3503" max="3503" width="9.140625" style="3"/>
    <col min="3504" max="3505" width="9.28515625" style="3" bestFit="1" customWidth="1"/>
    <col min="3506" max="3506" width="12.85546875" style="3" bestFit="1" customWidth="1"/>
    <col min="3507" max="3508" width="9.140625" style="3"/>
    <col min="3509" max="3510" width="9.28515625" style="3" bestFit="1" customWidth="1"/>
    <col min="3511" max="3511" width="9.140625" style="3"/>
    <col min="3512" max="3513" width="9.28515625" style="3" bestFit="1" customWidth="1"/>
    <col min="3514" max="3514" width="12.85546875" style="3" bestFit="1" customWidth="1"/>
    <col min="3515" max="3516" width="9.140625" style="3"/>
    <col min="3517" max="3518" width="9.28515625" style="3" bestFit="1" customWidth="1"/>
    <col min="3519" max="3519" width="9.140625" style="3"/>
    <col min="3520" max="3521" width="9.28515625" style="3" bestFit="1" customWidth="1"/>
    <col min="3522" max="3522" width="12.85546875" style="3" bestFit="1" customWidth="1"/>
    <col min="3523" max="3524" width="9.140625" style="3"/>
    <col min="3525" max="3526" width="9.28515625" style="3" bestFit="1" customWidth="1"/>
    <col min="3527" max="3527" width="9.140625" style="3"/>
    <col min="3528" max="3529" width="9.28515625" style="3" bestFit="1" customWidth="1"/>
    <col min="3530" max="3530" width="12.85546875" style="3" bestFit="1" customWidth="1"/>
    <col min="3531" max="3532" width="9.140625" style="3"/>
    <col min="3533" max="3534" width="9.28515625" style="3" bestFit="1" customWidth="1"/>
    <col min="3535" max="3535" width="9.140625" style="3"/>
    <col min="3536" max="3537" width="9.28515625" style="3" bestFit="1" customWidth="1"/>
    <col min="3538" max="3538" width="12.85546875" style="3" bestFit="1" customWidth="1"/>
    <col min="3539" max="3540" width="9.140625" style="3"/>
    <col min="3541" max="3542" width="9.28515625" style="3" bestFit="1" customWidth="1"/>
    <col min="3543" max="3543" width="9.140625" style="3"/>
    <col min="3544" max="3545" width="9.28515625" style="3" bestFit="1" customWidth="1"/>
    <col min="3546" max="3546" width="12.85546875" style="3" bestFit="1" customWidth="1"/>
    <col min="3547" max="3548" width="9.140625" style="3"/>
    <col min="3549" max="3550" width="9.28515625" style="3" bestFit="1" customWidth="1"/>
    <col min="3551" max="3551" width="9.140625" style="3"/>
    <col min="3552" max="3553" width="9.28515625" style="3" bestFit="1" customWidth="1"/>
    <col min="3554" max="3554" width="12.85546875" style="3" bestFit="1" customWidth="1"/>
    <col min="3555" max="3556" width="9.140625" style="3"/>
    <col min="3557" max="3558" width="9.28515625" style="3" bestFit="1" customWidth="1"/>
    <col min="3559" max="3559" width="9.140625" style="3"/>
    <col min="3560" max="3561" width="9.28515625" style="3" bestFit="1" customWidth="1"/>
    <col min="3562" max="3562" width="12.85546875" style="3" bestFit="1" customWidth="1"/>
    <col min="3563" max="3564" width="9.140625" style="3"/>
    <col min="3565" max="3566" width="9.28515625" style="3" bestFit="1" customWidth="1"/>
    <col min="3567" max="3567" width="9.140625" style="3"/>
    <col min="3568" max="3569" width="9.28515625" style="3" bestFit="1" customWidth="1"/>
    <col min="3570" max="3570" width="12.85546875" style="3" bestFit="1" customWidth="1"/>
    <col min="3571" max="3572" width="9.140625" style="3"/>
    <col min="3573" max="3574" width="9.28515625" style="3" bestFit="1" customWidth="1"/>
    <col min="3575" max="3575" width="9.140625" style="3"/>
    <col min="3576" max="3577" width="9.28515625" style="3" bestFit="1" customWidth="1"/>
    <col min="3578" max="3578" width="12.85546875" style="3" bestFit="1" customWidth="1"/>
    <col min="3579" max="3580" width="9.140625" style="3"/>
    <col min="3581" max="3582" width="9.28515625" style="3" bestFit="1" customWidth="1"/>
    <col min="3583" max="3583" width="9.140625" style="3"/>
    <col min="3584" max="3585" width="9.28515625" style="3" bestFit="1" customWidth="1"/>
    <col min="3586" max="3586" width="12.85546875" style="3" bestFit="1" customWidth="1"/>
    <col min="3587" max="3588" width="9.140625" style="3"/>
    <col min="3589" max="3590" width="9.28515625" style="3" bestFit="1" customWidth="1"/>
    <col min="3591" max="3591" width="9.140625" style="3"/>
    <col min="3592" max="3593" width="9.28515625" style="3" bestFit="1" customWidth="1"/>
    <col min="3594" max="3594" width="12.85546875" style="3" bestFit="1" customWidth="1"/>
    <col min="3595" max="3596" width="9.140625" style="3"/>
    <col min="3597" max="3598" width="9.28515625" style="3" bestFit="1" customWidth="1"/>
    <col min="3599" max="3599" width="9.140625" style="3"/>
    <col min="3600" max="3601" width="9.28515625" style="3" bestFit="1" customWidth="1"/>
    <col min="3602" max="3602" width="12.85546875" style="3" bestFit="1" customWidth="1"/>
    <col min="3603" max="3604" width="9.140625" style="3"/>
    <col min="3605" max="3606" width="9.28515625" style="3" bestFit="1" customWidth="1"/>
    <col min="3607" max="3607" width="9.140625" style="3"/>
    <col min="3608" max="3609" width="9.28515625" style="3" bestFit="1" customWidth="1"/>
    <col min="3610" max="3610" width="12.85546875" style="3" bestFit="1" customWidth="1"/>
    <col min="3611" max="3612" width="9.140625" style="3"/>
    <col min="3613" max="3614" width="9.28515625" style="3" bestFit="1" customWidth="1"/>
    <col min="3615" max="3615" width="9.140625" style="3"/>
    <col min="3616" max="3617" width="9.28515625" style="3" bestFit="1" customWidth="1"/>
    <col min="3618" max="3618" width="12.85546875" style="3" bestFit="1" customWidth="1"/>
    <col min="3619" max="3620" width="9.140625" style="3"/>
    <col min="3621" max="3622" width="9.28515625" style="3" bestFit="1" customWidth="1"/>
    <col min="3623" max="3623" width="9.140625" style="3"/>
    <col min="3624" max="3625" width="9.28515625" style="3" bestFit="1" customWidth="1"/>
    <col min="3626" max="3626" width="12.85546875" style="3" bestFit="1" customWidth="1"/>
    <col min="3627" max="3628" width="9.140625" style="3"/>
    <col min="3629" max="3630" width="9.28515625" style="3" bestFit="1" customWidth="1"/>
    <col min="3631" max="3631" width="9.140625" style="3"/>
    <col min="3632" max="3633" width="9.28515625" style="3" bestFit="1" customWidth="1"/>
    <col min="3634" max="3634" width="12.85546875" style="3" bestFit="1" customWidth="1"/>
    <col min="3635" max="3636" width="9.140625" style="3"/>
    <col min="3637" max="3638" width="9.28515625" style="3" bestFit="1" customWidth="1"/>
    <col min="3639" max="3639" width="9.140625" style="3"/>
    <col min="3640" max="3641" width="9.28515625" style="3" bestFit="1" customWidth="1"/>
    <col min="3642" max="3642" width="12.85546875" style="3" bestFit="1" customWidth="1"/>
    <col min="3643" max="3644" width="9.140625" style="3"/>
    <col min="3645" max="3646" width="9.28515625" style="3" bestFit="1" customWidth="1"/>
    <col min="3647" max="3647" width="9.140625" style="3"/>
    <col min="3648" max="3649" width="9.28515625" style="3" bestFit="1" customWidth="1"/>
    <col min="3650" max="3650" width="12.85546875" style="3" bestFit="1" customWidth="1"/>
    <col min="3651" max="3652" width="9.140625" style="3"/>
    <col min="3653" max="3654" width="9.28515625" style="3" bestFit="1" customWidth="1"/>
    <col min="3655" max="3655" width="9.140625" style="3"/>
    <col min="3656" max="3657" width="9.28515625" style="3" bestFit="1" customWidth="1"/>
    <col min="3658" max="3658" width="12.85546875" style="3" bestFit="1" customWidth="1"/>
    <col min="3659" max="3660" width="9.140625" style="3"/>
    <col min="3661" max="3662" width="9.28515625" style="3" bestFit="1" customWidth="1"/>
    <col min="3663" max="3663" width="9.140625" style="3"/>
    <col min="3664" max="3665" width="9.28515625" style="3" bestFit="1" customWidth="1"/>
    <col min="3666" max="3666" width="12.85546875" style="3" bestFit="1" customWidth="1"/>
    <col min="3667" max="3668" width="9.140625" style="3"/>
    <col min="3669" max="3670" width="9.28515625" style="3" bestFit="1" customWidth="1"/>
    <col min="3671" max="3671" width="9.140625" style="3"/>
    <col min="3672" max="3673" width="9.28515625" style="3" bestFit="1" customWidth="1"/>
    <col min="3674" max="3674" width="12.85546875" style="3" bestFit="1" customWidth="1"/>
    <col min="3675" max="3676" width="9.140625" style="3"/>
    <col min="3677" max="3678" width="9.28515625" style="3" bestFit="1" customWidth="1"/>
    <col min="3679" max="3679" width="9.140625" style="3"/>
    <col min="3680" max="3681" width="9.28515625" style="3" bestFit="1" customWidth="1"/>
    <col min="3682" max="3682" width="12.85546875" style="3" bestFit="1" customWidth="1"/>
    <col min="3683" max="3684" width="9.140625" style="3"/>
    <col min="3685" max="3686" width="9.28515625" style="3" bestFit="1" customWidth="1"/>
    <col min="3687" max="3687" width="9.140625" style="3"/>
    <col min="3688" max="3689" width="9.28515625" style="3" bestFit="1" customWidth="1"/>
    <col min="3690" max="3690" width="12.85546875" style="3" bestFit="1" customWidth="1"/>
    <col min="3691" max="3692" width="9.140625" style="3"/>
    <col min="3693" max="3694" width="9.28515625" style="3" bestFit="1" customWidth="1"/>
    <col min="3695" max="3695" width="9.140625" style="3"/>
    <col min="3696" max="3697" width="9.28515625" style="3" bestFit="1" customWidth="1"/>
    <col min="3698" max="3698" width="12.85546875" style="3" bestFit="1" customWidth="1"/>
    <col min="3699" max="3700" width="9.140625" style="3"/>
    <col min="3701" max="3702" width="9.28515625" style="3" bestFit="1" customWidth="1"/>
    <col min="3703" max="3703" width="9.140625" style="3"/>
    <col min="3704" max="3705" width="9.28515625" style="3" bestFit="1" customWidth="1"/>
    <col min="3706" max="3706" width="12.85546875" style="3" bestFit="1" customWidth="1"/>
    <col min="3707" max="3708" width="9.140625" style="3"/>
    <col min="3709" max="3710" width="9.28515625" style="3" bestFit="1" customWidth="1"/>
    <col min="3711" max="3711" width="9.140625" style="3"/>
    <col min="3712" max="3713" width="9.28515625" style="3" bestFit="1" customWidth="1"/>
    <col min="3714" max="3714" width="12.85546875" style="3" bestFit="1" customWidth="1"/>
    <col min="3715" max="3716" width="9.140625" style="3"/>
    <col min="3717" max="3718" width="9.28515625" style="3" bestFit="1" customWidth="1"/>
    <col min="3719" max="3719" width="9.140625" style="3"/>
    <col min="3720" max="3721" width="9.28515625" style="3" bestFit="1" customWidth="1"/>
    <col min="3722" max="3722" width="12.85546875" style="3" bestFit="1" customWidth="1"/>
    <col min="3723" max="3724" width="9.140625" style="3"/>
    <col min="3725" max="3726" width="9.28515625" style="3" bestFit="1" customWidth="1"/>
    <col min="3727" max="3727" width="9.140625" style="3"/>
    <col min="3728" max="3729" width="9.28515625" style="3" bestFit="1" customWidth="1"/>
    <col min="3730" max="3730" width="12.85546875" style="3" bestFit="1" customWidth="1"/>
    <col min="3731" max="3732" width="9.140625" style="3"/>
    <col min="3733" max="3734" width="9.28515625" style="3" bestFit="1" customWidth="1"/>
    <col min="3735" max="3735" width="9.140625" style="3"/>
    <col min="3736" max="3737" width="9.28515625" style="3" bestFit="1" customWidth="1"/>
    <col min="3738" max="3738" width="12.85546875" style="3" bestFit="1" customWidth="1"/>
    <col min="3739" max="3740" width="9.140625" style="3"/>
    <col min="3741" max="3742" width="9.28515625" style="3" bestFit="1" customWidth="1"/>
    <col min="3743" max="3743" width="9.140625" style="3"/>
    <col min="3744" max="3745" width="9.28515625" style="3" bestFit="1" customWidth="1"/>
    <col min="3746" max="3746" width="12.85546875" style="3" bestFit="1" customWidth="1"/>
    <col min="3747" max="3748" width="9.140625" style="3"/>
    <col min="3749" max="3750" width="9.28515625" style="3" bestFit="1" customWidth="1"/>
    <col min="3751" max="3751" width="9.140625" style="3"/>
    <col min="3752" max="3753" width="9.28515625" style="3" bestFit="1" customWidth="1"/>
    <col min="3754" max="3754" width="12.85546875" style="3" bestFit="1" customWidth="1"/>
    <col min="3755" max="3756" width="9.140625" style="3"/>
    <col min="3757" max="3758" width="9.28515625" style="3" bestFit="1" customWidth="1"/>
    <col min="3759" max="3759" width="9.140625" style="3"/>
    <col min="3760" max="3761" width="9.28515625" style="3" bestFit="1" customWidth="1"/>
    <col min="3762" max="3762" width="12.85546875" style="3" bestFit="1" customWidth="1"/>
    <col min="3763" max="3764" width="9.140625" style="3"/>
    <col min="3765" max="3766" width="9.28515625" style="3" bestFit="1" customWidth="1"/>
    <col min="3767" max="3767" width="9.140625" style="3"/>
    <col min="3768" max="3769" width="9.28515625" style="3" bestFit="1" customWidth="1"/>
    <col min="3770" max="3770" width="12.85546875" style="3" bestFit="1" customWidth="1"/>
    <col min="3771" max="3772" width="9.140625" style="3"/>
    <col min="3773" max="3774" width="9.28515625" style="3" bestFit="1" customWidth="1"/>
    <col min="3775" max="3775" width="9.140625" style="3"/>
    <col min="3776" max="3777" width="9.28515625" style="3" bestFit="1" customWidth="1"/>
    <col min="3778" max="3778" width="12.85546875" style="3" bestFit="1" customWidth="1"/>
    <col min="3779" max="3780" width="9.140625" style="3"/>
    <col min="3781" max="3782" width="9.28515625" style="3" bestFit="1" customWidth="1"/>
    <col min="3783" max="3783" width="9.140625" style="3"/>
    <col min="3784" max="3785" width="9.28515625" style="3" bestFit="1" customWidth="1"/>
    <col min="3786" max="3786" width="12.85546875" style="3" bestFit="1" customWidth="1"/>
    <col min="3787" max="3788" width="9.140625" style="3"/>
    <col min="3789" max="3790" width="9.28515625" style="3" bestFit="1" customWidth="1"/>
    <col min="3791" max="3791" width="9.140625" style="3"/>
    <col min="3792" max="3793" width="9.28515625" style="3" bestFit="1" customWidth="1"/>
    <col min="3794" max="3794" width="12.85546875" style="3" bestFit="1" customWidth="1"/>
    <col min="3795" max="3796" width="9.140625" style="3"/>
    <col min="3797" max="3798" width="9.28515625" style="3" bestFit="1" customWidth="1"/>
    <col min="3799" max="3799" width="9.140625" style="3"/>
    <col min="3800" max="3801" width="9.28515625" style="3" bestFit="1" customWidth="1"/>
    <col min="3802" max="3802" width="12.85546875" style="3" bestFit="1" customWidth="1"/>
    <col min="3803" max="3804" width="9.140625" style="3"/>
    <col min="3805" max="3806" width="9.28515625" style="3" bestFit="1" customWidth="1"/>
    <col min="3807" max="3807" width="9.140625" style="3"/>
    <col min="3808" max="3809" width="9.28515625" style="3" bestFit="1" customWidth="1"/>
    <col min="3810" max="3810" width="12.85546875" style="3" bestFit="1" customWidth="1"/>
    <col min="3811" max="3812" width="9.140625" style="3"/>
    <col min="3813" max="3814" width="9.28515625" style="3" bestFit="1" customWidth="1"/>
    <col min="3815" max="3815" width="9.140625" style="3"/>
    <col min="3816" max="3817" width="9.28515625" style="3" bestFit="1" customWidth="1"/>
    <col min="3818" max="3818" width="12.85546875" style="3" bestFit="1" customWidth="1"/>
    <col min="3819" max="3820" width="9.140625" style="3"/>
    <col min="3821" max="3822" width="9.28515625" style="3" bestFit="1" customWidth="1"/>
    <col min="3823" max="3823" width="9.140625" style="3"/>
    <col min="3824" max="3825" width="9.28515625" style="3" bestFit="1" customWidth="1"/>
    <col min="3826" max="3826" width="12.85546875" style="3" bestFit="1" customWidth="1"/>
    <col min="3827" max="3828" width="9.140625" style="3"/>
    <col min="3829" max="3830" width="9.28515625" style="3" bestFit="1" customWidth="1"/>
    <col min="3831" max="3831" width="9.140625" style="3"/>
    <col min="3832" max="3833" width="9.28515625" style="3" bestFit="1" customWidth="1"/>
    <col min="3834" max="3834" width="12.85546875" style="3" bestFit="1" customWidth="1"/>
    <col min="3835" max="3836" width="9.140625" style="3"/>
    <col min="3837" max="3838" width="9.28515625" style="3" bestFit="1" customWidth="1"/>
    <col min="3839" max="3839" width="9.140625" style="3"/>
    <col min="3840" max="3841" width="9.28515625" style="3" bestFit="1" customWidth="1"/>
    <col min="3842" max="3842" width="12.85546875" style="3" bestFit="1" customWidth="1"/>
    <col min="3843" max="3844" width="9.140625" style="3"/>
    <col min="3845" max="3846" width="9.28515625" style="3" bestFit="1" customWidth="1"/>
    <col min="3847" max="3847" width="9.140625" style="3"/>
    <col min="3848" max="3849" width="9.28515625" style="3" bestFit="1" customWidth="1"/>
    <col min="3850" max="3850" width="12.85546875" style="3" bestFit="1" customWidth="1"/>
    <col min="3851" max="3852" width="9.140625" style="3"/>
    <col min="3853" max="3854" width="9.28515625" style="3" bestFit="1" customWidth="1"/>
    <col min="3855" max="3855" width="9.140625" style="3"/>
    <col min="3856" max="3857" width="9.28515625" style="3" bestFit="1" customWidth="1"/>
    <col min="3858" max="3858" width="12.85546875" style="3" bestFit="1" customWidth="1"/>
    <col min="3859" max="3860" width="9.140625" style="3"/>
    <col min="3861" max="3862" width="9.28515625" style="3" bestFit="1" customWidth="1"/>
    <col min="3863" max="3863" width="9.140625" style="3"/>
    <col min="3864" max="3865" width="9.28515625" style="3" bestFit="1" customWidth="1"/>
    <col min="3866" max="3866" width="12.85546875" style="3" bestFit="1" customWidth="1"/>
    <col min="3867" max="3868" width="9.140625" style="3"/>
    <col min="3869" max="3870" width="9.28515625" style="3" bestFit="1" customWidth="1"/>
    <col min="3871" max="3871" width="9.140625" style="3"/>
    <col min="3872" max="3873" width="9.28515625" style="3" bestFit="1" customWidth="1"/>
    <col min="3874" max="3874" width="12.85546875" style="3" bestFit="1" customWidth="1"/>
    <col min="3875" max="3876" width="9.140625" style="3"/>
    <col min="3877" max="3878" width="9.28515625" style="3" bestFit="1" customWidth="1"/>
    <col min="3879" max="3879" width="9.140625" style="3"/>
    <col min="3880" max="3881" width="9.28515625" style="3" bestFit="1" customWidth="1"/>
    <col min="3882" max="3882" width="12.85546875" style="3" bestFit="1" customWidth="1"/>
    <col min="3883" max="3884" width="9.140625" style="3"/>
    <col min="3885" max="3886" width="9.28515625" style="3" bestFit="1" customWidth="1"/>
    <col min="3887" max="3887" width="9.140625" style="3"/>
    <col min="3888" max="3889" width="9.28515625" style="3" bestFit="1" customWidth="1"/>
    <col min="3890" max="3890" width="12.85546875" style="3" bestFit="1" customWidth="1"/>
    <col min="3891" max="3892" width="9.140625" style="3"/>
    <col min="3893" max="3894" width="9.28515625" style="3" bestFit="1" customWidth="1"/>
    <col min="3895" max="3895" width="9.140625" style="3"/>
    <col min="3896" max="3897" width="9.28515625" style="3" bestFit="1" customWidth="1"/>
    <col min="3898" max="3898" width="12.85546875" style="3" bestFit="1" customWidth="1"/>
    <col min="3899" max="3900" width="9.140625" style="3"/>
    <col min="3901" max="3902" width="9.28515625" style="3" bestFit="1" customWidth="1"/>
    <col min="3903" max="3903" width="9.140625" style="3"/>
    <col min="3904" max="3905" width="9.28515625" style="3" bestFit="1" customWidth="1"/>
    <col min="3906" max="3906" width="12.85546875" style="3" bestFit="1" customWidth="1"/>
    <col min="3907" max="3908" width="9.140625" style="3"/>
    <col min="3909" max="3910" width="9.28515625" style="3" bestFit="1" customWidth="1"/>
    <col min="3911" max="3911" width="9.140625" style="3"/>
    <col min="3912" max="3913" width="9.28515625" style="3" bestFit="1" customWidth="1"/>
    <col min="3914" max="3914" width="12.85546875" style="3" bestFit="1" customWidth="1"/>
    <col min="3915" max="3916" width="9.140625" style="3"/>
    <col min="3917" max="3918" width="9.28515625" style="3" bestFit="1" customWidth="1"/>
    <col min="3919" max="3919" width="9.140625" style="3"/>
    <col min="3920" max="3921" width="9.28515625" style="3" bestFit="1" customWidth="1"/>
    <col min="3922" max="3922" width="12.85546875" style="3" bestFit="1" customWidth="1"/>
    <col min="3923" max="3924" width="9.140625" style="3"/>
    <col min="3925" max="3926" width="9.28515625" style="3" bestFit="1" customWidth="1"/>
    <col min="3927" max="3927" width="9.140625" style="3"/>
    <col min="3928" max="3929" width="9.28515625" style="3" bestFit="1" customWidth="1"/>
    <col min="3930" max="3930" width="12.85546875" style="3" bestFit="1" customWidth="1"/>
    <col min="3931" max="3932" width="9.140625" style="3"/>
    <col min="3933" max="3934" width="9.28515625" style="3" bestFit="1" customWidth="1"/>
    <col min="3935" max="3935" width="9.140625" style="3"/>
    <col min="3936" max="3937" width="9.28515625" style="3" bestFit="1" customWidth="1"/>
    <col min="3938" max="3938" width="12.85546875" style="3" bestFit="1" customWidth="1"/>
    <col min="3939" max="3940" width="9.140625" style="3"/>
    <col min="3941" max="3942" width="9.28515625" style="3" bestFit="1" customWidth="1"/>
    <col min="3943" max="3943" width="9.140625" style="3"/>
    <col min="3944" max="3945" width="9.28515625" style="3" bestFit="1" customWidth="1"/>
    <col min="3946" max="3946" width="12.85546875" style="3" bestFit="1" customWidth="1"/>
    <col min="3947" max="3948" width="9.140625" style="3"/>
    <col min="3949" max="3950" width="9.28515625" style="3" bestFit="1" customWidth="1"/>
    <col min="3951" max="3951" width="9.140625" style="3"/>
    <col min="3952" max="3953" width="9.28515625" style="3" bestFit="1" customWidth="1"/>
    <col min="3954" max="3954" width="12.85546875" style="3" bestFit="1" customWidth="1"/>
    <col min="3955" max="3956" width="9.140625" style="3"/>
    <col min="3957" max="3958" width="9.28515625" style="3" bestFit="1" customWidth="1"/>
    <col min="3959" max="3959" width="9.140625" style="3"/>
    <col min="3960" max="3961" width="9.28515625" style="3" bestFit="1" customWidth="1"/>
    <col min="3962" max="3962" width="12.85546875" style="3" bestFit="1" customWidth="1"/>
    <col min="3963" max="3964" width="9.140625" style="3"/>
    <col min="3965" max="3966" width="9.28515625" style="3" bestFit="1" customWidth="1"/>
    <col min="3967" max="3967" width="9.140625" style="3"/>
    <col min="3968" max="3969" width="9.28515625" style="3" bestFit="1" customWidth="1"/>
    <col min="3970" max="3970" width="12.85546875" style="3" bestFit="1" customWidth="1"/>
    <col min="3971" max="3972" width="9.140625" style="3"/>
    <col min="3973" max="3974" width="9.28515625" style="3" bestFit="1" customWidth="1"/>
    <col min="3975" max="3975" width="9.140625" style="3"/>
    <col min="3976" max="3977" width="9.28515625" style="3" bestFit="1" customWidth="1"/>
    <col min="3978" max="3978" width="12.85546875" style="3" bestFit="1" customWidth="1"/>
    <col min="3979" max="3980" width="9.140625" style="3"/>
    <col min="3981" max="3982" width="9.28515625" style="3" bestFit="1" customWidth="1"/>
    <col min="3983" max="3983" width="9.140625" style="3"/>
    <col min="3984" max="3985" width="9.28515625" style="3" bestFit="1" customWidth="1"/>
    <col min="3986" max="3986" width="12.85546875" style="3" bestFit="1" customWidth="1"/>
    <col min="3987" max="3988" width="9.140625" style="3"/>
    <col min="3989" max="3990" width="9.28515625" style="3" bestFit="1" customWidth="1"/>
    <col min="3991" max="3991" width="9.140625" style="3"/>
    <col min="3992" max="3993" width="9.28515625" style="3" bestFit="1" customWidth="1"/>
    <col min="3994" max="3994" width="12.85546875" style="3" bestFit="1" customWidth="1"/>
    <col min="3995" max="3996" width="9.140625" style="3"/>
    <col min="3997" max="3998" width="9.28515625" style="3" bestFit="1" customWidth="1"/>
    <col min="3999" max="3999" width="9.140625" style="3"/>
    <col min="4000" max="4001" width="9.28515625" style="3" bestFit="1" customWidth="1"/>
    <col min="4002" max="4002" width="12.85546875" style="3" bestFit="1" customWidth="1"/>
    <col min="4003" max="4004" width="9.140625" style="3"/>
    <col min="4005" max="4006" width="9.28515625" style="3" bestFit="1" customWidth="1"/>
    <col min="4007" max="4007" width="9.140625" style="3"/>
    <col min="4008" max="4009" width="9.28515625" style="3" bestFit="1" customWidth="1"/>
    <col min="4010" max="4010" width="12.85546875" style="3" bestFit="1" customWidth="1"/>
    <col min="4011" max="4012" width="9.140625" style="3"/>
    <col min="4013" max="4014" width="9.28515625" style="3" bestFit="1" customWidth="1"/>
    <col min="4015" max="4015" width="9.140625" style="3"/>
    <col min="4016" max="4017" width="9.28515625" style="3" bestFit="1" customWidth="1"/>
    <col min="4018" max="4018" width="12.85546875" style="3" bestFit="1" customWidth="1"/>
    <col min="4019" max="4020" width="9.140625" style="3"/>
    <col min="4021" max="4022" width="9.28515625" style="3" bestFit="1" customWidth="1"/>
    <col min="4023" max="4023" width="9.140625" style="3"/>
    <col min="4024" max="4025" width="9.28515625" style="3" bestFit="1" customWidth="1"/>
    <col min="4026" max="4026" width="12.85546875" style="3" bestFit="1" customWidth="1"/>
    <col min="4027" max="4028" width="9.140625" style="3"/>
    <col min="4029" max="4030" width="9.28515625" style="3" bestFit="1" customWidth="1"/>
    <col min="4031" max="4031" width="9.140625" style="3"/>
    <col min="4032" max="4033" width="9.28515625" style="3" bestFit="1" customWidth="1"/>
    <col min="4034" max="4034" width="12.85546875" style="3" bestFit="1" customWidth="1"/>
    <col min="4035" max="4036" width="9.140625" style="3"/>
    <col min="4037" max="4038" width="9.28515625" style="3" bestFit="1" customWidth="1"/>
    <col min="4039" max="4039" width="9.140625" style="3"/>
    <col min="4040" max="4041" width="9.28515625" style="3" bestFit="1" customWidth="1"/>
    <col min="4042" max="4042" width="12.85546875" style="3" bestFit="1" customWidth="1"/>
    <col min="4043" max="4044" width="9.140625" style="3"/>
    <col min="4045" max="4046" width="9.28515625" style="3" bestFit="1" customWidth="1"/>
    <col min="4047" max="4047" width="9.140625" style="3"/>
    <col min="4048" max="4049" width="9.28515625" style="3" bestFit="1" customWidth="1"/>
    <col min="4050" max="4050" width="12.85546875" style="3" bestFit="1" customWidth="1"/>
    <col min="4051" max="4052" width="9.140625" style="3"/>
    <col min="4053" max="4054" width="9.28515625" style="3" bestFit="1" customWidth="1"/>
    <col min="4055" max="4055" width="9.140625" style="3"/>
    <col min="4056" max="4057" width="9.28515625" style="3" bestFit="1" customWidth="1"/>
    <col min="4058" max="4058" width="12.85546875" style="3" bestFit="1" customWidth="1"/>
    <col min="4059" max="4060" width="9.140625" style="3"/>
    <col min="4061" max="4062" width="9.28515625" style="3" bestFit="1" customWidth="1"/>
    <col min="4063" max="4063" width="9.140625" style="3"/>
    <col min="4064" max="4065" width="9.28515625" style="3" bestFit="1" customWidth="1"/>
    <col min="4066" max="4066" width="12.85546875" style="3" bestFit="1" customWidth="1"/>
    <col min="4067" max="4068" width="9.140625" style="3"/>
    <col min="4069" max="4070" width="9.28515625" style="3" bestFit="1" customWidth="1"/>
    <col min="4071" max="4071" width="9.140625" style="3"/>
    <col min="4072" max="4073" width="9.28515625" style="3" bestFit="1" customWidth="1"/>
    <col min="4074" max="4074" width="12.85546875" style="3" bestFit="1" customWidth="1"/>
    <col min="4075" max="4076" width="9.140625" style="3"/>
    <col min="4077" max="4078" width="9.28515625" style="3" bestFit="1" customWidth="1"/>
    <col min="4079" max="4079" width="9.140625" style="3"/>
    <col min="4080" max="4081" width="9.28515625" style="3" bestFit="1" customWidth="1"/>
    <col min="4082" max="4082" width="12.85546875" style="3" bestFit="1" customWidth="1"/>
    <col min="4083" max="4084" width="9.140625" style="3"/>
    <col min="4085" max="4086" width="9.28515625" style="3" bestFit="1" customWidth="1"/>
    <col min="4087" max="4087" width="9.140625" style="3"/>
    <col min="4088" max="4089" width="9.28515625" style="3" bestFit="1" customWidth="1"/>
    <col min="4090" max="4090" width="12.85546875" style="3" bestFit="1" customWidth="1"/>
    <col min="4091" max="4092" width="9.140625" style="3"/>
    <col min="4093" max="4094" width="9.28515625" style="3" bestFit="1" customWidth="1"/>
    <col min="4095" max="4095" width="9.140625" style="3"/>
    <col min="4096" max="4097" width="9.28515625" style="3" bestFit="1" customWidth="1"/>
    <col min="4098" max="4098" width="12.85546875" style="3" bestFit="1" customWidth="1"/>
    <col min="4099" max="4100" width="9.140625" style="3"/>
    <col min="4101" max="4102" width="9.28515625" style="3" bestFit="1" customWidth="1"/>
    <col min="4103" max="4103" width="9.140625" style="3"/>
    <col min="4104" max="4105" width="9.28515625" style="3" bestFit="1" customWidth="1"/>
    <col min="4106" max="4106" width="12.85546875" style="3" bestFit="1" customWidth="1"/>
    <col min="4107" max="4108" width="9.140625" style="3"/>
    <col min="4109" max="4110" width="9.28515625" style="3" bestFit="1" customWidth="1"/>
    <col min="4111" max="4111" width="9.140625" style="3"/>
    <col min="4112" max="4113" width="9.28515625" style="3" bestFit="1" customWidth="1"/>
    <col min="4114" max="4114" width="12.85546875" style="3" bestFit="1" customWidth="1"/>
    <col min="4115" max="4116" width="9.140625" style="3"/>
    <col min="4117" max="4118" width="9.28515625" style="3" bestFit="1" customWidth="1"/>
    <col min="4119" max="4119" width="9.140625" style="3"/>
    <col min="4120" max="4121" width="9.28515625" style="3" bestFit="1" customWidth="1"/>
    <col min="4122" max="4122" width="12.85546875" style="3" bestFit="1" customWidth="1"/>
    <col min="4123" max="4124" width="9.140625" style="3"/>
    <col min="4125" max="4126" width="9.28515625" style="3" bestFit="1" customWidth="1"/>
    <col min="4127" max="4127" width="9.140625" style="3"/>
    <col min="4128" max="4129" width="9.28515625" style="3" bestFit="1" customWidth="1"/>
    <col min="4130" max="4130" width="12.85546875" style="3" bestFit="1" customWidth="1"/>
    <col min="4131" max="4132" width="9.140625" style="3"/>
    <col min="4133" max="4134" width="9.28515625" style="3" bestFit="1" customWidth="1"/>
    <col min="4135" max="4135" width="9.140625" style="3"/>
    <col min="4136" max="4137" width="9.28515625" style="3" bestFit="1" customWidth="1"/>
    <col min="4138" max="4138" width="12.85546875" style="3" bestFit="1" customWidth="1"/>
    <col min="4139" max="4140" width="9.140625" style="3"/>
    <col min="4141" max="4142" width="9.28515625" style="3" bestFit="1" customWidth="1"/>
    <col min="4143" max="4143" width="9.140625" style="3"/>
    <col min="4144" max="4145" width="9.28515625" style="3" bestFit="1" customWidth="1"/>
    <col min="4146" max="4146" width="12.85546875" style="3" bestFit="1" customWidth="1"/>
    <col min="4147" max="4148" width="9.140625" style="3"/>
    <col min="4149" max="4150" width="9.28515625" style="3" bestFit="1" customWidth="1"/>
    <col min="4151" max="4151" width="9.140625" style="3"/>
    <col min="4152" max="4153" width="9.28515625" style="3" bestFit="1" customWidth="1"/>
    <col min="4154" max="4154" width="12.85546875" style="3" bestFit="1" customWidth="1"/>
    <col min="4155" max="4156" width="9.140625" style="3"/>
    <col min="4157" max="4158" width="9.28515625" style="3" bestFit="1" customWidth="1"/>
    <col min="4159" max="4159" width="9.140625" style="3"/>
    <col min="4160" max="4161" width="9.28515625" style="3" bestFit="1" customWidth="1"/>
    <col min="4162" max="4162" width="12.85546875" style="3" bestFit="1" customWidth="1"/>
    <col min="4163" max="4164" width="9.140625" style="3"/>
    <col min="4165" max="4166" width="9.28515625" style="3" bestFit="1" customWidth="1"/>
    <col min="4167" max="4167" width="9.140625" style="3"/>
    <col min="4168" max="4169" width="9.28515625" style="3" bestFit="1" customWidth="1"/>
    <col min="4170" max="4170" width="12.85546875" style="3" bestFit="1" customWidth="1"/>
    <col min="4171" max="4172" width="9.140625" style="3"/>
    <col min="4173" max="4174" width="9.28515625" style="3" bestFit="1" customWidth="1"/>
    <col min="4175" max="4175" width="9.140625" style="3"/>
    <col min="4176" max="4177" width="9.28515625" style="3" bestFit="1" customWidth="1"/>
    <col min="4178" max="4178" width="12.85546875" style="3" bestFit="1" customWidth="1"/>
    <col min="4179" max="4180" width="9.140625" style="3"/>
    <col min="4181" max="4182" width="9.28515625" style="3" bestFit="1" customWidth="1"/>
    <col min="4183" max="4183" width="9.140625" style="3"/>
    <col min="4184" max="4185" width="9.28515625" style="3" bestFit="1" customWidth="1"/>
    <col min="4186" max="4186" width="12.85546875" style="3" bestFit="1" customWidth="1"/>
    <col min="4187" max="4188" width="9.140625" style="3"/>
    <col min="4189" max="4190" width="9.28515625" style="3" bestFit="1" customWidth="1"/>
    <col min="4191" max="4191" width="9.140625" style="3"/>
    <col min="4192" max="4193" width="9.28515625" style="3" bestFit="1" customWidth="1"/>
    <col min="4194" max="4194" width="12.85546875" style="3" bestFit="1" customWidth="1"/>
    <col min="4195" max="4196" width="9.140625" style="3"/>
    <col min="4197" max="4198" width="9.28515625" style="3" bestFit="1" customWidth="1"/>
    <col min="4199" max="4199" width="9.140625" style="3"/>
    <col min="4200" max="4201" width="9.28515625" style="3" bestFit="1" customWidth="1"/>
    <col min="4202" max="4202" width="12.85546875" style="3" bestFit="1" customWidth="1"/>
    <col min="4203" max="4204" width="9.140625" style="3"/>
    <col min="4205" max="4206" width="9.28515625" style="3" bestFit="1" customWidth="1"/>
    <col min="4207" max="4207" width="9.140625" style="3"/>
    <col min="4208" max="4209" width="9.28515625" style="3" bestFit="1" customWidth="1"/>
    <col min="4210" max="4210" width="12.85546875" style="3" bestFit="1" customWidth="1"/>
    <col min="4211" max="4212" width="9.140625" style="3"/>
    <col min="4213" max="4214" width="9.28515625" style="3" bestFit="1" customWidth="1"/>
    <col min="4215" max="4215" width="9.140625" style="3"/>
    <col min="4216" max="4217" width="9.28515625" style="3" bestFit="1" customWidth="1"/>
    <col min="4218" max="4218" width="12.85546875" style="3" bestFit="1" customWidth="1"/>
    <col min="4219" max="4220" width="9.140625" style="3"/>
    <col min="4221" max="4222" width="9.28515625" style="3" bestFit="1" customWidth="1"/>
    <col min="4223" max="4223" width="9.140625" style="3"/>
    <col min="4224" max="4225" width="9.28515625" style="3" bestFit="1" customWidth="1"/>
    <col min="4226" max="4226" width="12.85546875" style="3" bestFit="1" customWidth="1"/>
    <col min="4227" max="4228" width="9.140625" style="3"/>
    <col min="4229" max="4230" width="9.28515625" style="3" bestFit="1" customWidth="1"/>
    <col min="4231" max="4231" width="9.140625" style="3"/>
    <col min="4232" max="4233" width="9.28515625" style="3" bestFit="1" customWidth="1"/>
    <col min="4234" max="4234" width="12.85546875" style="3" bestFit="1" customWidth="1"/>
    <col min="4235" max="4236" width="9.140625" style="3"/>
    <col min="4237" max="4238" width="9.28515625" style="3" bestFit="1" customWidth="1"/>
    <col min="4239" max="4239" width="9.140625" style="3"/>
    <col min="4240" max="4241" width="9.28515625" style="3" bestFit="1" customWidth="1"/>
    <col min="4242" max="4242" width="12.85546875" style="3" bestFit="1" customWidth="1"/>
    <col min="4243" max="4244" width="9.140625" style="3"/>
    <col min="4245" max="4246" width="9.28515625" style="3" bestFit="1" customWidth="1"/>
    <col min="4247" max="4247" width="9.140625" style="3"/>
    <col min="4248" max="4249" width="9.28515625" style="3" bestFit="1" customWidth="1"/>
    <col min="4250" max="4250" width="12.85546875" style="3" bestFit="1" customWidth="1"/>
    <col min="4251" max="4252" width="9.140625" style="3"/>
    <col min="4253" max="4254" width="9.28515625" style="3" bestFit="1" customWidth="1"/>
    <col min="4255" max="4255" width="9.140625" style="3"/>
    <col min="4256" max="4257" width="9.28515625" style="3" bestFit="1" customWidth="1"/>
    <col min="4258" max="4258" width="12.85546875" style="3" bestFit="1" customWidth="1"/>
    <col min="4259" max="4260" width="9.140625" style="3"/>
    <col min="4261" max="4262" width="9.28515625" style="3" bestFit="1" customWidth="1"/>
    <col min="4263" max="4263" width="9.140625" style="3"/>
    <col min="4264" max="4265" width="9.28515625" style="3" bestFit="1" customWidth="1"/>
    <col min="4266" max="4266" width="12.85546875" style="3" bestFit="1" customWidth="1"/>
    <col min="4267" max="4268" width="9.140625" style="3"/>
    <col min="4269" max="4270" width="9.28515625" style="3" bestFit="1" customWidth="1"/>
    <col min="4271" max="4271" width="9.140625" style="3"/>
    <col min="4272" max="4273" width="9.28515625" style="3" bestFit="1" customWidth="1"/>
    <col min="4274" max="4274" width="12.85546875" style="3" bestFit="1" customWidth="1"/>
    <col min="4275" max="4276" width="9.140625" style="3"/>
    <col min="4277" max="4278" width="9.28515625" style="3" bestFit="1" customWidth="1"/>
    <col min="4279" max="4279" width="9.140625" style="3"/>
    <col min="4280" max="4281" width="9.28515625" style="3" bestFit="1" customWidth="1"/>
    <col min="4282" max="4282" width="12.85546875" style="3" bestFit="1" customWidth="1"/>
    <col min="4283" max="4284" width="9.140625" style="3"/>
    <col min="4285" max="4286" width="9.28515625" style="3" bestFit="1" customWidth="1"/>
    <col min="4287" max="4287" width="9.140625" style="3"/>
    <col min="4288" max="4289" width="9.28515625" style="3" bestFit="1" customWidth="1"/>
    <col min="4290" max="4290" width="12.85546875" style="3" bestFit="1" customWidth="1"/>
    <col min="4291" max="4292" width="9.140625" style="3"/>
    <col min="4293" max="4294" width="9.28515625" style="3" bestFit="1" customWidth="1"/>
    <col min="4295" max="4295" width="9.140625" style="3"/>
    <col min="4296" max="4297" width="9.28515625" style="3" bestFit="1" customWidth="1"/>
    <col min="4298" max="4298" width="12.85546875" style="3" bestFit="1" customWidth="1"/>
    <col min="4299" max="4300" width="9.140625" style="3"/>
    <col min="4301" max="4302" width="9.28515625" style="3" bestFit="1" customWidth="1"/>
    <col min="4303" max="4303" width="9.140625" style="3"/>
    <col min="4304" max="4305" width="9.28515625" style="3" bestFit="1" customWidth="1"/>
    <col min="4306" max="4306" width="12.85546875" style="3" bestFit="1" customWidth="1"/>
    <col min="4307" max="4308" width="9.140625" style="3"/>
    <col min="4309" max="4310" width="9.28515625" style="3" bestFit="1" customWidth="1"/>
    <col min="4311" max="4311" width="9.140625" style="3"/>
    <col min="4312" max="4313" width="9.28515625" style="3" bestFit="1" customWidth="1"/>
    <col min="4314" max="4314" width="12.85546875" style="3" bestFit="1" customWidth="1"/>
    <col min="4315" max="4316" width="9.140625" style="3"/>
    <col min="4317" max="4318" width="9.28515625" style="3" bestFit="1" customWidth="1"/>
    <col min="4319" max="4319" width="9.140625" style="3"/>
    <col min="4320" max="4321" width="9.28515625" style="3" bestFit="1" customWidth="1"/>
    <col min="4322" max="4322" width="12.85546875" style="3" bestFit="1" customWidth="1"/>
    <col min="4323" max="4324" width="9.140625" style="3"/>
    <col min="4325" max="4326" width="9.28515625" style="3" bestFit="1" customWidth="1"/>
    <col min="4327" max="4327" width="9.140625" style="3"/>
    <col min="4328" max="4329" width="9.28515625" style="3" bestFit="1" customWidth="1"/>
    <col min="4330" max="4330" width="12.85546875" style="3" bestFit="1" customWidth="1"/>
    <col min="4331" max="4332" width="9.140625" style="3"/>
    <col min="4333" max="4334" width="9.28515625" style="3" bestFit="1" customWidth="1"/>
    <col min="4335" max="4335" width="9.140625" style="3"/>
    <col min="4336" max="4337" width="9.28515625" style="3" bestFit="1" customWidth="1"/>
    <col min="4338" max="4338" width="12.85546875" style="3" bestFit="1" customWidth="1"/>
    <col min="4339" max="4340" width="9.140625" style="3"/>
    <col min="4341" max="4342" width="9.28515625" style="3" bestFit="1" customWidth="1"/>
    <col min="4343" max="4343" width="9.140625" style="3"/>
    <col min="4344" max="4345" width="9.28515625" style="3" bestFit="1" customWidth="1"/>
    <col min="4346" max="4346" width="12.85546875" style="3" bestFit="1" customWidth="1"/>
    <col min="4347" max="4348" width="9.140625" style="3"/>
    <col min="4349" max="4350" width="9.28515625" style="3" bestFit="1" customWidth="1"/>
    <col min="4351" max="4351" width="9.140625" style="3"/>
    <col min="4352" max="4353" width="9.28515625" style="3" bestFit="1" customWidth="1"/>
    <col min="4354" max="4354" width="12.85546875" style="3" bestFit="1" customWidth="1"/>
    <col min="4355" max="4356" width="9.140625" style="3"/>
    <col min="4357" max="4358" width="9.28515625" style="3" bestFit="1" customWidth="1"/>
    <col min="4359" max="4359" width="9.140625" style="3"/>
    <col min="4360" max="4361" width="9.28515625" style="3" bestFit="1" customWidth="1"/>
    <col min="4362" max="4362" width="12.85546875" style="3" bestFit="1" customWidth="1"/>
    <col min="4363" max="4364" width="9.140625" style="3"/>
    <col min="4365" max="4366" width="9.28515625" style="3" bestFit="1" customWidth="1"/>
    <col min="4367" max="4367" width="9.140625" style="3"/>
    <col min="4368" max="4369" width="9.28515625" style="3" bestFit="1" customWidth="1"/>
    <col min="4370" max="4370" width="12.85546875" style="3" bestFit="1" customWidth="1"/>
    <col min="4371" max="4372" width="9.140625" style="3"/>
    <col min="4373" max="4374" width="9.28515625" style="3" bestFit="1" customWidth="1"/>
    <col min="4375" max="4375" width="9.140625" style="3"/>
    <col min="4376" max="4377" width="9.28515625" style="3" bestFit="1" customWidth="1"/>
    <col min="4378" max="4378" width="12.85546875" style="3" bestFit="1" customWidth="1"/>
    <col min="4379" max="4380" width="9.140625" style="3"/>
    <col min="4381" max="4382" width="9.28515625" style="3" bestFit="1" customWidth="1"/>
    <col min="4383" max="4383" width="9.140625" style="3"/>
    <col min="4384" max="4385" width="9.28515625" style="3" bestFit="1" customWidth="1"/>
    <col min="4386" max="4386" width="12.85546875" style="3" bestFit="1" customWidth="1"/>
    <col min="4387" max="4388" width="9.140625" style="3"/>
    <col min="4389" max="4390" width="9.28515625" style="3" bestFit="1" customWidth="1"/>
    <col min="4391" max="4391" width="9.140625" style="3"/>
    <col min="4392" max="4393" width="9.28515625" style="3" bestFit="1" customWidth="1"/>
    <col min="4394" max="4394" width="12.85546875" style="3" bestFit="1" customWidth="1"/>
    <col min="4395" max="4396" width="9.140625" style="3"/>
    <col min="4397" max="4398" width="9.28515625" style="3" bestFit="1" customWidth="1"/>
    <col min="4399" max="4399" width="9.140625" style="3"/>
    <col min="4400" max="4401" width="9.28515625" style="3" bestFit="1" customWidth="1"/>
    <col min="4402" max="4402" width="12.85546875" style="3" bestFit="1" customWidth="1"/>
    <col min="4403" max="4404" width="9.140625" style="3"/>
    <col min="4405" max="4406" width="9.28515625" style="3" bestFit="1" customWidth="1"/>
    <col min="4407" max="4407" width="9.140625" style="3"/>
    <col min="4408" max="4409" width="9.28515625" style="3" bestFit="1" customWidth="1"/>
    <col min="4410" max="4410" width="12.85546875" style="3" bestFit="1" customWidth="1"/>
    <col min="4411" max="4412" width="9.140625" style="3"/>
    <col min="4413" max="4414" width="9.28515625" style="3" bestFit="1" customWidth="1"/>
    <col min="4415" max="4415" width="9.140625" style="3"/>
    <col min="4416" max="4417" width="9.28515625" style="3" bestFit="1" customWidth="1"/>
    <col min="4418" max="4418" width="12.85546875" style="3" bestFit="1" customWidth="1"/>
    <col min="4419" max="4420" width="9.140625" style="3"/>
    <col min="4421" max="4422" width="9.28515625" style="3" bestFit="1" customWidth="1"/>
    <col min="4423" max="4423" width="9.140625" style="3"/>
    <col min="4424" max="4425" width="9.28515625" style="3" bestFit="1" customWidth="1"/>
    <col min="4426" max="4426" width="12.85546875" style="3" bestFit="1" customWidth="1"/>
    <col min="4427" max="4428" width="9.140625" style="3"/>
    <col min="4429" max="4430" width="9.28515625" style="3" bestFit="1" customWidth="1"/>
    <col min="4431" max="4431" width="9.140625" style="3"/>
    <col min="4432" max="4433" width="9.28515625" style="3" bestFit="1" customWidth="1"/>
    <col min="4434" max="4434" width="12.85546875" style="3" bestFit="1" customWidth="1"/>
    <col min="4435" max="4436" width="9.140625" style="3"/>
    <col min="4437" max="4438" width="9.28515625" style="3" bestFit="1" customWidth="1"/>
    <col min="4439" max="4439" width="9.140625" style="3"/>
    <col min="4440" max="4441" width="9.28515625" style="3" bestFit="1" customWidth="1"/>
    <col min="4442" max="4442" width="12.85546875" style="3" bestFit="1" customWidth="1"/>
    <col min="4443" max="4444" width="9.140625" style="3"/>
    <col min="4445" max="4446" width="9.28515625" style="3" bestFit="1" customWidth="1"/>
    <col min="4447" max="4447" width="9.140625" style="3"/>
    <col min="4448" max="4449" width="9.28515625" style="3" bestFit="1" customWidth="1"/>
    <col min="4450" max="4450" width="12.85546875" style="3" bestFit="1" customWidth="1"/>
    <col min="4451" max="4452" width="9.140625" style="3"/>
    <col min="4453" max="4454" width="9.28515625" style="3" bestFit="1" customWidth="1"/>
    <col min="4455" max="4455" width="9.140625" style="3"/>
    <col min="4456" max="4457" width="9.28515625" style="3" bestFit="1" customWidth="1"/>
    <col min="4458" max="4458" width="12.85546875" style="3" bestFit="1" customWidth="1"/>
    <col min="4459" max="4460" width="9.140625" style="3"/>
    <col min="4461" max="4462" width="9.28515625" style="3" bestFit="1" customWidth="1"/>
    <col min="4463" max="4463" width="9.140625" style="3"/>
    <col min="4464" max="4465" width="9.28515625" style="3" bestFit="1" customWidth="1"/>
    <col min="4466" max="4466" width="12.85546875" style="3" bestFit="1" customWidth="1"/>
    <col min="4467" max="4468" width="9.140625" style="3"/>
    <col min="4469" max="4470" width="9.28515625" style="3" bestFit="1" customWidth="1"/>
    <col min="4471" max="4471" width="9.140625" style="3"/>
    <col min="4472" max="4473" width="9.28515625" style="3" bestFit="1" customWidth="1"/>
    <col min="4474" max="4474" width="12.85546875" style="3" bestFit="1" customWidth="1"/>
    <col min="4475" max="4476" width="9.140625" style="3"/>
    <col min="4477" max="4478" width="9.28515625" style="3" bestFit="1" customWidth="1"/>
    <col min="4479" max="4479" width="9.140625" style="3"/>
    <col min="4480" max="4481" width="9.28515625" style="3" bestFit="1" customWidth="1"/>
    <col min="4482" max="4482" width="12.85546875" style="3" bestFit="1" customWidth="1"/>
    <col min="4483" max="4484" width="9.140625" style="3"/>
    <col min="4485" max="4486" width="9.28515625" style="3" bestFit="1" customWidth="1"/>
    <col min="4487" max="4487" width="9.140625" style="3"/>
    <col min="4488" max="4489" width="9.28515625" style="3" bestFit="1" customWidth="1"/>
    <col min="4490" max="4490" width="12.85546875" style="3" bestFit="1" customWidth="1"/>
    <col min="4491" max="4492" width="9.140625" style="3"/>
    <col min="4493" max="4494" width="9.28515625" style="3" bestFit="1" customWidth="1"/>
    <col min="4495" max="4495" width="9.140625" style="3"/>
    <col min="4496" max="4497" width="9.28515625" style="3" bestFit="1" customWidth="1"/>
    <col min="4498" max="4498" width="12.85546875" style="3" bestFit="1" customWidth="1"/>
    <col min="4499" max="4500" width="9.140625" style="3"/>
    <col min="4501" max="4502" width="9.28515625" style="3" bestFit="1" customWidth="1"/>
    <col min="4503" max="4503" width="9.140625" style="3"/>
    <col min="4504" max="4505" width="9.28515625" style="3" bestFit="1" customWidth="1"/>
    <col min="4506" max="4506" width="12.85546875" style="3" bestFit="1" customWidth="1"/>
    <col min="4507" max="4508" width="9.140625" style="3"/>
    <col min="4509" max="4510" width="9.28515625" style="3" bestFit="1" customWidth="1"/>
    <col min="4511" max="4511" width="9.140625" style="3"/>
    <col min="4512" max="4513" width="9.28515625" style="3" bestFit="1" customWidth="1"/>
    <col min="4514" max="4514" width="12.85546875" style="3" bestFit="1" customWidth="1"/>
    <col min="4515" max="4516" width="9.140625" style="3"/>
    <col min="4517" max="4518" width="9.28515625" style="3" bestFit="1" customWidth="1"/>
    <col min="4519" max="4519" width="9.140625" style="3"/>
    <col min="4520" max="4521" width="9.28515625" style="3" bestFit="1" customWidth="1"/>
    <col min="4522" max="4522" width="12.85546875" style="3" bestFit="1" customWidth="1"/>
    <col min="4523" max="4524" width="9.140625" style="3"/>
    <col min="4525" max="4526" width="9.28515625" style="3" bestFit="1" customWidth="1"/>
    <col min="4527" max="4527" width="9.140625" style="3"/>
    <col min="4528" max="4529" width="9.28515625" style="3" bestFit="1" customWidth="1"/>
    <col min="4530" max="4530" width="12.85546875" style="3" bestFit="1" customWidth="1"/>
    <col min="4531" max="4532" width="9.140625" style="3"/>
    <col min="4533" max="4534" width="9.28515625" style="3" bestFit="1" customWidth="1"/>
    <col min="4535" max="4535" width="9.140625" style="3"/>
    <col min="4536" max="4537" width="9.28515625" style="3" bestFit="1" customWidth="1"/>
    <col min="4538" max="4538" width="12.85546875" style="3" bestFit="1" customWidth="1"/>
    <col min="4539" max="4540" width="9.140625" style="3"/>
    <col min="4541" max="4542" width="9.28515625" style="3" bestFit="1" customWidth="1"/>
    <col min="4543" max="4543" width="9.140625" style="3"/>
    <col min="4544" max="4545" width="9.28515625" style="3" bestFit="1" customWidth="1"/>
    <col min="4546" max="4546" width="12.85546875" style="3" bestFit="1" customWidth="1"/>
    <col min="4547" max="4548" width="9.140625" style="3"/>
    <col min="4549" max="4550" width="9.28515625" style="3" bestFit="1" customWidth="1"/>
    <col min="4551" max="4551" width="9.140625" style="3"/>
    <col min="4552" max="4553" width="9.28515625" style="3" bestFit="1" customWidth="1"/>
    <col min="4554" max="4554" width="12.85546875" style="3" bestFit="1" customWidth="1"/>
    <col min="4555" max="4556" width="9.140625" style="3"/>
    <col min="4557" max="4558" width="9.28515625" style="3" bestFit="1" customWidth="1"/>
    <col min="4559" max="4559" width="9.140625" style="3"/>
    <col min="4560" max="4561" width="9.28515625" style="3" bestFit="1" customWidth="1"/>
    <col min="4562" max="4562" width="12.85546875" style="3" bestFit="1" customWidth="1"/>
    <col min="4563" max="4564" width="9.140625" style="3"/>
    <col min="4565" max="4566" width="9.28515625" style="3" bestFit="1" customWidth="1"/>
    <col min="4567" max="4567" width="9.140625" style="3"/>
    <col min="4568" max="4569" width="9.28515625" style="3" bestFit="1" customWidth="1"/>
    <col min="4570" max="4570" width="12.85546875" style="3" bestFit="1" customWidth="1"/>
    <col min="4571" max="4572" width="9.140625" style="3"/>
    <col min="4573" max="4574" width="9.28515625" style="3" bestFit="1" customWidth="1"/>
    <col min="4575" max="4575" width="9.140625" style="3"/>
    <col min="4576" max="4577" width="9.28515625" style="3" bestFit="1" customWidth="1"/>
    <col min="4578" max="4578" width="12.85546875" style="3" bestFit="1" customWidth="1"/>
    <col min="4579" max="4580" width="9.140625" style="3"/>
    <col min="4581" max="4582" width="9.28515625" style="3" bestFit="1" customWidth="1"/>
    <col min="4583" max="4583" width="9.140625" style="3"/>
    <col min="4584" max="4585" width="9.28515625" style="3" bestFit="1" customWidth="1"/>
    <col min="4586" max="4586" width="12.85546875" style="3" bestFit="1" customWidth="1"/>
    <col min="4587" max="4588" width="9.140625" style="3"/>
    <col min="4589" max="4590" width="9.28515625" style="3" bestFit="1" customWidth="1"/>
    <col min="4591" max="4591" width="9.140625" style="3"/>
    <col min="4592" max="4593" width="9.28515625" style="3" bestFit="1" customWidth="1"/>
    <col min="4594" max="4594" width="12.85546875" style="3" bestFit="1" customWidth="1"/>
    <col min="4595" max="4596" width="9.140625" style="3"/>
    <col min="4597" max="4598" width="9.28515625" style="3" bestFit="1" customWidth="1"/>
    <col min="4599" max="4599" width="9.140625" style="3"/>
    <col min="4600" max="4601" width="9.28515625" style="3" bestFit="1" customWidth="1"/>
    <col min="4602" max="4602" width="12.85546875" style="3" bestFit="1" customWidth="1"/>
    <col min="4603" max="4604" width="9.140625" style="3"/>
    <col min="4605" max="4606" width="9.28515625" style="3" bestFit="1" customWidth="1"/>
    <col min="4607" max="4607" width="9.140625" style="3"/>
    <col min="4608" max="4609" width="9.28515625" style="3" bestFit="1" customWidth="1"/>
    <col min="4610" max="4610" width="12.85546875" style="3" bestFit="1" customWidth="1"/>
    <col min="4611" max="4612" width="9.140625" style="3"/>
    <col min="4613" max="4614" width="9.28515625" style="3" bestFit="1" customWidth="1"/>
    <col min="4615" max="4615" width="9.140625" style="3"/>
    <col min="4616" max="4617" width="9.28515625" style="3" bestFit="1" customWidth="1"/>
    <col min="4618" max="4618" width="12.85546875" style="3" bestFit="1" customWidth="1"/>
    <col min="4619" max="4620" width="9.140625" style="3"/>
    <col min="4621" max="4622" width="9.28515625" style="3" bestFit="1" customWidth="1"/>
    <col min="4623" max="4623" width="9.140625" style="3"/>
    <col min="4624" max="4625" width="9.28515625" style="3" bestFit="1" customWidth="1"/>
    <col min="4626" max="4626" width="12.85546875" style="3" bestFit="1" customWidth="1"/>
    <col min="4627" max="4628" width="9.140625" style="3"/>
    <col min="4629" max="4630" width="9.28515625" style="3" bestFit="1" customWidth="1"/>
    <col min="4631" max="4631" width="9.140625" style="3"/>
    <col min="4632" max="4633" width="9.28515625" style="3" bestFit="1" customWidth="1"/>
    <col min="4634" max="4634" width="12.85546875" style="3" bestFit="1" customWidth="1"/>
    <col min="4635" max="4636" width="9.140625" style="3"/>
    <col min="4637" max="4638" width="9.28515625" style="3" bestFit="1" customWidth="1"/>
    <col min="4639" max="4639" width="9.140625" style="3"/>
    <col min="4640" max="4641" width="9.28515625" style="3" bestFit="1" customWidth="1"/>
    <col min="4642" max="4642" width="12.85546875" style="3" bestFit="1" customWidth="1"/>
    <col min="4643" max="4644" width="9.140625" style="3"/>
    <col min="4645" max="4646" width="9.28515625" style="3" bestFit="1" customWidth="1"/>
    <col min="4647" max="4647" width="9.140625" style="3"/>
    <col min="4648" max="4649" width="9.28515625" style="3" bestFit="1" customWidth="1"/>
    <col min="4650" max="4650" width="12.85546875" style="3" bestFit="1" customWidth="1"/>
    <col min="4651" max="4652" width="9.140625" style="3"/>
    <col min="4653" max="4654" width="9.28515625" style="3" bestFit="1" customWidth="1"/>
    <col min="4655" max="4655" width="9.140625" style="3"/>
    <col min="4656" max="4657" width="9.28515625" style="3" bestFit="1" customWidth="1"/>
    <col min="4658" max="4658" width="12.85546875" style="3" bestFit="1" customWidth="1"/>
    <col min="4659" max="4660" width="9.140625" style="3"/>
    <col min="4661" max="4662" width="9.28515625" style="3" bestFit="1" customWidth="1"/>
    <col min="4663" max="4663" width="9.140625" style="3"/>
    <col min="4664" max="4665" width="9.28515625" style="3" bestFit="1" customWidth="1"/>
    <col min="4666" max="4666" width="12.85546875" style="3" bestFit="1" customWidth="1"/>
    <col min="4667" max="4668" width="9.140625" style="3"/>
    <col min="4669" max="4670" width="9.28515625" style="3" bestFit="1" customWidth="1"/>
    <col min="4671" max="4671" width="9.140625" style="3"/>
    <col min="4672" max="4673" width="9.28515625" style="3" bestFit="1" customWidth="1"/>
    <col min="4674" max="4674" width="12.85546875" style="3" bestFit="1" customWidth="1"/>
    <col min="4675" max="4676" width="9.140625" style="3"/>
    <col min="4677" max="4678" width="9.28515625" style="3" bestFit="1" customWidth="1"/>
    <col min="4679" max="4679" width="9.140625" style="3"/>
    <col min="4680" max="4681" width="9.28515625" style="3" bestFit="1" customWidth="1"/>
    <col min="4682" max="4682" width="12.85546875" style="3" bestFit="1" customWidth="1"/>
    <col min="4683" max="4684" width="9.140625" style="3"/>
    <col min="4685" max="4686" width="9.28515625" style="3" bestFit="1" customWidth="1"/>
    <col min="4687" max="4687" width="9.140625" style="3"/>
    <col min="4688" max="4689" width="9.28515625" style="3" bestFit="1" customWidth="1"/>
    <col min="4690" max="4690" width="12.85546875" style="3" bestFit="1" customWidth="1"/>
    <col min="4691" max="4692" width="9.140625" style="3"/>
    <col min="4693" max="4694" width="9.28515625" style="3" bestFit="1" customWidth="1"/>
    <col min="4695" max="4695" width="9.140625" style="3"/>
    <col min="4696" max="4697" width="9.28515625" style="3" bestFit="1" customWidth="1"/>
    <col min="4698" max="4698" width="12.85546875" style="3" bestFit="1" customWidth="1"/>
    <col min="4699" max="4700" width="9.140625" style="3"/>
    <col min="4701" max="4702" width="9.28515625" style="3" bestFit="1" customWidth="1"/>
    <col min="4703" max="4703" width="9.140625" style="3"/>
    <col min="4704" max="4705" width="9.28515625" style="3" bestFit="1" customWidth="1"/>
    <col min="4706" max="4706" width="12.85546875" style="3" bestFit="1" customWidth="1"/>
    <col min="4707" max="4708" width="9.140625" style="3"/>
    <col min="4709" max="4710" width="9.28515625" style="3" bestFit="1" customWidth="1"/>
    <col min="4711" max="4711" width="9.140625" style="3"/>
    <col min="4712" max="4713" width="9.28515625" style="3" bestFit="1" customWidth="1"/>
    <col min="4714" max="4714" width="12.85546875" style="3" bestFit="1" customWidth="1"/>
    <col min="4715" max="4716" width="9.140625" style="3"/>
    <col min="4717" max="4718" width="9.28515625" style="3" bestFit="1" customWidth="1"/>
    <col min="4719" max="4719" width="9.140625" style="3"/>
    <col min="4720" max="4721" width="9.28515625" style="3" bestFit="1" customWidth="1"/>
    <col min="4722" max="4722" width="12.85546875" style="3" bestFit="1" customWidth="1"/>
    <col min="4723" max="4724" width="9.140625" style="3"/>
    <col min="4725" max="4726" width="9.28515625" style="3" bestFit="1" customWidth="1"/>
    <col min="4727" max="4727" width="9.140625" style="3"/>
    <col min="4728" max="4729" width="9.28515625" style="3" bestFit="1" customWidth="1"/>
    <col min="4730" max="4730" width="12.85546875" style="3" bestFit="1" customWidth="1"/>
    <col min="4731" max="4732" width="9.140625" style="3"/>
    <col min="4733" max="4734" width="9.28515625" style="3" bestFit="1" customWidth="1"/>
    <col min="4735" max="4735" width="9.140625" style="3"/>
    <col min="4736" max="4737" width="9.28515625" style="3" bestFit="1" customWidth="1"/>
    <col min="4738" max="4738" width="12.85546875" style="3" bestFit="1" customWidth="1"/>
    <col min="4739" max="4740" width="9.140625" style="3"/>
    <col min="4741" max="4742" width="9.28515625" style="3" bestFit="1" customWidth="1"/>
    <col min="4743" max="4743" width="9.140625" style="3"/>
    <col min="4744" max="4745" width="9.28515625" style="3" bestFit="1" customWidth="1"/>
    <col min="4746" max="4746" width="12.85546875" style="3" bestFit="1" customWidth="1"/>
    <col min="4747" max="4748" width="9.140625" style="3"/>
    <col min="4749" max="4750" width="9.28515625" style="3" bestFit="1" customWidth="1"/>
    <col min="4751" max="4751" width="9.140625" style="3"/>
    <col min="4752" max="4753" width="9.28515625" style="3" bestFit="1" customWidth="1"/>
    <col min="4754" max="4754" width="12.85546875" style="3" bestFit="1" customWidth="1"/>
    <col min="4755" max="4756" width="9.140625" style="3"/>
    <col min="4757" max="4758" width="9.28515625" style="3" bestFit="1" customWidth="1"/>
    <col min="4759" max="4759" width="9.140625" style="3"/>
    <col min="4760" max="4761" width="9.28515625" style="3" bestFit="1" customWidth="1"/>
    <col min="4762" max="4762" width="12.85546875" style="3" bestFit="1" customWidth="1"/>
    <col min="4763" max="4764" width="9.140625" style="3"/>
    <col min="4765" max="4766" width="9.28515625" style="3" bestFit="1" customWidth="1"/>
    <col min="4767" max="4767" width="9.140625" style="3"/>
    <col min="4768" max="4769" width="9.28515625" style="3" bestFit="1" customWidth="1"/>
    <col min="4770" max="4770" width="12.85546875" style="3" bestFit="1" customWidth="1"/>
    <col min="4771" max="4772" width="9.140625" style="3"/>
    <col min="4773" max="4774" width="9.28515625" style="3" bestFit="1" customWidth="1"/>
    <col min="4775" max="4775" width="9.140625" style="3"/>
    <col min="4776" max="4777" width="9.28515625" style="3" bestFit="1" customWidth="1"/>
    <col min="4778" max="4778" width="12.85546875" style="3" bestFit="1" customWidth="1"/>
    <col min="4779" max="4780" width="9.140625" style="3"/>
    <col min="4781" max="4782" width="9.28515625" style="3" bestFit="1" customWidth="1"/>
    <col min="4783" max="4783" width="9.140625" style="3"/>
    <col min="4784" max="4785" width="9.28515625" style="3" bestFit="1" customWidth="1"/>
    <col min="4786" max="4786" width="12.85546875" style="3" bestFit="1" customWidth="1"/>
    <col min="4787" max="4788" width="9.140625" style="3"/>
    <col min="4789" max="4790" width="9.28515625" style="3" bestFit="1" customWidth="1"/>
    <col min="4791" max="4791" width="9.140625" style="3"/>
    <col min="4792" max="4793" width="9.28515625" style="3" bestFit="1" customWidth="1"/>
    <col min="4794" max="4794" width="12.85546875" style="3" bestFit="1" customWidth="1"/>
    <col min="4795" max="4796" width="9.140625" style="3"/>
    <col min="4797" max="4798" width="9.28515625" style="3" bestFit="1" customWidth="1"/>
    <col min="4799" max="4799" width="9.140625" style="3"/>
    <col min="4800" max="4801" width="9.28515625" style="3" bestFit="1" customWidth="1"/>
    <col min="4802" max="4802" width="12.85546875" style="3" bestFit="1" customWidth="1"/>
    <col min="4803" max="4804" width="9.140625" style="3"/>
    <col min="4805" max="4806" width="9.28515625" style="3" bestFit="1" customWidth="1"/>
    <col min="4807" max="4807" width="9.140625" style="3"/>
    <col min="4808" max="4809" width="9.28515625" style="3" bestFit="1" customWidth="1"/>
    <col min="4810" max="4810" width="12.85546875" style="3" bestFit="1" customWidth="1"/>
    <col min="4811" max="4812" width="9.140625" style="3"/>
    <col min="4813" max="4814" width="9.28515625" style="3" bestFit="1" customWidth="1"/>
    <col min="4815" max="4815" width="9.140625" style="3"/>
    <col min="4816" max="4817" width="9.28515625" style="3" bestFit="1" customWidth="1"/>
    <col min="4818" max="4818" width="12.85546875" style="3" bestFit="1" customWidth="1"/>
    <col min="4819" max="4820" width="9.140625" style="3"/>
    <col min="4821" max="4822" width="9.28515625" style="3" bestFit="1" customWidth="1"/>
    <col min="4823" max="4823" width="9.140625" style="3"/>
    <col min="4824" max="4825" width="9.28515625" style="3" bestFit="1" customWidth="1"/>
    <col min="4826" max="4826" width="12.85546875" style="3" bestFit="1" customWidth="1"/>
    <col min="4827" max="4828" width="9.140625" style="3"/>
    <col min="4829" max="4830" width="9.28515625" style="3" bestFit="1" customWidth="1"/>
    <col min="4831" max="4831" width="9.140625" style="3"/>
    <col min="4832" max="4833" width="9.28515625" style="3" bestFit="1" customWidth="1"/>
    <col min="4834" max="4834" width="12.85546875" style="3" bestFit="1" customWidth="1"/>
    <col min="4835" max="4836" width="9.140625" style="3"/>
    <col min="4837" max="4838" width="9.28515625" style="3" bestFit="1" customWidth="1"/>
    <col min="4839" max="4839" width="9.140625" style="3"/>
    <col min="4840" max="4841" width="9.28515625" style="3" bestFit="1" customWidth="1"/>
    <col min="4842" max="4842" width="12.85546875" style="3" bestFit="1" customWidth="1"/>
    <col min="4843" max="4844" width="9.140625" style="3"/>
    <col min="4845" max="4846" width="9.28515625" style="3" bestFit="1" customWidth="1"/>
    <col min="4847" max="4847" width="9.140625" style="3"/>
    <col min="4848" max="4849" width="9.28515625" style="3" bestFit="1" customWidth="1"/>
    <col min="4850" max="4850" width="12.85546875" style="3" bestFit="1" customWidth="1"/>
    <col min="4851" max="4852" width="9.140625" style="3"/>
    <col min="4853" max="4854" width="9.28515625" style="3" bestFit="1" customWidth="1"/>
    <col min="4855" max="4855" width="9.140625" style="3"/>
    <col min="4856" max="4857" width="9.28515625" style="3" bestFit="1" customWidth="1"/>
    <col min="4858" max="4858" width="12.85546875" style="3" bestFit="1" customWidth="1"/>
    <col min="4859" max="4860" width="9.140625" style="3"/>
    <col min="4861" max="4862" width="9.28515625" style="3" bestFit="1" customWidth="1"/>
    <col min="4863" max="4863" width="9.140625" style="3"/>
    <col min="4864" max="4865" width="9.28515625" style="3" bestFit="1" customWidth="1"/>
    <col min="4866" max="4866" width="12.85546875" style="3" bestFit="1" customWidth="1"/>
    <col min="4867" max="4868" width="9.140625" style="3"/>
    <col min="4869" max="4870" width="9.28515625" style="3" bestFit="1" customWidth="1"/>
    <col min="4871" max="4871" width="9.140625" style="3"/>
    <col min="4872" max="4873" width="9.28515625" style="3" bestFit="1" customWidth="1"/>
    <col min="4874" max="4874" width="12.85546875" style="3" bestFit="1" customWidth="1"/>
    <col min="4875" max="4876" width="9.140625" style="3"/>
    <col min="4877" max="4878" width="9.28515625" style="3" bestFit="1" customWidth="1"/>
    <col min="4879" max="4879" width="9.140625" style="3"/>
    <col min="4880" max="4881" width="9.28515625" style="3" bestFit="1" customWidth="1"/>
    <col min="4882" max="4882" width="12.85546875" style="3" bestFit="1" customWidth="1"/>
    <col min="4883" max="4884" width="9.140625" style="3"/>
    <col min="4885" max="4886" width="9.28515625" style="3" bestFit="1" customWidth="1"/>
    <col min="4887" max="4887" width="9.140625" style="3"/>
    <col min="4888" max="4889" width="9.28515625" style="3" bestFit="1" customWidth="1"/>
    <col min="4890" max="4890" width="12.85546875" style="3" bestFit="1" customWidth="1"/>
    <col min="4891" max="4892" width="9.140625" style="3"/>
    <col min="4893" max="4894" width="9.28515625" style="3" bestFit="1" customWidth="1"/>
    <col min="4895" max="4895" width="9.140625" style="3"/>
    <col min="4896" max="4897" width="9.28515625" style="3" bestFit="1" customWidth="1"/>
    <col min="4898" max="4898" width="12.85546875" style="3" bestFit="1" customWidth="1"/>
    <col min="4899" max="4900" width="9.140625" style="3"/>
    <col min="4901" max="4902" width="9.28515625" style="3" bestFit="1" customWidth="1"/>
    <col min="4903" max="4903" width="9.140625" style="3"/>
    <col min="4904" max="4905" width="9.28515625" style="3" bestFit="1" customWidth="1"/>
    <col min="4906" max="4906" width="12.85546875" style="3" bestFit="1" customWidth="1"/>
    <col min="4907" max="4908" width="9.140625" style="3"/>
    <col min="4909" max="4910" width="9.28515625" style="3" bestFit="1" customWidth="1"/>
    <col min="4911" max="4911" width="9.140625" style="3"/>
    <col min="4912" max="4913" width="9.28515625" style="3" bestFit="1" customWidth="1"/>
    <col min="4914" max="4914" width="12.85546875" style="3" bestFit="1" customWidth="1"/>
    <col min="4915" max="4916" width="9.140625" style="3"/>
    <col min="4917" max="4918" width="9.28515625" style="3" bestFit="1" customWidth="1"/>
    <col min="4919" max="4919" width="9.140625" style="3"/>
    <col min="4920" max="4921" width="9.28515625" style="3" bestFit="1" customWidth="1"/>
    <col min="4922" max="4922" width="12.85546875" style="3" bestFit="1" customWidth="1"/>
    <col min="4923" max="4924" width="9.140625" style="3"/>
    <col min="4925" max="4926" width="9.28515625" style="3" bestFit="1" customWidth="1"/>
    <col min="4927" max="4927" width="9.140625" style="3"/>
    <col min="4928" max="4929" width="9.28515625" style="3" bestFit="1" customWidth="1"/>
    <col min="4930" max="4930" width="12.85546875" style="3" bestFit="1" customWidth="1"/>
    <col min="4931" max="4932" width="9.140625" style="3"/>
    <col min="4933" max="4934" width="9.28515625" style="3" bestFit="1" customWidth="1"/>
    <col min="4935" max="4935" width="9.140625" style="3"/>
    <col min="4936" max="4937" width="9.28515625" style="3" bestFit="1" customWidth="1"/>
    <col min="4938" max="4938" width="12.85546875" style="3" bestFit="1" customWidth="1"/>
    <col min="4939" max="4940" width="9.140625" style="3"/>
    <col min="4941" max="4942" width="9.28515625" style="3" bestFit="1" customWidth="1"/>
    <col min="4943" max="4943" width="9.140625" style="3"/>
    <col min="4944" max="4945" width="9.28515625" style="3" bestFit="1" customWidth="1"/>
    <col min="4946" max="4946" width="12.85546875" style="3" bestFit="1" customWidth="1"/>
    <col min="4947" max="4948" width="9.140625" style="3"/>
    <col min="4949" max="4950" width="9.28515625" style="3" bestFit="1" customWidth="1"/>
    <col min="4951" max="4951" width="9.140625" style="3"/>
    <col min="4952" max="4953" width="9.28515625" style="3" bestFit="1" customWidth="1"/>
    <col min="4954" max="4954" width="12.85546875" style="3" bestFit="1" customWidth="1"/>
    <col min="4955" max="4956" width="9.140625" style="3"/>
    <col min="4957" max="4958" width="9.28515625" style="3" bestFit="1" customWidth="1"/>
    <col min="4959" max="4959" width="9.140625" style="3"/>
    <col min="4960" max="4961" width="9.28515625" style="3" bestFit="1" customWidth="1"/>
    <col min="4962" max="4962" width="12.85546875" style="3" bestFit="1" customWidth="1"/>
    <col min="4963" max="4964" width="9.140625" style="3"/>
    <col min="4965" max="4966" width="9.28515625" style="3" bestFit="1" customWidth="1"/>
    <col min="4967" max="4967" width="9.140625" style="3"/>
    <col min="4968" max="4969" width="9.28515625" style="3" bestFit="1" customWidth="1"/>
    <col min="4970" max="4970" width="12.85546875" style="3" bestFit="1" customWidth="1"/>
    <col min="4971" max="4972" width="9.140625" style="3"/>
    <col min="4973" max="4974" width="9.28515625" style="3" bestFit="1" customWidth="1"/>
    <col min="4975" max="4975" width="9.140625" style="3"/>
    <col min="4976" max="4977" width="9.28515625" style="3" bestFit="1" customWidth="1"/>
    <col min="4978" max="4978" width="12.85546875" style="3" bestFit="1" customWidth="1"/>
    <col min="4979" max="4980" width="9.140625" style="3"/>
    <col min="4981" max="4982" width="9.28515625" style="3" bestFit="1" customWidth="1"/>
    <col min="4983" max="4983" width="9.140625" style="3"/>
    <col min="4984" max="4985" width="9.28515625" style="3" bestFit="1" customWidth="1"/>
    <col min="4986" max="4986" width="12.85546875" style="3" bestFit="1" customWidth="1"/>
    <col min="4987" max="4988" width="9.140625" style="3"/>
    <col min="4989" max="4990" width="9.28515625" style="3" bestFit="1" customWidth="1"/>
    <col min="4991" max="4991" width="9.140625" style="3"/>
    <col min="4992" max="4993" width="9.28515625" style="3" bestFit="1" customWidth="1"/>
    <col min="4994" max="4994" width="12.85546875" style="3" bestFit="1" customWidth="1"/>
    <col min="4995" max="4996" width="9.140625" style="3"/>
    <col min="4997" max="4998" width="9.28515625" style="3" bestFit="1" customWidth="1"/>
    <col min="4999" max="4999" width="9.140625" style="3"/>
    <col min="5000" max="5001" width="9.28515625" style="3" bestFit="1" customWidth="1"/>
    <col min="5002" max="5002" width="12.85546875" style="3" bestFit="1" customWidth="1"/>
    <col min="5003" max="5004" width="9.140625" style="3"/>
    <col min="5005" max="5006" width="9.28515625" style="3" bestFit="1" customWidth="1"/>
    <col min="5007" max="5007" width="9.140625" style="3"/>
    <col min="5008" max="5009" width="9.28515625" style="3" bestFit="1" customWidth="1"/>
    <col min="5010" max="5010" width="12.85546875" style="3" bestFit="1" customWidth="1"/>
    <col min="5011" max="5012" width="9.140625" style="3"/>
    <col min="5013" max="5014" width="9.28515625" style="3" bestFit="1" customWidth="1"/>
    <col min="5015" max="5015" width="9.140625" style="3"/>
    <col min="5016" max="5017" width="9.28515625" style="3" bestFit="1" customWidth="1"/>
    <col min="5018" max="5018" width="12.85546875" style="3" bestFit="1" customWidth="1"/>
    <col min="5019" max="5020" width="9.140625" style="3"/>
    <col min="5021" max="5022" width="9.28515625" style="3" bestFit="1" customWidth="1"/>
    <col min="5023" max="5023" width="9.140625" style="3"/>
    <col min="5024" max="5025" width="9.28515625" style="3" bestFit="1" customWidth="1"/>
    <col min="5026" max="5026" width="12.85546875" style="3" bestFit="1" customWidth="1"/>
    <col min="5027" max="5028" width="9.140625" style="3"/>
    <col min="5029" max="5030" width="9.28515625" style="3" bestFit="1" customWidth="1"/>
    <col min="5031" max="5031" width="9.140625" style="3"/>
    <col min="5032" max="5033" width="9.28515625" style="3" bestFit="1" customWidth="1"/>
    <col min="5034" max="5034" width="12.85546875" style="3" bestFit="1" customWidth="1"/>
    <col min="5035" max="5036" width="9.140625" style="3"/>
    <col min="5037" max="5038" width="9.28515625" style="3" bestFit="1" customWidth="1"/>
    <col min="5039" max="5039" width="9.140625" style="3"/>
    <col min="5040" max="5041" width="9.28515625" style="3" bestFit="1" customWidth="1"/>
    <col min="5042" max="5042" width="12.85546875" style="3" bestFit="1" customWidth="1"/>
    <col min="5043" max="5044" width="9.140625" style="3"/>
    <col min="5045" max="5046" width="9.28515625" style="3" bestFit="1" customWidth="1"/>
    <col min="5047" max="5047" width="9.140625" style="3"/>
    <col min="5048" max="5049" width="9.28515625" style="3" bestFit="1" customWidth="1"/>
    <col min="5050" max="5050" width="12.85546875" style="3" bestFit="1" customWidth="1"/>
    <col min="5051" max="5052" width="9.140625" style="3"/>
    <col min="5053" max="5054" width="9.28515625" style="3" bestFit="1" customWidth="1"/>
    <col min="5055" max="5055" width="9.140625" style="3"/>
    <col min="5056" max="5057" width="9.28515625" style="3" bestFit="1" customWidth="1"/>
    <col min="5058" max="5058" width="12.85546875" style="3" bestFit="1" customWidth="1"/>
    <col min="5059" max="5060" width="9.140625" style="3"/>
    <col min="5061" max="5062" width="9.28515625" style="3" bestFit="1" customWidth="1"/>
    <col min="5063" max="5063" width="9.140625" style="3"/>
    <col min="5064" max="5065" width="9.28515625" style="3" bestFit="1" customWidth="1"/>
    <col min="5066" max="5066" width="12.85546875" style="3" bestFit="1" customWidth="1"/>
    <col min="5067" max="5068" width="9.140625" style="3"/>
    <col min="5069" max="5070" width="9.28515625" style="3" bestFit="1" customWidth="1"/>
    <col min="5071" max="5071" width="9.140625" style="3"/>
    <col min="5072" max="5073" width="9.28515625" style="3" bestFit="1" customWidth="1"/>
    <col min="5074" max="5074" width="12.85546875" style="3" bestFit="1" customWidth="1"/>
    <col min="5075" max="5076" width="9.140625" style="3"/>
    <col min="5077" max="5078" width="9.28515625" style="3" bestFit="1" customWidth="1"/>
    <col min="5079" max="5079" width="9.140625" style="3"/>
    <col min="5080" max="5081" width="9.28515625" style="3" bestFit="1" customWidth="1"/>
    <col min="5082" max="5082" width="12.85546875" style="3" bestFit="1" customWidth="1"/>
    <col min="5083" max="5084" width="9.140625" style="3"/>
    <col min="5085" max="5086" width="9.28515625" style="3" bestFit="1" customWidth="1"/>
    <col min="5087" max="5087" width="9.140625" style="3"/>
    <col min="5088" max="5089" width="9.28515625" style="3" bestFit="1" customWidth="1"/>
    <col min="5090" max="5090" width="12.85546875" style="3" bestFit="1" customWidth="1"/>
    <col min="5091" max="5092" width="9.140625" style="3"/>
    <col min="5093" max="5094" width="9.28515625" style="3" bestFit="1" customWidth="1"/>
    <col min="5095" max="5095" width="9.140625" style="3"/>
    <col min="5096" max="5097" width="9.28515625" style="3" bestFit="1" customWidth="1"/>
    <col min="5098" max="5098" width="12.85546875" style="3" bestFit="1" customWidth="1"/>
    <col min="5099" max="5100" width="9.140625" style="3"/>
    <col min="5101" max="5102" width="9.28515625" style="3" bestFit="1" customWidth="1"/>
    <col min="5103" max="5103" width="9.140625" style="3"/>
    <col min="5104" max="5105" width="9.28515625" style="3" bestFit="1" customWidth="1"/>
    <col min="5106" max="5106" width="12.85546875" style="3" bestFit="1" customWidth="1"/>
    <col min="5107" max="5108" width="9.140625" style="3"/>
    <col min="5109" max="5110" width="9.28515625" style="3" bestFit="1" customWidth="1"/>
    <col min="5111" max="5111" width="9.140625" style="3"/>
    <col min="5112" max="5113" width="9.28515625" style="3" bestFit="1" customWidth="1"/>
    <col min="5114" max="5114" width="12.85546875" style="3" bestFit="1" customWidth="1"/>
    <col min="5115" max="5116" width="9.140625" style="3"/>
    <col min="5117" max="5118" width="9.28515625" style="3" bestFit="1" customWidth="1"/>
    <col min="5119" max="5119" width="9.140625" style="3"/>
    <col min="5120" max="5121" width="9.28515625" style="3" bestFit="1" customWidth="1"/>
    <col min="5122" max="5122" width="12.85546875" style="3" bestFit="1" customWidth="1"/>
    <col min="5123" max="5124" width="9.140625" style="3"/>
    <col min="5125" max="5126" width="9.28515625" style="3" bestFit="1" customWidth="1"/>
    <col min="5127" max="5127" width="9.140625" style="3"/>
    <col min="5128" max="5129" width="9.28515625" style="3" bestFit="1" customWidth="1"/>
    <col min="5130" max="5130" width="12.85546875" style="3" bestFit="1" customWidth="1"/>
    <col min="5131" max="5132" width="9.140625" style="3"/>
    <col min="5133" max="5134" width="9.28515625" style="3" bestFit="1" customWidth="1"/>
    <col min="5135" max="5135" width="9.140625" style="3"/>
    <col min="5136" max="5137" width="9.28515625" style="3" bestFit="1" customWidth="1"/>
    <col min="5138" max="5138" width="12.85546875" style="3" bestFit="1" customWidth="1"/>
    <col min="5139" max="5140" width="9.140625" style="3"/>
    <col min="5141" max="5142" width="9.28515625" style="3" bestFit="1" customWidth="1"/>
    <col min="5143" max="5143" width="9.140625" style="3"/>
    <col min="5144" max="5145" width="9.28515625" style="3" bestFit="1" customWidth="1"/>
    <col min="5146" max="5146" width="12.85546875" style="3" bestFit="1" customWidth="1"/>
    <col min="5147" max="5148" width="9.140625" style="3"/>
    <col min="5149" max="5150" width="9.28515625" style="3" bestFit="1" customWidth="1"/>
    <col min="5151" max="5151" width="9.140625" style="3"/>
    <col min="5152" max="5153" width="9.28515625" style="3" bestFit="1" customWidth="1"/>
    <col min="5154" max="5154" width="12.85546875" style="3" bestFit="1" customWidth="1"/>
    <col min="5155" max="5156" width="9.140625" style="3"/>
    <col min="5157" max="5158" width="9.28515625" style="3" bestFit="1" customWidth="1"/>
    <col min="5159" max="5159" width="9.140625" style="3"/>
    <col min="5160" max="5161" width="9.28515625" style="3" bestFit="1" customWidth="1"/>
    <col min="5162" max="5162" width="12.85546875" style="3" bestFit="1" customWidth="1"/>
    <col min="5163" max="5164" width="9.140625" style="3"/>
    <col min="5165" max="5166" width="9.28515625" style="3" bestFit="1" customWidth="1"/>
    <col min="5167" max="5167" width="9.140625" style="3"/>
    <col min="5168" max="5169" width="9.28515625" style="3" bestFit="1" customWidth="1"/>
    <col min="5170" max="5170" width="12.85546875" style="3" bestFit="1" customWidth="1"/>
    <col min="5171" max="5172" width="9.140625" style="3"/>
    <col min="5173" max="5174" width="9.28515625" style="3" bestFit="1" customWidth="1"/>
    <col min="5175" max="5175" width="9.140625" style="3"/>
    <col min="5176" max="5177" width="9.28515625" style="3" bestFit="1" customWidth="1"/>
    <col min="5178" max="5178" width="12.85546875" style="3" bestFit="1" customWidth="1"/>
    <col min="5179" max="5180" width="9.140625" style="3"/>
    <col min="5181" max="5182" width="9.28515625" style="3" bestFit="1" customWidth="1"/>
    <col min="5183" max="5183" width="9.140625" style="3"/>
    <col min="5184" max="5185" width="9.28515625" style="3" bestFit="1" customWidth="1"/>
    <col min="5186" max="5186" width="12.85546875" style="3" bestFit="1" customWidth="1"/>
    <col min="5187" max="5188" width="9.140625" style="3"/>
    <col min="5189" max="5190" width="9.28515625" style="3" bestFit="1" customWidth="1"/>
    <col min="5191" max="5191" width="9.140625" style="3"/>
    <col min="5192" max="5193" width="9.28515625" style="3" bestFit="1" customWidth="1"/>
    <col min="5194" max="5194" width="12.85546875" style="3" bestFit="1" customWidth="1"/>
    <col min="5195" max="5196" width="9.140625" style="3"/>
    <col min="5197" max="5198" width="9.28515625" style="3" bestFit="1" customWidth="1"/>
    <col min="5199" max="5199" width="9.140625" style="3"/>
    <col min="5200" max="5201" width="9.28515625" style="3" bestFit="1" customWidth="1"/>
    <col min="5202" max="5202" width="12.85546875" style="3" bestFit="1" customWidth="1"/>
    <col min="5203" max="5204" width="9.140625" style="3"/>
    <col min="5205" max="5206" width="9.28515625" style="3" bestFit="1" customWidth="1"/>
    <col min="5207" max="5207" width="9.140625" style="3"/>
    <col min="5208" max="5209" width="9.28515625" style="3" bestFit="1" customWidth="1"/>
    <col min="5210" max="5210" width="12.85546875" style="3" bestFit="1" customWidth="1"/>
    <col min="5211" max="5212" width="9.140625" style="3"/>
    <col min="5213" max="5214" width="9.28515625" style="3" bestFit="1" customWidth="1"/>
    <col min="5215" max="5215" width="9.140625" style="3"/>
    <col min="5216" max="5217" width="9.28515625" style="3" bestFit="1" customWidth="1"/>
    <col min="5218" max="5218" width="12.85546875" style="3" bestFit="1" customWidth="1"/>
    <col min="5219" max="5220" width="9.140625" style="3"/>
    <col min="5221" max="5222" width="9.28515625" style="3" bestFit="1" customWidth="1"/>
    <col min="5223" max="5223" width="9.140625" style="3"/>
    <col min="5224" max="5225" width="9.28515625" style="3" bestFit="1" customWidth="1"/>
    <col min="5226" max="5226" width="12.85546875" style="3" bestFit="1" customWidth="1"/>
    <col min="5227" max="5228" width="9.140625" style="3"/>
    <col min="5229" max="5230" width="9.28515625" style="3" bestFit="1" customWidth="1"/>
    <col min="5231" max="5231" width="9.140625" style="3"/>
    <col min="5232" max="5233" width="9.28515625" style="3" bestFit="1" customWidth="1"/>
    <col min="5234" max="5234" width="12.85546875" style="3" bestFit="1" customWidth="1"/>
    <col min="5235" max="5236" width="9.140625" style="3"/>
    <col min="5237" max="5238" width="9.28515625" style="3" bestFit="1" customWidth="1"/>
    <col min="5239" max="5239" width="9.140625" style="3"/>
    <col min="5240" max="5241" width="9.28515625" style="3" bestFit="1" customWidth="1"/>
    <col min="5242" max="5242" width="12.85546875" style="3" bestFit="1" customWidth="1"/>
    <col min="5243" max="5244" width="9.140625" style="3"/>
    <col min="5245" max="5246" width="9.28515625" style="3" bestFit="1" customWidth="1"/>
    <col min="5247" max="5247" width="9.140625" style="3"/>
    <col min="5248" max="5249" width="9.28515625" style="3" bestFit="1" customWidth="1"/>
    <col min="5250" max="5250" width="12.85546875" style="3" bestFit="1" customWidth="1"/>
    <col min="5251" max="5252" width="9.140625" style="3"/>
    <col min="5253" max="5254" width="9.28515625" style="3" bestFit="1" customWidth="1"/>
    <col min="5255" max="5255" width="9.140625" style="3"/>
    <col min="5256" max="5257" width="9.28515625" style="3" bestFit="1" customWidth="1"/>
    <col min="5258" max="5258" width="12.85546875" style="3" bestFit="1" customWidth="1"/>
    <col min="5259" max="5260" width="9.140625" style="3"/>
    <col min="5261" max="5262" width="9.28515625" style="3" bestFit="1" customWidth="1"/>
    <col min="5263" max="5263" width="9.140625" style="3"/>
    <col min="5264" max="5265" width="9.28515625" style="3" bestFit="1" customWidth="1"/>
    <col min="5266" max="5266" width="12.85546875" style="3" bestFit="1" customWidth="1"/>
    <col min="5267" max="5268" width="9.140625" style="3"/>
    <col min="5269" max="5270" width="9.28515625" style="3" bestFit="1" customWidth="1"/>
    <col min="5271" max="5271" width="9.140625" style="3"/>
    <col min="5272" max="5273" width="9.28515625" style="3" bestFit="1" customWidth="1"/>
    <col min="5274" max="5274" width="12.85546875" style="3" bestFit="1" customWidth="1"/>
    <col min="5275" max="5276" width="9.140625" style="3"/>
    <col min="5277" max="5278" width="9.28515625" style="3" bestFit="1" customWidth="1"/>
    <col min="5279" max="5279" width="9.140625" style="3"/>
    <col min="5280" max="5281" width="9.28515625" style="3" bestFit="1" customWidth="1"/>
    <col min="5282" max="5282" width="12.85546875" style="3" bestFit="1" customWidth="1"/>
    <col min="5283" max="5284" width="9.140625" style="3"/>
    <col min="5285" max="5286" width="9.28515625" style="3" bestFit="1" customWidth="1"/>
    <col min="5287" max="5287" width="9.140625" style="3"/>
    <col min="5288" max="5289" width="9.28515625" style="3" bestFit="1" customWidth="1"/>
    <col min="5290" max="5290" width="12.85546875" style="3" bestFit="1" customWidth="1"/>
    <col min="5291" max="5292" width="9.140625" style="3"/>
    <col min="5293" max="5294" width="9.28515625" style="3" bestFit="1" customWidth="1"/>
    <col min="5295" max="5295" width="9.140625" style="3"/>
    <col min="5296" max="5297" width="9.28515625" style="3" bestFit="1" customWidth="1"/>
    <col min="5298" max="5298" width="12.85546875" style="3" bestFit="1" customWidth="1"/>
    <col min="5299" max="5300" width="9.140625" style="3"/>
    <col min="5301" max="5302" width="9.28515625" style="3" bestFit="1" customWidth="1"/>
    <col min="5303" max="5303" width="9.140625" style="3"/>
    <col min="5304" max="5305" width="9.28515625" style="3" bestFit="1" customWidth="1"/>
    <col min="5306" max="5306" width="12.85546875" style="3" bestFit="1" customWidth="1"/>
    <col min="5307" max="5308" width="9.140625" style="3"/>
    <col min="5309" max="5310" width="9.28515625" style="3" bestFit="1" customWidth="1"/>
    <col min="5311" max="5311" width="9.140625" style="3"/>
    <col min="5312" max="5313" width="9.28515625" style="3" bestFit="1" customWidth="1"/>
    <col min="5314" max="5314" width="12.85546875" style="3" bestFit="1" customWidth="1"/>
    <col min="5315" max="5316" width="9.140625" style="3"/>
    <col min="5317" max="5318" width="9.28515625" style="3" bestFit="1" customWidth="1"/>
    <col min="5319" max="5319" width="9.140625" style="3"/>
    <col min="5320" max="5321" width="9.28515625" style="3" bestFit="1" customWidth="1"/>
    <col min="5322" max="5322" width="12.85546875" style="3" bestFit="1" customWidth="1"/>
    <col min="5323" max="5324" width="9.140625" style="3"/>
    <col min="5325" max="5326" width="9.28515625" style="3" bestFit="1" customWidth="1"/>
    <col min="5327" max="5327" width="9.140625" style="3"/>
    <col min="5328" max="5329" width="9.28515625" style="3" bestFit="1" customWidth="1"/>
    <col min="5330" max="5330" width="12.85546875" style="3" bestFit="1" customWidth="1"/>
    <col min="5331" max="5332" width="9.140625" style="3"/>
    <col min="5333" max="5334" width="9.28515625" style="3" bestFit="1" customWidth="1"/>
    <col min="5335" max="5335" width="9.140625" style="3"/>
    <col min="5336" max="5337" width="9.28515625" style="3" bestFit="1" customWidth="1"/>
    <col min="5338" max="5338" width="12.85546875" style="3" bestFit="1" customWidth="1"/>
    <col min="5339" max="5340" width="9.140625" style="3"/>
    <col min="5341" max="5342" width="9.28515625" style="3" bestFit="1" customWidth="1"/>
    <col min="5343" max="5343" width="9.140625" style="3"/>
    <col min="5344" max="5345" width="9.28515625" style="3" bestFit="1" customWidth="1"/>
    <col min="5346" max="5346" width="12.85546875" style="3" bestFit="1" customWidth="1"/>
    <col min="5347" max="5348" width="9.140625" style="3"/>
    <col min="5349" max="5350" width="9.28515625" style="3" bestFit="1" customWidth="1"/>
    <col min="5351" max="5351" width="9.140625" style="3"/>
    <col min="5352" max="5353" width="9.28515625" style="3" bestFit="1" customWidth="1"/>
    <col min="5354" max="5354" width="12.85546875" style="3" bestFit="1" customWidth="1"/>
    <col min="5355" max="5356" width="9.140625" style="3"/>
    <col min="5357" max="5358" width="9.28515625" style="3" bestFit="1" customWidth="1"/>
    <col min="5359" max="5359" width="9.140625" style="3"/>
    <col min="5360" max="5361" width="9.28515625" style="3" bestFit="1" customWidth="1"/>
    <col min="5362" max="5362" width="12.85546875" style="3" bestFit="1" customWidth="1"/>
    <col min="5363" max="5364" width="9.140625" style="3"/>
    <col min="5365" max="5366" width="9.28515625" style="3" bestFit="1" customWidth="1"/>
    <col min="5367" max="5367" width="9.140625" style="3"/>
    <col min="5368" max="5369" width="9.28515625" style="3" bestFit="1" customWidth="1"/>
    <col min="5370" max="5370" width="12.85546875" style="3" bestFit="1" customWidth="1"/>
    <col min="5371" max="5372" width="9.140625" style="3"/>
    <col min="5373" max="5374" width="9.28515625" style="3" bestFit="1" customWidth="1"/>
    <col min="5375" max="5375" width="9.140625" style="3"/>
    <col min="5376" max="5377" width="9.28515625" style="3" bestFit="1" customWidth="1"/>
    <col min="5378" max="5378" width="12.85546875" style="3" bestFit="1" customWidth="1"/>
    <col min="5379" max="5380" width="9.140625" style="3"/>
    <col min="5381" max="5382" width="9.28515625" style="3" bestFit="1" customWidth="1"/>
    <col min="5383" max="5383" width="9.140625" style="3"/>
    <col min="5384" max="5385" width="9.28515625" style="3" bestFit="1" customWidth="1"/>
    <col min="5386" max="5386" width="12.85546875" style="3" bestFit="1" customWidth="1"/>
    <col min="5387" max="5388" width="9.140625" style="3"/>
    <col min="5389" max="5390" width="9.28515625" style="3" bestFit="1" customWidth="1"/>
    <col min="5391" max="5391" width="9.140625" style="3"/>
    <col min="5392" max="5393" width="9.28515625" style="3" bestFit="1" customWidth="1"/>
    <col min="5394" max="5394" width="12.85546875" style="3" bestFit="1" customWidth="1"/>
    <col min="5395" max="5396" width="9.140625" style="3"/>
    <col min="5397" max="5398" width="9.28515625" style="3" bestFit="1" customWidth="1"/>
    <col min="5399" max="5399" width="9.140625" style="3"/>
    <col min="5400" max="5401" width="9.28515625" style="3" bestFit="1" customWidth="1"/>
    <col min="5402" max="5402" width="12.85546875" style="3" bestFit="1" customWidth="1"/>
    <col min="5403" max="5404" width="9.140625" style="3"/>
    <col min="5405" max="5406" width="9.28515625" style="3" bestFit="1" customWidth="1"/>
    <col min="5407" max="5407" width="9.140625" style="3"/>
    <col min="5408" max="5409" width="9.28515625" style="3" bestFit="1" customWidth="1"/>
    <col min="5410" max="5410" width="12.85546875" style="3" bestFit="1" customWidth="1"/>
    <col min="5411" max="5412" width="9.140625" style="3"/>
    <col min="5413" max="5414" width="9.28515625" style="3" bestFit="1" customWidth="1"/>
    <col min="5415" max="5415" width="9.140625" style="3"/>
    <col min="5416" max="5417" width="9.28515625" style="3" bestFit="1" customWidth="1"/>
    <col min="5418" max="5418" width="12.85546875" style="3" bestFit="1" customWidth="1"/>
    <col min="5419" max="5420" width="9.140625" style="3"/>
    <col min="5421" max="5422" width="9.28515625" style="3" bestFit="1" customWidth="1"/>
    <col min="5423" max="5423" width="9.140625" style="3"/>
    <col min="5424" max="5425" width="9.28515625" style="3" bestFit="1" customWidth="1"/>
    <col min="5426" max="5426" width="12.85546875" style="3" bestFit="1" customWidth="1"/>
    <col min="5427" max="5428" width="9.140625" style="3"/>
    <col min="5429" max="5430" width="9.28515625" style="3" bestFit="1" customWidth="1"/>
    <col min="5431" max="5431" width="9.140625" style="3"/>
    <col min="5432" max="5433" width="9.28515625" style="3" bestFit="1" customWidth="1"/>
    <col min="5434" max="5434" width="12.85546875" style="3" bestFit="1" customWidth="1"/>
    <col min="5435" max="5436" width="9.140625" style="3"/>
    <col min="5437" max="5438" width="9.28515625" style="3" bestFit="1" customWidth="1"/>
    <col min="5439" max="5439" width="9.140625" style="3"/>
    <col min="5440" max="5441" width="9.28515625" style="3" bestFit="1" customWidth="1"/>
    <col min="5442" max="5442" width="12.85546875" style="3" bestFit="1" customWidth="1"/>
    <col min="5443" max="5444" width="9.140625" style="3"/>
    <col min="5445" max="5446" width="9.28515625" style="3" bestFit="1" customWidth="1"/>
    <col min="5447" max="5447" width="9.140625" style="3"/>
    <col min="5448" max="5449" width="9.28515625" style="3" bestFit="1" customWidth="1"/>
    <col min="5450" max="5450" width="12.85546875" style="3" bestFit="1" customWidth="1"/>
    <col min="5451" max="5452" width="9.140625" style="3"/>
    <col min="5453" max="5454" width="9.28515625" style="3" bestFit="1" customWidth="1"/>
    <col min="5455" max="5455" width="9.140625" style="3"/>
    <col min="5456" max="5457" width="9.28515625" style="3" bestFit="1" customWidth="1"/>
    <col min="5458" max="5458" width="12.85546875" style="3" bestFit="1" customWidth="1"/>
    <col min="5459" max="5460" width="9.140625" style="3"/>
    <col min="5461" max="5462" width="9.28515625" style="3" bestFit="1" customWidth="1"/>
    <col min="5463" max="5463" width="9.140625" style="3"/>
    <col min="5464" max="5465" width="9.28515625" style="3" bestFit="1" customWidth="1"/>
    <col min="5466" max="5466" width="12.85546875" style="3" bestFit="1" customWidth="1"/>
    <col min="5467" max="5468" width="9.140625" style="3"/>
    <col min="5469" max="5470" width="9.28515625" style="3" bestFit="1" customWidth="1"/>
    <col min="5471" max="5471" width="9.140625" style="3"/>
    <col min="5472" max="5473" width="9.28515625" style="3" bestFit="1" customWidth="1"/>
    <col min="5474" max="5474" width="12.85546875" style="3" bestFit="1" customWidth="1"/>
    <col min="5475" max="5476" width="9.140625" style="3"/>
    <col min="5477" max="5478" width="9.28515625" style="3" bestFit="1" customWidth="1"/>
    <col min="5479" max="5479" width="9.140625" style="3"/>
    <col min="5480" max="5481" width="9.28515625" style="3" bestFit="1" customWidth="1"/>
    <col min="5482" max="5482" width="12.85546875" style="3" bestFit="1" customWidth="1"/>
    <col min="5483" max="5484" width="9.140625" style="3"/>
    <col min="5485" max="5486" width="9.28515625" style="3" bestFit="1" customWidth="1"/>
    <col min="5487" max="5487" width="9.140625" style="3"/>
    <col min="5488" max="5489" width="9.28515625" style="3" bestFit="1" customWidth="1"/>
    <col min="5490" max="5490" width="12.85546875" style="3" bestFit="1" customWidth="1"/>
    <col min="5491" max="5492" width="9.140625" style="3"/>
    <col min="5493" max="5494" width="9.28515625" style="3" bestFit="1" customWidth="1"/>
    <col min="5495" max="5495" width="9.140625" style="3"/>
    <col min="5496" max="5497" width="9.28515625" style="3" bestFit="1" customWidth="1"/>
    <col min="5498" max="5498" width="12.85546875" style="3" bestFit="1" customWidth="1"/>
    <col min="5499" max="5500" width="9.140625" style="3"/>
    <col min="5501" max="5502" width="9.28515625" style="3" bestFit="1" customWidth="1"/>
    <col min="5503" max="5503" width="9.140625" style="3"/>
    <col min="5504" max="5505" width="9.28515625" style="3" bestFit="1" customWidth="1"/>
    <col min="5506" max="5506" width="12.85546875" style="3" bestFit="1" customWidth="1"/>
    <col min="5507" max="5508" width="9.140625" style="3"/>
    <col min="5509" max="5510" width="9.28515625" style="3" bestFit="1" customWidth="1"/>
    <col min="5511" max="5511" width="9.140625" style="3"/>
    <col min="5512" max="5513" width="9.28515625" style="3" bestFit="1" customWidth="1"/>
    <col min="5514" max="5514" width="12.85546875" style="3" bestFit="1" customWidth="1"/>
    <col min="5515" max="5516" width="9.140625" style="3"/>
    <col min="5517" max="5518" width="9.28515625" style="3" bestFit="1" customWidth="1"/>
    <col min="5519" max="5519" width="9.140625" style="3"/>
    <col min="5520" max="5521" width="9.28515625" style="3" bestFit="1" customWidth="1"/>
    <col min="5522" max="5522" width="12.85546875" style="3" bestFit="1" customWidth="1"/>
    <col min="5523" max="5524" width="9.140625" style="3"/>
    <col min="5525" max="5526" width="9.28515625" style="3" bestFit="1" customWidth="1"/>
    <col min="5527" max="5527" width="9.140625" style="3"/>
    <col min="5528" max="5529" width="9.28515625" style="3" bestFit="1" customWidth="1"/>
    <col min="5530" max="5530" width="12.85546875" style="3" bestFit="1" customWidth="1"/>
    <col min="5531" max="5532" width="9.140625" style="3"/>
    <col min="5533" max="5534" width="9.28515625" style="3" bestFit="1" customWidth="1"/>
    <col min="5535" max="5535" width="9.140625" style="3"/>
    <col min="5536" max="5537" width="9.28515625" style="3" bestFit="1" customWidth="1"/>
    <col min="5538" max="5538" width="12.85546875" style="3" bestFit="1" customWidth="1"/>
    <col min="5539" max="5540" width="9.140625" style="3"/>
    <col min="5541" max="5542" width="9.28515625" style="3" bestFit="1" customWidth="1"/>
    <col min="5543" max="5543" width="9.140625" style="3"/>
    <col min="5544" max="5545" width="9.28515625" style="3" bestFit="1" customWidth="1"/>
    <col min="5546" max="5546" width="12.85546875" style="3" bestFit="1" customWidth="1"/>
    <col min="5547" max="5548" width="9.140625" style="3"/>
    <col min="5549" max="5550" width="9.28515625" style="3" bestFit="1" customWidth="1"/>
    <col min="5551" max="5551" width="9.140625" style="3"/>
    <col min="5552" max="5553" width="9.28515625" style="3" bestFit="1" customWidth="1"/>
    <col min="5554" max="5554" width="12.85546875" style="3" bestFit="1" customWidth="1"/>
    <col min="5555" max="5556" width="9.140625" style="3"/>
    <col min="5557" max="5558" width="9.28515625" style="3" bestFit="1" customWidth="1"/>
    <col min="5559" max="5559" width="9.140625" style="3"/>
    <col min="5560" max="5561" width="9.28515625" style="3" bestFit="1" customWidth="1"/>
    <col min="5562" max="5562" width="12.85546875" style="3" bestFit="1" customWidth="1"/>
    <col min="5563" max="5564" width="9.140625" style="3"/>
    <col min="5565" max="5566" width="9.28515625" style="3" bestFit="1" customWidth="1"/>
    <col min="5567" max="5567" width="9.140625" style="3"/>
    <col min="5568" max="5569" width="9.28515625" style="3" bestFit="1" customWidth="1"/>
    <col min="5570" max="5570" width="12.85546875" style="3" bestFit="1" customWidth="1"/>
    <col min="5571" max="5572" width="9.140625" style="3"/>
    <col min="5573" max="5574" width="9.28515625" style="3" bestFit="1" customWidth="1"/>
    <col min="5575" max="5575" width="9.140625" style="3"/>
    <col min="5576" max="5577" width="9.28515625" style="3" bestFit="1" customWidth="1"/>
    <col min="5578" max="5578" width="12.85546875" style="3" bestFit="1" customWidth="1"/>
    <col min="5579" max="5580" width="9.140625" style="3"/>
    <col min="5581" max="5582" width="9.28515625" style="3" bestFit="1" customWidth="1"/>
    <col min="5583" max="5583" width="9.140625" style="3"/>
    <col min="5584" max="5585" width="9.28515625" style="3" bestFit="1" customWidth="1"/>
    <col min="5586" max="5586" width="12.85546875" style="3" bestFit="1" customWidth="1"/>
    <col min="5587" max="5588" width="9.140625" style="3"/>
    <col min="5589" max="5590" width="9.28515625" style="3" bestFit="1" customWidth="1"/>
    <col min="5591" max="5591" width="9.140625" style="3"/>
    <col min="5592" max="5593" width="9.28515625" style="3" bestFit="1" customWidth="1"/>
    <col min="5594" max="5594" width="12.85546875" style="3" bestFit="1" customWidth="1"/>
    <col min="5595" max="5596" width="9.140625" style="3"/>
    <col min="5597" max="5598" width="9.28515625" style="3" bestFit="1" customWidth="1"/>
    <col min="5599" max="5599" width="9.140625" style="3"/>
    <col min="5600" max="5601" width="9.28515625" style="3" bestFit="1" customWidth="1"/>
    <col min="5602" max="5602" width="12.85546875" style="3" bestFit="1" customWidth="1"/>
    <col min="5603" max="5604" width="9.140625" style="3"/>
    <col min="5605" max="5606" width="9.28515625" style="3" bestFit="1" customWidth="1"/>
    <col min="5607" max="5607" width="9.140625" style="3"/>
    <col min="5608" max="5609" width="9.28515625" style="3" bestFit="1" customWidth="1"/>
    <col min="5610" max="5610" width="12.85546875" style="3" bestFit="1" customWidth="1"/>
    <col min="5611" max="5612" width="9.140625" style="3"/>
    <col min="5613" max="5614" width="9.28515625" style="3" bestFit="1" customWidth="1"/>
    <col min="5615" max="5615" width="9.140625" style="3"/>
    <col min="5616" max="5617" width="9.28515625" style="3" bestFit="1" customWidth="1"/>
    <col min="5618" max="5618" width="12.85546875" style="3" bestFit="1" customWidth="1"/>
    <col min="5619" max="5620" width="9.140625" style="3"/>
    <col min="5621" max="5622" width="9.28515625" style="3" bestFit="1" customWidth="1"/>
    <col min="5623" max="5623" width="9.140625" style="3"/>
    <col min="5624" max="5625" width="9.28515625" style="3" bestFit="1" customWidth="1"/>
    <col min="5626" max="5626" width="12.85546875" style="3" bestFit="1" customWidth="1"/>
    <col min="5627" max="5628" width="9.140625" style="3"/>
    <col min="5629" max="5630" width="9.28515625" style="3" bestFit="1" customWidth="1"/>
    <col min="5631" max="5631" width="9.140625" style="3"/>
    <col min="5632" max="5633" width="9.28515625" style="3" bestFit="1" customWidth="1"/>
    <col min="5634" max="5634" width="12.85546875" style="3" bestFit="1" customWidth="1"/>
    <col min="5635" max="5636" width="9.140625" style="3"/>
    <col min="5637" max="5638" width="9.28515625" style="3" bestFit="1" customWidth="1"/>
    <col min="5639" max="5639" width="9.140625" style="3"/>
    <col min="5640" max="5641" width="9.28515625" style="3" bestFit="1" customWidth="1"/>
    <col min="5642" max="5642" width="12.85546875" style="3" bestFit="1" customWidth="1"/>
    <col min="5643" max="5644" width="9.140625" style="3"/>
    <col min="5645" max="5646" width="9.28515625" style="3" bestFit="1" customWidth="1"/>
    <col min="5647" max="5647" width="9.140625" style="3"/>
    <col min="5648" max="5649" width="9.28515625" style="3" bestFit="1" customWidth="1"/>
    <col min="5650" max="5650" width="12.85546875" style="3" bestFit="1" customWidth="1"/>
    <col min="5651" max="5652" width="9.140625" style="3"/>
    <col min="5653" max="5654" width="9.28515625" style="3" bestFit="1" customWidth="1"/>
    <col min="5655" max="5655" width="9.140625" style="3"/>
    <col min="5656" max="5657" width="9.28515625" style="3" bestFit="1" customWidth="1"/>
    <col min="5658" max="5658" width="12.85546875" style="3" bestFit="1" customWidth="1"/>
    <col min="5659" max="5660" width="9.140625" style="3"/>
    <col min="5661" max="5662" width="9.28515625" style="3" bestFit="1" customWidth="1"/>
    <col min="5663" max="5663" width="9.140625" style="3"/>
    <col min="5664" max="5665" width="9.28515625" style="3" bestFit="1" customWidth="1"/>
    <col min="5666" max="5666" width="12.85546875" style="3" bestFit="1" customWidth="1"/>
    <col min="5667" max="5668" width="9.140625" style="3"/>
    <col min="5669" max="5670" width="9.28515625" style="3" bestFit="1" customWidth="1"/>
    <col min="5671" max="5671" width="9.140625" style="3"/>
    <col min="5672" max="5673" width="9.28515625" style="3" bestFit="1" customWidth="1"/>
    <col min="5674" max="5674" width="12.85546875" style="3" bestFit="1" customWidth="1"/>
    <col min="5675" max="5676" width="9.140625" style="3"/>
    <col min="5677" max="5678" width="9.28515625" style="3" bestFit="1" customWidth="1"/>
    <col min="5679" max="5679" width="9.140625" style="3"/>
    <col min="5680" max="5681" width="9.28515625" style="3" bestFit="1" customWidth="1"/>
    <col min="5682" max="5682" width="12.85546875" style="3" bestFit="1" customWidth="1"/>
    <col min="5683" max="5684" width="9.140625" style="3"/>
    <col min="5685" max="5686" width="9.28515625" style="3" bestFit="1" customWidth="1"/>
    <col min="5687" max="5687" width="9.140625" style="3"/>
    <col min="5688" max="5689" width="9.28515625" style="3" bestFit="1" customWidth="1"/>
    <col min="5690" max="5690" width="12.85546875" style="3" bestFit="1" customWidth="1"/>
    <col min="5691" max="5692" width="9.140625" style="3"/>
    <col min="5693" max="5694" width="9.28515625" style="3" bestFit="1" customWidth="1"/>
    <col min="5695" max="5695" width="9.140625" style="3"/>
    <col min="5696" max="5697" width="9.28515625" style="3" bestFit="1" customWidth="1"/>
    <col min="5698" max="5698" width="12.85546875" style="3" bestFit="1" customWidth="1"/>
    <col min="5699" max="5700" width="9.140625" style="3"/>
    <col min="5701" max="5702" width="9.28515625" style="3" bestFit="1" customWidth="1"/>
    <col min="5703" max="5703" width="9.140625" style="3"/>
    <col min="5704" max="5705" width="9.28515625" style="3" bestFit="1" customWidth="1"/>
    <col min="5706" max="5706" width="12.85546875" style="3" bestFit="1" customWidth="1"/>
    <col min="5707" max="5708" width="9.140625" style="3"/>
    <col min="5709" max="5710" width="9.28515625" style="3" bestFit="1" customWidth="1"/>
    <col min="5711" max="5711" width="9.140625" style="3"/>
    <col min="5712" max="5713" width="9.28515625" style="3" bestFit="1" customWidth="1"/>
    <col min="5714" max="5714" width="12.85546875" style="3" bestFit="1" customWidth="1"/>
    <col min="5715" max="5716" width="9.140625" style="3"/>
    <col min="5717" max="5718" width="9.28515625" style="3" bestFit="1" customWidth="1"/>
    <col min="5719" max="5719" width="9.140625" style="3"/>
    <col min="5720" max="5721" width="9.28515625" style="3" bestFit="1" customWidth="1"/>
    <col min="5722" max="5722" width="12.85546875" style="3" bestFit="1" customWidth="1"/>
    <col min="5723" max="5724" width="9.140625" style="3"/>
    <col min="5725" max="5726" width="9.28515625" style="3" bestFit="1" customWidth="1"/>
    <col min="5727" max="5727" width="9.140625" style="3"/>
    <col min="5728" max="5729" width="9.28515625" style="3" bestFit="1" customWidth="1"/>
    <col min="5730" max="5730" width="12.85546875" style="3" bestFit="1" customWidth="1"/>
    <col min="5731" max="5732" width="9.140625" style="3"/>
    <col min="5733" max="5734" width="9.28515625" style="3" bestFit="1" customWidth="1"/>
    <col min="5735" max="5735" width="9.140625" style="3"/>
    <col min="5736" max="5737" width="9.28515625" style="3" bestFit="1" customWidth="1"/>
    <col min="5738" max="5738" width="12.85546875" style="3" bestFit="1" customWidth="1"/>
    <col min="5739" max="5740" width="9.140625" style="3"/>
    <col min="5741" max="5742" width="9.28515625" style="3" bestFit="1" customWidth="1"/>
    <col min="5743" max="5743" width="9.140625" style="3"/>
    <col min="5744" max="5745" width="9.28515625" style="3" bestFit="1" customWidth="1"/>
    <col min="5746" max="5746" width="12.85546875" style="3" bestFit="1" customWidth="1"/>
    <col min="5747" max="5748" width="9.140625" style="3"/>
    <col min="5749" max="5750" width="9.28515625" style="3" bestFit="1" customWidth="1"/>
    <col min="5751" max="5751" width="9.140625" style="3"/>
    <col min="5752" max="5753" width="9.28515625" style="3" bestFit="1" customWidth="1"/>
    <col min="5754" max="5754" width="12.85546875" style="3" bestFit="1" customWidth="1"/>
    <col min="5755" max="5756" width="9.140625" style="3"/>
    <col min="5757" max="5758" width="9.28515625" style="3" bestFit="1" customWidth="1"/>
    <col min="5759" max="5759" width="9.140625" style="3"/>
    <col min="5760" max="5761" width="9.28515625" style="3" bestFit="1" customWidth="1"/>
    <col min="5762" max="5762" width="12.85546875" style="3" bestFit="1" customWidth="1"/>
    <col min="5763" max="5764" width="9.140625" style="3"/>
    <col min="5765" max="5766" width="9.28515625" style="3" bestFit="1" customWidth="1"/>
    <col min="5767" max="5767" width="9.140625" style="3"/>
    <col min="5768" max="5769" width="9.28515625" style="3" bestFit="1" customWidth="1"/>
    <col min="5770" max="5770" width="12.85546875" style="3" bestFit="1" customWidth="1"/>
    <col min="5771" max="5772" width="9.140625" style="3"/>
    <col min="5773" max="5774" width="9.28515625" style="3" bestFit="1" customWidth="1"/>
    <col min="5775" max="5775" width="9.140625" style="3"/>
    <col min="5776" max="5777" width="9.28515625" style="3" bestFit="1" customWidth="1"/>
    <col min="5778" max="5778" width="12.85546875" style="3" bestFit="1" customWidth="1"/>
    <col min="5779" max="5780" width="9.140625" style="3"/>
    <col min="5781" max="5782" width="9.28515625" style="3" bestFit="1" customWidth="1"/>
    <col min="5783" max="5783" width="9.140625" style="3"/>
    <col min="5784" max="5785" width="9.28515625" style="3" bestFit="1" customWidth="1"/>
    <col min="5786" max="5786" width="12.85546875" style="3" bestFit="1" customWidth="1"/>
    <col min="5787" max="5788" width="9.140625" style="3"/>
    <col min="5789" max="5790" width="9.28515625" style="3" bestFit="1" customWidth="1"/>
    <col min="5791" max="5791" width="9.140625" style="3"/>
    <col min="5792" max="5793" width="9.28515625" style="3" bestFit="1" customWidth="1"/>
    <col min="5794" max="5794" width="12.85546875" style="3" bestFit="1" customWidth="1"/>
    <col min="5795" max="5796" width="9.140625" style="3"/>
    <col min="5797" max="5798" width="9.28515625" style="3" bestFit="1" customWidth="1"/>
    <col min="5799" max="5799" width="9.140625" style="3"/>
    <col min="5800" max="5801" width="9.28515625" style="3" bestFit="1" customWidth="1"/>
    <col min="5802" max="5802" width="12.85546875" style="3" bestFit="1" customWidth="1"/>
    <col min="5803" max="5804" width="9.140625" style="3"/>
    <col min="5805" max="5806" width="9.28515625" style="3" bestFit="1" customWidth="1"/>
    <col min="5807" max="5807" width="9.140625" style="3"/>
    <col min="5808" max="5809" width="9.28515625" style="3" bestFit="1" customWidth="1"/>
    <col min="5810" max="5810" width="12.85546875" style="3" bestFit="1" customWidth="1"/>
    <col min="5811" max="5812" width="9.140625" style="3"/>
    <col min="5813" max="5814" width="9.28515625" style="3" bestFit="1" customWidth="1"/>
    <col min="5815" max="5815" width="9.140625" style="3"/>
    <col min="5816" max="5817" width="9.28515625" style="3" bestFit="1" customWidth="1"/>
    <col min="5818" max="5818" width="12.85546875" style="3" bestFit="1" customWidth="1"/>
    <col min="5819" max="5820" width="9.140625" style="3"/>
    <col min="5821" max="5822" width="9.28515625" style="3" bestFit="1" customWidth="1"/>
    <col min="5823" max="5823" width="9.140625" style="3"/>
    <col min="5824" max="5825" width="9.28515625" style="3" bestFit="1" customWidth="1"/>
    <col min="5826" max="5826" width="12.85546875" style="3" bestFit="1" customWidth="1"/>
    <col min="5827" max="5828" width="9.140625" style="3"/>
    <col min="5829" max="5830" width="9.28515625" style="3" bestFit="1" customWidth="1"/>
    <col min="5831" max="5831" width="9.140625" style="3"/>
    <col min="5832" max="5833" width="9.28515625" style="3" bestFit="1" customWidth="1"/>
    <col min="5834" max="5834" width="12.85546875" style="3" bestFit="1" customWidth="1"/>
    <col min="5835" max="5836" width="9.140625" style="3"/>
    <col min="5837" max="5838" width="9.28515625" style="3" bestFit="1" customWidth="1"/>
    <col min="5839" max="5839" width="9.140625" style="3"/>
    <col min="5840" max="5841" width="9.28515625" style="3" bestFit="1" customWidth="1"/>
    <col min="5842" max="5842" width="12.85546875" style="3" bestFit="1" customWidth="1"/>
    <col min="5843" max="5844" width="9.140625" style="3"/>
    <col min="5845" max="5846" width="9.28515625" style="3" bestFit="1" customWidth="1"/>
    <col min="5847" max="5847" width="9.140625" style="3"/>
    <col min="5848" max="5849" width="9.28515625" style="3" bestFit="1" customWidth="1"/>
    <col min="5850" max="5850" width="12.85546875" style="3" bestFit="1" customWidth="1"/>
    <col min="5851" max="5852" width="9.140625" style="3"/>
    <col min="5853" max="5854" width="9.28515625" style="3" bestFit="1" customWidth="1"/>
    <col min="5855" max="5855" width="9.140625" style="3"/>
    <col min="5856" max="5857" width="9.28515625" style="3" bestFit="1" customWidth="1"/>
    <col min="5858" max="5858" width="12.85546875" style="3" bestFit="1" customWidth="1"/>
    <col min="5859" max="5860" width="9.140625" style="3"/>
    <col min="5861" max="5862" width="9.28515625" style="3" bestFit="1" customWidth="1"/>
    <col min="5863" max="5863" width="9.140625" style="3"/>
    <col min="5864" max="5865" width="9.28515625" style="3" bestFit="1" customWidth="1"/>
    <col min="5866" max="5866" width="12.85546875" style="3" bestFit="1" customWidth="1"/>
    <col min="5867" max="5868" width="9.140625" style="3"/>
    <col min="5869" max="5870" width="9.28515625" style="3" bestFit="1" customWidth="1"/>
    <col min="5871" max="5871" width="9.140625" style="3"/>
    <col min="5872" max="5873" width="9.28515625" style="3" bestFit="1" customWidth="1"/>
    <col min="5874" max="5874" width="12.85546875" style="3" bestFit="1" customWidth="1"/>
    <col min="5875" max="5876" width="9.140625" style="3"/>
    <col min="5877" max="5878" width="9.28515625" style="3" bestFit="1" customWidth="1"/>
    <col min="5879" max="5879" width="9.140625" style="3"/>
    <col min="5880" max="5881" width="9.28515625" style="3" bestFit="1" customWidth="1"/>
    <col min="5882" max="5882" width="12.85546875" style="3" bestFit="1" customWidth="1"/>
    <col min="5883" max="5884" width="9.140625" style="3"/>
    <col min="5885" max="5886" width="9.28515625" style="3" bestFit="1" customWidth="1"/>
    <col min="5887" max="5887" width="9.140625" style="3"/>
    <col min="5888" max="5889" width="9.28515625" style="3" bestFit="1" customWidth="1"/>
    <col min="5890" max="5890" width="12.85546875" style="3" bestFit="1" customWidth="1"/>
    <col min="5891" max="5892" width="9.140625" style="3"/>
    <col min="5893" max="5894" width="9.28515625" style="3" bestFit="1" customWidth="1"/>
    <col min="5895" max="5895" width="9.140625" style="3"/>
    <col min="5896" max="5897" width="9.28515625" style="3" bestFit="1" customWidth="1"/>
    <col min="5898" max="5898" width="12.85546875" style="3" bestFit="1" customWidth="1"/>
    <col min="5899" max="5900" width="9.140625" style="3"/>
    <col min="5901" max="5902" width="9.28515625" style="3" bestFit="1" customWidth="1"/>
    <col min="5903" max="5903" width="9.140625" style="3"/>
    <col min="5904" max="5905" width="9.28515625" style="3" bestFit="1" customWidth="1"/>
    <col min="5906" max="5906" width="12.85546875" style="3" bestFit="1" customWidth="1"/>
    <col min="5907" max="5908" width="9.140625" style="3"/>
    <col min="5909" max="5910" width="9.28515625" style="3" bestFit="1" customWidth="1"/>
    <col min="5911" max="5911" width="9.140625" style="3"/>
    <col min="5912" max="5913" width="9.28515625" style="3" bestFit="1" customWidth="1"/>
    <col min="5914" max="5914" width="12.85546875" style="3" bestFit="1" customWidth="1"/>
    <col min="5915" max="5916" width="9.140625" style="3"/>
    <col min="5917" max="5918" width="9.28515625" style="3" bestFit="1" customWidth="1"/>
    <col min="5919" max="5919" width="9.140625" style="3"/>
    <col min="5920" max="5921" width="9.28515625" style="3" bestFit="1" customWidth="1"/>
    <col min="5922" max="5922" width="12.85546875" style="3" bestFit="1" customWidth="1"/>
    <col min="5923" max="5924" width="9.140625" style="3"/>
    <col min="5925" max="5926" width="9.28515625" style="3" bestFit="1" customWidth="1"/>
    <col min="5927" max="5927" width="9.140625" style="3"/>
    <col min="5928" max="5929" width="9.28515625" style="3" bestFit="1" customWidth="1"/>
    <col min="5930" max="5930" width="12.85546875" style="3" bestFit="1" customWidth="1"/>
    <col min="5931" max="5932" width="9.140625" style="3"/>
    <col min="5933" max="5934" width="9.28515625" style="3" bestFit="1" customWidth="1"/>
    <col min="5935" max="5935" width="9.140625" style="3"/>
    <col min="5936" max="5937" width="9.28515625" style="3" bestFit="1" customWidth="1"/>
    <col min="5938" max="5938" width="12.85546875" style="3" bestFit="1" customWidth="1"/>
    <col min="5939" max="5940" width="9.140625" style="3"/>
    <col min="5941" max="5942" width="9.28515625" style="3" bestFit="1" customWidth="1"/>
    <col min="5943" max="5943" width="9.140625" style="3"/>
    <col min="5944" max="5945" width="9.28515625" style="3" bestFit="1" customWidth="1"/>
    <col min="5946" max="5946" width="12.85546875" style="3" bestFit="1" customWidth="1"/>
    <col min="5947" max="5948" width="9.140625" style="3"/>
    <col min="5949" max="5950" width="9.28515625" style="3" bestFit="1" customWidth="1"/>
    <col min="5951" max="5951" width="9.140625" style="3"/>
    <col min="5952" max="5953" width="9.28515625" style="3" bestFit="1" customWidth="1"/>
    <col min="5954" max="5954" width="12.85546875" style="3" bestFit="1" customWidth="1"/>
    <col min="5955" max="5956" width="9.140625" style="3"/>
    <col min="5957" max="5958" width="9.28515625" style="3" bestFit="1" customWidth="1"/>
    <col min="5959" max="5959" width="9.140625" style="3"/>
    <col min="5960" max="5961" width="9.28515625" style="3" bestFit="1" customWidth="1"/>
    <col min="5962" max="5962" width="12.85546875" style="3" bestFit="1" customWidth="1"/>
    <col min="5963" max="5964" width="9.140625" style="3"/>
    <col min="5965" max="5966" width="9.28515625" style="3" bestFit="1" customWidth="1"/>
    <col min="5967" max="5967" width="9.140625" style="3"/>
    <col min="5968" max="5969" width="9.28515625" style="3" bestFit="1" customWidth="1"/>
    <col min="5970" max="5970" width="12.85546875" style="3" bestFit="1" customWidth="1"/>
    <col min="5971" max="5972" width="9.140625" style="3"/>
    <col min="5973" max="5974" width="9.28515625" style="3" bestFit="1" customWidth="1"/>
    <col min="5975" max="5975" width="9.140625" style="3"/>
    <col min="5976" max="5977" width="9.28515625" style="3" bestFit="1" customWidth="1"/>
    <col min="5978" max="5978" width="12.85546875" style="3" bestFit="1" customWidth="1"/>
    <col min="5979" max="5980" width="9.140625" style="3"/>
    <col min="5981" max="5982" width="9.28515625" style="3" bestFit="1" customWidth="1"/>
    <col min="5983" max="5983" width="9.140625" style="3"/>
    <col min="5984" max="5985" width="9.28515625" style="3" bestFit="1" customWidth="1"/>
    <col min="5986" max="5986" width="12.85546875" style="3" bestFit="1" customWidth="1"/>
    <col min="5987" max="5988" width="9.140625" style="3"/>
    <col min="5989" max="5990" width="9.28515625" style="3" bestFit="1" customWidth="1"/>
    <col min="5991" max="5991" width="9.140625" style="3"/>
    <col min="5992" max="5993" width="9.28515625" style="3" bestFit="1" customWidth="1"/>
    <col min="5994" max="5994" width="12.85546875" style="3" bestFit="1" customWidth="1"/>
    <col min="5995" max="5996" width="9.140625" style="3"/>
    <col min="5997" max="5998" width="9.28515625" style="3" bestFit="1" customWidth="1"/>
    <col min="5999" max="5999" width="9.140625" style="3"/>
    <col min="6000" max="6001" width="9.28515625" style="3" bestFit="1" customWidth="1"/>
    <col min="6002" max="6002" width="12.85546875" style="3" bestFit="1" customWidth="1"/>
    <col min="6003" max="6004" width="9.140625" style="3"/>
    <col min="6005" max="6006" width="9.28515625" style="3" bestFit="1" customWidth="1"/>
    <col min="6007" max="6007" width="9.140625" style="3"/>
    <col min="6008" max="6009" width="9.28515625" style="3" bestFit="1" customWidth="1"/>
    <col min="6010" max="6010" width="12.85546875" style="3" bestFit="1" customWidth="1"/>
    <col min="6011" max="6012" width="9.140625" style="3"/>
    <col min="6013" max="6014" width="9.28515625" style="3" bestFit="1" customWidth="1"/>
    <col min="6015" max="6015" width="9.140625" style="3"/>
    <col min="6016" max="6017" width="9.28515625" style="3" bestFit="1" customWidth="1"/>
    <col min="6018" max="6018" width="12.85546875" style="3" bestFit="1" customWidth="1"/>
    <col min="6019" max="6020" width="9.140625" style="3"/>
    <col min="6021" max="6022" width="9.28515625" style="3" bestFit="1" customWidth="1"/>
    <col min="6023" max="6023" width="9.140625" style="3"/>
    <col min="6024" max="6025" width="9.28515625" style="3" bestFit="1" customWidth="1"/>
    <col min="6026" max="6026" width="12.85546875" style="3" bestFit="1" customWidth="1"/>
    <col min="6027" max="6028" width="9.140625" style="3"/>
    <col min="6029" max="6030" width="9.28515625" style="3" bestFit="1" customWidth="1"/>
    <col min="6031" max="6031" width="9.140625" style="3"/>
    <col min="6032" max="6033" width="9.28515625" style="3" bestFit="1" customWidth="1"/>
    <col min="6034" max="6034" width="12.85546875" style="3" bestFit="1" customWidth="1"/>
    <col min="6035" max="6036" width="9.140625" style="3"/>
    <col min="6037" max="6038" width="9.28515625" style="3" bestFit="1" customWidth="1"/>
    <col min="6039" max="6039" width="9.140625" style="3"/>
    <col min="6040" max="6041" width="9.28515625" style="3" bestFit="1" customWidth="1"/>
    <col min="6042" max="6042" width="12.85546875" style="3" bestFit="1" customWidth="1"/>
    <col min="6043" max="6044" width="9.140625" style="3"/>
    <col min="6045" max="6046" width="9.28515625" style="3" bestFit="1" customWidth="1"/>
    <col min="6047" max="6047" width="9.140625" style="3"/>
    <col min="6048" max="6049" width="9.28515625" style="3" bestFit="1" customWidth="1"/>
    <col min="6050" max="6050" width="12.85546875" style="3" bestFit="1" customWidth="1"/>
    <col min="6051" max="6052" width="9.140625" style="3"/>
    <col min="6053" max="6054" width="9.28515625" style="3" bestFit="1" customWidth="1"/>
    <col min="6055" max="6055" width="9.140625" style="3"/>
    <col min="6056" max="6057" width="9.28515625" style="3" bestFit="1" customWidth="1"/>
    <col min="6058" max="6058" width="12.85546875" style="3" bestFit="1" customWidth="1"/>
    <col min="6059" max="6060" width="9.140625" style="3"/>
    <col min="6061" max="6062" width="9.28515625" style="3" bestFit="1" customWidth="1"/>
    <col min="6063" max="6063" width="9.140625" style="3"/>
    <col min="6064" max="6065" width="9.28515625" style="3" bestFit="1" customWidth="1"/>
    <col min="6066" max="6066" width="12.85546875" style="3" bestFit="1" customWidth="1"/>
    <col min="6067" max="6068" width="9.140625" style="3"/>
    <col min="6069" max="6070" width="9.28515625" style="3" bestFit="1" customWidth="1"/>
    <col min="6071" max="6071" width="9.140625" style="3"/>
    <col min="6072" max="6073" width="9.28515625" style="3" bestFit="1" customWidth="1"/>
    <col min="6074" max="6074" width="12.85546875" style="3" bestFit="1" customWidth="1"/>
    <col min="6075" max="6076" width="9.140625" style="3"/>
    <col min="6077" max="6078" width="9.28515625" style="3" bestFit="1" customWidth="1"/>
    <col min="6079" max="6079" width="9.140625" style="3"/>
    <col min="6080" max="6081" width="9.28515625" style="3" bestFit="1" customWidth="1"/>
    <col min="6082" max="6082" width="12.85546875" style="3" bestFit="1" customWidth="1"/>
    <col min="6083" max="6084" width="9.140625" style="3"/>
    <col min="6085" max="6086" width="9.28515625" style="3" bestFit="1" customWidth="1"/>
    <col min="6087" max="6087" width="9.140625" style="3"/>
    <col min="6088" max="6089" width="9.28515625" style="3" bestFit="1" customWidth="1"/>
    <col min="6090" max="6090" width="12.85546875" style="3" bestFit="1" customWidth="1"/>
    <col min="6091" max="6092" width="9.140625" style="3"/>
    <col min="6093" max="6094" width="9.28515625" style="3" bestFit="1" customWidth="1"/>
    <col min="6095" max="6095" width="9.140625" style="3"/>
    <col min="6096" max="6097" width="9.28515625" style="3" bestFit="1" customWidth="1"/>
    <col min="6098" max="6098" width="12.85546875" style="3" bestFit="1" customWidth="1"/>
    <col min="6099" max="6100" width="9.140625" style="3"/>
    <col min="6101" max="6102" width="9.28515625" style="3" bestFit="1" customWidth="1"/>
    <col min="6103" max="6103" width="9.140625" style="3"/>
    <col min="6104" max="6105" width="9.28515625" style="3" bestFit="1" customWidth="1"/>
    <col min="6106" max="6106" width="12.85546875" style="3" bestFit="1" customWidth="1"/>
    <col min="6107" max="6108" width="9.140625" style="3"/>
    <col min="6109" max="6110" width="9.28515625" style="3" bestFit="1" customWidth="1"/>
    <col min="6111" max="6111" width="9.140625" style="3"/>
    <col min="6112" max="6113" width="9.28515625" style="3" bestFit="1" customWidth="1"/>
    <col min="6114" max="6114" width="12.85546875" style="3" bestFit="1" customWidth="1"/>
    <col min="6115" max="6116" width="9.140625" style="3"/>
    <col min="6117" max="6118" width="9.28515625" style="3" bestFit="1" customWidth="1"/>
    <col min="6119" max="6119" width="9.140625" style="3"/>
    <col min="6120" max="6121" width="9.28515625" style="3" bestFit="1" customWidth="1"/>
    <col min="6122" max="6122" width="12.85546875" style="3" bestFit="1" customWidth="1"/>
    <col min="6123" max="6124" width="9.140625" style="3"/>
    <col min="6125" max="6126" width="9.28515625" style="3" bestFit="1" customWidth="1"/>
    <col min="6127" max="6127" width="9.140625" style="3"/>
    <col min="6128" max="6129" width="9.28515625" style="3" bestFit="1" customWidth="1"/>
    <col min="6130" max="6130" width="12.85546875" style="3" bestFit="1" customWidth="1"/>
    <col min="6131" max="6132" width="9.140625" style="3"/>
    <col min="6133" max="6134" width="9.28515625" style="3" bestFit="1" customWidth="1"/>
    <col min="6135" max="6135" width="9.140625" style="3"/>
    <col min="6136" max="6137" width="9.28515625" style="3" bestFit="1" customWidth="1"/>
    <col min="6138" max="6138" width="12.85546875" style="3" bestFit="1" customWidth="1"/>
    <col min="6139" max="6140" width="9.140625" style="3"/>
    <col min="6141" max="6142" width="9.28515625" style="3" bestFit="1" customWidth="1"/>
    <col min="6143" max="6143" width="9.140625" style="3"/>
    <col min="6144" max="6145" width="9.28515625" style="3" bestFit="1" customWidth="1"/>
    <col min="6146" max="6146" width="12.85546875" style="3" bestFit="1" customWidth="1"/>
    <col min="6147" max="6148" width="9.140625" style="3"/>
    <col min="6149" max="6150" width="9.28515625" style="3" bestFit="1" customWidth="1"/>
    <col min="6151" max="6151" width="9.140625" style="3"/>
    <col min="6152" max="6153" width="9.28515625" style="3" bestFit="1" customWidth="1"/>
    <col min="6154" max="6154" width="12.85546875" style="3" bestFit="1" customWidth="1"/>
    <col min="6155" max="6156" width="9.140625" style="3"/>
    <col min="6157" max="6158" width="9.28515625" style="3" bestFit="1" customWidth="1"/>
    <col min="6159" max="6159" width="9.140625" style="3"/>
    <col min="6160" max="6161" width="9.28515625" style="3" bestFit="1" customWidth="1"/>
    <col min="6162" max="6162" width="12.85546875" style="3" bestFit="1" customWidth="1"/>
    <col min="6163" max="6164" width="9.140625" style="3"/>
    <col min="6165" max="6166" width="9.28515625" style="3" bestFit="1" customWidth="1"/>
    <col min="6167" max="6167" width="9.140625" style="3"/>
    <col min="6168" max="6169" width="9.28515625" style="3" bestFit="1" customWidth="1"/>
    <col min="6170" max="6170" width="12.85546875" style="3" bestFit="1" customWidth="1"/>
    <col min="6171" max="6172" width="9.140625" style="3"/>
    <col min="6173" max="6174" width="9.28515625" style="3" bestFit="1" customWidth="1"/>
    <col min="6175" max="6175" width="9.140625" style="3"/>
    <col min="6176" max="6177" width="9.28515625" style="3" bestFit="1" customWidth="1"/>
    <col min="6178" max="6178" width="12.85546875" style="3" bestFit="1" customWidth="1"/>
    <col min="6179" max="6180" width="9.140625" style="3"/>
    <col min="6181" max="6182" width="9.28515625" style="3" bestFit="1" customWidth="1"/>
    <col min="6183" max="6183" width="9.140625" style="3"/>
    <col min="6184" max="6185" width="9.28515625" style="3" bestFit="1" customWidth="1"/>
    <col min="6186" max="6186" width="12.85546875" style="3" bestFit="1" customWidth="1"/>
    <col min="6187" max="6188" width="9.140625" style="3"/>
    <col min="6189" max="6190" width="9.28515625" style="3" bestFit="1" customWidth="1"/>
    <col min="6191" max="6191" width="9.140625" style="3"/>
    <col min="6192" max="6193" width="9.28515625" style="3" bestFit="1" customWidth="1"/>
    <col min="6194" max="6194" width="12.85546875" style="3" bestFit="1" customWidth="1"/>
    <col min="6195" max="6196" width="9.140625" style="3"/>
    <col min="6197" max="6198" width="9.28515625" style="3" bestFit="1" customWidth="1"/>
    <col min="6199" max="6199" width="9.140625" style="3"/>
    <col min="6200" max="6201" width="9.28515625" style="3" bestFit="1" customWidth="1"/>
    <col min="6202" max="6202" width="12.85546875" style="3" bestFit="1" customWidth="1"/>
    <col min="6203" max="6204" width="9.140625" style="3"/>
    <col min="6205" max="6206" width="9.28515625" style="3" bestFit="1" customWidth="1"/>
    <col min="6207" max="6207" width="9.140625" style="3"/>
    <col min="6208" max="6209" width="9.28515625" style="3" bestFit="1" customWidth="1"/>
    <col min="6210" max="6210" width="12.85546875" style="3" bestFit="1" customWidth="1"/>
    <col min="6211" max="6212" width="9.140625" style="3"/>
    <col min="6213" max="6214" width="9.28515625" style="3" bestFit="1" customWidth="1"/>
    <col min="6215" max="6215" width="9.140625" style="3"/>
    <col min="6216" max="6217" width="9.28515625" style="3" bestFit="1" customWidth="1"/>
    <col min="6218" max="6218" width="12.85546875" style="3" bestFit="1" customWidth="1"/>
    <col min="6219" max="6220" width="9.140625" style="3"/>
    <col min="6221" max="6222" width="9.28515625" style="3" bestFit="1" customWidth="1"/>
    <col min="6223" max="6223" width="9.140625" style="3"/>
    <col min="6224" max="6225" width="9.28515625" style="3" bestFit="1" customWidth="1"/>
    <col min="6226" max="6226" width="12.85546875" style="3" bestFit="1" customWidth="1"/>
    <col min="6227" max="6228" width="9.140625" style="3"/>
    <col min="6229" max="6230" width="9.28515625" style="3" bestFit="1" customWidth="1"/>
    <col min="6231" max="6231" width="9.140625" style="3"/>
    <col min="6232" max="6233" width="9.28515625" style="3" bestFit="1" customWidth="1"/>
    <col min="6234" max="6234" width="12.85546875" style="3" bestFit="1" customWidth="1"/>
    <col min="6235" max="6236" width="9.140625" style="3"/>
    <col min="6237" max="6238" width="9.28515625" style="3" bestFit="1" customWidth="1"/>
    <col min="6239" max="6239" width="9.140625" style="3"/>
    <col min="6240" max="6241" width="9.28515625" style="3" bestFit="1" customWidth="1"/>
    <col min="6242" max="6242" width="12.85546875" style="3" bestFit="1" customWidth="1"/>
    <col min="6243" max="6244" width="9.140625" style="3"/>
    <col min="6245" max="6246" width="9.28515625" style="3" bestFit="1" customWidth="1"/>
    <col min="6247" max="6247" width="9.140625" style="3"/>
    <col min="6248" max="6249" width="9.28515625" style="3" bestFit="1" customWidth="1"/>
    <col min="6250" max="6250" width="12.85546875" style="3" bestFit="1" customWidth="1"/>
    <col min="6251" max="6252" width="9.140625" style="3"/>
    <col min="6253" max="6254" width="9.28515625" style="3" bestFit="1" customWidth="1"/>
    <col min="6255" max="6255" width="9.140625" style="3"/>
    <col min="6256" max="6257" width="9.28515625" style="3" bestFit="1" customWidth="1"/>
    <col min="6258" max="6258" width="12.85546875" style="3" bestFit="1" customWidth="1"/>
    <col min="6259" max="6260" width="9.140625" style="3"/>
    <col min="6261" max="6262" width="9.28515625" style="3" bestFit="1" customWidth="1"/>
    <col min="6263" max="6263" width="9.140625" style="3"/>
    <col min="6264" max="6265" width="9.28515625" style="3" bestFit="1" customWidth="1"/>
    <col min="6266" max="6266" width="12.85546875" style="3" bestFit="1" customWidth="1"/>
    <col min="6267" max="6268" width="9.140625" style="3"/>
    <col min="6269" max="6270" width="9.28515625" style="3" bestFit="1" customWidth="1"/>
    <col min="6271" max="6271" width="9.140625" style="3"/>
    <col min="6272" max="6273" width="9.28515625" style="3" bestFit="1" customWidth="1"/>
    <col min="6274" max="6274" width="12.85546875" style="3" bestFit="1" customWidth="1"/>
    <col min="6275" max="6276" width="9.140625" style="3"/>
    <col min="6277" max="6278" width="9.28515625" style="3" bestFit="1" customWidth="1"/>
    <col min="6279" max="6279" width="9.140625" style="3"/>
    <col min="6280" max="6281" width="9.28515625" style="3" bestFit="1" customWidth="1"/>
    <col min="6282" max="6282" width="12.85546875" style="3" bestFit="1" customWidth="1"/>
    <col min="6283" max="6284" width="9.140625" style="3"/>
    <col min="6285" max="6286" width="9.28515625" style="3" bestFit="1" customWidth="1"/>
    <col min="6287" max="6287" width="9.140625" style="3"/>
    <col min="6288" max="6289" width="9.28515625" style="3" bestFit="1" customWidth="1"/>
    <col min="6290" max="6290" width="12.85546875" style="3" bestFit="1" customWidth="1"/>
    <col min="6291" max="6292" width="9.140625" style="3"/>
    <col min="6293" max="6294" width="9.28515625" style="3" bestFit="1" customWidth="1"/>
    <col min="6295" max="6295" width="9.140625" style="3"/>
    <col min="6296" max="6297" width="9.28515625" style="3" bestFit="1" customWidth="1"/>
    <col min="6298" max="6298" width="12.85546875" style="3" bestFit="1" customWidth="1"/>
    <col min="6299" max="6300" width="9.140625" style="3"/>
    <col min="6301" max="6302" width="9.28515625" style="3" bestFit="1" customWidth="1"/>
    <col min="6303" max="6303" width="9.140625" style="3"/>
    <col min="6304" max="6305" width="9.28515625" style="3" bestFit="1" customWidth="1"/>
    <col min="6306" max="6306" width="12.85546875" style="3" bestFit="1" customWidth="1"/>
    <col min="6307" max="6308" width="9.140625" style="3"/>
    <col min="6309" max="6310" width="9.28515625" style="3" bestFit="1" customWidth="1"/>
    <col min="6311" max="6311" width="9.140625" style="3"/>
    <col min="6312" max="6313" width="9.28515625" style="3" bestFit="1" customWidth="1"/>
    <col min="6314" max="6314" width="12.85546875" style="3" bestFit="1" customWidth="1"/>
    <col min="6315" max="6316" width="9.140625" style="3"/>
    <col min="6317" max="6318" width="9.28515625" style="3" bestFit="1" customWidth="1"/>
    <col min="6319" max="6319" width="9.140625" style="3"/>
    <col min="6320" max="6321" width="9.28515625" style="3" bestFit="1" customWidth="1"/>
    <col min="6322" max="6322" width="12.85546875" style="3" bestFit="1" customWidth="1"/>
    <col min="6323" max="6324" width="9.140625" style="3"/>
    <col min="6325" max="6326" width="9.28515625" style="3" bestFit="1" customWidth="1"/>
    <col min="6327" max="6327" width="9.140625" style="3"/>
    <col min="6328" max="6329" width="9.28515625" style="3" bestFit="1" customWidth="1"/>
    <col min="6330" max="6330" width="12.85546875" style="3" bestFit="1" customWidth="1"/>
    <col min="6331" max="6332" width="9.140625" style="3"/>
    <col min="6333" max="6334" width="9.28515625" style="3" bestFit="1" customWidth="1"/>
    <col min="6335" max="6335" width="9.140625" style="3"/>
    <col min="6336" max="6337" width="9.28515625" style="3" bestFit="1" customWidth="1"/>
    <col min="6338" max="6338" width="12.85546875" style="3" bestFit="1" customWidth="1"/>
    <col min="6339" max="6340" width="9.140625" style="3"/>
    <col min="6341" max="6342" width="9.28515625" style="3" bestFit="1" customWidth="1"/>
    <col min="6343" max="6343" width="9.140625" style="3"/>
    <col min="6344" max="6345" width="9.28515625" style="3" bestFit="1" customWidth="1"/>
    <col min="6346" max="6346" width="12.85546875" style="3" bestFit="1" customWidth="1"/>
    <col min="6347" max="6348" width="9.140625" style="3"/>
    <col min="6349" max="6350" width="9.28515625" style="3" bestFit="1" customWidth="1"/>
    <col min="6351" max="6351" width="9.140625" style="3"/>
    <col min="6352" max="6353" width="9.28515625" style="3" bestFit="1" customWidth="1"/>
    <col min="6354" max="6354" width="12.85546875" style="3" bestFit="1" customWidth="1"/>
    <col min="6355" max="6356" width="9.140625" style="3"/>
    <col min="6357" max="6358" width="9.28515625" style="3" bestFit="1" customWidth="1"/>
    <col min="6359" max="6359" width="9.140625" style="3"/>
    <col min="6360" max="6361" width="9.28515625" style="3" bestFit="1" customWidth="1"/>
    <col min="6362" max="6362" width="12.85546875" style="3" bestFit="1" customWidth="1"/>
    <col min="6363" max="6364" width="9.140625" style="3"/>
    <col min="6365" max="6366" width="9.28515625" style="3" bestFit="1" customWidth="1"/>
    <col min="6367" max="6367" width="9.140625" style="3"/>
    <col min="6368" max="6369" width="9.28515625" style="3" bestFit="1" customWidth="1"/>
    <col min="6370" max="6370" width="12.85546875" style="3" bestFit="1" customWidth="1"/>
    <col min="6371" max="6372" width="9.140625" style="3"/>
    <col min="6373" max="6374" width="9.28515625" style="3" bestFit="1" customWidth="1"/>
    <col min="6375" max="6375" width="9.140625" style="3"/>
    <col min="6376" max="6377" width="9.28515625" style="3" bestFit="1" customWidth="1"/>
    <col min="6378" max="6378" width="12.85546875" style="3" bestFit="1" customWidth="1"/>
    <col min="6379" max="6380" width="9.140625" style="3"/>
    <col min="6381" max="6382" width="9.28515625" style="3" bestFit="1" customWidth="1"/>
    <col min="6383" max="6383" width="9.140625" style="3"/>
    <col min="6384" max="6385" width="9.28515625" style="3" bestFit="1" customWidth="1"/>
    <col min="6386" max="6386" width="12.85546875" style="3" bestFit="1" customWidth="1"/>
    <col min="6387" max="6388" width="9.140625" style="3"/>
    <col min="6389" max="6390" width="9.28515625" style="3" bestFit="1" customWidth="1"/>
    <col min="6391" max="6391" width="9.140625" style="3"/>
    <col min="6392" max="6393" width="9.28515625" style="3" bestFit="1" customWidth="1"/>
    <col min="6394" max="6394" width="12.85546875" style="3" bestFit="1" customWidth="1"/>
    <col min="6395" max="6396" width="9.140625" style="3"/>
    <col min="6397" max="6398" width="9.28515625" style="3" bestFit="1" customWidth="1"/>
    <col min="6399" max="6399" width="9.140625" style="3"/>
    <col min="6400" max="6401" width="9.28515625" style="3" bestFit="1" customWidth="1"/>
    <col min="6402" max="6402" width="12.85546875" style="3" bestFit="1" customWidth="1"/>
    <col min="6403" max="6404" width="9.140625" style="3"/>
    <col min="6405" max="6406" width="9.28515625" style="3" bestFit="1" customWidth="1"/>
    <col min="6407" max="6407" width="9.140625" style="3"/>
    <col min="6408" max="6409" width="9.28515625" style="3" bestFit="1" customWidth="1"/>
    <col min="6410" max="6410" width="12.85546875" style="3" bestFit="1" customWidth="1"/>
    <col min="6411" max="6412" width="9.140625" style="3"/>
    <col min="6413" max="6414" width="9.28515625" style="3" bestFit="1" customWidth="1"/>
    <col min="6415" max="6415" width="9.140625" style="3"/>
    <col min="6416" max="6417" width="9.28515625" style="3" bestFit="1" customWidth="1"/>
    <col min="6418" max="6418" width="12.85546875" style="3" bestFit="1" customWidth="1"/>
    <col min="6419" max="6420" width="9.140625" style="3"/>
    <col min="6421" max="6422" width="9.28515625" style="3" bestFit="1" customWidth="1"/>
    <col min="6423" max="6423" width="9.140625" style="3"/>
    <col min="6424" max="6425" width="9.28515625" style="3" bestFit="1" customWidth="1"/>
    <col min="6426" max="6426" width="12.85546875" style="3" bestFit="1" customWidth="1"/>
    <col min="6427" max="6428" width="9.140625" style="3"/>
    <col min="6429" max="6430" width="9.28515625" style="3" bestFit="1" customWidth="1"/>
    <col min="6431" max="6431" width="9.140625" style="3"/>
    <col min="6432" max="6433" width="9.28515625" style="3" bestFit="1" customWidth="1"/>
    <col min="6434" max="6434" width="12.85546875" style="3" bestFit="1" customWidth="1"/>
    <col min="6435" max="6436" width="9.140625" style="3"/>
    <col min="6437" max="6438" width="9.28515625" style="3" bestFit="1" customWidth="1"/>
    <col min="6439" max="6439" width="9.140625" style="3"/>
    <col min="6440" max="6441" width="9.28515625" style="3" bestFit="1" customWidth="1"/>
    <col min="6442" max="6442" width="12.85546875" style="3" bestFit="1" customWidth="1"/>
    <col min="6443" max="6444" width="9.140625" style="3"/>
    <col min="6445" max="6446" width="9.28515625" style="3" bestFit="1" customWidth="1"/>
    <col min="6447" max="6447" width="9.140625" style="3"/>
    <col min="6448" max="6449" width="9.28515625" style="3" bestFit="1" customWidth="1"/>
    <col min="6450" max="6450" width="12.85546875" style="3" bestFit="1" customWidth="1"/>
    <col min="6451" max="6452" width="9.140625" style="3"/>
    <col min="6453" max="6454" width="9.28515625" style="3" bestFit="1" customWidth="1"/>
    <col min="6455" max="6455" width="9.140625" style="3"/>
    <col min="6456" max="6457" width="9.28515625" style="3" bestFit="1" customWidth="1"/>
    <col min="6458" max="6458" width="12.85546875" style="3" bestFit="1" customWidth="1"/>
    <col min="6459" max="6460" width="9.140625" style="3"/>
    <col min="6461" max="6462" width="9.28515625" style="3" bestFit="1" customWidth="1"/>
    <col min="6463" max="6463" width="9.140625" style="3"/>
    <col min="6464" max="6465" width="9.28515625" style="3" bestFit="1" customWidth="1"/>
    <col min="6466" max="6466" width="12.85546875" style="3" bestFit="1" customWidth="1"/>
    <col min="6467" max="6468" width="9.140625" style="3"/>
    <col min="6469" max="6470" width="9.28515625" style="3" bestFit="1" customWidth="1"/>
    <col min="6471" max="6471" width="9.140625" style="3"/>
    <col min="6472" max="6473" width="9.28515625" style="3" bestFit="1" customWidth="1"/>
    <col min="6474" max="6474" width="12.85546875" style="3" bestFit="1" customWidth="1"/>
    <col min="6475" max="6476" width="9.140625" style="3"/>
    <col min="6477" max="6478" width="9.28515625" style="3" bestFit="1" customWidth="1"/>
    <col min="6479" max="6479" width="9.140625" style="3"/>
    <col min="6480" max="6481" width="9.28515625" style="3" bestFit="1" customWidth="1"/>
    <col min="6482" max="6482" width="12.85546875" style="3" bestFit="1" customWidth="1"/>
    <col min="6483" max="6484" width="9.140625" style="3"/>
    <col min="6485" max="6486" width="9.28515625" style="3" bestFit="1" customWidth="1"/>
    <col min="6487" max="6487" width="9.140625" style="3"/>
    <col min="6488" max="6489" width="9.28515625" style="3" bestFit="1" customWidth="1"/>
    <col min="6490" max="6490" width="12.85546875" style="3" bestFit="1" customWidth="1"/>
    <col min="6491" max="6492" width="9.140625" style="3"/>
    <col min="6493" max="6494" width="9.28515625" style="3" bestFit="1" customWidth="1"/>
    <col min="6495" max="6495" width="9.140625" style="3"/>
    <col min="6496" max="6497" width="9.28515625" style="3" bestFit="1" customWidth="1"/>
    <col min="6498" max="6498" width="12.85546875" style="3" bestFit="1" customWidth="1"/>
    <col min="6499" max="6500" width="9.140625" style="3"/>
    <col min="6501" max="6502" width="9.28515625" style="3" bestFit="1" customWidth="1"/>
    <col min="6503" max="6503" width="9.140625" style="3"/>
    <col min="6504" max="6505" width="9.28515625" style="3" bestFit="1" customWidth="1"/>
    <col min="6506" max="6506" width="12.85546875" style="3" bestFit="1" customWidth="1"/>
    <col min="6507" max="6508" width="9.140625" style="3"/>
    <col min="6509" max="6510" width="9.28515625" style="3" bestFit="1" customWidth="1"/>
    <col min="6511" max="6511" width="9.140625" style="3"/>
    <col min="6512" max="6513" width="9.28515625" style="3" bestFit="1" customWidth="1"/>
    <col min="6514" max="6514" width="12.85546875" style="3" bestFit="1" customWidth="1"/>
    <col min="6515" max="6516" width="9.140625" style="3"/>
    <col min="6517" max="6518" width="9.28515625" style="3" bestFit="1" customWidth="1"/>
    <col min="6519" max="6519" width="9.140625" style="3"/>
    <col min="6520" max="6521" width="9.28515625" style="3" bestFit="1" customWidth="1"/>
    <col min="6522" max="6522" width="12.85546875" style="3" bestFit="1" customWidth="1"/>
    <col min="6523" max="6524" width="9.140625" style="3"/>
    <col min="6525" max="6526" width="9.28515625" style="3" bestFit="1" customWidth="1"/>
    <col min="6527" max="6527" width="9.140625" style="3"/>
    <col min="6528" max="6529" width="9.28515625" style="3" bestFit="1" customWidth="1"/>
    <col min="6530" max="6530" width="12.85546875" style="3" bestFit="1" customWidth="1"/>
    <col min="6531" max="6532" width="9.140625" style="3"/>
    <col min="6533" max="6534" width="9.28515625" style="3" bestFit="1" customWidth="1"/>
    <col min="6535" max="6535" width="9.140625" style="3"/>
    <col min="6536" max="6537" width="9.28515625" style="3" bestFit="1" customWidth="1"/>
    <col min="6538" max="6538" width="12.85546875" style="3" bestFit="1" customWidth="1"/>
    <col min="6539" max="6540" width="9.140625" style="3"/>
    <col min="6541" max="6542" width="9.28515625" style="3" bestFit="1" customWidth="1"/>
    <col min="6543" max="6543" width="9.140625" style="3"/>
    <col min="6544" max="6545" width="9.28515625" style="3" bestFit="1" customWidth="1"/>
    <col min="6546" max="6546" width="12.85546875" style="3" bestFit="1" customWidth="1"/>
    <col min="6547" max="6548" width="9.140625" style="3"/>
    <col min="6549" max="6550" width="9.28515625" style="3" bestFit="1" customWidth="1"/>
    <col min="6551" max="6551" width="9.140625" style="3"/>
    <col min="6552" max="6553" width="9.28515625" style="3" bestFit="1" customWidth="1"/>
    <col min="6554" max="6554" width="12.85546875" style="3" bestFit="1" customWidth="1"/>
    <col min="6555" max="6556" width="9.140625" style="3"/>
    <col min="6557" max="6558" width="9.28515625" style="3" bestFit="1" customWidth="1"/>
    <col min="6559" max="6559" width="9.140625" style="3"/>
    <col min="6560" max="6561" width="9.28515625" style="3" bestFit="1" customWidth="1"/>
    <col min="6562" max="6562" width="12.85546875" style="3" bestFit="1" customWidth="1"/>
    <col min="6563" max="6564" width="9.140625" style="3"/>
    <col min="6565" max="6566" width="9.28515625" style="3" bestFit="1" customWidth="1"/>
    <col min="6567" max="6567" width="9.140625" style="3"/>
    <col min="6568" max="6569" width="9.28515625" style="3" bestFit="1" customWidth="1"/>
    <col min="6570" max="6570" width="12.85546875" style="3" bestFit="1" customWidth="1"/>
    <col min="6571" max="6572" width="9.140625" style="3"/>
    <col min="6573" max="6574" width="9.28515625" style="3" bestFit="1" customWidth="1"/>
    <col min="6575" max="6575" width="9.140625" style="3"/>
    <col min="6576" max="6577" width="9.28515625" style="3" bestFit="1" customWidth="1"/>
    <col min="6578" max="6578" width="12.85546875" style="3" bestFit="1" customWidth="1"/>
    <col min="6579" max="6580" width="9.140625" style="3"/>
    <col min="6581" max="6582" width="9.28515625" style="3" bestFit="1" customWidth="1"/>
    <col min="6583" max="6583" width="9.140625" style="3"/>
    <col min="6584" max="6585" width="9.28515625" style="3" bestFit="1" customWidth="1"/>
    <col min="6586" max="6586" width="12.85546875" style="3" bestFit="1" customWidth="1"/>
    <col min="6587" max="6588" width="9.140625" style="3"/>
    <col min="6589" max="6590" width="9.28515625" style="3" bestFit="1" customWidth="1"/>
    <col min="6591" max="6591" width="9.140625" style="3"/>
    <col min="6592" max="6593" width="9.28515625" style="3" bestFit="1" customWidth="1"/>
    <col min="6594" max="6594" width="12.85546875" style="3" bestFit="1" customWidth="1"/>
    <col min="6595" max="6596" width="9.140625" style="3"/>
    <col min="6597" max="6598" width="9.28515625" style="3" bestFit="1" customWidth="1"/>
    <col min="6599" max="6599" width="9.140625" style="3"/>
    <col min="6600" max="6601" width="9.28515625" style="3" bestFit="1" customWidth="1"/>
    <col min="6602" max="6602" width="12.85546875" style="3" bestFit="1" customWidth="1"/>
    <col min="6603" max="6604" width="9.140625" style="3"/>
    <col min="6605" max="6606" width="9.28515625" style="3" bestFit="1" customWidth="1"/>
    <col min="6607" max="6607" width="9.140625" style="3"/>
    <col min="6608" max="6609" width="9.28515625" style="3" bestFit="1" customWidth="1"/>
    <col min="6610" max="6610" width="12.85546875" style="3" bestFit="1" customWidth="1"/>
    <col min="6611" max="6612" width="9.140625" style="3"/>
    <col min="6613" max="6614" width="9.28515625" style="3" bestFit="1" customWidth="1"/>
    <col min="6615" max="6615" width="9.140625" style="3"/>
    <col min="6616" max="6617" width="9.28515625" style="3" bestFit="1" customWidth="1"/>
    <col min="6618" max="6618" width="12.85546875" style="3" bestFit="1" customWidth="1"/>
    <col min="6619" max="6620" width="9.140625" style="3"/>
    <col min="6621" max="6622" width="9.28515625" style="3" bestFit="1" customWidth="1"/>
    <col min="6623" max="6623" width="9.140625" style="3"/>
    <col min="6624" max="6625" width="9.28515625" style="3" bestFit="1" customWidth="1"/>
    <col min="6626" max="6626" width="12.85546875" style="3" bestFit="1" customWidth="1"/>
    <col min="6627" max="6628" width="9.140625" style="3"/>
    <col min="6629" max="6630" width="9.28515625" style="3" bestFit="1" customWidth="1"/>
    <col min="6631" max="6631" width="9.140625" style="3"/>
    <col min="6632" max="6633" width="9.28515625" style="3" bestFit="1" customWidth="1"/>
    <col min="6634" max="6634" width="12.85546875" style="3" bestFit="1" customWidth="1"/>
    <col min="6635" max="6636" width="9.140625" style="3"/>
    <col min="6637" max="6638" width="9.28515625" style="3" bestFit="1" customWidth="1"/>
    <col min="6639" max="6639" width="9.140625" style="3"/>
    <col min="6640" max="6641" width="9.28515625" style="3" bestFit="1" customWidth="1"/>
    <col min="6642" max="6642" width="12.85546875" style="3" bestFit="1" customWidth="1"/>
    <col min="6643" max="6644" width="9.140625" style="3"/>
    <col min="6645" max="6646" width="9.28515625" style="3" bestFit="1" customWidth="1"/>
    <col min="6647" max="6647" width="9.140625" style="3"/>
    <col min="6648" max="6649" width="9.28515625" style="3" bestFit="1" customWidth="1"/>
    <col min="6650" max="6650" width="12.85546875" style="3" bestFit="1" customWidth="1"/>
    <col min="6651" max="6652" width="9.140625" style="3"/>
    <col min="6653" max="6654" width="9.28515625" style="3" bestFit="1" customWidth="1"/>
    <col min="6655" max="6655" width="9.140625" style="3"/>
    <col min="6656" max="6657" width="9.28515625" style="3" bestFit="1" customWidth="1"/>
    <col min="6658" max="6658" width="12.85546875" style="3" bestFit="1" customWidth="1"/>
    <col min="6659" max="6660" width="9.140625" style="3"/>
    <col min="6661" max="6662" width="9.28515625" style="3" bestFit="1" customWidth="1"/>
    <col min="6663" max="6663" width="9.140625" style="3"/>
    <col min="6664" max="6665" width="9.28515625" style="3" bestFit="1" customWidth="1"/>
    <col min="6666" max="6666" width="12.85546875" style="3" bestFit="1" customWidth="1"/>
    <col min="6667" max="6668" width="9.140625" style="3"/>
    <col min="6669" max="6670" width="9.28515625" style="3" bestFit="1" customWidth="1"/>
    <col min="6671" max="6671" width="9.140625" style="3"/>
    <col min="6672" max="6673" width="9.28515625" style="3" bestFit="1" customWidth="1"/>
    <col min="6674" max="6674" width="12.85546875" style="3" bestFit="1" customWidth="1"/>
    <col min="6675" max="6676" width="9.140625" style="3"/>
    <col min="6677" max="6678" width="9.28515625" style="3" bestFit="1" customWidth="1"/>
    <col min="6679" max="6679" width="9.140625" style="3"/>
    <col min="6680" max="6681" width="9.28515625" style="3" bestFit="1" customWidth="1"/>
    <col min="6682" max="6682" width="12.85546875" style="3" bestFit="1" customWidth="1"/>
    <col min="6683" max="6684" width="9.140625" style="3"/>
    <col min="6685" max="6686" width="9.28515625" style="3" bestFit="1" customWidth="1"/>
    <col min="6687" max="6687" width="9.140625" style="3"/>
    <col min="6688" max="6689" width="9.28515625" style="3" bestFit="1" customWidth="1"/>
    <col min="6690" max="6690" width="12.85546875" style="3" bestFit="1" customWidth="1"/>
    <col min="6691" max="6692" width="9.140625" style="3"/>
    <col min="6693" max="6694" width="9.28515625" style="3" bestFit="1" customWidth="1"/>
    <col min="6695" max="6695" width="9.140625" style="3"/>
    <col min="6696" max="6697" width="9.28515625" style="3" bestFit="1" customWidth="1"/>
    <col min="6698" max="6698" width="12.85546875" style="3" bestFit="1" customWidth="1"/>
    <col min="6699" max="6700" width="9.140625" style="3"/>
    <col min="6701" max="6702" width="9.28515625" style="3" bestFit="1" customWidth="1"/>
    <col min="6703" max="6703" width="9.140625" style="3"/>
    <col min="6704" max="6705" width="9.28515625" style="3" bestFit="1" customWidth="1"/>
    <col min="6706" max="6706" width="12.85546875" style="3" bestFit="1" customWidth="1"/>
    <col min="6707" max="6708" width="9.140625" style="3"/>
    <col min="6709" max="6710" width="9.28515625" style="3" bestFit="1" customWidth="1"/>
    <col min="6711" max="6711" width="9.140625" style="3"/>
    <col min="6712" max="6713" width="9.28515625" style="3" bestFit="1" customWidth="1"/>
    <col min="6714" max="6714" width="12.85546875" style="3" bestFit="1" customWidth="1"/>
    <col min="6715" max="6716" width="9.140625" style="3"/>
    <col min="6717" max="6718" width="9.28515625" style="3" bestFit="1" customWidth="1"/>
    <col min="6719" max="6719" width="9.140625" style="3"/>
    <col min="6720" max="6721" width="9.28515625" style="3" bestFit="1" customWidth="1"/>
    <col min="6722" max="6722" width="12.85546875" style="3" bestFit="1" customWidth="1"/>
    <col min="6723" max="6724" width="9.140625" style="3"/>
    <col min="6725" max="6726" width="9.28515625" style="3" bestFit="1" customWidth="1"/>
    <col min="6727" max="6727" width="9.140625" style="3"/>
    <col min="6728" max="6729" width="9.28515625" style="3" bestFit="1" customWidth="1"/>
    <col min="6730" max="6730" width="12.85546875" style="3" bestFit="1" customWidth="1"/>
    <col min="6731" max="6732" width="9.140625" style="3"/>
    <col min="6733" max="6734" width="9.28515625" style="3" bestFit="1" customWidth="1"/>
    <col min="6735" max="6735" width="9.140625" style="3"/>
    <col min="6736" max="6737" width="9.28515625" style="3" bestFit="1" customWidth="1"/>
    <col min="6738" max="6738" width="12.85546875" style="3" bestFit="1" customWidth="1"/>
    <col min="6739" max="6740" width="9.140625" style="3"/>
    <col min="6741" max="6742" width="9.28515625" style="3" bestFit="1" customWidth="1"/>
    <col min="6743" max="6743" width="9.140625" style="3"/>
    <col min="6744" max="6745" width="9.28515625" style="3" bestFit="1" customWidth="1"/>
    <col min="6746" max="6746" width="12.85546875" style="3" bestFit="1" customWidth="1"/>
    <col min="6747" max="6748" width="9.140625" style="3"/>
    <col min="6749" max="6750" width="9.28515625" style="3" bestFit="1" customWidth="1"/>
    <col min="6751" max="6751" width="9.140625" style="3"/>
    <col min="6752" max="6753" width="9.28515625" style="3" bestFit="1" customWidth="1"/>
    <col min="6754" max="6754" width="12.85546875" style="3" bestFit="1" customWidth="1"/>
    <col min="6755" max="6756" width="9.140625" style="3"/>
    <col min="6757" max="6758" width="9.28515625" style="3" bestFit="1" customWidth="1"/>
    <col min="6759" max="6759" width="9.140625" style="3"/>
    <col min="6760" max="6761" width="9.28515625" style="3" bestFit="1" customWidth="1"/>
    <col min="6762" max="6762" width="12.85546875" style="3" bestFit="1" customWidth="1"/>
    <col min="6763" max="6764" width="9.140625" style="3"/>
    <col min="6765" max="6766" width="9.28515625" style="3" bestFit="1" customWidth="1"/>
    <col min="6767" max="6767" width="9.140625" style="3"/>
    <col min="6768" max="6769" width="9.28515625" style="3" bestFit="1" customWidth="1"/>
    <col min="6770" max="6770" width="12.85546875" style="3" bestFit="1" customWidth="1"/>
    <col min="6771" max="6772" width="9.140625" style="3"/>
    <col min="6773" max="6774" width="9.28515625" style="3" bestFit="1" customWidth="1"/>
    <col min="6775" max="6775" width="9.140625" style="3"/>
    <col min="6776" max="6777" width="9.28515625" style="3" bestFit="1" customWidth="1"/>
    <col min="6778" max="6778" width="12.85546875" style="3" bestFit="1" customWidth="1"/>
    <col min="6779" max="6780" width="9.140625" style="3"/>
    <col min="6781" max="6782" width="9.28515625" style="3" bestFit="1" customWidth="1"/>
    <col min="6783" max="6783" width="9.140625" style="3"/>
    <col min="6784" max="6785" width="9.28515625" style="3" bestFit="1" customWidth="1"/>
    <col min="6786" max="6786" width="12.85546875" style="3" bestFit="1" customWidth="1"/>
    <col min="6787" max="6788" width="9.140625" style="3"/>
    <col min="6789" max="6790" width="9.28515625" style="3" bestFit="1" customWidth="1"/>
    <col min="6791" max="6791" width="9.140625" style="3"/>
    <col min="6792" max="6793" width="9.28515625" style="3" bestFit="1" customWidth="1"/>
    <col min="6794" max="6794" width="12.85546875" style="3" bestFit="1" customWidth="1"/>
    <col min="6795" max="6796" width="9.140625" style="3"/>
    <col min="6797" max="6798" width="9.28515625" style="3" bestFit="1" customWidth="1"/>
    <col min="6799" max="6799" width="9.140625" style="3"/>
    <col min="6800" max="6801" width="9.28515625" style="3" bestFit="1" customWidth="1"/>
    <col min="6802" max="6802" width="12.85546875" style="3" bestFit="1" customWidth="1"/>
    <col min="6803" max="6804" width="9.140625" style="3"/>
    <col min="6805" max="6806" width="9.28515625" style="3" bestFit="1" customWidth="1"/>
    <col min="6807" max="6807" width="9.140625" style="3"/>
    <col min="6808" max="6809" width="9.28515625" style="3" bestFit="1" customWidth="1"/>
    <col min="6810" max="6810" width="12.85546875" style="3" bestFit="1" customWidth="1"/>
    <col min="6811" max="6812" width="9.140625" style="3"/>
    <col min="6813" max="6814" width="9.28515625" style="3" bestFit="1" customWidth="1"/>
    <col min="6815" max="6815" width="9.140625" style="3"/>
    <col min="6816" max="6817" width="9.28515625" style="3" bestFit="1" customWidth="1"/>
    <col min="6818" max="6818" width="12.85546875" style="3" bestFit="1" customWidth="1"/>
    <col min="6819" max="6820" width="9.140625" style="3"/>
    <col min="6821" max="6822" width="9.28515625" style="3" bestFit="1" customWidth="1"/>
    <col min="6823" max="6823" width="9.140625" style="3"/>
    <col min="6824" max="6825" width="9.28515625" style="3" bestFit="1" customWidth="1"/>
    <col min="6826" max="6826" width="12.85546875" style="3" bestFit="1" customWidth="1"/>
    <col min="6827" max="6828" width="9.140625" style="3"/>
    <col min="6829" max="6830" width="9.28515625" style="3" bestFit="1" customWidth="1"/>
    <col min="6831" max="6831" width="9.140625" style="3"/>
    <col min="6832" max="6833" width="9.28515625" style="3" bestFit="1" customWidth="1"/>
    <col min="6834" max="6834" width="12.85546875" style="3" bestFit="1" customWidth="1"/>
    <col min="6835" max="6836" width="9.140625" style="3"/>
    <col min="6837" max="6838" width="9.28515625" style="3" bestFit="1" customWidth="1"/>
    <col min="6839" max="6839" width="9.140625" style="3"/>
    <col min="6840" max="6841" width="9.28515625" style="3" bestFit="1" customWidth="1"/>
    <col min="6842" max="6842" width="12.85546875" style="3" bestFit="1" customWidth="1"/>
    <col min="6843" max="6844" width="9.140625" style="3"/>
    <col min="6845" max="6846" width="9.28515625" style="3" bestFit="1" customWidth="1"/>
    <col min="6847" max="6847" width="9.140625" style="3"/>
    <col min="6848" max="6849" width="9.28515625" style="3" bestFit="1" customWidth="1"/>
    <col min="6850" max="6850" width="12.85546875" style="3" bestFit="1" customWidth="1"/>
    <col min="6851" max="6852" width="9.140625" style="3"/>
    <col min="6853" max="6854" width="9.28515625" style="3" bestFit="1" customWidth="1"/>
    <col min="6855" max="6855" width="9.140625" style="3"/>
    <col min="6856" max="6857" width="9.28515625" style="3" bestFit="1" customWidth="1"/>
    <col min="6858" max="6858" width="12.85546875" style="3" bestFit="1" customWidth="1"/>
    <col min="6859" max="6860" width="9.140625" style="3"/>
    <col min="6861" max="6862" width="9.28515625" style="3" bestFit="1" customWidth="1"/>
    <col min="6863" max="6863" width="9.140625" style="3"/>
    <col min="6864" max="6865" width="9.28515625" style="3" bestFit="1" customWidth="1"/>
    <col min="6866" max="6866" width="12.85546875" style="3" bestFit="1" customWidth="1"/>
    <col min="6867" max="6868" width="9.140625" style="3"/>
    <col min="6869" max="6870" width="9.28515625" style="3" bestFit="1" customWidth="1"/>
    <col min="6871" max="6871" width="9.140625" style="3"/>
    <col min="6872" max="6873" width="9.28515625" style="3" bestFit="1" customWidth="1"/>
    <col min="6874" max="6874" width="12.85546875" style="3" bestFit="1" customWidth="1"/>
    <col min="6875" max="6876" width="9.140625" style="3"/>
    <col min="6877" max="6878" width="9.28515625" style="3" bestFit="1" customWidth="1"/>
    <col min="6879" max="6879" width="9.140625" style="3"/>
    <col min="6880" max="6881" width="9.28515625" style="3" bestFit="1" customWidth="1"/>
    <col min="6882" max="6882" width="12.85546875" style="3" bestFit="1" customWidth="1"/>
    <col min="6883" max="6884" width="9.140625" style="3"/>
    <col min="6885" max="6886" width="9.28515625" style="3" bestFit="1" customWidth="1"/>
    <col min="6887" max="6887" width="9.140625" style="3"/>
    <col min="6888" max="6889" width="9.28515625" style="3" bestFit="1" customWidth="1"/>
    <col min="6890" max="6890" width="12.85546875" style="3" bestFit="1" customWidth="1"/>
    <col min="6891" max="6892" width="9.140625" style="3"/>
    <col min="6893" max="6894" width="9.28515625" style="3" bestFit="1" customWidth="1"/>
    <col min="6895" max="6895" width="9.140625" style="3"/>
    <col min="6896" max="6897" width="9.28515625" style="3" bestFit="1" customWidth="1"/>
    <col min="6898" max="6898" width="12.85546875" style="3" bestFit="1" customWidth="1"/>
    <col min="6899" max="6900" width="9.140625" style="3"/>
    <col min="6901" max="6902" width="9.28515625" style="3" bestFit="1" customWidth="1"/>
    <col min="6903" max="6903" width="9.140625" style="3"/>
    <col min="6904" max="6905" width="9.28515625" style="3" bestFit="1" customWidth="1"/>
    <col min="6906" max="6906" width="12.85546875" style="3" bestFit="1" customWidth="1"/>
    <col min="6907" max="6908" width="9.140625" style="3"/>
    <col min="6909" max="6910" width="9.28515625" style="3" bestFit="1" customWidth="1"/>
    <col min="6911" max="6911" width="9.140625" style="3"/>
    <col min="6912" max="6913" width="9.28515625" style="3" bestFit="1" customWidth="1"/>
    <col min="6914" max="6914" width="12.85546875" style="3" bestFit="1" customWidth="1"/>
    <col min="6915" max="6916" width="9.140625" style="3"/>
    <col min="6917" max="6918" width="9.28515625" style="3" bestFit="1" customWidth="1"/>
    <col min="6919" max="6919" width="9.140625" style="3"/>
    <col min="6920" max="6921" width="9.28515625" style="3" bestFit="1" customWidth="1"/>
    <col min="6922" max="6922" width="12.85546875" style="3" bestFit="1" customWidth="1"/>
    <col min="6923" max="6924" width="9.140625" style="3"/>
    <col min="6925" max="6926" width="9.28515625" style="3" bestFit="1" customWidth="1"/>
    <col min="6927" max="6927" width="9.140625" style="3"/>
    <col min="6928" max="6929" width="9.28515625" style="3" bestFit="1" customWidth="1"/>
    <col min="6930" max="6930" width="12.85546875" style="3" bestFit="1" customWidth="1"/>
    <col min="6931" max="6932" width="9.140625" style="3"/>
    <col min="6933" max="6934" width="9.28515625" style="3" bestFit="1" customWidth="1"/>
    <col min="6935" max="6935" width="9.140625" style="3"/>
    <col min="6936" max="6937" width="9.28515625" style="3" bestFit="1" customWidth="1"/>
    <col min="6938" max="6938" width="12.85546875" style="3" bestFit="1" customWidth="1"/>
    <col min="6939" max="6940" width="9.140625" style="3"/>
    <col min="6941" max="6942" width="9.28515625" style="3" bestFit="1" customWidth="1"/>
    <col min="6943" max="6943" width="9.140625" style="3"/>
    <col min="6944" max="6945" width="9.28515625" style="3" bestFit="1" customWidth="1"/>
    <col min="6946" max="6946" width="12.85546875" style="3" bestFit="1" customWidth="1"/>
    <col min="6947" max="6948" width="9.140625" style="3"/>
    <col min="6949" max="6950" width="9.28515625" style="3" bestFit="1" customWidth="1"/>
    <col min="6951" max="6951" width="9.140625" style="3"/>
    <col min="6952" max="6953" width="9.28515625" style="3" bestFit="1" customWidth="1"/>
    <col min="6954" max="6954" width="12.85546875" style="3" bestFit="1" customWidth="1"/>
    <col min="6955" max="6956" width="9.140625" style="3"/>
    <col min="6957" max="6958" width="9.28515625" style="3" bestFit="1" customWidth="1"/>
    <col min="6959" max="6959" width="9.140625" style="3"/>
    <col min="6960" max="6961" width="9.28515625" style="3" bestFit="1" customWidth="1"/>
    <col min="6962" max="6962" width="12.85546875" style="3" bestFit="1" customWidth="1"/>
    <col min="6963" max="6964" width="9.140625" style="3"/>
    <col min="6965" max="6966" width="9.28515625" style="3" bestFit="1" customWidth="1"/>
    <col min="6967" max="6967" width="9.140625" style="3"/>
    <col min="6968" max="6969" width="9.28515625" style="3" bestFit="1" customWidth="1"/>
    <col min="6970" max="6970" width="12.85546875" style="3" bestFit="1" customWidth="1"/>
    <col min="6971" max="6972" width="9.140625" style="3"/>
    <col min="6973" max="6974" width="9.28515625" style="3" bestFit="1" customWidth="1"/>
    <col min="6975" max="6975" width="9.140625" style="3"/>
    <col min="6976" max="6977" width="9.28515625" style="3" bestFit="1" customWidth="1"/>
    <col min="6978" max="6978" width="12.85546875" style="3" bestFit="1" customWidth="1"/>
    <col min="6979" max="6980" width="9.140625" style="3"/>
    <col min="6981" max="6982" width="9.28515625" style="3" bestFit="1" customWidth="1"/>
    <col min="6983" max="6983" width="9.140625" style="3"/>
    <col min="6984" max="6985" width="9.28515625" style="3" bestFit="1" customWidth="1"/>
    <col min="6986" max="6986" width="12.85546875" style="3" bestFit="1" customWidth="1"/>
    <col min="6987" max="6988" width="9.140625" style="3"/>
    <col min="6989" max="6990" width="9.28515625" style="3" bestFit="1" customWidth="1"/>
    <col min="6991" max="6991" width="9.140625" style="3"/>
    <col min="6992" max="6993" width="9.28515625" style="3" bestFit="1" customWidth="1"/>
    <col min="6994" max="6994" width="12.85546875" style="3" bestFit="1" customWidth="1"/>
    <col min="6995" max="6996" width="9.140625" style="3"/>
    <col min="6997" max="6998" width="9.28515625" style="3" bestFit="1" customWidth="1"/>
    <col min="6999" max="6999" width="9.140625" style="3"/>
    <col min="7000" max="7001" width="9.28515625" style="3" bestFit="1" customWidth="1"/>
    <col min="7002" max="7002" width="12.85546875" style="3" bestFit="1" customWidth="1"/>
    <col min="7003" max="7004" width="9.140625" style="3"/>
    <col min="7005" max="7006" width="9.28515625" style="3" bestFit="1" customWidth="1"/>
    <col min="7007" max="7007" width="9.140625" style="3"/>
    <col min="7008" max="7009" width="9.28515625" style="3" bestFit="1" customWidth="1"/>
    <col min="7010" max="7010" width="12.85546875" style="3" bestFit="1" customWidth="1"/>
    <col min="7011" max="7012" width="9.140625" style="3"/>
    <col min="7013" max="7014" width="9.28515625" style="3" bestFit="1" customWidth="1"/>
    <col min="7015" max="7015" width="9.140625" style="3"/>
    <col min="7016" max="7017" width="9.28515625" style="3" bestFit="1" customWidth="1"/>
    <col min="7018" max="7018" width="12.85546875" style="3" bestFit="1" customWidth="1"/>
    <col min="7019" max="7020" width="9.140625" style="3"/>
    <col min="7021" max="7022" width="9.28515625" style="3" bestFit="1" customWidth="1"/>
    <col min="7023" max="7023" width="9.140625" style="3"/>
    <col min="7024" max="7025" width="9.28515625" style="3" bestFit="1" customWidth="1"/>
    <col min="7026" max="7026" width="12.85546875" style="3" bestFit="1" customWidth="1"/>
    <col min="7027" max="7028" width="9.140625" style="3"/>
    <col min="7029" max="7030" width="9.28515625" style="3" bestFit="1" customWidth="1"/>
    <col min="7031" max="7031" width="9.140625" style="3"/>
    <col min="7032" max="7033" width="9.28515625" style="3" bestFit="1" customWidth="1"/>
    <col min="7034" max="7034" width="12.85546875" style="3" bestFit="1" customWidth="1"/>
    <col min="7035" max="7036" width="9.140625" style="3"/>
    <col min="7037" max="7038" width="9.28515625" style="3" bestFit="1" customWidth="1"/>
    <col min="7039" max="7039" width="9.140625" style="3"/>
    <col min="7040" max="7041" width="9.28515625" style="3" bestFit="1" customWidth="1"/>
    <col min="7042" max="7042" width="12.85546875" style="3" bestFit="1" customWidth="1"/>
    <col min="7043" max="7044" width="9.140625" style="3"/>
    <col min="7045" max="7046" width="9.28515625" style="3" bestFit="1" customWidth="1"/>
    <col min="7047" max="7047" width="9.140625" style="3"/>
    <col min="7048" max="7049" width="9.28515625" style="3" bestFit="1" customWidth="1"/>
    <col min="7050" max="7050" width="12.85546875" style="3" bestFit="1" customWidth="1"/>
    <col min="7051" max="7052" width="9.140625" style="3"/>
    <col min="7053" max="7054" width="9.28515625" style="3" bestFit="1" customWidth="1"/>
    <col min="7055" max="7055" width="9.140625" style="3"/>
    <col min="7056" max="7057" width="9.28515625" style="3" bestFit="1" customWidth="1"/>
    <col min="7058" max="7058" width="12.85546875" style="3" bestFit="1" customWidth="1"/>
    <col min="7059" max="7060" width="9.140625" style="3"/>
    <col min="7061" max="7062" width="9.28515625" style="3" bestFit="1" customWidth="1"/>
    <col min="7063" max="7063" width="9.140625" style="3"/>
    <col min="7064" max="7065" width="9.28515625" style="3" bestFit="1" customWidth="1"/>
    <col min="7066" max="7066" width="12.85546875" style="3" bestFit="1" customWidth="1"/>
    <col min="7067" max="7068" width="9.140625" style="3"/>
    <col min="7069" max="7070" width="9.28515625" style="3" bestFit="1" customWidth="1"/>
    <col min="7071" max="7071" width="9.140625" style="3"/>
    <col min="7072" max="7073" width="9.28515625" style="3" bestFit="1" customWidth="1"/>
    <col min="7074" max="7074" width="12.85546875" style="3" bestFit="1" customWidth="1"/>
    <col min="7075" max="7076" width="9.140625" style="3"/>
    <col min="7077" max="7078" width="9.28515625" style="3" bestFit="1" customWidth="1"/>
    <col min="7079" max="7079" width="9.140625" style="3"/>
    <col min="7080" max="7081" width="9.28515625" style="3" bestFit="1" customWidth="1"/>
    <col min="7082" max="7082" width="12.85546875" style="3" bestFit="1" customWidth="1"/>
    <col min="7083" max="7084" width="9.140625" style="3"/>
    <col min="7085" max="7086" width="9.28515625" style="3" bestFit="1" customWidth="1"/>
    <col min="7087" max="7087" width="9.140625" style="3"/>
    <col min="7088" max="7089" width="9.28515625" style="3" bestFit="1" customWidth="1"/>
    <col min="7090" max="7090" width="12.85546875" style="3" bestFit="1" customWidth="1"/>
    <col min="7091" max="7092" width="9.140625" style="3"/>
    <col min="7093" max="7094" width="9.28515625" style="3" bestFit="1" customWidth="1"/>
    <col min="7095" max="7095" width="9.140625" style="3"/>
    <col min="7096" max="7097" width="9.28515625" style="3" bestFit="1" customWidth="1"/>
    <col min="7098" max="7098" width="12.85546875" style="3" bestFit="1" customWidth="1"/>
    <col min="7099" max="7100" width="9.140625" style="3"/>
    <col min="7101" max="7102" width="9.28515625" style="3" bestFit="1" customWidth="1"/>
    <col min="7103" max="7103" width="9.140625" style="3"/>
    <col min="7104" max="7105" width="9.28515625" style="3" bestFit="1" customWidth="1"/>
    <col min="7106" max="7106" width="12.85546875" style="3" bestFit="1" customWidth="1"/>
    <col min="7107" max="7108" width="9.140625" style="3"/>
    <col min="7109" max="7110" width="9.28515625" style="3" bestFit="1" customWidth="1"/>
    <col min="7111" max="7111" width="9.140625" style="3"/>
    <col min="7112" max="7113" width="9.28515625" style="3" bestFit="1" customWidth="1"/>
    <col min="7114" max="7114" width="12.85546875" style="3" bestFit="1" customWidth="1"/>
    <col min="7115" max="7116" width="9.140625" style="3"/>
    <col min="7117" max="7118" width="9.28515625" style="3" bestFit="1" customWidth="1"/>
    <col min="7119" max="7119" width="9.140625" style="3"/>
    <col min="7120" max="7121" width="9.28515625" style="3" bestFit="1" customWidth="1"/>
    <col min="7122" max="7122" width="12.85546875" style="3" bestFit="1" customWidth="1"/>
    <col min="7123" max="7124" width="9.140625" style="3"/>
    <col min="7125" max="7126" width="9.28515625" style="3" bestFit="1" customWidth="1"/>
    <col min="7127" max="7127" width="9.140625" style="3"/>
    <col min="7128" max="7129" width="9.28515625" style="3" bestFit="1" customWidth="1"/>
    <col min="7130" max="7130" width="12.85546875" style="3" bestFit="1" customWidth="1"/>
    <col min="7131" max="7132" width="9.140625" style="3"/>
    <col min="7133" max="7134" width="9.28515625" style="3" bestFit="1" customWidth="1"/>
    <col min="7135" max="7135" width="9.140625" style="3"/>
    <col min="7136" max="7137" width="9.28515625" style="3" bestFit="1" customWidth="1"/>
    <col min="7138" max="7138" width="12.85546875" style="3" bestFit="1" customWidth="1"/>
    <col min="7139" max="7140" width="9.140625" style="3"/>
    <col min="7141" max="7142" width="9.28515625" style="3" bestFit="1" customWidth="1"/>
    <col min="7143" max="7143" width="9.140625" style="3"/>
    <col min="7144" max="7145" width="9.28515625" style="3" bestFit="1" customWidth="1"/>
    <col min="7146" max="7146" width="12.85546875" style="3" bestFit="1" customWidth="1"/>
    <col min="7147" max="7148" width="9.140625" style="3"/>
    <col min="7149" max="7150" width="9.28515625" style="3" bestFit="1" customWidth="1"/>
    <col min="7151" max="7151" width="9.140625" style="3"/>
    <col min="7152" max="7153" width="9.28515625" style="3" bestFit="1" customWidth="1"/>
    <col min="7154" max="7154" width="12.85546875" style="3" bestFit="1" customWidth="1"/>
    <col min="7155" max="7156" width="9.140625" style="3"/>
    <col min="7157" max="7158" width="9.28515625" style="3" bestFit="1" customWidth="1"/>
    <col min="7159" max="7159" width="9.140625" style="3"/>
    <col min="7160" max="7161" width="9.28515625" style="3" bestFit="1" customWidth="1"/>
    <col min="7162" max="7162" width="12.85546875" style="3" bestFit="1" customWidth="1"/>
    <col min="7163" max="7164" width="9.140625" style="3"/>
    <col min="7165" max="7166" width="9.28515625" style="3" bestFit="1" customWidth="1"/>
    <col min="7167" max="7167" width="9.140625" style="3"/>
    <col min="7168" max="7169" width="9.28515625" style="3" bestFit="1" customWidth="1"/>
    <col min="7170" max="7170" width="12.85546875" style="3" bestFit="1" customWidth="1"/>
    <col min="7171" max="7172" width="9.140625" style="3"/>
    <col min="7173" max="7174" width="9.28515625" style="3" bestFit="1" customWidth="1"/>
    <col min="7175" max="7175" width="9.140625" style="3"/>
    <col min="7176" max="7177" width="9.28515625" style="3" bestFit="1" customWidth="1"/>
    <col min="7178" max="7178" width="12.85546875" style="3" bestFit="1" customWidth="1"/>
    <col min="7179" max="7180" width="9.140625" style="3"/>
    <col min="7181" max="7182" width="9.28515625" style="3" bestFit="1" customWidth="1"/>
    <col min="7183" max="7183" width="9.140625" style="3"/>
    <col min="7184" max="7185" width="9.28515625" style="3" bestFit="1" customWidth="1"/>
    <col min="7186" max="7186" width="12.85546875" style="3" bestFit="1" customWidth="1"/>
    <col min="7187" max="7188" width="9.140625" style="3"/>
    <col min="7189" max="7190" width="9.28515625" style="3" bestFit="1" customWidth="1"/>
    <col min="7191" max="7191" width="9.140625" style="3"/>
    <col min="7192" max="7193" width="9.28515625" style="3" bestFit="1" customWidth="1"/>
    <col min="7194" max="7194" width="12.85546875" style="3" bestFit="1" customWidth="1"/>
    <col min="7195" max="7196" width="9.140625" style="3"/>
    <col min="7197" max="7198" width="9.28515625" style="3" bestFit="1" customWidth="1"/>
    <col min="7199" max="7199" width="9.140625" style="3"/>
    <col min="7200" max="7201" width="9.28515625" style="3" bestFit="1" customWidth="1"/>
    <col min="7202" max="7202" width="12.85546875" style="3" bestFit="1" customWidth="1"/>
    <col min="7203" max="7204" width="9.140625" style="3"/>
    <col min="7205" max="7206" width="9.28515625" style="3" bestFit="1" customWidth="1"/>
    <col min="7207" max="7207" width="9.140625" style="3"/>
    <col min="7208" max="7209" width="9.28515625" style="3" bestFit="1" customWidth="1"/>
    <col min="7210" max="7210" width="12.85546875" style="3" bestFit="1" customWidth="1"/>
    <col min="7211" max="7212" width="9.140625" style="3"/>
    <col min="7213" max="7214" width="9.28515625" style="3" bestFit="1" customWidth="1"/>
    <col min="7215" max="7215" width="9.140625" style="3"/>
    <col min="7216" max="7217" width="9.28515625" style="3" bestFit="1" customWidth="1"/>
    <col min="7218" max="7218" width="12.85546875" style="3" bestFit="1" customWidth="1"/>
    <col min="7219" max="7220" width="9.140625" style="3"/>
    <col min="7221" max="7222" width="9.28515625" style="3" bestFit="1" customWidth="1"/>
    <col min="7223" max="7223" width="9.140625" style="3"/>
    <col min="7224" max="7225" width="9.28515625" style="3" bestFit="1" customWidth="1"/>
    <col min="7226" max="7226" width="12.85546875" style="3" bestFit="1" customWidth="1"/>
    <col min="7227" max="7228" width="9.140625" style="3"/>
    <col min="7229" max="7230" width="9.28515625" style="3" bestFit="1" customWidth="1"/>
    <col min="7231" max="7231" width="9.140625" style="3"/>
    <col min="7232" max="7233" width="9.28515625" style="3" bestFit="1" customWidth="1"/>
    <col min="7234" max="7234" width="12.85546875" style="3" bestFit="1" customWidth="1"/>
    <col min="7235" max="7236" width="9.140625" style="3"/>
    <col min="7237" max="7238" width="9.28515625" style="3" bestFit="1" customWidth="1"/>
    <col min="7239" max="7239" width="9.140625" style="3"/>
    <col min="7240" max="7241" width="9.28515625" style="3" bestFit="1" customWidth="1"/>
    <col min="7242" max="7242" width="12.85546875" style="3" bestFit="1" customWidth="1"/>
    <col min="7243" max="7244" width="9.140625" style="3"/>
    <col min="7245" max="7246" width="9.28515625" style="3" bestFit="1" customWidth="1"/>
    <col min="7247" max="7247" width="9.140625" style="3"/>
    <col min="7248" max="7249" width="9.28515625" style="3" bestFit="1" customWidth="1"/>
    <col min="7250" max="7250" width="12.85546875" style="3" bestFit="1" customWidth="1"/>
    <col min="7251" max="7252" width="9.140625" style="3"/>
    <col min="7253" max="7254" width="9.28515625" style="3" bestFit="1" customWidth="1"/>
    <col min="7255" max="7255" width="9.140625" style="3"/>
    <col min="7256" max="7257" width="9.28515625" style="3" bestFit="1" customWidth="1"/>
    <col min="7258" max="7258" width="12.85546875" style="3" bestFit="1" customWidth="1"/>
    <col min="7259" max="7260" width="9.140625" style="3"/>
    <col min="7261" max="7262" width="9.28515625" style="3" bestFit="1" customWidth="1"/>
    <col min="7263" max="7263" width="9.140625" style="3"/>
    <col min="7264" max="7265" width="9.28515625" style="3" bestFit="1" customWidth="1"/>
    <col min="7266" max="7266" width="12.85546875" style="3" bestFit="1" customWidth="1"/>
    <col min="7267" max="7268" width="9.140625" style="3"/>
    <col min="7269" max="7270" width="9.28515625" style="3" bestFit="1" customWidth="1"/>
    <col min="7271" max="7271" width="9.140625" style="3"/>
    <col min="7272" max="7273" width="9.28515625" style="3" bestFit="1" customWidth="1"/>
    <col min="7274" max="7274" width="12.85546875" style="3" bestFit="1" customWidth="1"/>
    <col min="7275" max="7276" width="9.140625" style="3"/>
    <col min="7277" max="7278" width="9.28515625" style="3" bestFit="1" customWidth="1"/>
    <col min="7279" max="7279" width="9.140625" style="3"/>
    <col min="7280" max="7281" width="9.28515625" style="3" bestFit="1" customWidth="1"/>
    <col min="7282" max="7282" width="12.85546875" style="3" bestFit="1" customWidth="1"/>
    <col min="7283" max="7284" width="9.140625" style="3"/>
    <col min="7285" max="7286" width="9.28515625" style="3" bestFit="1" customWidth="1"/>
    <col min="7287" max="7287" width="9.140625" style="3"/>
    <col min="7288" max="7289" width="9.28515625" style="3" bestFit="1" customWidth="1"/>
    <col min="7290" max="7290" width="12.85546875" style="3" bestFit="1" customWidth="1"/>
    <col min="7291" max="7292" width="9.140625" style="3"/>
    <col min="7293" max="7294" width="9.28515625" style="3" bestFit="1" customWidth="1"/>
    <col min="7295" max="7295" width="9.140625" style="3"/>
    <col min="7296" max="7297" width="9.28515625" style="3" bestFit="1" customWidth="1"/>
    <col min="7298" max="7298" width="12.85546875" style="3" bestFit="1" customWidth="1"/>
    <col min="7299" max="7300" width="9.140625" style="3"/>
    <col min="7301" max="7302" width="9.28515625" style="3" bestFit="1" customWidth="1"/>
    <col min="7303" max="7303" width="9.140625" style="3"/>
    <col min="7304" max="7305" width="9.28515625" style="3" bestFit="1" customWidth="1"/>
    <col min="7306" max="7306" width="12.85546875" style="3" bestFit="1" customWidth="1"/>
    <col min="7307" max="7308" width="9.140625" style="3"/>
    <col min="7309" max="7310" width="9.28515625" style="3" bestFit="1" customWidth="1"/>
    <col min="7311" max="7311" width="9.140625" style="3"/>
    <col min="7312" max="7313" width="9.28515625" style="3" bestFit="1" customWidth="1"/>
    <col min="7314" max="7314" width="12.85546875" style="3" bestFit="1" customWidth="1"/>
    <col min="7315" max="7316" width="9.140625" style="3"/>
    <col min="7317" max="7318" width="9.28515625" style="3" bestFit="1" customWidth="1"/>
    <col min="7319" max="7319" width="9.140625" style="3"/>
    <col min="7320" max="7321" width="9.28515625" style="3" bestFit="1" customWidth="1"/>
    <col min="7322" max="7322" width="12.85546875" style="3" bestFit="1" customWidth="1"/>
    <col min="7323" max="7324" width="9.140625" style="3"/>
    <col min="7325" max="7326" width="9.28515625" style="3" bestFit="1" customWidth="1"/>
    <col min="7327" max="7327" width="9.140625" style="3"/>
    <col min="7328" max="7329" width="9.28515625" style="3" bestFit="1" customWidth="1"/>
    <col min="7330" max="7330" width="12.85546875" style="3" bestFit="1" customWidth="1"/>
    <col min="7331" max="7332" width="9.140625" style="3"/>
    <col min="7333" max="7334" width="9.28515625" style="3" bestFit="1" customWidth="1"/>
    <col min="7335" max="7335" width="9.140625" style="3"/>
    <col min="7336" max="7337" width="9.28515625" style="3" bestFit="1" customWidth="1"/>
    <col min="7338" max="7338" width="12.85546875" style="3" bestFit="1" customWidth="1"/>
    <col min="7339" max="7340" width="9.140625" style="3"/>
    <col min="7341" max="7342" width="9.28515625" style="3" bestFit="1" customWidth="1"/>
    <col min="7343" max="7343" width="9.140625" style="3"/>
    <col min="7344" max="7345" width="9.28515625" style="3" bestFit="1" customWidth="1"/>
    <col min="7346" max="7346" width="12.85546875" style="3" bestFit="1" customWidth="1"/>
    <col min="7347" max="7348" width="9.140625" style="3"/>
    <col min="7349" max="7350" width="9.28515625" style="3" bestFit="1" customWidth="1"/>
    <col min="7351" max="7351" width="9.140625" style="3"/>
    <col min="7352" max="7353" width="9.28515625" style="3" bestFit="1" customWidth="1"/>
    <col min="7354" max="7354" width="12.85546875" style="3" bestFit="1" customWidth="1"/>
    <col min="7355" max="7356" width="9.140625" style="3"/>
    <col min="7357" max="7358" width="9.28515625" style="3" bestFit="1" customWidth="1"/>
    <col min="7359" max="7359" width="9.140625" style="3"/>
    <col min="7360" max="7361" width="9.28515625" style="3" bestFit="1" customWidth="1"/>
    <col min="7362" max="7362" width="12.85546875" style="3" bestFit="1" customWidth="1"/>
    <col min="7363" max="7364" width="9.140625" style="3"/>
    <col min="7365" max="7366" width="9.28515625" style="3" bestFit="1" customWidth="1"/>
    <col min="7367" max="7367" width="9.140625" style="3"/>
    <col min="7368" max="7369" width="9.28515625" style="3" bestFit="1" customWidth="1"/>
    <col min="7370" max="7370" width="12.85546875" style="3" bestFit="1" customWidth="1"/>
    <col min="7371" max="7372" width="9.140625" style="3"/>
    <col min="7373" max="7374" width="9.28515625" style="3" bestFit="1" customWidth="1"/>
    <col min="7375" max="7375" width="9.140625" style="3"/>
    <col min="7376" max="7377" width="9.28515625" style="3" bestFit="1" customWidth="1"/>
    <col min="7378" max="7378" width="12.85546875" style="3" bestFit="1" customWidth="1"/>
    <col min="7379" max="7380" width="9.140625" style="3"/>
    <col min="7381" max="7382" width="9.28515625" style="3" bestFit="1" customWidth="1"/>
    <col min="7383" max="7383" width="9.140625" style="3"/>
    <col min="7384" max="7385" width="9.28515625" style="3" bestFit="1" customWidth="1"/>
    <col min="7386" max="7386" width="12.85546875" style="3" bestFit="1" customWidth="1"/>
    <col min="7387" max="7388" width="9.140625" style="3"/>
    <col min="7389" max="7390" width="9.28515625" style="3" bestFit="1" customWidth="1"/>
    <col min="7391" max="7391" width="9.140625" style="3"/>
    <col min="7392" max="7393" width="9.28515625" style="3" bestFit="1" customWidth="1"/>
    <col min="7394" max="7394" width="12.85546875" style="3" bestFit="1" customWidth="1"/>
    <col min="7395" max="7396" width="9.140625" style="3"/>
    <col min="7397" max="7398" width="9.28515625" style="3" bestFit="1" customWidth="1"/>
    <col min="7399" max="7399" width="9.140625" style="3"/>
    <col min="7400" max="7401" width="9.28515625" style="3" bestFit="1" customWidth="1"/>
    <col min="7402" max="7402" width="12.85546875" style="3" bestFit="1" customWidth="1"/>
    <col min="7403" max="7404" width="9.140625" style="3"/>
    <col min="7405" max="7406" width="9.28515625" style="3" bestFit="1" customWidth="1"/>
    <col min="7407" max="7407" width="9.140625" style="3"/>
    <col min="7408" max="7409" width="9.28515625" style="3" bestFit="1" customWidth="1"/>
    <col min="7410" max="7410" width="12.85546875" style="3" bestFit="1" customWidth="1"/>
    <col min="7411" max="7412" width="9.140625" style="3"/>
    <col min="7413" max="7414" width="9.28515625" style="3" bestFit="1" customWidth="1"/>
    <col min="7415" max="7415" width="9.140625" style="3"/>
    <col min="7416" max="7417" width="9.28515625" style="3" bestFit="1" customWidth="1"/>
    <col min="7418" max="7418" width="12.85546875" style="3" bestFit="1" customWidth="1"/>
    <col min="7419" max="7420" width="9.140625" style="3"/>
    <col min="7421" max="7422" width="9.28515625" style="3" bestFit="1" customWidth="1"/>
    <col min="7423" max="7423" width="9.140625" style="3"/>
    <col min="7424" max="7425" width="9.28515625" style="3" bestFit="1" customWidth="1"/>
    <col min="7426" max="7426" width="12.85546875" style="3" bestFit="1" customWidth="1"/>
    <col min="7427" max="7428" width="9.140625" style="3"/>
    <col min="7429" max="7430" width="9.28515625" style="3" bestFit="1" customWidth="1"/>
    <col min="7431" max="7431" width="9.140625" style="3"/>
    <col min="7432" max="7433" width="9.28515625" style="3" bestFit="1" customWidth="1"/>
    <col min="7434" max="7434" width="12.85546875" style="3" bestFit="1" customWidth="1"/>
    <col min="7435" max="7436" width="9.140625" style="3"/>
    <col min="7437" max="7438" width="9.28515625" style="3" bestFit="1" customWidth="1"/>
    <col min="7439" max="7439" width="9.140625" style="3"/>
    <col min="7440" max="7441" width="9.28515625" style="3" bestFit="1" customWidth="1"/>
    <col min="7442" max="7442" width="12.85546875" style="3" bestFit="1" customWidth="1"/>
    <col min="7443" max="7444" width="9.140625" style="3"/>
    <col min="7445" max="7446" width="9.28515625" style="3" bestFit="1" customWidth="1"/>
    <col min="7447" max="7447" width="9.140625" style="3"/>
    <col min="7448" max="7449" width="9.28515625" style="3" bestFit="1" customWidth="1"/>
    <col min="7450" max="7450" width="12.85546875" style="3" bestFit="1" customWidth="1"/>
    <col min="7451" max="7452" width="9.140625" style="3"/>
    <col min="7453" max="7454" width="9.28515625" style="3" bestFit="1" customWidth="1"/>
    <col min="7455" max="7455" width="9.140625" style="3"/>
    <col min="7456" max="7457" width="9.28515625" style="3" bestFit="1" customWidth="1"/>
    <col min="7458" max="7458" width="12.85546875" style="3" bestFit="1" customWidth="1"/>
    <col min="7459" max="7460" width="9.140625" style="3"/>
    <col min="7461" max="7462" width="9.28515625" style="3" bestFit="1" customWidth="1"/>
    <col min="7463" max="7463" width="9.140625" style="3"/>
    <col min="7464" max="7465" width="9.28515625" style="3" bestFit="1" customWidth="1"/>
    <col min="7466" max="7466" width="12.85546875" style="3" bestFit="1" customWidth="1"/>
    <col min="7467" max="7468" width="9.140625" style="3"/>
    <col min="7469" max="7470" width="9.28515625" style="3" bestFit="1" customWidth="1"/>
    <col min="7471" max="7471" width="9.140625" style="3"/>
    <col min="7472" max="7473" width="9.28515625" style="3" bestFit="1" customWidth="1"/>
    <col min="7474" max="7474" width="12.85546875" style="3" bestFit="1" customWidth="1"/>
    <col min="7475" max="7476" width="9.140625" style="3"/>
    <col min="7477" max="7478" width="9.28515625" style="3" bestFit="1" customWidth="1"/>
    <col min="7479" max="7479" width="9.140625" style="3"/>
    <col min="7480" max="7481" width="9.28515625" style="3" bestFit="1" customWidth="1"/>
    <col min="7482" max="7482" width="12.85546875" style="3" bestFit="1" customWidth="1"/>
    <col min="7483" max="7484" width="9.140625" style="3"/>
    <col min="7485" max="7486" width="9.28515625" style="3" bestFit="1" customWidth="1"/>
    <col min="7487" max="7487" width="9.140625" style="3"/>
    <col min="7488" max="7489" width="9.28515625" style="3" bestFit="1" customWidth="1"/>
    <col min="7490" max="7490" width="12.85546875" style="3" bestFit="1" customWidth="1"/>
    <col min="7491" max="7492" width="9.140625" style="3"/>
    <col min="7493" max="7494" width="9.28515625" style="3" bestFit="1" customWidth="1"/>
    <col min="7495" max="7495" width="9.140625" style="3"/>
    <col min="7496" max="7497" width="9.28515625" style="3" bestFit="1" customWidth="1"/>
    <col min="7498" max="7498" width="12.85546875" style="3" bestFit="1" customWidth="1"/>
    <col min="7499" max="7500" width="9.140625" style="3"/>
    <col min="7501" max="7502" width="9.28515625" style="3" bestFit="1" customWidth="1"/>
    <col min="7503" max="7503" width="9.140625" style="3"/>
    <col min="7504" max="7505" width="9.28515625" style="3" bestFit="1" customWidth="1"/>
    <col min="7506" max="7506" width="12.85546875" style="3" bestFit="1" customWidth="1"/>
    <col min="7507" max="7508" width="9.140625" style="3"/>
    <col min="7509" max="7510" width="9.28515625" style="3" bestFit="1" customWidth="1"/>
    <col min="7511" max="7511" width="9.140625" style="3"/>
    <col min="7512" max="7513" width="9.28515625" style="3" bestFit="1" customWidth="1"/>
    <col min="7514" max="7514" width="12.85546875" style="3" bestFit="1" customWidth="1"/>
    <col min="7515" max="7516" width="9.140625" style="3"/>
    <col min="7517" max="7518" width="9.28515625" style="3" bestFit="1" customWidth="1"/>
    <col min="7519" max="7519" width="9.140625" style="3"/>
    <col min="7520" max="7521" width="9.28515625" style="3" bestFit="1" customWidth="1"/>
    <col min="7522" max="7522" width="12.85546875" style="3" bestFit="1" customWidth="1"/>
    <col min="7523" max="7524" width="9.140625" style="3"/>
    <col min="7525" max="7526" width="9.28515625" style="3" bestFit="1" customWidth="1"/>
    <col min="7527" max="7527" width="9.140625" style="3"/>
    <col min="7528" max="7529" width="9.28515625" style="3" bestFit="1" customWidth="1"/>
    <col min="7530" max="7530" width="12.85546875" style="3" bestFit="1" customWidth="1"/>
    <col min="7531" max="7532" width="9.140625" style="3"/>
    <col min="7533" max="7534" width="9.28515625" style="3" bestFit="1" customWidth="1"/>
    <col min="7535" max="7535" width="9.140625" style="3"/>
    <col min="7536" max="7537" width="9.28515625" style="3" bestFit="1" customWidth="1"/>
    <col min="7538" max="7538" width="12.85546875" style="3" bestFit="1" customWidth="1"/>
    <col min="7539" max="7540" width="9.140625" style="3"/>
    <col min="7541" max="7542" width="9.28515625" style="3" bestFit="1" customWidth="1"/>
    <col min="7543" max="7543" width="9.140625" style="3"/>
    <col min="7544" max="7545" width="9.28515625" style="3" bestFit="1" customWidth="1"/>
    <col min="7546" max="7546" width="12.85546875" style="3" bestFit="1" customWidth="1"/>
    <col min="7547" max="7548" width="9.140625" style="3"/>
    <col min="7549" max="7550" width="9.28515625" style="3" bestFit="1" customWidth="1"/>
    <col min="7551" max="7551" width="9.140625" style="3"/>
    <col min="7552" max="7553" width="9.28515625" style="3" bestFit="1" customWidth="1"/>
    <col min="7554" max="7554" width="12.85546875" style="3" bestFit="1" customWidth="1"/>
    <col min="7555" max="7556" width="9.140625" style="3"/>
    <col min="7557" max="7558" width="9.28515625" style="3" bestFit="1" customWidth="1"/>
    <col min="7559" max="7559" width="9.140625" style="3"/>
    <col min="7560" max="7561" width="9.28515625" style="3" bestFit="1" customWidth="1"/>
    <col min="7562" max="7562" width="12.85546875" style="3" bestFit="1" customWidth="1"/>
    <col min="7563" max="7564" width="9.140625" style="3"/>
    <col min="7565" max="7566" width="9.28515625" style="3" bestFit="1" customWidth="1"/>
    <col min="7567" max="7567" width="9.140625" style="3"/>
    <col min="7568" max="7569" width="9.28515625" style="3" bestFit="1" customWidth="1"/>
    <col min="7570" max="7570" width="12.85546875" style="3" bestFit="1" customWidth="1"/>
    <col min="7571" max="7572" width="9.140625" style="3"/>
    <col min="7573" max="7574" width="9.28515625" style="3" bestFit="1" customWidth="1"/>
    <col min="7575" max="7575" width="9.140625" style="3"/>
    <col min="7576" max="7577" width="9.28515625" style="3" bestFit="1" customWidth="1"/>
    <col min="7578" max="7578" width="12.85546875" style="3" bestFit="1" customWidth="1"/>
    <col min="7579" max="7580" width="9.140625" style="3"/>
    <col min="7581" max="7582" width="9.28515625" style="3" bestFit="1" customWidth="1"/>
    <col min="7583" max="7583" width="9.140625" style="3"/>
    <col min="7584" max="7585" width="9.28515625" style="3" bestFit="1" customWidth="1"/>
    <col min="7586" max="7586" width="12.85546875" style="3" bestFit="1" customWidth="1"/>
    <col min="7587" max="7588" width="9.140625" style="3"/>
    <col min="7589" max="7590" width="9.28515625" style="3" bestFit="1" customWidth="1"/>
    <col min="7591" max="7591" width="9.140625" style="3"/>
    <col min="7592" max="7593" width="9.28515625" style="3" bestFit="1" customWidth="1"/>
    <col min="7594" max="7594" width="12.85546875" style="3" bestFit="1" customWidth="1"/>
    <col min="7595" max="7596" width="9.140625" style="3"/>
    <col min="7597" max="7598" width="9.28515625" style="3" bestFit="1" customWidth="1"/>
    <col min="7599" max="7599" width="9.140625" style="3"/>
    <col min="7600" max="7601" width="9.28515625" style="3" bestFit="1" customWidth="1"/>
    <col min="7602" max="7602" width="12.85546875" style="3" bestFit="1" customWidth="1"/>
    <col min="7603" max="7604" width="9.140625" style="3"/>
    <col min="7605" max="7606" width="9.28515625" style="3" bestFit="1" customWidth="1"/>
    <col min="7607" max="7607" width="9.140625" style="3"/>
    <col min="7608" max="7609" width="9.28515625" style="3" bestFit="1" customWidth="1"/>
    <col min="7610" max="7610" width="12.85546875" style="3" bestFit="1" customWidth="1"/>
    <col min="7611" max="7612" width="9.140625" style="3"/>
    <col min="7613" max="7614" width="9.28515625" style="3" bestFit="1" customWidth="1"/>
    <col min="7615" max="7615" width="9.140625" style="3"/>
    <col min="7616" max="7617" width="9.28515625" style="3" bestFit="1" customWidth="1"/>
    <col min="7618" max="7618" width="12.85546875" style="3" bestFit="1" customWidth="1"/>
    <col min="7619" max="7620" width="9.140625" style="3"/>
    <col min="7621" max="7622" width="9.28515625" style="3" bestFit="1" customWidth="1"/>
    <col min="7623" max="7623" width="9.140625" style="3"/>
    <col min="7624" max="7625" width="9.28515625" style="3" bestFit="1" customWidth="1"/>
    <col min="7626" max="7626" width="12.85546875" style="3" bestFit="1" customWidth="1"/>
    <col min="7627" max="7628" width="9.140625" style="3"/>
    <col min="7629" max="7630" width="9.28515625" style="3" bestFit="1" customWidth="1"/>
    <col min="7631" max="7631" width="9.140625" style="3"/>
    <col min="7632" max="7633" width="9.28515625" style="3" bestFit="1" customWidth="1"/>
    <col min="7634" max="7634" width="12.85546875" style="3" bestFit="1" customWidth="1"/>
    <col min="7635" max="7636" width="9.140625" style="3"/>
    <col min="7637" max="7638" width="9.28515625" style="3" bestFit="1" customWidth="1"/>
    <col min="7639" max="7639" width="9.140625" style="3"/>
    <col min="7640" max="7641" width="9.28515625" style="3" bestFit="1" customWidth="1"/>
    <col min="7642" max="7642" width="12.85546875" style="3" bestFit="1" customWidth="1"/>
    <col min="7643" max="7644" width="9.140625" style="3"/>
    <col min="7645" max="7646" width="9.28515625" style="3" bestFit="1" customWidth="1"/>
    <col min="7647" max="7647" width="9.140625" style="3"/>
    <col min="7648" max="7649" width="9.28515625" style="3" bestFit="1" customWidth="1"/>
    <col min="7650" max="7650" width="12.85546875" style="3" bestFit="1" customWidth="1"/>
    <col min="7651" max="7652" width="9.140625" style="3"/>
    <col min="7653" max="7654" width="9.28515625" style="3" bestFit="1" customWidth="1"/>
    <col min="7655" max="7655" width="9.140625" style="3"/>
    <col min="7656" max="7657" width="9.28515625" style="3" bestFit="1" customWidth="1"/>
    <col min="7658" max="7658" width="12.85546875" style="3" bestFit="1" customWidth="1"/>
    <col min="7659" max="7660" width="9.140625" style="3"/>
    <col min="7661" max="7662" width="9.28515625" style="3" bestFit="1" customWidth="1"/>
    <col min="7663" max="7663" width="9.140625" style="3"/>
    <col min="7664" max="7665" width="9.28515625" style="3" bestFit="1" customWidth="1"/>
    <col min="7666" max="7666" width="12.85546875" style="3" bestFit="1" customWidth="1"/>
    <col min="7667" max="7668" width="9.140625" style="3"/>
    <col min="7669" max="7670" width="9.28515625" style="3" bestFit="1" customWidth="1"/>
    <col min="7671" max="7671" width="9.140625" style="3"/>
    <col min="7672" max="7673" width="9.28515625" style="3" bestFit="1" customWidth="1"/>
    <col min="7674" max="7674" width="12.85546875" style="3" bestFit="1" customWidth="1"/>
    <col min="7675" max="7676" width="9.140625" style="3"/>
    <col min="7677" max="7678" width="9.28515625" style="3" bestFit="1" customWidth="1"/>
    <col min="7679" max="7679" width="9.140625" style="3"/>
    <col min="7680" max="7681" width="9.28515625" style="3" bestFit="1" customWidth="1"/>
    <col min="7682" max="7682" width="12.85546875" style="3" bestFit="1" customWidth="1"/>
    <col min="7683" max="7684" width="9.140625" style="3"/>
    <col min="7685" max="7686" width="9.28515625" style="3" bestFit="1" customWidth="1"/>
    <col min="7687" max="7687" width="9.140625" style="3"/>
    <col min="7688" max="7689" width="9.28515625" style="3" bestFit="1" customWidth="1"/>
    <col min="7690" max="7690" width="12.85546875" style="3" bestFit="1" customWidth="1"/>
    <col min="7691" max="7692" width="9.140625" style="3"/>
    <col min="7693" max="7694" width="9.28515625" style="3" bestFit="1" customWidth="1"/>
    <col min="7695" max="7695" width="9.140625" style="3"/>
    <col min="7696" max="7697" width="9.28515625" style="3" bestFit="1" customWidth="1"/>
    <col min="7698" max="7698" width="12.85546875" style="3" bestFit="1" customWidth="1"/>
    <col min="7699" max="7700" width="9.140625" style="3"/>
    <col min="7701" max="7702" width="9.28515625" style="3" bestFit="1" customWidth="1"/>
    <col min="7703" max="7703" width="9.140625" style="3"/>
    <col min="7704" max="7705" width="9.28515625" style="3" bestFit="1" customWidth="1"/>
    <col min="7706" max="7706" width="12.85546875" style="3" bestFit="1" customWidth="1"/>
    <col min="7707" max="7708" width="9.140625" style="3"/>
    <col min="7709" max="7710" width="9.28515625" style="3" bestFit="1" customWidth="1"/>
    <col min="7711" max="7711" width="9.140625" style="3"/>
    <col min="7712" max="7713" width="9.28515625" style="3" bestFit="1" customWidth="1"/>
    <col min="7714" max="7714" width="12.85546875" style="3" bestFit="1" customWidth="1"/>
    <col min="7715" max="7716" width="9.140625" style="3"/>
    <col min="7717" max="7718" width="9.28515625" style="3" bestFit="1" customWidth="1"/>
    <col min="7719" max="7719" width="9.140625" style="3"/>
    <col min="7720" max="7721" width="9.28515625" style="3" bestFit="1" customWidth="1"/>
    <col min="7722" max="7722" width="12.85546875" style="3" bestFit="1" customWidth="1"/>
    <col min="7723" max="7724" width="9.140625" style="3"/>
    <col min="7725" max="7726" width="9.28515625" style="3" bestFit="1" customWidth="1"/>
    <col min="7727" max="7727" width="9.140625" style="3"/>
    <col min="7728" max="7729" width="9.28515625" style="3" bestFit="1" customWidth="1"/>
    <col min="7730" max="7730" width="12.85546875" style="3" bestFit="1" customWidth="1"/>
    <col min="7731" max="7732" width="9.140625" style="3"/>
    <col min="7733" max="7734" width="9.28515625" style="3" bestFit="1" customWidth="1"/>
    <col min="7735" max="7735" width="9.140625" style="3"/>
    <col min="7736" max="7737" width="9.28515625" style="3" bestFit="1" customWidth="1"/>
    <col min="7738" max="7738" width="12.85546875" style="3" bestFit="1" customWidth="1"/>
    <col min="7739" max="7740" width="9.140625" style="3"/>
    <col min="7741" max="7742" width="9.28515625" style="3" bestFit="1" customWidth="1"/>
    <col min="7743" max="7743" width="9.140625" style="3"/>
    <col min="7744" max="7745" width="9.28515625" style="3" bestFit="1" customWidth="1"/>
    <col min="7746" max="7746" width="12.85546875" style="3" bestFit="1" customWidth="1"/>
    <col min="7747" max="7748" width="9.140625" style="3"/>
    <col min="7749" max="7750" width="9.28515625" style="3" bestFit="1" customWidth="1"/>
    <col min="7751" max="7751" width="9.140625" style="3"/>
    <col min="7752" max="7753" width="9.28515625" style="3" bestFit="1" customWidth="1"/>
    <col min="7754" max="7754" width="12.85546875" style="3" bestFit="1" customWidth="1"/>
    <col min="7755" max="7756" width="9.140625" style="3"/>
    <col min="7757" max="7758" width="9.28515625" style="3" bestFit="1" customWidth="1"/>
    <col min="7759" max="7759" width="9.140625" style="3"/>
    <col min="7760" max="7761" width="9.28515625" style="3" bestFit="1" customWidth="1"/>
    <col min="7762" max="7762" width="12.85546875" style="3" bestFit="1" customWidth="1"/>
    <col min="7763" max="7764" width="9.140625" style="3"/>
    <col min="7765" max="7766" width="9.28515625" style="3" bestFit="1" customWidth="1"/>
    <col min="7767" max="7767" width="9.140625" style="3"/>
    <col min="7768" max="7769" width="9.28515625" style="3" bestFit="1" customWidth="1"/>
    <col min="7770" max="7770" width="12.85546875" style="3" bestFit="1" customWidth="1"/>
    <col min="7771" max="7772" width="9.140625" style="3"/>
    <col min="7773" max="7774" width="9.28515625" style="3" bestFit="1" customWidth="1"/>
    <col min="7775" max="7775" width="9.140625" style="3"/>
    <col min="7776" max="7777" width="9.28515625" style="3" bestFit="1" customWidth="1"/>
    <col min="7778" max="7778" width="12.85546875" style="3" bestFit="1" customWidth="1"/>
    <col min="7779" max="7780" width="9.140625" style="3"/>
    <col min="7781" max="7782" width="9.28515625" style="3" bestFit="1" customWidth="1"/>
    <col min="7783" max="7783" width="9.140625" style="3"/>
    <col min="7784" max="7785" width="9.28515625" style="3" bestFit="1" customWidth="1"/>
    <col min="7786" max="7786" width="12.85546875" style="3" bestFit="1" customWidth="1"/>
    <col min="7787" max="7788" width="9.140625" style="3"/>
    <col min="7789" max="7790" width="9.28515625" style="3" bestFit="1" customWidth="1"/>
    <col min="7791" max="7791" width="9.140625" style="3"/>
    <col min="7792" max="7793" width="9.28515625" style="3" bestFit="1" customWidth="1"/>
    <col min="7794" max="7794" width="12.85546875" style="3" bestFit="1" customWidth="1"/>
    <col min="7795" max="7796" width="9.140625" style="3"/>
    <col min="7797" max="7798" width="9.28515625" style="3" bestFit="1" customWidth="1"/>
    <col min="7799" max="7799" width="9.140625" style="3"/>
    <col min="7800" max="7801" width="9.28515625" style="3" bestFit="1" customWidth="1"/>
    <col min="7802" max="7802" width="12.85546875" style="3" bestFit="1" customWidth="1"/>
    <col min="7803" max="7804" width="9.140625" style="3"/>
    <col min="7805" max="7806" width="9.28515625" style="3" bestFit="1" customWidth="1"/>
    <col min="7807" max="7807" width="9.140625" style="3"/>
    <col min="7808" max="7809" width="9.28515625" style="3" bestFit="1" customWidth="1"/>
    <col min="7810" max="7810" width="12.85546875" style="3" bestFit="1" customWidth="1"/>
    <col min="7811" max="7812" width="9.140625" style="3"/>
    <col min="7813" max="7814" width="9.28515625" style="3" bestFit="1" customWidth="1"/>
    <col min="7815" max="7815" width="9.140625" style="3"/>
    <col min="7816" max="7817" width="9.28515625" style="3" bestFit="1" customWidth="1"/>
    <col min="7818" max="7818" width="12.85546875" style="3" bestFit="1" customWidth="1"/>
    <col min="7819" max="7820" width="9.140625" style="3"/>
    <col min="7821" max="7822" width="9.28515625" style="3" bestFit="1" customWidth="1"/>
    <col min="7823" max="7823" width="9.140625" style="3"/>
    <col min="7824" max="7825" width="9.28515625" style="3" bestFit="1" customWidth="1"/>
    <col min="7826" max="7826" width="12.85546875" style="3" bestFit="1" customWidth="1"/>
    <col min="7827" max="7828" width="9.140625" style="3"/>
    <col min="7829" max="7830" width="9.28515625" style="3" bestFit="1" customWidth="1"/>
    <col min="7831" max="7831" width="9.140625" style="3"/>
    <col min="7832" max="7833" width="9.28515625" style="3" bestFit="1" customWidth="1"/>
    <col min="7834" max="7834" width="12.85546875" style="3" bestFit="1" customWidth="1"/>
    <col min="7835" max="7836" width="9.140625" style="3"/>
    <col min="7837" max="7838" width="9.28515625" style="3" bestFit="1" customWidth="1"/>
    <col min="7839" max="7839" width="9.140625" style="3"/>
    <col min="7840" max="7841" width="9.28515625" style="3" bestFit="1" customWidth="1"/>
    <col min="7842" max="7842" width="12.85546875" style="3" bestFit="1" customWidth="1"/>
    <col min="7843" max="7844" width="9.140625" style="3"/>
    <col min="7845" max="7846" width="9.28515625" style="3" bestFit="1" customWidth="1"/>
    <col min="7847" max="7847" width="9.140625" style="3"/>
    <col min="7848" max="7849" width="9.28515625" style="3" bestFit="1" customWidth="1"/>
    <col min="7850" max="7850" width="12.85546875" style="3" bestFit="1" customWidth="1"/>
    <col min="7851" max="7852" width="9.140625" style="3"/>
    <col min="7853" max="7854" width="9.28515625" style="3" bestFit="1" customWidth="1"/>
    <col min="7855" max="7855" width="9.140625" style="3"/>
    <col min="7856" max="7857" width="9.28515625" style="3" bestFit="1" customWidth="1"/>
    <col min="7858" max="7858" width="12.85546875" style="3" bestFit="1" customWidth="1"/>
    <col min="7859" max="7860" width="9.140625" style="3"/>
    <col min="7861" max="7862" width="9.28515625" style="3" bestFit="1" customWidth="1"/>
    <col min="7863" max="7863" width="9.140625" style="3"/>
    <col min="7864" max="7865" width="9.28515625" style="3" bestFit="1" customWidth="1"/>
    <col min="7866" max="7866" width="12.85546875" style="3" bestFit="1" customWidth="1"/>
    <col min="7867" max="7868" width="9.140625" style="3"/>
    <col min="7869" max="7870" width="9.28515625" style="3" bestFit="1" customWidth="1"/>
    <col min="7871" max="7871" width="9.140625" style="3"/>
    <col min="7872" max="7873" width="9.28515625" style="3" bestFit="1" customWidth="1"/>
    <col min="7874" max="7874" width="12.85546875" style="3" bestFit="1" customWidth="1"/>
    <col min="7875" max="7876" width="9.140625" style="3"/>
    <col min="7877" max="7878" width="9.28515625" style="3" bestFit="1" customWidth="1"/>
    <col min="7879" max="7879" width="9.140625" style="3"/>
    <col min="7880" max="7881" width="9.28515625" style="3" bestFit="1" customWidth="1"/>
    <col min="7882" max="7882" width="12.85546875" style="3" bestFit="1" customWidth="1"/>
    <col min="7883" max="7884" width="9.140625" style="3"/>
    <col min="7885" max="7886" width="9.28515625" style="3" bestFit="1" customWidth="1"/>
    <col min="7887" max="7887" width="9.140625" style="3"/>
    <col min="7888" max="7889" width="9.28515625" style="3" bestFit="1" customWidth="1"/>
    <col min="7890" max="7890" width="12.85546875" style="3" bestFit="1" customWidth="1"/>
    <col min="7891" max="7892" width="9.140625" style="3"/>
    <col min="7893" max="7894" width="9.28515625" style="3" bestFit="1" customWidth="1"/>
    <col min="7895" max="7895" width="9.140625" style="3"/>
    <col min="7896" max="7897" width="9.28515625" style="3" bestFit="1" customWidth="1"/>
    <col min="7898" max="7898" width="12.85546875" style="3" bestFit="1" customWidth="1"/>
    <col min="7899" max="7900" width="9.140625" style="3"/>
    <col min="7901" max="7902" width="9.28515625" style="3" bestFit="1" customWidth="1"/>
    <col min="7903" max="7903" width="9.140625" style="3"/>
    <col min="7904" max="7905" width="9.28515625" style="3" bestFit="1" customWidth="1"/>
    <col min="7906" max="7906" width="12.85546875" style="3" bestFit="1" customWidth="1"/>
    <col min="7907" max="7908" width="9.140625" style="3"/>
    <col min="7909" max="7910" width="9.28515625" style="3" bestFit="1" customWidth="1"/>
    <col min="7911" max="7911" width="9.140625" style="3"/>
    <col min="7912" max="7913" width="9.28515625" style="3" bestFit="1" customWidth="1"/>
    <col min="7914" max="7914" width="12.85546875" style="3" bestFit="1" customWidth="1"/>
    <col min="7915" max="7916" width="9.140625" style="3"/>
    <col min="7917" max="7918" width="9.28515625" style="3" bestFit="1" customWidth="1"/>
    <col min="7919" max="7919" width="9.140625" style="3"/>
    <col min="7920" max="7921" width="9.28515625" style="3" bestFit="1" customWidth="1"/>
    <col min="7922" max="7922" width="12.85546875" style="3" bestFit="1" customWidth="1"/>
    <col min="7923" max="7924" width="9.140625" style="3"/>
    <col min="7925" max="7926" width="9.28515625" style="3" bestFit="1" customWidth="1"/>
    <col min="7927" max="7927" width="9.140625" style="3"/>
    <col min="7928" max="7929" width="9.28515625" style="3" bestFit="1" customWidth="1"/>
    <col min="7930" max="7930" width="12.85546875" style="3" bestFit="1" customWidth="1"/>
    <col min="7931" max="7932" width="9.140625" style="3"/>
    <col min="7933" max="7934" width="9.28515625" style="3" bestFit="1" customWidth="1"/>
    <col min="7935" max="7935" width="9.140625" style="3"/>
    <col min="7936" max="7937" width="9.28515625" style="3" bestFit="1" customWidth="1"/>
    <col min="7938" max="7938" width="12.85546875" style="3" bestFit="1" customWidth="1"/>
    <col min="7939" max="7940" width="9.140625" style="3"/>
    <col min="7941" max="7942" width="9.28515625" style="3" bestFit="1" customWidth="1"/>
    <col min="7943" max="7943" width="9.140625" style="3"/>
    <col min="7944" max="7945" width="9.28515625" style="3" bestFit="1" customWidth="1"/>
    <col min="7946" max="7946" width="12.85546875" style="3" bestFit="1" customWidth="1"/>
    <col min="7947" max="7948" width="9.140625" style="3"/>
    <col min="7949" max="7950" width="9.28515625" style="3" bestFit="1" customWidth="1"/>
    <col min="7951" max="7951" width="9.140625" style="3"/>
    <col min="7952" max="7953" width="9.28515625" style="3" bestFit="1" customWidth="1"/>
    <col min="7954" max="7954" width="12.85546875" style="3" bestFit="1" customWidth="1"/>
    <col min="7955" max="7956" width="9.140625" style="3"/>
    <col min="7957" max="7958" width="9.28515625" style="3" bestFit="1" customWidth="1"/>
    <col min="7959" max="7959" width="9.140625" style="3"/>
    <col min="7960" max="7961" width="9.28515625" style="3" bestFit="1" customWidth="1"/>
    <col min="7962" max="7962" width="12.85546875" style="3" bestFit="1" customWidth="1"/>
    <col min="7963" max="7964" width="9.140625" style="3"/>
    <col min="7965" max="7966" width="9.28515625" style="3" bestFit="1" customWidth="1"/>
    <col min="7967" max="7967" width="9.140625" style="3"/>
    <col min="7968" max="7969" width="9.28515625" style="3" bestFit="1" customWidth="1"/>
    <col min="7970" max="7970" width="12.85546875" style="3" bestFit="1" customWidth="1"/>
    <col min="7971" max="7972" width="9.140625" style="3"/>
    <col min="7973" max="7974" width="9.28515625" style="3" bestFit="1" customWidth="1"/>
    <col min="7975" max="7975" width="9.140625" style="3"/>
    <col min="7976" max="7977" width="9.28515625" style="3" bestFit="1" customWidth="1"/>
    <col min="7978" max="7978" width="12.85546875" style="3" bestFit="1" customWidth="1"/>
    <col min="7979" max="7980" width="9.140625" style="3"/>
    <col min="7981" max="7982" width="9.28515625" style="3" bestFit="1" customWidth="1"/>
    <col min="7983" max="7983" width="9.140625" style="3"/>
    <col min="7984" max="7985" width="9.28515625" style="3" bestFit="1" customWidth="1"/>
    <col min="7986" max="7986" width="12.85546875" style="3" bestFit="1" customWidth="1"/>
    <col min="7987" max="7988" width="9.140625" style="3"/>
    <col min="7989" max="7990" width="9.28515625" style="3" bestFit="1" customWidth="1"/>
    <col min="7991" max="7991" width="9.140625" style="3"/>
    <col min="7992" max="7993" width="9.28515625" style="3" bestFit="1" customWidth="1"/>
    <col min="7994" max="7994" width="12.85546875" style="3" bestFit="1" customWidth="1"/>
    <col min="7995" max="7996" width="9.140625" style="3"/>
    <col min="7997" max="7998" width="9.28515625" style="3" bestFit="1" customWidth="1"/>
    <col min="7999" max="7999" width="9.140625" style="3"/>
    <col min="8000" max="8001" width="9.28515625" style="3" bestFit="1" customWidth="1"/>
    <col min="8002" max="8002" width="12.85546875" style="3" bestFit="1" customWidth="1"/>
    <col min="8003" max="8004" width="9.140625" style="3"/>
    <col min="8005" max="8006" width="9.28515625" style="3" bestFit="1" customWidth="1"/>
    <col min="8007" max="8007" width="9.140625" style="3"/>
    <col min="8008" max="8009" width="9.28515625" style="3" bestFit="1" customWidth="1"/>
    <col min="8010" max="8010" width="12.85546875" style="3" bestFit="1" customWidth="1"/>
    <col min="8011" max="8012" width="9.140625" style="3"/>
    <col min="8013" max="8014" width="9.28515625" style="3" bestFit="1" customWidth="1"/>
    <col min="8015" max="8015" width="9.140625" style="3"/>
    <col min="8016" max="8017" width="9.28515625" style="3" bestFit="1" customWidth="1"/>
    <col min="8018" max="8018" width="12.85546875" style="3" bestFit="1" customWidth="1"/>
    <col min="8019" max="8020" width="9.140625" style="3"/>
    <col min="8021" max="8022" width="9.28515625" style="3" bestFit="1" customWidth="1"/>
    <col min="8023" max="8023" width="9.140625" style="3"/>
    <col min="8024" max="8025" width="9.28515625" style="3" bestFit="1" customWidth="1"/>
    <col min="8026" max="8026" width="12.85546875" style="3" bestFit="1" customWidth="1"/>
    <col min="8027" max="8028" width="9.140625" style="3"/>
    <col min="8029" max="8030" width="9.28515625" style="3" bestFit="1" customWidth="1"/>
    <col min="8031" max="8031" width="9.140625" style="3"/>
    <col min="8032" max="8033" width="9.28515625" style="3" bestFit="1" customWidth="1"/>
    <col min="8034" max="8034" width="12.85546875" style="3" bestFit="1" customWidth="1"/>
    <col min="8035" max="8036" width="9.140625" style="3"/>
    <col min="8037" max="8038" width="9.28515625" style="3" bestFit="1" customWidth="1"/>
    <col min="8039" max="8039" width="9.140625" style="3"/>
    <col min="8040" max="8041" width="9.28515625" style="3" bestFit="1" customWidth="1"/>
    <col min="8042" max="8042" width="12.85546875" style="3" bestFit="1" customWidth="1"/>
    <col min="8043" max="8044" width="9.140625" style="3"/>
    <col min="8045" max="8046" width="9.28515625" style="3" bestFit="1" customWidth="1"/>
    <col min="8047" max="8047" width="9.140625" style="3"/>
    <col min="8048" max="8049" width="9.28515625" style="3" bestFit="1" customWidth="1"/>
    <col min="8050" max="8050" width="12.85546875" style="3" bestFit="1" customWidth="1"/>
    <col min="8051" max="8052" width="9.140625" style="3"/>
    <col min="8053" max="8054" width="9.28515625" style="3" bestFit="1" customWidth="1"/>
    <col min="8055" max="8055" width="9.140625" style="3"/>
    <col min="8056" max="8057" width="9.28515625" style="3" bestFit="1" customWidth="1"/>
    <col min="8058" max="8058" width="12.85546875" style="3" bestFit="1" customWidth="1"/>
    <col min="8059" max="8060" width="9.140625" style="3"/>
    <col min="8061" max="8062" width="9.28515625" style="3" bestFit="1" customWidth="1"/>
    <col min="8063" max="8063" width="9.140625" style="3"/>
    <col min="8064" max="8065" width="9.28515625" style="3" bestFit="1" customWidth="1"/>
    <col min="8066" max="8066" width="12.85546875" style="3" bestFit="1" customWidth="1"/>
    <col min="8067" max="8068" width="9.140625" style="3"/>
    <col min="8069" max="8070" width="9.28515625" style="3" bestFit="1" customWidth="1"/>
    <col min="8071" max="8071" width="9.140625" style="3"/>
    <col min="8072" max="8073" width="9.28515625" style="3" bestFit="1" customWidth="1"/>
    <col min="8074" max="8074" width="12.85546875" style="3" bestFit="1" customWidth="1"/>
    <col min="8075" max="8076" width="9.140625" style="3"/>
    <col min="8077" max="8078" width="9.28515625" style="3" bestFit="1" customWidth="1"/>
    <col min="8079" max="8079" width="9.140625" style="3"/>
    <col min="8080" max="8081" width="9.28515625" style="3" bestFit="1" customWidth="1"/>
    <col min="8082" max="8082" width="12.85546875" style="3" bestFit="1" customWidth="1"/>
    <col min="8083" max="8084" width="9.140625" style="3"/>
    <col min="8085" max="8086" width="9.28515625" style="3" bestFit="1" customWidth="1"/>
    <col min="8087" max="8087" width="9.140625" style="3"/>
    <col min="8088" max="8089" width="9.28515625" style="3" bestFit="1" customWidth="1"/>
    <col min="8090" max="8090" width="12.85546875" style="3" bestFit="1" customWidth="1"/>
    <col min="8091" max="8092" width="9.140625" style="3"/>
    <col min="8093" max="8094" width="9.28515625" style="3" bestFit="1" customWidth="1"/>
    <col min="8095" max="8095" width="9.140625" style="3"/>
    <col min="8096" max="8097" width="9.28515625" style="3" bestFit="1" customWidth="1"/>
    <col min="8098" max="8098" width="12.85546875" style="3" bestFit="1" customWidth="1"/>
    <col min="8099" max="8100" width="9.140625" style="3"/>
    <col min="8101" max="8102" width="9.28515625" style="3" bestFit="1" customWidth="1"/>
    <col min="8103" max="8103" width="9.140625" style="3"/>
    <col min="8104" max="8105" width="9.28515625" style="3" bestFit="1" customWidth="1"/>
    <col min="8106" max="8106" width="12.85546875" style="3" bestFit="1" customWidth="1"/>
    <col min="8107" max="8108" width="9.140625" style="3"/>
    <col min="8109" max="8110" width="9.28515625" style="3" bestFit="1" customWidth="1"/>
    <col min="8111" max="8111" width="9.140625" style="3"/>
    <col min="8112" max="8113" width="9.28515625" style="3" bestFit="1" customWidth="1"/>
    <col min="8114" max="8114" width="12.85546875" style="3" bestFit="1" customWidth="1"/>
    <col min="8115" max="8116" width="9.140625" style="3"/>
    <col min="8117" max="8118" width="9.28515625" style="3" bestFit="1" customWidth="1"/>
    <col min="8119" max="8119" width="9.140625" style="3"/>
    <col min="8120" max="8121" width="9.28515625" style="3" bestFit="1" customWidth="1"/>
    <col min="8122" max="8122" width="12.85546875" style="3" bestFit="1" customWidth="1"/>
    <col min="8123" max="8124" width="9.140625" style="3"/>
    <col min="8125" max="8126" width="9.28515625" style="3" bestFit="1" customWidth="1"/>
    <col min="8127" max="8127" width="9.140625" style="3"/>
    <col min="8128" max="8129" width="9.28515625" style="3" bestFit="1" customWidth="1"/>
    <col min="8130" max="8130" width="12.85546875" style="3" bestFit="1" customWidth="1"/>
    <col min="8131" max="8132" width="9.140625" style="3"/>
    <col min="8133" max="8134" width="9.28515625" style="3" bestFit="1" customWidth="1"/>
    <col min="8135" max="8135" width="9.140625" style="3"/>
    <col min="8136" max="8137" width="9.28515625" style="3" bestFit="1" customWidth="1"/>
    <col min="8138" max="8138" width="12.85546875" style="3" bestFit="1" customWidth="1"/>
    <col min="8139" max="8140" width="9.140625" style="3"/>
    <col min="8141" max="8142" width="9.28515625" style="3" bestFit="1" customWidth="1"/>
    <col min="8143" max="8143" width="9.140625" style="3"/>
    <col min="8144" max="8145" width="9.28515625" style="3" bestFit="1" customWidth="1"/>
    <col min="8146" max="8146" width="12.85546875" style="3" bestFit="1" customWidth="1"/>
    <col min="8147" max="8148" width="9.140625" style="3"/>
    <col min="8149" max="8150" width="9.28515625" style="3" bestFit="1" customWidth="1"/>
    <col min="8151" max="8151" width="9.140625" style="3"/>
    <col min="8152" max="8153" width="9.28515625" style="3" bestFit="1" customWidth="1"/>
    <col min="8154" max="8154" width="12.85546875" style="3" bestFit="1" customWidth="1"/>
    <col min="8155" max="8156" width="9.140625" style="3"/>
    <col min="8157" max="8158" width="9.28515625" style="3" bestFit="1" customWidth="1"/>
    <col min="8159" max="8159" width="9.140625" style="3"/>
    <col min="8160" max="8161" width="9.28515625" style="3" bestFit="1" customWidth="1"/>
    <col min="8162" max="8162" width="12.85546875" style="3" bestFit="1" customWidth="1"/>
    <col min="8163" max="8164" width="9.140625" style="3"/>
    <col min="8165" max="8166" width="9.28515625" style="3" bestFit="1" customWidth="1"/>
    <col min="8167" max="8167" width="9.140625" style="3"/>
    <col min="8168" max="8169" width="9.28515625" style="3" bestFit="1" customWidth="1"/>
    <col min="8170" max="8170" width="12.85546875" style="3" bestFit="1" customWidth="1"/>
    <col min="8171" max="8172" width="9.140625" style="3"/>
    <col min="8173" max="8174" width="9.28515625" style="3" bestFit="1" customWidth="1"/>
    <col min="8175" max="8175" width="9.140625" style="3"/>
    <col min="8176" max="8177" width="9.28515625" style="3" bestFit="1" customWidth="1"/>
    <col min="8178" max="8178" width="12.85546875" style="3" bestFit="1" customWidth="1"/>
    <col min="8179" max="8180" width="9.140625" style="3"/>
    <col min="8181" max="8182" width="9.28515625" style="3" bestFit="1" customWidth="1"/>
    <col min="8183" max="8183" width="9.140625" style="3"/>
    <col min="8184" max="8185" width="9.28515625" style="3" bestFit="1" customWidth="1"/>
    <col min="8186" max="8186" width="12.85546875" style="3" bestFit="1" customWidth="1"/>
    <col min="8187" max="8188" width="9.140625" style="3"/>
    <col min="8189" max="8190" width="9.28515625" style="3" bestFit="1" customWidth="1"/>
    <col min="8191" max="8191" width="9.140625" style="3"/>
    <col min="8192" max="8193" width="9.28515625" style="3" bestFit="1" customWidth="1"/>
    <col min="8194" max="8194" width="12.85546875" style="3" bestFit="1" customWidth="1"/>
    <col min="8195" max="8196" width="9.140625" style="3"/>
    <col min="8197" max="8198" width="9.28515625" style="3" bestFit="1" customWidth="1"/>
    <col min="8199" max="8199" width="9.140625" style="3"/>
    <col min="8200" max="8201" width="9.28515625" style="3" bestFit="1" customWidth="1"/>
    <col min="8202" max="8202" width="12.85546875" style="3" bestFit="1" customWidth="1"/>
    <col min="8203" max="8204" width="9.140625" style="3"/>
    <col min="8205" max="8206" width="9.28515625" style="3" bestFit="1" customWidth="1"/>
    <col min="8207" max="8207" width="9.140625" style="3"/>
    <col min="8208" max="8209" width="9.28515625" style="3" bestFit="1" customWidth="1"/>
    <col min="8210" max="8210" width="12.85546875" style="3" bestFit="1" customWidth="1"/>
    <col min="8211" max="8212" width="9.140625" style="3"/>
    <col min="8213" max="8214" width="9.28515625" style="3" bestFit="1" customWidth="1"/>
    <col min="8215" max="8215" width="9.140625" style="3"/>
    <col min="8216" max="8217" width="9.28515625" style="3" bestFit="1" customWidth="1"/>
    <col min="8218" max="8218" width="12.85546875" style="3" bestFit="1" customWidth="1"/>
    <col min="8219" max="8220" width="9.140625" style="3"/>
    <col min="8221" max="8222" width="9.28515625" style="3" bestFit="1" customWidth="1"/>
    <col min="8223" max="8223" width="9.140625" style="3"/>
    <col min="8224" max="8225" width="9.28515625" style="3" bestFit="1" customWidth="1"/>
    <col min="8226" max="8226" width="12.85546875" style="3" bestFit="1" customWidth="1"/>
    <col min="8227" max="8228" width="9.140625" style="3"/>
    <col min="8229" max="8230" width="9.28515625" style="3" bestFit="1" customWidth="1"/>
    <col min="8231" max="8231" width="9.140625" style="3"/>
    <col min="8232" max="8233" width="9.28515625" style="3" bestFit="1" customWidth="1"/>
    <col min="8234" max="8234" width="12.85546875" style="3" bestFit="1" customWidth="1"/>
    <col min="8235" max="8236" width="9.140625" style="3"/>
    <col min="8237" max="8238" width="9.28515625" style="3" bestFit="1" customWidth="1"/>
    <col min="8239" max="8239" width="9.140625" style="3"/>
    <col min="8240" max="8241" width="9.28515625" style="3" bestFit="1" customWidth="1"/>
    <col min="8242" max="8242" width="12.85546875" style="3" bestFit="1" customWidth="1"/>
    <col min="8243" max="8244" width="9.140625" style="3"/>
    <col min="8245" max="8246" width="9.28515625" style="3" bestFit="1" customWidth="1"/>
    <col min="8247" max="8247" width="9.140625" style="3"/>
    <col min="8248" max="8249" width="9.28515625" style="3" bestFit="1" customWidth="1"/>
    <col min="8250" max="8250" width="12.85546875" style="3" bestFit="1" customWidth="1"/>
    <col min="8251" max="8252" width="9.140625" style="3"/>
    <col min="8253" max="8254" width="9.28515625" style="3" bestFit="1" customWidth="1"/>
    <col min="8255" max="8255" width="9.140625" style="3"/>
    <col min="8256" max="8257" width="9.28515625" style="3" bestFit="1" customWidth="1"/>
    <col min="8258" max="8258" width="12.85546875" style="3" bestFit="1" customWidth="1"/>
    <col min="8259" max="8260" width="9.140625" style="3"/>
    <col min="8261" max="8262" width="9.28515625" style="3" bestFit="1" customWidth="1"/>
    <col min="8263" max="8263" width="9.140625" style="3"/>
    <col min="8264" max="8265" width="9.28515625" style="3" bestFit="1" customWidth="1"/>
    <col min="8266" max="8266" width="12.85546875" style="3" bestFit="1" customWidth="1"/>
    <col min="8267" max="8268" width="9.140625" style="3"/>
    <col min="8269" max="8270" width="9.28515625" style="3" bestFit="1" customWidth="1"/>
    <col min="8271" max="8271" width="9.140625" style="3"/>
    <col min="8272" max="8273" width="9.28515625" style="3" bestFit="1" customWidth="1"/>
    <col min="8274" max="8274" width="12.85546875" style="3" bestFit="1" customWidth="1"/>
    <col min="8275" max="8276" width="9.140625" style="3"/>
    <col min="8277" max="8278" width="9.28515625" style="3" bestFit="1" customWidth="1"/>
    <col min="8279" max="8279" width="9.140625" style="3"/>
    <col min="8280" max="8281" width="9.28515625" style="3" bestFit="1" customWidth="1"/>
    <col min="8282" max="8282" width="12.85546875" style="3" bestFit="1" customWidth="1"/>
    <col min="8283" max="8284" width="9.140625" style="3"/>
    <col min="8285" max="8286" width="9.28515625" style="3" bestFit="1" customWidth="1"/>
    <col min="8287" max="8287" width="9.140625" style="3"/>
    <col min="8288" max="8289" width="9.28515625" style="3" bestFit="1" customWidth="1"/>
    <col min="8290" max="8290" width="12.85546875" style="3" bestFit="1" customWidth="1"/>
    <col min="8291" max="8292" width="9.140625" style="3"/>
    <col min="8293" max="8294" width="9.28515625" style="3" bestFit="1" customWidth="1"/>
    <col min="8295" max="8295" width="9.140625" style="3"/>
    <col min="8296" max="8297" width="9.28515625" style="3" bestFit="1" customWidth="1"/>
    <col min="8298" max="8298" width="12.85546875" style="3" bestFit="1" customWidth="1"/>
    <col min="8299" max="8300" width="9.140625" style="3"/>
    <col min="8301" max="8302" width="9.28515625" style="3" bestFit="1" customWidth="1"/>
    <col min="8303" max="8303" width="9.140625" style="3"/>
    <col min="8304" max="8305" width="9.28515625" style="3" bestFit="1" customWidth="1"/>
    <col min="8306" max="8306" width="12.85546875" style="3" bestFit="1" customWidth="1"/>
    <col min="8307" max="8308" width="9.140625" style="3"/>
    <col min="8309" max="8310" width="9.28515625" style="3" bestFit="1" customWidth="1"/>
    <col min="8311" max="8311" width="9.140625" style="3"/>
    <col min="8312" max="8313" width="9.28515625" style="3" bestFit="1" customWidth="1"/>
    <col min="8314" max="8314" width="12.85546875" style="3" bestFit="1" customWidth="1"/>
    <col min="8315" max="8316" width="9.140625" style="3"/>
    <col min="8317" max="8318" width="9.28515625" style="3" bestFit="1" customWidth="1"/>
    <col min="8319" max="8319" width="9.140625" style="3"/>
    <col min="8320" max="8321" width="9.28515625" style="3" bestFit="1" customWidth="1"/>
    <col min="8322" max="8322" width="12.85546875" style="3" bestFit="1" customWidth="1"/>
    <col min="8323" max="8324" width="9.140625" style="3"/>
    <col min="8325" max="8326" width="9.28515625" style="3" bestFit="1" customWidth="1"/>
    <col min="8327" max="8327" width="9.140625" style="3"/>
    <col min="8328" max="8329" width="9.28515625" style="3" bestFit="1" customWidth="1"/>
    <col min="8330" max="8330" width="12.85546875" style="3" bestFit="1" customWidth="1"/>
    <col min="8331" max="8332" width="9.140625" style="3"/>
    <col min="8333" max="8334" width="9.28515625" style="3" bestFit="1" customWidth="1"/>
    <col min="8335" max="8335" width="9.140625" style="3"/>
    <col min="8336" max="8337" width="9.28515625" style="3" bestFit="1" customWidth="1"/>
    <col min="8338" max="8338" width="12.85546875" style="3" bestFit="1" customWidth="1"/>
    <col min="8339" max="8340" width="9.140625" style="3"/>
    <col min="8341" max="8342" width="9.28515625" style="3" bestFit="1" customWidth="1"/>
    <col min="8343" max="8343" width="9.140625" style="3"/>
    <col min="8344" max="8345" width="9.28515625" style="3" bestFit="1" customWidth="1"/>
    <col min="8346" max="8346" width="12.85546875" style="3" bestFit="1" customWidth="1"/>
    <col min="8347" max="8348" width="9.140625" style="3"/>
    <col min="8349" max="8350" width="9.28515625" style="3" bestFit="1" customWidth="1"/>
    <col min="8351" max="8351" width="9.140625" style="3"/>
    <col min="8352" max="8353" width="9.28515625" style="3" bestFit="1" customWidth="1"/>
    <col min="8354" max="8354" width="12.85546875" style="3" bestFit="1" customWidth="1"/>
    <col min="8355" max="8356" width="9.140625" style="3"/>
    <col min="8357" max="8358" width="9.28515625" style="3" bestFit="1" customWidth="1"/>
    <col min="8359" max="8359" width="9.140625" style="3"/>
    <col min="8360" max="8361" width="9.28515625" style="3" bestFit="1" customWidth="1"/>
    <col min="8362" max="8362" width="12.85546875" style="3" bestFit="1" customWidth="1"/>
    <col min="8363" max="8364" width="9.140625" style="3"/>
    <col min="8365" max="8366" width="9.28515625" style="3" bestFit="1" customWidth="1"/>
    <col min="8367" max="8367" width="9.140625" style="3"/>
    <col min="8368" max="8369" width="9.28515625" style="3" bestFit="1" customWidth="1"/>
    <col min="8370" max="8370" width="12.85546875" style="3" bestFit="1" customWidth="1"/>
    <col min="8371" max="8372" width="9.140625" style="3"/>
    <col min="8373" max="8374" width="9.28515625" style="3" bestFit="1" customWidth="1"/>
    <col min="8375" max="8375" width="9.140625" style="3"/>
    <col min="8376" max="8377" width="9.28515625" style="3" bestFit="1" customWidth="1"/>
    <col min="8378" max="8378" width="12.85546875" style="3" bestFit="1" customWidth="1"/>
    <col min="8379" max="8380" width="9.140625" style="3"/>
    <col min="8381" max="8382" width="9.28515625" style="3" bestFit="1" customWidth="1"/>
    <col min="8383" max="8383" width="9.140625" style="3"/>
    <col min="8384" max="8385" width="9.28515625" style="3" bestFit="1" customWidth="1"/>
    <col min="8386" max="8386" width="12.85546875" style="3" bestFit="1" customWidth="1"/>
    <col min="8387" max="8388" width="9.140625" style="3"/>
    <col min="8389" max="8390" width="9.28515625" style="3" bestFit="1" customWidth="1"/>
    <col min="8391" max="8391" width="9.140625" style="3"/>
    <col min="8392" max="8393" width="9.28515625" style="3" bestFit="1" customWidth="1"/>
    <col min="8394" max="8394" width="12.85546875" style="3" bestFit="1" customWidth="1"/>
    <col min="8395" max="8396" width="9.140625" style="3"/>
    <col min="8397" max="8398" width="9.28515625" style="3" bestFit="1" customWidth="1"/>
    <col min="8399" max="8399" width="9.140625" style="3"/>
    <col min="8400" max="8401" width="9.28515625" style="3" bestFit="1" customWidth="1"/>
    <col min="8402" max="8402" width="12.85546875" style="3" bestFit="1" customWidth="1"/>
    <col min="8403" max="8404" width="9.140625" style="3"/>
    <col min="8405" max="8406" width="9.28515625" style="3" bestFit="1" customWidth="1"/>
    <col min="8407" max="8407" width="9.140625" style="3"/>
    <col min="8408" max="8409" width="9.28515625" style="3" bestFit="1" customWidth="1"/>
    <col min="8410" max="8410" width="12.85546875" style="3" bestFit="1" customWidth="1"/>
    <col min="8411" max="8412" width="9.140625" style="3"/>
    <col min="8413" max="8414" width="9.28515625" style="3" bestFit="1" customWidth="1"/>
    <col min="8415" max="8415" width="9.140625" style="3"/>
    <col min="8416" max="8417" width="9.28515625" style="3" bestFit="1" customWidth="1"/>
    <col min="8418" max="8418" width="12.85546875" style="3" bestFit="1" customWidth="1"/>
    <col min="8419" max="8420" width="9.140625" style="3"/>
    <col min="8421" max="8422" width="9.28515625" style="3" bestFit="1" customWidth="1"/>
    <col min="8423" max="8423" width="9.140625" style="3"/>
    <col min="8424" max="8425" width="9.28515625" style="3" bestFit="1" customWidth="1"/>
    <col min="8426" max="8426" width="12.85546875" style="3" bestFit="1" customWidth="1"/>
    <col min="8427" max="8428" width="9.140625" style="3"/>
    <col min="8429" max="8430" width="9.28515625" style="3" bestFit="1" customWidth="1"/>
    <col min="8431" max="8431" width="9.140625" style="3"/>
    <col min="8432" max="8433" width="9.28515625" style="3" bestFit="1" customWidth="1"/>
    <col min="8434" max="8434" width="12.85546875" style="3" bestFit="1" customWidth="1"/>
    <col min="8435" max="8436" width="9.140625" style="3"/>
    <col min="8437" max="8438" width="9.28515625" style="3" bestFit="1" customWidth="1"/>
    <col min="8439" max="8439" width="9.140625" style="3"/>
    <col min="8440" max="8441" width="9.28515625" style="3" bestFit="1" customWidth="1"/>
    <col min="8442" max="8442" width="12.85546875" style="3" bestFit="1" customWidth="1"/>
    <col min="8443" max="8444" width="9.140625" style="3"/>
    <col min="8445" max="8446" width="9.28515625" style="3" bestFit="1" customWidth="1"/>
    <col min="8447" max="8447" width="9.140625" style="3"/>
    <col min="8448" max="8449" width="9.28515625" style="3" bestFit="1" customWidth="1"/>
    <col min="8450" max="8450" width="12.85546875" style="3" bestFit="1" customWidth="1"/>
    <col min="8451" max="8452" width="9.140625" style="3"/>
    <col min="8453" max="8454" width="9.28515625" style="3" bestFit="1" customWidth="1"/>
    <col min="8455" max="8455" width="9.140625" style="3"/>
    <col min="8456" max="8457" width="9.28515625" style="3" bestFit="1" customWidth="1"/>
    <col min="8458" max="8458" width="12.85546875" style="3" bestFit="1" customWidth="1"/>
    <col min="8459" max="8460" width="9.140625" style="3"/>
    <col min="8461" max="8462" width="9.28515625" style="3" bestFit="1" customWidth="1"/>
    <col min="8463" max="8463" width="9.140625" style="3"/>
    <col min="8464" max="8465" width="9.28515625" style="3" bestFit="1" customWidth="1"/>
    <col min="8466" max="8466" width="12.85546875" style="3" bestFit="1" customWidth="1"/>
    <col min="8467" max="8468" width="9.140625" style="3"/>
    <col min="8469" max="8470" width="9.28515625" style="3" bestFit="1" customWidth="1"/>
    <col min="8471" max="8471" width="9.140625" style="3"/>
    <col min="8472" max="8473" width="9.28515625" style="3" bestFit="1" customWidth="1"/>
    <col min="8474" max="8474" width="12.85546875" style="3" bestFit="1" customWidth="1"/>
    <col min="8475" max="8476" width="9.140625" style="3"/>
    <col min="8477" max="8478" width="9.28515625" style="3" bestFit="1" customWidth="1"/>
    <col min="8479" max="8479" width="9.140625" style="3"/>
    <col min="8480" max="8481" width="9.28515625" style="3" bestFit="1" customWidth="1"/>
    <col min="8482" max="8482" width="12.85546875" style="3" bestFit="1" customWidth="1"/>
    <col min="8483" max="8484" width="9.140625" style="3"/>
    <col min="8485" max="8486" width="9.28515625" style="3" bestFit="1" customWidth="1"/>
    <col min="8487" max="8487" width="9.140625" style="3"/>
    <col min="8488" max="8489" width="9.28515625" style="3" bestFit="1" customWidth="1"/>
    <col min="8490" max="8490" width="12.85546875" style="3" bestFit="1" customWidth="1"/>
    <col min="8491" max="8492" width="9.140625" style="3"/>
    <col min="8493" max="8494" width="9.28515625" style="3" bestFit="1" customWidth="1"/>
    <col min="8495" max="8495" width="9.140625" style="3"/>
    <col min="8496" max="8497" width="9.28515625" style="3" bestFit="1" customWidth="1"/>
    <col min="8498" max="8498" width="12.85546875" style="3" bestFit="1" customWidth="1"/>
    <col min="8499" max="8500" width="9.140625" style="3"/>
    <col min="8501" max="8502" width="9.28515625" style="3" bestFit="1" customWidth="1"/>
    <col min="8503" max="8503" width="9.140625" style="3"/>
    <col min="8504" max="8505" width="9.28515625" style="3" bestFit="1" customWidth="1"/>
    <col min="8506" max="8506" width="12.85546875" style="3" bestFit="1" customWidth="1"/>
    <col min="8507" max="8508" width="9.140625" style="3"/>
    <col min="8509" max="8510" width="9.28515625" style="3" bestFit="1" customWidth="1"/>
    <col min="8511" max="8511" width="9.140625" style="3"/>
    <col min="8512" max="8513" width="9.28515625" style="3" bestFit="1" customWidth="1"/>
    <col min="8514" max="8514" width="12.85546875" style="3" bestFit="1" customWidth="1"/>
    <col min="8515" max="8516" width="9.140625" style="3"/>
    <col min="8517" max="8518" width="9.28515625" style="3" bestFit="1" customWidth="1"/>
    <col min="8519" max="8519" width="9.140625" style="3"/>
    <col min="8520" max="8521" width="9.28515625" style="3" bestFit="1" customWidth="1"/>
    <col min="8522" max="8522" width="12.85546875" style="3" bestFit="1" customWidth="1"/>
    <col min="8523" max="8524" width="9.140625" style="3"/>
    <col min="8525" max="8526" width="9.28515625" style="3" bestFit="1" customWidth="1"/>
    <col min="8527" max="8527" width="9.140625" style="3"/>
    <col min="8528" max="8529" width="9.28515625" style="3" bestFit="1" customWidth="1"/>
    <col min="8530" max="8530" width="12.85546875" style="3" bestFit="1" customWidth="1"/>
    <col min="8531" max="8532" width="9.140625" style="3"/>
    <col min="8533" max="8534" width="9.28515625" style="3" bestFit="1" customWidth="1"/>
    <col min="8535" max="8535" width="9.140625" style="3"/>
    <col min="8536" max="8537" width="9.28515625" style="3" bestFit="1" customWidth="1"/>
    <col min="8538" max="8538" width="12.85546875" style="3" bestFit="1" customWidth="1"/>
    <col min="8539" max="8540" width="9.140625" style="3"/>
    <col min="8541" max="8542" width="9.28515625" style="3" bestFit="1" customWidth="1"/>
    <col min="8543" max="8543" width="9.140625" style="3"/>
    <col min="8544" max="8545" width="9.28515625" style="3" bestFit="1" customWidth="1"/>
    <col min="8546" max="8546" width="12.85546875" style="3" bestFit="1" customWidth="1"/>
    <col min="8547" max="8548" width="9.140625" style="3"/>
    <col min="8549" max="8550" width="9.28515625" style="3" bestFit="1" customWidth="1"/>
    <col min="8551" max="8551" width="9.140625" style="3"/>
    <col min="8552" max="8553" width="9.28515625" style="3" bestFit="1" customWidth="1"/>
    <col min="8554" max="8554" width="12.85546875" style="3" bestFit="1" customWidth="1"/>
    <col min="8555" max="8556" width="9.140625" style="3"/>
    <col min="8557" max="8558" width="9.28515625" style="3" bestFit="1" customWidth="1"/>
    <col min="8559" max="8559" width="9.140625" style="3"/>
    <col min="8560" max="8561" width="9.28515625" style="3" bestFit="1" customWidth="1"/>
    <col min="8562" max="8562" width="12.85546875" style="3" bestFit="1" customWidth="1"/>
    <col min="8563" max="8564" width="9.140625" style="3"/>
    <col min="8565" max="8566" width="9.28515625" style="3" bestFit="1" customWidth="1"/>
    <col min="8567" max="8567" width="9.140625" style="3"/>
    <col min="8568" max="8569" width="9.28515625" style="3" bestFit="1" customWidth="1"/>
    <col min="8570" max="8570" width="12.85546875" style="3" bestFit="1" customWidth="1"/>
    <col min="8571" max="8572" width="9.140625" style="3"/>
    <col min="8573" max="8574" width="9.28515625" style="3" bestFit="1" customWidth="1"/>
    <col min="8575" max="8575" width="9.140625" style="3"/>
    <col min="8576" max="8577" width="9.28515625" style="3" bestFit="1" customWidth="1"/>
    <col min="8578" max="8578" width="12.85546875" style="3" bestFit="1" customWidth="1"/>
    <col min="8579" max="8580" width="9.140625" style="3"/>
    <col min="8581" max="8582" width="9.28515625" style="3" bestFit="1" customWidth="1"/>
    <col min="8583" max="8583" width="9.140625" style="3"/>
    <col min="8584" max="8585" width="9.28515625" style="3" bestFit="1" customWidth="1"/>
    <col min="8586" max="8586" width="12.85546875" style="3" bestFit="1" customWidth="1"/>
    <col min="8587" max="8588" width="9.140625" style="3"/>
    <col min="8589" max="8590" width="9.28515625" style="3" bestFit="1" customWidth="1"/>
    <col min="8591" max="8591" width="9.140625" style="3"/>
    <col min="8592" max="8593" width="9.28515625" style="3" bestFit="1" customWidth="1"/>
    <col min="8594" max="8594" width="12.85546875" style="3" bestFit="1" customWidth="1"/>
    <col min="8595" max="8596" width="9.140625" style="3"/>
    <col min="8597" max="8598" width="9.28515625" style="3" bestFit="1" customWidth="1"/>
    <col min="8599" max="8599" width="9.140625" style="3"/>
    <col min="8600" max="8601" width="9.28515625" style="3" bestFit="1" customWidth="1"/>
    <col min="8602" max="8602" width="12.85546875" style="3" bestFit="1" customWidth="1"/>
    <col min="8603" max="8604" width="9.140625" style="3"/>
    <col min="8605" max="8606" width="9.28515625" style="3" bestFit="1" customWidth="1"/>
    <col min="8607" max="8607" width="9.140625" style="3"/>
    <col min="8608" max="8609" width="9.28515625" style="3" bestFit="1" customWidth="1"/>
    <col min="8610" max="8610" width="12.85546875" style="3" bestFit="1" customWidth="1"/>
    <col min="8611" max="8612" width="9.140625" style="3"/>
    <col min="8613" max="8614" width="9.28515625" style="3" bestFit="1" customWidth="1"/>
    <col min="8615" max="8615" width="9.140625" style="3"/>
    <col min="8616" max="8617" width="9.28515625" style="3" bestFit="1" customWidth="1"/>
    <col min="8618" max="8618" width="12.85546875" style="3" bestFit="1" customWidth="1"/>
    <col min="8619" max="8620" width="9.140625" style="3"/>
    <col min="8621" max="8622" width="9.28515625" style="3" bestFit="1" customWidth="1"/>
    <col min="8623" max="8623" width="9.140625" style="3"/>
    <col min="8624" max="8625" width="9.28515625" style="3" bestFit="1" customWidth="1"/>
    <col min="8626" max="8626" width="12.85546875" style="3" bestFit="1" customWidth="1"/>
    <col min="8627" max="8628" width="9.140625" style="3"/>
    <col min="8629" max="8630" width="9.28515625" style="3" bestFit="1" customWidth="1"/>
    <col min="8631" max="8631" width="9.140625" style="3"/>
    <col min="8632" max="8633" width="9.28515625" style="3" bestFit="1" customWidth="1"/>
    <col min="8634" max="8634" width="12.85546875" style="3" bestFit="1" customWidth="1"/>
    <col min="8635" max="8636" width="9.140625" style="3"/>
    <col min="8637" max="8638" width="9.28515625" style="3" bestFit="1" customWidth="1"/>
    <col min="8639" max="8639" width="9.140625" style="3"/>
    <col min="8640" max="8641" width="9.28515625" style="3" bestFit="1" customWidth="1"/>
    <col min="8642" max="8642" width="12.85546875" style="3" bestFit="1" customWidth="1"/>
    <col min="8643" max="8644" width="9.140625" style="3"/>
    <col min="8645" max="8646" width="9.28515625" style="3" bestFit="1" customWidth="1"/>
    <col min="8647" max="8647" width="9.140625" style="3"/>
    <col min="8648" max="8649" width="9.28515625" style="3" bestFit="1" customWidth="1"/>
    <col min="8650" max="8650" width="12.85546875" style="3" bestFit="1" customWidth="1"/>
    <col min="8651" max="8652" width="9.140625" style="3"/>
    <col min="8653" max="8654" width="9.28515625" style="3" bestFit="1" customWidth="1"/>
    <col min="8655" max="8655" width="9.140625" style="3"/>
    <col min="8656" max="8657" width="9.28515625" style="3" bestFit="1" customWidth="1"/>
    <col min="8658" max="8658" width="12.85546875" style="3" bestFit="1" customWidth="1"/>
    <col min="8659" max="8660" width="9.140625" style="3"/>
    <col min="8661" max="8662" width="9.28515625" style="3" bestFit="1" customWidth="1"/>
    <col min="8663" max="8663" width="9.140625" style="3"/>
    <col min="8664" max="8665" width="9.28515625" style="3" bestFit="1" customWidth="1"/>
    <col min="8666" max="8666" width="12.85546875" style="3" bestFit="1" customWidth="1"/>
    <col min="8667" max="8668" width="9.140625" style="3"/>
    <col min="8669" max="8670" width="9.28515625" style="3" bestFit="1" customWidth="1"/>
    <col min="8671" max="8671" width="9.140625" style="3"/>
    <col min="8672" max="8673" width="9.28515625" style="3" bestFit="1" customWidth="1"/>
    <col min="8674" max="8674" width="12.85546875" style="3" bestFit="1" customWidth="1"/>
    <col min="8675" max="8676" width="9.140625" style="3"/>
    <col min="8677" max="8678" width="9.28515625" style="3" bestFit="1" customWidth="1"/>
    <col min="8679" max="8679" width="9.140625" style="3"/>
    <col min="8680" max="8681" width="9.28515625" style="3" bestFit="1" customWidth="1"/>
    <col min="8682" max="8682" width="12.85546875" style="3" bestFit="1" customWidth="1"/>
    <col min="8683" max="8684" width="9.140625" style="3"/>
    <col min="8685" max="8686" width="9.28515625" style="3" bestFit="1" customWidth="1"/>
    <col min="8687" max="8687" width="9.140625" style="3"/>
    <col min="8688" max="8689" width="9.28515625" style="3" bestFit="1" customWidth="1"/>
    <col min="8690" max="8690" width="12.85546875" style="3" bestFit="1" customWidth="1"/>
    <col min="8691" max="8692" width="9.140625" style="3"/>
    <col min="8693" max="8694" width="9.28515625" style="3" bestFit="1" customWidth="1"/>
    <col min="8695" max="8695" width="9.140625" style="3"/>
    <col min="8696" max="8697" width="9.28515625" style="3" bestFit="1" customWidth="1"/>
    <col min="8698" max="8698" width="12.85546875" style="3" bestFit="1" customWidth="1"/>
    <col min="8699" max="8700" width="9.140625" style="3"/>
    <col min="8701" max="8702" width="9.28515625" style="3" bestFit="1" customWidth="1"/>
    <col min="8703" max="8703" width="9.140625" style="3"/>
    <col min="8704" max="8705" width="9.28515625" style="3" bestFit="1" customWidth="1"/>
    <col min="8706" max="8706" width="12.85546875" style="3" bestFit="1" customWidth="1"/>
    <col min="8707" max="8708" width="9.140625" style="3"/>
    <col min="8709" max="8710" width="9.28515625" style="3" bestFit="1" customWidth="1"/>
    <col min="8711" max="8711" width="9.140625" style="3"/>
    <col min="8712" max="8713" width="9.28515625" style="3" bestFit="1" customWidth="1"/>
    <col min="8714" max="8714" width="12.85546875" style="3" bestFit="1" customWidth="1"/>
    <col min="8715" max="8716" width="9.140625" style="3"/>
    <col min="8717" max="8718" width="9.28515625" style="3" bestFit="1" customWidth="1"/>
    <col min="8719" max="8719" width="9.140625" style="3"/>
    <col min="8720" max="8721" width="9.28515625" style="3" bestFit="1" customWidth="1"/>
    <col min="8722" max="8722" width="12.85546875" style="3" bestFit="1" customWidth="1"/>
    <col min="8723" max="8724" width="9.140625" style="3"/>
    <col min="8725" max="8726" width="9.28515625" style="3" bestFit="1" customWidth="1"/>
    <col min="8727" max="8727" width="9.140625" style="3"/>
    <col min="8728" max="8729" width="9.28515625" style="3" bestFit="1" customWidth="1"/>
    <col min="8730" max="8730" width="12.85546875" style="3" bestFit="1" customWidth="1"/>
    <col min="8731" max="8732" width="9.140625" style="3"/>
    <col min="8733" max="8734" width="9.28515625" style="3" bestFit="1" customWidth="1"/>
    <col min="8735" max="8735" width="9.140625" style="3"/>
    <col min="8736" max="8737" width="9.28515625" style="3" bestFit="1" customWidth="1"/>
    <col min="8738" max="8738" width="12.85546875" style="3" bestFit="1" customWidth="1"/>
    <col min="8739" max="8740" width="9.140625" style="3"/>
    <col min="8741" max="8742" width="9.28515625" style="3" bestFit="1" customWidth="1"/>
    <col min="8743" max="8743" width="9.140625" style="3"/>
    <col min="8744" max="8745" width="9.28515625" style="3" bestFit="1" customWidth="1"/>
    <col min="8746" max="8746" width="12.85546875" style="3" bestFit="1" customWidth="1"/>
    <col min="8747" max="8748" width="9.140625" style="3"/>
    <col min="8749" max="8750" width="9.28515625" style="3" bestFit="1" customWidth="1"/>
    <col min="8751" max="8751" width="9.140625" style="3"/>
    <col min="8752" max="8753" width="9.28515625" style="3" bestFit="1" customWidth="1"/>
    <col min="8754" max="8754" width="12.85546875" style="3" bestFit="1" customWidth="1"/>
    <col min="8755" max="8756" width="9.140625" style="3"/>
    <col min="8757" max="8758" width="9.28515625" style="3" bestFit="1" customWidth="1"/>
    <col min="8759" max="8759" width="9.140625" style="3"/>
    <col min="8760" max="8761" width="9.28515625" style="3" bestFit="1" customWidth="1"/>
    <col min="8762" max="8762" width="12.85546875" style="3" bestFit="1" customWidth="1"/>
    <col min="8763" max="8764" width="9.140625" style="3"/>
    <col min="8765" max="8766" width="9.28515625" style="3" bestFit="1" customWidth="1"/>
    <col min="8767" max="8767" width="9.140625" style="3"/>
    <col min="8768" max="8769" width="9.28515625" style="3" bestFit="1" customWidth="1"/>
    <col min="8770" max="8770" width="12.85546875" style="3" bestFit="1" customWidth="1"/>
    <col min="8771" max="8772" width="9.140625" style="3"/>
    <col min="8773" max="8774" width="9.28515625" style="3" bestFit="1" customWidth="1"/>
    <col min="8775" max="8775" width="9.140625" style="3"/>
    <col min="8776" max="8777" width="9.28515625" style="3" bestFit="1" customWidth="1"/>
    <col min="8778" max="8778" width="12.85546875" style="3" bestFit="1" customWidth="1"/>
    <col min="8779" max="8780" width="9.140625" style="3"/>
    <col min="8781" max="8782" width="9.28515625" style="3" bestFit="1" customWidth="1"/>
    <col min="8783" max="8783" width="9.140625" style="3"/>
    <col min="8784" max="8785" width="9.28515625" style="3" bestFit="1" customWidth="1"/>
    <col min="8786" max="8786" width="12.85546875" style="3" bestFit="1" customWidth="1"/>
    <col min="8787" max="8788" width="9.140625" style="3"/>
    <col min="8789" max="8790" width="9.28515625" style="3" bestFit="1" customWidth="1"/>
    <col min="8791" max="8791" width="9.140625" style="3"/>
    <col min="8792" max="8793" width="9.28515625" style="3" bestFit="1" customWidth="1"/>
    <col min="8794" max="8794" width="12.85546875" style="3" bestFit="1" customWidth="1"/>
    <col min="8795" max="8796" width="9.140625" style="3"/>
    <col min="8797" max="8798" width="9.28515625" style="3" bestFit="1" customWidth="1"/>
    <col min="8799" max="8799" width="9.140625" style="3"/>
    <col min="8800" max="8801" width="9.28515625" style="3" bestFit="1" customWidth="1"/>
    <col min="8802" max="8802" width="12.85546875" style="3" bestFit="1" customWidth="1"/>
    <col min="8803" max="8804" width="9.140625" style="3"/>
    <col min="8805" max="8806" width="9.28515625" style="3" bestFit="1" customWidth="1"/>
    <col min="8807" max="8807" width="9.140625" style="3"/>
    <col min="8808" max="8809" width="9.28515625" style="3" bestFit="1" customWidth="1"/>
    <col min="8810" max="8810" width="12.85546875" style="3" bestFit="1" customWidth="1"/>
    <col min="8811" max="8812" width="9.140625" style="3"/>
    <col min="8813" max="8814" width="9.28515625" style="3" bestFit="1" customWidth="1"/>
    <col min="8815" max="8815" width="9.140625" style="3"/>
    <col min="8816" max="8817" width="9.28515625" style="3" bestFit="1" customWidth="1"/>
    <col min="8818" max="8818" width="12.85546875" style="3" bestFit="1" customWidth="1"/>
    <col min="8819" max="8820" width="9.140625" style="3"/>
    <col min="8821" max="8822" width="9.28515625" style="3" bestFit="1" customWidth="1"/>
    <col min="8823" max="8823" width="9.140625" style="3"/>
    <col min="8824" max="8825" width="9.28515625" style="3" bestFit="1" customWidth="1"/>
    <col min="8826" max="8826" width="12.85546875" style="3" bestFit="1" customWidth="1"/>
    <col min="8827" max="8828" width="9.140625" style="3"/>
    <col min="8829" max="8830" width="9.28515625" style="3" bestFit="1" customWidth="1"/>
    <col min="8831" max="8831" width="9.140625" style="3"/>
    <col min="8832" max="8833" width="9.28515625" style="3" bestFit="1" customWidth="1"/>
    <col min="8834" max="8834" width="12.85546875" style="3" bestFit="1" customWidth="1"/>
    <col min="8835" max="8836" width="9.140625" style="3"/>
    <col min="8837" max="8838" width="9.28515625" style="3" bestFit="1" customWidth="1"/>
    <col min="8839" max="8839" width="9.140625" style="3"/>
    <col min="8840" max="8841" width="9.28515625" style="3" bestFit="1" customWidth="1"/>
    <col min="8842" max="8842" width="12.85546875" style="3" bestFit="1" customWidth="1"/>
    <col min="8843" max="8844" width="9.140625" style="3"/>
    <col min="8845" max="8846" width="9.28515625" style="3" bestFit="1" customWidth="1"/>
    <col min="8847" max="8847" width="9.140625" style="3"/>
    <col min="8848" max="8849" width="9.28515625" style="3" bestFit="1" customWidth="1"/>
    <col min="8850" max="8850" width="12.85546875" style="3" bestFit="1" customWidth="1"/>
    <col min="8851" max="8852" width="9.140625" style="3"/>
    <col min="8853" max="8854" width="9.28515625" style="3" bestFit="1" customWidth="1"/>
    <col min="8855" max="8855" width="9.140625" style="3"/>
    <col min="8856" max="8857" width="9.28515625" style="3" bestFit="1" customWidth="1"/>
    <col min="8858" max="8858" width="12.85546875" style="3" bestFit="1" customWidth="1"/>
    <col min="8859" max="8860" width="9.140625" style="3"/>
    <col min="8861" max="8862" width="9.28515625" style="3" bestFit="1" customWidth="1"/>
    <col min="8863" max="8863" width="9.140625" style="3"/>
    <col min="8864" max="8865" width="9.28515625" style="3" bestFit="1" customWidth="1"/>
    <col min="8866" max="8866" width="12.85546875" style="3" bestFit="1" customWidth="1"/>
    <col min="8867" max="8868" width="9.140625" style="3"/>
    <col min="8869" max="8870" width="9.28515625" style="3" bestFit="1" customWidth="1"/>
    <col min="8871" max="8871" width="9.140625" style="3"/>
    <col min="8872" max="8873" width="9.28515625" style="3" bestFit="1" customWidth="1"/>
    <col min="8874" max="8874" width="12.85546875" style="3" bestFit="1" customWidth="1"/>
    <col min="8875" max="8876" width="9.140625" style="3"/>
    <col min="8877" max="8878" width="9.28515625" style="3" bestFit="1" customWidth="1"/>
    <col min="8879" max="8879" width="9.140625" style="3"/>
    <col min="8880" max="8881" width="9.28515625" style="3" bestFit="1" customWidth="1"/>
    <col min="8882" max="8882" width="12.85546875" style="3" bestFit="1" customWidth="1"/>
    <col min="8883" max="8884" width="9.140625" style="3"/>
    <col min="8885" max="8886" width="9.28515625" style="3" bestFit="1" customWidth="1"/>
    <col min="8887" max="8887" width="9.140625" style="3"/>
    <col min="8888" max="8889" width="9.28515625" style="3" bestFit="1" customWidth="1"/>
    <col min="8890" max="8890" width="12.85546875" style="3" bestFit="1" customWidth="1"/>
    <col min="8891" max="8892" width="9.140625" style="3"/>
    <col min="8893" max="8894" width="9.28515625" style="3" bestFit="1" customWidth="1"/>
    <col min="8895" max="8895" width="9.140625" style="3"/>
    <col min="8896" max="8897" width="9.28515625" style="3" bestFit="1" customWidth="1"/>
    <col min="8898" max="8898" width="12.85546875" style="3" bestFit="1" customWidth="1"/>
    <col min="8899" max="8900" width="9.140625" style="3"/>
    <col min="8901" max="8902" width="9.28515625" style="3" bestFit="1" customWidth="1"/>
    <col min="8903" max="8903" width="9.140625" style="3"/>
    <col min="8904" max="8905" width="9.28515625" style="3" bestFit="1" customWidth="1"/>
    <col min="8906" max="8906" width="12.85546875" style="3" bestFit="1" customWidth="1"/>
    <col min="8907" max="8908" width="9.140625" style="3"/>
    <col min="8909" max="8910" width="9.28515625" style="3" bestFit="1" customWidth="1"/>
    <col min="8911" max="8911" width="9.140625" style="3"/>
    <col min="8912" max="8913" width="9.28515625" style="3" bestFit="1" customWidth="1"/>
    <col min="8914" max="8914" width="12.85546875" style="3" bestFit="1" customWidth="1"/>
    <col min="8915" max="8916" width="9.140625" style="3"/>
    <col min="8917" max="8918" width="9.28515625" style="3" bestFit="1" customWidth="1"/>
    <col min="8919" max="8919" width="9.140625" style="3"/>
    <col min="8920" max="8921" width="9.28515625" style="3" bestFit="1" customWidth="1"/>
    <col min="8922" max="8922" width="12.85546875" style="3" bestFit="1" customWidth="1"/>
    <col min="8923" max="8924" width="9.140625" style="3"/>
    <col min="8925" max="8926" width="9.28515625" style="3" bestFit="1" customWidth="1"/>
    <col min="8927" max="8927" width="9.140625" style="3"/>
    <col min="8928" max="8929" width="9.28515625" style="3" bestFit="1" customWidth="1"/>
    <col min="8930" max="8930" width="12.85546875" style="3" bestFit="1" customWidth="1"/>
    <col min="8931" max="8932" width="9.140625" style="3"/>
    <col min="8933" max="8934" width="9.28515625" style="3" bestFit="1" customWidth="1"/>
    <col min="8935" max="8935" width="9.140625" style="3"/>
    <col min="8936" max="8937" width="9.28515625" style="3" bestFit="1" customWidth="1"/>
    <col min="8938" max="8938" width="12.85546875" style="3" bestFit="1" customWidth="1"/>
    <col min="8939" max="8940" width="9.140625" style="3"/>
    <col min="8941" max="8942" width="9.28515625" style="3" bestFit="1" customWidth="1"/>
    <col min="8943" max="8943" width="9.140625" style="3"/>
    <col min="8944" max="8945" width="9.28515625" style="3" bestFit="1" customWidth="1"/>
    <col min="8946" max="8946" width="12.85546875" style="3" bestFit="1" customWidth="1"/>
    <col min="8947" max="8948" width="9.140625" style="3"/>
    <col min="8949" max="8950" width="9.28515625" style="3" bestFit="1" customWidth="1"/>
    <col min="8951" max="8951" width="9.140625" style="3"/>
    <col min="8952" max="8953" width="9.28515625" style="3" bestFit="1" customWidth="1"/>
    <col min="8954" max="8954" width="12.85546875" style="3" bestFit="1" customWidth="1"/>
    <col min="8955" max="8956" width="9.140625" style="3"/>
    <col min="8957" max="8958" width="9.28515625" style="3" bestFit="1" customWidth="1"/>
    <col min="8959" max="8959" width="9.140625" style="3"/>
    <col min="8960" max="8961" width="9.28515625" style="3" bestFit="1" customWidth="1"/>
    <col min="8962" max="8962" width="12.85546875" style="3" bestFit="1" customWidth="1"/>
    <col min="8963" max="8964" width="9.140625" style="3"/>
    <col min="8965" max="8966" width="9.28515625" style="3" bestFit="1" customWidth="1"/>
    <col min="8967" max="8967" width="9.140625" style="3"/>
    <col min="8968" max="8969" width="9.28515625" style="3" bestFit="1" customWidth="1"/>
    <col min="8970" max="8970" width="12.85546875" style="3" bestFit="1" customWidth="1"/>
    <col min="8971" max="8972" width="9.140625" style="3"/>
    <col min="8973" max="8974" width="9.28515625" style="3" bestFit="1" customWidth="1"/>
    <col min="8975" max="8975" width="9.140625" style="3"/>
    <col min="8976" max="8977" width="9.28515625" style="3" bestFit="1" customWidth="1"/>
    <col min="8978" max="8978" width="12.85546875" style="3" bestFit="1" customWidth="1"/>
    <col min="8979" max="8980" width="9.140625" style="3"/>
    <col min="8981" max="8982" width="9.28515625" style="3" bestFit="1" customWidth="1"/>
    <col min="8983" max="8983" width="9.140625" style="3"/>
    <col min="8984" max="8985" width="9.28515625" style="3" bestFit="1" customWidth="1"/>
    <col min="8986" max="8986" width="12.85546875" style="3" bestFit="1" customWidth="1"/>
    <col min="8987" max="8988" width="9.140625" style="3"/>
    <col min="8989" max="8990" width="9.28515625" style="3" bestFit="1" customWidth="1"/>
    <col min="8991" max="8991" width="9.140625" style="3"/>
    <col min="8992" max="8993" width="9.28515625" style="3" bestFit="1" customWidth="1"/>
    <col min="8994" max="8994" width="12.85546875" style="3" bestFit="1" customWidth="1"/>
    <col min="8995" max="8996" width="9.140625" style="3"/>
    <col min="8997" max="8998" width="9.28515625" style="3" bestFit="1" customWidth="1"/>
    <col min="8999" max="8999" width="9.140625" style="3"/>
    <col min="9000" max="9001" width="9.28515625" style="3" bestFit="1" customWidth="1"/>
    <col min="9002" max="9002" width="12.85546875" style="3" bestFit="1" customWidth="1"/>
    <col min="9003" max="9004" width="9.140625" style="3"/>
    <col min="9005" max="9006" width="9.28515625" style="3" bestFit="1" customWidth="1"/>
    <col min="9007" max="9007" width="9.140625" style="3"/>
    <col min="9008" max="9009" width="9.28515625" style="3" bestFit="1" customWidth="1"/>
    <col min="9010" max="9010" width="12.85546875" style="3" bestFit="1" customWidth="1"/>
    <col min="9011" max="9012" width="9.140625" style="3"/>
    <col min="9013" max="9014" width="9.28515625" style="3" bestFit="1" customWidth="1"/>
    <col min="9015" max="9015" width="9.140625" style="3"/>
    <col min="9016" max="9017" width="9.28515625" style="3" bestFit="1" customWidth="1"/>
    <col min="9018" max="9018" width="12.85546875" style="3" bestFit="1" customWidth="1"/>
    <col min="9019" max="9020" width="9.140625" style="3"/>
    <col min="9021" max="9022" width="9.28515625" style="3" bestFit="1" customWidth="1"/>
    <col min="9023" max="9023" width="9.140625" style="3"/>
    <col min="9024" max="9025" width="9.28515625" style="3" bestFit="1" customWidth="1"/>
    <col min="9026" max="9026" width="12.85546875" style="3" bestFit="1" customWidth="1"/>
    <col min="9027" max="9028" width="9.140625" style="3"/>
    <col min="9029" max="9030" width="9.28515625" style="3" bestFit="1" customWidth="1"/>
    <col min="9031" max="9031" width="9.140625" style="3"/>
    <col min="9032" max="9033" width="9.28515625" style="3" bestFit="1" customWidth="1"/>
    <col min="9034" max="9034" width="12.85546875" style="3" bestFit="1" customWidth="1"/>
    <col min="9035" max="9036" width="9.140625" style="3"/>
    <col min="9037" max="9038" width="9.28515625" style="3" bestFit="1" customWidth="1"/>
    <col min="9039" max="9039" width="9.140625" style="3"/>
    <col min="9040" max="9041" width="9.28515625" style="3" bestFit="1" customWidth="1"/>
    <col min="9042" max="9042" width="12.85546875" style="3" bestFit="1" customWidth="1"/>
    <col min="9043" max="9044" width="9.140625" style="3"/>
    <col min="9045" max="9046" width="9.28515625" style="3" bestFit="1" customWidth="1"/>
    <col min="9047" max="9047" width="9.140625" style="3"/>
    <col min="9048" max="9049" width="9.28515625" style="3" bestFit="1" customWidth="1"/>
    <col min="9050" max="9050" width="12.85546875" style="3" bestFit="1" customWidth="1"/>
    <col min="9051" max="9052" width="9.140625" style="3"/>
    <col min="9053" max="9054" width="9.28515625" style="3" bestFit="1" customWidth="1"/>
    <col min="9055" max="9055" width="9.140625" style="3"/>
    <col min="9056" max="9057" width="9.28515625" style="3" bestFit="1" customWidth="1"/>
    <col min="9058" max="9058" width="12.85546875" style="3" bestFit="1" customWidth="1"/>
    <col min="9059" max="9060" width="9.140625" style="3"/>
    <col min="9061" max="9062" width="9.28515625" style="3" bestFit="1" customWidth="1"/>
    <col min="9063" max="9063" width="9.140625" style="3"/>
    <col min="9064" max="9065" width="9.28515625" style="3" bestFit="1" customWidth="1"/>
    <col min="9066" max="9066" width="12.85546875" style="3" bestFit="1" customWidth="1"/>
    <col min="9067" max="9068" width="9.140625" style="3"/>
    <col min="9069" max="9070" width="9.28515625" style="3" bestFit="1" customWidth="1"/>
    <col min="9071" max="9071" width="9.140625" style="3"/>
    <col min="9072" max="9073" width="9.28515625" style="3" bestFit="1" customWidth="1"/>
    <col min="9074" max="9074" width="12.85546875" style="3" bestFit="1" customWidth="1"/>
    <col min="9075" max="9076" width="9.140625" style="3"/>
    <col min="9077" max="9078" width="9.28515625" style="3" bestFit="1" customWidth="1"/>
    <col min="9079" max="9079" width="9.140625" style="3"/>
    <col min="9080" max="9081" width="9.28515625" style="3" bestFit="1" customWidth="1"/>
    <col min="9082" max="9082" width="12.85546875" style="3" bestFit="1" customWidth="1"/>
    <col min="9083" max="9084" width="9.140625" style="3"/>
    <col min="9085" max="9086" width="9.28515625" style="3" bestFit="1" customWidth="1"/>
    <col min="9087" max="9087" width="9.140625" style="3"/>
    <col min="9088" max="9089" width="9.28515625" style="3" bestFit="1" customWidth="1"/>
    <col min="9090" max="9090" width="12.85546875" style="3" bestFit="1" customWidth="1"/>
    <col min="9091" max="9092" width="9.140625" style="3"/>
    <col min="9093" max="9094" width="9.28515625" style="3" bestFit="1" customWidth="1"/>
    <col min="9095" max="9095" width="9.140625" style="3"/>
    <col min="9096" max="9097" width="9.28515625" style="3" bestFit="1" customWidth="1"/>
    <col min="9098" max="9098" width="12.85546875" style="3" bestFit="1" customWidth="1"/>
    <col min="9099" max="9100" width="9.140625" style="3"/>
    <col min="9101" max="9102" width="9.28515625" style="3" bestFit="1" customWidth="1"/>
    <col min="9103" max="9103" width="9.140625" style="3"/>
    <col min="9104" max="9105" width="9.28515625" style="3" bestFit="1" customWidth="1"/>
    <col min="9106" max="9106" width="12.85546875" style="3" bestFit="1" customWidth="1"/>
    <col min="9107" max="9108" width="9.140625" style="3"/>
    <col min="9109" max="9110" width="9.28515625" style="3" bestFit="1" customWidth="1"/>
    <col min="9111" max="9111" width="9.140625" style="3"/>
    <col min="9112" max="9113" width="9.28515625" style="3" bestFit="1" customWidth="1"/>
    <col min="9114" max="9114" width="12.85546875" style="3" bestFit="1" customWidth="1"/>
    <col min="9115" max="9116" width="9.140625" style="3"/>
    <col min="9117" max="9118" width="9.28515625" style="3" bestFit="1" customWidth="1"/>
    <col min="9119" max="9119" width="9.140625" style="3"/>
    <col min="9120" max="9121" width="9.28515625" style="3" bestFit="1" customWidth="1"/>
    <col min="9122" max="9122" width="12.85546875" style="3" bestFit="1" customWidth="1"/>
    <col min="9123" max="9124" width="9.140625" style="3"/>
    <col min="9125" max="9126" width="9.28515625" style="3" bestFit="1" customWidth="1"/>
    <col min="9127" max="9127" width="9.140625" style="3"/>
    <col min="9128" max="9129" width="9.28515625" style="3" bestFit="1" customWidth="1"/>
    <col min="9130" max="9130" width="12.85546875" style="3" bestFit="1" customWidth="1"/>
    <col min="9131" max="9132" width="9.140625" style="3"/>
    <col min="9133" max="9134" width="9.28515625" style="3" bestFit="1" customWidth="1"/>
    <col min="9135" max="9135" width="9.140625" style="3"/>
    <col min="9136" max="9137" width="9.28515625" style="3" bestFit="1" customWidth="1"/>
    <col min="9138" max="9138" width="12.85546875" style="3" bestFit="1" customWidth="1"/>
    <col min="9139" max="9140" width="9.140625" style="3"/>
    <col min="9141" max="9142" width="9.28515625" style="3" bestFit="1" customWidth="1"/>
    <col min="9143" max="9143" width="9.140625" style="3"/>
    <col min="9144" max="9145" width="9.28515625" style="3" bestFit="1" customWidth="1"/>
    <col min="9146" max="9146" width="12.85546875" style="3" bestFit="1" customWidth="1"/>
    <col min="9147" max="9148" width="9.140625" style="3"/>
    <col min="9149" max="9150" width="9.28515625" style="3" bestFit="1" customWidth="1"/>
    <col min="9151" max="9151" width="9.140625" style="3"/>
    <col min="9152" max="9153" width="9.28515625" style="3" bestFit="1" customWidth="1"/>
    <col min="9154" max="9154" width="12.85546875" style="3" bestFit="1" customWidth="1"/>
    <col min="9155" max="9156" width="9.140625" style="3"/>
    <col min="9157" max="9158" width="9.28515625" style="3" bestFit="1" customWidth="1"/>
    <col min="9159" max="9159" width="9.140625" style="3"/>
    <col min="9160" max="9161" width="9.28515625" style="3" bestFit="1" customWidth="1"/>
    <col min="9162" max="9162" width="12.85546875" style="3" bestFit="1" customWidth="1"/>
    <col min="9163" max="9164" width="9.140625" style="3"/>
    <col min="9165" max="9166" width="9.28515625" style="3" bestFit="1" customWidth="1"/>
    <col min="9167" max="9167" width="9.140625" style="3"/>
    <col min="9168" max="9169" width="9.28515625" style="3" bestFit="1" customWidth="1"/>
    <col min="9170" max="9170" width="12.85546875" style="3" bestFit="1" customWidth="1"/>
    <col min="9171" max="9172" width="9.140625" style="3"/>
    <col min="9173" max="9174" width="9.28515625" style="3" bestFit="1" customWidth="1"/>
    <col min="9175" max="9175" width="9.140625" style="3"/>
    <col min="9176" max="9177" width="9.28515625" style="3" bestFit="1" customWidth="1"/>
    <col min="9178" max="9178" width="12.85546875" style="3" bestFit="1" customWidth="1"/>
    <col min="9179" max="9180" width="9.140625" style="3"/>
    <col min="9181" max="9182" width="9.28515625" style="3" bestFit="1" customWidth="1"/>
    <col min="9183" max="9183" width="9.140625" style="3"/>
    <col min="9184" max="9185" width="9.28515625" style="3" bestFit="1" customWidth="1"/>
    <col min="9186" max="9186" width="12.85546875" style="3" bestFit="1" customWidth="1"/>
    <col min="9187" max="9188" width="9.140625" style="3"/>
    <col min="9189" max="9190" width="9.28515625" style="3" bestFit="1" customWidth="1"/>
    <col min="9191" max="9191" width="9.140625" style="3"/>
    <col min="9192" max="9193" width="9.28515625" style="3" bestFit="1" customWidth="1"/>
    <col min="9194" max="9194" width="12.85546875" style="3" bestFit="1" customWidth="1"/>
    <col min="9195" max="9196" width="9.140625" style="3"/>
    <col min="9197" max="9198" width="9.28515625" style="3" bestFit="1" customWidth="1"/>
    <col min="9199" max="9199" width="9.140625" style="3"/>
    <col min="9200" max="9201" width="9.28515625" style="3" bestFit="1" customWidth="1"/>
    <col min="9202" max="9202" width="12.85546875" style="3" bestFit="1" customWidth="1"/>
    <col min="9203" max="9204" width="9.140625" style="3"/>
    <col min="9205" max="9206" width="9.28515625" style="3" bestFit="1" customWidth="1"/>
    <col min="9207" max="9207" width="9.140625" style="3"/>
    <col min="9208" max="9209" width="9.28515625" style="3" bestFit="1" customWidth="1"/>
    <col min="9210" max="9210" width="12.85546875" style="3" bestFit="1" customWidth="1"/>
    <col min="9211" max="9212" width="9.140625" style="3"/>
    <col min="9213" max="9214" width="9.28515625" style="3" bestFit="1" customWidth="1"/>
    <col min="9215" max="9215" width="9.140625" style="3"/>
    <col min="9216" max="9217" width="9.28515625" style="3" bestFit="1" customWidth="1"/>
    <col min="9218" max="9218" width="12.85546875" style="3" bestFit="1" customWidth="1"/>
    <col min="9219" max="9220" width="9.140625" style="3"/>
    <col min="9221" max="9222" width="9.28515625" style="3" bestFit="1" customWidth="1"/>
    <col min="9223" max="9223" width="9.140625" style="3"/>
    <col min="9224" max="9225" width="9.28515625" style="3" bestFit="1" customWidth="1"/>
    <col min="9226" max="9226" width="12.85546875" style="3" bestFit="1" customWidth="1"/>
    <col min="9227" max="9228" width="9.140625" style="3"/>
    <col min="9229" max="9230" width="9.28515625" style="3" bestFit="1" customWidth="1"/>
    <col min="9231" max="9231" width="9.140625" style="3"/>
    <col min="9232" max="9233" width="9.28515625" style="3" bestFit="1" customWidth="1"/>
    <col min="9234" max="9234" width="12.85546875" style="3" bestFit="1" customWidth="1"/>
    <col min="9235" max="9236" width="9.140625" style="3"/>
    <col min="9237" max="9238" width="9.28515625" style="3" bestFit="1" customWidth="1"/>
    <col min="9239" max="9239" width="9.140625" style="3"/>
    <col min="9240" max="9241" width="9.28515625" style="3" bestFit="1" customWidth="1"/>
    <col min="9242" max="9242" width="12.85546875" style="3" bestFit="1" customWidth="1"/>
    <col min="9243" max="9244" width="9.140625" style="3"/>
    <col min="9245" max="9246" width="9.28515625" style="3" bestFit="1" customWidth="1"/>
    <col min="9247" max="9247" width="9.140625" style="3"/>
    <col min="9248" max="9249" width="9.28515625" style="3" bestFit="1" customWidth="1"/>
    <col min="9250" max="9250" width="12.85546875" style="3" bestFit="1" customWidth="1"/>
    <col min="9251" max="9252" width="9.140625" style="3"/>
    <col min="9253" max="9254" width="9.28515625" style="3" bestFit="1" customWidth="1"/>
    <col min="9255" max="9255" width="9.140625" style="3"/>
    <col min="9256" max="9257" width="9.28515625" style="3" bestFit="1" customWidth="1"/>
    <col min="9258" max="9258" width="12.85546875" style="3" bestFit="1" customWidth="1"/>
    <col min="9259" max="9260" width="9.140625" style="3"/>
    <col min="9261" max="9262" width="9.28515625" style="3" bestFit="1" customWidth="1"/>
    <col min="9263" max="9263" width="9.140625" style="3"/>
    <col min="9264" max="9265" width="9.28515625" style="3" bestFit="1" customWidth="1"/>
    <col min="9266" max="9266" width="12.85546875" style="3" bestFit="1" customWidth="1"/>
    <col min="9267" max="9268" width="9.140625" style="3"/>
    <col min="9269" max="9270" width="9.28515625" style="3" bestFit="1" customWidth="1"/>
    <col min="9271" max="9271" width="9.140625" style="3"/>
    <col min="9272" max="9273" width="9.28515625" style="3" bestFit="1" customWidth="1"/>
    <col min="9274" max="9274" width="12.85546875" style="3" bestFit="1" customWidth="1"/>
    <col min="9275" max="9276" width="9.140625" style="3"/>
    <col min="9277" max="9278" width="9.28515625" style="3" bestFit="1" customWidth="1"/>
    <col min="9279" max="9279" width="9.140625" style="3"/>
    <col min="9280" max="9281" width="9.28515625" style="3" bestFit="1" customWidth="1"/>
    <col min="9282" max="9282" width="12.85546875" style="3" bestFit="1" customWidth="1"/>
    <col min="9283" max="9284" width="9.140625" style="3"/>
    <col min="9285" max="9286" width="9.28515625" style="3" bestFit="1" customWidth="1"/>
    <col min="9287" max="9287" width="9.140625" style="3"/>
    <col min="9288" max="9289" width="9.28515625" style="3" bestFit="1" customWidth="1"/>
    <col min="9290" max="9290" width="12.85546875" style="3" bestFit="1" customWidth="1"/>
    <col min="9291" max="9292" width="9.140625" style="3"/>
    <col min="9293" max="9294" width="9.28515625" style="3" bestFit="1" customWidth="1"/>
    <col min="9295" max="9295" width="9.140625" style="3"/>
    <col min="9296" max="9297" width="9.28515625" style="3" bestFit="1" customWidth="1"/>
    <col min="9298" max="9298" width="12.85546875" style="3" bestFit="1" customWidth="1"/>
    <col min="9299" max="9300" width="9.140625" style="3"/>
    <col min="9301" max="9302" width="9.28515625" style="3" bestFit="1" customWidth="1"/>
    <col min="9303" max="9303" width="9.140625" style="3"/>
    <col min="9304" max="9305" width="9.28515625" style="3" bestFit="1" customWidth="1"/>
    <col min="9306" max="9306" width="12.85546875" style="3" bestFit="1" customWidth="1"/>
    <col min="9307" max="9308" width="9.140625" style="3"/>
    <col min="9309" max="9310" width="9.28515625" style="3" bestFit="1" customWidth="1"/>
    <col min="9311" max="9311" width="9.140625" style="3"/>
    <col min="9312" max="9313" width="9.28515625" style="3" bestFit="1" customWidth="1"/>
    <col min="9314" max="9314" width="12.85546875" style="3" bestFit="1" customWidth="1"/>
    <col min="9315" max="9316" width="9.140625" style="3"/>
    <col min="9317" max="9318" width="9.28515625" style="3" bestFit="1" customWidth="1"/>
    <col min="9319" max="9319" width="9.140625" style="3"/>
    <col min="9320" max="9321" width="9.28515625" style="3" bestFit="1" customWidth="1"/>
    <col min="9322" max="9322" width="12.85546875" style="3" bestFit="1" customWidth="1"/>
    <col min="9323" max="9324" width="9.140625" style="3"/>
    <col min="9325" max="9326" width="9.28515625" style="3" bestFit="1" customWidth="1"/>
    <col min="9327" max="9327" width="9.140625" style="3"/>
    <col min="9328" max="9329" width="9.28515625" style="3" bestFit="1" customWidth="1"/>
    <col min="9330" max="9330" width="12.85546875" style="3" bestFit="1" customWidth="1"/>
    <col min="9331" max="9332" width="9.140625" style="3"/>
    <col min="9333" max="9334" width="9.28515625" style="3" bestFit="1" customWidth="1"/>
    <col min="9335" max="9335" width="9.140625" style="3"/>
    <col min="9336" max="9337" width="9.28515625" style="3" bestFit="1" customWidth="1"/>
    <col min="9338" max="9338" width="12.85546875" style="3" bestFit="1" customWidth="1"/>
    <col min="9339" max="9340" width="9.140625" style="3"/>
    <col min="9341" max="9342" width="9.28515625" style="3" bestFit="1" customWidth="1"/>
    <col min="9343" max="9343" width="9.140625" style="3"/>
    <col min="9344" max="9345" width="9.28515625" style="3" bestFit="1" customWidth="1"/>
    <col min="9346" max="9346" width="12.85546875" style="3" bestFit="1" customWidth="1"/>
    <col min="9347" max="9348" width="9.140625" style="3"/>
    <col min="9349" max="9350" width="9.28515625" style="3" bestFit="1" customWidth="1"/>
    <col min="9351" max="9351" width="9.140625" style="3"/>
    <col min="9352" max="9353" width="9.28515625" style="3" bestFit="1" customWidth="1"/>
    <col min="9354" max="9354" width="12.85546875" style="3" bestFit="1" customWidth="1"/>
    <col min="9355" max="9356" width="9.140625" style="3"/>
    <col min="9357" max="9358" width="9.28515625" style="3" bestFit="1" customWidth="1"/>
    <col min="9359" max="9359" width="9.140625" style="3"/>
    <col min="9360" max="9361" width="9.28515625" style="3" bestFit="1" customWidth="1"/>
    <col min="9362" max="9362" width="12.85546875" style="3" bestFit="1" customWidth="1"/>
    <col min="9363" max="9364" width="9.140625" style="3"/>
    <col min="9365" max="9366" width="9.28515625" style="3" bestFit="1" customWidth="1"/>
    <col min="9367" max="9367" width="9.140625" style="3"/>
    <col min="9368" max="9369" width="9.28515625" style="3" bestFit="1" customWidth="1"/>
    <col min="9370" max="9370" width="12.85546875" style="3" bestFit="1" customWidth="1"/>
    <col min="9371" max="9372" width="9.140625" style="3"/>
    <col min="9373" max="9374" width="9.28515625" style="3" bestFit="1" customWidth="1"/>
    <col min="9375" max="9375" width="9.140625" style="3"/>
    <col min="9376" max="9377" width="9.28515625" style="3" bestFit="1" customWidth="1"/>
    <col min="9378" max="9378" width="12.85546875" style="3" bestFit="1" customWidth="1"/>
    <col min="9379" max="9380" width="9.140625" style="3"/>
    <col min="9381" max="9382" width="9.28515625" style="3" bestFit="1" customWidth="1"/>
    <col min="9383" max="9383" width="9.140625" style="3"/>
    <col min="9384" max="9385" width="9.28515625" style="3" bestFit="1" customWidth="1"/>
    <col min="9386" max="9386" width="12.85546875" style="3" bestFit="1" customWidth="1"/>
    <col min="9387" max="9388" width="9.140625" style="3"/>
    <col min="9389" max="9390" width="9.28515625" style="3" bestFit="1" customWidth="1"/>
    <col min="9391" max="9391" width="9.140625" style="3"/>
    <col min="9392" max="9393" width="9.28515625" style="3" bestFit="1" customWidth="1"/>
    <col min="9394" max="9394" width="12.85546875" style="3" bestFit="1" customWidth="1"/>
    <col min="9395" max="9396" width="9.140625" style="3"/>
    <col min="9397" max="9398" width="9.28515625" style="3" bestFit="1" customWidth="1"/>
    <col min="9399" max="9399" width="9.140625" style="3"/>
    <col min="9400" max="9401" width="9.28515625" style="3" bestFit="1" customWidth="1"/>
    <col min="9402" max="9402" width="12.85546875" style="3" bestFit="1" customWidth="1"/>
    <col min="9403" max="9404" width="9.140625" style="3"/>
    <col min="9405" max="9406" width="9.28515625" style="3" bestFit="1" customWidth="1"/>
    <col min="9407" max="9407" width="9.140625" style="3"/>
    <col min="9408" max="9409" width="9.28515625" style="3" bestFit="1" customWidth="1"/>
    <col min="9410" max="9410" width="12.85546875" style="3" bestFit="1" customWidth="1"/>
    <col min="9411" max="9412" width="9.140625" style="3"/>
    <col min="9413" max="9414" width="9.28515625" style="3" bestFit="1" customWidth="1"/>
    <col min="9415" max="9415" width="9.140625" style="3"/>
    <col min="9416" max="9417" width="9.28515625" style="3" bestFit="1" customWidth="1"/>
    <col min="9418" max="9418" width="12.85546875" style="3" bestFit="1" customWidth="1"/>
    <col min="9419" max="9420" width="9.140625" style="3"/>
    <col min="9421" max="9422" width="9.28515625" style="3" bestFit="1" customWidth="1"/>
    <col min="9423" max="9423" width="9.140625" style="3"/>
    <col min="9424" max="9425" width="9.28515625" style="3" bestFit="1" customWidth="1"/>
    <col min="9426" max="9426" width="12.85546875" style="3" bestFit="1" customWidth="1"/>
    <col min="9427" max="9428" width="9.140625" style="3"/>
    <col min="9429" max="9430" width="9.28515625" style="3" bestFit="1" customWidth="1"/>
    <col min="9431" max="9431" width="9.140625" style="3"/>
    <col min="9432" max="9433" width="9.28515625" style="3" bestFit="1" customWidth="1"/>
    <col min="9434" max="9434" width="12.85546875" style="3" bestFit="1" customWidth="1"/>
    <col min="9435" max="9436" width="9.140625" style="3"/>
    <col min="9437" max="9438" width="9.28515625" style="3" bestFit="1" customWidth="1"/>
    <col min="9439" max="9439" width="9.140625" style="3"/>
    <col min="9440" max="9441" width="9.28515625" style="3" bestFit="1" customWidth="1"/>
    <col min="9442" max="9442" width="12.85546875" style="3" bestFit="1" customWidth="1"/>
    <col min="9443" max="9444" width="9.140625" style="3"/>
    <col min="9445" max="9446" width="9.28515625" style="3" bestFit="1" customWidth="1"/>
    <col min="9447" max="9447" width="9.140625" style="3"/>
    <col min="9448" max="9449" width="9.28515625" style="3" bestFit="1" customWidth="1"/>
    <col min="9450" max="9450" width="12.85546875" style="3" bestFit="1" customWidth="1"/>
    <col min="9451" max="9452" width="9.140625" style="3"/>
    <col min="9453" max="9454" width="9.28515625" style="3" bestFit="1" customWidth="1"/>
    <col min="9455" max="9455" width="9.140625" style="3"/>
    <col min="9456" max="9457" width="9.28515625" style="3" bestFit="1" customWidth="1"/>
    <col min="9458" max="9458" width="12.85546875" style="3" bestFit="1" customWidth="1"/>
    <col min="9459" max="9460" width="9.140625" style="3"/>
    <col min="9461" max="9462" width="9.28515625" style="3" bestFit="1" customWidth="1"/>
    <col min="9463" max="9463" width="9.140625" style="3"/>
    <col min="9464" max="9465" width="9.28515625" style="3" bestFit="1" customWidth="1"/>
    <col min="9466" max="9466" width="12.85546875" style="3" bestFit="1" customWidth="1"/>
    <col min="9467" max="9468" width="9.140625" style="3"/>
    <col min="9469" max="9470" width="9.28515625" style="3" bestFit="1" customWidth="1"/>
    <col min="9471" max="9471" width="9.140625" style="3"/>
    <col min="9472" max="9473" width="9.28515625" style="3" bestFit="1" customWidth="1"/>
    <col min="9474" max="9474" width="12.85546875" style="3" bestFit="1" customWidth="1"/>
    <col min="9475" max="9476" width="9.140625" style="3"/>
    <col min="9477" max="9478" width="9.28515625" style="3" bestFit="1" customWidth="1"/>
    <col min="9479" max="9479" width="9.140625" style="3"/>
    <col min="9480" max="9481" width="9.28515625" style="3" bestFit="1" customWidth="1"/>
    <col min="9482" max="9482" width="12.85546875" style="3" bestFit="1" customWidth="1"/>
    <col min="9483" max="9484" width="9.140625" style="3"/>
    <col min="9485" max="9486" width="9.28515625" style="3" bestFit="1" customWidth="1"/>
    <col min="9487" max="9487" width="9.140625" style="3"/>
    <col min="9488" max="9489" width="9.28515625" style="3" bestFit="1" customWidth="1"/>
    <col min="9490" max="9490" width="12.85546875" style="3" bestFit="1" customWidth="1"/>
    <col min="9491" max="9492" width="9.140625" style="3"/>
    <col min="9493" max="9494" width="9.28515625" style="3" bestFit="1" customWidth="1"/>
    <col min="9495" max="9495" width="9.140625" style="3"/>
    <col min="9496" max="9497" width="9.28515625" style="3" bestFit="1" customWidth="1"/>
    <col min="9498" max="9498" width="12.85546875" style="3" bestFit="1" customWidth="1"/>
    <col min="9499" max="9500" width="9.140625" style="3"/>
    <col min="9501" max="9502" width="9.28515625" style="3" bestFit="1" customWidth="1"/>
    <col min="9503" max="9503" width="9.140625" style="3"/>
    <col min="9504" max="9505" width="9.28515625" style="3" bestFit="1" customWidth="1"/>
    <col min="9506" max="9506" width="12.85546875" style="3" bestFit="1" customWidth="1"/>
    <col min="9507" max="9508" width="9.140625" style="3"/>
    <col min="9509" max="9510" width="9.28515625" style="3" bestFit="1" customWidth="1"/>
    <col min="9511" max="9511" width="9.140625" style="3"/>
    <col min="9512" max="9513" width="9.28515625" style="3" bestFit="1" customWidth="1"/>
    <col min="9514" max="9514" width="12.85546875" style="3" bestFit="1" customWidth="1"/>
    <col min="9515" max="9516" width="9.140625" style="3"/>
    <col min="9517" max="9518" width="9.28515625" style="3" bestFit="1" customWidth="1"/>
    <col min="9519" max="9519" width="9.140625" style="3"/>
    <col min="9520" max="9521" width="9.28515625" style="3" bestFit="1" customWidth="1"/>
    <col min="9522" max="9522" width="12.85546875" style="3" bestFit="1" customWidth="1"/>
    <col min="9523" max="9524" width="9.140625" style="3"/>
    <col min="9525" max="9526" width="9.28515625" style="3" bestFit="1" customWidth="1"/>
    <col min="9527" max="9527" width="9.140625" style="3"/>
    <col min="9528" max="9529" width="9.28515625" style="3" bestFit="1" customWidth="1"/>
    <col min="9530" max="9530" width="12.85546875" style="3" bestFit="1" customWidth="1"/>
    <col min="9531" max="9532" width="9.140625" style="3"/>
    <col min="9533" max="9534" width="9.28515625" style="3" bestFit="1" customWidth="1"/>
    <col min="9535" max="9535" width="9.140625" style="3"/>
    <col min="9536" max="9537" width="9.28515625" style="3" bestFit="1" customWidth="1"/>
    <col min="9538" max="9538" width="12.85546875" style="3" bestFit="1" customWidth="1"/>
    <col min="9539" max="9540" width="9.140625" style="3"/>
    <col min="9541" max="9542" width="9.28515625" style="3" bestFit="1" customWidth="1"/>
    <col min="9543" max="9543" width="9.140625" style="3"/>
    <col min="9544" max="9545" width="9.28515625" style="3" bestFit="1" customWidth="1"/>
    <col min="9546" max="9546" width="12.85546875" style="3" bestFit="1" customWidth="1"/>
    <col min="9547" max="9548" width="9.140625" style="3"/>
    <col min="9549" max="9550" width="9.28515625" style="3" bestFit="1" customWidth="1"/>
    <col min="9551" max="9551" width="9.140625" style="3"/>
    <col min="9552" max="9553" width="9.28515625" style="3" bestFit="1" customWidth="1"/>
    <col min="9554" max="9554" width="12.85546875" style="3" bestFit="1" customWidth="1"/>
    <col min="9555" max="9556" width="9.140625" style="3"/>
    <col min="9557" max="9558" width="9.28515625" style="3" bestFit="1" customWidth="1"/>
    <col min="9559" max="9559" width="9.140625" style="3"/>
    <col min="9560" max="9561" width="9.28515625" style="3" bestFit="1" customWidth="1"/>
    <col min="9562" max="9562" width="12.85546875" style="3" bestFit="1" customWidth="1"/>
    <col min="9563" max="9564" width="9.140625" style="3"/>
    <col min="9565" max="9566" width="9.28515625" style="3" bestFit="1" customWidth="1"/>
    <col min="9567" max="9567" width="9.140625" style="3"/>
    <col min="9568" max="9569" width="9.28515625" style="3" bestFit="1" customWidth="1"/>
    <col min="9570" max="9570" width="12.85546875" style="3" bestFit="1" customWidth="1"/>
    <col min="9571" max="9572" width="9.140625" style="3"/>
    <col min="9573" max="9574" width="9.28515625" style="3" bestFit="1" customWidth="1"/>
    <col min="9575" max="9575" width="9.140625" style="3"/>
    <col min="9576" max="9577" width="9.28515625" style="3" bestFit="1" customWidth="1"/>
    <col min="9578" max="9578" width="12.85546875" style="3" bestFit="1" customWidth="1"/>
    <col min="9579" max="9580" width="9.140625" style="3"/>
    <col min="9581" max="9582" width="9.28515625" style="3" bestFit="1" customWidth="1"/>
    <col min="9583" max="9583" width="9.140625" style="3"/>
    <col min="9584" max="9585" width="9.28515625" style="3" bestFit="1" customWidth="1"/>
    <col min="9586" max="9586" width="12.85546875" style="3" bestFit="1" customWidth="1"/>
    <col min="9587" max="9588" width="9.140625" style="3"/>
    <col min="9589" max="9590" width="9.28515625" style="3" bestFit="1" customWidth="1"/>
    <col min="9591" max="9591" width="9.140625" style="3"/>
    <col min="9592" max="9593" width="9.28515625" style="3" bestFit="1" customWidth="1"/>
    <col min="9594" max="9594" width="12.85546875" style="3" bestFit="1" customWidth="1"/>
    <col min="9595" max="9596" width="9.140625" style="3"/>
    <col min="9597" max="9598" width="9.28515625" style="3" bestFit="1" customWidth="1"/>
    <col min="9599" max="9599" width="9.140625" style="3"/>
    <col min="9600" max="9601" width="9.28515625" style="3" bestFit="1" customWidth="1"/>
    <col min="9602" max="9602" width="12.85546875" style="3" bestFit="1" customWidth="1"/>
    <col min="9603" max="9604" width="9.140625" style="3"/>
    <col min="9605" max="9606" width="9.28515625" style="3" bestFit="1" customWidth="1"/>
    <col min="9607" max="9607" width="9.140625" style="3"/>
    <col min="9608" max="9609" width="9.28515625" style="3" bestFit="1" customWidth="1"/>
    <col min="9610" max="9610" width="12.85546875" style="3" bestFit="1" customWidth="1"/>
    <col min="9611" max="9612" width="9.140625" style="3"/>
    <col min="9613" max="9614" width="9.28515625" style="3" bestFit="1" customWidth="1"/>
    <col min="9615" max="9615" width="9.140625" style="3"/>
    <col min="9616" max="9617" width="9.28515625" style="3" bestFit="1" customWidth="1"/>
    <col min="9618" max="9618" width="12.85546875" style="3" bestFit="1" customWidth="1"/>
    <col min="9619" max="9620" width="9.140625" style="3"/>
    <col min="9621" max="9622" width="9.28515625" style="3" bestFit="1" customWidth="1"/>
    <col min="9623" max="9623" width="9.140625" style="3"/>
    <col min="9624" max="9625" width="9.28515625" style="3" bestFit="1" customWidth="1"/>
    <col min="9626" max="9626" width="12.85546875" style="3" bestFit="1" customWidth="1"/>
    <col min="9627" max="9628" width="9.140625" style="3"/>
    <col min="9629" max="9630" width="9.28515625" style="3" bestFit="1" customWidth="1"/>
    <col min="9631" max="9631" width="9.140625" style="3"/>
    <col min="9632" max="9633" width="9.28515625" style="3" bestFit="1" customWidth="1"/>
    <col min="9634" max="9634" width="12.85546875" style="3" bestFit="1" customWidth="1"/>
    <col min="9635" max="9636" width="9.140625" style="3"/>
    <col min="9637" max="9638" width="9.28515625" style="3" bestFit="1" customWidth="1"/>
    <col min="9639" max="9639" width="9.140625" style="3"/>
    <col min="9640" max="9641" width="9.28515625" style="3" bestFit="1" customWidth="1"/>
    <col min="9642" max="9642" width="12.85546875" style="3" bestFit="1" customWidth="1"/>
    <col min="9643" max="9644" width="9.140625" style="3"/>
    <col min="9645" max="9646" width="9.28515625" style="3" bestFit="1" customWidth="1"/>
    <col min="9647" max="9647" width="9.140625" style="3"/>
    <col min="9648" max="9649" width="9.28515625" style="3" bestFit="1" customWidth="1"/>
    <col min="9650" max="9650" width="12.85546875" style="3" bestFit="1" customWidth="1"/>
    <col min="9651" max="9652" width="9.140625" style="3"/>
    <col min="9653" max="9654" width="9.28515625" style="3" bestFit="1" customWidth="1"/>
    <col min="9655" max="9655" width="9.140625" style="3"/>
    <col min="9656" max="9657" width="9.28515625" style="3" bestFit="1" customWidth="1"/>
    <col min="9658" max="9658" width="12.85546875" style="3" bestFit="1" customWidth="1"/>
    <col min="9659" max="9660" width="9.140625" style="3"/>
    <col min="9661" max="9662" width="9.28515625" style="3" bestFit="1" customWidth="1"/>
    <col min="9663" max="9663" width="9.140625" style="3"/>
    <col min="9664" max="9665" width="9.28515625" style="3" bestFit="1" customWidth="1"/>
    <col min="9666" max="9666" width="12.85546875" style="3" bestFit="1" customWidth="1"/>
    <col min="9667" max="9668" width="9.140625" style="3"/>
    <col min="9669" max="9670" width="9.28515625" style="3" bestFit="1" customWidth="1"/>
    <col min="9671" max="9671" width="9.140625" style="3"/>
    <col min="9672" max="9673" width="9.28515625" style="3" bestFit="1" customWidth="1"/>
    <col min="9674" max="9674" width="12.85546875" style="3" bestFit="1" customWidth="1"/>
    <col min="9675" max="9676" width="9.140625" style="3"/>
    <col min="9677" max="9678" width="9.28515625" style="3" bestFit="1" customWidth="1"/>
    <col min="9679" max="9679" width="9.140625" style="3"/>
    <col min="9680" max="9681" width="9.28515625" style="3" bestFit="1" customWidth="1"/>
    <col min="9682" max="9682" width="12.85546875" style="3" bestFit="1" customWidth="1"/>
    <col min="9683" max="9684" width="9.140625" style="3"/>
    <col min="9685" max="9686" width="9.28515625" style="3" bestFit="1" customWidth="1"/>
    <col min="9687" max="9687" width="9.140625" style="3"/>
    <col min="9688" max="9689" width="9.28515625" style="3" bestFit="1" customWidth="1"/>
    <col min="9690" max="9690" width="12.85546875" style="3" bestFit="1" customWidth="1"/>
    <col min="9691" max="9692" width="9.140625" style="3"/>
    <col min="9693" max="9694" width="9.28515625" style="3" bestFit="1" customWidth="1"/>
    <col min="9695" max="9695" width="9.140625" style="3"/>
    <col min="9696" max="9697" width="9.28515625" style="3" bestFit="1" customWidth="1"/>
    <col min="9698" max="9698" width="12.85546875" style="3" bestFit="1" customWidth="1"/>
    <col min="9699" max="9700" width="9.140625" style="3"/>
    <col min="9701" max="9702" width="9.28515625" style="3" bestFit="1" customWidth="1"/>
    <col min="9703" max="9703" width="9.140625" style="3"/>
    <col min="9704" max="9705" width="9.28515625" style="3" bestFit="1" customWidth="1"/>
    <col min="9706" max="9706" width="12.85546875" style="3" bestFit="1" customWidth="1"/>
    <col min="9707" max="9708" width="9.140625" style="3"/>
    <col min="9709" max="9710" width="9.28515625" style="3" bestFit="1" customWidth="1"/>
    <col min="9711" max="9711" width="9.140625" style="3"/>
    <col min="9712" max="9713" width="9.28515625" style="3" bestFit="1" customWidth="1"/>
    <col min="9714" max="9714" width="12.85546875" style="3" bestFit="1" customWidth="1"/>
    <col min="9715" max="9716" width="9.140625" style="3"/>
    <col min="9717" max="9718" width="9.28515625" style="3" bestFit="1" customWidth="1"/>
    <col min="9719" max="9719" width="9.140625" style="3"/>
    <col min="9720" max="9721" width="9.28515625" style="3" bestFit="1" customWidth="1"/>
    <col min="9722" max="9722" width="12.85546875" style="3" bestFit="1" customWidth="1"/>
    <col min="9723" max="9724" width="9.140625" style="3"/>
    <col min="9725" max="9726" width="9.28515625" style="3" bestFit="1" customWidth="1"/>
    <col min="9727" max="9727" width="9.140625" style="3"/>
    <col min="9728" max="9729" width="9.28515625" style="3" bestFit="1" customWidth="1"/>
    <col min="9730" max="9730" width="12.85546875" style="3" bestFit="1" customWidth="1"/>
    <col min="9731" max="9732" width="9.140625" style="3"/>
    <col min="9733" max="9734" width="9.28515625" style="3" bestFit="1" customWidth="1"/>
    <col min="9735" max="9735" width="9.140625" style="3"/>
    <col min="9736" max="9737" width="9.28515625" style="3" bestFit="1" customWidth="1"/>
    <col min="9738" max="9738" width="12.85546875" style="3" bestFit="1" customWidth="1"/>
    <col min="9739" max="9740" width="9.140625" style="3"/>
    <col min="9741" max="9742" width="9.28515625" style="3" bestFit="1" customWidth="1"/>
    <col min="9743" max="9743" width="9.140625" style="3"/>
    <col min="9744" max="9745" width="9.28515625" style="3" bestFit="1" customWidth="1"/>
    <col min="9746" max="9746" width="12.85546875" style="3" bestFit="1" customWidth="1"/>
    <col min="9747" max="9748" width="9.140625" style="3"/>
    <col min="9749" max="9750" width="9.28515625" style="3" bestFit="1" customWidth="1"/>
    <col min="9751" max="9751" width="9.140625" style="3"/>
    <col min="9752" max="9753" width="9.28515625" style="3" bestFit="1" customWidth="1"/>
    <col min="9754" max="9754" width="12.85546875" style="3" bestFit="1" customWidth="1"/>
    <col min="9755" max="9756" width="9.140625" style="3"/>
    <col min="9757" max="9758" width="9.28515625" style="3" bestFit="1" customWidth="1"/>
    <col min="9759" max="9759" width="9.140625" style="3"/>
    <col min="9760" max="9761" width="9.28515625" style="3" bestFit="1" customWidth="1"/>
    <col min="9762" max="9762" width="12.85546875" style="3" bestFit="1" customWidth="1"/>
    <col min="9763" max="9764" width="9.140625" style="3"/>
    <col min="9765" max="9766" width="9.28515625" style="3" bestFit="1" customWidth="1"/>
    <col min="9767" max="9767" width="9.140625" style="3"/>
    <col min="9768" max="9769" width="9.28515625" style="3" bestFit="1" customWidth="1"/>
    <col min="9770" max="9770" width="12.85546875" style="3" bestFit="1" customWidth="1"/>
    <col min="9771" max="9772" width="9.140625" style="3"/>
    <col min="9773" max="9774" width="9.28515625" style="3" bestFit="1" customWidth="1"/>
    <col min="9775" max="9775" width="9.140625" style="3"/>
    <col min="9776" max="9777" width="9.28515625" style="3" bestFit="1" customWidth="1"/>
    <col min="9778" max="9778" width="12.85546875" style="3" bestFit="1" customWidth="1"/>
    <col min="9779" max="9780" width="9.140625" style="3"/>
    <col min="9781" max="9782" width="9.28515625" style="3" bestFit="1" customWidth="1"/>
    <col min="9783" max="9783" width="9.140625" style="3"/>
    <col min="9784" max="9785" width="9.28515625" style="3" bestFit="1" customWidth="1"/>
    <col min="9786" max="9786" width="12.85546875" style="3" bestFit="1" customWidth="1"/>
    <col min="9787" max="9788" width="9.140625" style="3"/>
    <col min="9789" max="9790" width="9.28515625" style="3" bestFit="1" customWidth="1"/>
    <col min="9791" max="9791" width="9.140625" style="3"/>
    <col min="9792" max="9793" width="9.28515625" style="3" bestFit="1" customWidth="1"/>
    <col min="9794" max="9794" width="12.85546875" style="3" bestFit="1" customWidth="1"/>
    <col min="9795" max="9796" width="9.140625" style="3"/>
    <col min="9797" max="9798" width="9.28515625" style="3" bestFit="1" customWidth="1"/>
    <col min="9799" max="9799" width="9.140625" style="3"/>
    <col min="9800" max="9801" width="9.28515625" style="3" bestFit="1" customWidth="1"/>
    <col min="9802" max="9802" width="12.85546875" style="3" bestFit="1" customWidth="1"/>
    <col min="9803" max="9804" width="9.140625" style="3"/>
    <col min="9805" max="9806" width="9.28515625" style="3" bestFit="1" customWidth="1"/>
    <col min="9807" max="9807" width="9.140625" style="3"/>
    <col min="9808" max="9809" width="9.28515625" style="3" bestFit="1" customWidth="1"/>
    <col min="9810" max="9810" width="12.85546875" style="3" bestFit="1" customWidth="1"/>
    <col min="9811" max="9812" width="9.140625" style="3"/>
    <col min="9813" max="9814" width="9.28515625" style="3" bestFit="1" customWidth="1"/>
    <col min="9815" max="9815" width="9.140625" style="3"/>
    <col min="9816" max="9817" width="9.28515625" style="3" bestFit="1" customWidth="1"/>
    <col min="9818" max="9818" width="12.85546875" style="3" bestFit="1" customWidth="1"/>
    <col min="9819" max="9820" width="9.140625" style="3"/>
    <col min="9821" max="9822" width="9.28515625" style="3" bestFit="1" customWidth="1"/>
    <col min="9823" max="9823" width="9.140625" style="3"/>
    <col min="9824" max="9825" width="9.28515625" style="3" bestFit="1" customWidth="1"/>
    <col min="9826" max="9826" width="12.85546875" style="3" bestFit="1" customWidth="1"/>
    <col min="9827" max="9828" width="9.140625" style="3"/>
    <col min="9829" max="9830" width="9.28515625" style="3" bestFit="1" customWidth="1"/>
    <col min="9831" max="9831" width="9.140625" style="3"/>
    <col min="9832" max="9833" width="9.28515625" style="3" bestFit="1" customWidth="1"/>
    <col min="9834" max="9834" width="12.85546875" style="3" bestFit="1" customWidth="1"/>
    <col min="9835" max="9836" width="9.140625" style="3"/>
    <col min="9837" max="9838" width="9.28515625" style="3" bestFit="1" customWidth="1"/>
    <col min="9839" max="9839" width="9.140625" style="3"/>
    <col min="9840" max="9841" width="9.28515625" style="3" bestFit="1" customWidth="1"/>
    <col min="9842" max="9842" width="12.85546875" style="3" bestFit="1" customWidth="1"/>
    <col min="9843" max="9844" width="9.140625" style="3"/>
    <col min="9845" max="9846" width="9.28515625" style="3" bestFit="1" customWidth="1"/>
    <col min="9847" max="9847" width="9.140625" style="3"/>
    <col min="9848" max="9849" width="9.28515625" style="3" bestFit="1" customWidth="1"/>
    <col min="9850" max="9850" width="12.85546875" style="3" bestFit="1" customWidth="1"/>
    <col min="9851" max="9852" width="9.140625" style="3"/>
    <col min="9853" max="9854" width="9.28515625" style="3" bestFit="1" customWidth="1"/>
    <col min="9855" max="9855" width="9.140625" style="3"/>
    <col min="9856" max="9857" width="9.28515625" style="3" bestFit="1" customWidth="1"/>
    <col min="9858" max="9858" width="12.85546875" style="3" bestFit="1" customWidth="1"/>
    <col min="9859" max="9860" width="9.140625" style="3"/>
    <col min="9861" max="9862" width="9.28515625" style="3" bestFit="1" customWidth="1"/>
    <col min="9863" max="9863" width="9.140625" style="3"/>
    <col min="9864" max="9865" width="9.28515625" style="3" bestFit="1" customWidth="1"/>
    <col min="9866" max="9866" width="12.85546875" style="3" bestFit="1" customWidth="1"/>
    <col min="9867" max="9868" width="9.140625" style="3"/>
    <col min="9869" max="9870" width="9.28515625" style="3" bestFit="1" customWidth="1"/>
    <col min="9871" max="9871" width="9.140625" style="3"/>
    <col min="9872" max="9873" width="9.28515625" style="3" bestFit="1" customWidth="1"/>
    <col min="9874" max="9874" width="12.85546875" style="3" bestFit="1" customWidth="1"/>
    <col min="9875" max="9876" width="9.140625" style="3"/>
    <col min="9877" max="9878" width="9.28515625" style="3" bestFit="1" customWidth="1"/>
    <col min="9879" max="9879" width="9.140625" style="3"/>
    <col min="9880" max="9881" width="9.28515625" style="3" bestFit="1" customWidth="1"/>
    <col min="9882" max="9882" width="12.85546875" style="3" bestFit="1" customWidth="1"/>
    <col min="9883" max="9884" width="9.140625" style="3"/>
    <col min="9885" max="9886" width="9.28515625" style="3" bestFit="1" customWidth="1"/>
    <col min="9887" max="9887" width="9.140625" style="3"/>
    <col min="9888" max="9889" width="9.28515625" style="3" bestFit="1" customWidth="1"/>
    <col min="9890" max="9890" width="12.85546875" style="3" bestFit="1" customWidth="1"/>
    <col min="9891" max="9892" width="9.140625" style="3"/>
    <col min="9893" max="9894" width="9.28515625" style="3" bestFit="1" customWidth="1"/>
    <col min="9895" max="9895" width="9.140625" style="3"/>
    <col min="9896" max="9897" width="9.28515625" style="3" bestFit="1" customWidth="1"/>
    <col min="9898" max="9898" width="12.85546875" style="3" bestFit="1" customWidth="1"/>
    <col min="9899" max="9900" width="9.140625" style="3"/>
    <col min="9901" max="9902" width="9.28515625" style="3" bestFit="1" customWidth="1"/>
    <col min="9903" max="9903" width="9.140625" style="3"/>
    <col min="9904" max="9905" width="9.28515625" style="3" bestFit="1" customWidth="1"/>
    <col min="9906" max="9906" width="12.85546875" style="3" bestFit="1" customWidth="1"/>
    <col min="9907" max="9908" width="9.140625" style="3"/>
    <col min="9909" max="9910" width="9.28515625" style="3" bestFit="1" customWidth="1"/>
    <col min="9911" max="9911" width="9.140625" style="3"/>
    <col min="9912" max="9913" width="9.28515625" style="3" bestFit="1" customWidth="1"/>
    <col min="9914" max="9914" width="12.85546875" style="3" bestFit="1" customWidth="1"/>
    <col min="9915" max="9916" width="9.140625" style="3"/>
    <col min="9917" max="9918" width="9.28515625" style="3" bestFit="1" customWidth="1"/>
    <col min="9919" max="9919" width="9.140625" style="3"/>
    <col min="9920" max="9921" width="9.28515625" style="3" bestFit="1" customWidth="1"/>
    <col min="9922" max="9922" width="12.85546875" style="3" bestFit="1" customWidth="1"/>
    <col min="9923" max="9924" width="9.140625" style="3"/>
    <col min="9925" max="9926" width="9.28515625" style="3" bestFit="1" customWidth="1"/>
    <col min="9927" max="9927" width="9.140625" style="3"/>
    <col min="9928" max="9929" width="9.28515625" style="3" bestFit="1" customWidth="1"/>
    <col min="9930" max="9930" width="12.85546875" style="3" bestFit="1" customWidth="1"/>
    <col min="9931" max="9932" width="9.140625" style="3"/>
    <col min="9933" max="9934" width="9.28515625" style="3" bestFit="1" customWidth="1"/>
    <col min="9935" max="9935" width="9.140625" style="3"/>
    <col min="9936" max="9937" width="9.28515625" style="3" bestFit="1" customWidth="1"/>
    <col min="9938" max="9938" width="12.85546875" style="3" bestFit="1" customWidth="1"/>
    <col min="9939" max="9940" width="9.140625" style="3"/>
    <col min="9941" max="9942" width="9.28515625" style="3" bestFit="1" customWidth="1"/>
    <col min="9943" max="9943" width="9.140625" style="3"/>
    <col min="9944" max="9945" width="9.28515625" style="3" bestFit="1" customWidth="1"/>
    <col min="9946" max="9946" width="12.85546875" style="3" bestFit="1" customWidth="1"/>
    <col min="9947" max="9948" width="9.140625" style="3"/>
    <col min="9949" max="9950" width="9.28515625" style="3" bestFit="1" customWidth="1"/>
    <col min="9951" max="9951" width="9.140625" style="3"/>
    <col min="9952" max="9953" width="9.28515625" style="3" bestFit="1" customWidth="1"/>
    <col min="9954" max="9954" width="12.85546875" style="3" bestFit="1" customWidth="1"/>
    <col min="9955" max="9956" width="9.140625" style="3"/>
    <col min="9957" max="9958" width="9.28515625" style="3" bestFit="1" customWidth="1"/>
    <col min="9959" max="9959" width="9.140625" style="3"/>
    <col min="9960" max="9961" width="9.28515625" style="3" bestFit="1" customWidth="1"/>
    <col min="9962" max="9962" width="12.85546875" style="3" bestFit="1" customWidth="1"/>
    <col min="9963" max="9964" width="9.140625" style="3"/>
    <col min="9965" max="9966" width="9.28515625" style="3" bestFit="1" customWidth="1"/>
    <col min="9967" max="9967" width="9.140625" style="3"/>
    <col min="9968" max="9969" width="9.28515625" style="3" bestFit="1" customWidth="1"/>
    <col min="9970" max="9970" width="12.85546875" style="3" bestFit="1" customWidth="1"/>
    <col min="9971" max="9972" width="9.140625" style="3"/>
    <col min="9973" max="9974" width="9.28515625" style="3" bestFit="1" customWidth="1"/>
    <col min="9975" max="9975" width="9.140625" style="3"/>
    <col min="9976" max="9977" width="9.28515625" style="3" bestFit="1" customWidth="1"/>
    <col min="9978" max="9978" width="12.85546875" style="3" bestFit="1" customWidth="1"/>
    <col min="9979" max="9980" width="9.140625" style="3"/>
    <col min="9981" max="9982" width="9.28515625" style="3" bestFit="1" customWidth="1"/>
    <col min="9983" max="9983" width="9.140625" style="3"/>
    <col min="9984" max="9985" width="9.28515625" style="3" bestFit="1" customWidth="1"/>
    <col min="9986" max="9986" width="12.85546875" style="3" bestFit="1" customWidth="1"/>
    <col min="9987" max="9988" width="9.140625" style="3"/>
    <col min="9989" max="9990" width="9.28515625" style="3" bestFit="1" customWidth="1"/>
    <col min="9991" max="9991" width="9.140625" style="3"/>
    <col min="9992" max="9993" width="9.28515625" style="3" bestFit="1" customWidth="1"/>
    <col min="9994" max="9994" width="12.85546875" style="3" bestFit="1" customWidth="1"/>
    <col min="9995" max="9996" width="9.140625" style="3"/>
    <col min="9997" max="9998" width="9.28515625" style="3" bestFit="1" customWidth="1"/>
    <col min="9999" max="9999" width="9.140625" style="3"/>
    <col min="10000" max="10001" width="9.28515625" style="3" bestFit="1" customWidth="1"/>
    <col min="10002" max="10002" width="12.85546875" style="3" bestFit="1" customWidth="1"/>
    <col min="10003" max="10004" width="9.140625" style="3"/>
    <col min="10005" max="10006" width="9.28515625" style="3" bestFit="1" customWidth="1"/>
    <col min="10007" max="10007" width="9.140625" style="3"/>
    <col min="10008" max="10009" width="9.28515625" style="3" bestFit="1" customWidth="1"/>
    <col min="10010" max="10010" width="12.85546875" style="3" bestFit="1" customWidth="1"/>
    <col min="10011" max="10012" width="9.140625" style="3"/>
    <col min="10013" max="10014" width="9.28515625" style="3" bestFit="1" customWidth="1"/>
    <col min="10015" max="10015" width="9.140625" style="3"/>
    <col min="10016" max="10017" width="9.28515625" style="3" bestFit="1" customWidth="1"/>
    <col min="10018" max="10018" width="12.85546875" style="3" bestFit="1" customWidth="1"/>
    <col min="10019" max="10020" width="9.140625" style="3"/>
    <col min="10021" max="10022" width="9.28515625" style="3" bestFit="1" customWidth="1"/>
    <col min="10023" max="10023" width="9.140625" style="3"/>
    <col min="10024" max="10025" width="9.28515625" style="3" bestFit="1" customWidth="1"/>
    <col min="10026" max="10026" width="12.85546875" style="3" bestFit="1" customWidth="1"/>
    <col min="10027" max="10028" width="9.140625" style="3"/>
    <col min="10029" max="10030" width="9.28515625" style="3" bestFit="1" customWidth="1"/>
    <col min="10031" max="10031" width="9.140625" style="3"/>
    <col min="10032" max="10033" width="9.28515625" style="3" bestFit="1" customWidth="1"/>
    <col min="10034" max="10034" width="12.85546875" style="3" bestFit="1" customWidth="1"/>
    <col min="10035" max="10036" width="9.140625" style="3"/>
    <col min="10037" max="10038" width="9.28515625" style="3" bestFit="1" customWidth="1"/>
    <col min="10039" max="10039" width="9.140625" style="3"/>
    <col min="10040" max="10041" width="9.28515625" style="3" bestFit="1" customWidth="1"/>
    <col min="10042" max="10042" width="12.85546875" style="3" bestFit="1" customWidth="1"/>
    <col min="10043" max="10044" width="9.140625" style="3"/>
    <col min="10045" max="10046" width="9.28515625" style="3" bestFit="1" customWidth="1"/>
    <col min="10047" max="10047" width="9.140625" style="3"/>
    <col min="10048" max="10049" width="9.28515625" style="3" bestFit="1" customWidth="1"/>
    <col min="10050" max="10050" width="12.85546875" style="3" bestFit="1" customWidth="1"/>
    <col min="10051" max="10052" width="9.140625" style="3"/>
    <col min="10053" max="10054" width="9.28515625" style="3" bestFit="1" customWidth="1"/>
    <col min="10055" max="10055" width="9.140625" style="3"/>
    <col min="10056" max="10057" width="9.28515625" style="3" bestFit="1" customWidth="1"/>
    <col min="10058" max="10058" width="12.85546875" style="3" bestFit="1" customWidth="1"/>
    <col min="10059" max="10060" width="9.140625" style="3"/>
    <col min="10061" max="10062" width="9.28515625" style="3" bestFit="1" customWidth="1"/>
    <col min="10063" max="10063" width="9.140625" style="3"/>
    <col min="10064" max="10065" width="9.28515625" style="3" bestFit="1" customWidth="1"/>
    <col min="10066" max="10066" width="12.85546875" style="3" bestFit="1" customWidth="1"/>
    <col min="10067" max="10068" width="9.140625" style="3"/>
    <col min="10069" max="10070" width="9.28515625" style="3" bestFit="1" customWidth="1"/>
    <col min="10071" max="10071" width="9.140625" style="3"/>
    <col min="10072" max="10073" width="9.28515625" style="3" bestFit="1" customWidth="1"/>
    <col min="10074" max="10074" width="12.85546875" style="3" bestFit="1" customWidth="1"/>
    <col min="10075" max="10076" width="9.140625" style="3"/>
    <col min="10077" max="10078" width="9.28515625" style="3" bestFit="1" customWidth="1"/>
    <col min="10079" max="10079" width="9.140625" style="3"/>
    <col min="10080" max="10081" width="9.28515625" style="3" bestFit="1" customWidth="1"/>
    <col min="10082" max="10082" width="12.85546875" style="3" bestFit="1" customWidth="1"/>
    <col min="10083" max="10084" width="9.140625" style="3"/>
    <col min="10085" max="10086" width="9.28515625" style="3" bestFit="1" customWidth="1"/>
    <col min="10087" max="10087" width="9.140625" style="3"/>
    <col min="10088" max="10089" width="9.28515625" style="3" bestFit="1" customWidth="1"/>
    <col min="10090" max="10090" width="12.85546875" style="3" bestFit="1" customWidth="1"/>
    <col min="10091" max="10092" width="9.140625" style="3"/>
    <col min="10093" max="10094" width="9.28515625" style="3" bestFit="1" customWidth="1"/>
    <col min="10095" max="10095" width="9.140625" style="3"/>
    <col min="10096" max="10097" width="9.28515625" style="3" bestFit="1" customWidth="1"/>
    <col min="10098" max="10098" width="12.85546875" style="3" bestFit="1" customWidth="1"/>
    <col min="10099" max="10100" width="9.140625" style="3"/>
    <col min="10101" max="10102" width="9.28515625" style="3" bestFit="1" customWidth="1"/>
    <col min="10103" max="10103" width="9.140625" style="3"/>
    <col min="10104" max="10105" width="9.28515625" style="3" bestFit="1" customWidth="1"/>
    <col min="10106" max="10106" width="12.85546875" style="3" bestFit="1" customWidth="1"/>
    <col min="10107" max="10108" width="9.140625" style="3"/>
    <col min="10109" max="10110" width="9.28515625" style="3" bestFit="1" customWidth="1"/>
    <col min="10111" max="10111" width="9.140625" style="3"/>
    <col min="10112" max="10113" width="9.28515625" style="3" bestFit="1" customWidth="1"/>
    <col min="10114" max="10114" width="12.85546875" style="3" bestFit="1" customWidth="1"/>
    <col min="10115" max="10116" width="9.140625" style="3"/>
    <col min="10117" max="10118" width="9.28515625" style="3" bestFit="1" customWidth="1"/>
    <col min="10119" max="10119" width="9.140625" style="3"/>
    <col min="10120" max="10121" width="9.28515625" style="3" bestFit="1" customWidth="1"/>
    <col min="10122" max="10122" width="12.85546875" style="3" bestFit="1" customWidth="1"/>
    <col min="10123" max="10124" width="9.140625" style="3"/>
    <col min="10125" max="10126" width="9.28515625" style="3" bestFit="1" customWidth="1"/>
    <col min="10127" max="10127" width="9.140625" style="3"/>
    <col min="10128" max="10129" width="9.28515625" style="3" bestFit="1" customWidth="1"/>
    <col min="10130" max="10130" width="12.85546875" style="3" bestFit="1" customWidth="1"/>
    <col min="10131" max="10132" width="9.140625" style="3"/>
    <col min="10133" max="10134" width="9.28515625" style="3" bestFit="1" customWidth="1"/>
    <col min="10135" max="10135" width="9.140625" style="3"/>
    <col min="10136" max="10137" width="9.28515625" style="3" bestFit="1" customWidth="1"/>
    <col min="10138" max="10138" width="12.85546875" style="3" bestFit="1" customWidth="1"/>
    <col min="10139" max="10140" width="9.140625" style="3"/>
    <col min="10141" max="10142" width="9.28515625" style="3" bestFit="1" customWidth="1"/>
    <col min="10143" max="10143" width="9.140625" style="3"/>
    <col min="10144" max="10145" width="9.28515625" style="3" bestFit="1" customWidth="1"/>
    <col min="10146" max="10146" width="12.85546875" style="3" bestFit="1" customWidth="1"/>
    <col min="10147" max="10148" width="9.140625" style="3"/>
    <col min="10149" max="10150" width="9.28515625" style="3" bestFit="1" customWidth="1"/>
    <col min="10151" max="10151" width="9.140625" style="3"/>
    <col min="10152" max="10153" width="9.28515625" style="3" bestFit="1" customWidth="1"/>
    <col min="10154" max="10154" width="12.85546875" style="3" bestFit="1" customWidth="1"/>
    <col min="10155" max="10156" width="9.140625" style="3"/>
    <col min="10157" max="10158" width="9.28515625" style="3" bestFit="1" customWidth="1"/>
    <col min="10159" max="10159" width="9.140625" style="3"/>
    <col min="10160" max="10161" width="9.28515625" style="3" bestFit="1" customWidth="1"/>
    <col min="10162" max="10162" width="12.85546875" style="3" bestFit="1" customWidth="1"/>
    <col min="10163" max="10164" width="9.140625" style="3"/>
    <col min="10165" max="10166" width="9.28515625" style="3" bestFit="1" customWidth="1"/>
    <col min="10167" max="10167" width="9.140625" style="3"/>
    <col min="10168" max="10169" width="9.28515625" style="3" bestFit="1" customWidth="1"/>
    <col min="10170" max="10170" width="12.85546875" style="3" bestFit="1" customWidth="1"/>
    <col min="10171" max="10172" width="9.140625" style="3"/>
    <col min="10173" max="10174" width="9.28515625" style="3" bestFit="1" customWidth="1"/>
    <col min="10175" max="10175" width="9.140625" style="3"/>
    <col min="10176" max="10177" width="9.28515625" style="3" bestFit="1" customWidth="1"/>
    <col min="10178" max="10178" width="12.85546875" style="3" bestFit="1" customWidth="1"/>
    <col min="10179" max="10180" width="9.140625" style="3"/>
    <col min="10181" max="10182" width="9.28515625" style="3" bestFit="1" customWidth="1"/>
    <col min="10183" max="10183" width="9.140625" style="3"/>
    <col min="10184" max="10185" width="9.28515625" style="3" bestFit="1" customWidth="1"/>
    <col min="10186" max="10186" width="12.85546875" style="3" bestFit="1" customWidth="1"/>
    <col min="10187" max="10188" width="9.140625" style="3"/>
    <col min="10189" max="10190" width="9.28515625" style="3" bestFit="1" customWidth="1"/>
    <col min="10191" max="10191" width="9.140625" style="3"/>
    <col min="10192" max="10193" width="9.28515625" style="3" bestFit="1" customWidth="1"/>
    <col min="10194" max="10194" width="12.85546875" style="3" bestFit="1" customWidth="1"/>
    <col min="10195" max="10196" width="9.140625" style="3"/>
    <col min="10197" max="10198" width="9.28515625" style="3" bestFit="1" customWidth="1"/>
    <col min="10199" max="10199" width="9.140625" style="3"/>
    <col min="10200" max="10201" width="9.28515625" style="3" bestFit="1" customWidth="1"/>
    <col min="10202" max="10202" width="12.85546875" style="3" bestFit="1" customWidth="1"/>
    <col min="10203" max="10204" width="9.140625" style="3"/>
    <col min="10205" max="10206" width="9.28515625" style="3" bestFit="1" customWidth="1"/>
    <col min="10207" max="10207" width="9.140625" style="3"/>
    <col min="10208" max="10209" width="9.28515625" style="3" bestFit="1" customWidth="1"/>
    <col min="10210" max="10210" width="12.85546875" style="3" bestFit="1" customWidth="1"/>
    <col min="10211" max="10212" width="9.140625" style="3"/>
    <col min="10213" max="10214" width="9.28515625" style="3" bestFit="1" customWidth="1"/>
    <col min="10215" max="10215" width="9.140625" style="3"/>
    <col min="10216" max="10217" width="9.28515625" style="3" bestFit="1" customWidth="1"/>
    <col min="10218" max="10218" width="12.85546875" style="3" bestFit="1" customWidth="1"/>
    <col min="10219" max="10220" width="9.140625" style="3"/>
    <col min="10221" max="10222" width="9.28515625" style="3" bestFit="1" customWidth="1"/>
    <col min="10223" max="10223" width="9.140625" style="3"/>
    <col min="10224" max="10225" width="9.28515625" style="3" bestFit="1" customWidth="1"/>
    <col min="10226" max="10226" width="12.85546875" style="3" bestFit="1" customWidth="1"/>
    <col min="10227" max="10228" width="9.140625" style="3"/>
    <col min="10229" max="10230" width="9.28515625" style="3" bestFit="1" customWidth="1"/>
    <col min="10231" max="10231" width="9.140625" style="3"/>
    <col min="10232" max="10233" width="9.28515625" style="3" bestFit="1" customWidth="1"/>
    <col min="10234" max="10234" width="12.85546875" style="3" bestFit="1" customWidth="1"/>
    <col min="10235" max="10236" width="9.140625" style="3"/>
    <col min="10237" max="10238" width="9.28515625" style="3" bestFit="1" customWidth="1"/>
    <col min="10239" max="10239" width="9.140625" style="3"/>
    <col min="10240" max="10241" width="9.28515625" style="3" bestFit="1" customWidth="1"/>
    <col min="10242" max="10242" width="12.85546875" style="3" bestFit="1" customWidth="1"/>
    <col min="10243" max="10244" width="9.140625" style="3"/>
    <col min="10245" max="10246" width="9.28515625" style="3" bestFit="1" customWidth="1"/>
    <col min="10247" max="10247" width="9.140625" style="3"/>
    <col min="10248" max="10249" width="9.28515625" style="3" bestFit="1" customWidth="1"/>
    <col min="10250" max="10250" width="12.85546875" style="3" bestFit="1" customWidth="1"/>
    <col min="10251" max="10252" width="9.140625" style="3"/>
    <col min="10253" max="10254" width="9.28515625" style="3" bestFit="1" customWidth="1"/>
    <col min="10255" max="10255" width="9.140625" style="3"/>
    <col min="10256" max="10257" width="9.28515625" style="3" bestFit="1" customWidth="1"/>
    <col min="10258" max="10258" width="12.85546875" style="3" bestFit="1" customWidth="1"/>
    <col min="10259" max="10260" width="9.140625" style="3"/>
    <col min="10261" max="10262" width="9.28515625" style="3" bestFit="1" customWidth="1"/>
    <col min="10263" max="10263" width="9.140625" style="3"/>
    <col min="10264" max="10265" width="9.28515625" style="3" bestFit="1" customWidth="1"/>
    <col min="10266" max="10266" width="12.85546875" style="3" bestFit="1" customWidth="1"/>
    <col min="10267" max="10268" width="9.140625" style="3"/>
    <col min="10269" max="10270" width="9.28515625" style="3" bestFit="1" customWidth="1"/>
    <col min="10271" max="10271" width="9.140625" style="3"/>
    <col min="10272" max="10273" width="9.28515625" style="3" bestFit="1" customWidth="1"/>
    <col min="10274" max="10274" width="12.85546875" style="3" bestFit="1" customWidth="1"/>
    <col min="10275" max="10276" width="9.140625" style="3"/>
    <col min="10277" max="10278" width="9.28515625" style="3" bestFit="1" customWidth="1"/>
    <col min="10279" max="10279" width="9.140625" style="3"/>
    <col min="10280" max="10281" width="9.28515625" style="3" bestFit="1" customWidth="1"/>
    <col min="10282" max="10282" width="12.85546875" style="3" bestFit="1" customWidth="1"/>
    <col min="10283" max="10284" width="9.140625" style="3"/>
    <col min="10285" max="10286" width="9.28515625" style="3" bestFit="1" customWidth="1"/>
    <col min="10287" max="10287" width="9.140625" style="3"/>
    <col min="10288" max="10289" width="9.28515625" style="3" bestFit="1" customWidth="1"/>
    <col min="10290" max="10290" width="12.85546875" style="3" bestFit="1" customWidth="1"/>
    <col min="10291" max="10292" width="9.140625" style="3"/>
    <col min="10293" max="10294" width="9.28515625" style="3" bestFit="1" customWidth="1"/>
    <col min="10295" max="10295" width="9.140625" style="3"/>
    <col min="10296" max="10297" width="9.28515625" style="3" bestFit="1" customWidth="1"/>
    <col min="10298" max="10298" width="12.85546875" style="3" bestFit="1" customWidth="1"/>
    <col min="10299" max="10300" width="9.140625" style="3"/>
    <col min="10301" max="10302" width="9.28515625" style="3" bestFit="1" customWidth="1"/>
    <col min="10303" max="10303" width="9.140625" style="3"/>
    <col min="10304" max="10305" width="9.28515625" style="3" bestFit="1" customWidth="1"/>
    <col min="10306" max="10306" width="12.85546875" style="3" bestFit="1" customWidth="1"/>
    <col min="10307" max="10308" width="9.140625" style="3"/>
    <col min="10309" max="10310" width="9.28515625" style="3" bestFit="1" customWidth="1"/>
    <col min="10311" max="10311" width="9.140625" style="3"/>
    <col min="10312" max="10313" width="9.28515625" style="3" bestFit="1" customWidth="1"/>
    <col min="10314" max="10314" width="12.85546875" style="3" bestFit="1" customWidth="1"/>
    <col min="10315" max="10316" width="9.140625" style="3"/>
    <col min="10317" max="10318" width="9.28515625" style="3" bestFit="1" customWidth="1"/>
    <col min="10319" max="10319" width="9.140625" style="3"/>
    <col min="10320" max="10321" width="9.28515625" style="3" bestFit="1" customWidth="1"/>
    <col min="10322" max="10322" width="12.85546875" style="3" bestFit="1" customWidth="1"/>
    <col min="10323" max="10324" width="9.140625" style="3"/>
    <col min="10325" max="10326" width="9.28515625" style="3" bestFit="1" customWidth="1"/>
    <col min="10327" max="10327" width="9.140625" style="3"/>
    <col min="10328" max="10329" width="9.28515625" style="3" bestFit="1" customWidth="1"/>
    <col min="10330" max="10330" width="12.85546875" style="3" bestFit="1" customWidth="1"/>
    <col min="10331" max="10332" width="9.140625" style="3"/>
    <col min="10333" max="10334" width="9.28515625" style="3" bestFit="1" customWidth="1"/>
    <col min="10335" max="10335" width="9.140625" style="3"/>
    <col min="10336" max="10337" width="9.28515625" style="3" bestFit="1" customWidth="1"/>
    <col min="10338" max="10338" width="12.85546875" style="3" bestFit="1" customWidth="1"/>
    <col min="10339" max="10340" width="9.140625" style="3"/>
    <col min="10341" max="10342" width="9.28515625" style="3" bestFit="1" customWidth="1"/>
    <col min="10343" max="10343" width="9.140625" style="3"/>
    <col min="10344" max="10345" width="9.28515625" style="3" bestFit="1" customWidth="1"/>
    <col min="10346" max="10346" width="12.85546875" style="3" bestFit="1" customWidth="1"/>
    <col min="10347" max="10348" width="9.140625" style="3"/>
    <col min="10349" max="10350" width="9.28515625" style="3" bestFit="1" customWidth="1"/>
    <col min="10351" max="10351" width="9.140625" style="3"/>
    <col min="10352" max="10353" width="9.28515625" style="3" bestFit="1" customWidth="1"/>
    <col min="10354" max="10354" width="12.85546875" style="3" bestFit="1" customWidth="1"/>
    <col min="10355" max="10356" width="9.140625" style="3"/>
    <col min="10357" max="10358" width="9.28515625" style="3" bestFit="1" customWidth="1"/>
    <col min="10359" max="10359" width="9.140625" style="3"/>
    <col min="10360" max="10361" width="9.28515625" style="3" bestFit="1" customWidth="1"/>
    <col min="10362" max="10362" width="12.85546875" style="3" bestFit="1" customWidth="1"/>
    <col min="10363" max="10364" width="9.140625" style="3"/>
    <col min="10365" max="10366" width="9.28515625" style="3" bestFit="1" customWidth="1"/>
    <col min="10367" max="10367" width="9.140625" style="3"/>
    <col min="10368" max="10369" width="9.28515625" style="3" bestFit="1" customWidth="1"/>
    <col min="10370" max="10370" width="12.85546875" style="3" bestFit="1" customWidth="1"/>
    <col min="10371" max="10372" width="9.140625" style="3"/>
    <col min="10373" max="10374" width="9.28515625" style="3" bestFit="1" customWidth="1"/>
    <col min="10375" max="10375" width="9.140625" style="3"/>
    <col min="10376" max="10377" width="9.28515625" style="3" bestFit="1" customWidth="1"/>
    <col min="10378" max="10378" width="12.85546875" style="3" bestFit="1" customWidth="1"/>
    <col min="10379" max="10380" width="9.140625" style="3"/>
    <col min="10381" max="10382" width="9.28515625" style="3" bestFit="1" customWidth="1"/>
    <col min="10383" max="10383" width="9.140625" style="3"/>
    <col min="10384" max="10385" width="9.28515625" style="3" bestFit="1" customWidth="1"/>
    <col min="10386" max="10386" width="12.85546875" style="3" bestFit="1" customWidth="1"/>
    <col min="10387" max="10388" width="9.140625" style="3"/>
    <col min="10389" max="10390" width="9.28515625" style="3" bestFit="1" customWidth="1"/>
    <col min="10391" max="10391" width="9.140625" style="3"/>
    <col min="10392" max="10393" width="9.28515625" style="3" bestFit="1" customWidth="1"/>
    <col min="10394" max="10394" width="12.85546875" style="3" bestFit="1" customWidth="1"/>
    <col min="10395" max="10396" width="9.140625" style="3"/>
    <col min="10397" max="10398" width="9.28515625" style="3" bestFit="1" customWidth="1"/>
    <col min="10399" max="10399" width="9.140625" style="3"/>
    <col min="10400" max="10401" width="9.28515625" style="3" bestFit="1" customWidth="1"/>
    <col min="10402" max="10402" width="12.85546875" style="3" bestFit="1" customWidth="1"/>
    <col min="10403" max="10404" width="9.140625" style="3"/>
    <col min="10405" max="10406" width="9.28515625" style="3" bestFit="1" customWidth="1"/>
    <col min="10407" max="10407" width="9.140625" style="3"/>
    <col min="10408" max="10409" width="9.28515625" style="3" bestFit="1" customWidth="1"/>
    <col min="10410" max="10410" width="12.85546875" style="3" bestFit="1" customWidth="1"/>
    <col min="10411" max="10412" width="9.140625" style="3"/>
    <col min="10413" max="10414" width="9.28515625" style="3" bestFit="1" customWidth="1"/>
    <col min="10415" max="10415" width="9.140625" style="3"/>
    <col min="10416" max="10417" width="9.28515625" style="3" bestFit="1" customWidth="1"/>
    <col min="10418" max="10418" width="12.85546875" style="3" bestFit="1" customWidth="1"/>
    <col min="10419" max="10420" width="9.140625" style="3"/>
    <col min="10421" max="10422" width="9.28515625" style="3" bestFit="1" customWidth="1"/>
    <col min="10423" max="10423" width="9.140625" style="3"/>
    <col min="10424" max="10425" width="9.28515625" style="3" bestFit="1" customWidth="1"/>
    <col min="10426" max="10426" width="12.85546875" style="3" bestFit="1" customWidth="1"/>
    <col min="10427" max="10428" width="9.140625" style="3"/>
    <col min="10429" max="10430" width="9.28515625" style="3" bestFit="1" customWidth="1"/>
    <col min="10431" max="10431" width="9.140625" style="3"/>
    <col min="10432" max="10433" width="9.28515625" style="3" bestFit="1" customWidth="1"/>
    <col min="10434" max="10434" width="12.85546875" style="3" bestFit="1" customWidth="1"/>
    <col min="10435" max="10436" width="9.140625" style="3"/>
    <col min="10437" max="10438" width="9.28515625" style="3" bestFit="1" customWidth="1"/>
    <col min="10439" max="10439" width="9.140625" style="3"/>
    <col min="10440" max="10441" width="9.28515625" style="3" bestFit="1" customWidth="1"/>
    <col min="10442" max="10442" width="12.85546875" style="3" bestFit="1" customWidth="1"/>
    <col min="10443" max="10444" width="9.140625" style="3"/>
    <col min="10445" max="10446" width="9.28515625" style="3" bestFit="1" customWidth="1"/>
    <col min="10447" max="10447" width="9.140625" style="3"/>
    <col min="10448" max="10449" width="9.28515625" style="3" bestFit="1" customWidth="1"/>
    <col min="10450" max="10450" width="12.85546875" style="3" bestFit="1" customWidth="1"/>
    <col min="10451" max="10452" width="9.140625" style="3"/>
    <col min="10453" max="10454" width="9.28515625" style="3" bestFit="1" customWidth="1"/>
    <col min="10455" max="10455" width="9.140625" style="3"/>
    <col min="10456" max="10457" width="9.28515625" style="3" bestFit="1" customWidth="1"/>
    <col min="10458" max="10458" width="12.85546875" style="3" bestFit="1" customWidth="1"/>
    <col min="10459" max="10460" width="9.140625" style="3"/>
    <col min="10461" max="10462" width="9.28515625" style="3" bestFit="1" customWidth="1"/>
    <col min="10463" max="10463" width="9.140625" style="3"/>
    <col min="10464" max="10465" width="9.28515625" style="3" bestFit="1" customWidth="1"/>
    <col min="10466" max="10466" width="12.85546875" style="3" bestFit="1" customWidth="1"/>
    <col min="10467" max="10468" width="9.140625" style="3"/>
    <col min="10469" max="10470" width="9.28515625" style="3" bestFit="1" customWidth="1"/>
    <col min="10471" max="10471" width="9.140625" style="3"/>
    <col min="10472" max="10473" width="9.28515625" style="3" bestFit="1" customWidth="1"/>
    <col min="10474" max="10474" width="12.85546875" style="3" bestFit="1" customWidth="1"/>
    <col min="10475" max="10476" width="9.140625" style="3"/>
    <col min="10477" max="10478" width="9.28515625" style="3" bestFit="1" customWidth="1"/>
    <col min="10479" max="10479" width="9.140625" style="3"/>
    <col min="10480" max="10481" width="9.28515625" style="3" bestFit="1" customWidth="1"/>
    <col min="10482" max="10482" width="12.85546875" style="3" bestFit="1" customWidth="1"/>
    <col min="10483" max="10484" width="9.140625" style="3"/>
    <col min="10485" max="10486" width="9.28515625" style="3" bestFit="1" customWidth="1"/>
    <col min="10487" max="10487" width="9.140625" style="3"/>
    <col min="10488" max="10489" width="9.28515625" style="3" bestFit="1" customWidth="1"/>
    <col min="10490" max="10490" width="12.85546875" style="3" bestFit="1" customWidth="1"/>
    <col min="10491" max="10492" width="9.140625" style="3"/>
    <col min="10493" max="10494" width="9.28515625" style="3" bestFit="1" customWidth="1"/>
    <col min="10495" max="10495" width="9.140625" style="3"/>
    <col min="10496" max="10497" width="9.28515625" style="3" bestFit="1" customWidth="1"/>
    <col min="10498" max="10498" width="12.85546875" style="3" bestFit="1" customWidth="1"/>
    <col min="10499" max="10500" width="9.140625" style="3"/>
    <col min="10501" max="10502" width="9.28515625" style="3" bestFit="1" customWidth="1"/>
    <col min="10503" max="10503" width="9.140625" style="3"/>
    <col min="10504" max="10505" width="9.28515625" style="3" bestFit="1" customWidth="1"/>
    <col min="10506" max="10506" width="12.85546875" style="3" bestFit="1" customWidth="1"/>
    <col min="10507" max="10508" width="9.140625" style="3"/>
    <col min="10509" max="10510" width="9.28515625" style="3" bestFit="1" customWidth="1"/>
    <col min="10511" max="10511" width="9.140625" style="3"/>
    <col min="10512" max="10513" width="9.28515625" style="3" bestFit="1" customWidth="1"/>
    <col min="10514" max="10514" width="12.85546875" style="3" bestFit="1" customWidth="1"/>
    <col min="10515" max="10516" width="9.140625" style="3"/>
    <col min="10517" max="10518" width="9.28515625" style="3" bestFit="1" customWidth="1"/>
    <col min="10519" max="10519" width="9.140625" style="3"/>
    <col min="10520" max="10521" width="9.28515625" style="3" bestFit="1" customWidth="1"/>
    <col min="10522" max="10522" width="12.85546875" style="3" bestFit="1" customWidth="1"/>
    <col min="10523" max="10524" width="9.140625" style="3"/>
    <col min="10525" max="10526" width="9.28515625" style="3" bestFit="1" customWidth="1"/>
    <col min="10527" max="10527" width="9.140625" style="3"/>
    <col min="10528" max="10529" width="9.28515625" style="3" bestFit="1" customWidth="1"/>
    <col min="10530" max="10530" width="12.85546875" style="3" bestFit="1" customWidth="1"/>
    <col min="10531" max="10532" width="9.140625" style="3"/>
    <col min="10533" max="10534" width="9.28515625" style="3" bestFit="1" customWidth="1"/>
    <col min="10535" max="10535" width="9.140625" style="3"/>
    <col min="10536" max="10537" width="9.28515625" style="3" bestFit="1" customWidth="1"/>
    <col min="10538" max="10538" width="12.85546875" style="3" bestFit="1" customWidth="1"/>
    <col min="10539" max="10540" width="9.140625" style="3"/>
    <col min="10541" max="10542" width="9.28515625" style="3" bestFit="1" customWidth="1"/>
    <col min="10543" max="10543" width="9.140625" style="3"/>
    <col min="10544" max="10545" width="9.28515625" style="3" bestFit="1" customWidth="1"/>
    <col min="10546" max="10546" width="12.85546875" style="3" bestFit="1" customWidth="1"/>
    <col min="10547" max="10548" width="9.140625" style="3"/>
    <col min="10549" max="10550" width="9.28515625" style="3" bestFit="1" customWidth="1"/>
    <col min="10551" max="10551" width="9.140625" style="3"/>
    <col min="10552" max="10553" width="9.28515625" style="3" bestFit="1" customWidth="1"/>
    <col min="10554" max="10554" width="12.85546875" style="3" bestFit="1" customWidth="1"/>
    <col min="10555" max="10556" width="9.140625" style="3"/>
    <col min="10557" max="10558" width="9.28515625" style="3" bestFit="1" customWidth="1"/>
    <col min="10559" max="10559" width="9.140625" style="3"/>
    <col min="10560" max="10561" width="9.28515625" style="3" bestFit="1" customWidth="1"/>
    <col min="10562" max="10562" width="12.85546875" style="3" bestFit="1" customWidth="1"/>
    <col min="10563" max="10564" width="9.140625" style="3"/>
    <col min="10565" max="10566" width="9.28515625" style="3" bestFit="1" customWidth="1"/>
    <col min="10567" max="10567" width="9.140625" style="3"/>
    <col min="10568" max="10569" width="9.28515625" style="3" bestFit="1" customWidth="1"/>
    <col min="10570" max="10570" width="12.85546875" style="3" bestFit="1" customWidth="1"/>
    <col min="10571" max="10572" width="9.140625" style="3"/>
    <col min="10573" max="10574" width="9.28515625" style="3" bestFit="1" customWidth="1"/>
    <col min="10575" max="10575" width="9.140625" style="3"/>
    <col min="10576" max="10577" width="9.28515625" style="3" bestFit="1" customWidth="1"/>
    <col min="10578" max="10578" width="12.85546875" style="3" bestFit="1" customWidth="1"/>
    <col min="10579" max="10580" width="9.140625" style="3"/>
    <col min="10581" max="10582" width="9.28515625" style="3" bestFit="1" customWidth="1"/>
    <col min="10583" max="10583" width="9.140625" style="3"/>
    <col min="10584" max="10585" width="9.28515625" style="3" bestFit="1" customWidth="1"/>
    <col min="10586" max="10586" width="12.85546875" style="3" bestFit="1" customWidth="1"/>
    <col min="10587" max="10588" width="9.140625" style="3"/>
    <col min="10589" max="10590" width="9.28515625" style="3" bestFit="1" customWidth="1"/>
    <col min="10591" max="10591" width="9.140625" style="3"/>
    <col min="10592" max="10593" width="9.28515625" style="3" bestFit="1" customWidth="1"/>
    <col min="10594" max="10594" width="12.85546875" style="3" bestFit="1" customWidth="1"/>
    <col min="10595" max="10596" width="9.140625" style="3"/>
    <col min="10597" max="10598" width="9.28515625" style="3" bestFit="1" customWidth="1"/>
    <col min="10599" max="10599" width="9.140625" style="3"/>
    <col min="10600" max="10601" width="9.28515625" style="3" bestFit="1" customWidth="1"/>
    <col min="10602" max="10602" width="12.85546875" style="3" bestFit="1" customWidth="1"/>
    <col min="10603" max="10604" width="9.140625" style="3"/>
    <col min="10605" max="10606" width="9.28515625" style="3" bestFit="1" customWidth="1"/>
    <col min="10607" max="10607" width="9.140625" style="3"/>
    <col min="10608" max="10609" width="9.28515625" style="3" bestFit="1" customWidth="1"/>
    <col min="10610" max="10610" width="12.85546875" style="3" bestFit="1" customWidth="1"/>
    <col min="10611" max="10612" width="9.140625" style="3"/>
    <col min="10613" max="10614" width="9.28515625" style="3" bestFit="1" customWidth="1"/>
    <col min="10615" max="10615" width="9.140625" style="3"/>
    <col min="10616" max="10617" width="9.28515625" style="3" bestFit="1" customWidth="1"/>
    <col min="10618" max="10618" width="12.85546875" style="3" bestFit="1" customWidth="1"/>
    <col min="10619" max="10620" width="9.140625" style="3"/>
    <col min="10621" max="10622" width="9.28515625" style="3" bestFit="1" customWidth="1"/>
    <col min="10623" max="10623" width="9.140625" style="3"/>
    <col min="10624" max="10625" width="9.28515625" style="3" bestFit="1" customWidth="1"/>
    <col min="10626" max="10626" width="12.85546875" style="3" bestFit="1" customWidth="1"/>
    <col min="10627" max="10628" width="9.140625" style="3"/>
    <col min="10629" max="10630" width="9.28515625" style="3" bestFit="1" customWidth="1"/>
    <col min="10631" max="10631" width="9.140625" style="3"/>
    <col min="10632" max="10633" width="9.28515625" style="3" bestFit="1" customWidth="1"/>
    <col min="10634" max="10634" width="12.85546875" style="3" bestFit="1" customWidth="1"/>
    <col min="10635" max="10636" width="9.140625" style="3"/>
    <col min="10637" max="10638" width="9.28515625" style="3" bestFit="1" customWidth="1"/>
    <col min="10639" max="10639" width="9.140625" style="3"/>
    <col min="10640" max="10641" width="9.28515625" style="3" bestFit="1" customWidth="1"/>
    <col min="10642" max="10642" width="12.85546875" style="3" bestFit="1" customWidth="1"/>
    <col min="10643" max="10644" width="9.140625" style="3"/>
    <col min="10645" max="10646" width="9.28515625" style="3" bestFit="1" customWidth="1"/>
    <col min="10647" max="10647" width="9.140625" style="3"/>
    <col min="10648" max="10649" width="9.28515625" style="3" bestFit="1" customWidth="1"/>
    <col min="10650" max="10650" width="12.85546875" style="3" bestFit="1" customWidth="1"/>
    <col min="10651" max="10652" width="9.140625" style="3"/>
    <col min="10653" max="10654" width="9.28515625" style="3" bestFit="1" customWidth="1"/>
    <col min="10655" max="10655" width="9.140625" style="3"/>
    <col min="10656" max="10657" width="9.28515625" style="3" bestFit="1" customWidth="1"/>
    <col min="10658" max="10658" width="12.85546875" style="3" bestFit="1" customWidth="1"/>
    <col min="10659" max="10660" width="9.140625" style="3"/>
    <col min="10661" max="10662" width="9.28515625" style="3" bestFit="1" customWidth="1"/>
    <col min="10663" max="10663" width="9.140625" style="3"/>
    <col min="10664" max="10665" width="9.28515625" style="3" bestFit="1" customWidth="1"/>
    <col min="10666" max="10666" width="12.85546875" style="3" bestFit="1" customWidth="1"/>
    <col min="10667" max="10668" width="9.140625" style="3"/>
    <col min="10669" max="10670" width="9.28515625" style="3" bestFit="1" customWidth="1"/>
    <col min="10671" max="10671" width="9.140625" style="3"/>
    <col min="10672" max="10673" width="9.28515625" style="3" bestFit="1" customWidth="1"/>
    <col min="10674" max="10674" width="12.85546875" style="3" bestFit="1" customWidth="1"/>
    <col min="10675" max="10676" width="9.140625" style="3"/>
    <col min="10677" max="10678" width="9.28515625" style="3" bestFit="1" customWidth="1"/>
    <col min="10679" max="10679" width="9.140625" style="3"/>
    <col min="10680" max="10681" width="9.28515625" style="3" bestFit="1" customWidth="1"/>
    <col min="10682" max="10682" width="12.85546875" style="3" bestFit="1" customWidth="1"/>
    <col min="10683" max="10684" width="9.140625" style="3"/>
    <col min="10685" max="10686" width="9.28515625" style="3" bestFit="1" customWidth="1"/>
    <col min="10687" max="10687" width="9.140625" style="3"/>
    <col min="10688" max="10689" width="9.28515625" style="3" bestFit="1" customWidth="1"/>
    <col min="10690" max="10690" width="12.85546875" style="3" bestFit="1" customWidth="1"/>
    <col min="10691" max="10692" width="9.140625" style="3"/>
    <col min="10693" max="10694" width="9.28515625" style="3" bestFit="1" customWidth="1"/>
    <col min="10695" max="10695" width="9.140625" style="3"/>
    <col min="10696" max="10697" width="9.28515625" style="3" bestFit="1" customWidth="1"/>
    <col min="10698" max="10698" width="12.85546875" style="3" bestFit="1" customWidth="1"/>
    <col min="10699" max="10700" width="9.140625" style="3"/>
    <col min="10701" max="10702" width="9.28515625" style="3" bestFit="1" customWidth="1"/>
    <col min="10703" max="10703" width="9.140625" style="3"/>
    <col min="10704" max="10705" width="9.28515625" style="3" bestFit="1" customWidth="1"/>
    <col min="10706" max="10706" width="12.85546875" style="3" bestFit="1" customWidth="1"/>
    <col min="10707" max="10708" width="9.140625" style="3"/>
    <col min="10709" max="10710" width="9.28515625" style="3" bestFit="1" customWidth="1"/>
    <col min="10711" max="10711" width="9.140625" style="3"/>
    <col min="10712" max="10713" width="9.28515625" style="3" bestFit="1" customWidth="1"/>
    <col min="10714" max="10714" width="12.85546875" style="3" bestFit="1" customWidth="1"/>
    <col min="10715" max="10716" width="9.140625" style="3"/>
    <col min="10717" max="10718" width="9.28515625" style="3" bestFit="1" customWidth="1"/>
    <col min="10719" max="10719" width="9.140625" style="3"/>
    <col min="10720" max="10721" width="9.28515625" style="3" bestFit="1" customWidth="1"/>
    <col min="10722" max="10722" width="12.85546875" style="3" bestFit="1" customWidth="1"/>
    <col min="10723" max="10724" width="9.140625" style="3"/>
    <col min="10725" max="10726" width="9.28515625" style="3" bestFit="1" customWidth="1"/>
    <col min="10727" max="10727" width="9.140625" style="3"/>
    <col min="10728" max="10729" width="9.28515625" style="3" bestFit="1" customWidth="1"/>
    <col min="10730" max="10730" width="12.85546875" style="3" bestFit="1" customWidth="1"/>
    <col min="10731" max="10732" width="9.140625" style="3"/>
    <col min="10733" max="10734" width="9.28515625" style="3" bestFit="1" customWidth="1"/>
    <col min="10735" max="10735" width="9.140625" style="3"/>
    <col min="10736" max="10737" width="9.28515625" style="3" bestFit="1" customWidth="1"/>
    <col min="10738" max="10738" width="12.85546875" style="3" bestFit="1" customWidth="1"/>
    <col min="10739" max="10740" width="9.140625" style="3"/>
    <col min="10741" max="10742" width="9.28515625" style="3" bestFit="1" customWidth="1"/>
    <col min="10743" max="10743" width="9.140625" style="3"/>
    <col min="10744" max="10745" width="9.28515625" style="3" bestFit="1" customWidth="1"/>
    <col min="10746" max="10746" width="12.85546875" style="3" bestFit="1" customWidth="1"/>
    <col min="10747" max="10748" width="9.140625" style="3"/>
    <col min="10749" max="10750" width="9.28515625" style="3" bestFit="1" customWidth="1"/>
    <col min="10751" max="10751" width="9.140625" style="3"/>
    <col min="10752" max="10753" width="9.28515625" style="3" bestFit="1" customWidth="1"/>
    <col min="10754" max="10754" width="12.85546875" style="3" bestFit="1" customWidth="1"/>
    <col min="10755" max="10756" width="9.140625" style="3"/>
    <col min="10757" max="10758" width="9.28515625" style="3" bestFit="1" customWidth="1"/>
    <col min="10759" max="10759" width="9.140625" style="3"/>
    <col min="10760" max="10761" width="9.28515625" style="3" bestFit="1" customWidth="1"/>
    <col min="10762" max="10762" width="12.85546875" style="3" bestFit="1" customWidth="1"/>
    <col min="10763" max="10764" width="9.140625" style="3"/>
    <col min="10765" max="10766" width="9.28515625" style="3" bestFit="1" customWidth="1"/>
    <col min="10767" max="10767" width="9.140625" style="3"/>
    <col min="10768" max="10769" width="9.28515625" style="3" bestFit="1" customWidth="1"/>
    <col min="10770" max="10770" width="12.85546875" style="3" bestFit="1" customWidth="1"/>
    <col min="10771" max="10772" width="9.140625" style="3"/>
    <col min="10773" max="10774" width="9.28515625" style="3" bestFit="1" customWidth="1"/>
    <col min="10775" max="10775" width="9.140625" style="3"/>
    <col min="10776" max="10777" width="9.28515625" style="3" bestFit="1" customWidth="1"/>
    <col min="10778" max="10778" width="12.85546875" style="3" bestFit="1" customWidth="1"/>
    <col min="10779" max="10780" width="9.140625" style="3"/>
    <col min="10781" max="10782" width="9.28515625" style="3" bestFit="1" customWidth="1"/>
    <col min="10783" max="10783" width="9.140625" style="3"/>
    <col min="10784" max="10785" width="9.28515625" style="3" bestFit="1" customWidth="1"/>
    <col min="10786" max="10786" width="12.85546875" style="3" bestFit="1" customWidth="1"/>
    <col min="10787" max="10788" width="9.140625" style="3"/>
    <col min="10789" max="10790" width="9.28515625" style="3" bestFit="1" customWidth="1"/>
    <col min="10791" max="10791" width="9.140625" style="3"/>
    <col min="10792" max="10793" width="9.28515625" style="3" bestFit="1" customWidth="1"/>
    <col min="10794" max="10794" width="12.85546875" style="3" bestFit="1" customWidth="1"/>
    <col min="10795" max="10796" width="9.140625" style="3"/>
    <col min="10797" max="10798" width="9.28515625" style="3" bestFit="1" customWidth="1"/>
    <col min="10799" max="10799" width="9.140625" style="3"/>
    <col min="10800" max="10801" width="9.28515625" style="3" bestFit="1" customWidth="1"/>
    <col min="10802" max="10802" width="12.85546875" style="3" bestFit="1" customWidth="1"/>
    <col min="10803" max="10804" width="9.140625" style="3"/>
    <col min="10805" max="10806" width="9.28515625" style="3" bestFit="1" customWidth="1"/>
    <col min="10807" max="10807" width="9.140625" style="3"/>
    <col min="10808" max="10809" width="9.28515625" style="3" bestFit="1" customWidth="1"/>
    <col min="10810" max="10810" width="12.85546875" style="3" bestFit="1" customWidth="1"/>
    <col min="10811" max="10812" width="9.140625" style="3"/>
    <col min="10813" max="10814" width="9.28515625" style="3" bestFit="1" customWidth="1"/>
    <col min="10815" max="10815" width="9.140625" style="3"/>
    <col min="10816" max="10817" width="9.28515625" style="3" bestFit="1" customWidth="1"/>
    <col min="10818" max="10818" width="12.85546875" style="3" bestFit="1" customWidth="1"/>
    <col min="10819" max="10820" width="9.140625" style="3"/>
    <col min="10821" max="10822" width="9.28515625" style="3" bestFit="1" customWidth="1"/>
    <col min="10823" max="10823" width="9.140625" style="3"/>
    <col min="10824" max="10825" width="9.28515625" style="3" bestFit="1" customWidth="1"/>
    <col min="10826" max="10826" width="12.85546875" style="3" bestFit="1" customWidth="1"/>
    <col min="10827" max="10828" width="9.140625" style="3"/>
    <col min="10829" max="10830" width="9.28515625" style="3" bestFit="1" customWidth="1"/>
    <col min="10831" max="10831" width="9.140625" style="3"/>
    <col min="10832" max="10833" width="9.28515625" style="3" bestFit="1" customWidth="1"/>
    <col min="10834" max="10834" width="12.85546875" style="3" bestFit="1" customWidth="1"/>
    <col min="10835" max="10836" width="9.140625" style="3"/>
    <col min="10837" max="10838" width="9.28515625" style="3" bestFit="1" customWidth="1"/>
    <col min="10839" max="10839" width="9.140625" style="3"/>
    <col min="10840" max="10841" width="9.28515625" style="3" bestFit="1" customWidth="1"/>
    <col min="10842" max="10842" width="12.85546875" style="3" bestFit="1" customWidth="1"/>
    <col min="10843" max="10844" width="9.140625" style="3"/>
    <col min="10845" max="10846" width="9.28515625" style="3" bestFit="1" customWidth="1"/>
    <col min="10847" max="10847" width="9.140625" style="3"/>
    <col min="10848" max="10849" width="9.28515625" style="3" bestFit="1" customWidth="1"/>
    <col min="10850" max="10850" width="12.85546875" style="3" bestFit="1" customWidth="1"/>
    <col min="10851" max="10852" width="9.140625" style="3"/>
    <col min="10853" max="10854" width="9.28515625" style="3" bestFit="1" customWidth="1"/>
    <col min="10855" max="10855" width="9.140625" style="3"/>
    <col min="10856" max="10857" width="9.28515625" style="3" bestFit="1" customWidth="1"/>
    <col min="10858" max="10858" width="12.85546875" style="3" bestFit="1" customWidth="1"/>
    <col min="10859" max="10860" width="9.140625" style="3"/>
    <col min="10861" max="10862" width="9.28515625" style="3" bestFit="1" customWidth="1"/>
    <col min="10863" max="10863" width="9.140625" style="3"/>
    <col min="10864" max="10865" width="9.28515625" style="3" bestFit="1" customWidth="1"/>
    <col min="10866" max="10866" width="12.85546875" style="3" bestFit="1" customWidth="1"/>
    <col min="10867" max="10868" width="9.140625" style="3"/>
    <col min="10869" max="10870" width="9.28515625" style="3" bestFit="1" customWidth="1"/>
    <col min="10871" max="10871" width="9.140625" style="3"/>
    <col min="10872" max="10873" width="9.28515625" style="3" bestFit="1" customWidth="1"/>
    <col min="10874" max="10874" width="12.85546875" style="3" bestFit="1" customWidth="1"/>
    <col min="10875" max="10876" width="9.140625" style="3"/>
    <col min="10877" max="10878" width="9.28515625" style="3" bestFit="1" customWidth="1"/>
    <col min="10879" max="10879" width="9.140625" style="3"/>
    <col min="10880" max="10881" width="9.28515625" style="3" bestFit="1" customWidth="1"/>
    <col min="10882" max="10882" width="12.85546875" style="3" bestFit="1" customWidth="1"/>
    <col min="10883" max="10884" width="9.140625" style="3"/>
    <col min="10885" max="10886" width="9.28515625" style="3" bestFit="1" customWidth="1"/>
    <col min="10887" max="10887" width="9.140625" style="3"/>
    <col min="10888" max="10889" width="9.28515625" style="3" bestFit="1" customWidth="1"/>
    <col min="10890" max="10890" width="12.85546875" style="3" bestFit="1" customWidth="1"/>
    <col min="10891" max="10892" width="9.140625" style="3"/>
    <col min="10893" max="10894" width="9.28515625" style="3" bestFit="1" customWidth="1"/>
    <col min="10895" max="10895" width="9.140625" style="3"/>
    <col min="10896" max="10897" width="9.28515625" style="3" bestFit="1" customWidth="1"/>
    <col min="10898" max="10898" width="12.85546875" style="3" bestFit="1" customWidth="1"/>
    <col min="10899" max="10900" width="9.140625" style="3"/>
    <col min="10901" max="10902" width="9.28515625" style="3" bestFit="1" customWidth="1"/>
    <col min="10903" max="10903" width="9.140625" style="3"/>
    <col min="10904" max="10905" width="9.28515625" style="3" bestFit="1" customWidth="1"/>
    <col min="10906" max="10906" width="12.85546875" style="3" bestFit="1" customWidth="1"/>
    <col min="10907" max="10908" width="9.140625" style="3"/>
    <col min="10909" max="10910" width="9.28515625" style="3" bestFit="1" customWidth="1"/>
    <col min="10911" max="10911" width="9.140625" style="3"/>
    <col min="10912" max="10913" width="9.28515625" style="3" bestFit="1" customWidth="1"/>
    <col min="10914" max="10914" width="12.85546875" style="3" bestFit="1" customWidth="1"/>
    <col min="10915" max="10916" width="9.140625" style="3"/>
    <col min="10917" max="10918" width="9.28515625" style="3" bestFit="1" customWidth="1"/>
    <col min="10919" max="10919" width="9.140625" style="3"/>
    <col min="10920" max="10921" width="9.28515625" style="3" bestFit="1" customWidth="1"/>
    <col min="10922" max="10922" width="12.85546875" style="3" bestFit="1" customWidth="1"/>
    <col min="10923" max="10924" width="9.140625" style="3"/>
    <col min="10925" max="10926" width="9.28515625" style="3" bestFit="1" customWidth="1"/>
    <col min="10927" max="10927" width="9.140625" style="3"/>
    <col min="10928" max="10929" width="9.28515625" style="3" bestFit="1" customWidth="1"/>
    <col min="10930" max="10930" width="12.85546875" style="3" bestFit="1" customWidth="1"/>
    <col min="10931" max="10932" width="9.140625" style="3"/>
    <col min="10933" max="10934" width="9.28515625" style="3" bestFit="1" customWidth="1"/>
    <col min="10935" max="10935" width="9.140625" style="3"/>
    <col min="10936" max="10937" width="9.28515625" style="3" bestFit="1" customWidth="1"/>
    <col min="10938" max="10938" width="12.85546875" style="3" bestFit="1" customWidth="1"/>
    <col min="10939" max="10940" width="9.140625" style="3"/>
    <col min="10941" max="10942" width="9.28515625" style="3" bestFit="1" customWidth="1"/>
    <col min="10943" max="10943" width="9.140625" style="3"/>
    <col min="10944" max="10945" width="9.28515625" style="3" bestFit="1" customWidth="1"/>
    <col min="10946" max="10946" width="12.85546875" style="3" bestFit="1" customWidth="1"/>
    <col min="10947" max="10948" width="9.140625" style="3"/>
    <col min="10949" max="10950" width="9.28515625" style="3" bestFit="1" customWidth="1"/>
    <col min="10951" max="10951" width="9.140625" style="3"/>
    <col min="10952" max="10953" width="9.28515625" style="3" bestFit="1" customWidth="1"/>
    <col min="10954" max="10954" width="12.85546875" style="3" bestFit="1" customWidth="1"/>
    <col min="10955" max="10956" width="9.140625" style="3"/>
    <col min="10957" max="10958" width="9.28515625" style="3" bestFit="1" customWidth="1"/>
    <col min="10959" max="10959" width="9.140625" style="3"/>
    <col min="10960" max="10961" width="9.28515625" style="3" bestFit="1" customWidth="1"/>
    <col min="10962" max="10962" width="12.85546875" style="3" bestFit="1" customWidth="1"/>
    <col min="10963" max="10964" width="9.140625" style="3"/>
    <col min="10965" max="10966" width="9.28515625" style="3" bestFit="1" customWidth="1"/>
    <col min="10967" max="10967" width="9.140625" style="3"/>
    <col min="10968" max="10969" width="9.28515625" style="3" bestFit="1" customWidth="1"/>
    <col min="10970" max="10970" width="12.85546875" style="3" bestFit="1" customWidth="1"/>
    <col min="10971" max="10972" width="9.140625" style="3"/>
    <col min="10973" max="10974" width="9.28515625" style="3" bestFit="1" customWidth="1"/>
    <col min="10975" max="10975" width="9.140625" style="3"/>
    <col min="10976" max="10977" width="9.28515625" style="3" bestFit="1" customWidth="1"/>
    <col min="10978" max="10978" width="12.85546875" style="3" bestFit="1" customWidth="1"/>
    <col min="10979" max="10980" width="9.140625" style="3"/>
    <col min="10981" max="10982" width="9.28515625" style="3" bestFit="1" customWidth="1"/>
    <col min="10983" max="10983" width="9.140625" style="3"/>
    <col min="10984" max="10985" width="9.28515625" style="3" bestFit="1" customWidth="1"/>
    <col min="10986" max="10986" width="12.85546875" style="3" bestFit="1" customWidth="1"/>
    <col min="10987" max="10988" width="9.140625" style="3"/>
    <col min="10989" max="10990" width="9.28515625" style="3" bestFit="1" customWidth="1"/>
    <col min="10991" max="10991" width="9.140625" style="3"/>
    <col min="10992" max="10993" width="9.28515625" style="3" bestFit="1" customWidth="1"/>
    <col min="10994" max="10994" width="12.85546875" style="3" bestFit="1" customWidth="1"/>
    <col min="10995" max="10996" width="9.140625" style="3"/>
    <col min="10997" max="10998" width="9.28515625" style="3" bestFit="1" customWidth="1"/>
    <col min="10999" max="10999" width="9.140625" style="3"/>
    <col min="11000" max="11001" width="9.28515625" style="3" bestFit="1" customWidth="1"/>
    <col min="11002" max="11002" width="12.85546875" style="3" bestFit="1" customWidth="1"/>
    <col min="11003" max="11004" width="9.140625" style="3"/>
    <col min="11005" max="11006" width="9.28515625" style="3" bestFit="1" customWidth="1"/>
    <col min="11007" max="11007" width="9.140625" style="3"/>
    <col min="11008" max="11009" width="9.28515625" style="3" bestFit="1" customWidth="1"/>
    <col min="11010" max="11010" width="12.85546875" style="3" bestFit="1" customWidth="1"/>
    <col min="11011" max="11012" width="9.140625" style="3"/>
    <col min="11013" max="11014" width="9.28515625" style="3" bestFit="1" customWidth="1"/>
    <col min="11015" max="11015" width="9.140625" style="3"/>
    <col min="11016" max="11017" width="9.28515625" style="3" bestFit="1" customWidth="1"/>
    <col min="11018" max="11018" width="12.85546875" style="3" bestFit="1" customWidth="1"/>
    <col min="11019" max="11020" width="9.140625" style="3"/>
    <col min="11021" max="11022" width="9.28515625" style="3" bestFit="1" customWidth="1"/>
    <col min="11023" max="11023" width="9.140625" style="3"/>
    <col min="11024" max="11025" width="9.28515625" style="3" bestFit="1" customWidth="1"/>
    <col min="11026" max="11026" width="12.85546875" style="3" bestFit="1" customWidth="1"/>
    <col min="11027" max="11028" width="9.140625" style="3"/>
    <col min="11029" max="11030" width="9.28515625" style="3" bestFit="1" customWidth="1"/>
    <col min="11031" max="11031" width="9.140625" style="3"/>
    <col min="11032" max="11033" width="9.28515625" style="3" bestFit="1" customWidth="1"/>
    <col min="11034" max="11034" width="12.85546875" style="3" bestFit="1" customWidth="1"/>
    <col min="11035" max="11036" width="9.140625" style="3"/>
    <col min="11037" max="11038" width="9.28515625" style="3" bestFit="1" customWidth="1"/>
    <col min="11039" max="11039" width="9.140625" style="3"/>
    <col min="11040" max="11041" width="9.28515625" style="3" bestFit="1" customWidth="1"/>
    <col min="11042" max="11042" width="12.85546875" style="3" bestFit="1" customWidth="1"/>
    <col min="11043" max="11044" width="9.140625" style="3"/>
    <col min="11045" max="11046" width="9.28515625" style="3" bestFit="1" customWidth="1"/>
    <col min="11047" max="11047" width="9.140625" style="3"/>
    <col min="11048" max="11049" width="9.28515625" style="3" bestFit="1" customWidth="1"/>
    <col min="11050" max="11050" width="12.85546875" style="3" bestFit="1" customWidth="1"/>
    <col min="11051" max="11052" width="9.140625" style="3"/>
    <col min="11053" max="11054" width="9.28515625" style="3" bestFit="1" customWidth="1"/>
    <col min="11055" max="11055" width="9.140625" style="3"/>
    <col min="11056" max="11057" width="9.28515625" style="3" bestFit="1" customWidth="1"/>
    <col min="11058" max="11058" width="12.85546875" style="3" bestFit="1" customWidth="1"/>
    <col min="11059" max="11060" width="9.140625" style="3"/>
    <col min="11061" max="11062" width="9.28515625" style="3" bestFit="1" customWidth="1"/>
    <col min="11063" max="11063" width="9.140625" style="3"/>
    <col min="11064" max="11065" width="9.28515625" style="3" bestFit="1" customWidth="1"/>
    <col min="11066" max="11066" width="12.85546875" style="3" bestFit="1" customWidth="1"/>
    <col min="11067" max="11068" width="9.140625" style="3"/>
    <col min="11069" max="11070" width="9.28515625" style="3" bestFit="1" customWidth="1"/>
    <col min="11071" max="11071" width="9.140625" style="3"/>
    <col min="11072" max="11073" width="9.28515625" style="3" bestFit="1" customWidth="1"/>
    <col min="11074" max="11074" width="12.85546875" style="3" bestFit="1" customWidth="1"/>
    <col min="11075" max="11076" width="9.140625" style="3"/>
    <col min="11077" max="11078" width="9.28515625" style="3" bestFit="1" customWidth="1"/>
    <col min="11079" max="11079" width="9.140625" style="3"/>
    <col min="11080" max="11081" width="9.28515625" style="3" bestFit="1" customWidth="1"/>
    <col min="11082" max="11082" width="12.85546875" style="3" bestFit="1" customWidth="1"/>
    <col min="11083" max="11084" width="9.140625" style="3"/>
    <col min="11085" max="11086" width="9.28515625" style="3" bestFit="1" customWidth="1"/>
    <col min="11087" max="11087" width="9.140625" style="3"/>
    <col min="11088" max="11089" width="9.28515625" style="3" bestFit="1" customWidth="1"/>
    <col min="11090" max="11090" width="12.85546875" style="3" bestFit="1" customWidth="1"/>
    <col min="11091" max="11092" width="9.140625" style="3"/>
    <col min="11093" max="11094" width="9.28515625" style="3" bestFit="1" customWidth="1"/>
    <col min="11095" max="11095" width="9.140625" style="3"/>
    <col min="11096" max="11097" width="9.28515625" style="3" bestFit="1" customWidth="1"/>
    <col min="11098" max="11098" width="12.85546875" style="3" bestFit="1" customWidth="1"/>
    <col min="11099" max="11100" width="9.140625" style="3"/>
    <col min="11101" max="11102" width="9.28515625" style="3" bestFit="1" customWidth="1"/>
    <col min="11103" max="11103" width="9.140625" style="3"/>
    <col min="11104" max="11105" width="9.28515625" style="3" bestFit="1" customWidth="1"/>
    <col min="11106" max="11106" width="12.85546875" style="3" bestFit="1" customWidth="1"/>
    <col min="11107" max="11108" width="9.140625" style="3"/>
    <col min="11109" max="11110" width="9.28515625" style="3" bestFit="1" customWidth="1"/>
    <col min="11111" max="11111" width="9.140625" style="3"/>
    <col min="11112" max="11113" width="9.28515625" style="3" bestFit="1" customWidth="1"/>
    <col min="11114" max="11114" width="12.85546875" style="3" bestFit="1" customWidth="1"/>
    <col min="11115" max="11116" width="9.140625" style="3"/>
    <col min="11117" max="11118" width="9.28515625" style="3" bestFit="1" customWidth="1"/>
    <col min="11119" max="11119" width="9.140625" style="3"/>
    <col min="11120" max="11121" width="9.28515625" style="3" bestFit="1" customWidth="1"/>
    <col min="11122" max="11122" width="12.85546875" style="3" bestFit="1" customWidth="1"/>
    <col min="11123" max="11124" width="9.140625" style="3"/>
    <col min="11125" max="11126" width="9.28515625" style="3" bestFit="1" customWidth="1"/>
    <col min="11127" max="11127" width="9.140625" style="3"/>
    <col min="11128" max="11129" width="9.28515625" style="3" bestFit="1" customWidth="1"/>
    <col min="11130" max="11130" width="12.85546875" style="3" bestFit="1" customWidth="1"/>
    <col min="11131" max="11132" width="9.140625" style="3"/>
    <col min="11133" max="11134" width="9.28515625" style="3" bestFit="1" customWidth="1"/>
    <col min="11135" max="11135" width="9.140625" style="3"/>
    <col min="11136" max="11137" width="9.28515625" style="3" bestFit="1" customWidth="1"/>
    <col min="11138" max="11138" width="12.85546875" style="3" bestFit="1" customWidth="1"/>
    <col min="11139" max="11140" width="9.140625" style="3"/>
    <col min="11141" max="11142" width="9.28515625" style="3" bestFit="1" customWidth="1"/>
    <col min="11143" max="11143" width="9.140625" style="3"/>
    <col min="11144" max="11145" width="9.28515625" style="3" bestFit="1" customWidth="1"/>
    <col min="11146" max="11146" width="12.85546875" style="3" bestFit="1" customWidth="1"/>
    <col min="11147" max="11148" width="9.140625" style="3"/>
    <col min="11149" max="11150" width="9.28515625" style="3" bestFit="1" customWidth="1"/>
    <col min="11151" max="11151" width="9.140625" style="3"/>
    <col min="11152" max="11153" width="9.28515625" style="3" bestFit="1" customWidth="1"/>
    <col min="11154" max="11154" width="12.85546875" style="3" bestFit="1" customWidth="1"/>
    <col min="11155" max="11156" width="9.140625" style="3"/>
    <col min="11157" max="11158" width="9.28515625" style="3" bestFit="1" customWidth="1"/>
    <col min="11159" max="11159" width="9.140625" style="3"/>
    <col min="11160" max="11161" width="9.28515625" style="3" bestFit="1" customWidth="1"/>
    <col min="11162" max="11162" width="12.85546875" style="3" bestFit="1" customWidth="1"/>
    <col min="11163" max="11164" width="9.140625" style="3"/>
    <col min="11165" max="11166" width="9.28515625" style="3" bestFit="1" customWidth="1"/>
    <col min="11167" max="11167" width="9.140625" style="3"/>
    <col min="11168" max="11169" width="9.28515625" style="3" bestFit="1" customWidth="1"/>
    <col min="11170" max="11170" width="12.85546875" style="3" bestFit="1" customWidth="1"/>
    <col min="11171" max="11172" width="9.140625" style="3"/>
    <col min="11173" max="11174" width="9.28515625" style="3" bestFit="1" customWidth="1"/>
    <col min="11175" max="11175" width="9.140625" style="3"/>
    <col min="11176" max="11177" width="9.28515625" style="3" bestFit="1" customWidth="1"/>
    <col min="11178" max="11178" width="12.85546875" style="3" bestFit="1" customWidth="1"/>
    <col min="11179" max="11180" width="9.140625" style="3"/>
    <col min="11181" max="11182" width="9.28515625" style="3" bestFit="1" customWidth="1"/>
    <col min="11183" max="11183" width="9.140625" style="3"/>
    <col min="11184" max="11185" width="9.28515625" style="3" bestFit="1" customWidth="1"/>
    <col min="11186" max="11186" width="12.85546875" style="3" bestFit="1" customWidth="1"/>
    <col min="11187" max="11188" width="9.140625" style="3"/>
    <col min="11189" max="11190" width="9.28515625" style="3" bestFit="1" customWidth="1"/>
    <col min="11191" max="11191" width="9.140625" style="3"/>
    <col min="11192" max="11193" width="9.28515625" style="3" bestFit="1" customWidth="1"/>
    <col min="11194" max="11194" width="12.85546875" style="3" bestFit="1" customWidth="1"/>
    <col min="11195" max="11196" width="9.140625" style="3"/>
    <col min="11197" max="11198" width="9.28515625" style="3" bestFit="1" customWidth="1"/>
    <col min="11199" max="11199" width="9.140625" style="3"/>
    <col min="11200" max="11201" width="9.28515625" style="3" bestFit="1" customWidth="1"/>
    <col min="11202" max="11202" width="12.85546875" style="3" bestFit="1" customWidth="1"/>
    <col min="11203" max="11204" width="9.140625" style="3"/>
    <col min="11205" max="11206" width="9.28515625" style="3" bestFit="1" customWidth="1"/>
    <col min="11207" max="11207" width="9.140625" style="3"/>
    <col min="11208" max="11209" width="9.28515625" style="3" bestFit="1" customWidth="1"/>
    <col min="11210" max="11210" width="12.85546875" style="3" bestFit="1" customWidth="1"/>
    <col min="11211" max="11212" width="9.140625" style="3"/>
    <col min="11213" max="11214" width="9.28515625" style="3" bestFit="1" customWidth="1"/>
    <col min="11215" max="11215" width="9.140625" style="3"/>
    <col min="11216" max="11217" width="9.28515625" style="3" bestFit="1" customWidth="1"/>
    <col min="11218" max="11218" width="12.85546875" style="3" bestFit="1" customWidth="1"/>
    <col min="11219" max="11220" width="9.140625" style="3"/>
    <col min="11221" max="11222" width="9.28515625" style="3" bestFit="1" customWidth="1"/>
    <col min="11223" max="11223" width="9.140625" style="3"/>
    <col min="11224" max="11225" width="9.28515625" style="3" bestFit="1" customWidth="1"/>
    <col min="11226" max="11226" width="12.85546875" style="3" bestFit="1" customWidth="1"/>
    <col min="11227" max="11228" width="9.140625" style="3"/>
    <col min="11229" max="11230" width="9.28515625" style="3" bestFit="1" customWidth="1"/>
    <col min="11231" max="11231" width="9.140625" style="3"/>
    <col min="11232" max="11233" width="9.28515625" style="3" bestFit="1" customWidth="1"/>
    <col min="11234" max="11234" width="12.85546875" style="3" bestFit="1" customWidth="1"/>
    <col min="11235" max="11236" width="9.140625" style="3"/>
    <col min="11237" max="11238" width="9.28515625" style="3" bestFit="1" customWidth="1"/>
    <col min="11239" max="11239" width="9.140625" style="3"/>
    <col min="11240" max="11241" width="9.28515625" style="3" bestFit="1" customWidth="1"/>
    <col min="11242" max="11242" width="12.85546875" style="3" bestFit="1" customWidth="1"/>
    <col min="11243" max="11244" width="9.140625" style="3"/>
    <col min="11245" max="11246" width="9.28515625" style="3" bestFit="1" customWidth="1"/>
    <col min="11247" max="11247" width="9.140625" style="3"/>
    <col min="11248" max="11249" width="9.28515625" style="3" bestFit="1" customWidth="1"/>
    <col min="11250" max="11250" width="12.85546875" style="3" bestFit="1" customWidth="1"/>
    <col min="11251" max="11252" width="9.140625" style="3"/>
    <col min="11253" max="11254" width="9.28515625" style="3" bestFit="1" customWidth="1"/>
    <col min="11255" max="11255" width="9.140625" style="3"/>
    <col min="11256" max="11257" width="9.28515625" style="3" bestFit="1" customWidth="1"/>
    <col min="11258" max="11258" width="12.85546875" style="3" bestFit="1" customWidth="1"/>
    <col min="11259" max="11260" width="9.140625" style="3"/>
    <col min="11261" max="11262" width="9.28515625" style="3" bestFit="1" customWidth="1"/>
    <col min="11263" max="11263" width="9.140625" style="3"/>
    <col min="11264" max="11265" width="9.28515625" style="3" bestFit="1" customWidth="1"/>
    <col min="11266" max="11266" width="12.85546875" style="3" bestFit="1" customWidth="1"/>
    <col min="11267" max="11268" width="9.140625" style="3"/>
    <col min="11269" max="11270" width="9.28515625" style="3" bestFit="1" customWidth="1"/>
    <col min="11271" max="11271" width="9.140625" style="3"/>
    <col min="11272" max="11273" width="9.28515625" style="3" bestFit="1" customWidth="1"/>
    <col min="11274" max="11274" width="12.85546875" style="3" bestFit="1" customWidth="1"/>
    <col min="11275" max="11276" width="9.140625" style="3"/>
    <col min="11277" max="11278" width="9.28515625" style="3" bestFit="1" customWidth="1"/>
    <col min="11279" max="11279" width="9.140625" style="3"/>
    <col min="11280" max="11281" width="9.28515625" style="3" bestFit="1" customWidth="1"/>
    <col min="11282" max="11282" width="12.85546875" style="3" bestFit="1" customWidth="1"/>
    <col min="11283" max="11284" width="9.140625" style="3"/>
    <col min="11285" max="11286" width="9.28515625" style="3" bestFit="1" customWidth="1"/>
    <col min="11287" max="11287" width="9.140625" style="3"/>
    <col min="11288" max="11289" width="9.28515625" style="3" bestFit="1" customWidth="1"/>
    <col min="11290" max="11290" width="12.85546875" style="3" bestFit="1" customWidth="1"/>
    <col min="11291" max="11292" width="9.140625" style="3"/>
    <col min="11293" max="11294" width="9.28515625" style="3" bestFit="1" customWidth="1"/>
    <col min="11295" max="11295" width="9.140625" style="3"/>
    <col min="11296" max="11297" width="9.28515625" style="3" bestFit="1" customWidth="1"/>
    <col min="11298" max="11298" width="12.85546875" style="3" bestFit="1" customWidth="1"/>
    <col min="11299" max="11300" width="9.140625" style="3"/>
    <col min="11301" max="11302" width="9.28515625" style="3" bestFit="1" customWidth="1"/>
    <col min="11303" max="11303" width="9.140625" style="3"/>
    <col min="11304" max="11305" width="9.28515625" style="3" bestFit="1" customWidth="1"/>
    <col min="11306" max="11306" width="12.85546875" style="3" bestFit="1" customWidth="1"/>
    <col min="11307" max="11308" width="9.140625" style="3"/>
    <col min="11309" max="11310" width="9.28515625" style="3" bestFit="1" customWidth="1"/>
    <col min="11311" max="11311" width="9.140625" style="3"/>
    <col min="11312" max="11313" width="9.28515625" style="3" bestFit="1" customWidth="1"/>
    <col min="11314" max="11314" width="12.85546875" style="3" bestFit="1" customWidth="1"/>
    <col min="11315" max="11316" width="9.140625" style="3"/>
    <col min="11317" max="11318" width="9.28515625" style="3" bestFit="1" customWidth="1"/>
    <col min="11319" max="11319" width="9.140625" style="3"/>
    <col min="11320" max="11321" width="9.28515625" style="3" bestFit="1" customWidth="1"/>
    <col min="11322" max="11322" width="12.85546875" style="3" bestFit="1" customWidth="1"/>
    <col min="11323" max="11324" width="9.140625" style="3"/>
    <col min="11325" max="11326" width="9.28515625" style="3" bestFit="1" customWidth="1"/>
    <col min="11327" max="11327" width="9.140625" style="3"/>
    <col min="11328" max="11329" width="9.28515625" style="3" bestFit="1" customWidth="1"/>
    <col min="11330" max="11330" width="12.85546875" style="3" bestFit="1" customWidth="1"/>
    <col min="11331" max="11332" width="9.140625" style="3"/>
    <col min="11333" max="11334" width="9.28515625" style="3" bestFit="1" customWidth="1"/>
    <col min="11335" max="11335" width="9.140625" style="3"/>
    <col min="11336" max="11337" width="9.28515625" style="3" bestFit="1" customWidth="1"/>
    <col min="11338" max="11338" width="12.85546875" style="3" bestFit="1" customWidth="1"/>
    <col min="11339" max="11340" width="9.140625" style="3"/>
    <col min="11341" max="11342" width="9.28515625" style="3" bestFit="1" customWidth="1"/>
    <col min="11343" max="11343" width="9.140625" style="3"/>
    <col min="11344" max="11345" width="9.28515625" style="3" bestFit="1" customWidth="1"/>
    <col min="11346" max="11346" width="12.85546875" style="3" bestFit="1" customWidth="1"/>
    <col min="11347" max="11348" width="9.140625" style="3"/>
    <col min="11349" max="11350" width="9.28515625" style="3" bestFit="1" customWidth="1"/>
    <col min="11351" max="11351" width="9.140625" style="3"/>
    <col min="11352" max="11353" width="9.28515625" style="3" bestFit="1" customWidth="1"/>
    <col min="11354" max="11354" width="12.85546875" style="3" bestFit="1" customWidth="1"/>
    <col min="11355" max="11356" width="9.140625" style="3"/>
    <col min="11357" max="11358" width="9.28515625" style="3" bestFit="1" customWidth="1"/>
    <col min="11359" max="11359" width="9.140625" style="3"/>
    <col min="11360" max="11361" width="9.28515625" style="3" bestFit="1" customWidth="1"/>
    <col min="11362" max="11362" width="12.85546875" style="3" bestFit="1" customWidth="1"/>
    <col min="11363" max="11364" width="9.140625" style="3"/>
    <col min="11365" max="11366" width="9.28515625" style="3" bestFit="1" customWidth="1"/>
    <col min="11367" max="11367" width="9.140625" style="3"/>
    <col min="11368" max="11369" width="9.28515625" style="3" bestFit="1" customWidth="1"/>
    <col min="11370" max="11370" width="12.85546875" style="3" bestFit="1" customWidth="1"/>
    <col min="11371" max="11372" width="9.140625" style="3"/>
    <col min="11373" max="11374" width="9.28515625" style="3" bestFit="1" customWidth="1"/>
    <col min="11375" max="11375" width="9.140625" style="3"/>
    <col min="11376" max="11377" width="9.28515625" style="3" bestFit="1" customWidth="1"/>
    <col min="11378" max="11378" width="12.85546875" style="3" bestFit="1" customWidth="1"/>
    <col min="11379" max="11380" width="9.140625" style="3"/>
    <col min="11381" max="11382" width="9.28515625" style="3" bestFit="1" customWidth="1"/>
    <col min="11383" max="11383" width="9.140625" style="3"/>
    <col min="11384" max="11385" width="9.28515625" style="3" bestFit="1" customWidth="1"/>
    <col min="11386" max="11386" width="12.85546875" style="3" bestFit="1" customWidth="1"/>
    <col min="11387" max="11388" width="9.140625" style="3"/>
    <col min="11389" max="11390" width="9.28515625" style="3" bestFit="1" customWidth="1"/>
    <col min="11391" max="11391" width="9.140625" style="3"/>
    <col min="11392" max="11393" width="9.28515625" style="3" bestFit="1" customWidth="1"/>
    <col min="11394" max="11394" width="12.85546875" style="3" bestFit="1" customWidth="1"/>
    <col min="11395" max="11396" width="9.140625" style="3"/>
    <col min="11397" max="11398" width="9.28515625" style="3" bestFit="1" customWidth="1"/>
    <col min="11399" max="11399" width="9.140625" style="3"/>
    <col min="11400" max="11401" width="9.28515625" style="3" bestFit="1" customWidth="1"/>
    <col min="11402" max="11402" width="12.85546875" style="3" bestFit="1" customWidth="1"/>
    <col min="11403" max="11404" width="9.140625" style="3"/>
    <col min="11405" max="11406" width="9.28515625" style="3" bestFit="1" customWidth="1"/>
    <col min="11407" max="11407" width="9.140625" style="3"/>
    <col min="11408" max="11409" width="9.28515625" style="3" bestFit="1" customWidth="1"/>
    <col min="11410" max="11410" width="12.85546875" style="3" bestFit="1" customWidth="1"/>
    <col min="11411" max="11412" width="9.140625" style="3"/>
    <col min="11413" max="11414" width="9.28515625" style="3" bestFit="1" customWidth="1"/>
    <col min="11415" max="11415" width="9.140625" style="3"/>
    <col min="11416" max="11417" width="9.28515625" style="3" bestFit="1" customWidth="1"/>
    <col min="11418" max="11418" width="12.85546875" style="3" bestFit="1" customWidth="1"/>
    <col min="11419" max="11420" width="9.140625" style="3"/>
    <col min="11421" max="11422" width="9.28515625" style="3" bestFit="1" customWidth="1"/>
    <col min="11423" max="11423" width="9.140625" style="3"/>
    <col min="11424" max="11425" width="9.28515625" style="3" bestFit="1" customWidth="1"/>
    <col min="11426" max="11426" width="12.85546875" style="3" bestFit="1" customWidth="1"/>
    <col min="11427" max="11428" width="9.140625" style="3"/>
    <col min="11429" max="11430" width="9.28515625" style="3" bestFit="1" customWidth="1"/>
    <col min="11431" max="11431" width="9.140625" style="3"/>
    <col min="11432" max="11433" width="9.28515625" style="3" bestFit="1" customWidth="1"/>
    <col min="11434" max="11434" width="12.85546875" style="3" bestFit="1" customWidth="1"/>
    <col min="11435" max="11436" width="9.140625" style="3"/>
    <col min="11437" max="11438" width="9.28515625" style="3" bestFit="1" customWidth="1"/>
    <col min="11439" max="11439" width="9.140625" style="3"/>
    <col min="11440" max="11441" width="9.28515625" style="3" bestFit="1" customWidth="1"/>
    <col min="11442" max="11442" width="12.85546875" style="3" bestFit="1" customWidth="1"/>
    <col min="11443" max="11444" width="9.140625" style="3"/>
    <col min="11445" max="11446" width="9.28515625" style="3" bestFit="1" customWidth="1"/>
    <col min="11447" max="11447" width="9.140625" style="3"/>
    <col min="11448" max="11449" width="9.28515625" style="3" bestFit="1" customWidth="1"/>
    <col min="11450" max="11450" width="12.85546875" style="3" bestFit="1" customWidth="1"/>
    <col min="11451" max="11452" width="9.140625" style="3"/>
    <col min="11453" max="11454" width="9.28515625" style="3" bestFit="1" customWidth="1"/>
    <col min="11455" max="11455" width="9.140625" style="3"/>
    <col min="11456" max="11457" width="9.28515625" style="3" bestFit="1" customWidth="1"/>
    <col min="11458" max="11458" width="12.85546875" style="3" bestFit="1" customWidth="1"/>
    <col min="11459" max="11460" width="9.140625" style="3"/>
    <col min="11461" max="11462" width="9.28515625" style="3" bestFit="1" customWidth="1"/>
    <col min="11463" max="11463" width="9.140625" style="3"/>
    <col min="11464" max="11465" width="9.28515625" style="3" bestFit="1" customWidth="1"/>
    <col min="11466" max="11466" width="12.85546875" style="3" bestFit="1" customWidth="1"/>
    <col min="11467" max="11468" width="9.140625" style="3"/>
    <col min="11469" max="11470" width="9.28515625" style="3" bestFit="1" customWidth="1"/>
    <col min="11471" max="11471" width="9.140625" style="3"/>
    <col min="11472" max="11473" width="9.28515625" style="3" bestFit="1" customWidth="1"/>
    <col min="11474" max="11474" width="12.85546875" style="3" bestFit="1" customWidth="1"/>
    <col min="11475" max="11476" width="9.140625" style="3"/>
    <col min="11477" max="11478" width="9.28515625" style="3" bestFit="1" customWidth="1"/>
    <col min="11479" max="11479" width="9.140625" style="3"/>
    <col min="11480" max="11481" width="9.28515625" style="3" bestFit="1" customWidth="1"/>
    <col min="11482" max="11482" width="12.85546875" style="3" bestFit="1" customWidth="1"/>
    <col min="11483" max="11484" width="9.140625" style="3"/>
    <col min="11485" max="11486" width="9.28515625" style="3" bestFit="1" customWidth="1"/>
    <col min="11487" max="11487" width="9.140625" style="3"/>
    <col min="11488" max="11489" width="9.28515625" style="3" bestFit="1" customWidth="1"/>
    <col min="11490" max="11490" width="12.85546875" style="3" bestFit="1" customWidth="1"/>
    <col min="11491" max="11492" width="9.140625" style="3"/>
    <col min="11493" max="11494" width="9.28515625" style="3" bestFit="1" customWidth="1"/>
    <col min="11495" max="11495" width="9.140625" style="3"/>
    <col min="11496" max="11497" width="9.28515625" style="3" bestFit="1" customWidth="1"/>
    <col min="11498" max="11498" width="12.85546875" style="3" bestFit="1" customWidth="1"/>
    <col min="11499" max="11500" width="9.140625" style="3"/>
    <col min="11501" max="11502" width="9.28515625" style="3" bestFit="1" customWidth="1"/>
    <col min="11503" max="11503" width="9.140625" style="3"/>
    <col min="11504" max="11505" width="9.28515625" style="3" bestFit="1" customWidth="1"/>
    <col min="11506" max="11506" width="12.85546875" style="3" bestFit="1" customWidth="1"/>
    <col min="11507" max="11508" width="9.140625" style="3"/>
    <col min="11509" max="11510" width="9.28515625" style="3" bestFit="1" customWidth="1"/>
    <col min="11511" max="11511" width="9.140625" style="3"/>
    <col min="11512" max="11513" width="9.28515625" style="3" bestFit="1" customWidth="1"/>
    <col min="11514" max="11514" width="12.85546875" style="3" bestFit="1" customWidth="1"/>
    <col min="11515" max="11516" width="9.140625" style="3"/>
    <col min="11517" max="11518" width="9.28515625" style="3" bestFit="1" customWidth="1"/>
    <col min="11519" max="11519" width="9.140625" style="3"/>
    <col min="11520" max="11521" width="9.28515625" style="3" bestFit="1" customWidth="1"/>
    <col min="11522" max="11522" width="12.85546875" style="3" bestFit="1" customWidth="1"/>
    <col min="11523" max="11524" width="9.140625" style="3"/>
    <col min="11525" max="11526" width="9.28515625" style="3" bestFit="1" customWidth="1"/>
    <col min="11527" max="11527" width="9.140625" style="3"/>
    <col min="11528" max="11529" width="9.28515625" style="3" bestFit="1" customWidth="1"/>
    <col min="11530" max="11530" width="12.85546875" style="3" bestFit="1" customWidth="1"/>
    <col min="11531" max="11532" width="9.140625" style="3"/>
    <col min="11533" max="11534" width="9.28515625" style="3" bestFit="1" customWidth="1"/>
    <col min="11535" max="11535" width="9.140625" style="3"/>
    <col min="11536" max="11537" width="9.28515625" style="3" bestFit="1" customWidth="1"/>
    <col min="11538" max="11538" width="12.85546875" style="3" bestFit="1" customWidth="1"/>
    <col min="11539" max="11540" width="9.140625" style="3"/>
    <col min="11541" max="11542" width="9.28515625" style="3" bestFit="1" customWidth="1"/>
    <col min="11543" max="11543" width="9.140625" style="3"/>
    <col min="11544" max="11545" width="9.28515625" style="3" bestFit="1" customWidth="1"/>
    <col min="11546" max="11546" width="12.85546875" style="3" bestFit="1" customWidth="1"/>
    <col min="11547" max="11548" width="9.140625" style="3"/>
    <col min="11549" max="11550" width="9.28515625" style="3" bestFit="1" customWidth="1"/>
    <col min="11551" max="11551" width="9.140625" style="3"/>
    <col min="11552" max="11553" width="9.28515625" style="3" bestFit="1" customWidth="1"/>
    <col min="11554" max="11554" width="12.85546875" style="3" bestFit="1" customWidth="1"/>
    <col min="11555" max="11556" width="9.140625" style="3"/>
    <col min="11557" max="11558" width="9.28515625" style="3" bestFit="1" customWidth="1"/>
    <col min="11559" max="11559" width="9.140625" style="3"/>
    <col min="11560" max="11561" width="9.28515625" style="3" bestFit="1" customWidth="1"/>
    <col min="11562" max="11562" width="12.85546875" style="3" bestFit="1" customWidth="1"/>
    <col min="11563" max="11564" width="9.140625" style="3"/>
    <col min="11565" max="11566" width="9.28515625" style="3" bestFit="1" customWidth="1"/>
    <col min="11567" max="11567" width="9.140625" style="3"/>
    <col min="11568" max="11569" width="9.28515625" style="3" bestFit="1" customWidth="1"/>
    <col min="11570" max="11570" width="12.85546875" style="3" bestFit="1" customWidth="1"/>
    <col min="11571" max="11572" width="9.140625" style="3"/>
    <col min="11573" max="11574" width="9.28515625" style="3" bestFit="1" customWidth="1"/>
    <col min="11575" max="11575" width="9.140625" style="3"/>
    <col min="11576" max="11577" width="9.28515625" style="3" bestFit="1" customWidth="1"/>
    <col min="11578" max="11578" width="12.85546875" style="3" bestFit="1" customWidth="1"/>
    <col min="11579" max="11580" width="9.140625" style="3"/>
    <col min="11581" max="11582" width="9.28515625" style="3" bestFit="1" customWidth="1"/>
    <col min="11583" max="11583" width="9.140625" style="3"/>
    <col min="11584" max="11585" width="9.28515625" style="3" bestFit="1" customWidth="1"/>
    <col min="11586" max="11586" width="12.85546875" style="3" bestFit="1" customWidth="1"/>
    <col min="11587" max="11588" width="9.140625" style="3"/>
    <col min="11589" max="11590" width="9.28515625" style="3" bestFit="1" customWidth="1"/>
    <col min="11591" max="11591" width="9.140625" style="3"/>
    <col min="11592" max="11593" width="9.28515625" style="3" bestFit="1" customWidth="1"/>
    <col min="11594" max="11594" width="12.85546875" style="3" bestFit="1" customWidth="1"/>
    <col min="11595" max="11596" width="9.140625" style="3"/>
    <col min="11597" max="11598" width="9.28515625" style="3" bestFit="1" customWidth="1"/>
    <col min="11599" max="11599" width="9.140625" style="3"/>
    <col min="11600" max="11601" width="9.28515625" style="3" bestFit="1" customWidth="1"/>
    <col min="11602" max="11602" width="12.85546875" style="3" bestFit="1" customWidth="1"/>
    <col min="11603" max="11604" width="9.140625" style="3"/>
    <col min="11605" max="11606" width="9.28515625" style="3" bestFit="1" customWidth="1"/>
    <col min="11607" max="11607" width="9.140625" style="3"/>
    <col min="11608" max="11609" width="9.28515625" style="3" bestFit="1" customWidth="1"/>
    <col min="11610" max="11610" width="12.85546875" style="3" bestFit="1" customWidth="1"/>
    <col min="11611" max="11612" width="9.140625" style="3"/>
    <col min="11613" max="11614" width="9.28515625" style="3" bestFit="1" customWidth="1"/>
    <col min="11615" max="11615" width="9.140625" style="3"/>
    <col min="11616" max="11617" width="9.28515625" style="3" bestFit="1" customWidth="1"/>
    <col min="11618" max="11618" width="12.85546875" style="3" bestFit="1" customWidth="1"/>
    <col min="11619" max="11620" width="9.140625" style="3"/>
    <col min="11621" max="11622" width="9.28515625" style="3" bestFit="1" customWidth="1"/>
    <col min="11623" max="11623" width="9.140625" style="3"/>
    <col min="11624" max="11625" width="9.28515625" style="3" bestFit="1" customWidth="1"/>
    <col min="11626" max="11626" width="12.85546875" style="3" bestFit="1" customWidth="1"/>
    <col min="11627" max="11628" width="9.140625" style="3"/>
    <col min="11629" max="11630" width="9.28515625" style="3" bestFit="1" customWidth="1"/>
    <col min="11631" max="11631" width="9.140625" style="3"/>
    <col min="11632" max="11633" width="9.28515625" style="3" bestFit="1" customWidth="1"/>
    <col min="11634" max="11634" width="12.85546875" style="3" bestFit="1" customWidth="1"/>
    <col min="11635" max="11636" width="9.140625" style="3"/>
    <col min="11637" max="11638" width="9.28515625" style="3" bestFit="1" customWidth="1"/>
    <col min="11639" max="11639" width="9.140625" style="3"/>
    <col min="11640" max="11641" width="9.28515625" style="3" bestFit="1" customWidth="1"/>
    <col min="11642" max="11642" width="12.85546875" style="3" bestFit="1" customWidth="1"/>
    <col min="11643" max="11644" width="9.140625" style="3"/>
    <col min="11645" max="11646" width="9.28515625" style="3" bestFit="1" customWidth="1"/>
    <col min="11647" max="11647" width="9.140625" style="3"/>
    <col min="11648" max="11649" width="9.28515625" style="3" bestFit="1" customWidth="1"/>
    <col min="11650" max="11650" width="12.85546875" style="3" bestFit="1" customWidth="1"/>
    <col min="11651" max="11652" width="9.140625" style="3"/>
    <col min="11653" max="11654" width="9.28515625" style="3" bestFit="1" customWidth="1"/>
    <col min="11655" max="11655" width="9.140625" style="3"/>
    <col min="11656" max="11657" width="9.28515625" style="3" bestFit="1" customWidth="1"/>
    <col min="11658" max="11658" width="12.85546875" style="3" bestFit="1" customWidth="1"/>
    <col min="11659" max="11660" width="9.140625" style="3"/>
    <col min="11661" max="11662" width="9.28515625" style="3" bestFit="1" customWidth="1"/>
    <col min="11663" max="11663" width="9.140625" style="3"/>
    <col min="11664" max="11665" width="9.28515625" style="3" bestFit="1" customWidth="1"/>
    <col min="11666" max="11666" width="12.85546875" style="3" bestFit="1" customWidth="1"/>
    <col min="11667" max="11668" width="9.140625" style="3"/>
    <col min="11669" max="11670" width="9.28515625" style="3" bestFit="1" customWidth="1"/>
    <col min="11671" max="11671" width="9.140625" style="3"/>
    <col min="11672" max="11673" width="9.28515625" style="3" bestFit="1" customWidth="1"/>
    <col min="11674" max="11674" width="12.85546875" style="3" bestFit="1" customWidth="1"/>
    <col min="11675" max="11676" width="9.140625" style="3"/>
    <col min="11677" max="11678" width="9.28515625" style="3" bestFit="1" customWidth="1"/>
    <col min="11679" max="11679" width="9.140625" style="3"/>
    <col min="11680" max="11681" width="9.28515625" style="3" bestFit="1" customWidth="1"/>
    <col min="11682" max="11682" width="12.85546875" style="3" bestFit="1" customWidth="1"/>
    <col min="11683" max="11684" width="9.140625" style="3"/>
    <col min="11685" max="11686" width="9.28515625" style="3" bestFit="1" customWidth="1"/>
    <col min="11687" max="11687" width="9.140625" style="3"/>
    <col min="11688" max="11689" width="9.28515625" style="3" bestFit="1" customWidth="1"/>
    <col min="11690" max="11690" width="12.85546875" style="3" bestFit="1" customWidth="1"/>
    <col min="11691" max="11692" width="9.140625" style="3"/>
    <col min="11693" max="11694" width="9.28515625" style="3" bestFit="1" customWidth="1"/>
    <col min="11695" max="11695" width="9.140625" style="3"/>
    <col min="11696" max="11697" width="9.28515625" style="3" bestFit="1" customWidth="1"/>
    <col min="11698" max="11698" width="12.85546875" style="3" bestFit="1" customWidth="1"/>
    <col min="11699" max="11700" width="9.140625" style="3"/>
    <col min="11701" max="11702" width="9.28515625" style="3" bestFit="1" customWidth="1"/>
    <col min="11703" max="11703" width="9.140625" style="3"/>
    <col min="11704" max="11705" width="9.28515625" style="3" bestFit="1" customWidth="1"/>
    <col min="11706" max="11706" width="12.85546875" style="3" bestFit="1" customWidth="1"/>
    <col min="11707" max="11708" width="9.140625" style="3"/>
    <col min="11709" max="11710" width="9.28515625" style="3" bestFit="1" customWidth="1"/>
    <col min="11711" max="11711" width="9.140625" style="3"/>
    <col min="11712" max="11713" width="9.28515625" style="3" bestFit="1" customWidth="1"/>
    <col min="11714" max="11714" width="12.85546875" style="3" bestFit="1" customWidth="1"/>
    <col min="11715" max="11716" width="9.140625" style="3"/>
    <col min="11717" max="11718" width="9.28515625" style="3" bestFit="1" customWidth="1"/>
    <col min="11719" max="11719" width="9.140625" style="3"/>
    <col min="11720" max="11721" width="9.28515625" style="3" bestFit="1" customWidth="1"/>
    <col min="11722" max="11722" width="12.85546875" style="3" bestFit="1" customWidth="1"/>
    <col min="11723" max="11724" width="9.140625" style="3"/>
    <col min="11725" max="11726" width="9.28515625" style="3" bestFit="1" customWidth="1"/>
    <col min="11727" max="11727" width="9.140625" style="3"/>
    <col min="11728" max="11729" width="9.28515625" style="3" bestFit="1" customWidth="1"/>
    <col min="11730" max="11730" width="12.85546875" style="3" bestFit="1" customWidth="1"/>
    <col min="11731" max="11732" width="9.140625" style="3"/>
    <col min="11733" max="11734" width="9.28515625" style="3" bestFit="1" customWidth="1"/>
    <col min="11735" max="11735" width="9.140625" style="3"/>
    <col min="11736" max="11737" width="9.28515625" style="3" bestFit="1" customWidth="1"/>
    <col min="11738" max="11738" width="12.85546875" style="3" bestFit="1" customWidth="1"/>
    <col min="11739" max="11740" width="9.140625" style="3"/>
    <col min="11741" max="11742" width="9.28515625" style="3" bestFit="1" customWidth="1"/>
    <col min="11743" max="11743" width="9.140625" style="3"/>
    <col min="11744" max="11745" width="9.28515625" style="3" bestFit="1" customWidth="1"/>
    <col min="11746" max="11746" width="12.85546875" style="3" bestFit="1" customWidth="1"/>
    <col min="11747" max="11748" width="9.140625" style="3"/>
    <col min="11749" max="11750" width="9.28515625" style="3" bestFit="1" customWidth="1"/>
    <col min="11751" max="11751" width="9.140625" style="3"/>
    <col min="11752" max="11753" width="9.28515625" style="3" bestFit="1" customWidth="1"/>
    <col min="11754" max="11754" width="12.85546875" style="3" bestFit="1" customWidth="1"/>
    <col min="11755" max="11756" width="9.140625" style="3"/>
    <col min="11757" max="11758" width="9.28515625" style="3" bestFit="1" customWidth="1"/>
    <col min="11759" max="11759" width="9.140625" style="3"/>
    <col min="11760" max="11761" width="9.28515625" style="3" bestFit="1" customWidth="1"/>
    <col min="11762" max="11762" width="12.85546875" style="3" bestFit="1" customWidth="1"/>
    <col min="11763" max="11764" width="9.140625" style="3"/>
    <col min="11765" max="11766" width="9.28515625" style="3" bestFit="1" customWidth="1"/>
    <col min="11767" max="11767" width="9.140625" style="3"/>
    <col min="11768" max="11769" width="9.28515625" style="3" bestFit="1" customWidth="1"/>
    <col min="11770" max="11770" width="12.85546875" style="3" bestFit="1" customWidth="1"/>
    <col min="11771" max="11772" width="9.140625" style="3"/>
    <col min="11773" max="11774" width="9.28515625" style="3" bestFit="1" customWidth="1"/>
    <col min="11775" max="11775" width="9.140625" style="3"/>
    <col min="11776" max="11777" width="9.28515625" style="3" bestFit="1" customWidth="1"/>
    <col min="11778" max="11778" width="12.85546875" style="3" bestFit="1" customWidth="1"/>
    <col min="11779" max="11780" width="9.140625" style="3"/>
    <col min="11781" max="11782" width="9.28515625" style="3" bestFit="1" customWidth="1"/>
    <col min="11783" max="11783" width="9.140625" style="3"/>
    <col min="11784" max="11785" width="9.28515625" style="3" bestFit="1" customWidth="1"/>
    <col min="11786" max="11786" width="12.85546875" style="3" bestFit="1" customWidth="1"/>
    <col min="11787" max="11788" width="9.140625" style="3"/>
    <col min="11789" max="11790" width="9.28515625" style="3" bestFit="1" customWidth="1"/>
    <col min="11791" max="11791" width="9.140625" style="3"/>
    <col min="11792" max="11793" width="9.28515625" style="3" bestFit="1" customWidth="1"/>
    <col min="11794" max="11794" width="12.85546875" style="3" bestFit="1" customWidth="1"/>
    <col min="11795" max="11796" width="9.140625" style="3"/>
    <col min="11797" max="11798" width="9.28515625" style="3" bestFit="1" customWidth="1"/>
    <col min="11799" max="11799" width="9.140625" style="3"/>
    <col min="11800" max="11801" width="9.28515625" style="3" bestFit="1" customWidth="1"/>
    <col min="11802" max="11802" width="12.85546875" style="3" bestFit="1" customWidth="1"/>
    <col min="11803" max="11804" width="9.140625" style="3"/>
    <col min="11805" max="11806" width="9.28515625" style="3" bestFit="1" customWidth="1"/>
    <col min="11807" max="11807" width="9.140625" style="3"/>
    <col min="11808" max="11809" width="9.28515625" style="3" bestFit="1" customWidth="1"/>
    <col min="11810" max="11810" width="12.85546875" style="3" bestFit="1" customWidth="1"/>
    <col min="11811" max="11812" width="9.140625" style="3"/>
    <col min="11813" max="11814" width="9.28515625" style="3" bestFit="1" customWidth="1"/>
    <col min="11815" max="11815" width="9.140625" style="3"/>
    <col min="11816" max="11817" width="9.28515625" style="3" bestFit="1" customWidth="1"/>
    <col min="11818" max="11818" width="12.85546875" style="3" bestFit="1" customWidth="1"/>
    <col min="11819" max="11820" width="9.140625" style="3"/>
    <col min="11821" max="11822" width="9.28515625" style="3" bestFit="1" customWidth="1"/>
    <col min="11823" max="11823" width="9.140625" style="3"/>
    <col min="11824" max="11825" width="9.28515625" style="3" bestFit="1" customWidth="1"/>
    <col min="11826" max="11826" width="12.85546875" style="3" bestFit="1" customWidth="1"/>
    <col min="11827" max="11828" width="9.140625" style="3"/>
    <col min="11829" max="11830" width="9.28515625" style="3" bestFit="1" customWidth="1"/>
    <col min="11831" max="11831" width="9.140625" style="3"/>
    <col min="11832" max="11833" width="9.28515625" style="3" bestFit="1" customWidth="1"/>
    <col min="11834" max="11834" width="12.85546875" style="3" bestFit="1" customWidth="1"/>
    <col min="11835" max="11836" width="9.140625" style="3"/>
    <col min="11837" max="11838" width="9.28515625" style="3" bestFit="1" customWidth="1"/>
    <col min="11839" max="11839" width="9.140625" style="3"/>
    <col min="11840" max="11841" width="9.28515625" style="3" bestFit="1" customWidth="1"/>
    <col min="11842" max="11842" width="12.85546875" style="3" bestFit="1" customWidth="1"/>
    <col min="11843" max="11844" width="9.140625" style="3"/>
    <col min="11845" max="11846" width="9.28515625" style="3" bestFit="1" customWidth="1"/>
    <col min="11847" max="11847" width="9.140625" style="3"/>
    <col min="11848" max="11849" width="9.28515625" style="3" bestFit="1" customWidth="1"/>
    <col min="11850" max="11850" width="12.85546875" style="3" bestFit="1" customWidth="1"/>
    <col min="11851" max="11852" width="9.140625" style="3"/>
    <col min="11853" max="11854" width="9.28515625" style="3" bestFit="1" customWidth="1"/>
    <col min="11855" max="11855" width="9.140625" style="3"/>
    <col min="11856" max="11857" width="9.28515625" style="3" bestFit="1" customWidth="1"/>
    <col min="11858" max="11858" width="12.85546875" style="3" bestFit="1" customWidth="1"/>
    <col min="11859" max="11860" width="9.140625" style="3"/>
    <col min="11861" max="11862" width="9.28515625" style="3" bestFit="1" customWidth="1"/>
    <col min="11863" max="11863" width="9.140625" style="3"/>
    <col min="11864" max="11865" width="9.28515625" style="3" bestFit="1" customWidth="1"/>
    <col min="11866" max="11866" width="12.85546875" style="3" bestFit="1" customWidth="1"/>
    <col min="11867" max="11868" width="9.140625" style="3"/>
    <col min="11869" max="11870" width="9.28515625" style="3" bestFit="1" customWidth="1"/>
    <col min="11871" max="11871" width="9.140625" style="3"/>
    <col min="11872" max="11873" width="9.28515625" style="3" bestFit="1" customWidth="1"/>
    <col min="11874" max="11874" width="12.85546875" style="3" bestFit="1" customWidth="1"/>
    <col min="11875" max="11876" width="9.140625" style="3"/>
    <col min="11877" max="11878" width="9.28515625" style="3" bestFit="1" customWidth="1"/>
    <col min="11879" max="11879" width="9.140625" style="3"/>
    <col min="11880" max="11881" width="9.28515625" style="3" bestFit="1" customWidth="1"/>
    <col min="11882" max="11882" width="12.85546875" style="3" bestFit="1" customWidth="1"/>
    <col min="11883" max="11884" width="9.140625" style="3"/>
    <col min="11885" max="11886" width="9.28515625" style="3" bestFit="1" customWidth="1"/>
    <col min="11887" max="11887" width="9.140625" style="3"/>
    <col min="11888" max="11889" width="9.28515625" style="3" bestFit="1" customWidth="1"/>
    <col min="11890" max="11890" width="12.85546875" style="3" bestFit="1" customWidth="1"/>
    <col min="11891" max="11892" width="9.140625" style="3"/>
    <col min="11893" max="11894" width="9.28515625" style="3" bestFit="1" customWidth="1"/>
    <col min="11895" max="11895" width="9.140625" style="3"/>
    <col min="11896" max="11897" width="9.28515625" style="3" bestFit="1" customWidth="1"/>
    <col min="11898" max="11898" width="12.85546875" style="3" bestFit="1" customWidth="1"/>
    <col min="11899" max="11900" width="9.140625" style="3"/>
    <col min="11901" max="11902" width="9.28515625" style="3" bestFit="1" customWidth="1"/>
    <col min="11903" max="11903" width="9.140625" style="3"/>
    <col min="11904" max="11905" width="9.28515625" style="3" bestFit="1" customWidth="1"/>
    <col min="11906" max="11906" width="12.85546875" style="3" bestFit="1" customWidth="1"/>
    <col min="11907" max="11908" width="9.140625" style="3"/>
    <col min="11909" max="11910" width="9.28515625" style="3" bestFit="1" customWidth="1"/>
    <col min="11911" max="11911" width="9.140625" style="3"/>
    <col min="11912" max="11913" width="9.28515625" style="3" bestFit="1" customWidth="1"/>
    <col min="11914" max="11914" width="12.85546875" style="3" bestFit="1" customWidth="1"/>
    <col min="11915" max="11916" width="9.140625" style="3"/>
    <col min="11917" max="11918" width="9.28515625" style="3" bestFit="1" customWidth="1"/>
    <col min="11919" max="11919" width="9.140625" style="3"/>
    <col min="11920" max="11921" width="9.28515625" style="3" bestFit="1" customWidth="1"/>
    <col min="11922" max="11922" width="12.85546875" style="3" bestFit="1" customWidth="1"/>
    <col min="11923" max="11924" width="9.140625" style="3"/>
    <col min="11925" max="11926" width="9.28515625" style="3" bestFit="1" customWidth="1"/>
    <col min="11927" max="11927" width="9.140625" style="3"/>
    <col min="11928" max="11929" width="9.28515625" style="3" bestFit="1" customWidth="1"/>
    <col min="11930" max="11930" width="12.85546875" style="3" bestFit="1" customWidth="1"/>
    <col min="11931" max="11932" width="9.140625" style="3"/>
    <col min="11933" max="11934" width="9.28515625" style="3" bestFit="1" customWidth="1"/>
    <col min="11935" max="11935" width="9.140625" style="3"/>
    <col min="11936" max="11937" width="9.28515625" style="3" bestFit="1" customWidth="1"/>
    <col min="11938" max="11938" width="12.85546875" style="3" bestFit="1" customWidth="1"/>
    <col min="11939" max="11940" width="9.140625" style="3"/>
    <col min="11941" max="11942" width="9.28515625" style="3" bestFit="1" customWidth="1"/>
    <col min="11943" max="11943" width="9.140625" style="3"/>
    <col min="11944" max="11945" width="9.28515625" style="3" bestFit="1" customWidth="1"/>
    <col min="11946" max="11946" width="12.85546875" style="3" bestFit="1" customWidth="1"/>
    <col min="11947" max="11948" width="9.140625" style="3"/>
    <col min="11949" max="11950" width="9.28515625" style="3" bestFit="1" customWidth="1"/>
    <col min="11951" max="11951" width="9.140625" style="3"/>
    <col min="11952" max="11953" width="9.28515625" style="3" bestFit="1" customWidth="1"/>
    <col min="11954" max="11954" width="12.85546875" style="3" bestFit="1" customWidth="1"/>
    <col min="11955" max="11956" width="9.140625" style="3"/>
    <col min="11957" max="11958" width="9.28515625" style="3" bestFit="1" customWidth="1"/>
    <col min="11959" max="11959" width="9.140625" style="3"/>
    <col min="11960" max="11961" width="9.28515625" style="3" bestFit="1" customWidth="1"/>
    <col min="11962" max="11962" width="12.85546875" style="3" bestFit="1" customWidth="1"/>
    <col min="11963" max="11964" width="9.140625" style="3"/>
    <col min="11965" max="11966" width="9.28515625" style="3" bestFit="1" customWidth="1"/>
    <col min="11967" max="11967" width="9.140625" style="3"/>
    <col min="11968" max="11969" width="9.28515625" style="3" bestFit="1" customWidth="1"/>
    <col min="11970" max="11970" width="12.85546875" style="3" bestFit="1" customWidth="1"/>
    <col min="11971" max="11972" width="9.140625" style="3"/>
    <col min="11973" max="11974" width="9.28515625" style="3" bestFit="1" customWidth="1"/>
    <col min="11975" max="11975" width="9.140625" style="3"/>
    <col min="11976" max="11977" width="9.28515625" style="3" bestFit="1" customWidth="1"/>
    <col min="11978" max="11978" width="12.85546875" style="3" bestFit="1" customWidth="1"/>
    <col min="11979" max="11980" width="9.140625" style="3"/>
    <col min="11981" max="11982" width="9.28515625" style="3" bestFit="1" customWidth="1"/>
    <col min="11983" max="11983" width="9.140625" style="3"/>
    <col min="11984" max="11985" width="9.28515625" style="3" bestFit="1" customWidth="1"/>
    <col min="11986" max="11986" width="12.85546875" style="3" bestFit="1" customWidth="1"/>
    <col min="11987" max="11988" width="9.140625" style="3"/>
    <col min="11989" max="11990" width="9.28515625" style="3" bestFit="1" customWidth="1"/>
    <col min="11991" max="11991" width="9.140625" style="3"/>
    <col min="11992" max="11993" width="9.28515625" style="3" bestFit="1" customWidth="1"/>
    <col min="11994" max="11994" width="12.85546875" style="3" bestFit="1" customWidth="1"/>
    <col min="11995" max="11996" width="9.140625" style="3"/>
    <col min="11997" max="11998" width="9.28515625" style="3" bestFit="1" customWidth="1"/>
    <col min="11999" max="11999" width="9.140625" style="3"/>
    <col min="12000" max="12001" width="9.28515625" style="3" bestFit="1" customWidth="1"/>
    <col min="12002" max="12002" width="12.85546875" style="3" bestFit="1" customWidth="1"/>
    <col min="12003" max="12004" width="9.140625" style="3"/>
    <col min="12005" max="12006" width="9.28515625" style="3" bestFit="1" customWidth="1"/>
    <col min="12007" max="12007" width="9.140625" style="3"/>
    <col min="12008" max="12009" width="9.28515625" style="3" bestFit="1" customWidth="1"/>
    <col min="12010" max="12010" width="12.85546875" style="3" bestFit="1" customWidth="1"/>
    <col min="12011" max="12012" width="9.140625" style="3"/>
    <col min="12013" max="12014" width="9.28515625" style="3" bestFit="1" customWidth="1"/>
    <col min="12015" max="12015" width="9.140625" style="3"/>
    <col min="12016" max="12017" width="9.28515625" style="3" bestFit="1" customWidth="1"/>
    <col min="12018" max="12018" width="12.85546875" style="3" bestFit="1" customWidth="1"/>
    <col min="12019" max="12020" width="9.140625" style="3"/>
    <col min="12021" max="12022" width="9.28515625" style="3" bestFit="1" customWidth="1"/>
    <col min="12023" max="12023" width="9.140625" style="3"/>
    <col min="12024" max="12025" width="9.28515625" style="3" bestFit="1" customWidth="1"/>
    <col min="12026" max="12026" width="12.85546875" style="3" bestFit="1" customWidth="1"/>
    <col min="12027" max="12028" width="9.140625" style="3"/>
    <col min="12029" max="12030" width="9.28515625" style="3" bestFit="1" customWidth="1"/>
    <col min="12031" max="12031" width="9.140625" style="3"/>
    <col min="12032" max="12033" width="9.28515625" style="3" bestFit="1" customWidth="1"/>
    <col min="12034" max="12034" width="12.85546875" style="3" bestFit="1" customWidth="1"/>
    <col min="12035" max="12036" width="9.140625" style="3"/>
    <col min="12037" max="12038" width="9.28515625" style="3" bestFit="1" customWidth="1"/>
    <col min="12039" max="12039" width="9.140625" style="3"/>
    <col min="12040" max="12041" width="9.28515625" style="3" bestFit="1" customWidth="1"/>
    <col min="12042" max="12042" width="12.85546875" style="3" bestFit="1" customWidth="1"/>
    <col min="12043" max="12044" width="9.140625" style="3"/>
    <col min="12045" max="12046" width="9.28515625" style="3" bestFit="1" customWidth="1"/>
    <col min="12047" max="12047" width="9.140625" style="3"/>
    <col min="12048" max="12049" width="9.28515625" style="3" bestFit="1" customWidth="1"/>
    <col min="12050" max="12050" width="12.85546875" style="3" bestFit="1" customWidth="1"/>
    <col min="12051" max="12052" width="9.140625" style="3"/>
    <col min="12053" max="12054" width="9.28515625" style="3" bestFit="1" customWidth="1"/>
    <col min="12055" max="12055" width="9.140625" style="3"/>
    <col min="12056" max="12057" width="9.28515625" style="3" bestFit="1" customWidth="1"/>
    <col min="12058" max="12058" width="12.85546875" style="3" bestFit="1" customWidth="1"/>
    <col min="12059" max="12060" width="9.140625" style="3"/>
    <col min="12061" max="12062" width="9.28515625" style="3" bestFit="1" customWidth="1"/>
    <col min="12063" max="12063" width="9.140625" style="3"/>
    <col min="12064" max="12065" width="9.28515625" style="3" bestFit="1" customWidth="1"/>
    <col min="12066" max="12066" width="12.85546875" style="3" bestFit="1" customWidth="1"/>
    <col min="12067" max="12068" width="9.140625" style="3"/>
    <col min="12069" max="12070" width="9.28515625" style="3" bestFit="1" customWidth="1"/>
    <col min="12071" max="12071" width="9.140625" style="3"/>
    <col min="12072" max="12073" width="9.28515625" style="3" bestFit="1" customWidth="1"/>
    <col min="12074" max="12074" width="12.85546875" style="3" bestFit="1" customWidth="1"/>
    <col min="12075" max="12076" width="9.140625" style="3"/>
    <col min="12077" max="12078" width="9.28515625" style="3" bestFit="1" customWidth="1"/>
    <col min="12079" max="12079" width="9.140625" style="3"/>
    <col min="12080" max="12081" width="9.28515625" style="3" bestFit="1" customWidth="1"/>
    <col min="12082" max="12082" width="12.85546875" style="3" bestFit="1" customWidth="1"/>
    <col min="12083" max="12084" width="9.140625" style="3"/>
    <col min="12085" max="12086" width="9.28515625" style="3" bestFit="1" customWidth="1"/>
    <col min="12087" max="12087" width="9.140625" style="3"/>
    <col min="12088" max="12089" width="9.28515625" style="3" bestFit="1" customWidth="1"/>
    <col min="12090" max="12090" width="12.85546875" style="3" bestFit="1" customWidth="1"/>
    <col min="12091" max="12092" width="9.140625" style="3"/>
    <col min="12093" max="12094" width="9.28515625" style="3" bestFit="1" customWidth="1"/>
    <col min="12095" max="12095" width="9.140625" style="3"/>
    <col min="12096" max="12097" width="9.28515625" style="3" bestFit="1" customWidth="1"/>
    <col min="12098" max="12098" width="12.85546875" style="3" bestFit="1" customWidth="1"/>
    <col min="12099" max="12100" width="9.140625" style="3"/>
    <col min="12101" max="12102" width="9.28515625" style="3" bestFit="1" customWidth="1"/>
    <col min="12103" max="12103" width="9.140625" style="3"/>
    <col min="12104" max="12105" width="9.28515625" style="3" bestFit="1" customWidth="1"/>
    <col min="12106" max="12106" width="12.85546875" style="3" bestFit="1" customWidth="1"/>
    <col min="12107" max="12108" width="9.140625" style="3"/>
    <col min="12109" max="12110" width="9.28515625" style="3" bestFit="1" customWidth="1"/>
    <col min="12111" max="12111" width="9.140625" style="3"/>
    <col min="12112" max="12113" width="9.28515625" style="3" bestFit="1" customWidth="1"/>
    <col min="12114" max="12114" width="12.85546875" style="3" bestFit="1" customWidth="1"/>
    <col min="12115" max="12116" width="9.140625" style="3"/>
    <col min="12117" max="12118" width="9.28515625" style="3" bestFit="1" customWidth="1"/>
    <col min="12119" max="12119" width="9.140625" style="3"/>
    <col min="12120" max="12121" width="9.28515625" style="3" bestFit="1" customWidth="1"/>
    <col min="12122" max="12122" width="12.85546875" style="3" bestFit="1" customWidth="1"/>
    <col min="12123" max="12124" width="9.140625" style="3"/>
    <col min="12125" max="12126" width="9.28515625" style="3" bestFit="1" customWidth="1"/>
    <col min="12127" max="12127" width="9.140625" style="3"/>
    <col min="12128" max="12129" width="9.28515625" style="3" bestFit="1" customWidth="1"/>
    <col min="12130" max="12130" width="12.85546875" style="3" bestFit="1" customWidth="1"/>
    <col min="12131" max="12132" width="9.140625" style="3"/>
    <col min="12133" max="12134" width="9.28515625" style="3" bestFit="1" customWidth="1"/>
    <col min="12135" max="12135" width="9.140625" style="3"/>
    <col min="12136" max="12137" width="9.28515625" style="3" bestFit="1" customWidth="1"/>
    <col min="12138" max="12138" width="12.85546875" style="3" bestFit="1" customWidth="1"/>
    <col min="12139" max="12140" width="9.140625" style="3"/>
    <col min="12141" max="12142" width="9.28515625" style="3" bestFit="1" customWidth="1"/>
    <col min="12143" max="12143" width="9.140625" style="3"/>
    <col min="12144" max="12145" width="9.28515625" style="3" bestFit="1" customWidth="1"/>
    <col min="12146" max="12146" width="12.85546875" style="3" bestFit="1" customWidth="1"/>
    <col min="12147" max="12148" width="9.140625" style="3"/>
    <col min="12149" max="12150" width="9.28515625" style="3" bestFit="1" customWidth="1"/>
    <col min="12151" max="12151" width="9.140625" style="3"/>
    <col min="12152" max="12153" width="9.28515625" style="3" bestFit="1" customWidth="1"/>
    <col min="12154" max="12154" width="12.85546875" style="3" bestFit="1" customWidth="1"/>
    <col min="12155" max="12156" width="9.140625" style="3"/>
    <col min="12157" max="12158" width="9.28515625" style="3" bestFit="1" customWidth="1"/>
    <col min="12159" max="12159" width="9.140625" style="3"/>
    <col min="12160" max="12161" width="9.28515625" style="3" bestFit="1" customWidth="1"/>
    <col min="12162" max="12162" width="12.85546875" style="3" bestFit="1" customWidth="1"/>
    <col min="12163" max="12164" width="9.140625" style="3"/>
    <col min="12165" max="12166" width="9.28515625" style="3" bestFit="1" customWidth="1"/>
    <col min="12167" max="12167" width="9.140625" style="3"/>
    <col min="12168" max="12169" width="9.28515625" style="3" bestFit="1" customWidth="1"/>
    <col min="12170" max="12170" width="12.85546875" style="3" bestFit="1" customWidth="1"/>
    <col min="12171" max="12172" width="9.140625" style="3"/>
    <col min="12173" max="12174" width="9.28515625" style="3" bestFit="1" customWidth="1"/>
    <col min="12175" max="12175" width="9.140625" style="3"/>
    <col min="12176" max="12177" width="9.28515625" style="3" bestFit="1" customWidth="1"/>
    <col min="12178" max="12178" width="12.85546875" style="3" bestFit="1" customWidth="1"/>
    <col min="12179" max="12180" width="9.140625" style="3"/>
    <col min="12181" max="12182" width="9.28515625" style="3" bestFit="1" customWidth="1"/>
    <col min="12183" max="12183" width="9.140625" style="3"/>
    <col min="12184" max="12185" width="9.28515625" style="3" bestFit="1" customWidth="1"/>
    <col min="12186" max="12186" width="12.85546875" style="3" bestFit="1" customWidth="1"/>
    <col min="12187" max="12188" width="9.140625" style="3"/>
    <col min="12189" max="12190" width="9.28515625" style="3" bestFit="1" customWidth="1"/>
    <col min="12191" max="12191" width="9.140625" style="3"/>
    <col min="12192" max="12193" width="9.28515625" style="3" bestFit="1" customWidth="1"/>
    <col min="12194" max="12194" width="12.85546875" style="3" bestFit="1" customWidth="1"/>
    <col min="12195" max="12196" width="9.140625" style="3"/>
    <col min="12197" max="12198" width="9.28515625" style="3" bestFit="1" customWidth="1"/>
    <col min="12199" max="12199" width="9.140625" style="3"/>
    <col min="12200" max="12201" width="9.28515625" style="3" bestFit="1" customWidth="1"/>
    <col min="12202" max="12202" width="12.85546875" style="3" bestFit="1" customWidth="1"/>
    <col min="12203" max="12204" width="9.140625" style="3"/>
    <col min="12205" max="12206" width="9.28515625" style="3" bestFit="1" customWidth="1"/>
    <col min="12207" max="12207" width="9.140625" style="3"/>
    <col min="12208" max="12209" width="9.28515625" style="3" bestFit="1" customWidth="1"/>
    <col min="12210" max="12210" width="12.85546875" style="3" bestFit="1" customWidth="1"/>
    <col min="12211" max="12212" width="9.140625" style="3"/>
    <col min="12213" max="12214" width="9.28515625" style="3" bestFit="1" customWidth="1"/>
    <col min="12215" max="12215" width="9.140625" style="3"/>
    <col min="12216" max="12217" width="9.28515625" style="3" bestFit="1" customWidth="1"/>
    <col min="12218" max="12218" width="12.85546875" style="3" bestFit="1" customWidth="1"/>
    <col min="12219" max="12220" width="9.140625" style="3"/>
    <col min="12221" max="12222" width="9.28515625" style="3" bestFit="1" customWidth="1"/>
    <col min="12223" max="12223" width="9.140625" style="3"/>
    <col min="12224" max="12225" width="9.28515625" style="3" bestFit="1" customWidth="1"/>
    <col min="12226" max="12226" width="12.85546875" style="3" bestFit="1" customWidth="1"/>
    <col min="12227" max="12228" width="9.140625" style="3"/>
    <col min="12229" max="12230" width="9.28515625" style="3" bestFit="1" customWidth="1"/>
    <col min="12231" max="12231" width="9.140625" style="3"/>
    <col min="12232" max="12233" width="9.28515625" style="3" bestFit="1" customWidth="1"/>
    <col min="12234" max="12234" width="12.85546875" style="3" bestFit="1" customWidth="1"/>
    <col min="12235" max="12236" width="9.140625" style="3"/>
    <col min="12237" max="12238" width="9.28515625" style="3" bestFit="1" customWidth="1"/>
    <col min="12239" max="12239" width="9.140625" style="3"/>
    <col min="12240" max="12241" width="9.28515625" style="3" bestFit="1" customWidth="1"/>
    <col min="12242" max="12242" width="12.85546875" style="3" bestFit="1" customWidth="1"/>
    <col min="12243" max="12244" width="9.140625" style="3"/>
    <col min="12245" max="12246" width="9.28515625" style="3" bestFit="1" customWidth="1"/>
    <col min="12247" max="12247" width="9.140625" style="3"/>
    <col min="12248" max="12249" width="9.28515625" style="3" bestFit="1" customWidth="1"/>
    <col min="12250" max="12250" width="12.85546875" style="3" bestFit="1" customWidth="1"/>
    <col min="12251" max="12252" width="9.140625" style="3"/>
    <col min="12253" max="12254" width="9.28515625" style="3" bestFit="1" customWidth="1"/>
    <col min="12255" max="12255" width="9.140625" style="3"/>
    <col min="12256" max="12257" width="9.28515625" style="3" bestFit="1" customWidth="1"/>
    <col min="12258" max="12258" width="12.85546875" style="3" bestFit="1" customWidth="1"/>
    <col min="12259" max="12260" width="9.140625" style="3"/>
    <col min="12261" max="12262" width="9.28515625" style="3" bestFit="1" customWidth="1"/>
    <col min="12263" max="12263" width="9.140625" style="3"/>
    <col min="12264" max="12265" width="9.28515625" style="3" bestFit="1" customWidth="1"/>
    <col min="12266" max="12266" width="12.85546875" style="3" bestFit="1" customWidth="1"/>
    <col min="12267" max="12268" width="9.140625" style="3"/>
    <col min="12269" max="12270" width="9.28515625" style="3" bestFit="1" customWidth="1"/>
    <col min="12271" max="12271" width="9.140625" style="3"/>
    <col min="12272" max="12273" width="9.28515625" style="3" bestFit="1" customWidth="1"/>
    <col min="12274" max="12274" width="12.85546875" style="3" bestFit="1" customWidth="1"/>
    <col min="12275" max="12276" width="9.140625" style="3"/>
    <col min="12277" max="12278" width="9.28515625" style="3" bestFit="1" customWidth="1"/>
    <col min="12279" max="12279" width="9.140625" style="3"/>
    <col min="12280" max="12281" width="9.28515625" style="3" bestFit="1" customWidth="1"/>
    <col min="12282" max="12282" width="12.85546875" style="3" bestFit="1" customWidth="1"/>
    <col min="12283" max="12284" width="9.140625" style="3"/>
    <col min="12285" max="12286" width="9.28515625" style="3" bestFit="1" customWidth="1"/>
    <col min="12287" max="12287" width="9.140625" style="3"/>
    <col min="12288" max="12289" width="9.28515625" style="3" bestFit="1" customWidth="1"/>
    <col min="12290" max="12290" width="12.85546875" style="3" bestFit="1" customWidth="1"/>
    <col min="12291" max="12292" width="9.140625" style="3"/>
    <col min="12293" max="12294" width="9.28515625" style="3" bestFit="1" customWidth="1"/>
    <col min="12295" max="12295" width="9.140625" style="3"/>
    <col min="12296" max="12297" width="9.28515625" style="3" bestFit="1" customWidth="1"/>
    <col min="12298" max="12298" width="12.85546875" style="3" bestFit="1" customWidth="1"/>
    <col min="12299" max="12300" width="9.140625" style="3"/>
    <col min="12301" max="12302" width="9.28515625" style="3" bestFit="1" customWidth="1"/>
    <col min="12303" max="12303" width="9.140625" style="3"/>
    <col min="12304" max="12305" width="9.28515625" style="3" bestFit="1" customWidth="1"/>
    <col min="12306" max="12306" width="12.85546875" style="3" bestFit="1" customWidth="1"/>
    <col min="12307" max="12308" width="9.140625" style="3"/>
    <col min="12309" max="12310" width="9.28515625" style="3" bestFit="1" customWidth="1"/>
    <col min="12311" max="12311" width="9.140625" style="3"/>
    <col min="12312" max="12313" width="9.28515625" style="3" bestFit="1" customWidth="1"/>
    <col min="12314" max="12314" width="12.85546875" style="3" bestFit="1" customWidth="1"/>
    <col min="12315" max="12316" width="9.140625" style="3"/>
    <col min="12317" max="12318" width="9.28515625" style="3" bestFit="1" customWidth="1"/>
    <col min="12319" max="12319" width="9.140625" style="3"/>
    <col min="12320" max="12321" width="9.28515625" style="3" bestFit="1" customWidth="1"/>
    <col min="12322" max="12322" width="12.85546875" style="3" bestFit="1" customWidth="1"/>
    <col min="12323" max="12324" width="9.140625" style="3"/>
    <col min="12325" max="12326" width="9.28515625" style="3" bestFit="1" customWidth="1"/>
    <col min="12327" max="12327" width="9.140625" style="3"/>
    <col min="12328" max="12329" width="9.28515625" style="3" bestFit="1" customWidth="1"/>
    <col min="12330" max="12330" width="12.85546875" style="3" bestFit="1" customWidth="1"/>
    <col min="12331" max="12332" width="9.140625" style="3"/>
    <col min="12333" max="12334" width="9.28515625" style="3" bestFit="1" customWidth="1"/>
    <col min="12335" max="12335" width="9.140625" style="3"/>
    <col min="12336" max="12337" width="9.28515625" style="3" bestFit="1" customWidth="1"/>
    <col min="12338" max="12338" width="12.85546875" style="3" bestFit="1" customWidth="1"/>
    <col min="12339" max="12340" width="9.140625" style="3"/>
    <col min="12341" max="12342" width="9.28515625" style="3" bestFit="1" customWidth="1"/>
    <col min="12343" max="12343" width="9.140625" style="3"/>
    <col min="12344" max="12345" width="9.28515625" style="3" bestFit="1" customWidth="1"/>
    <col min="12346" max="12346" width="12.85546875" style="3" bestFit="1" customWidth="1"/>
    <col min="12347" max="12348" width="9.140625" style="3"/>
    <col min="12349" max="12350" width="9.28515625" style="3" bestFit="1" customWidth="1"/>
    <col min="12351" max="12351" width="9.140625" style="3"/>
    <col min="12352" max="12353" width="9.28515625" style="3" bestFit="1" customWidth="1"/>
    <col min="12354" max="12354" width="12.85546875" style="3" bestFit="1" customWidth="1"/>
    <col min="12355" max="12356" width="9.140625" style="3"/>
    <col min="12357" max="12358" width="9.28515625" style="3" bestFit="1" customWidth="1"/>
    <col min="12359" max="12359" width="9.140625" style="3"/>
    <col min="12360" max="12361" width="9.28515625" style="3" bestFit="1" customWidth="1"/>
    <col min="12362" max="12362" width="12.85546875" style="3" bestFit="1" customWidth="1"/>
    <col min="12363" max="12364" width="9.140625" style="3"/>
    <col min="12365" max="12366" width="9.28515625" style="3" bestFit="1" customWidth="1"/>
    <col min="12367" max="12367" width="9.140625" style="3"/>
    <col min="12368" max="12369" width="9.28515625" style="3" bestFit="1" customWidth="1"/>
    <col min="12370" max="12370" width="12.85546875" style="3" bestFit="1" customWidth="1"/>
    <col min="12371" max="12372" width="9.140625" style="3"/>
    <col min="12373" max="12374" width="9.28515625" style="3" bestFit="1" customWidth="1"/>
    <col min="12375" max="12375" width="9.140625" style="3"/>
    <col min="12376" max="12377" width="9.28515625" style="3" bestFit="1" customWidth="1"/>
    <col min="12378" max="12378" width="12.85546875" style="3" bestFit="1" customWidth="1"/>
    <col min="12379" max="12380" width="9.140625" style="3"/>
    <col min="12381" max="12382" width="9.28515625" style="3" bestFit="1" customWidth="1"/>
    <col min="12383" max="12383" width="9.140625" style="3"/>
    <col min="12384" max="12385" width="9.28515625" style="3" bestFit="1" customWidth="1"/>
    <col min="12386" max="12386" width="12.85546875" style="3" bestFit="1" customWidth="1"/>
    <col min="12387" max="12388" width="9.140625" style="3"/>
    <col min="12389" max="12390" width="9.28515625" style="3" bestFit="1" customWidth="1"/>
    <col min="12391" max="12391" width="9.140625" style="3"/>
    <col min="12392" max="12393" width="9.28515625" style="3" bestFit="1" customWidth="1"/>
    <col min="12394" max="12394" width="12.85546875" style="3" bestFit="1" customWidth="1"/>
    <col min="12395" max="12396" width="9.140625" style="3"/>
    <col min="12397" max="12398" width="9.28515625" style="3" bestFit="1" customWidth="1"/>
    <col min="12399" max="12399" width="9.140625" style="3"/>
    <col min="12400" max="12401" width="9.28515625" style="3" bestFit="1" customWidth="1"/>
    <col min="12402" max="12402" width="12.85546875" style="3" bestFit="1" customWidth="1"/>
    <col min="12403" max="12404" width="9.140625" style="3"/>
    <col min="12405" max="12406" width="9.28515625" style="3" bestFit="1" customWidth="1"/>
    <col min="12407" max="12407" width="9.140625" style="3"/>
    <col min="12408" max="12409" width="9.28515625" style="3" bestFit="1" customWidth="1"/>
    <col min="12410" max="12410" width="12.85546875" style="3" bestFit="1" customWidth="1"/>
    <col min="12411" max="12412" width="9.140625" style="3"/>
    <col min="12413" max="12414" width="9.28515625" style="3" bestFit="1" customWidth="1"/>
    <col min="12415" max="12415" width="9.140625" style="3"/>
    <col min="12416" max="12417" width="9.28515625" style="3" bestFit="1" customWidth="1"/>
    <col min="12418" max="12418" width="12.85546875" style="3" bestFit="1" customWidth="1"/>
    <col min="12419" max="12420" width="9.140625" style="3"/>
    <col min="12421" max="12422" width="9.28515625" style="3" bestFit="1" customWidth="1"/>
    <col min="12423" max="12423" width="9.140625" style="3"/>
    <col min="12424" max="12425" width="9.28515625" style="3" bestFit="1" customWidth="1"/>
    <col min="12426" max="12426" width="12.85546875" style="3" bestFit="1" customWidth="1"/>
    <col min="12427" max="12428" width="9.140625" style="3"/>
    <col min="12429" max="12430" width="9.28515625" style="3" bestFit="1" customWidth="1"/>
    <col min="12431" max="12431" width="9.140625" style="3"/>
    <col min="12432" max="12433" width="9.28515625" style="3" bestFit="1" customWidth="1"/>
    <col min="12434" max="12434" width="12.85546875" style="3" bestFit="1" customWidth="1"/>
    <col min="12435" max="12436" width="9.140625" style="3"/>
    <col min="12437" max="12438" width="9.28515625" style="3" bestFit="1" customWidth="1"/>
    <col min="12439" max="12439" width="9.140625" style="3"/>
    <col min="12440" max="12441" width="9.28515625" style="3" bestFit="1" customWidth="1"/>
    <col min="12442" max="12442" width="12.85546875" style="3" bestFit="1" customWidth="1"/>
    <col min="12443" max="12444" width="9.140625" style="3"/>
    <col min="12445" max="12446" width="9.28515625" style="3" bestFit="1" customWidth="1"/>
    <col min="12447" max="12447" width="9.140625" style="3"/>
    <col min="12448" max="12449" width="9.28515625" style="3" bestFit="1" customWidth="1"/>
    <col min="12450" max="12450" width="12.85546875" style="3" bestFit="1" customWidth="1"/>
    <col min="12451" max="12452" width="9.140625" style="3"/>
    <col min="12453" max="12454" width="9.28515625" style="3" bestFit="1" customWidth="1"/>
    <col min="12455" max="12455" width="9.140625" style="3"/>
    <col min="12456" max="12457" width="9.28515625" style="3" bestFit="1" customWidth="1"/>
    <col min="12458" max="12458" width="12.85546875" style="3" bestFit="1" customWidth="1"/>
    <col min="12459" max="12460" width="9.140625" style="3"/>
    <col min="12461" max="12462" width="9.28515625" style="3" bestFit="1" customWidth="1"/>
    <col min="12463" max="12463" width="9.140625" style="3"/>
    <col min="12464" max="12465" width="9.28515625" style="3" bestFit="1" customWidth="1"/>
    <col min="12466" max="12466" width="12.85546875" style="3" bestFit="1" customWidth="1"/>
    <col min="12467" max="12468" width="9.140625" style="3"/>
    <col min="12469" max="12470" width="9.28515625" style="3" bestFit="1" customWidth="1"/>
    <col min="12471" max="12471" width="9.140625" style="3"/>
    <col min="12472" max="12473" width="9.28515625" style="3" bestFit="1" customWidth="1"/>
    <col min="12474" max="12474" width="12.85546875" style="3" bestFit="1" customWidth="1"/>
    <col min="12475" max="12476" width="9.140625" style="3"/>
    <col min="12477" max="12478" width="9.28515625" style="3" bestFit="1" customWidth="1"/>
    <col min="12479" max="12479" width="9.140625" style="3"/>
    <col min="12480" max="12481" width="9.28515625" style="3" bestFit="1" customWidth="1"/>
    <col min="12482" max="12482" width="12.85546875" style="3" bestFit="1" customWidth="1"/>
    <col min="12483" max="12484" width="9.140625" style="3"/>
    <col min="12485" max="12486" width="9.28515625" style="3" bestFit="1" customWidth="1"/>
    <col min="12487" max="12487" width="9.140625" style="3"/>
    <col min="12488" max="12489" width="9.28515625" style="3" bestFit="1" customWidth="1"/>
    <col min="12490" max="12490" width="12.85546875" style="3" bestFit="1" customWidth="1"/>
    <col min="12491" max="12492" width="9.140625" style="3"/>
    <col min="12493" max="12494" width="9.28515625" style="3" bestFit="1" customWidth="1"/>
    <col min="12495" max="12495" width="9.140625" style="3"/>
    <col min="12496" max="12497" width="9.28515625" style="3" bestFit="1" customWidth="1"/>
    <col min="12498" max="12498" width="12.85546875" style="3" bestFit="1" customWidth="1"/>
    <col min="12499" max="12500" width="9.140625" style="3"/>
    <col min="12501" max="12502" width="9.28515625" style="3" bestFit="1" customWidth="1"/>
    <col min="12503" max="12503" width="9.140625" style="3"/>
    <col min="12504" max="12505" width="9.28515625" style="3" bestFit="1" customWidth="1"/>
    <col min="12506" max="12506" width="12.85546875" style="3" bestFit="1" customWidth="1"/>
    <col min="12507" max="12508" width="9.140625" style="3"/>
    <col min="12509" max="12510" width="9.28515625" style="3" bestFit="1" customWidth="1"/>
    <col min="12511" max="12511" width="9.140625" style="3"/>
    <col min="12512" max="12513" width="9.28515625" style="3" bestFit="1" customWidth="1"/>
    <col min="12514" max="12514" width="12.85546875" style="3" bestFit="1" customWidth="1"/>
    <col min="12515" max="12516" width="9.140625" style="3"/>
    <col min="12517" max="12518" width="9.28515625" style="3" bestFit="1" customWidth="1"/>
    <col min="12519" max="12519" width="9.140625" style="3"/>
    <col min="12520" max="12521" width="9.28515625" style="3" bestFit="1" customWidth="1"/>
    <col min="12522" max="12522" width="12.85546875" style="3" bestFit="1" customWidth="1"/>
    <col min="12523" max="12524" width="9.140625" style="3"/>
    <col min="12525" max="12526" width="9.28515625" style="3" bestFit="1" customWidth="1"/>
    <col min="12527" max="12527" width="9.140625" style="3"/>
    <col min="12528" max="12529" width="9.28515625" style="3" bestFit="1" customWidth="1"/>
    <col min="12530" max="12530" width="12.85546875" style="3" bestFit="1" customWidth="1"/>
    <col min="12531" max="12532" width="9.140625" style="3"/>
    <col min="12533" max="12534" width="9.28515625" style="3" bestFit="1" customWidth="1"/>
    <col min="12535" max="12535" width="9.140625" style="3"/>
    <col min="12536" max="12537" width="9.28515625" style="3" bestFit="1" customWidth="1"/>
    <col min="12538" max="12538" width="12.85546875" style="3" bestFit="1" customWidth="1"/>
    <col min="12539" max="12540" width="9.140625" style="3"/>
    <col min="12541" max="12542" width="9.28515625" style="3" bestFit="1" customWidth="1"/>
    <col min="12543" max="12543" width="9.140625" style="3"/>
    <col min="12544" max="12545" width="9.28515625" style="3" bestFit="1" customWidth="1"/>
    <col min="12546" max="12546" width="12.85546875" style="3" bestFit="1" customWidth="1"/>
    <col min="12547" max="12548" width="9.140625" style="3"/>
    <col min="12549" max="12550" width="9.28515625" style="3" bestFit="1" customWidth="1"/>
    <col min="12551" max="12551" width="9.140625" style="3"/>
    <col min="12552" max="12553" width="9.28515625" style="3" bestFit="1" customWidth="1"/>
    <col min="12554" max="12554" width="12.85546875" style="3" bestFit="1" customWidth="1"/>
    <col min="12555" max="12556" width="9.140625" style="3"/>
    <col min="12557" max="12558" width="9.28515625" style="3" bestFit="1" customWidth="1"/>
    <col min="12559" max="12559" width="9.140625" style="3"/>
    <col min="12560" max="12561" width="9.28515625" style="3" bestFit="1" customWidth="1"/>
    <col min="12562" max="12562" width="12.85546875" style="3" bestFit="1" customWidth="1"/>
    <col min="12563" max="12564" width="9.140625" style="3"/>
    <col min="12565" max="12566" width="9.28515625" style="3" bestFit="1" customWidth="1"/>
    <col min="12567" max="12567" width="9.140625" style="3"/>
    <col min="12568" max="12569" width="9.28515625" style="3" bestFit="1" customWidth="1"/>
    <col min="12570" max="12570" width="12.85546875" style="3" bestFit="1" customWidth="1"/>
    <col min="12571" max="12572" width="9.140625" style="3"/>
    <col min="12573" max="12574" width="9.28515625" style="3" bestFit="1" customWidth="1"/>
    <col min="12575" max="12575" width="9.140625" style="3"/>
    <col min="12576" max="12577" width="9.28515625" style="3" bestFit="1" customWidth="1"/>
    <col min="12578" max="12578" width="12.85546875" style="3" bestFit="1" customWidth="1"/>
    <col min="12579" max="12580" width="9.140625" style="3"/>
    <col min="12581" max="12582" width="9.28515625" style="3" bestFit="1" customWidth="1"/>
    <col min="12583" max="12583" width="9.140625" style="3"/>
    <col min="12584" max="12585" width="9.28515625" style="3" bestFit="1" customWidth="1"/>
    <col min="12586" max="12586" width="12.85546875" style="3" bestFit="1" customWidth="1"/>
    <col min="12587" max="12588" width="9.140625" style="3"/>
    <col min="12589" max="12590" width="9.28515625" style="3" bestFit="1" customWidth="1"/>
    <col min="12591" max="12591" width="9.140625" style="3"/>
    <col min="12592" max="12593" width="9.28515625" style="3" bestFit="1" customWidth="1"/>
    <col min="12594" max="12594" width="12.85546875" style="3" bestFit="1" customWidth="1"/>
    <col min="12595" max="12596" width="9.140625" style="3"/>
    <col min="12597" max="12598" width="9.28515625" style="3" bestFit="1" customWidth="1"/>
    <col min="12599" max="12599" width="9.140625" style="3"/>
    <col min="12600" max="12601" width="9.28515625" style="3" bestFit="1" customWidth="1"/>
    <col min="12602" max="12602" width="12.85546875" style="3" bestFit="1" customWidth="1"/>
    <col min="12603" max="12604" width="9.140625" style="3"/>
    <col min="12605" max="12606" width="9.28515625" style="3" bestFit="1" customWidth="1"/>
    <col min="12607" max="12607" width="9.140625" style="3"/>
    <col min="12608" max="12609" width="9.28515625" style="3" bestFit="1" customWidth="1"/>
    <col min="12610" max="12610" width="12.85546875" style="3" bestFit="1" customWidth="1"/>
    <col min="12611" max="12612" width="9.140625" style="3"/>
    <col min="12613" max="12614" width="9.28515625" style="3" bestFit="1" customWidth="1"/>
    <col min="12615" max="12615" width="9.140625" style="3"/>
    <col min="12616" max="12617" width="9.28515625" style="3" bestFit="1" customWidth="1"/>
    <col min="12618" max="12618" width="12.85546875" style="3" bestFit="1" customWidth="1"/>
    <col min="12619" max="12620" width="9.140625" style="3"/>
    <col min="12621" max="12622" width="9.28515625" style="3" bestFit="1" customWidth="1"/>
    <col min="12623" max="12623" width="9.140625" style="3"/>
    <col min="12624" max="12625" width="9.28515625" style="3" bestFit="1" customWidth="1"/>
    <col min="12626" max="12626" width="12.85546875" style="3" bestFit="1" customWidth="1"/>
    <col min="12627" max="12628" width="9.140625" style="3"/>
    <col min="12629" max="12630" width="9.28515625" style="3" bestFit="1" customWidth="1"/>
    <col min="12631" max="12631" width="9.140625" style="3"/>
    <col min="12632" max="12633" width="9.28515625" style="3" bestFit="1" customWidth="1"/>
    <col min="12634" max="12634" width="12.85546875" style="3" bestFit="1" customWidth="1"/>
    <col min="12635" max="12636" width="9.140625" style="3"/>
    <col min="12637" max="12638" width="9.28515625" style="3" bestFit="1" customWidth="1"/>
    <col min="12639" max="12639" width="9.140625" style="3"/>
    <col min="12640" max="12641" width="9.28515625" style="3" bestFit="1" customWidth="1"/>
    <col min="12642" max="12642" width="12.85546875" style="3" bestFit="1" customWidth="1"/>
    <col min="12643" max="12644" width="9.140625" style="3"/>
    <col min="12645" max="12646" width="9.28515625" style="3" bestFit="1" customWidth="1"/>
    <col min="12647" max="12647" width="9.140625" style="3"/>
    <col min="12648" max="12649" width="9.28515625" style="3" bestFit="1" customWidth="1"/>
    <col min="12650" max="12650" width="12.85546875" style="3" bestFit="1" customWidth="1"/>
    <col min="12651" max="12652" width="9.140625" style="3"/>
    <col min="12653" max="12654" width="9.28515625" style="3" bestFit="1" customWidth="1"/>
    <col min="12655" max="12655" width="9.140625" style="3"/>
    <col min="12656" max="12657" width="9.28515625" style="3" bestFit="1" customWidth="1"/>
    <col min="12658" max="12658" width="12.85546875" style="3" bestFit="1" customWidth="1"/>
    <col min="12659" max="12660" width="9.140625" style="3"/>
    <col min="12661" max="12662" width="9.28515625" style="3" bestFit="1" customWidth="1"/>
    <col min="12663" max="12663" width="9.140625" style="3"/>
    <col min="12664" max="12665" width="9.28515625" style="3" bestFit="1" customWidth="1"/>
    <col min="12666" max="12666" width="12.85546875" style="3" bestFit="1" customWidth="1"/>
    <col min="12667" max="12668" width="9.140625" style="3"/>
    <col min="12669" max="12670" width="9.28515625" style="3" bestFit="1" customWidth="1"/>
    <col min="12671" max="12671" width="9.140625" style="3"/>
    <col min="12672" max="12673" width="9.28515625" style="3" bestFit="1" customWidth="1"/>
    <col min="12674" max="12674" width="12.85546875" style="3" bestFit="1" customWidth="1"/>
    <col min="12675" max="12676" width="9.140625" style="3"/>
    <col min="12677" max="12678" width="9.28515625" style="3" bestFit="1" customWidth="1"/>
    <col min="12679" max="12679" width="9.140625" style="3"/>
    <col min="12680" max="12681" width="9.28515625" style="3" bestFit="1" customWidth="1"/>
    <col min="12682" max="12682" width="12.85546875" style="3" bestFit="1" customWidth="1"/>
    <col min="12683" max="12684" width="9.140625" style="3"/>
    <col min="12685" max="12686" width="9.28515625" style="3" bestFit="1" customWidth="1"/>
    <col min="12687" max="12687" width="9.140625" style="3"/>
    <col min="12688" max="12689" width="9.28515625" style="3" bestFit="1" customWidth="1"/>
    <col min="12690" max="12690" width="12.85546875" style="3" bestFit="1" customWidth="1"/>
    <col min="12691" max="12692" width="9.140625" style="3"/>
    <col min="12693" max="12694" width="9.28515625" style="3" bestFit="1" customWidth="1"/>
    <col min="12695" max="12695" width="9.140625" style="3"/>
    <col min="12696" max="12697" width="9.28515625" style="3" bestFit="1" customWidth="1"/>
    <col min="12698" max="12698" width="12.85546875" style="3" bestFit="1" customWidth="1"/>
    <col min="12699" max="12700" width="9.140625" style="3"/>
    <col min="12701" max="12702" width="9.28515625" style="3" bestFit="1" customWidth="1"/>
    <col min="12703" max="12703" width="9.140625" style="3"/>
    <col min="12704" max="12705" width="9.28515625" style="3" bestFit="1" customWidth="1"/>
    <col min="12706" max="12706" width="12.85546875" style="3" bestFit="1" customWidth="1"/>
    <col min="12707" max="12708" width="9.140625" style="3"/>
    <col min="12709" max="12710" width="9.28515625" style="3" bestFit="1" customWidth="1"/>
    <col min="12711" max="12711" width="9.140625" style="3"/>
    <col min="12712" max="12713" width="9.28515625" style="3" bestFit="1" customWidth="1"/>
    <col min="12714" max="12714" width="12.85546875" style="3" bestFit="1" customWidth="1"/>
    <col min="12715" max="12716" width="9.140625" style="3"/>
    <col min="12717" max="12718" width="9.28515625" style="3" bestFit="1" customWidth="1"/>
    <col min="12719" max="12719" width="9.140625" style="3"/>
    <col min="12720" max="12721" width="9.28515625" style="3" bestFit="1" customWidth="1"/>
    <col min="12722" max="12722" width="12.85546875" style="3" bestFit="1" customWidth="1"/>
    <col min="12723" max="12724" width="9.140625" style="3"/>
    <col min="12725" max="12726" width="9.28515625" style="3" bestFit="1" customWidth="1"/>
    <col min="12727" max="12727" width="9.140625" style="3"/>
    <col min="12728" max="12729" width="9.28515625" style="3" bestFit="1" customWidth="1"/>
    <col min="12730" max="12730" width="12.85546875" style="3" bestFit="1" customWidth="1"/>
    <col min="12731" max="12732" width="9.140625" style="3"/>
    <col min="12733" max="12734" width="9.28515625" style="3" bestFit="1" customWidth="1"/>
    <col min="12735" max="12735" width="9.140625" style="3"/>
    <col min="12736" max="12737" width="9.28515625" style="3" bestFit="1" customWidth="1"/>
    <col min="12738" max="12738" width="12.85546875" style="3" bestFit="1" customWidth="1"/>
    <col min="12739" max="12740" width="9.140625" style="3"/>
    <col min="12741" max="12742" width="9.28515625" style="3" bestFit="1" customWidth="1"/>
    <col min="12743" max="12743" width="9.140625" style="3"/>
    <col min="12744" max="12745" width="9.28515625" style="3" bestFit="1" customWidth="1"/>
    <col min="12746" max="12746" width="12.85546875" style="3" bestFit="1" customWidth="1"/>
    <col min="12747" max="12748" width="9.140625" style="3"/>
    <col min="12749" max="12750" width="9.28515625" style="3" bestFit="1" customWidth="1"/>
    <col min="12751" max="12751" width="9.140625" style="3"/>
    <col min="12752" max="12753" width="9.28515625" style="3" bestFit="1" customWidth="1"/>
    <col min="12754" max="12754" width="12.85546875" style="3" bestFit="1" customWidth="1"/>
    <col min="12755" max="12756" width="9.140625" style="3"/>
    <col min="12757" max="12758" width="9.28515625" style="3" bestFit="1" customWidth="1"/>
    <col min="12759" max="12759" width="9.140625" style="3"/>
    <col min="12760" max="12761" width="9.28515625" style="3" bestFit="1" customWidth="1"/>
    <col min="12762" max="12762" width="12.85546875" style="3" bestFit="1" customWidth="1"/>
    <col min="12763" max="12764" width="9.140625" style="3"/>
    <col min="12765" max="12766" width="9.28515625" style="3" bestFit="1" customWidth="1"/>
    <col min="12767" max="12767" width="9.140625" style="3"/>
    <col min="12768" max="12769" width="9.28515625" style="3" bestFit="1" customWidth="1"/>
    <col min="12770" max="12770" width="12.85546875" style="3" bestFit="1" customWidth="1"/>
    <col min="12771" max="12772" width="9.140625" style="3"/>
    <col min="12773" max="12774" width="9.28515625" style="3" bestFit="1" customWidth="1"/>
    <col min="12775" max="12775" width="9.140625" style="3"/>
    <col min="12776" max="12777" width="9.28515625" style="3" bestFit="1" customWidth="1"/>
    <col min="12778" max="12778" width="12.85546875" style="3" bestFit="1" customWidth="1"/>
    <col min="12779" max="12780" width="9.140625" style="3"/>
    <col min="12781" max="12782" width="9.28515625" style="3" bestFit="1" customWidth="1"/>
    <col min="12783" max="12783" width="9.140625" style="3"/>
    <col min="12784" max="12785" width="9.28515625" style="3" bestFit="1" customWidth="1"/>
    <col min="12786" max="12786" width="12.85546875" style="3" bestFit="1" customWidth="1"/>
    <col min="12787" max="12788" width="9.140625" style="3"/>
    <col min="12789" max="12790" width="9.28515625" style="3" bestFit="1" customWidth="1"/>
    <col min="12791" max="12791" width="9.140625" style="3"/>
    <col min="12792" max="12793" width="9.28515625" style="3" bestFit="1" customWidth="1"/>
    <col min="12794" max="12794" width="12.85546875" style="3" bestFit="1" customWidth="1"/>
    <col min="12795" max="12796" width="9.140625" style="3"/>
    <col min="12797" max="12798" width="9.28515625" style="3" bestFit="1" customWidth="1"/>
    <col min="12799" max="12799" width="9.140625" style="3"/>
    <col min="12800" max="12801" width="9.28515625" style="3" bestFit="1" customWidth="1"/>
    <col min="12802" max="12802" width="12.85546875" style="3" bestFit="1" customWidth="1"/>
    <col min="12803" max="12804" width="9.140625" style="3"/>
    <col min="12805" max="12806" width="9.28515625" style="3" bestFit="1" customWidth="1"/>
    <col min="12807" max="12807" width="9.140625" style="3"/>
    <col min="12808" max="12809" width="9.28515625" style="3" bestFit="1" customWidth="1"/>
    <col min="12810" max="12810" width="12.85546875" style="3" bestFit="1" customWidth="1"/>
    <col min="12811" max="12812" width="9.140625" style="3"/>
    <col min="12813" max="12814" width="9.28515625" style="3" bestFit="1" customWidth="1"/>
    <col min="12815" max="12815" width="9.140625" style="3"/>
    <col min="12816" max="12817" width="9.28515625" style="3" bestFit="1" customWidth="1"/>
    <col min="12818" max="12818" width="12.85546875" style="3" bestFit="1" customWidth="1"/>
    <col min="12819" max="12820" width="9.140625" style="3"/>
    <col min="12821" max="12822" width="9.28515625" style="3" bestFit="1" customWidth="1"/>
    <col min="12823" max="12823" width="9.140625" style="3"/>
    <col min="12824" max="12825" width="9.28515625" style="3" bestFit="1" customWidth="1"/>
    <col min="12826" max="12826" width="12.85546875" style="3" bestFit="1" customWidth="1"/>
    <col min="12827" max="12828" width="9.140625" style="3"/>
    <col min="12829" max="12830" width="9.28515625" style="3" bestFit="1" customWidth="1"/>
    <col min="12831" max="12831" width="9.140625" style="3"/>
    <col min="12832" max="12833" width="9.28515625" style="3" bestFit="1" customWidth="1"/>
    <col min="12834" max="12834" width="12.85546875" style="3" bestFit="1" customWidth="1"/>
    <col min="12835" max="12836" width="9.140625" style="3"/>
    <col min="12837" max="12838" width="9.28515625" style="3" bestFit="1" customWidth="1"/>
    <col min="12839" max="12839" width="9.140625" style="3"/>
    <col min="12840" max="12841" width="9.28515625" style="3" bestFit="1" customWidth="1"/>
    <col min="12842" max="12842" width="12.85546875" style="3" bestFit="1" customWidth="1"/>
    <col min="12843" max="12844" width="9.140625" style="3"/>
    <col min="12845" max="12846" width="9.28515625" style="3" bestFit="1" customWidth="1"/>
    <col min="12847" max="12847" width="9.140625" style="3"/>
    <col min="12848" max="12849" width="9.28515625" style="3" bestFit="1" customWidth="1"/>
    <col min="12850" max="12850" width="12.85546875" style="3" bestFit="1" customWidth="1"/>
    <col min="12851" max="12852" width="9.140625" style="3"/>
    <col min="12853" max="12854" width="9.28515625" style="3" bestFit="1" customWidth="1"/>
    <col min="12855" max="12855" width="9.140625" style="3"/>
    <col min="12856" max="12857" width="9.28515625" style="3" bestFit="1" customWidth="1"/>
    <col min="12858" max="12858" width="12.85546875" style="3" bestFit="1" customWidth="1"/>
    <col min="12859" max="12860" width="9.140625" style="3"/>
    <col min="12861" max="12862" width="9.28515625" style="3" bestFit="1" customWidth="1"/>
    <col min="12863" max="12863" width="9.140625" style="3"/>
    <col min="12864" max="12865" width="9.28515625" style="3" bestFit="1" customWidth="1"/>
    <col min="12866" max="12866" width="12.85546875" style="3" bestFit="1" customWidth="1"/>
    <col min="12867" max="12868" width="9.140625" style="3"/>
    <col min="12869" max="12870" width="9.28515625" style="3" bestFit="1" customWidth="1"/>
    <col min="12871" max="12871" width="9.140625" style="3"/>
    <col min="12872" max="12873" width="9.28515625" style="3" bestFit="1" customWidth="1"/>
    <col min="12874" max="12874" width="12.85546875" style="3" bestFit="1" customWidth="1"/>
    <col min="12875" max="12876" width="9.140625" style="3"/>
    <col min="12877" max="12878" width="9.28515625" style="3" bestFit="1" customWidth="1"/>
    <col min="12879" max="12879" width="9.140625" style="3"/>
    <col min="12880" max="12881" width="9.28515625" style="3" bestFit="1" customWidth="1"/>
    <col min="12882" max="12882" width="12.85546875" style="3" bestFit="1" customWidth="1"/>
    <col min="12883" max="12884" width="9.140625" style="3"/>
    <col min="12885" max="12886" width="9.28515625" style="3" bestFit="1" customWidth="1"/>
    <col min="12887" max="12887" width="9.140625" style="3"/>
    <col min="12888" max="12889" width="9.28515625" style="3" bestFit="1" customWidth="1"/>
    <col min="12890" max="12890" width="12.85546875" style="3" bestFit="1" customWidth="1"/>
    <col min="12891" max="12892" width="9.140625" style="3"/>
    <col min="12893" max="12894" width="9.28515625" style="3" bestFit="1" customWidth="1"/>
    <col min="12895" max="12895" width="9.140625" style="3"/>
    <col min="12896" max="12897" width="9.28515625" style="3" bestFit="1" customWidth="1"/>
    <col min="12898" max="12898" width="12.85546875" style="3" bestFit="1" customWidth="1"/>
    <col min="12899" max="12900" width="9.140625" style="3"/>
    <col min="12901" max="12902" width="9.28515625" style="3" bestFit="1" customWidth="1"/>
    <col min="12903" max="12903" width="9.140625" style="3"/>
    <col min="12904" max="12905" width="9.28515625" style="3" bestFit="1" customWidth="1"/>
    <col min="12906" max="12906" width="12.85546875" style="3" bestFit="1" customWidth="1"/>
    <col min="12907" max="12908" width="9.140625" style="3"/>
    <col min="12909" max="12910" width="9.28515625" style="3" bestFit="1" customWidth="1"/>
    <col min="12911" max="12911" width="9.140625" style="3"/>
    <col min="12912" max="12913" width="9.28515625" style="3" bestFit="1" customWidth="1"/>
    <col min="12914" max="12914" width="12.85546875" style="3" bestFit="1" customWidth="1"/>
    <col min="12915" max="12916" width="9.140625" style="3"/>
    <col min="12917" max="12918" width="9.28515625" style="3" bestFit="1" customWidth="1"/>
    <col min="12919" max="12919" width="9.140625" style="3"/>
    <col min="12920" max="12921" width="9.28515625" style="3" bestFit="1" customWidth="1"/>
    <col min="12922" max="12922" width="12.85546875" style="3" bestFit="1" customWidth="1"/>
    <col min="12923" max="12924" width="9.140625" style="3"/>
    <col min="12925" max="12926" width="9.28515625" style="3" bestFit="1" customWidth="1"/>
    <col min="12927" max="12927" width="9.140625" style="3"/>
    <col min="12928" max="12929" width="9.28515625" style="3" bestFit="1" customWidth="1"/>
    <col min="12930" max="12930" width="12.85546875" style="3" bestFit="1" customWidth="1"/>
    <col min="12931" max="12932" width="9.140625" style="3"/>
    <col min="12933" max="12934" width="9.28515625" style="3" bestFit="1" customWidth="1"/>
    <col min="12935" max="12935" width="9.140625" style="3"/>
    <col min="12936" max="12937" width="9.28515625" style="3" bestFit="1" customWidth="1"/>
    <col min="12938" max="12938" width="12.85546875" style="3" bestFit="1" customWidth="1"/>
    <col min="12939" max="12940" width="9.140625" style="3"/>
    <col min="12941" max="12942" width="9.28515625" style="3" bestFit="1" customWidth="1"/>
    <col min="12943" max="12943" width="9.140625" style="3"/>
    <col min="12944" max="12945" width="9.28515625" style="3" bestFit="1" customWidth="1"/>
    <col min="12946" max="12946" width="12.85546875" style="3" bestFit="1" customWidth="1"/>
    <col min="12947" max="12948" width="9.140625" style="3"/>
    <col min="12949" max="12950" width="9.28515625" style="3" bestFit="1" customWidth="1"/>
    <col min="12951" max="12951" width="9.140625" style="3"/>
    <col min="12952" max="12953" width="9.28515625" style="3" bestFit="1" customWidth="1"/>
    <col min="12954" max="12954" width="12.85546875" style="3" bestFit="1" customWidth="1"/>
    <col min="12955" max="12956" width="9.140625" style="3"/>
    <col min="12957" max="12958" width="9.28515625" style="3" bestFit="1" customWidth="1"/>
    <col min="12959" max="12959" width="9.140625" style="3"/>
    <col min="12960" max="12961" width="9.28515625" style="3" bestFit="1" customWidth="1"/>
    <col min="12962" max="12962" width="12.85546875" style="3" bestFit="1" customWidth="1"/>
    <col min="12963" max="12964" width="9.140625" style="3"/>
    <col min="12965" max="12966" width="9.28515625" style="3" bestFit="1" customWidth="1"/>
    <col min="12967" max="12967" width="9.140625" style="3"/>
    <col min="12968" max="12969" width="9.28515625" style="3" bestFit="1" customWidth="1"/>
    <col min="12970" max="12970" width="12.85546875" style="3" bestFit="1" customWidth="1"/>
    <col min="12971" max="12972" width="9.140625" style="3"/>
    <col min="12973" max="12974" width="9.28515625" style="3" bestFit="1" customWidth="1"/>
    <col min="12975" max="12975" width="9.140625" style="3"/>
    <col min="12976" max="12977" width="9.28515625" style="3" bestFit="1" customWidth="1"/>
    <col min="12978" max="12978" width="12.85546875" style="3" bestFit="1" customWidth="1"/>
    <col min="12979" max="12980" width="9.140625" style="3"/>
    <col min="12981" max="12982" width="9.28515625" style="3" bestFit="1" customWidth="1"/>
    <col min="12983" max="12983" width="9.140625" style="3"/>
    <col min="12984" max="12985" width="9.28515625" style="3" bestFit="1" customWidth="1"/>
    <col min="12986" max="12986" width="12.85546875" style="3" bestFit="1" customWidth="1"/>
    <col min="12987" max="12988" width="9.140625" style="3"/>
    <col min="12989" max="12990" width="9.28515625" style="3" bestFit="1" customWidth="1"/>
    <col min="12991" max="12991" width="9.140625" style="3"/>
    <col min="12992" max="12993" width="9.28515625" style="3" bestFit="1" customWidth="1"/>
    <col min="12994" max="12994" width="12.85546875" style="3" bestFit="1" customWidth="1"/>
    <col min="12995" max="12996" width="9.140625" style="3"/>
    <col min="12997" max="12998" width="9.28515625" style="3" bestFit="1" customWidth="1"/>
    <col min="12999" max="12999" width="9.140625" style="3"/>
    <col min="13000" max="13001" width="9.28515625" style="3" bestFit="1" customWidth="1"/>
    <col min="13002" max="13002" width="12.85546875" style="3" bestFit="1" customWidth="1"/>
    <col min="13003" max="13004" width="9.140625" style="3"/>
    <col min="13005" max="13006" width="9.28515625" style="3" bestFit="1" customWidth="1"/>
    <col min="13007" max="13007" width="9.140625" style="3"/>
    <col min="13008" max="13009" width="9.28515625" style="3" bestFit="1" customWidth="1"/>
    <col min="13010" max="13010" width="12.85546875" style="3" bestFit="1" customWidth="1"/>
    <col min="13011" max="13012" width="9.140625" style="3"/>
    <col min="13013" max="13014" width="9.28515625" style="3" bestFit="1" customWidth="1"/>
    <col min="13015" max="13015" width="9.140625" style="3"/>
    <col min="13016" max="13017" width="9.28515625" style="3" bestFit="1" customWidth="1"/>
    <col min="13018" max="13018" width="12.85546875" style="3" bestFit="1" customWidth="1"/>
    <col min="13019" max="13020" width="9.140625" style="3"/>
    <col min="13021" max="13022" width="9.28515625" style="3" bestFit="1" customWidth="1"/>
    <col min="13023" max="13023" width="9.140625" style="3"/>
    <col min="13024" max="13025" width="9.28515625" style="3" bestFit="1" customWidth="1"/>
    <col min="13026" max="13026" width="12.85546875" style="3" bestFit="1" customWidth="1"/>
    <col min="13027" max="13028" width="9.140625" style="3"/>
    <col min="13029" max="13030" width="9.28515625" style="3" bestFit="1" customWidth="1"/>
    <col min="13031" max="13031" width="9.140625" style="3"/>
    <col min="13032" max="13033" width="9.28515625" style="3" bestFit="1" customWidth="1"/>
    <col min="13034" max="13034" width="12.85546875" style="3" bestFit="1" customWidth="1"/>
    <col min="13035" max="13036" width="9.140625" style="3"/>
    <col min="13037" max="13038" width="9.28515625" style="3" bestFit="1" customWidth="1"/>
    <col min="13039" max="13039" width="9.140625" style="3"/>
    <col min="13040" max="13041" width="9.28515625" style="3" bestFit="1" customWidth="1"/>
    <col min="13042" max="13042" width="12.85546875" style="3" bestFit="1" customWidth="1"/>
    <col min="13043" max="13044" width="9.140625" style="3"/>
    <col min="13045" max="13046" width="9.28515625" style="3" bestFit="1" customWidth="1"/>
    <col min="13047" max="13047" width="9.140625" style="3"/>
    <col min="13048" max="13049" width="9.28515625" style="3" bestFit="1" customWidth="1"/>
    <col min="13050" max="13050" width="12.85546875" style="3" bestFit="1" customWidth="1"/>
    <col min="13051" max="13052" width="9.140625" style="3"/>
    <col min="13053" max="13054" width="9.28515625" style="3" bestFit="1" customWidth="1"/>
    <col min="13055" max="13055" width="9.140625" style="3"/>
    <col min="13056" max="13057" width="9.28515625" style="3" bestFit="1" customWidth="1"/>
    <col min="13058" max="13058" width="12.85546875" style="3" bestFit="1" customWidth="1"/>
    <col min="13059" max="13060" width="9.140625" style="3"/>
    <col min="13061" max="13062" width="9.28515625" style="3" bestFit="1" customWidth="1"/>
    <col min="13063" max="13063" width="9.140625" style="3"/>
    <col min="13064" max="13065" width="9.28515625" style="3" bestFit="1" customWidth="1"/>
    <col min="13066" max="13066" width="12.85546875" style="3" bestFit="1" customWidth="1"/>
    <col min="13067" max="13068" width="9.140625" style="3"/>
    <col min="13069" max="13070" width="9.28515625" style="3" bestFit="1" customWidth="1"/>
    <col min="13071" max="13071" width="9.140625" style="3"/>
    <col min="13072" max="13073" width="9.28515625" style="3" bestFit="1" customWidth="1"/>
    <col min="13074" max="13074" width="12.85546875" style="3" bestFit="1" customWidth="1"/>
    <col min="13075" max="13076" width="9.140625" style="3"/>
    <col min="13077" max="13078" width="9.28515625" style="3" bestFit="1" customWidth="1"/>
    <col min="13079" max="13079" width="9.140625" style="3"/>
    <col min="13080" max="13081" width="9.28515625" style="3" bestFit="1" customWidth="1"/>
    <col min="13082" max="13082" width="12.85546875" style="3" bestFit="1" customWidth="1"/>
    <col min="13083" max="13084" width="9.140625" style="3"/>
    <col min="13085" max="13086" width="9.28515625" style="3" bestFit="1" customWidth="1"/>
    <col min="13087" max="13087" width="9.140625" style="3"/>
    <col min="13088" max="13089" width="9.28515625" style="3" bestFit="1" customWidth="1"/>
    <col min="13090" max="13090" width="12.85546875" style="3" bestFit="1" customWidth="1"/>
    <col min="13091" max="13092" width="9.140625" style="3"/>
    <col min="13093" max="13094" width="9.28515625" style="3" bestFit="1" customWidth="1"/>
    <col min="13095" max="13095" width="9.140625" style="3"/>
    <col min="13096" max="13097" width="9.28515625" style="3" bestFit="1" customWidth="1"/>
    <col min="13098" max="13098" width="12.85546875" style="3" bestFit="1" customWidth="1"/>
    <col min="13099" max="13100" width="9.140625" style="3"/>
    <col min="13101" max="13102" width="9.28515625" style="3" bestFit="1" customWidth="1"/>
    <col min="13103" max="13103" width="9.140625" style="3"/>
    <col min="13104" max="13105" width="9.28515625" style="3" bestFit="1" customWidth="1"/>
    <col min="13106" max="13106" width="12.85546875" style="3" bestFit="1" customWidth="1"/>
    <col min="13107" max="13108" width="9.140625" style="3"/>
    <col min="13109" max="13110" width="9.28515625" style="3" bestFit="1" customWidth="1"/>
    <col min="13111" max="13111" width="9.140625" style="3"/>
    <col min="13112" max="13113" width="9.28515625" style="3" bestFit="1" customWidth="1"/>
    <col min="13114" max="13114" width="12.85546875" style="3" bestFit="1" customWidth="1"/>
    <col min="13115" max="13116" width="9.140625" style="3"/>
    <col min="13117" max="13118" width="9.28515625" style="3" bestFit="1" customWidth="1"/>
    <col min="13119" max="13119" width="9.140625" style="3"/>
    <col min="13120" max="13121" width="9.28515625" style="3" bestFit="1" customWidth="1"/>
    <col min="13122" max="13122" width="12.85546875" style="3" bestFit="1" customWidth="1"/>
    <col min="13123" max="13124" width="9.140625" style="3"/>
    <col min="13125" max="13126" width="9.28515625" style="3" bestFit="1" customWidth="1"/>
    <col min="13127" max="13127" width="9.140625" style="3"/>
    <col min="13128" max="13129" width="9.28515625" style="3" bestFit="1" customWidth="1"/>
    <col min="13130" max="13130" width="12.85546875" style="3" bestFit="1" customWidth="1"/>
    <col min="13131" max="13132" width="9.140625" style="3"/>
    <col min="13133" max="13134" width="9.28515625" style="3" bestFit="1" customWidth="1"/>
    <col min="13135" max="13135" width="9.140625" style="3"/>
    <col min="13136" max="13137" width="9.28515625" style="3" bestFit="1" customWidth="1"/>
    <col min="13138" max="13138" width="12.85546875" style="3" bestFit="1" customWidth="1"/>
    <col min="13139" max="13140" width="9.140625" style="3"/>
    <col min="13141" max="13142" width="9.28515625" style="3" bestFit="1" customWidth="1"/>
    <col min="13143" max="13143" width="9.140625" style="3"/>
    <col min="13144" max="13145" width="9.28515625" style="3" bestFit="1" customWidth="1"/>
    <col min="13146" max="13146" width="12.85546875" style="3" bestFit="1" customWidth="1"/>
    <col min="13147" max="13148" width="9.140625" style="3"/>
    <col min="13149" max="13150" width="9.28515625" style="3" bestFit="1" customWidth="1"/>
    <col min="13151" max="13151" width="9.140625" style="3"/>
    <col min="13152" max="13153" width="9.28515625" style="3" bestFit="1" customWidth="1"/>
    <col min="13154" max="13154" width="12.85546875" style="3" bestFit="1" customWidth="1"/>
    <col min="13155" max="13156" width="9.140625" style="3"/>
    <col min="13157" max="13158" width="9.28515625" style="3" bestFit="1" customWidth="1"/>
    <col min="13159" max="13159" width="9.140625" style="3"/>
    <col min="13160" max="13161" width="9.28515625" style="3" bestFit="1" customWidth="1"/>
    <col min="13162" max="13162" width="12.85546875" style="3" bestFit="1" customWidth="1"/>
    <col min="13163" max="13164" width="9.140625" style="3"/>
    <col min="13165" max="13166" width="9.28515625" style="3" bestFit="1" customWidth="1"/>
    <col min="13167" max="13167" width="9.140625" style="3"/>
    <col min="13168" max="13169" width="9.28515625" style="3" bestFit="1" customWidth="1"/>
    <col min="13170" max="13170" width="12.85546875" style="3" bestFit="1" customWidth="1"/>
    <col min="13171" max="13172" width="9.140625" style="3"/>
    <col min="13173" max="13174" width="9.28515625" style="3" bestFit="1" customWidth="1"/>
    <col min="13175" max="13175" width="9.140625" style="3"/>
    <col min="13176" max="13177" width="9.28515625" style="3" bestFit="1" customWidth="1"/>
    <col min="13178" max="13178" width="12.85546875" style="3" bestFit="1" customWidth="1"/>
    <col min="13179" max="13180" width="9.140625" style="3"/>
    <col min="13181" max="13182" width="9.28515625" style="3" bestFit="1" customWidth="1"/>
    <col min="13183" max="13183" width="9.140625" style="3"/>
    <col min="13184" max="13185" width="9.28515625" style="3" bestFit="1" customWidth="1"/>
    <col min="13186" max="13186" width="12.85546875" style="3" bestFit="1" customWidth="1"/>
    <col min="13187" max="13188" width="9.140625" style="3"/>
    <col min="13189" max="13190" width="9.28515625" style="3" bestFit="1" customWidth="1"/>
    <col min="13191" max="13191" width="9.140625" style="3"/>
    <col min="13192" max="13193" width="9.28515625" style="3" bestFit="1" customWidth="1"/>
    <col min="13194" max="13194" width="12.85546875" style="3" bestFit="1" customWidth="1"/>
    <col min="13195" max="13196" width="9.140625" style="3"/>
    <col min="13197" max="13198" width="9.28515625" style="3" bestFit="1" customWidth="1"/>
    <col min="13199" max="13199" width="9.140625" style="3"/>
    <col min="13200" max="13201" width="9.28515625" style="3" bestFit="1" customWidth="1"/>
    <col min="13202" max="13202" width="12.85546875" style="3" bestFit="1" customWidth="1"/>
    <col min="13203" max="13204" width="9.140625" style="3"/>
    <col min="13205" max="13206" width="9.28515625" style="3" bestFit="1" customWidth="1"/>
    <col min="13207" max="13207" width="9.140625" style="3"/>
    <col min="13208" max="13209" width="9.28515625" style="3" bestFit="1" customWidth="1"/>
    <col min="13210" max="13210" width="12.85546875" style="3" bestFit="1" customWidth="1"/>
    <col min="13211" max="13212" width="9.140625" style="3"/>
    <col min="13213" max="13214" width="9.28515625" style="3" bestFit="1" customWidth="1"/>
    <col min="13215" max="13215" width="9.140625" style="3"/>
    <col min="13216" max="13217" width="9.28515625" style="3" bestFit="1" customWidth="1"/>
    <col min="13218" max="13218" width="12.85546875" style="3" bestFit="1" customWidth="1"/>
    <col min="13219" max="13220" width="9.140625" style="3"/>
    <col min="13221" max="13222" width="9.28515625" style="3" bestFit="1" customWidth="1"/>
    <col min="13223" max="13223" width="9.140625" style="3"/>
    <col min="13224" max="13225" width="9.28515625" style="3" bestFit="1" customWidth="1"/>
    <col min="13226" max="13226" width="12.85546875" style="3" bestFit="1" customWidth="1"/>
    <col min="13227" max="13228" width="9.140625" style="3"/>
    <col min="13229" max="13230" width="9.28515625" style="3" bestFit="1" customWidth="1"/>
    <col min="13231" max="13231" width="9.140625" style="3"/>
    <col min="13232" max="13233" width="9.28515625" style="3" bestFit="1" customWidth="1"/>
    <col min="13234" max="13234" width="12.85546875" style="3" bestFit="1" customWidth="1"/>
    <col min="13235" max="13236" width="9.140625" style="3"/>
    <col min="13237" max="13238" width="9.28515625" style="3" bestFit="1" customWidth="1"/>
    <col min="13239" max="13239" width="9.140625" style="3"/>
    <col min="13240" max="13241" width="9.28515625" style="3" bestFit="1" customWidth="1"/>
    <col min="13242" max="13242" width="12.85546875" style="3" bestFit="1" customWidth="1"/>
    <col min="13243" max="13244" width="9.140625" style="3"/>
    <col min="13245" max="13246" width="9.28515625" style="3" bestFit="1" customWidth="1"/>
    <col min="13247" max="13247" width="9.140625" style="3"/>
    <col min="13248" max="13249" width="9.28515625" style="3" bestFit="1" customWidth="1"/>
    <col min="13250" max="13250" width="12.85546875" style="3" bestFit="1" customWidth="1"/>
    <col min="13251" max="13252" width="9.140625" style="3"/>
    <col min="13253" max="13254" width="9.28515625" style="3" bestFit="1" customWidth="1"/>
    <col min="13255" max="13255" width="9.140625" style="3"/>
    <col min="13256" max="13257" width="9.28515625" style="3" bestFit="1" customWidth="1"/>
    <col min="13258" max="13258" width="12.85546875" style="3" bestFit="1" customWidth="1"/>
    <col min="13259" max="13260" width="9.140625" style="3"/>
    <col min="13261" max="13262" width="9.28515625" style="3" bestFit="1" customWidth="1"/>
    <col min="13263" max="13263" width="9.140625" style="3"/>
    <col min="13264" max="13265" width="9.28515625" style="3" bestFit="1" customWidth="1"/>
    <col min="13266" max="13266" width="12.85546875" style="3" bestFit="1" customWidth="1"/>
    <col min="13267" max="13268" width="9.140625" style="3"/>
    <col min="13269" max="13270" width="9.28515625" style="3" bestFit="1" customWidth="1"/>
    <col min="13271" max="13271" width="9.140625" style="3"/>
    <col min="13272" max="13273" width="9.28515625" style="3" bestFit="1" customWidth="1"/>
    <col min="13274" max="13274" width="12.85546875" style="3" bestFit="1" customWidth="1"/>
    <col min="13275" max="13276" width="9.140625" style="3"/>
    <col min="13277" max="13278" width="9.28515625" style="3" bestFit="1" customWidth="1"/>
    <col min="13279" max="13279" width="9.140625" style="3"/>
    <col min="13280" max="13281" width="9.28515625" style="3" bestFit="1" customWidth="1"/>
    <col min="13282" max="13282" width="12.85546875" style="3" bestFit="1" customWidth="1"/>
    <col min="13283" max="13284" width="9.140625" style="3"/>
    <col min="13285" max="13286" width="9.28515625" style="3" bestFit="1" customWidth="1"/>
    <col min="13287" max="13287" width="9.140625" style="3"/>
    <col min="13288" max="13289" width="9.28515625" style="3" bestFit="1" customWidth="1"/>
    <col min="13290" max="13290" width="12.85546875" style="3" bestFit="1" customWidth="1"/>
    <col min="13291" max="13292" width="9.140625" style="3"/>
    <col min="13293" max="13294" width="9.28515625" style="3" bestFit="1" customWidth="1"/>
    <col min="13295" max="13295" width="9.140625" style="3"/>
    <col min="13296" max="13297" width="9.28515625" style="3" bestFit="1" customWidth="1"/>
    <col min="13298" max="13298" width="12.85546875" style="3" bestFit="1" customWidth="1"/>
    <col min="13299" max="13300" width="9.140625" style="3"/>
    <col min="13301" max="13302" width="9.28515625" style="3" bestFit="1" customWidth="1"/>
    <col min="13303" max="13303" width="9.140625" style="3"/>
    <col min="13304" max="13305" width="9.28515625" style="3" bestFit="1" customWidth="1"/>
    <col min="13306" max="13306" width="12.85546875" style="3" bestFit="1" customWidth="1"/>
    <col min="13307" max="13308" width="9.140625" style="3"/>
    <col min="13309" max="13310" width="9.28515625" style="3" bestFit="1" customWidth="1"/>
    <col min="13311" max="13311" width="9.140625" style="3"/>
    <col min="13312" max="13313" width="9.28515625" style="3" bestFit="1" customWidth="1"/>
    <col min="13314" max="13314" width="12.85546875" style="3" bestFit="1" customWidth="1"/>
    <col min="13315" max="13316" width="9.140625" style="3"/>
    <col min="13317" max="13318" width="9.28515625" style="3" bestFit="1" customWidth="1"/>
    <col min="13319" max="13319" width="9.140625" style="3"/>
    <col min="13320" max="13321" width="9.28515625" style="3" bestFit="1" customWidth="1"/>
    <col min="13322" max="13322" width="12.85546875" style="3" bestFit="1" customWidth="1"/>
    <col min="13323" max="13324" width="9.140625" style="3"/>
    <col min="13325" max="13326" width="9.28515625" style="3" bestFit="1" customWidth="1"/>
    <col min="13327" max="13327" width="9.140625" style="3"/>
    <col min="13328" max="13329" width="9.28515625" style="3" bestFit="1" customWidth="1"/>
    <col min="13330" max="13330" width="12.85546875" style="3" bestFit="1" customWidth="1"/>
    <col min="13331" max="13332" width="9.140625" style="3"/>
    <col min="13333" max="13334" width="9.28515625" style="3" bestFit="1" customWidth="1"/>
    <col min="13335" max="13335" width="9.140625" style="3"/>
    <col min="13336" max="13337" width="9.28515625" style="3" bestFit="1" customWidth="1"/>
    <col min="13338" max="13338" width="12.85546875" style="3" bestFit="1" customWidth="1"/>
    <col min="13339" max="13340" width="9.140625" style="3"/>
    <col min="13341" max="13342" width="9.28515625" style="3" bestFit="1" customWidth="1"/>
    <col min="13343" max="13343" width="9.140625" style="3"/>
    <col min="13344" max="13345" width="9.28515625" style="3" bestFit="1" customWidth="1"/>
    <col min="13346" max="13346" width="12.85546875" style="3" bestFit="1" customWidth="1"/>
    <col min="13347" max="13348" width="9.140625" style="3"/>
    <col min="13349" max="13350" width="9.28515625" style="3" bestFit="1" customWidth="1"/>
    <col min="13351" max="13351" width="9.140625" style="3"/>
    <col min="13352" max="13353" width="9.28515625" style="3" bestFit="1" customWidth="1"/>
    <col min="13354" max="13354" width="12.85546875" style="3" bestFit="1" customWidth="1"/>
    <col min="13355" max="13356" width="9.140625" style="3"/>
    <col min="13357" max="13358" width="9.28515625" style="3" bestFit="1" customWidth="1"/>
    <col min="13359" max="13359" width="9.140625" style="3"/>
    <col min="13360" max="13361" width="9.28515625" style="3" bestFit="1" customWidth="1"/>
    <col min="13362" max="13362" width="12.85546875" style="3" bestFit="1" customWidth="1"/>
    <col min="13363" max="13364" width="9.140625" style="3"/>
    <col min="13365" max="13366" width="9.28515625" style="3" bestFit="1" customWidth="1"/>
    <col min="13367" max="13367" width="9.140625" style="3"/>
    <col min="13368" max="13369" width="9.28515625" style="3" bestFit="1" customWidth="1"/>
    <col min="13370" max="13370" width="12.85546875" style="3" bestFit="1" customWidth="1"/>
    <col min="13371" max="13372" width="9.140625" style="3"/>
    <col min="13373" max="13374" width="9.28515625" style="3" bestFit="1" customWidth="1"/>
    <col min="13375" max="13375" width="9.140625" style="3"/>
    <col min="13376" max="13377" width="9.28515625" style="3" bestFit="1" customWidth="1"/>
    <col min="13378" max="13378" width="12.85546875" style="3" bestFit="1" customWidth="1"/>
    <col min="13379" max="13380" width="9.140625" style="3"/>
    <col min="13381" max="13382" width="9.28515625" style="3" bestFit="1" customWidth="1"/>
    <col min="13383" max="13383" width="9.140625" style="3"/>
    <col min="13384" max="13385" width="9.28515625" style="3" bestFit="1" customWidth="1"/>
    <col min="13386" max="13386" width="12.85546875" style="3" bestFit="1" customWidth="1"/>
    <col min="13387" max="13388" width="9.140625" style="3"/>
    <col min="13389" max="13390" width="9.28515625" style="3" bestFit="1" customWidth="1"/>
    <col min="13391" max="13391" width="9.140625" style="3"/>
    <col min="13392" max="13393" width="9.28515625" style="3" bestFit="1" customWidth="1"/>
    <col min="13394" max="13394" width="12.85546875" style="3" bestFit="1" customWidth="1"/>
    <col min="13395" max="13396" width="9.140625" style="3"/>
    <col min="13397" max="13398" width="9.28515625" style="3" bestFit="1" customWidth="1"/>
    <col min="13399" max="13399" width="9.140625" style="3"/>
    <col min="13400" max="13401" width="9.28515625" style="3" bestFit="1" customWidth="1"/>
    <col min="13402" max="13402" width="12.85546875" style="3" bestFit="1" customWidth="1"/>
    <col min="13403" max="13404" width="9.140625" style="3"/>
    <col min="13405" max="13406" width="9.28515625" style="3" bestFit="1" customWidth="1"/>
    <col min="13407" max="13407" width="9.140625" style="3"/>
    <col min="13408" max="13409" width="9.28515625" style="3" bestFit="1" customWidth="1"/>
    <col min="13410" max="13410" width="12.85546875" style="3" bestFit="1" customWidth="1"/>
    <col min="13411" max="13412" width="9.140625" style="3"/>
    <col min="13413" max="13414" width="9.28515625" style="3" bestFit="1" customWidth="1"/>
    <col min="13415" max="13415" width="9.140625" style="3"/>
    <col min="13416" max="13417" width="9.28515625" style="3" bestFit="1" customWidth="1"/>
    <col min="13418" max="13418" width="12.85546875" style="3" bestFit="1" customWidth="1"/>
    <col min="13419" max="13420" width="9.140625" style="3"/>
    <col min="13421" max="13422" width="9.28515625" style="3" bestFit="1" customWidth="1"/>
    <col min="13423" max="13423" width="9.140625" style="3"/>
    <col min="13424" max="13425" width="9.28515625" style="3" bestFit="1" customWidth="1"/>
    <col min="13426" max="13426" width="12.85546875" style="3" bestFit="1" customWidth="1"/>
    <col min="13427" max="13428" width="9.140625" style="3"/>
    <col min="13429" max="13430" width="9.28515625" style="3" bestFit="1" customWidth="1"/>
    <col min="13431" max="13431" width="9.140625" style="3"/>
    <col min="13432" max="13433" width="9.28515625" style="3" bestFit="1" customWidth="1"/>
    <col min="13434" max="13434" width="12.85546875" style="3" bestFit="1" customWidth="1"/>
    <col min="13435" max="13436" width="9.140625" style="3"/>
    <col min="13437" max="13438" width="9.28515625" style="3" bestFit="1" customWidth="1"/>
    <col min="13439" max="13439" width="9.140625" style="3"/>
    <col min="13440" max="13441" width="9.28515625" style="3" bestFit="1" customWidth="1"/>
    <col min="13442" max="13442" width="12.85546875" style="3" bestFit="1" customWidth="1"/>
    <col min="13443" max="13444" width="9.140625" style="3"/>
    <col min="13445" max="13446" width="9.28515625" style="3" bestFit="1" customWidth="1"/>
    <col min="13447" max="13447" width="9.140625" style="3"/>
    <col min="13448" max="13449" width="9.28515625" style="3" bestFit="1" customWidth="1"/>
    <col min="13450" max="13450" width="12.85546875" style="3" bestFit="1" customWidth="1"/>
    <col min="13451" max="13452" width="9.140625" style="3"/>
    <col min="13453" max="13454" width="9.28515625" style="3" bestFit="1" customWidth="1"/>
    <col min="13455" max="13455" width="9.140625" style="3"/>
    <col min="13456" max="13457" width="9.28515625" style="3" bestFit="1" customWidth="1"/>
    <col min="13458" max="13458" width="12.85546875" style="3" bestFit="1" customWidth="1"/>
    <col min="13459" max="13460" width="9.140625" style="3"/>
    <col min="13461" max="13462" width="9.28515625" style="3" bestFit="1" customWidth="1"/>
    <col min="13463" max="13463" width="9.140625" style="3"/>
    <col min="13464" max="13465" width="9.28515625" style="3" bestFit="1" customWidth="1"/>
    <col min="13466" max="13466" width="12.85546875" style="3" bestFit="1" customWidth="1"/>
    <col min="13467" max="13468" width="9.140625" style="3"/>
    <col min="13469" max="13470" width="9.28515625" style="3" bestFit="1" customWidth="1"/>
    <col min="13471" max="13471" width="9.140625" style="3"/>
    <col min="13472" max="13473" width="9.28515625" style="3" bestFit="1" customWidth="1"/>
    <col min="13474" max="13474" width="12.85546875" style="3" bestFit="1" customWidth="1"/>
    <col min="13475" max="13476" width="9.140625" style="3"/>
    <col min="13477" max="13478" width="9.28515625" style="3" bestFit="1" customWidth="1"/>
    <col min="13479" max="13479" width="9.140625" style="3"/>
    <col min="13480" max="13481" width="9.28515625" style="3" bestFit="1" customWidth="1"/>
    <col min="13482" max="13482" width="12.85546875" style="3" bestFit="1" customWidth="1"/>
    <col min="13483" max="13484" width="9.140625" style="3"/>
    <col min="13485" max="13486" width="9.28515625" style="3" bestFit="1" customWidth="1"/>
    <col min="13487" max="13487" width="9.140625" style="3"/>
    <col min="13488" max="13489" width="9.28515625" style="3" bestFit="1" customWidth="1"/>
    <col min="13490" max="13490" width="12.85546875" style="3" bestFit="1" customWidth="1"/>
    <col min="13491" max="13492" width="9.140625" style="3"/>
    <col min="13493" max="13494" width="9.28515625" style="3" bestFit="1" customWidth="1"/>
    <col min="13495" max="13495" width="9.140625" style="3"/>
    <col min="13496" max="13497" width="9.28515625" style="3" bestFit="1" customWidth="1"/>
    <col min="13498" max="13498" width="12.85546875" style="3" bestFit="1" customWidth="1"/>
    <col min="13499" max="13500" width="9.140625" style="3"/>
    <col min="13501" max="13502" width="9.28515625" style="3" bestFit="1" customWidth="1"/>
    <col min="13503" max="13503" width="9.140625" style="3"/>
    <col min="13504" max="13505" width="9.28515625" style="3" bestFit="1" customWidth="1"/>
    <col min="13506" max="13506" width="12.85546875" style="3" bestFit="1" customWidth="1"/>
    <col min="13507" max="13508" width="9.140625" style="3"/>
    <col min="13509" max="13510" width="9.28515625" style="3" bestFit="1" customWidth="1"/>
    <col min="13511" max="13511" width="9.140625" style="3"/>
    <col min="13512" max="13513" width="9.28515625" style="3" bestFit="1" customWidth="1"/>
    <col min="13514" max="13514" width="12.85546875" style="3" bestFit="1" customWidth="1"/>
    <col min="13515" max="13516" width="9.140625" style="3"/>
    <col min="13517" max="13518" width="9.28515625" style="3" bestFit="1" customWidth="1"/>
    <col min="13519" max="13519" width="9.140625" style="3"/>
    <col min="13520" max="13521" width="9.28515625" style="3" bestFit="1" customWidth="1"/>
    <col min="13522" max="13522" width="12.85546875" style="3" bestFit="1" customWidth="1"/>
    <col min="13523" max="13524" width="9.140625" style="3"/>
    <col min="13525" max="13526" width="9.28515625" style="3" bestFit="1" customWidth="1"/>
    <col min="13527" max="13527" width="9.140625" style="3"/>
    <col min="13528" max="13529" width="9.28515625" style="3" bestFit="1" customWidth="1"/>
    <col min="13530" max="13530" width="12.85546875" style="3" bestFit="1" customWidth="1"/>
    <col min="13531" max="13532" width="9.140625" style="3"/>
    <col min="13533" max="13534" width="9.28515625" style="3" bestFit="1" customWidth="1"/>
    <col min="13535" max="13535" width="9.140625" style="3"/>
    <col min="13536" max="13537" width="9.28515625" style="3" bestFit="1" customWidth="1"/>
    <col min="13538" max="13538" width="12.85546875" style="3" bestFit="1" customWidth="1"/>
    <col min="13539" max="13540" width="9.140625" style="3"/>
    <col min="13541" max="13542" width="9.28515625" style="3" bestFit="1" customWidth="1"/>
    <col min="13543" max="13543" width="9.140625" style="3"/>
    <col min="13544" max="13545" width="9.28515625" style="3" bestFit="1" customWidth="1"/>
    <col min="13546" max="13546" width="12.85546875" style="3" bestFit="1" customWidth="1"/>
    <col min="13547" max="13548" width="9.140625" style="3"/>
    <col min="13549" max="13550" width="9.28515625" style="3" bestFit="1" customWidth="1"/>
    <col min="13551" max="13551" width="9.140625" style="3"/>
    <col min="13552" max="13553" width="9.28515625" style="3" bestFit="1" customWidth="1"/>
    <col min="13554" max="13554" width="12.85546875" style="3" bestFit="1" customWidth="1"/>
    <col min="13555" max="13556" width="9.140625" style="3"/>
    <col min="13557" max="13558" width="9.28515625" style="3" bestFit="1" customWidth="1"/>
    <col min="13559" max="13559" width="9.140625" style="3"/>
    <col min="13560" max="13561" width="9.28515625" style="3" bestFit="1" customWidth="1"/>
    <col min="13562" max="13562" width="12.85546875" style="3" bestFit="1" customWidth="1"/>
    <col min="13563" max="13564" width="9.140625" style="3"/>
    <col min="13565" max="13566" width="9.28515625" style="3" bestFit="1" customWidth="1"/>
    <col min="13567" max="13567" width="9.140625" style="3"/>
    <col min="13568" max="13569" width="9.28515625" style="3" bestFit="1" customWidth="1"/>
    <col min="13570" max="13570" width="12.85546875" style="3" bestFit="1" customWidth="1"/>
    <col min="13571" max="13572" width="9.140625" style="3"/>
    <col min="13573" max="13574" width="9.28515625" style="3" bestFit="1" customWidth="1"/>
    <col min="13575" max="13575" width="9.140625" style="3"/>
    <col min="13576" max="13577" width="9.28515625" style="3" bestFit="1" customWidth="1"/>
    <col min="13578" max="13578" width="12.85546875" style="3" bestFit="1" customWidth="1"/>
    <col min="13579" max="13580" width="9.140625" style="3"/>
    <col min="13581" max="13582" width="9.28515625" style="3" bestFit="1" customWidth="1"/>
    <col min="13583" max="13583" width="9.140625" style="3"/>
    <col min="13584" max="13585" width="9.28515625" style="3" bestFit="1" customWidth="1"/>
    <col min="13586" max="13586" width="12.85546875" style="3" bestFit="1" customWidth="1"/>
    <col min="13587" max="13588" width="9.140625" style="3"/>
    <col min="13589" max="13590" width="9.28515625" style="3" bestFit="1" customWidth="1"/>
    <col min="13591" max="13591" width="9.140625" style="3"/>
    <col min="13592" max="13593" width="9.28515625" style="3" bestFit="1" customWidth="1"/>
    <col min="13594" max="13594" width="12.85546875" style="3" bestFit="1" customWidth="1"/>
    <col min="13595" max="13596" width="9.140625" style="3"/>
    <col min="13597" max="13598" width="9.28515625" style="3" bestFit="1" customWidth="1"/>
    <col min="13599" max="13599" width="9.140625" style="3"/>
    <col min="13600" max="13601" width="9.28515625" style="3" bestFit="1" customWidth="1"/>
    <col min="13602" max="13602" width="12.85546875" style="3" bestFit="1" customWidth="1"/>
    <col min="13603" max="13604" width="9.140625" style="3"/>
    <col min="13605" max="13606" width="9.28515625" style="3" bestFit="1" customWidth="1"/>
    <col min="13607" max="13607" width="9.140625" style="3"/>
    <col min="13608" max="13609" width="9.28515625" style="3" bestFit="1" customWidth="1"/>
    <col min="13610" max="13610" width="12.85546875" style="3" bestFit="1" customWidth="1"/>
    <col min="13611" max="13612" width="9.140625" style="3"/>
    <col min="13613" max="13614" width="9.28515625" style="3" bestFit="1" customWidth="1"/>
    <col min="13615" max="13615" width="9.140625" style="3"/>
    <col min="13616" max="13617" width="9.28515625" style="3" bestFit="1" customWidth="1"/>
    <col min="13618" max="13618" width="12.85546875" style="3" bestFit="1" customWidth="1"/>
    <col min="13619" max="13620" width="9.140625" style="3"/>
    <col min="13621" max="13622" width="9.28515625" style="3" bestFit="1" customWidth="1"/>
    <col min="13623" max="13623" width="9.140625" style="3"/>
    <col min="13624" max="13625" width="9.28515625" style="3" bestFit="1" customWidth="1"/>
    <col min="13626" max="13626" width="12.85546875" style="3" bestFit="1" customWidth="1"/>
    <col min="13627" max="13628" width="9.140625" style="3"/>
    <col min="13629" max="13630" width="9.28515625" style="3" bestFit="1" customWidth="1"/>
    <col min="13631" max="13631" width="9.140625" style="3"/>
    <col min="13632" max="13633" width="9.28515625" style="3" bestFit="1" customWidth="1"/>
    <col min="13634" max="13634" width="12.85546875" style="3" bestFit="1" customWidth="1"/>
    <col min="13635" max="13636" width="9.140625" style="3"/>
    <col min="13637" max="13638" width="9.28515625" style="3" bestFit="1" customWidth="1"/>
    <col min="13639" max="13639" width="9.140625" style="3"/>
    <col min="13640" max="13641" width="9.28515625" style="3" bestFit="1" customWidth="1"/>
    <col min="13642" max="13642" width="12.85546875" style="3" bestFit="1" customWidth="1"/>
    <col min="13643" max="13644" width="9.140625" style="3"/>
    <col min="13645" max="13646" width="9.28515625" style="3" bestFit="1" customWidth="1"/>
    <col min="13647" max="13647" width="9.140625" style="3"/>
    <col min="13648" max="13649" width="9.28515625" style="3" bestFit="1" customWidth="1"/>
    <col min="13650" max="13650" width="12.85546875" style="3" bestFit="1" customWidth="1"/>
    <col min="13651" max="13652" width="9.140625" style="3"/>
    <col min="13653" max="13654" width="9.28515625" style="3" bestFit="1" customWidth="1"/>
    <col min="13655" max="13655" width="9.140625" style="3"/>
    <col min="13656" max="13657" width="9.28515625" style="3" bestFit="1" customWidth="1"/>
    <col min="13658" max="13658" width="12.85546875" style="3" bestFit="1" customWidth="1"/>
    <col min="13659" max="13660" width="9.140625" style="3"/>
    <col min="13661" max="13662" width="9.28515625" style="3" bestFit="1" customWidth="1"/>
    <col min="13663" max="13663" width="9.140625" style="3"/>
    <col min="13664" max="13665" width="9.28515625" style="3" bestFit="1" customWidth="1"/>
    <col min="13666" max="13666" width="12.85546875" style="3" bestFit="1" customWidth="1"/>
    <col min="13667" max="13668" width="9.140625" style="3"/>
    <col min="13669" max="13670" width="9.28515625" style="3" bestFit="1" customWidth="1"/>
    <col min="13671" max="13671" width="9.140625" style="3"/>
    <col min="13672" max="13673" width="9.28515625" style="3" bestFit="1" customWidth="1"/>
    <col min="13674" max="13674" width="12.85546875" style="3" bestFit="1" customWidth="1"/>
    <col min="13675" max="13676" width="9.140625" style="3"/>
    <col min="13677" max="13678" width="9.28515625" style="3" bestFit="1" customWidth="1"/>
    <col min="13679" max="13679" width="9.140625" style="3"/>
    <col min="13680" max="13681" width="9.28515625" style="3" bestFit="1" customWidth="1"/>
    <col min="13682" max="13682" width="12.85546875" style="3" bestFit="1" customWidth="1"/>
    <col min="13683" max="13684" width="9.140625" style="3"/>
    <col min="13685" max="13686" width="9.28515625" style="3" bestFit="1" customWidth="1"/>
    <col min="13687" max="13687" width="9.140625" style="3"/>
    <col min="13688" max="13689" width="9.28515625" style="3" bestFit="1" customWidth="1"/>
    <col min="13690" max="13690" width="12.85546875" style="3" bestFit="1" customWidth="1"/>
    <col min="13691" max="13692" width="9.140625" style="3"/>
    <col min="13693" max="13694" width="9.28515625" style="3" bestFit="1" customWidth="1"/>
    <col min="13695" max="13695" width="9.140625" style="3"/>
    <col min="13696" max="13697" width="9.28515625" style="3" bestFit="1" customWidth="1"/>
    <col min="13698" max="13698" width="12.85546875" style="3" bestFit="1" customWidth="1"/>
    <col min="13699" max="13700" width="9.140625" style="3"/>
    <col min="13701" max="13702" width="9.28515625" style="3" bestFit="1" customWidth="1"/>
    <col min="13703" max="13703" width="9.140625" style="3"/>
    <col min="13704" max="13705" width="9.28515625" style="3" bestFit="1" customWidth="1"/>
    <col min="13706" max="13706" width="12.85546875" style="3" bestFit="1" customWidth="1"/>
    <col min="13707" max="13708" width="9.140625" style="3"/>
    <col min="13709" max="13710" width="9.28515625" style="3" bestFit="1" customWidth="1"/>
    <col min="13711" max="13711" width="9.140625" style="3"/>
    <col min="13712" max="13713" width="9.28515625" style="3" bestFit="1" customWidth="1"/>
    <col min="13714" max="13714" width="12.85546875" style="3" bestFit="1" customWidth="1"/>
    <col min="13715" max="13716" width="9.140625" style="3"/>
    <col min="13717" max="13718" width="9.28515625" style="3" bestFit="1" customWidth="1"/>
    <col min="13719" max="13719" width="9.140625" style="3"/>
    <col min="13720" max="13721" width="9.28515625" style="3" bestFit="1" customWidth="1"/>
    <col min="13722" max="13722" width="12.85546875" style="3" bestFit="1" customWidth="1"/>
    <col min="13723" max="13724" width="9.140625" style="3"/>
    <col min="13725" max="13726" width="9.28515625" style="3" bestFit="1" customWidth="1"/>
    <col min="13727" max="13727" width="9.140625" style="3"/>
    <col min="13728" max="13729" width="9.28515625" style="3" bestFit="1" customWidth="1"/>
    <col min="13730" max="13730" width="12.85546875" style="3" bestFit="1" customWidth="1"/>
    <col min="13731" max="13732" width="9.140625" style="3"/>
    <col min="13733" max="13734" width="9.28515625" style="3" bestFit="1" customWidth="1"/>
    <col min="13735" max="13735" width="9.140625" style="3"/>
    <col min="13736" max="13737" width="9.28515625" style="3" bestFit="1" customWidth="1"/>
    <col min="13738" max="13738" width="12.85546875" style="3" bestFit="1" customWidth="1"/>
    <col min="13739" max="13740" width="9.140625" style="3"/>
    <col min="13741" max="13742" width="9.28515625" style="3" bestFit="1" customWidth="1"/>
    <col min="13743" max="13743" width="9.140625" style="3"/>
    <col min="13744" max="13745" width="9.28515625" style="3" bestFit="1" customWidth="1"/>
    <col min="13746" max="13746" width="12.85546875" style="3" bestFit="1" customWidth="1"/>
    <col min="13747" max="13748" width="9.140625" style="3"/>
    <col min="13749" max="13750" width="9.28515625" style="3" bestFit="1" customWidth="1"/>
    <col min="13751" max="13751" width="9.140625" style="3"/>
    <col min="13752" max="13753" width="9.28515625" style="3" bestFit="1" customWidth="1"/>
    <col min="13754" max="13754" width="12.85546875" style="3" bestFit="1" customWidth="1"/>
    <col min="13755" max="13756" width="9.140625" style="3"/>
    <col min="13757" max="13758" width="9.28515625" style="3" bestFit="1" customWidth="1"/>
    <col min="13759" max="13759" width="9.140625" style="3"/>
    <col min="13760" max="13761" width="9.28515625" style="3" bestFit="1" customWidth="1"/>
    <col min="13762" max="13762" width="12.85546875" style="3" bestFit="1" customWidth="1"/>
    <col min="13763" max="13764" width="9.140625" style="3"/>
    <col min="13765" max="13766" width="9.28515625" style="3" bestFit="1" customWidth="1"/>
    <col min="13767" max="13767" width="9.140625" style="3"/>
    <col min="13768" max="13769" width="9.28515625" style="3" bestFit="1" customWidth="1"/>
    <col min="13770" max="13770" width="12.85546875" style="3" bestFit="1" customWidth="1"/>
    <col min="13771" max="13772" width="9.140625" style="3"/>
    <col min="13773" max="13774" width="9.28515625" style="3" bestFit="1" customWidth="1"/>
    <col min="13775" max="13775" width="9.140625" style="3"/>
    <col min="13776" max="13777" width="9.28515625" style="3" bestFit="1" customWidth="1"/>
    <col min="13778" max="13778" width="12.85546875" style="3" bestFit="1" customWidth="1"/>
    <col min="13779" max="13780" width="9.140625" style="3"/>
    <col min="13781" max="13782" width="9.28515625" style="3" bestFit="1" customWidth="1"/>
    <col min="13783" max="13783" width="9.140625" style="3"/>
    <col min="13784" max="13785" width="9.28515625" style="3" bestFit="1" customWidth="1"/>
    <col min="13786" max="13786" width="12.85546875" style="3" bestFit="1" customWidth="1"/>
    <col min="13787" max="13788" width="9.140625" style="3"/>
    <col min="13789" max="13790" width="9.28515625" style="3" bestFit="1" customWidth="1"/>
    <col min="13791" max="13791" width="9.140625" style="3"/>
    <col min="13792" max="13793" width="9.28515625" style="3" bestFit="1" customWidth="1"/>
    <col min="13794" max="13794" width="12.85546875" style="3" bestFit="1" customWidth="1"/>
    <col min="13795" max="13796" width="9.140625" style="3"/>
    <col min="13797" max="13798" width="9.28515625" style="3" bestFit="1" customWidth="1"/>
    <col min="13799" max="13799" width="9.140625" style="3"/>
    <col min="13800" max="13801" width="9.28515625" style="3" bestFit="1" customWidth="1"/>
    <col min="13802" max="13802" width="12.85546875" style="3" bestFit="1" customWidth="1"/>
    <col min="13803" max="13804" width="9.140625" style="3"/>
    <col min="13805" max="13806" width="9.28515625" style="3" bestFit="1" customWidth="1"/>
    <col min="13807" max="13807" width="9.140625" style="3"/>
    <col min="13808" max="13809" width="9.28515625" style="3" bestFit="1" customWidth="1"/>
    <col min="13810" max="13810" width="12.85546875" style="3" bestFit="1" customWidth="1"/>
    <col min="13811" max="13812" width="9.140625" style="3"/>
    <col min="13813" max="13814" width="9.28515625" style="3" bestFit="1" customWidth="1"/>
    <col min="13815" max="13815" width="9.140625" style="3"/>
    <col min="13816" max="13817" width="9.28515625" style="3" bestFit="1" customWidth="1"/>
    <col min="13818" max="13818" width="12.85546875" style="3" bestFit="1" customWidth="1"/>
    <col min="13819" max="13820" width="9.140625" style="3"/>
    <col min="13821" max="13822" width="9.28515625" style="3" bestFit="1" customWidth="1"/>
    <col min="13823" max="13823" width="9.140625" style="3"/>
    <col min="13824" max="13825" width="9.28515625" style="3" bestFit="1" customWidth="1"/>
    <col min="13826" max="13826" width="12.85546875" style="3" bestFit="1" customWidth="1"/>
    <col min="13827" max="13828" width="9.140625" style="3"/>
    <col min="13829" max="13830" width="9.28515625" style="3" bestFit="1" customWidth="1"/>
    <col min="13831" max="13831" width="9.140625" style="3"/>
    <col min="13832" max="13833" width="9.28515625" style="3" bestFit="1" customWidth="1"/>
    <col min="13834" max="13834" width="12.85546875" style="3" bestFit="1" customWidth="1"/>
    <col min="13835" max="13836" width="9.140625" style="3"/>
    <col min="13837" max="13838" width="9.28515625" style="3" bestFit="1" customWidth="1"/>
    <col min="13839" max="13839" width="9.140625" style="3"/>
    <col min="13840" max="13841" width="9.28515625" style="3" bestFit="1" customWidth="1"/>
    <col min="13842" max="13842" width="12.85546875" style="3" bestFit="1" customWidth="1"/>
    <col min="13843" max="13844" width="9.140625" style="3"/>
    <col min="13845" max="13846" width="9.28515625" style="3" bestFit="1" customWidth="1"/>
    <col min="13847" max="13847" width="9.140625" style="3"/>
    <col min="13848" max="13849" width="9.28515625" style="3" bestFit="1" customWidth="1"/>
    <col min="13850" max="13850" width="12.85546875" style="3" bestFit="1" customWidth="1"/>
    <col min="13851" max="13852" width="9.140625" style="3"/>
    <col min="13853" max="13854" width="9.28515625" style="3" bestFit="1" customWidth="1"/>
    <col min="13855" max="13855" width="9.140625" style="3"/>
    <col min="13856" max="13857" width="9.28515625" style="3" bestFit="1" customWidth="1"/>
    <col min="13858" max="13858" width="12.85546875" style="3" bestFit="1" customWidth="1"/>
    <col min="13859" max="13860" width="9.140625" style="3"/>
    <col min="13861" max="13862" width="9.28515625" style="3" bestFit="1" customWidth="1"/>
    <col min="13863" max="13863" width="9.140625" style="3"/>
    <col min="13864" max="13865" width="9.28515625" style="3" bestFit="1" customWidth="1"/>
    <col min="13866" max="13866" width="12.85546875" style="3" bestFit="1" customWidth="1"/>
    <col min="13867" max="13868" width="9.140625" style="3"/>
    <col min="13869" max="13870" width="9.28515625" style="3" bestFit="1" customWidth="1"/>
    <col min="13871" max="13871" width="9.140625" style="3"/>
    <col min="13872" max="13873" width="9.28515625" style="3" bestFit="1" customWidth="1"/>
    <col min="13874" max="13874" width="12.85546875" style="3" bestFit="1" customWidth="1"/>
    <col min="13875" max="13876" width="9.140625" style="3"/>
    <col min="13877" max="13878" width="9.28515625" style="3" bestFit="1" customWidth="1"/>
    <col min="13879" max="13879" width="9.140625" style="3"/>
    <col min="13880" max="13881" width="9.28515625" style="3" bestFit="1" customWidth="1"/>
    <col min="13882" max="13882" width="12.85546875" style="3" bestFit="1" customWidth="1"/>
    <col min="13883" max="13884" width="9.140625" style="3"/>
    <col min="13885" max="13886" width="9.28515625" style="3" bestFit="1" customWidth="1"/>
    <col min="13887" max="13887" width="9.140625" style="3"/>
    <col min="13888" max="13889" width="9.28515625" style="3" bestFit="1" customWidth="1"/>
    <col min="13890" max="13890" width="12.85546875" style="3" bestFit="1" customWidth="1"/>
    <col min="13891" max="13892" width="9.140625" style="3"/>
    <col min="13893" max="13894" width="9.28515625" style="3" bestFit="1" customWidth="1"/>
    <col min="13895" max="13895" width="9.140625" style="3"/>
    <col min="13896" max="13897" width="9.28515625" style="3" bestFit="1" customWidth="1"/>
    <col min="13898" max="13898" width="12.85546875" style="3" bestFit="1" customWidth="1"/>
    <col min="13899" max="13900" width="9.140625" style="3"/>
    <col min="13901" max="13902" width="9.28515625" style="3" bestFit="1" customWidth="1"/>
    <col min="13903" max="13903" width="9.140625" style="3"/>
    <col min="13904" max="13905" width="9.28515625" style="3" bestFit="1" customWidth="1"/>
    <col min="13906" max="13906" width="12.85546875" style="3" bestFit="1" customWidth="1"/>
    <col min="13907" max="13908" width="9.140625" style="3"/>
    <col min="13909" max="13910" width="9.28515625" style="3" bestFit="1" customWidth="1"/>
    <col min="13911" max="13911" width="9.140625" style="3"/>
    <col min="13912" max="13913" width="9.28515625" style="3" bestFit="1" customWidth="1"/>
    <col min="13914" max="13914" width="12.85546875" style="3" bestFit="1" customWidth="1"/>
    <col min="13915" max="13916" width="9.140625" style="3"/>
    <col min="13917" max="13918" width="9.28515625" style="3" bestFit="1" customWidth="1"/>
    <col min="13919" max="13919" width="9.140625" style="3"/>
    <col min="13920" max="13921" width="9.28515625" style="3" bestFit="1" customWidth="1"/>
    <col min="13922" max="13922" width="12.85546875" style="3" bestFit="1" customWidth="1"/>
    <col min="13923" max="13924" width="9.140625" style="3"/>
    <col min="13925" max="13926" width="9.28515625" style="3" bestFit="1" customWidth="1"/>
    <col min="13927" max="13927" width="9.140625" style="3"/>
    <col min="13928" max="13929" width="9.28515625" style="3" bestFit="1" customWidth="1"/>
    <col min="13930" max="13930" width="12.85546875" style="3" bestFit="1" customWidth="1"/>
    <col min="13931" max="13932" width="9.140625" style="3"/>
    <col min="13933" max="13934" width="9.28515625" style="3" bestFit="1" customWidth="1"/>
    <col min="13935" max="13935" width="9.140625" style="3"/>
    <col min="13936" max="13937" width="9.28515625" style="3" bestFit="1" customWidth="1"/>
    <col min="13938" max="13938" width="12.85546875" style="3" bestFit="1" customWidth="1"/>
    <col min="13939" max="13940" width="9.140625" style="3"/>
    <col min="13941" max="13942" width="9.28515625" style="3" bestFit="1" customWidth="1"/>
    <col min="13943" max="13943" width="9.140625" style="3"/>
    <col min="13944" max="13945" width="9.28515625" style="3" bestFit="1" customWidth="1"/>
    <col min="13946" max="13946" width="12.85546875" style="3" bestFit="1" customWidth="1"/>
    <col min="13947" max="13948" width="9.140625" style="3"/>
    <col min="13949" max="13950" width="9.28515625" style="3" bestFit="1" customWidth="1"/>
    <col min="13951" max="13951" width="9.140625" style="3"/>
    <col min="13952" max="13953" width="9.28515625" style="3" bestFit="1" customWidth="1"/>
    <col min="13954" max="13954" width="12.85546875" style="3" bestFit="1" customWidth="1"/>
    <col min="13955" max="13956" width="9.140625" style="3"/>
    <col min="13957" max="13958" width="9.28515625" style="3" bestFit="1" customWidth="1"/>
    <col min="13959" max="13959" width="9.140625" style="3"/>
    <col min="13960" max="13961" width="9.28515625" style="3" bestFit="1" customWidth="1"/>
    <col min="13962" max="13962" width="12.85546875" style="3" bestFit="1" customWidth="1"/>
    <col min="13963" max="13964" width="9.140625" style="3"/>
    <col min="13965" max="13966" width="9.28515625" style="3" bestFit="1" customWidth="1"/>
    <col min="13967" max="13967" width="9.140625" style="3"/>
    <col min="13968" max="13969" width="9.28515625" style="3" bestFit="1" customWidth="1"/>
    <col min="13970" max="13970" width="12.85546875" style="3" bestFit="1" customWidth="1"/>
    <col min="13971" max="13972" width="9.140625" style="3"/>
    <col min="13973" max="13974" width="9.28515625" style="3" bestFit="1" customWidth="1"/>
    <col min="13975" max="13975" width="9.140625" style="3"/>
    <col min="13976" max="13977" width="9.28515625" style="3" bestFit="1" customWidth="1"/>
    <col min="13978" max="13978" width="12.85546875" style="3" bestFit="1" customWidth="1"/>
    <col min="13979" max="13980" width="9.140625" style="3"/>
    <col min="13981" max="13982" width="9.28515625" style="3" bestFit="1" customWidth="1"/>
    <col min="13983" max="13983" width="9.140625" style="3"/>
    <col min="13984" max="13985" width="9.28515625" style="3" bestFit="1" customWidth="1"/>
    <col min="13986" max="13986" width="12.85546875" style="3" bestFit="1" customWidth="1"/>
    <col min="13987" max="13988" width="9.140625" style="3"/>
    <col min="13989" max="13990" width="9.28515625" style="3" bestFit="1" customWidth="1"/>
    <col min="13991" max="13991" width="9.140625" style="3"/>
    <col min="13992" max="13993" width="9.28515625" style="3" bestFit="1" customWidth="1"/>
    <col min="13994" max="13994" width="12.85546875" style="3" bestFit="1" customWidth="1"/>
    <col min="13995" max="13996" width="9.140625" style="3"/>
    <col min="13997" max="13998" width="9.28515625" style="3" bestFit="1" customWidth="1"/>
    <col min="13999" max="13999" width="9.140625" style="3"/>
    <col min="14000" max="14001" width="9.28515625" style="3" bestFit="1" customWidth="1"/>
    <col min="14002" max="14002" width="12.85546875" style="3" bestFit="1" customWidth="1"/>
    <col min="14003" max="14004" width="9.140625" style="3"/>
    <col min="14005" max="14006" width="9.28515625" style="3" bestFit="1" customWidth="1"/>
    <col min="14007" max="14007" width="9.140625" style="3"/>
    <col min="14008" max="14009" width="9.28515625" style="3" bestFit="1" customWidth="1"/>
    <col min="14010" max="14010" width="12.85546875" style="3" bestFit="1" customWidth="1"/>
    <col min="14011" max="14012" width="9.140625" style="3"/>
    <col min="14013" max="14014" width="9.28515625" style="3" bestFit="1" customWidth="1"/>
    <col min="14015" max="14015" width="9.140625" style="3"/>
    <col min="14016" max="14017" width="9.28515625" style="3" bestFit="1" customWidth="1"/>
    <col min="14018" max="14018" width="12.85546875" style="3" bestFit="1" customWidth="1"/>
    <col min="14019" max="14020" width="9.140625" style="3"/>
    <col min="14021" max="14022" width="9.28515625" style="3" bestFit="1" customWidth="1"/>
    <col min="14023" max="14023" width="9.140625" style="3"/>
    <col min="14024" max="14025" width="9.28515625" style="3" bestFit="1" customWidth="1"/>
    <col min="14026" max="14026" width="12.85546875" style="3" bestFit="1" customWidth="1"/>
    <col min="14027" max="14028" width="9.140625" style="3"/>
    <col min="14029" max="14030" width="9.28515625" style="3" bestFit="1" customWidth="1"/>
    <col min="14031" max="14031" width="9.140625" style="3"/>
    <col min="14032" max="14033" width="9.28515625" style="3" bestFit="1" customWidth="1"/>
    <col min="14034" max="14034" width="12.85546875" style="3" bestFit="1" customWidth="1"/>
    <col min="14035" max="14036" width="9.140625" style="3"/>
    <col min="14037" max="14038" width="9.28515625" style="3" bestFit="1" customWidth="1"/>
    <col min="14039" max="14039" width="9.140625" style="3"/>
    <col min="14040" max="14041" width="9.28515625" style="3" bestFit="1" customWidth="1"/>
    <col min="14042" max="14042" width="12.85546875" style="3" bestFit="1" customWidth="1"/>
    <col min="14043" max="14044" width="9.140625" style="3"/>
    <col min="14045" max="14046" width="9.28515625" style="3" bestFit="1" customWidth="1"/>
    <col min="14047" max="14047" width="9.140625" style="3"/>
    <col min="14048" max="14049" width="9.28515625" style="3" bestFit="1" customWidth="1"/>
    <col min="14050" max="14050" width="12.85546875" style="3" bestFit="1" customWidth="1"/>
    <col min="14051" max="14052" width="9.140625" style="3"/>
    <col min="14053" max="14054" width="9.28515625" style="3" bestFit="1" customWidth="1"/>
    <col min="14055" max="14055" width="9.140625" style="3"/>
    <col min="14056" max="14057" width="9.28515625" style="3" bestFit="1" customWidth="1"/>
    <col min="14058" max="14058" width="12.85546875" style="3" bestFit="1" customWidth="1"/>
    <col min="14059" max="14060" width="9.140625" style="3"/>
    <col min="14061" max="14062" width="9.28515625" style="3" bestFit="1" customWidth="1"/>
    <col min="14063" max="14063" width="9.140625" style="3"/>
    <col min="14064" max="14065" width="9.28515625" style="3" bestFit="1" customWidth="1"/>
    <col min="14066" max="14066" width="12.85546875" style="3" bestFit="1" customWidth="1"/>
    <col min="14067" max="14068" width="9.140625" style="3"/>
    <col min="14069" max="14070" width="9.28515625" style="3" bestFit="1" customWidth="1"/>
    <col min="14071" max="14071" width="9.140625" style="3"/>
    <col min="14072" max="14073" width="9.28515625" style="3" bestFit="1" customWidth="1"/>
    <col min="14074" max="14074" width="12.85546875" style="3" bestFit="1" customWidth="1"/>
    <col min="14075" max="14076" width="9.140625" style="3"/>
    <col min="14077" max="14078" width="9.28515625" style="3" bestFit="1" customWidth="1"/>
    <col min="14079" max="14079" width="9.140625" style="3"/>
    <col min="14080" max="14081" width="9.28515625" style="3" bestFit="1" customWidth="1"/>
    <col min="14082" max="14082" width="12.85546875" style="3" bestFit="1" customWidth="1"/>
    <col min="14083" max="14084" width="9.140625" style="3"/>
    <col min="14085" max="14086" width="9.28515625" style="3" bestFit="1" customWidth="1"/>
    <col min="14087" max="14087" width="9.140625" style="3"/>
    <col min="14088" max="14089" width="9.28515625" style="3" bestFit="1" customWidth="1"/>
    <col min="14090" max="14090" width="12.85546875" style="3" bestFit="1" customWidth="1"/>
    <col min="14091" max="14092" width="9.140625" style="3"/>
    <col min="14093" max="14094" width="9.28515625" style="3" bestFit="1" customWidth="1"/>
    <col min="14095" max="14095" width="9.140625" style="3"/>
    <col min="14096" max="14097" width="9.28515625" style="3" bestFit="1" customWidth="1"/>
    <col min="14098" max="14098" width="12.85546875" style="3" bestFit="1" customWidth="1"/>
    <col min="14099" max="14100" width="9.140625" style="3"/>
    <col min="14101" max="14102" width="9.28515625" style="3" bestFit="1" customWidth="1"/>
    <col min="14103" max="14103" width="9.140625" style="3"/>
    <col min="14104" max="14105" width="9.28515625" style="3" bestFit="1" customWidth="1"/>
    <col min="14106" max="14106" width="12.85546875" style="3" bestFit="1" customWidth="1"/>
    <col min="14107" max="14108" width="9.140625" style="3"/>
    <col min="14109" max="14110" width="9.28515625" style="3" bestFit="1" customWidth="1"/>
    <col min="14111" max="14111" width="9.140625" style="3"/>
    <col min="14112" max="14113" width="9.28515625" style="3" bestFit="1" customWidth="1"/>
    <col min="14114" max="14114" width="12.85546875" style="3" bestFit="1" customWidth="1"/>
    <col min="14115" max="14116" width="9.140625" style="3"/>
    <col min="14117" max="14118" width="9.28515625" style="3" bestFit="1" customWidth="1"/>
    <col min="14119" max="14119" width="9.140625" style="3"/>
    <col min="14120" max="14121" width="9.28515625" style="3" bestFit="1" customWidth="1"/>
    <col min="14122" max="14122" width="12.85546875" style="3" bestFit="1" customWidth="1"/>
    <col min="14123" max="14124" width="9.140625" style="3"/>
    <col min="14125" max="14126" width="9.28515625" style="3" bestFit="1" customWidth="1"/>
    <col min="14127" max="14127" width="9.140625" style="3"/>
    <col min="14128" max="14129" width="9.28515625" style="3" bestFit="1" customWidth="1"/>
    <col min="14130" max="14130" width="12.85546875" style="3" bestFit="1" customWidth="1"/>
    <col min="14131" max="14132" width="9.140625" style="3"/>
    <col min="14133" max="14134" width="9.28515625" style="3" bestFit="1" customWidth="1"/>
    <col min="14135" max="14135" width="9.140625" style="3"/>
    <col min="14136" max="14137" width="9.28515625" style="3" bestFit="1" customWidth="1"/>
    <col min="14138" max="14138" width="12.85546875" style="3" bestFit="1" customWidth="1"/>
    <col min="14139" max="14140" width="9.140625" style="3"/>
    <col min="14141" max="14142" width="9.28515625" style="3" bestFit="1" customWidth="1"/>
    <col min="14143" max="14143" width="9.140625" style="3"/>
    <col min="14144" max="14145" width="9.28515625" style="3" bestFit="1" customWidth="1"/>
    <col min="14146" max="14146" width="12.85546875" style="3" bestFit="1" customWidth="1"/>
    <col min="14147" max="14148" width="9.140625" style="3"/>
    <col min="14149" max="14150" width="9.28515625" style="3" bestFit="1" customWidth="1"/>
    <col min="14151" max="14151" width="9.140625" style="3"/>
    <col min="14152" max="14153" width="9.28515625" style="3" bestFit="1" customWidth="1"/>
    <col min="14154" max="14154" width="12.85546875" style="3" bestFit="1" customWidth="1"/>
    <col min="14155" max="14156" width="9.140625" style="3"/>
    <col min="14157" max="14158" width="9.28515625" style="3" bestFit="1" customWidth="1"/>
    <col min="14159" max="14159" width="9.140625" style="3"/>
    <col min="14160" max="14161" width="9.28515625" style="3" bestFit="1" customWidth="1"/>
    <col min="14162" max="14162" width="12.85546875" style="3" bestFit="1" customWidth="1"/>
    <col min="14163" max="14164" width="9.140625" style="3"/>
    <col min="14165" max="14166" width="9.28515625" style="3" bestFit="1" customWidth="1"/>
    <col min="14167" max="14167" width="9.140625" style="3"/>
    <col min="14168" max="14169" width="9.28515625" style="3" bestFit="1" customWidth="1"/>
    <col min="14170" max="14170" width="12.85546875" style="3" bestFit="1" customWidth="1"/>
    <col min="14171" max="14172" width="9.140625" style="3"/>
    <col min="14173" max="14174" width="9.28515625" style="3" bestFit="1" customWidth="1"/>
    <col min="14175" max="14175" width="9.140625" style="3"/>
    <col min="14176" max="14177" width="9.28515625" style="3" bestFit="1" customWidth="1"/>
    <col min="14178" max="14178" width="12.85546875" style="3" bestFit="1" customWidth="1"/>
    <col min="14179" max="14180" width="9.140625" style="3"/>
    <col min="14181" max="14182" width="9.28515625" style="3" bestFit="1" customWidth="1"/>
    <col min="14183" max="14183" width="9.140625" style="3"/>
    <col min="14184" max="14185" width="9.28515625" style="3" bestFit="1" customWidth="1"/>
    <col min="14186" max="14186" width="12.85546875" style="3" bestFit="1" customWidth="1"/>
    <col min="14187" max="14188" width="9.140625" style="3"/>
    <col min="14189" max="14190" width="9.28515625" style="3" bestFit="1" customWidth="1"/>
    <col min="14191" max="14191" width="9.140625" style="3"/>
    <col min="14192" max="14193" width="9.28515625" style="3" bestFit="1" customWidth="1"/>
    <col min="14194" max="14194" width="12.85546875" style="3" bestFit="1" customWidth="1"/>
    <col min="14195" max="14196" width="9.140625" style="3"/>
    <col min="14197" max="14198" width="9.28515625" style="3" bestFit="1" customWidth="1"/>
    <col min="14199" max="14199" width="9.140625" style="3"/>
    <col min="14200" max="14201" width="9.28515625" style="3" bestFit="1" customWidth="1"/>
    <col min="14202" max="14202" width="12.85546875" style="3" bestFit="1" customWidth="1"/>
    <col min="14203" max="14204" width="9.140625" style="3"/>
    <col min="14205" max="14206" width="9.28515625" style="3" bestFit="1" customWidth="1"/>
    <col min="14207" max="14207" width="9.140625" style="3"/>
    <col min="14208" max="14209" width="9.28515625" style="3" bestFit="1" customWidth="1"/>
    <col min="14210" max="14210" width="12.85546875" style="3" bestFit="1" customWidth="1"/>
    <col min="14211" max="14212" width="9.140625" style="3"/>
    <col min="14213" max="14214" width="9.28515625" style="3" bestFit="1" customWidth="1"/>
    <col min="14215" max="14215" width="9.140625" style="3"/>
    <col min="14216" max="14217" width="9.28515625" style="3" bestFit="1" customWidth="1"/>
    <col min="14218" max="14218" width="12.85546875" style="3" bestFit="1" customWidth="1"/>
    <col min="14219" max="14220" width="9.140625" style="3"/>
    <col min="14221" max="14222" width="9.28515625" style="3" bestFit="1" customWidth="1"/>
    <col min="14223" max="14223" width="9.140625" style="3"/>
    <col min="14224" max="14225" width="9.28515625" style="3" bestFit="1" customWidth="1"/>
    <col min="14226" max="14226" width="12.85546875" style="3" bestFit="1" customWidth="1"/>
    <col min="14227" max="14228" width="9.140625" style="3"/>
    <col min="14229" max="14230" width="9.28515625" style="3" bestFit="1" customWidth="1"/>
    <col min="14231" max="14231" width="9.140625" style="3"/>
    <col min="14232" max="14233" width="9.28515625" style="3" bestFit="1" customWidth="1"/>
    <col min="14234" max="14234" width="12.85546875" style="3" bestFit="1" customWidth="1"/>
    <col min="14235" max="14236" width="9.140625" style="3"/>
    <col min="14237" max="14238" width="9.28515625" style="3" bestFit="1" customWidth="1"/>
    <col min="14239" max="14239" width="9.140625" style="3"/>
    <col min="14240" max="14241" width="9.28515625" style="3" bestFit="1" customWidth="1"/>
    <col min="14242" max="14242" width="12.85546875" style="3" bestFit="1" customWidth="1"/>
    <col min="14243" max="14244" width="9.140625" style="3"/>
    <col min="14245" max="14246" width="9.28515625" style="3" bestFit="1" customWidth="1"/>
    <col min="14247" max="14247" width="9.140625" style="3"/>
    <col min="14248" max="14249" width="9.28515625" style="3" bestFit="1" customWidth="1"/>
    <col min="14250" max="14250" width="12.85546875" style="3" bestFit="1" customWidth="1"/>
    <col min="14251" max="14252" width="9.140625" style="3"/>
    <col min="14253" max="14254" width="9.28515625" style="3" bestFit="1" customWidth="1"/>
    <col min="14255" max="14255" width="9.140625" style="3"/>
    <col min="14256" max="14257" width="9.28515625" style="3" bestFit="1" customWidth="1"/>
    <col min="14258" max="14258" width="12.85546875" style="3" bestFit="1" customWidth="1"/>
    <col min="14259" max="14260" width="9.140625" style="3"/>
    <col min="14261" max="14262" width="9.28515625" style="3" bestFit="1" customWidth="1"/>
    <col min="14263" max="14263" width="9.140625" style="3"/>
    <col min="14264" max="14265" width="9.28515625" style="3" bestFit="1" customWidth="1"/>
    <col min="14266" max="14266" width="12.85546875" style="3" bestFit="1" customWidth="1"/>
    <col min="14267" max="14268" width="9.140625" style="3"/>
    <col min="14269" max="14270" width="9.28515625" style="3" bestFit="1" customWidth="1"/>
    <col min="14271" max="14271" width="9.140625" style="3"/>
    <col min="14272" max="14273" width="9.28515625" style="3" bestFit="1" customWidth="1"/>
    <col min="14274" max="14274" width="12.85546875" style="3" bestFit="1" customWidth="1"/>
    <col min="14275" max="14276" width="9.140625" style="3"/>
    <col min="14277" max="14278" width="9.28515625" style="3" bestFit="1" customWidth="1"/>
    <col min="14279" max="14279" width="9.140625" style="3"/>
    <col min="14280" max="14281" width="9.28515625" style="3" bestFit="1" customWidth="1"/>
    <col min="14282" max="14282" width="12.85546875" style="3" bestFit="1" customWidth="1"/>
    <col min="14283" max="14284" width="9.140625" style="3"/>
    <col min="14285" max="14286" width="9.28515625" style="3" bestFit="1" customWidth="1"/>
    <col min="14287" max="14287" width="9.140625" style="3"/>
    <col min="14288" max="14289" width="9.28515625" style="3" bestFit="1" customWidth="1"/>
    <col min="14290" max="14290" width="12.85546875" style="3" bestFit="1" customWidth="1"/>
    <col min="14291" max="14292" width="9.140625" style="3"/>
    <col min="14293" max="14294" width="9.28515625" style="3" bestFit="1" customWidth="1"/>
    <col min="14295" max="14295" width="9.140625" style="3"/>
    <col min="14296" max="14297" width="9.28515625" style="3" bestFit="1" customWidth="1"/>
    <col min="14298" max="14298" width="12.85546875" style="3" bestFit="1" customWidth="1"/>
    <col min="14299" max="14300" width="9.140625" style="3"/>
    <col min="14301" max="14302" width="9.28515625" style="3" bestFit="1" customWidth="1"/>
    <col min="14303" max="14303" width="9.140625" style="3"/>
    <col min="14304" max="14305" width="9.28515625" style="3" bestFit="1" customWidth="1"/>
    <col min="14306" max="14306" width="12.85546875" style="3" bestFit="1" customWidth="1"/>
    <col min="14307" max="14308" width="9.140625" style="3"/>
    <col min="14309" max="14310" width="9.28515625" style="3" bestFit="1" customWidth="1"/>
    <col min="14311" max="14311" width="9.140625" style="3"/>
    <col min="14312" max="14313" width="9.28515625" style="3" bestFit="1" customWidth="1"/>
    <col min="14314" max="14314" width="12.85546875" style="3" bestFit="1" customWidth="1"/>
    <col min="14315" max="14316" width="9.140625" style="3"/>
    <col min="14317" max="14318" width="9.28515625" style="3" bestFit="1" customWidth="1"/>
    <col min="14319" max="14319" width="9.140625" style="3"/>
    <col min="14320" max="14321" width="9.28515625" style="3" bestFit="1" customWidth="1"/>
    <col min="14322" max="14322" width="12.85546875" style="3" bestFit="1" customWidth="1"/>
    <col min="14323" max="14324" width="9.140625" style="3"/>
    <col min="14325" max="14326" width="9.28515625" style="3" bestFit="1" customWidth="1"/>
    <col min="14327" max="14327" width="9.140625" style="3"/>
    <col min="14328" max="14329" width="9.28515625" style="3" bestFit="1" customWidth="1"/>
    <col min="14330" max="14330" width="12.85546875" style="3" bestFit="1" customWidth="1"/>
    <col min="14331" max="14332" width="9.140625" style="3"/>
    <col min="14333" max="14334" width="9.28515625" style="3" bestFit="1" customWidth="1"/>
    <col min="14335" max="14335" width="9.140625" style="3"/>
    <col min="14336" max="14337" width="9.28515625" style="3" bestFit="1" customWidth="1"/>
    <col min="14338" max="14338" width="12.85546875" style="3" bestFit="1" customWidth="1"/>
    <col min="14339" max="14340" width="9.140625" style="3"/>
    <col min="14341" max="14342" width="9.28515625" style="3" bestFit="1" customWidth="1"/>
    <col min="14343" max="14343" width="9.140625" style="3"/>
    <col min="14344" max="14345" width="9.28515625" style="3" bestFit="1" customWidth="1"/>
    <col min="14346" max="14346" width="12.85546875" style="3" bestFit="1" customWidth="1"/>
    <col min="14347" max="14348" width="9.140625" style="3"/>
    <col min="14349" max="14350" width="9.28515625" style="3" bestFit="1" customWidth="1"/>
    <col min="14351" max="14351" width="9.140625" style="3"/>
    <col min="14352" max="14353" width="9.28515625" style="3" bestFit="1" customWidth="1"/>
    <col min="14354" max="14354" width="12.85546875" style="3" bestFit="1" customWidth="1"/>
    <col min="14355" max="14356" width="9.140625" style="3"/>
    <col min="14357" max="14358" width="9.28515625" style="3" bestFit="1" customWidth="1"/>
    <col min="14359" max="14359" width="9.140625" style="3"/>
    <col min="14360" max="14361" width="9.28515625" style="3" bestFit="1" customWidth="1"/>
    <col min="14362" max="14362" width="12.85546875" style="3" bestFit="1" customWidth="1"/>
    <col min="14363" max="14364" width="9.140625" style="3"/>
    <col min="14365" max="14366" width="9.28515625" style="3" bestFit="1" customWidth="1"/>
    <col min="14367" max="14367" width="9.140625" style="3"/>
    <col min="14368" max="14369" width="9.28515625" style="3" bestFit="1" customWidth="1"/>
    <col min="14370" max="14370" width="12.85546875" style="3" bestFit="1" customWidth="1"/>
    <col min="14371" max="14372" width="9.140625" style="3"/>
    <col min="14373" max="14374" width="9.28515625" style="3" bestFit="1" customWidth="1"/>
    <col min="14375" max="14375" width="9.140625" style="3"/>
    <col min="14376" max="14377" width="9.28515625" style="3" bestFit="1" customWidth="1"/>
    <col min="14378" max="14378" width="12.85546875" style="3" bestFit="1" customWidth="1"/>
    <col min="14379" max="14380" width="9.140625" style="3"/>
    <col min="14381" max="14382" width="9.28515625" style="3" bestFit="1" customWidth="1"/>
    <col min="14383" max="14383" width="9.140625" style="3"/>
    <col min="14384" max="14385" width="9.28515625" style="3" bestFit="1" customWidth="1"/>
    <col min="14386" max="14386" width="12.85546875" style="3" bestFit="1" customWidth="1"/>
    <col min="14387" max="14388" width="9.140625" style="3"/>
    <col min="14389" max="14390" width="9.28515625" style="3" bestFit="1" customWidth="1"/>
    <col min="14391" max="14391" width="9.140625" style="3"/>
    <col min="14392" max="14393" width="9.28515625" style="3" bestFit="1" customWidth="1"/>
    <col min="14394" max="14394" width="12.85546875" style="3" bestFit="1" customWidth="1"/>
    <col min="14395" max="14396" width="9.140625" style="3"/>
    <col min="14397" max="14398" width="9.28515625" style="3" bestFit="1" customWidth="1"/>
    <col min="14399" max="14399" width="9.140625" style="3"/>
    <col min="14400" max="14401" width="9.28515625" style="3" bestFit="1" customWidth="1"/>
    <col min="14402" max="14402" width="12.85546875" style="3" bestFit="1" customWidth="1"/>
    <col min="14403" max="14404" width="9.140625" style="3"/>
    <col min="14405" max="14406" width="9.28515625" style="3" bestFit="1" customWidth="1"/>
    <col min="14407" max="14407" width="9.140625" style="3"/>
    <col min="14408" max="14409" width="9.28515625" style="3" bestFit="1" customWidth="1"/>
    <col min="14410" max="14410" width="12.85546875" style="3" bestFit="1" customWidth="1"/>
    <col min="14411" max="14412" width="9.140625" style="3"/>
    <col min="14413" max="14414" width="9.28515625" style="3" bestFit="1" customWidth="1"/>
    <col min="14415" max="14415" width="9.140625" style="3"/>
    <col min="14416" max="14417" width="9.28515625" style="3" bestFit="1" customWidth="1"/>
    <col min="14418" max="14418" width="12.85546875" style="3" bestFit="1" customWidth="1"/>
    <col min="14419" max="14420" width="9.140625" style="3"/>
    <col min="14421" max="14422" width="9.28515625" style="3" bestFit="1" customWidth="1"/>
    <col min="14423" max="14423" width="9.140625" style="3"/>
    <col min="14424" max="14425" width="9.28515625" style="3" bestFit="1" customWidth="1"/>
    <col min="14426" max="14426" width="12.85546875" style="3" bestFit="1" customWidth="1"/>
    <col min="14427" max="14428" width="9.140625" style="3"/>
    <col min="14429" max="14430" width="9.28515625" style="3" bestFit="1" customWidth="1"/>
    <col min="14431" max="14431" width="9.140625" style="3"/>
    <col min="14432" max="14433" width="9.28515625" style="3" bestFit="1" customWidth="1"/>
    <col min="14434" max="14434" width="12.85546875" style="3" bestFit="1" customWidth="1"/>
    <col min="14435" max="14436" width="9.140625" style="3"/>
    <col min="14437" max="14438" width="9.28515625" style="3" bestFit="1" customWidth="1"/>
    <col min="14439" max="14439" width="9.140625" style="3"/>
    <col min="14440" max="14441" width="9.28515625" style="3" bestFit="1" customWidth="1"/>
    <col min="14442" max="14442" width="12.85546875" style="3" bestFit="1" customWidth="1"/>
    <col min="14443" max="14444" width="9.140625" style="3"/>
    <col min="14445" max="14446" width="9.28515625" style="3" bestFit="1" customWidth="1"/>
    <col min="14447" max="14447" width="9.140625" style="3"/>
    <col min="14448" max="14449" width="9.28515625" style="3" bestFit="1" customWidth="1"/>
    <col min="14450" max="14450" width="12.85546875" style="3" bestFit="1" customWidth="1"/>
    <col min="14451" max="14452" width="9.140625" style="3"/>
    <col min="14453" max="14454" width="9.28515625" style="3" bestFit="1" customWidth="1"/>
    <col min="14455" max="14455" width="9.140625" style="3"/>
    <col min="14456" max="14457" width="9.28515625" style="3" bestFit="1" customWidth="1"/>
    <col min="14458" max="14458" width="12.85546875" style="3" bestFit="1" customWidth="1"/>
    <col min="14459" max="14460" width="9.140625" style="3"/>
    <col min="14461" max="14462" width="9.28515625" style="3" bestFit="1" customWidth="1"/>
    <col min="14463" max="14463" width="9.140625" style="3"/>
    <col min="14464" max="14465" width="9.28515625" style="3" bestFit="1" customWidth="1"/>
    <col min="14466" max="14466" width="12.85546875" style="3" bestFit="1" customWidth="1"/>
    <col min="14467" max="14468" width="9.140625" style="3"/>
    <col min="14469" max="14470" width="9.28515625" style="3" bestFit="1" customWidth="1"/>
    <col min="14471" max="14471" width="9.140625" style="3"/>
    <col min="14472" max="14473" width="9.28515625" style="3" bestFit="1" customWidth="1"/>
    <col min="14474" max="14474" width="12.85546875" style="3" bestFit="1" customWidth="1"/>
    <col min="14475" max="14476" width="9.140625" style="3"/>
    <col min="14477" max="14478" width="9.28515625" style="3" bestFit="1" customWidth="1"/>
    <col min="14479" max="14479" width="9.140625" style="3"/>
    <col min="14480" max="14481" width="9.28515625" style="3" bestFit="1" customWidth="1"/>
    <col min="14482" max="14482" width="12.85546875" style="3" bestFit="1" customWidth="1"/>
    <col min="14483" max="14484" width="9.140625" style="3"/>
    <col min="14485" max="14486" width="9.28515625" style="3" bestFit="1" customWidth="1"/>
    <col min="14487" max="14487" width="9.140625" style="3"/>
    <col min="14488" max="14489" width="9.28515625" style="3" bestFit="1" customWidth="1"/>
    <col min="14490" max="14490" width="12.85546875" style="3" bestFit="1" customWidth="1"/>
    <col min="14491" max="14492" width="9.140625" style="3"/>
    <col min="14493" max="14494" width="9.28515625" style="3" bestFit="1" customWidth="1"/>
    <col min="14495" max="14495" width="9.140625" style="3"/>
    <col min="14496" max="14497" width="9.28515625" style="3" bestFit="1" customWidth="1"/>
    <col min="14498" max="14498" width="12.85546875" style="3" bestFit="1" customWidth="1"/>
    <col min="14499" max="14500" width="9.140625" style="3"/>
    <col min="14501" max="14502" width="9.28515625" style="3" bestFit="1" customWidth="1"/>
    <col min="14503" max="14503" width="9.140625" style="3"/>
    <col min="14504" max="14505" width="9.28515625" style="3" bestFit="1" customWidth="1"/>
    <col min="14506" max="14506" width="12.85546875" style="3" bestFit="1" customWidth="1"/>
    <col min="14507" max="14508" width="9.140625" style="3"/>
    <col min="14509" max="14510" width="9.28515625" style="3" bestFit="1" customWidth="1"/>
    <col min="14511" max="14511" width="9.140625" style="3"/>
    <col min="14512" max="14513" width="9.28515625" style="3" bestFit="1" customWidth="1"/>
    <col min="14514" max="14514" width="12.85546875" style="3" bestFit="1" customWidth="1"/>
    <col min="14515" max="14516" width="9.140625" style="3"/>
    <col min="14517" max="14518" width="9.28515625" style="3" bestFit="1" customWidth="1"/>
    <col min="14519" max="14519" width="9.140625" style="3"/>
    <col min="14520" max="14521" width="9.28515625" style="3" bestFit="1" customWidth="1"/>
    <col min="14522" max="14522" width="12.85546875" style="3" bestFit="1" customWidth="1"/>
    <col min="14523" max="14524" width="9.140625" style="3"/>
    <col min="14525" max="14526" width="9.28515625" style="3" bestFit="1" customWidth="1"/>
    <col min="14527" max="14527" width="9.140625" style="3"/>
    <col min="14528" max="14529" width="9.28515625" style="3" bestFit="1" customWidth="1"/>
    <col min="14530" max="14530" width="12.85546875" style="3" bestFit="1" customWidth="1"/>
    <col min="14531" max="14532" width="9.140625" style="3"/>
    <col min="14533" max="14534" width="9.28515625" style="3" bestFit="1" customWidth="1"/>
    <col min="14535" max="14535" width="9.140625" style="3"/>
    <col min="14536" max="14537" width="9.28515625" style="3" bestFit="1" customWidth="1"/>
    <col min="14538" max="14538" width="12.85546875" style="3" bestFit="1" customWidth="1"/>
    <col min="14539" max="14540" width="9.140625" style="3"/>
    <col min="14541" max="14542" width="9.28515625" style="3" bestFit="1" customWidth="1"/>
    <col min="14543" max="14543" width="9.140625" style="3"/>
    <col min="14544" max="14545" width="9.28515625" style="3" bestFit="1" customWidth="1"/>
    <col min="14546" max="14546" width="12.85546875" style="3" bestFit="1" customWidth="1"/>
    <col min="14547" max="14548" width="9.140625" style="3"/>
    <col min="14549" max="14550" width="9.28515625" style="3" bestFit="1" customWidth="1"/>
    <col min="14551" max="14551" width="9.140625" style="3"/>
    <col min="14552" max="14553" width="9.28515625" style="3" bestFit="1" customWidth="1"/>
    <col min="14554" max="14554" width="12.85546875" style="3" bestFit="1" customWidth="1"/>
    <col min="14555" max="14556" width="9.140625" style="3"/>
    <col min="14557" max="14558" width="9.28515625" style="3" bestFit="1" customWidth="1"/>
    <col min="14559" max="14559" width="9.140625" style="3"/>
    <col min="14560" max="14561" width="9.28515625" style="3" bestFit="1" customWidth="1"/>
    <col min="14562" max="14562" width="12.85546875" style="3" bestFit="1" customWidth="1"/>
    <col min="14563" max="14564" width="9.140625" style="3"/>
    <col min="14565" max="14566" width="9.28515625" style="3" bestFit="1" customWidth="1"/>
    <col min="14567" max="14567" width="9.140625" style="3"/>
    <col min="14568" max="14569" width="9.28515625" style="3" bestFit="1" customWidth="1"/>
    <col min="14570" max="14570" width="12.85546875" style="3" bestFit="1" customWidth="1"/>
    <col min="14571" max="14572" width="9.140625" style="3"/>
    <col min="14573" max="14574" width="9.28515625" style="3" bestFit="1" customWidth="1"/>
    <col min="14575" max="14575" width="9.140625" style="3"/>
    <col min="14576" max="14577" width="9.28515625" style="3" bestFit="1" customWidth="1"/>
    <col min="14578" max="14578" width="12.85546875" style="3" bestFit="1" customWidth="1"/>
    <col min="14579" max="14580" width="9.140625" style="3"/>
    <col min="14581" max="14582" width="9.28515625" style="3" bestFit="1" customWidth="1"/>
    <col min="14583" max="14583" width="9.140625" style="3"/>
    <col min="14584" max="14585" width="9.28515625" style="3" bestFit="1" customWidth="1"/>
    <col min="14586" max="14586" width="12.85546875" style="3" bestFit="1" customWidth="1"/>
    <col min="14587" max="14588" width="9.140625" style="3"/>
    <col min="14589" max="14590" width="9.28515625" style="3" bestFit="1" customWidth="1"/>
    <col min="14591" max="14591" width="9.140625" style="3"/>
    <col min="14592" max="14593" width="9.28515625" style="3" bestFit="1" customWidth="1"/>
    <col min="14594" max="14594" width="12.85546875" style="3" bestFit="1" customWidth="1"/>
    <col min="14595" max="14596" width="9.140625" style="3"/>
    <col min="14597" max="14598" width="9.28515625" style="3" bestFit="1" customWidth="1"/>
    <col min="14599" max="14599" width="9.140625" style="3"/>
    <col min="14600" max="14601" width="9.28515625" style="3" bestFit="1" customWidth="1"/>
    <col min="14602" max="14602" width="12.85546875" style="3" bestFit="1" customWidth="1"/>
    <col min="14603" max="14604" width="9.140625" style="3"/>
    <col min="14605" max="14606" width="9.28515625" style="3" bestFit="1" customWidth="1"/>
    <col min="14607" max="14607" width="9.140625" style="3"/>
    <col min="14608" max="14609" width="9.28515625" style="3" bestFit="1" customWidth="1"/>
    <col min="14610" max="14610" width="12.85546875" style="3" bestFit="1" customWidth="1"/>
    <col min="14611" max="14612" width="9.140625" style="3"/>
    <col min="14613" max="14614" width="9.28515625" style="3" bestFit="1" customWidth="1"/>
    <col min="14615" max="14615" width="9.140625" style="3"/>
    <col min="14616" max="14617" width="9.28515625" style="3" bestFit="1" customWidth="1"/>
    <col min="14618" max="14618" width="12.85546875" style="3" bestFit="1" customWidth="1"/>
    <col min="14619" max="14620" width="9.140625" style="3"/>
    <col min="14621" max="14622" width="9.28515625" style="3" bestFit="1" customWidth="1"/>
    <col min="14623" max="14623" width="9.140625" style="3"/>
    <col min="14624" max="14625" width="9.28515625" style="3" bestFit="1" customWidth="1"/>
    <col min="14626" max="14626" width="12.85546875" style="3" bestFit="1" customWidth="1"/>
    <col min="14627" max="14628" width="9.140625" style="3"/>
    <col min="14629" max="14630" width="9.28515625" style="3" bestFit="1" customWidth="1"/>
    <col min="14631" max="14631" width="9.140625" style="3"/>
    <col min="14632" max="14633" width="9.28515625" style="3" bestFit="1" customWidth="1"/>
    <col min="14634" max="14634" width="12.85546875" style="3" bestFit="1" customWidth="1"/>
    <col min="14635" max="14636" width="9.140625" style="3"/>
    <col min="14637" max="14638" width="9.28515625" style="3" bestFit="1" customWidth="1"/>
    <col min="14639" max="14639" width="9.140625" style="3"/>
    <col min="14640" max="14641" width="9.28515625" style="3" bestFit="1" customWidth="1"/>
    <col min="14642" max="14642" width="12.85546875" style="3" bestFit="1" customWidth="1"/>
    <col min="14643" max="14644" width="9.140625" style="3"/>
    <col min="14645" max="14646" width="9.28515625" style="3" bestFit="1" customWidth="1"/>
    <col min="14647" max="14647" width="9.140625" style="3"/>
    <col min="14648" max="14649" width="9.28515625" style="3" bestFit="1" customWidth="1"/>
    <col min="14650" max="14650" width="12.85546875" style="3" bestFit="1" customWidth="1"/>
    <col min="14651" max="14652" width="9.140625" style="3"/>
    <col min="14653" max="14654" width="9.28515625" style="3" bestFit="1" customWidth="1"/>
    <col min="14655" max="14655" width="9.140625" style="3"/>
    <col min="14656" max="14657" width="9.28515625" style="3" bestFit="1" customWidth="1"/>
    <col min="14658" max="14658" width="12.85546875" style="3" bestFit="1" customWidth="1"/>
    <col min="14659" max="14660" width="9.140625" style="3"/>
    <col min="14661" max="14662" width="9.28515625" style="3" bestFit="1" customWidth="1"/>
    <col min="14663" max="14663" width="9.140625" style="3"/>
    <col min="14664" max="14665" width="9.28515625" style="3" bestFit="1" customWidth="1"/>
    <col min="14666" max="14666" width="12.85546875" style="3" bestFit="1" customWidth="1"/>
    <col min="14667" max="14668" width="9.140625" style="3"/>
    <col min="14669" max="14670" width="9.28515625" style="3" bestFit="1" customWidth="1"/>
    <col min="14671" max="14671" width="9.140625" style="3"/>
    <col min="14672" max="14673" width="9.28515625" style="3" bestFit="1" customWidth="1"/>
    <col min="14674" max="14674" width="12.85546875" style="3" bestFit="1" customWidth="1"/>
    <col min="14675" max="14676" width="9.140625" style="3"/>
    <col min="14677" max="14678" width="9.28515625" style="3" bestFit="1" customWidth="1"/>
    <col min="14679" max="14679" width="9.140625" style="3"/>
    <col min="14680" max="14681" width="9.28515625" style="3" bestFit="1" customWidth="1"/>
    <col min="14682" max="14682" width="12.85546875" style="3" bestFit="1" customWidth="1"/>
    <col min="14683" max="14684" width="9.140625" style="3"/>
    <col min="14685" max="14686" width="9.28515625" style="3" bestFit="1" customWidth="1"/>
    <col min="14687" max="14687" width="9.140625" style="3"/>
    <col min="14688" max="14689" width="9.28515625" style="3" bestFit="1" customWidth="1"/>
    <col min="14690" max="14690" width="12.85546875" style="3" bestFit="1" customWidth="1"/>
    <col min="14691" max="14692" width="9.140625" style="3"/>
    <col min="14693" max="14694" width="9.28515625" style="3" bestFit="1" customWidth="1"/>
    <col min="14695" max="14695" width="9.140625" style="3"/>
    <col min="14696" max="14697" width="9.28515625" style="3" bestFit="1" customWidth="1"/>
    <col min="14698" max="14698" width="12.85546875" style="3" bestFit="1" customWidth="1"/>
    <col min="14699" max="14700" width="9.140625" style="3"/>
    <col min="14701" max="14702" width="9.28515625" style="3" bestFit="1" customWidth="1"/>
    <col min="14703" max="14703" width="9.140625" style="3"/>
    <col min="14704" max="14705" width="9.28515625" style="3" bestFit="1" customWidth="1"/>
    <col min="14706" max="14706" width="12.85546875" style="3" bestFit="1" customWidth="1"/>
    <col min="14707" max="14708" width="9.140625" style="3"/>
    <col min="14709" max="14710" width="9.28515625" style="3" bestFit="1" customWidth="1"/>
    <col min="14711" max="14711" width="9.140625" style="3"/>
    <col min="14712" max="14713" width="9.28515625" style="3" bestFit="1" customWidth="1"/>
    <col min="14714" max="14714" width="12.85546875" style="3" bestFit="1" customWidth="1"/>
    <col min="14715" max="14716" width="9.140625" style="3"/>
    <col min="14717" max="14718" width="9.28515625" style="3" bestFit="1" customWidth="1"/>
    <col min="14719" max="14719" width="9.140625" style="3"/>
    <col min="14720" max="14721" width="9.28515625" style="3" bestFit="1" customWidth="1"/>
    <col min="14722" max="14722" width="12.85546875" style="3" bestFit="1" customWidth="1"/>
    <col min="14723" max="14724" width="9.140625" style="3"/>
    <col min="14725" max="14726" width="9.28515625" style="3" bestFit="1" customWidth="1"/>
    <col min="14727" max="14727" width="9.140625" style="3"/>
    <col min="14728" max="14729" width="9.28515625" style="3" bestFit="1" customWidth="1"/>
    <col min="14730" max="14730" width="12.85546875" style="3" bestFit="1" customWidth="1"/>
    <col min="14731" max="14732" width="9.140625" style="3"/>
    <col min="14733" max="14734" width="9.28515625" style="3" bestFit="1" customWidth="1"/>
    <col min="14735" max="14735" width="9.140625" style="3"/>
    <col min="14736" max="14737" width="9.28515625" style="3" bestFit="1" customWidth="1"/>
    <col min="14738" max="14738" width="12.85546875" style="3" bestFit="1" customWidth="1"/>
    <col min="14739" max="14740" width="9.140625" style="3"/>
    <col min="14741" max="14742" width="9.28515625" style="3" bestFit="1" customWidth="1"/>
    <col min="14743" max="14743" width="9.140625" style="3"/>
    <col min="14744" max="14745" width="9.28515625" style="3" bestFit="1" customWidth="1"/>
    <col min="14746" max="14746" width="12.85546875" style="3" bestFit="1" customWidth="1"/>
    <col min="14747" max="14748" width="9.140625" style="3"/>
    <col min="14749" max="14750" width="9.28515625" style="3" bestFit="1" customWidth="1"/>
    <col min="14751" max="14751" width="9.140625" style="3"/>
    <col min="14752" max="14753" width="9.28515625" style="3" bestFit="1" customWidth="1"/>
    <col min="14754" max="14754" width="12.85546875" style="3" bestFit="1" customWidth="1"/>
    <col min="14755" max="14756" width="9.140625" style="3"/>
    <col min="14757" max="14758" width="9.28515625" style="3" bestFit="1" customWidth="1"/>
    <col min="14759" max="14759" width="9.140625" style="3"/>
    <col min="14760" max="14761" width="9.28515625" style="3" bestFit="1" customWidth="1"/>
    <col min="14762" max="14762" width="12.85546875" style="3" bestFit="1" customWidth="1"/>
    <col min="14763" max="14764" width="9.140625" style="3"/>
    <col min="14765" max="14766" width="9.28515625" style="3" bestFit="1" customWidth="1"/>
    <col min="14767" max="14767" width="9.140625" style="3"/>
    <col min="14768" max="14769" width="9.28515625" style="3" bestFit="1" customWidth="1"/>
    <col min="14770" max="14770" width="12.85546875" style="3" bestFit="1" customWidth="1"/>
    <col min="14771" max="14772" width="9.140625" style="3"/>
    <col min="14773" max="14774" width="9.28515625" style="3" bestFit="1" customWidth="1"/>
    <col min="14775" max="14775" width="9.140625" style="3"/>
    <col min="14776" max="14777" width="9.28515625" style="3" bestFit="1" customWidth="1"/>
    <col min="14778" max="14778" width="12.85546875" style="3" bestFit="1" customWidth="1"/>
    <col min="14779" max="14780" width="9.140625" style="3"/>
    <col min="14781" max="14782" width="9.28515625" style="3" bestFit="1" customWidth="1"/>
    <col min="14783" max="14783" width="9.140625" style="3"/>
    <col min="14784" max="14785" width="9.28515625" style="3" bestFit="1" customWidth="1"/>
    <col min="14786" max="14786" width="12.85546875" style="3" bestFit="1" customWidth="1"/>
    <col min="14787" max="14788" width="9.140625" style="3"/>
    <col min="14789" max="14790" width="9.28515625" style="3" bestFit="1" customWidth="1"/>
    <col min="14791" max="14791" width="9.140625" style="3"/>
    <col min="14792" max="14793" width="9.28515625" style="3" bestFit="1" customWidth="1"/>
    <col min="14794" max="14794" width="12.85546875" style="3" bestFit="1" customWidth="1"/>
    <col min="14795" max="14796" width="9.140625" style="3"/>
    <col min="14797" max="14798" width="9.28515625" style="3" bestFit="1" customWidth="1"/>
    <col min="14799" max="14799" width="9.140625" style="3"/>
    <col min="14800" max="14801" width="9.28515625" style="3" bestFit="1" customWidth="1"/>
    <col min="14802" max="14802" width="12.85546875" style="3" bestFit="1" customWidth="1"/>
    <col min="14803" max="14804" width="9.140625" style="3"/>
    <col min="14805" max="14806" width="9.28515625" style="3" bestFit="1" customWidth="1"/>
    <col min="14807" max="14807" width="9.140625" style="3"/>
    <col min="14808" max="14809" width="9.28515625" style="3" bestFit="1" customWidth="1"/>
    <col min="14810" max="14810" width="12.85546875" style="3" bestFit="1" customWidth="1"/>
    <col min="14811" max="14812" width="9.140625" style="3"/>
    <col min="14813" max="14814" width="9.28515625" style="3" bestFit="1" customWidth="1"/>
    <col min="14815" max="14815" width="9.140625" style="3"/>
    <col min="14816" max="14817" width="9.28515625" style="3" bestFit="1" customWidth="1"/>
    <col min="14818" max="14818" width="12.85546875" style="3" bestFit="1" customWidth="1"/>
    <col min="14819" max="14820" width="9.140625" style="3"/>
    <col min="14821" max="14822" width="9.28515625" style="3" bestFit="1" customWidth="1"/>
    <col min="14823" max="14823" width="9.140625" style="3"/>
    <col min="14824" max="14825" width="9.28515625" style="3" bestFit="1" customWidth="1"/>
    <col min="14826" max="14826" width="12.85546875" style="3" bestFit="1" customWidth="1"/>
    <col min="14827" max="14828" width="9.140625" style="3"/>
    <col min="14829" max="14830" width="9.28515625" style="3" bestFit="1" customWidth="1"/>
    <col min="14831" max="14831" width="9.140625" style="3"/>
    <col min="14832" max="14833" width="9.28515625" style="3" bestFit="1" customWidth="1"/>
    <col min="14834" max="14834" width="12.85546875" style="3" bestFit="1" customWidth="1"/>
    <col min="14835" max="14836" width="9.140625" style="3"/>
    <col min="14837" max="14838" width="9.28515625" style="3" bestFit="1" customWidth="1"/>
    <col min="14839" max="14839" width="9.140625" style="3"/>
    <col min="14840" max="14841" width="9.28515625" style="3" bestFit="1" customWidth="1"/>
    <col min="14842" max="14842" width="12.85546875" style="3" bestFit="1" customWidth="1"/>
    <col min="14843" max="14844" width="9.140625" style="3"/>
    <col min="14845" max="14846" width="9.28515625" style="3" bestFit="1" customWidth="1"/>
    <col min="14847" max="14847" width="9.140625" style="3"/>
    <col min="14848" max="14849" width="9.28515625" style="3" bestFit="1" customWidth="1"/>
    <col min="14850" max="14850" width="12.85546875" style="3" bestFit="1" customWidth="1"/>
    <col min="14851" max="14852" width="9.140625" style="3"/>
    <col min="14853" max="14854" width="9.28515625" style="3" bestFit="1" customWidth="1"/>
    <col min="14855" max="14855" width="9.140625" style="3"/>
    <col min="14856" max="14857" width="9.28515625" style="3" bestFit="1" customWidth="1"/>
    <col min="14858" max="14858" width="12.85546875" style="3" bestFit="1" customWidth="1"/>
    <col min="14859" max="14860" width="9.140625" style="3"/>
    <col min="14861" max="14862" width="9.28515625" style="3" bestFit="1" customWidth="1"/>
    <col min="14863" max="14863" width="9.140625" style="3"/>
    <col min="14864" max="14865" width="9.28515625" style="3" bestFit="1" customWidth="1"/>
    <col min="14866" max="14866" width="12.85546875" style="3" bestFit="1" customWidth="1"/>
    <col min="14867" max="14868" width="9.140625" style="3"/>
    <col min="14869" max="14870" width="9.28515625" style="3" bestFit="1" customWidth="1"/>
    <col min="14871" max="14871" width="9.140625" style="3"/>
    <col min="14872" max="14873" width="9.28515625" style="3" bestFit="1" customWidth="1"/>
    <col min="14874" max="14874" width="12.85546875" style="3" bestFit="1" customWidth="1"/>
    <col min="14875" max="14876" width="9.140625" style="3"/>
    <col min="14877" max="14878" width="9.28515625" style="3" bestFit="1" customWidth="1"/>
    <col min="14879" max="14879" width="9.140625" style="3"/>
    <col min="14880" max="14881" width="9.28515625" style="3" bestFit="1" customWidth="1"/>
    <col min="14882" max="14882" width="12.85546875" style="3" bestFit="1" customWidth="1"/>
    <col min="14883" max="14884" width="9.140625" style="3"/>
    <col min="14885" max="14886" width="9.28515625" style="3" bestFit="1" customWidth="1"/>
    <col min="14887" max="14887" width="9.140625" style="3"/>
    <col min="14888" max="14889" width="9.28515625" style="3" bestFit="1" customWidth="1"/>
    <col min="14890" max="14890" width="12.85546875" style="3" bestFit="1" customWidth="1"/>
    <col min="14891" max="14892" width="9.140625" style="3"/>
    <col min="14893" max="14894" width="9.28515625" style="3" bestFit="1" customWidth="1"/>
    <col min="14895" max="14895" width="9.140625" style="3"/>
    <col min="14896" max="14897" width="9.28515625" style="3" bestFit="1" customWidth="1"/>
    <col min="14898" max="14898" width="12.85546875" style="3" bestFit="1" customWidth="1"/>
    <col min="14899" max="14900" width="9.140625" style="3"/>
    <col min="14901" max="14902" width="9.28515625" style="3" bestFit="1" customWidth="1"/>
    <col min="14903" max="14903" width="9.140625" style="3"/>
    <col min="14904" max="14905" width="9.28515625" style="3" bestFit="1" customWidth="1"/>
    <col min="14906" max="14906" width="12.85546875" style="3" bestFit="1" customWidth="1"/>
    <col min="14907" max="14908" width="9.140625" style="3"/>
    <col min="14909" max="14910" width="9.28515625" style="3" bestFit="1" customWidth="1"/>
    <col min="14911" max="14911" width="9.140625" style="3"/>
    <col min="14912" max="14913" width="9.28515625" style="3" bestFit="1" customWidth="1"/>
    <col min="14914" max="14914" width="12.85546875" style="3" bestFit="1" customWidth="1"/>
    <col min="14915" max="14916" width="9.140625" style="3"/>
    <col min="14917" max="14918" width="9.28515625" style="3" bestFit="1" customWidth="1"/>
    <col min="14919" max="14919" width="9.140625" style="3"/>
    <col min="14920" max="14921" width="9.28515625" style="3" bestFit="1" customWidth="1"/>
    <col min="14922" max="14922" width="12.85546875" style="3" bestFit="1" customWidth="1"/>
    <col min="14923" max="14924" width="9.140625" style="3"/>
    <col min="14925" max="14926" width="9.28515625" style="3" bestFit="1" customWidth="1"/>
    <col min="14927" max="14927" width="9.140625" style="3"/>
    <col min="14928" max="14929" width="9.28515625" style="3" bestFit="1" customWidth="1"/>
    <col min="14930" max="14930" width="12.85546875" style="3" bestFit="1" customWidth="1"/>
    <col min="14931" max="14932" width="9.140625" style="3"/>
    <col min="14933" max="14934" width="9.28515625" style="3" bestFit="1" customWidth="1"/>
    <col min="14935" max="14935" width="9.140625" style="3"/>
    <col min="14936" max="14937" width="9.28515625" style="3" bestFit="1" customWidth="1"/>
    <col min="14938" max="14938" width="12.85546875" style="3" bestFit="1" customWidth="1"/>
    <col min="14939" max="14940" width="9.140625" style="3"/>
    <col min="14941" max="14942" width="9.28515625" style="3" bestFit="1" customWidth="1"/>
    <col min="14943" max="14943" width="9.140625" style="3"/>
    <col min="14944" max="14945" width="9.28515625" style="3" bestFit="1" customWidth="1"/>
    <col min="14946" max="14946" width="12.85546875" style="3" bestFit="1" customWidth="1"/>
    <col min="14947" max="14948" width="9.140625" style="3"/>
    <col min="14949" max="14950" width="9.28515625" style="3" bestFit="1" customWidth="1"/>
    <col min="14951" max="14951" width="9.140625" style="3"/>
    <col min="14952" max="14953" width="9.28515625" style="3" bestFit="1" customWidth="1"/>
    <col min="14954" max="14954" width="12.85546875" style="3" bestFit="1" customWidth="1"/>
    <col min="14955" max="14956" width="9.140625" style="3"/>
    <col min="14957" max="14958" width="9.28515625" style="3" bestFit="1" customWidth="1"/>
    <col min="14959" max="14959" width="9.140625" style="3"/>
    <col min="14960" max="14961" width="9.28515625" style="3" bestFit="1" customWidth="1"/>
    <col min="14962" max="14962" width="12.85546875" style="3" bestFit="1" customWidth="1"/>
    <col min="14963" max="14964" width="9.140625" style="3"/>
    <col min="14965" max="14966" width="9.28515625" style="3" bestFit="1" customWidth="1"/>
    <col min="14967" max="14967" width="9.140625" style="3"/>
    <col min="14968" max="14969" width="9.28515625" style="3" bestFit="1" customWidth="1"/>
    <col min="14970" max="14970" width="12.85546875" style="3" bestFit="1" customWidth="1"/>
    <col min="14971" max="14972" width="9.140625" style="3"/>
    <col min="14973" max="14974" width="9.28515625" style="3" bestFit="1" customWidth="1"/>
    <col min="14975" max="14975" width="9.140625" style="3"/>
    <col min="14976" max="14977" width="9.28515625" style="3" bestFit="1" customWidth="1"/>
    <col min="14978" max="14978" width="12.85546875" style="3" bestFit="1" customWidth="1"/>
    <col min="14979" max="14980" width="9.140625" style="3"/>
    <col min="14981" max="14982" width="9.28515625" style="3" bestFit="1" customWidth="1"/>
    <col min="14983" max="14983" width="9.140625" style="3"/>
    <col min="14984" max="14985" width="9.28515625" style="3" bestFit="1" customWidth="1"/>
    <col min="14986" max="14986" width="12.85546875" style="3" bestFit="1" customWidth="1"/>
    <col min="14987" max="14988" width="9.140625" style="3"/>
    <col min="14989" max="14990" width="9.28515625" style="3" bestFit="1" customWidth="1"/>
    <col min="14991" max="14991" width="9.140625" style="3"/>
    <col min="14992" max="14993" width="9.28515625" style="3" bestFit="1" customWidth="1"/>
    <col min="14994" max="14994" width="12.85546875" style="3" bestFit="1" customWidth="1"/>
    <col min="14995" max="14996" width="9.140625" style="3"/>
    <col min="14997" max="14998" width="9.28515625" style="3" bestFit="1" customWidth="1"/>
    <col min="14999" max="14999" width="9.140625" style="3"/>
    <col min="15000" max="15001" width="9.28515625" style="3" bestFit="1" customWidth="1"/>
    <col min="15002" max="15002" width="12.85546875" style="3" bestFit="1" customWidth="1"/>
    <col min="15003" max="15004" width="9.140625" style="3"/>
    <col min="15005" max="15006" width="9.28515625" style="3" bestFit="1" customWidth="1"/>
    <col min="15007" max="15007" width="9.140625" style="3"/>
    <col min="15008" max="15009" width="9.28515625" style="3" bestFit="1" customWidth="1"/>
    <col min="15010" max="15010" width="12.85546875" style="3" bestFit="1" customWidth="1"/>
    <col min="15011" max="15012" width="9.140625" style="3"/>
    <col min="15013" max="15014" width="9.28515625" style="3" bestFit="1" customWidth="1"/>
    <col min="15015" max="15015" width="9.140625" style="3"/>
    <col min="15016" max="15017" width="9.28515625" style="3" bestFit="1" customWidth="1"/>
    <col min="15018" max="15018" width="12.85546875" style="3" bestFit="1" customWidth="1"/>
    <col min="15019" max="15020" width="9.140625" style="3"/>
    <col min="15021" max="15022" width="9.28515625" style="3" bestFit="1" customWidth="1"/>
    <col min="15023" max="15023" width="9.140625" style="3"/>
    <col min="15024" max="15025" width="9.28515625" style="3" bestFit="1" customWidth="1"/>
    <col min="15026" max="15026" width="12.85546875" style="3" bestFit="1" customWidth="1"/>
    <col min="15027" max="15028" width="9.140625" style="3"/>
    <col min="15029" max="15030" width="9.28515625" style="3" bestFit="1" customWidth="1"/>
    <col min="15031" max="15031" width="9.140625" style="3"/>
    <col min="15032" max="15033" width="9.28515625" style="3" bestFit="1" customWidth="1"/>
    <col min="15034" max="15034" width="12.85546875" style="3" bestFit="1" customWidth="1"/>
    <col min="15035" max="15036" width="9.140625" style="3"/>
    <col min="15037" max="15038" width="9.28515625" style="3" bestFit="1" customWidth="1"/>
    <col min="15039" max="15039" width="9.140625" style="3"/>
    <col min="15040" max="15041" width="9.28515625" style="3" bestFit="1" customWidth="1"/>
    <col min="15042" max="15042" width="12.85546875" style="3" bestFit="1" customWidth="1"/>
    <col min="15043" max="15044" width="9.140625" style="3"/>
    <col min="15045" max="15046" width="9.28515625" style="3" bestFit="1" customWidth="1"/>
    <col min="15047" max="15047" width="9.140625" style="3"/>
    <col min="15048" max="15049" width="9.28515625" style="3" bestFit="1" customWidth="1"/>
    <col min="15050" max="15050" width="12.85546875" style="3" bestFit="1" customWidth="1"/>
    <col min="15051" max="15052" width="9.140625" style="3"/>
    <col min="15053" max="15054" width="9.28515625" style="3" bestFit="1" customWidth="1"/>
    <col min="15055" max="15055" width="9.140625" style="3"/>
    <col min="15056" max="15057" width="9.28515625" style="3" bestFit="1" customWidth="1"/>
    <col min="15058" max="15058" width="12.85546875" style="3" bestFit="1" customWidth="1"/>
    <col min="15059" max="15060" width="9.140625" style="3"/>
    <col min="15061" max="15062" width="9.28515625" style="3" bestFit="1" customWidth="1"/>
    <col min="15063" max="15063" width="9.140625" style="3"/>
    <col min="15064" max="15065" width="9.28515625" style="3" bestFit="1" customWidth="1"/>
    <col min="15066" max="15066" width="12.85546875" style="3" bestFit="1" customWidth="1"/>
    <col min="15067" max="15068" width="9.140625" style="3"/>
    <col min="15069" max="15070" width="9.28515625" style="3" bestFit="1" customWidth="1"/>
    <col min="15071" max="15071" width="9.140625" style="3"/>
    <col min="15072" max="15073" width="9.28515625" style="3" bestFit="1" customWidth="1"/>
    <col min="15074" max="15074" width="12.85546875" style="3" bestFit="1" customWidth="1"/>
    <col min="15075" max="15076" width="9.140625" style="3"/>
    <col min="15077" max="15078" width="9.28515625" style="3" bestFit="1" customWidth="1"/>
    <col min="15079" max="15079" width="9.140625" style="3"/>
    <col min="15080" max="15081" width="9.28515625" style="3" bestFit="1" customWidth="1"/>
    <col min="15082" max="15082" width="12.85546875" style="3" bestFit="1" customWidth="1"/>
    <col min="15083" max="15084" width="9.140625" style="3"/>
    <col min="15085" max="15086" width="9.28515625" style="3" bestFit="1" customWidth="1"/>
    <col min="15087" max="15087" width="9.140625" style="3"/>
    <col min="15088" max="15089" width="9.28515625" style="3" bestFit="1" customWidth="1"/>
    <col min="15090" max="15090" width="12.85546875" style="3" bestFit="1" customWidth="1"/>
    <col min="15091" max="15092" width="9.140625" style="3"/>
    <col min="15093" max="15094" width="9.28515625" style="3" bestFit="1" customWidth="1"/>
    <col min="15095" max="15095" width="9.140625" style="3"/>
    <col min="15096" max="15097" width="9.28515625" style="3" bestFit="1" customWidth="1"/>
    <col min="15098" max="15098" width="12.85546875" style="3" bestFit="1" customWidth="1"/>
    <col min="15099" max="15100" width="9.140625" style="3"/>
    <col min="15101" max="15102" width="9.28515625" style="3" bestFit="1" customWidth="1"/>
    <col min="15103" max="15103" width="9.140625" style="3"/>
    <col min="15104" max="15105" width="9.28515625" style="3" bestFit="1" customWidth="1"/>
    <col min="15106" max="15106" width="12.85546875" style="3" bestFit="1" customWidth="1"/>
    <col min="15107" max="15108" width="9.140625" style="3"/>
    <col min="15109" max="15110" width="9.28515625" style="3" bestFit="1" customWidth="1"/>
    <col min="15111" max="15111" width="9.140625" style="3"/>
    <col min="15112" max="15113" width="9.28515625" style="3" bestFit="1" customWidth="1"/>
    <col min="15114" max="15114" width="12.85546875" style="3" bestFit="1" customWidth="1"/>
    <col min="15115" max="15116" width="9.140625" style="3"/>
    <col min="15117" max="15118" width="9.28515625" style="3" bestFit="1" customWidth="1"/>
    <col min="15119" max="15119" width="9.140625" style="3"/>
    <col min="15120" max="15121" width="9.28515625" style="3" bestFit="1" customWidth="1"/>
    <col min="15122" max="15122" width="12.85546875" style="3" bestFit="1" customWidth="1"/>
    <col min="15123" max="15124" width="9.140625" style="3"/>
    <col min="15125" max="15126" width="9.28515625" style="3" bestFit="1" customWidth="1"/>
    <col min="15127" max="15127" width="9.140625" style="3"/>
    <col min="15128" max="15129" width="9.28515625" style="3" bestFit="1" customWidth="1"/>
    <col min="15130" max="15130" width="12.85546875" style="3" bestFit="1" customWidth="1"/>
    <col min="15131" max="15132" width="9.140625" style="3"/>
    <col min="15133" max="15134" width="9.28515625" style="3" bestFit="1" customWidth="1"/>
    <col min="15135" max="15135" width="9.140625" style="3"/>
    <col min="15136" max="15137" width="9.28515625" style="3" bestFit="1" customWidth="1"/>
    <col min="15138" max="15138" width="12.85546875" style="3" bestFit="1" customWidth="1"/>
    <col min="15139" max="15140" width="9.140625" style="3"/>
    <col min="15141" max="15142" width="9.28515625" style="3" bestFit="1" customWidth="1"/>
    <col min="15143" max="15143" width="9.140625" style="3"/>
    <col min="15144" max="15145" width="9.28515625" style="3" bestFit="1" customWidth="1"/>
    <col min="15146" max="15146" width="12.85546875" style="3" bestFit="1" customWidth="1"/>
    <col min="15147" max="15148" width="9.140625" style="3"/>
    <col min="15149" max="15150" width="9.28515625" style="3" bestFit="1" customWidth="1"/>
    <col min="15151" max="15151" width="9.140625" style="3"/>
    <col min="15152" max="15153" width="9.28515625" style="3" bestFit="1" customWidth="1"/>
    <col min="15154" max="15154" width="12.85546875" style="3" bestFit="1" customWidth="1"/>
    <col min="15155" max="15156" width="9.140625" style="3"/>
    <col min="15157" max="15158" width="9.28515625" style="3" bestFit="1" customWidth="1"/>
    <col min="15159" max="15159" width="9.140625" style="3"/>
    <col min="15160" max="15161" width="9.28515625" style="3" bestFit="1" customWidth="1"/>
    <col min="15162" max="15162" width="12.85546875" style="3" bestFit="1" customWidth="1"/>
    <col min="15163" max="15164" width="9.140625" style="3"/>
    <col min="15165" max="15166" width="9.28515625" style="3" bestFit="1" customWidth="1"/>
    <col min="15167" max="15167" width="9.140625" style="3"/>
    <col min="15168" max="15169" width="9.28515625" style="3" bestFit="1" customWidth="1"/>
    <col min="15170" max="15170" width="12.85546875" style="3" bestFit="1" customWidth="1"/>
    <col min="15171" max="15172" width="9.140625" style="3"/>
    <col min="15173" max="15174" width="9.28515625" style="3" bestFit="1" customWidth="1"/>
    <col min="15175" max="15175" width="9.140625" style="3"/>
    <col min="15176" max="15177" width="9.28515625" style="3" bestFit="1" customWidth="1"/>
    <col min="15178" max="15178" width="12.85546875" style="3" bestFit="1" customWidth="1"/>
    <col min="15179" max="15180" width="9.140625" style="3"/>
    <col min="15181" max="15182" width="9.28515625" style="3" bestFit="1" customWidth="1"/>
    <col min="15183" max="15183" width="9.140625" style="3"/>
    <col min="15184" max="15185" width="9.28515625" style="3" bestFit="1" customWidth="1"/>
    <col min="15186" max="15186" width="12.85546875" style="3" bestFit="1" customWidth="1"/>
    <col min="15187" max="15188" width="9.140625" style="3"/>
    <col min="15189" max="15190" width="9.28515625" style="3" bestFit="1" customWidth="1"/>
    <col min="15191" max="15191" width="9.140625" style="3"/>
    <col min="15192" max="15193" width="9.28515625" style="3" bestFit="1" customWidth="1"/>
    <col min="15194" max="15194" width="12.85546875" style="3" bestFit="1" customWidth="1"/>
    <col min="15195" max="15196" width="9.140625" style="3"/>
    <col min="15197" max="15198" width="9.28515625" style="3" bestFit="1" customWidth="1"/>
    <col min="15199" max="15199" width="9.140625" style="3"/>
    <col min="15200" max="15201" width="9.28515625" style="3" bestFit="1" customWidth="1"/>
    <col min="15202" max="15202" width="12.85546875" style="3" bestFit="1" customWidth="1"/>
    <col min="15203" max="15204" width="9.140625" style="3"/>
    <col min="15205" max="15206" width="9.28515625" style="3" bestFit="1" customWidth="1"/>
    <col min="15207" max="15207" width="9.140625" style="3"/>
    <col min="15208" max="15209" width="9.28515625" style="3" bestFit="1" customWidth="1"/>
    <col min="15210" max="15210" width="12.85546875" style="3" bestFit="1" customWidth="1"/>
    <col min="15211" max="15212" width="9.140625" style="3"/>
    <col min="15213" max="15214" width="9.28515625" style="3" bestFit="1" customWidth="1"/>
    <col min="15215" max="15215" width="9.140625" style="3"/>
    <col min="15216" max="15217" width="9.28515625" style="3" bestFit="1" customWidth="1"/>
    <col min="15218" max="15218" width="12.85546875" style="3" bestFit="1" customWidth="1"/>
    <col min="15219" max="15220" width="9.140625" style="3"/>
    <col min="15221" max="15222" width="9.28515625" style="3" bestFit="1" customWidth="1"/>
    <col min="15223" max="15223" width="9.140625" style="3"/>
    <col min="15224" max="15225" width="9.28515625" style="3" bestFit="1" customWidth="1"/>
    <col min="15226" max="15226" width="12.85546875" style="3" bestFit="1" customWidth="1"/>
    <col min="15227" max="15228" width="9.140625" style="3"/>
    <col min="15229" max="15230" width="9.28515625" style="3" bestFit="1" customWidth="1"/>
    <col min="15231" max="15231" width="9.140625" style="3"/>
    <col min="15232" max="15233" width="9.28515625" style="3" bestFit="1" customWidth="1"/>
    <col min="15234" max="15234" width="12.85546875" style="3" bestFit="1" customWidth="1"/>
    <col min="15235" max="15236" width="9.140625" style="3"/>
    <col min="15237" max="15238" width="9.28515625" style="3" bestFit="1" customWidth="1"/>
    <col min="15239" max="15239" width="9.140625" style="3"/>
    <col min="15240" max="15241" width="9.28515625" style="3" bestFit="1" customWidth="1"/>
    <col min="15242" max="15242" width="12.85546875" style="3" bestFit="1" customWidth="1"/>
    <col min="15243" max="15244" width="9.140625" style="3"/>
    <col min="15245" max="15246" width="9.28515625" style="3" bestFit="1" customWidth="1"/>
    <col min="15247" max="15247" width="9.140625" style="3"/>
    <col min="15248" max="15249" width="9.28515625" style="3" bestFit="1" customWidth="1"/>
    <col min="15250" max="15250" width="12.85546875" style="3" bestFit="1" customWidth="1"/>
    <col min="15251" max="15252" width="9.140625" style="3"/>
    <col min="15253" max="15254" width="9.28515625" style="3" bestFit="1" customWidth="1"/>
    <col min="15255" max="15255" width="9.140625" style="3"/>
    <col min="15256" max="15257" width="9.28515625" style="3" bestFit="1" customWidth="1"/>
    <col min="15258" max="15258" width="12.85546875" style="3" bestFit="1" customWidth="1"/>
    <col min="15259" max="15260" width="9.140625" style="3"/>
    <col min="15261" max="15262" width="9.28515625" style="3" bestFit="1" customWidth="1"/>
    <col min="15263" max="15263" width="9.140625" style="3"/>
    <col min="15264" max="15265" width="9.28515625" style="3" bestFit="1" customWidth="1"/>
    <col min="15266" max="15266" width="12.85546875" style="3" bestFit="1" customWidth="1"/>
    <col min="15267" max="15268" width="9.140625" style="3"/>
    <col min="15269" max="15270" width="9.28515625" style="3" bestFit="1" customWidth="1"/>
    <col min="15271" max="15271" width="9.140625" style="3"/>
    <col min="15272" max="15273" width="9.28515625" style="3" bestFit="1" customWidth="1"/>
    <col min="15274" max="15274" width="12.85546875" style="3" bestFit="1" customWidth="1"/>
    <col min="15275" max="15276" width="9.140625" style="3"/>
    <col min="15277" max="15278" width="9.28515625" style="3" bestFit="1" customWidth="1"/>
    <col min="15279" max="15279" width="9.140625" style="3"/>
    <col min="15280" max="15281" width="9.28515625" style="3" bestFit="1" customWidth="1"/>
    <col min="15282" max="15282" width="12.85546875" style="3" bestFit="1" customWidth="1"/>
    <col min="15283" max="15284" width="9.140625" style="3"/>
    <col min="15285" max="15286" width="9.28515625" style="3" bestFit="1" customWidth="1"/>
    <col min="15287" max="15287" width="9.140625" style="3"/>
    <col min="15288" max="15289" width="9.28515625" style="3" bestFit="1" customWidth="1"/>
    <col min="15290" max="15290" width="12.85546875" style="3" bestFit="1" customWidth="1"/>
    <col min="15291" max="15292" width="9.140625" style="3"/>
    <col min="15293" max="15294" width="9.28515625" style="3" bestFit="1" customWidth="1"/>
    <col min="15295" max="15295" width="9.140625" style="3"/>
    <col min="15296" max="15297" width="9.28515625" style="3" bestFit="1" customWidth="1"/>
    <col min="15298" max="15298" width="12.85546875" style="3" bestFit="1" customWidth="1"/>
    <col min="15299" max="15300" width="9.140625" style="3"/>
    <col min="15301" max="15302" width="9.28515625" style="3" bestFit="1" customWidth="1"/>
    <col min="15303" max="15303" width="9.140625" style="3"/>
    <col min="15304" max="15305" width="9.28515625" style="3" bestFit="1" customWidth="1"/>
    <col min="15306" max="15306" width="12.85546875" style="3" bestFit="1" customWidth="1"/>
    <col min="15307" max="15308" width="9.140625" style="3"/>
    <col min="15309" max="15310" width="9.28515625" style="3" bestFit="1" customWidth="1"/>
    <col min="15311" max="15311" width="9.140625" style="3"/>
    <col min="15312" max="15313" width="9.28515625" style="3" bestFit="1" customWidth="1"/>
    <col min="15314" max="15314" width="12.85546875" style="3" bestFit="1" customWidth="1"/>
    <col min="15315" max="15316" width="9.140625" style="3"/>
    <col min="15317" max="15318" width="9.28515625" style="3" bestFit="1" customWidth="1"/>
    <col min="15319" max="15319" width="9.140625" style="3"/>
    <col min="15320" max="15321" width="9.28515625" style="3" bestFit="1" customWidth="1"/>
    <col min="15322" max="15322" width="12.85546875" style="3" bestFit="1" customWidth="1"/>
    <col min="15323" max="15324" width="9.140625" style="3"/>
    <col min="15325" max="15326" width="9.28515625" style="3" bestFit="1" customWidth="1"/>
    <col min="15327" max="15327" width="9.140625" style="3"/>
    <col min="15328" max="15329" width="9.28515625" style="3" bestFit="1" customWidth="1"/>
    <col min="15330" max="15330" width="12.85546875" style="3" bestFit="1" customWidth="1"/>
    <col min="15331" max="15332" width="9.140625" style="3"/>
    <col min="15333" max="15334" width="9.28515625" style="3" bestFit="1" customWidth="1"/>
    <col min="15335" max="15335" width="9.140625" style="3"/>
    <col min="15336" max="15337" width="9.28515625" style="3" bestFit="1" customWidth="1"/>
    <col min="15338" max="15338" width="12.85546875" style="3" bestFit="1" customWidth="1"/>
    <col min="15339" max="15340" width="9.140625" style="3"/>
    <col min="15341" max="15342" width="9.28515625" style="3" bestFit="1" customWidth="1"/>
    <col min="15343" max="15343" width="9.140625" style="3"/>
    <col min="15344" max="15345" width="9.28515625" style="3" bestFit="1" customWidth="1"/>
    <col min="15346" max="15346" width="12.85546875" style="3" bestFit="1" customWidth="1"/>
    <col min="15347" max="15348" width="9.140625" style="3"/>
    <col min="15349" max="15350" width="9.28515625" style="3" bestFit="1" customWidth="1"/>
    <col min="15351" max="15351" width="9.140625" style="3"/>
    <col min="15352" max="15353" width="9.28515625" style="3" bestFit="1" customWidth="1"/>
    <col min="15354" max="15354" width="12.85546875" style="3" bestFit="1" customWidth="1"/>
    <col min="15355" max="15356" width="9.140625" style="3"/>
    <col min="15357" max="15358" width="9.28515625" style="3" bestFit="1" customWidth="1"/>
    <col min="15359" max="15359" width="9.140625" style="3"/>
    <col min="15360" max="15361" width="9.28515625" style="3" bestFit="1" customWidth="1"/>
    <col min="15362" max="15362" width="12.85546875" style="3" bestFit="1" customWidth="1"/>
    <col min="15363" max="15364" width="9.140625" style="3"/>
    <col min="15365" max="15366" width="9.28515625" style="3" bestFit="1" customWidth="1"/>
    <col min="15367" max="15367" width="9.140625" style="3"/>
    <col min="15368" max="15369" width="9.28515625" style="3" bestFit="1" customWidth="1"/>
    <col min="15370" max="15370" width="12.85546875" style="3" bestFit="1" customWidth="1"/>
    <col min="15371" max="15372" width="9.140625" style="3"/>
    <col min="15373" max="15374" width="9.28515625" style="3" bestFit="1" customWidth="1"/>
    <col min="15375" max="15375" width="9.140625" style="3"/>
    <col min="15376" max="15377" width="9.28515625" style="3" bestFit="1" customWidth="1"/>
    <col min="15378" max="15378" width="12.85546875" style="3" bestFit="1" customWidth="1"/>
    <col min="15379" max="15380" width="9.140625" style="3"/>
    <col min="15381" max="15382" width="9.28515625" style="3" bestFit="1" customWidth="1"/>
    <col min="15383" max="15383" width="9.140625" style="3"/>
    <col min="15384" max="15385" width="9.28515625" style="3" bestFit="1" customWidth="1"/>
    <col min="15386" max="15386" width="12.85546875" style="3" bestFit="1" customWidth="1"/>
    <col min="15387" max="15388" width="9.140625" style="3"/>
    <col min="15389" max="15390" width="9.28515625" style="3" bestFit="1" customWidth="1"/>
    <col min="15391" max="15391" width="9.140625" style="3"/>
    <col min="15392" max="15393" width="9.28515625" style="3" bestFit="1" customWidth="1"/>
    <col min="15394" max="15394" width="12.85546875" style="3" bestFit="1" customWidth="1"/>
    <col min="15395" max="15396" width="9.140625" style="3"/>
    <col min="15397" max="15398" width="9.28515625" style="3" bestFit="1" customWidth="1"/>
    <col min="15399" max="15399" width="9.140625" style="3"/>
    <col min="15400" max="15401" width="9.28515625" style="3" bestFit="1" customWidth="1"/>
    <col min="15402" max="15402" width="12.85546875" style="3" bestFit="1" customWidth="1"/>
    <col min="15403" max="15404" width="9.140625" style="3"/>
    <col min="15405" max="15406" width="9.28515625" style="3" bestFit="1" customWidth="1"/>
    <col min="15407" max="15407" width="9.140625" style="3"/>
    <col min="15408" max="15409" width="9.28515625" style="3" bestFit="1" customWidth="1"/>
    <col min="15410" max="15410" width="12.85546875" style="3" bestFit="1" customWidth="1"/>
    <col min="15411" max="15412" width="9.140625" style="3"/>
    <col min="15413" max="15414" width="9.28515625" style="3" bestFit="1" customWidth="1"/>
    <col min="15415" max="15415" width="9.140625" style="3"/>
    <col min="15416" max="15417" width="9.28515625" style="3" bestFit="1" customWidth="1"/>
    <col min="15418" max="15418" width="12.85546875" style="3" bestFit="1" customWidth="1"/>
    <col min="15419" max="15420" width="9.140625" style="3"/>
    <col min="15421" max="15422" width="9.28515625" style="3" bestFit="1" customWidth="1"/>
    <col min="15423" max="15423" width="9.140625" style="3"/>
    <col min="15424" max="15425" width="9.28515625" style="3" bestFit="1" customWidth="1"/>
    <col min="15426" max="15426" width="12.85546875" style="3" bestFit="1" customWidth="1"/>
    <col min="15427" max="15428" width="9.140625" style="3"/>
    <col min="15429" max="15430" width="9.28515625" style="3" bestFit="1" customWidth="1"/>
    <col min="15431" max="15431" width="9.140625" style="3"/>
    <col min="15432" max="15433" width="9.28515625" style="3" bestFit="1" customWidth="1"/>
    <col min="15434" max="15434" width="12.85546875" style="3" bestFit="1" customWidth="1"/>
    <col min="15435" max="15436" width="9.140625" style="3"/>
    <col min="15437" max="15438" width="9.28515625" style="3" bestFit="1" customWidth="1"/>
    <col min="15439" max="15439" width="9.140625" style="3"/>
    <col min="15440" max="15441" width="9.28515625" style="3" bestFit="1" customWidth="1"/>
    <col min="15442" max="15442" width="12.85546875" style="3" bestFit="1" customWidth="1"/>
    <col min="15443" max="15444" width="9.140625" style="3"/>
    <col min="15445" max="15446" width="9.28515625" style="3" bestFit="1" customWidth="1"/>
    <col min="15447" max="15447" width="9.140625" style="3"/>
    <col min="15448" max="15449" width="9.28515625" style="3" bestFit="1" customWidth="1"/>
    <col min="15450" max="15450" width="12.85546875" style="3" bestFit="1" customWidth="1"/>
    <col min="15451" max="15452" width="9.140625" style="3"/>
    <col min="15453" max="15454" width="9.28515625" style="3" bestFit="1" customWidth="1"/>
    <col min="15455" max="15455" width="9.140625" style="3"/>
    <col min="15456" max="15457" width="9.28515625" style="3" bestFit="1" customWidth="1"/>
    <col min="15458" max="15458" width="12.85546875" style="3" bestFit="1" customWidth="1"/>
    <col min="15459" max="15460" width="9.140625" style="3"/>
    <col min="15461" max="15462" width="9.28515625" style="3" bestFit="1" customWidth="1"/>
    <col min="15463" max="15463" width="9.140625" style="3"/>
    <col min="15464" max="15465" width="9.28515625" style="3" bestFit="1" customWidth="1"/>
    <col min="15466" max="15466" width="12.85546875" style="3" bestFit="1" customWidth="1"/>
    <col min="15467" max="15468" width="9.140625" style="3"/>
    <col min="15469" max="15470" width="9.28515625" style="3" bestFit="1" customWidth="1"/>
    <col min="15471" max="15471" width="9.140625" style="3"/>
    <col min="15472" max="15473" width="9.28515625" style="3" bestFit="1" customWidth="1"/>
    <col min="15474" max="15474" width="12.85546875" style="3" bestFit="1" customWidth="1"/>
    <col min="15475" max="15476" width="9.140625" style="3"/>
    <col min="15477" max="15478" width="9.28515625" style="3" bestFit="1" customWidth="1"/>
    <col min="15479" max="15479" width="9.140625" style="3"/>
    <col min="15480" max="15481" width="9.28515625" style="3" bestFit="1" customWidth="1"/>
    <col min="15482" max="15482" width="12.85546875" style="3" bestFit="1" customWidth="1"/>
    <col min="15483" max="15484" width="9.140625" style="3"/>
    <col min="15485" max="15486" width="9.28515625" style="3" bestFit="1" customWidth="1"/>
    <col min="15487" max="15487" width="9.140625" style="3"/>
    <col min="15488" max="15489" width="9.28515625" style="3" bestFit="1" customWidth="1"/>
    <col min="15490" max="15490" width="12.85546875" style="3" bestFit="1" customWidth="1"/>
    <col min="15491" max="15492" width="9.140625" style="3"/>
    <col min="15493" max="15494" width="9.28515625" style="3" bestFit="1" customWidth="1"/>
    <col min="15495" max="15495" width="9.140625" style="3"/>
    <col min="15496" max="15497" width="9.28515625" style="3" bestFit="1" customWidth="1"/>
    <col min="15498" max="15498" width="12.85546875" style="3" bestFit="1" customWidth="1"/>
    <col min="15499" max="15500" width="9.140625" style="3"/>
    <col min="15501" max="15502" width="9.28515625" style="3" bestFit="1" customWidth="1"/>
    <col min="15503" max="15503" width="9.140625" style="3"/>
    <col min="15504" max="15505" width="9.28515625" style="3" bestFit="1" customWidth="1"/>
    <col min="15506" max="15506" width="12.85546875" style="3" bestFit="1" customWidth="1"/>
    <col min="15507" max="15508" width="9.140625" style="3"/>
    <col min="15509" max="15510" width="9.28515625" style="3" bestFit="1" customWidth="1"/>
    <col min="15511" max="15511" width="9.140625" style="3"/>
    <col min="15512" max="15513" width="9.28515625" style="3" bestFit="1" customWidth="1"/>
    <col min="15514" max="15514" width="12.85546875" style="3" bestFit="1" customWidth="1"/>
    <col min="15515" max="15516" width="9.140625" style="3"/>
    <col min="15517" max="15518" width="9.28515625" style="3" bestFit="1" customWidth="1"/>
    <col min="15519" max="15519" width="9.140625" style="3"/>
    <col min="15520" max="15521" width="9.28515625" style="3" bestFit="1" customWidth="1"/>
    <col min="15522" max="15522" width="12.85546875" style="3" bestFit="1" customWidth="1"/>
    <col min="15523" max="15524" width="9.140625" style="3"/>
    <col min="15525" max="15526" width="9.28515625" style="3" bestFit="1" customWidth="1"/>
    <col min="15527" max="15527" width="9.140625" style="3"/>
    <col min="15528" max="15529" width="9.28515625" style="3" bestFit="1" customWidth="1"/>
    <col min="15530" max="15530" width="12.85546875" style="3" bestFit="1" customWidth="1"/>
    <col min="15531" max="15532" width="9.140625" style="3"/>
    <col min="15533" max="15534" width="9.28515625" style="3" bestFit="1" customWidth="1"/>
    <col min="15535" max="15535" width="9.140625" style="3"/>
    <col min="15536" max="15537" width="9.28515625" style="3" bestFit="1" customWidth="1"/>
    <col min="15538" max="15538" width="12.85546875" style="3" bestFit="1" customWidth="1"/>
    <col min="15539" max="15540" width="9.140625" style="3"/>
    <col min="15541" max="15542" width="9.28515625" style="3" bestFit="1" customWidth="1"/>
    <col min="15543" max="15543" width="9.140625" style="3"/>
    <col min="15544" max="15545" width="9.28515625" style="3" bestFit="1" customWidth="1"/>
    <col min="15546" max="15546" width="12.85546875" style="3" bestFit="1" customWidth="1"/>
    <col min="15547" max="15548" width="9.140625" style="3"/>
    <col min="15549" max="15550" width="9.28515625" style="3" bestFit="1" customWidth="1"/>
    <col min="15551" max="15551" width="9.140625" style="3"/>
    <col min="15552" max="15553" width="9.28515625" style="3" bestFit="1" customWidth="1"/>
    <col min="15554" max="15554" width="12.85546875" style="3" bestFit="1" customWidth="1"/>
    <col min="15555" max="15556" width="9.140625" style="3"/>
    <col min="15557" max="15558" width="9.28515625" style="3" bestFit="1" customWidth="1"/>
    <col min="15559" max="15559" width="9.140625" style="3"/>
    <col min="15560" max="15561" width="9.28515625" style="3" bestFit="1" customWidth="1"/>
    <col min="15562" max="15562" width="12.85546875" style="3" bestFit="1" customWidth="1"/>
    <col min="15563" max="15564" width="9.140625" style="3"/>
    <col min="15565" max="15566" width="9.28515625" style="3" bestFit="1" customWidth="1"/>
    <col min="15567" max="15567" width="9.140625" style="3"/>
    <col min="15568" max="15569" width="9.28515625" style="3" bestFit="1" customWidth="1"/>
    <col min="15570" max="15570" width="12.85546875" style="3" bestFit="1" customWidth="1"/>
    <col min="15571" max="15572" width="9.140625" style="3"/>
    <col min="15573" max="15574" width="9.28515625" style="3" bestFit="1" customWidth="1"/>
    <col min="15575" max="15575" width="9.140625" style="3"/>
    <col min="15576" max="15577" width="9.28515625" style="3" bestFit="1" customWidth="1"/>
    <col min="15578" max="15578" width="12.85546875" style="3" bestFit="1" customWidth="1"/>
    <col min="15579" max="15580" width="9.140625" style="3"/>
    <col min="15581" max="15582" width="9.28515625" style="3" bestFit="1" customWidth="1"/>
    <col min="15583" max="15583" width="9.140625" style="3"/>
    <col min="15584" max="15585" width="9.28515625" style="3" bestFit="1" customWidth="1"/>
    <col min="15586" max="15586" width="12.85546875" style="3" bestFit="1" customWidth="1"/>
    <col min="15587" max="15588" width="9.140625" style="3"/>
    <col min="15589" max="15590" width="9.28515625" style="3" bestFit="1" customWidth="1"/>
    <col min="15591" max="15591" width="9.140625" style="3"/>
    <col min="15592" max="15593" width="9.28515625" style="3" bestFit="1" customWidth="1"/>
    <col min="15594" max="15594" width="12.85546875" style="3" bestFit="1" customWidth="1"/>
    <col min="15595" max="15596" width="9.140625" style="3"/>
    <col min="15597" max="15598" width="9.28515625" style="3" bestFit="1" customWidth="1"/>
    <col min="15599" max="15599" width="9.140625" style="3"/>
    <col min="15600" max="15601" width="9.28515625" style="3" bestFit="1" customWidth="1"/>
    <col min="15602" max="15602" width="12.85546875" style="3" bestFit="1" customWidth="1"/>
    <col min="15603" max="15604" width="9.140625" style="3"/>
    <col min="15605" max="15606" width="9.28515625" style="3" bestFit="1" customWidth="1"/>
    <col min="15607" max="15607" width="9.140625" style="3"/>
    <col min="15608" max="15609" width="9.28515625" style="3" bestFit="1" customWidth="1"/>
    <col min="15610" max="15610" width="12.85546875" style="3" bestFit="1" customWidth="1"/>
    <col min="15611" max="15612" width="9.140625" style="3"/>
    <col min="15613" max="15614" width="9.28515625" style="3" bestFit="1" customWidth="1"/>
    <col min="15615" max="15615" width="9.140625" style="3"/>
    <col min="15616" max="15617" width="9.28515625" style="3" bestFit="1" customWidth="1"/>
    <col min="15618" max="15618" width="12.85546875" style="3" bestFit="1" customWidth="1"/>
    <col min="15619" max="15620" width="9.140625" style="3"/>
    <col min="15621" max="15622" width="9.28515625" style="3" bestFit="1" customWidth="1"/>
    <col min="15623" max="15623" width="9.140625" style="3"/>
    <col min="15624" max="15625" width="9.28515625" style="3" bestFit="1" customWidth="1"/>
    <col min="15626" max="15626" width="12.85546875" style="3" bestFit="1" customWidth="1"/>
    <col min="15627" max="15628" width="9.140625" style="3"/>
    <col min="15629" max="15630" width="9.28515625" style="3" bestFit="1" customWidth="1"/>
    <col min="15631" max="15631" width="9.140625" style="3"/>
    <col min="15632" max="15633" width="9.28515625" style="3" bestFit="1" customWidth="1"/>
    <col min="15634" max="15634" width="12.85546875" style="3" bestFit="1" customWidth="1"/>
    <col min="15635" max="15636" width="9.140625" style="3"/>
    <col min="15637" max="15638" width="9.28515625" style="3" bestFit="1" customWidth="1"/>
    <col min="15639" max="15639" width="9.140625" style="3"/>
    <col min="15640" max="15641" width="9.28515625" style="3" bestFit="1" customWidth="1"/>
    <col min="15642" max="15642" width="12.85546875" style="3" bestFit="1" customWidth="1"/>
    <col min="15643" max="15644" width="9.140625" style="3"/>
    <col min="15645" max="15646" width="9.28515625" style="3" bestFit="1" customWidth="1"/>
    <col min="15647" max="15647" width="9.140625" style="3"/>
    <col min="15648" max="15649" width="9.28515625" style="3" bestFit="1" customWidth="1"/>
    <col min="15650" max="15650" width="12.85546875" style="3" bestFit="1" customWidth="1"/>
    <col min="15651" max="15652" width="9.140625" style="3"/>
    <col min="15653" max="15654" width="9.28515625" style="3" bestFit="1" customWidth="1"/>
    <col min="15655" max="15655" width="9.140625" style="3"/>
    <col min="15656" max="15657" width="9.28515625" style="3" bestFit="1" customWidth="1"/>
    <col min="15658" max="15658" width="12.85546875" style="3" bestFit="1" customWidth="1"/>
    <col min="15659" max="15660" width="9.140625" style="3"/>
    <col min="15661" max="15662" width="9.28515625" style="3" bestFit="1" customWidth="1"/>
    <col min="15663" max="15663" width="9.140625" style="3"/>
    <col min="15664" max="15665" width="9.28515625" style="3" bestFit="1" customWidth="1"/>
    <col min="15666" max="15666" width="12.85546875" style="3" bestFit="1" customWidth="1"/>
    <col min="15667" max="15668" width="9.140625" style="3"/>
    <col min="15669" max="15670" width="9.28515625" style="3" bestFit="1" customWidth="1"/>
    <col min="15671" max="15671" width="9.140625" style="3"/>
    <col min="15672" max="15673" width="9.28515625" style="3" bestFit="1" customWidth="1"/>
    <col min="15674" max="15674" width="12.85546875" style="3" bestFit="1" customWidth="1"/>
    <col min="15675" max="15676" width="9.140625" style="3"/>
    <col min="15677" max="15678" width="9.28515625" style="3" bestFit="1" customWidth="1"/>
    <col min="15679" max="15679" width="9.140625" style="3"/>
    <col min="15680" max="15681" width="9.28515625" style="3" bestFit="1" customWidth="1"/>
    <col min="15682" max="15682" width="12.85546875" style="3" bestFit="1" customWidth="1"/>
    <col min="15683" max="15684" width="9.140625" style="3"/>
    <col min="15685" max="15686" width="9.28515625" style="3" bestFit="1" customWidth="1"/>
    <col min="15687" max="15687" width="9.140625" style="3"/>
    <col min="15688" max="15689" width="9.28515625" style="3" bestFit="1" customWidth="1"/>
    <col min="15690" max="15690" width="12.85546875" style="3" bestFit="1" customWidth="1"/>
    <col min="15691" max="15692" width="9.140625" style="3"/>
    <col min="15693" max="15694" width="9.28515625" style="3" bestFit="1" customWidth="1"/>
    <col min="15695" max="15695" width="9.140625" style="3"/>
    <col min="15696" max="15697" width="9.28515625" style="3" bestFit="1" customWidth="1"/>
    <col min="15698" max="15698" width="12.85546875" style="3" bestFit="1" customWidth="1"/>
    <col min="15699" max="15700" width="9.140625" style="3"/>
    <col min="15701" max="15702" width="9.28515625" style="3" bestFit="1" customWidth="1"/>
    <col min="15703" max="15703" width="9.140625" style="3"/>
    <col min="15704" max="15705" width="9.28515625" style="3" bestFit="1" customWidth="1"/>
    <col min="15706" max="15706" width="12.85546875" style="3" bestFit="1" customWidth="1"/>
    <col min="15707" max="15708" width="9.140625" style="3"/>
    <col min="15709" max="15710" width="9.28515625" style="3" bestFit="1" customWidth="1"/>
    <col min="15711" max="15711" width="9.140625" style="3"/>
    <col min="15712" max="15713" width="9.28515625" style="3" bestFit="1" customWidth="1"/>
    <col min="15714" max="15714" width="12.85546875" style="3" bestFit="1" customWidth="1"/>
    <col min="15715" max="15716" width="9.140625" style="3"/>
    <col min="15717" max="15718" width="9.28515625" style="3" bestFit="1" customWidth="1"/>
    <col min="15719" max="15719" width="9.140625" style="3"/>
    <col min="15720" max="15721" width="9.28515625" style="3" bestFit="1" customWidth="1"/>
    <col min="15722" max="15722" width="12.85546875" style="3" bestFit="1" customWidth="1"/>
    <col min="15723" max="15724" width="9.140625" style="3"/>
    <col min="15725" max="15726" width="9.28515625" style="3" bestFit="1" customWidth="1"/>
    <col min="15727" max="15727" width="9.140625" style="3"/>
    <col min="15728" max="15729" width="9.28515625" style="3" bestFit="1" customWidth="1"/>
    <col min="15730" max="15730" width="12.85546875" style="3" bestFit="1" customWidth="1"/>
    <col min="15731" max="15732" width="9.140625" style="3"/>
    <col min="15733" max="15734" width="9.28515625" style="3" bestFit="1" customWidth="1"/>
    <col min="15735" max="15735" width="9.140625" style="3"/>
    <col min="15736" max="15737" width="9.28515625" style="3" bestFit="1" customWidth="1"/>
    <col min="15738" max="15738" width="12.85546875" style="3" bestFit="1" customWidth="1"/>
    <col min="15739" max="15740" width="9.140625" style="3"/>
    <col min="15741" max="15742" width="9.28515625" style="3" bestFit="1" customWidth="1"/>
    <col min="15743" max="15743" width="9.140625" style="3"/>
    <col min="15744" max="15745" width="9.28515625" style="3" bestFit="1" customWidth="1"/>
    <col min="15746" max="15746" width="12.85546875" style="3" bestFit="1" customWidth="1"/>
    <col min="15747" max="15748" width="9.140625" style="3"/>
    <col min="15749" max="15750" width="9.28515625" style="3" bestFit="1" customWidth="1"/>
    <col min="15751" max="15751" width="9.140625" style="3"/>
    <col min="15752" max="15753" width="9.28515625" style="3" bestFit="1" customWidth="1"/>
    <col min="15754" max="15754" width="12.85546875" style="3" bestFit="1" customWidth="1"/>
    <col min="15755" max="15756" width="9.140625" style="3"/>
    <col min="15757" max="15758" width="9.28515625" style="3" bestFit="1" customWidth="1"/>
    <col min="15759" max="15759" width="9.140625" style="3"/>
    <col min="15760" max="15761" width="9.28515625" style="3" bestFit="1" customWidth="1"/>
    <col min="15762" max="15762" width="12.85546875" style="3" bestFit="1" customWidth="1"/>
    <col min="15763" max="15764" width="9.140625" style="3"/>
    <col min="15765" max="15766" width="9.28515625" style="3" bestFit="1" customWidth="1"/>
    <col min="15767" max="15767" width="9.140625" style="3"/>
    <col min="15768" max="15769" width="9.28515625" style="3" bestFit="1" customWidth="1"/>
    <col min="15770" max="15770" width="12.85546875" style="3" bestFit="1" customWidth="1"/>
    <col min="15771" max="15772" width="9.140625" style="3"/>
    <col min="15773" max="15774" width="9.28515625" style="3" bestFit="1" customWidth="1"/>
    <col min="15775" max="15775" width="9.140625" style="3"/>
    <col min="15776" max="15777" width="9.28515625" style="3" bestFit="1" customWidth="1"/>
    <col min="15778" max="15778" width="12.85546875" style="3" bestFit="1" customWidth="1"/>
    <col min="15779" max="15780" width="9.140625" style="3"/>
    <col min="15781" max="15782" width="9.28515625" style="3" bestFit="1" customWidth="1"/>
    <col min="15783" max="15783" width="9.140625" style="3"/>
    <col min="15784" max="15785" width="9.28515625" style="3" bestFit="1" customWidth="1"/>
    <col min="15786" max="15786" width="12.85546875" style="3" bestFit="1" customWidth="1"/>
    <col min="15787" max="15788" width="9.140625" style="3"/>
    <col min="15789" max="15790" width="9.28515625" style="3" bestFit="1" customWidth="1"/>
    <col min="15791" max="15791" width="9.140625" style="3"/>
    <col min="15792" max="15793" width="9.28515625" style="3" bestFit="1" customWidth="1"/>
    <col min="15794" max="15794" width="12.85546875" style="3" bestFit="1" customWidth="1"/>
    <col min="15795" max="15796" width="9.140625" style="3"/>
    <col min="15797" max="15798" width="9.28515625" style="3" bestFit="1" customWidth="1"/>
    <col min="15799" max="15799" width="9.140625" style="3"/>
    <col min="15800" max="15801" width="9.28515625" style="3" bestFit="1" customWidth="1"/>
    <col min="15802" max="15802" width="12.85546875" style="3" bestFit="1" customWidth="1"/>
    <col min="15803" max="15804" width="9.140625" style="3"/>
    <col min="15805" max="15806" width="9.28515625" style="3" bestFit="1" customWidth="1"/>
    <col min="15807" max="15807" width="9.140625" style="3"/>
    <col min="15808" max="15809" width="9.28515625" style="3" bestFit="1" customWidth="1"/>
    <col min="15810" max="15810" width="12.85546875" style="3" bestFit="1" customWidth="1"/>
    <col min="15811" max="15812" width="9.140625" style="3"/>
    <col min="15813" max="15814" width="9.28515625" style="3" bestFit="1" customWidth="1"/>
    <col min="15815" max="15815" width="9.140625" style="3"/>
    <col min="15816" max="15817" width="9.28515625" style="3" bestFit="1" customWidth="1"/>
    <col min="15818" max="15818" width="12.85546875" style="3" bestFit="1" customWidth="1"/>
    <col min="15819" max="15820" width="9.140625" style="3"/>
    <col min="15821" max="15822" width="9.28515625" style="3" bestFit="1" customWidth="1"/>
    <col min="15823" max="15823" width="9.140625" style="3"/>
    <col min="15824" max="15825" width="9.28515625" style="3" bestFit="1" customWidth="1"/>
    <col min="15826" max="15826" width="12.85546875" style="3" bestFit="1" customWidth="1"/>
    <col min="15827" max="15828" width="9.140625" style="3"/>
    <col min="15829" max="15830" width="9.28515625" style="3" bestFit="1" customWidth="1"/>
    <col min="15831" max="15831" width="9.140625" style="3"/>
    <col min="15832" max="15833" width="9.28515625" style="3" bestFit="1" customWidth="1"/>
    <col min="15834" max="15834" width="12.85546875" style="3" bestFit="1" customWidth="1"/>
    <col min="15835" max="15836" width="9.140625" style="3"/>
    <col min="15837" max="15838" width="9.28515625" style="3" bestFit="1" customWidth="1"/>
    <col min="15839" max="15839" width="9.140625" style="3"/>
    <col min="15840" max="15841" width="9.28515625" style="3" bestFit="1" customWidth="1"/>
    <col min="15842" max="15842" width="12.85546875" style="3" bestFit="1" customWidth="1"/>
    <col min="15843" max="15844" width="9.140625" style="3"/>
    <col min="15845" max="15846" width="9.28515625" style="3" bestFit="1" customWidth="1"/>
    <col min="15847" max="15847" width="9.140625" style="3"/>
    <col min="15848" max="15849" width="9.28515625" style="3" bestFit="1" customWidth="1"/>
    <col min="15850" max="15850" width="12.85546875" style="3" bestFit="1" customWidth="1"/>
    <col min="15851" max="15852" width="9.140625" style="3"/>
    <col min="15853" max="15854" width="9.28515625" style="3" bestFit="1" customWidth="1"/>
    <col min="15855" max="15855" width="9.140625" style="3"/>
    <col min="15856" max="15857" width="9.28515625" style="3" bestFit="1" customWidth="1"/>
    <col min="15858" max="15858" width="12.85546875" style="3" bestFit="1" customWidth="1"/>
    <col min="15859" max="15860" width="9.140625" style="3"/>
    <col min="15861" max="15862" width="9.28515625" style="3" bestFit="1" customWidth="1"/>
    <col min="15863" max="15863" width="9.140625" style="3"/>
    <col min="15864" max="15865" width="9.28515625" style="3" bestFit="1" customWidth="1"/>
    <col min="15866" max="15866" width="12.85546875" style="3" bestFit="1" customWidth="1"/>
    <col min="15867" max="15868" width="9.140625" style="3"/>
    <col min="15869" max="15870" width="9.28515625" style="3" bestFit="1" customWidth="1"/>
    <col min="15871" max="15871" width="9.140625" style="3"/>
    <col min="15872" max="15873" width="9.28515625" style="3" bestFit="1" customWidth="1"/>
    <col min="15874" max="15874" width="12.85546875" style="3" bestFit="1" customWidth="1"/>
    <col min="15875" max="15876" width="9.140625" style="3"/>
    <col min="15877" max="15878" width="9.28515625" style="3" bestFit="1" customWidth="1"/>
    <col min="15879" max="15879" width="9.140625" style="3"/>
    <col min="15880" max="15881" width="9.28515625" style="3" bestFit="1" customWidth="1"/>
    <col min="15882" max="15882" width="12.85546875" style="3" bestFit="1" customWidth="1"/>
    <col min="15883" max="15884" width="9.140625" style="3"/>
    <col min="15885" max="15886" width="9.28515625" style="3" bestFit="1" customWidth="1"/>
    <col min="15887" max="15887" width="9.140625" style="3"/>
    <col min="15888" max="15889" width="9.28515625" style="3" bestFit="1" customWidth="1"/>
    <col min="15890" max="15890" width="12.85546875" style="3" bestFit="1" customWidth="1"/>
    <col min="15891" max="15892" width="9.140625" style="3"/>
    <col min="15893" max="15894" width="9.28515625" style="3" bestFit="1" customWidth="1"/>
    <col min="15895" max="15895" width="9.140625" style="3"/>
    <col min="15896" max="15897" width="9.28515625" style="3" bestFit="1" customWidth="1"/>
    <col min="15898" max="15898" width="12.85546875" style="3" bestFit="1" customWidth="1"/>
    <col min="15899" max="15900" width="9.140625" style="3"/>
    <col min="15901" max="15902" width="9.28515625" style="3" bestFit="1" customWidth="1"/>
    <col min="15903" max="15903" width="9.140625" style="3"/>
    <col min="15904" max="15905" width="9.28515625" style="3" bestFit="1" customWidth="1"/>
    <col min="15906" max="15906" width="12.85546875" style="3" bestFit="1" customWidth="1"/>
    <col min="15907" max="15908" width="9.140625" style="3"/>
    <col min="15909" max="15910" width="9.28515625" style="3" bestFit="1" customWidth="1"/>
    <col min="15911" max="15911" width="9.140625" style="3"/>
    <col min="15912" max="15913" width="9.28515625" style="3" bestFit="1" customWidth="1"/>
    <col min="15914" max="15914" width="12.85546875" style="3" bestFit="1" customWidth="1"/>
    <col min="15915" max="15916" width="9.140625" style="3"/>
    <col min="15917" max="15918" width="9.28515625" style="3" bestFit="1" customWidth="1"/>
    <col min="15919" max="15919" width="9.140625" style="3"/>
    <col min="15920" max="15921" width="9.28515625" style="3" bestFit="1" customWidth="1"/>
    <col min="15922" max="15922" width="12.85546875" style="3" bestFit="1" customWidth="1"/>
    <col min="15923" max="15924" width="9.140625" style="3"/>
    <col min="15925" max="15926" width="9.28515625" style="3" bestFit="1" customWidth="1"/>
    <col min="15927" max="15927" width="9.140625" style="3"/>
    <col min="15928" max="15929" width="9.28515625" style="3" bestFit="1" customWidth="1"/>
    <col min="15930" max="15930" width="12.85546875" style="3" bestFit="1" customWidth="1"/>
    <col min="15931" max="15932" width="9.140625" style="3"/>
    <col min="15933" max="15934" width="9.28515625" style="3" bestFit="1" customWidth="1"/>
    <col min="15935" max="15935" width="9.140625" style="3"/>
    <col min="15936" max="15937" width="9.28515625" style="3" bestFit="1" customWidth="1"/>
    <col min="15938" max="15938" width="12.85546875" style="3" bestFit="1" customWidth="1"/>
    <col min="15939" max="15940" width="9.140625" style="3"/>
    <col min="15941" max="15942" width="9.28515625" style="3" bestFit="1" customWidth="1"/>
    <col min="15943" max="15943" width="9.140625" style="3"/>
    <col min="15944" max="15945" width="9.28515625" style="3" bestFit="1" customWidth="1"/>
    <col min="15946" max="15946" width="12.85546875" style="3" bestFit="1" customWidth="1"/>
    <col min="15947" max="15948" width="9.140625" style="3"/>
    <col min="15949" max="15950" width="9.28515625" style="3" bestFit="1" customWidth="1"/>
    <col min="15951" max="15951" width="9.140625" style="3"/>
    <col min="15952" max="15953" width="9.28515625" style="3" bestFit="1" customWidth="1"/>
    <col min="15954" max="15954" width="12.85546875" style="3" bestFit="1" customWidth="1"/>
    <col min="15955" max="15956" width="9.140625" style="3"/>
    <col min="15957" max="15958" width="9.28515625" style="3" bestFit="1" customWidth="1"/>
    <col min="15959" max="15959" width="9.140625" style="3"/>
    <col min="15960" max="15961" width="9.28515625" style="3" bestFit="1" customWidth="1"/>
    <col min="15962" max="15962" width="12.85546875" style="3" bestFit="1" customWidth="1"/>
    <col min="15963" max="15964" width="9.140625" style="3"/>
    <col min="15965" max="15966" width="9.28515625" style="3" bestFit="1" customWidth="1"/>
    <col min="15967" max="15967" width="9.140625" style="3"/>
    <col min="15968" max="15969" width="9.28515625" style="3" bestFit="1" customWidth="1"/>
    <col min="15970" max="15970" width="12.85546875" style="3" bestFit="1" customWidth="1"/>
    <col min="15971" max="15972" width="9.140625" style="3"/>
    <col min="15973" max="15974" width="9.28515625" style="3" bestFit="1" customWidth="1"/>
    <col min="15975" max="15975" width="9.140625" style="3"/>
    <col min="15976" max="15977" width="9.28515625" style="3" bestFit="1" customWidth="1"/>
    <col min="15978" max="15978" width="12.85546875" style="3" bestFit="1" customWidth="1"/>
    <col min="15979" max="15980" width="9.140625" style="3"/>
    <col min="15981" max="15982" width="9.28515625" style="3" bestFit="1" customWidth="1"/>
    <col min="15983" max="15983" width="9.140625" style="3"/>
    <col min="15984" max="15985" width="9.28515625" style="3" bestFit="1" customWidth="1"/>
    <col min="15986" max="15986" width="12.85546875" style="3" bestFit="1" customWidth="1"/>
    <col min="15987" max="15988" width="9.140625" style="3"/>
    <col min="15989" max="15990" width="9.28515625" style="3" bestFit="1" customWidth="1"/>
    <col min="15991" max="15991" width="9.140625" style="3"/>
    <col min="15992" max="15993" width="9.28515625" style="3" bestFit="1" customWidth="1"/>
    <col min="15994" max="15994" width="12.85546875" style="3" bestFit="1" customWidth="1"/>
    <col min="15995" max="15996" width="9.140625" style="3"/>
    <col min="15997" max="15998" width="9.28515625" style="3" bestFit="1" customWidth="1"/>
    <col min="15999" max="15999" width="9.140625" style="3"/>
    <col min="16000" max="16001" width="9.28515625" style="3" bestFit="1" customWidth="1"/>
    <col min="16002" max="16002" width="12.85546875" style="3" bestFit="1" customWidth="1"/>
    <col min="16003" max="16004" width="9.140625" style="3"/>
    <col min="16005" max="16006" width="9.28515625" style="3" bestFit="1" customWidth="1"/>
    <col min="16007" max="16007" width="9.140625" style="3"/>
    <col min="16008" max="16009" width="9.28515625" style="3" bestFit="1" customWidth="1"/>
    <col min="16010" max="16010" width="12.85546875" style="3" bestFit="1" customWidth="1"/>
    <col min="16011" max="16012" width="9.140625" style="3"/>
    <col min="16013" max="16014" width="9.28515625" style="3" bestFit="1" customWidth="1"/>
    <col min="16015" max="16015" width="9.140625" style="3"/>
    <col min="16016" max="16017" width="9.28515625" style="3" bestFit="1" customWidth="1"/>
    <col min="16018" max="16018" width="12.85546875" style="3" bestFit="1" customWidth="1"/>
    <col min="16019" max="16020" width="9.140625" style="3"/>
    <col min="16021" max="16022" width="9.28515625" style="3" bestFit="1" customWidth="1"/>
    <col min="16023" max="16023" width="9.140625" style="3"/>
    <col min="16024" max="16025" width="9.28515625" style="3" bestFit="1" customWidth="1"/>
    <col min="16026" max="16026" width="12.85546875" style="3" bestFit="1" customWidth="1"/>
    <col min="16027" max="16028" width="9.140625" style="3"/>
    <col min="16029" max="16030" width="9.28515625" style="3" bestFit="1" customWidth="1"/>
    <col min="16031" max="16031" width="9.140625" style="3"/>
    <col min="16032" max="16033" width="9.28515625" style="3" bestFit="1" customWidth="1"/>
    <col min="16034" max="16034" width="12.85546875" style="3" bestFit="1" customWidth="1"/>
    <col min="16035" max="16036" width="9.140625" style="3"/>
    <col min="16037" max="16038" width="9.28515625" style="3" bestFit="1" customWidth="1"/>
    <col min="16039" max="16039" width="9.140625" style="3"/>
    <col min="16040" max="16041" width="9.28515625" style="3" bestFit="1" customWidth="1"/>
    <col min="16042" max="16042" width="12.85546875" style="3" bestFit="1" customWidth="1"/>
    <col min="16043" max="16044" width="9.140625" style="3"/>
    <col min="16045" max="16046" width="9.28515625" style="3" bestFit="1" customWidth="1"/>
    <col min="16047" max="16047" width="9.140625" style="3"/>
    <col min="16048" max="16049" width="9.28515625" style="3" bestFit="1" customWidth="1"/>
    <col min="16050" max="16050" width="12.85546875" style="3" bestFit="1" customWidth="1"/>
    <col min="16051" max="16052" width="9.140625" style="3"/>
    <col min="16053" max="16054" width="9.28515625" style="3" bestFit="1" customWidth="1"/>
    <col min="16055" max="16055" width="9.140625" style="3"/>
    <col min="16056" max="16057" width="9.28515625" style="3" bestFit="1" customWidth="1"/>
    <col min="16058" max="16058" width="12.85546875" style="3" bestFit="1" customWidth="1"/>
    <col min="16059" max="16060" width="9.140625" style="3"/>
    <col min="16061" max="16062" width="9.28515625" style="3" bestFit="1" customWidth="1"/>
    <col min="16063" max="16063" width="9.140625" style="3"/>
    <col min="16064" max="16065" width="9.28515625" style="3" bestFit="1" customWidth="1"/>
    <col min="16066" max="16066" width="12.85546875" style="3" bestFit="1" customWidth="1"/>
    <col min="16067" max="16068" width="9.140625" style="3"/>
    <col min="16069" max="16070" width="9.28515625" style="3" bestFit="1" customWidth="1"/>
    <col min="16071" max="16071" width="9.140625" style="3"/>
    <col min="16072" max="16073" width="9.28515625" style="3" bestFit="1" customWidth="1"/>
    <col min="16074" max="16074" width="12.85546875" style="3" bestFit="1" customWidth="1"/>
    <col min="16075" max="16076" width="9.140625" style="3"/>
    <col min="16077" max="16078" width="9.28515625" style="3" bestFit="1" customWidth="1"/>
    <col min="16079" max="16079" width="9.140625" style="3"/>
    <col min="16080" max="16081" width="9.28515625" style="3" bestFit="1" customWidth="1"/>
    <col min="16082" max="16082" width="12.85546875" style="3" bestFit="1" customWidth="1"/>
    <col min="16083" max="16084" width="9.140625" style="3"/>
    <col min="16085" max="16086" width="9.28515625" style="3" bestFit="1" customWidth="1"/>
    <col min="16087" max="16087" width="9.140625" style="3"/>
    <col min="16088" max="16089" width="9.28515625" style="3" bestFit="1" customWidth="1"/>
    <col min="16090" max="16090" width="12.85546875" style="3" bestFit="1" customWidth="1"/>
    <col min="16091" max="16092" width="9.140625" style="3"/>
    <col min="16093" max="16094" width="9.28515625" style="3" bestFit="1" customWidth="1"/>
    <col min="16095" max="16095" width="9.140625" style="3"/>
    <col min="16096" max="16097" width="9.28515625" style="3" bestFit="1" customWidth="1"/>
    <col min="16098" max="16098" width="12.85546875" style="3" bestFit="1" customWidth="1"/>
    <col min="16099" max="16100" width="9.140625" style="3"/>
    <col min="16101" max="16102" width="9.28515625" style="3" bestFit="1" customWidth="1"/>
    <col min="16103" max="16103" width="9.140625" style="3"/>
    <col min="16104" max="16105" width="9.28515625" style="3" bestFit="1" customWidth="1"/>
    <col min="16106" max="16106" width="12.85546875" style="3" bestFit="1" customWidth="1"/>
    <col min="16107" max="16108" width="9.140625" style="3"/>
    <col min="16109" max="16110" width="9.28515625" style="3" bestFit="1" customWidth="1"/>
    <col min="16111" max="16111" width="9.140625" style="3"/>
    <col min="16112" max="16113" width="9.28515625" style="3" bestFit="1" customWidth="1"/>
    <col min="16114" max="16114" width="12.85546875" style="3" bestFit="1" customWidth="1"/>
    <col min="16115" max="16116" width="9.140625" style="3"/>
    <col min="16117" max="16118" width="9.28515625" style="3" bestFit="1" customWidth="1"/>
    <col min="16119" max="16119" width="9.140625" style="3"/>
    <col min="16120" max="16121" width="9.28515625" style="3" bestFit="1" customWidth="1"/>
    <col min="16122" max="16122" width="12.85546875" style="3" bestFit="1" customWidth="1"/>
    <col min="16123" max="16124" width="9.140625" style="3"/>
    <col min="16125" max="16126" width="9.28515625" style="3" bestFit="1" customWidth="1"/>
    <col min="16127" max="16127" width="9.140625" style="3"/>
    <col min="16128" max="16129" width="9.28515625" style="3" bestFit="1" customWidth="1"/>
    <col min="16130" max="16130" width="12.85546875" style="3" bestFit="1" customWidth="1"/>
    <col min="16131" max="16132" width="9.140625" style="3"/>
    <col min="16133" max="16134" width="9.28515625" style="3" bestFit="1" customWidth="1"/>
    <col min="16135" max="16135" width="9.140625" style="3"/>
    <col min="16136" max="16137" width="9.28515625" style="3" bestFit="1" customWidth="1"/>
    <col min="16138" max="16138" width="12.85546875" style="3" bestFit="1" customWidth="1"/>
    <col min="16139" max="16140" width="9.140625" style="3"/>
    <col min="16141" max="16142" width="9.28515625" style="3" bestFit="1" customWidth="1"/>
    <col min="16143" max="16143" width="9.140625" style="3"/>
    <col min="16144" max="16145" width="9.28515625" style="3" bestFit="1" customWidth="1"/>
    <col min="16146" max="16146" width="12.85546875" style="3" bestFit="1" customWidth="1"/>
    <col min="16147" max="16148" width="9.140625" style="3"/>
    <col min="16149" max="16150" width="9.28515625" style="3" bestFit="1" customWidth="1"/>
    <col min="16151" max="16151" width="9.140625" style="3"/>
    <col min="16152" max="16153" width="9.28515625" style="3" bestFit="1" customWidth="1"/>
    <col min="16154" max="16154" width="12.85546875" style="3" bestFit="1" customWidth="1"/>
    <col min="16155" max="16156" width="9.140625" style="3"/>
    <col min="16157" max="16158" width="9.28515625" style="3" bestFit="1" customWidth="1"/>
    <col min="16159" max="16159" width="9.140625" style="3"/>
    <col min="16160" max="16161" width="9.28515625" style="3" bestFit="1" customWidth="1"/>
    <col min="16162" max="16162" width="12.85546875" style="3" bestFit="1" customWidth="1"/>
    <col min="16163" max="16164" width="9.140625" style="3"/>
    <col min="16165" max="16166" width="9.28515625" style="3" bestFit="1" customWidth="1"/>
    <col min="16167" max="16167" width="9.140625" style="3"/>
    <col min="16168" max="16169" width="9.28515625" style="3" bestFit="1" customWidth="1"/>
    <col min="16170" max="16170" width="12.85546875" style="3" bestFit="1" customWidth="1"/>
    <col min="16171" max="16172" width="9.140625" style="3"/>
    <col min="16173" max="16174" width="9.28515625" style="3" bestFit="1" customWidth="1"/>
    <col min="16175" max="16175" width="9.140625" style="3"/>
    <col min="16176" max="16177" width="9.28515625" style="3" bestFit="1" customWidth="1"/>
    <col min="16178" max="16178" width="12.85546875" style="3" bestFit="1" customWidth="1"/>
    <col min="16179" max="16180" width="9.140625" style="3"/>
    <col min="16181" max="16182" width="9.28515625" style="3" bestFit="1" customWidth="1"/>
    <col min="16183" max="16183" width="9.140625" style="3"/>
    <col min="16184" max="16185" width="9.28515625" style="3" bestFit="1" customWidth="1"/>
    <col min="16186" max="16186" width="12.85546875" style="3" bestFit="1" customWidth="1"/>
    <col min="16187" max="16188" width="9.140625" style="3"/>
    <col min="16189" max="16190" width="9.28515625" style="3" bestFit="1" customWidth="1"/>
    <col min="16191" max="16191" width="9.140625" style="3"/>
    <col min="16192" max="16193" width="9.28515625" style="3" bestFit="1" customWidth="1"/>
    <col min="16194" max="16194" width="12.85546875" style="3" bestFit="1" customWidth="1"/>
    <col min="16195" max="16196" width="9.140625" style="3"/>
    <col min="16197" max="16198" width="9.28515625" style="3" bestFit="1" customWidth="1"/>
    <col min="16199" max="16199" width="9.140625" style="3"/>
    <col min="16200" max="16201" width="9.28515625" style="3" bestFit="1" customWidth="1"/>
    <col min="16202" max="16202" width="12.85546875" style="3" bestFit="1" customWidth="1"/>
    <col min="16203" max="16204" width="9.140625" style="3"/>
    <col min="16205" max="16206" width="9.28515625" style="3" bestFit="1" customWidth="1"/>
    <col min="16207" max="16207" width="9.140625" style="3"/>
    <col min="16208" max="16209" width="9.28515625" style="3" bestFit="1" customWidth="1"/>
    <col min="16210" max="16210" width="12.85546875" style="3" bestFit="1" customWidth="1"/>
    <col min="16211" max="16212" width="9.140625" style="3"/>
    <col min="16213" max="16214" width="9.28515625" style="3" bestFit="1" customWidth="1"/>
    <col min="16215" max="16215" width="9.140625" style="3"/>
    <col min="16216" max="16217" width="9.28515625" style="3" bestFit="1" customWidth="1"/>
    <col min="16218" max="16218" width="12.85546875" style="3" bestFit="1" customWidth="1"/>
    <col min="16219" max="16220" width="9.140625" style="3"/>
    <col min="16221" max="16222" width="9.28515625" style="3" bestFit="1" customWidth="1"/>
    <col min="16223" max="16223" width="9.140625" style="3"/>
    <col min="16224" max="16225" width="9.28515625" style="3" bestFit="1" customWidth="1"/>
    <col min="16226" max="16226" width="12.85546875" style="3" bestFit="1" customWidth="1"/>
    <col min="16227" max="16228" width="9.140625" style="3"/>
    <col min="16229" max="16230" width="9.28515625" style="3" bestFit="1" customWidth="1"/>
    <col min="16231" max="16231" width="9.140625" style="3"/>
    <col min="16232" max="16233" width="9.28515625" style="3" bestFit="1" customWidth="1"/>
    <col min="16234" max="16234" width="12.85546875" style="3" bestFit="1" customWidth="1"/>
    <col min="16235" max="16236" width="9.140625" style="3"/>
    <col min="16237" max="16238" width="9.28515625" style="3" bestFit="1" customWidth="1"/>
    <col min="16239" max="16239" width="9.140625" style="3"/>
    <col min="16240" max="16241" width="9.28515625" style="3" bestFit="1" customWidth="1"/>
    <col min="16242" max="16242" width="12.85546875" style="3" bestFit="1" customWidth="1"/>
    <col min="16243" max="16244" width="9.140625" style="3"/>
    <col min="16245" max="16246" width="9.28515625" style="3" bestFit="1" customWidth="1"/>
    <col min="16247" max="16247" width="9.140625" style="3"/>
    <col min="16248" max="16249" width="9.28515625" style="3" bestFit="1" customWidth="1"/>
    <col min="16250" max="16250" width="12.85546875" style="3" bestFit="1" customWidth="1"/>
    <col min="16251" max="16252" width="9.140625" style="3"/>
    <col min="16253" max="16254" width="9.28515625" style="3" bestFit="1" customWidth="1"/>
    <col min="16255" max="16255" width="9.140625" style="3"/>
    <col min="16256" max="16257" width="9.28515625" style="3" bestFit="1" customWidth="1"/>
    <col min="16258" max="16258" width="12.85546875" style="3" bestFit="1" customWidth="1"/>
    <col min="16259" max="16260" width="9.140625" style="3"/>
    <col min="16261" max="16262" width="9.28515625" style="3" bestFit="1" customWidth="1"/>
    <col min="16263" max="16263" width="9.140625" style="3"/>
    <col min="16264" max="16265" width="9.28515625" style="3" bestFit="1" customWidth="1"/>
    <col min="16266" max="16266" width="12.85546875" style="3" bestFit="1" customWidth="1"/>
    <col min="16267" max="16268" width="9.140625" style="3"/>
    <col min="16269" max="16270" width="9.28515625" style="3" bestFit="1" customWidth="1"/>
    <col min="16271" max="16271" width="9.140625" style="3"/>
    <col min="16272" max="16273" width="9.28515625" style="3" bestFit="1" customWidth="1"/>
    <col min="16274" max="16274" width="12.85546875" style="3" bestFit="1" customWidth="1"/>
    <col min="16275" max="16276" width="9.140625" style="3"/>
    <col min="16277" max="16278" width="9.28515625" style="3" bestFit="1" customWidth="1"/>
    <col min="16279" max="16279" width="9.140625" style="3"/>
    <col min="16280" max="16281" width="9.28515625" style="3" bestFit="1" customWidth="1"/>
    <col min="16282" max="16282" width="12.85546875" style="3" bestFit="1" customWidth="1"/>
    <col min="16283" max="16284" width="9.140625" style="3"/>
    <col min="16285" max="16286" width="9.28515625" style="3" bestFit="1" customWidth="1"/>
    <col min="16287" max="16287" width="9.140625" style="3"/>
    <col min="16288" max="16289" width="9.28515625" style="3" bestFit="1" customWidth="1"/>
    <col min="16290" max="16290" width="12.85546875" style="3" bestFit="1" customWidth="1"/>
    <col min="16291" max="16292" width="9.140625" style="3"/>
    <col min="16293" max="16294" width="9.28515625" style="3" bestFit="1" customWidth="1"/>
    <col min="16295" max="16295" width="9.140625" style="3"/>
    <col min="16296" max="16297" width="9.28515625" style="3" bestFit="1" customWidth="1"/>
    <col min="16298" max="16298" width="12.85546875" style="3" bestFit="1" customWidth="1"/>
    <col min="16299" max="16300" width="9.140625" style="3"/>
    <col min="16301" max="16302" width="9.28515625" style="3" bestFit="1" customWidth="1"/>
    <col min="16303" max="16303" width="9.140625" style="3"/>
    <col min="16304" max="16305" width="9.28515625" style="3" bestFit="1" customWidth="1"/>
    <col min="16306" max="16306" width="12.85546875" style="3" bestFit="1" customWidth="1"/>
    <col min="16307" max="16308" width="9.140625" style="3"/>
    <col min="16309" max="16310" width="9.28515625" style="3" bestFit="1" customWidth="1"/>
    <col min="16311" max="16311" width="9.140625" style="3"/>
    <col min="16312" max="16313" width="9.28515625" style="3" bestFit="1" customWidth="1"/>
    <col min="16314" max="16314" width="12.85546875" style="3" bestFit="1" customWidth="1"/>
    <col min="16315" max="16316" width="9.140625" style="3"/>
    <col min="16317" max="16318" width="9.28515625" style="3" bestFit="1" customWidth="1"/>
    <col min="16319" max="16319" width="9.140625" style="3"/>
    <col min="16320" max="16321" width="9.28515625" style="3" bestFit="1" customWidth="1"/>
    <col min="16322" max="16322" width="12.85546875" style="3" bestFit="1" customWidth="1"/>
    <col min="16323" max="16324" width="9.140625" style="3"/>
    <col min="16325" max="16326" width="9.28515625" style="3" bestFit="1" customWidth="1"/>
    <col min="16327" max="16327" width="9.140625" style="3"/>
    <col min="16328" max="16329" width="9.28515625" style="3" bestFit="1" customWidth="1"/>
    <col min="16330" max="16330" width="12.85546875" style="3" bestFit="1" customWidth="1"/>
    <col min="16331" max="16332" width="9.140625" style="3"/>
    <col min="16333" max="16334" width="9.28515625" style="3" bestFit="1" customWidth="1"/>
    <col min="16335" max="16335" width="9.140625" style="3"/>
    <col min="16336" max="16337" width="9.28515625" style="3" bestFit="1" customWidth="1"/>
    <col min="16338" max="16338" width="12.85546875" style="3" bestFit="1" customWidth="1"/>
    <col min="16339" max="16340" width="9.140625" style="3"/>
    <col min="16341" max="16342" width="9.28515625" style="3" bestFit="1" customWidth="1"/>
    <col min="16343" max="16343" width="9.140625" style="3"/>
    <col min="16344" max="16345" width="9.28515625" style="3" bestFit="1" customWidth="1"/>
    <col min="16346" max="16346" width="12.85546875" style="3" bestFit="1" customWidth="1"/>
    <col min="16347" max="16348" width="9.140625" style="3"/>
    <col min="16349" max="16350" width="9.28515625" style="3" bestFit="1" customWidth="1"/>
    <col min="16351" max="16351" width="9.140625" style="3"/>
    <col min="16352" max="16353" width="9.28515625" style="3" bestFit="1" customWidth="1"/>
    <col min="16354" max="16354" width="12.85546875" style="3" bestFit="1" customWidth="1"/>
    <col min="16355" max="16356" width="9.140625" style="3"/>
    <col min="16357" max="16358" width="9.28515625" style="3" bestFit="1" customWidth="1"/>
    <col min="16359" max="16359" width="9.140625" style="3"/>
    <col min="16360" max="16361" width="9.28515625" style="3" bestFit="1" customWidth="1"/>
    <col min="16362" max="16362" width="12.85546875" style="3" bestFit="1" customWidth="1"/>
    <col min="16363" max="16364" width="9.140625" style="3"/>
    <col min="16365" max="16366" width="9.28515625" style="3" bestFit="1" customWidth="1"/>
    <col min="16367" max="16367" width="9.140625" style="3"/>
    <col min="16368" max="16369" width="9.28515625" style="3" bestFit="1" customWidth="1"/>
    <col min="16370" max="16370" width="12.85546875" style="3" bestFit="1" customWidth="1"/>
    <col min="16371" max="16384" width="12.85546875" style="3" customWidth="1"/>
  </cols>
  <sheetData>
    <row r="1" spans="1:10" ht="15.75" x14ac:dyDescent="0.25">
      <c r="A1" s="1" t="s">
        <v>365</v>
      </c>
      <c r="D1" s="351"/>
      <c r="E1" s="351"/>
      <c r="F1" s="351"/>
      <c r="G1" s="351"/>
      <c r="H1" s="703"/>
      <c r="J1" s="703" t="s">
        <v>542</v>
      </c>
    </row>
    <row r="2" spans="1:10" ht="18.75" customHeight="1" x14ac:dyDescent="0.2">
      <c r="D2" s="351"/>
      <c r="E2" s="351"/>
      <c r="F2" s="351"/>
      <c r="G2" s="351"/>
      <c r="H2" s="704"/>
      <c r="J2" s="704" t="s">
        <v>450</v>
      </c>
    </row>
    <row r="3" spans="1:10" ht="18.75" customHeight="1" x14ac:dyDescent="0.2">
      <c r="D3" s="351"/>
      <c r="E3" s="351"/>
      <c r="F3" s="351"/>
      <c r="G3" s="351"/>
      <c r="H3" s="704"/>
      <c r="J3" s="704" t="s">
        <v>540</v>
      </c>
    </row>
    <row r="4" spans="1:10" ht="18.75" customHeight="1" x14ac:dyDescent="0.2">
      <c r="D4" s="351"/>
      <c r="E4" s="351"/>
      <c r="F4" s="351"/>
      <c r="G4" s="351"/>
      <c r="H4" s="704"/>
      <c r="J4" s="704" t="s">
        <v>451</v>
      </c>
    </row>
    <row r="5" spans="1:10" ht="18.75" customHeight="1" x14ac:dyDescent="0.2">
      <c r="A5" s="4"/>
      <c r="B5" s="4"/>
      <c r="C5" s="195"/>
      <c r="D5" s="195"/>
      <c r="H5" s="704"/>
      <c r="J5" s="704" t="s">
        <v>539</v>
      </c>
    </row>
    <row r="6" spans="1:10" ht="18.75" customHeight="1" x14ac:dyDescent="0.2">
      <c r="D6" s="195"/>
      <c r="E6" s="195"/>
      <c r="F6" s="195"/>
      <c r="G6" s="195"/>
      <c r="H6" s="512"/>
      <c r="I6" s="512"/>
      <c r="J6" s="512"/>
    </row>
    <row r="7" spans="1:10" ht="26.25" customHeight="1" x14ac:dyDescent="0.3">
      <c r="A7" s="1347" t="s">
        <v>0</v>
      </c>
      <c r="B7" s="1347"/>
      <c r="C7" s="1347"/>
      <c r="D7" s="1347"/>
      <c r="E7" s="1347"/>
      <c r="F7" s="1347"/>
      <c r="G7" s="1347"/>
      <c r="H7" s="1347"/>
      <c r="I7" s="1347"/>
      <c r="J7" s="1347"/>
    </row>
    <row r="8" spans="1:10" ht="63" customHeight="1" x14ac:dyDescent="0.3">
      <c r="A8" s="1348" t="s">
        <v>541</v>
      </c>
      <c r="B8" s="1348"/>
      <c r="C8" s="1348"/>
      <c r="D8" s="1348"/>
      <c r="E8" s="1348"/>
      <c r="F8" s="1348"/>
      <c r="G8" s="1348"/>
      <c r="H8" s="1348"/>
      <c r="I8" s="1348"/>
      <c r="J8" s="1348"/>
    </row>
    <row r="9" spans="1:10" ht="27" customHeight="1" x14ac:dyDescent="0.2">
      <c r="H9" s="506"/>
      <c r="I9" s="506"/>
      <c r="J9" s="506"/>
    </row>
    <row r="10" spans="1:10" ht="18.75" x14ac:dyDescent="0.3">
      <c r="A10" s="1260"/>
      <c r="B10" s="1260"/>
      <c r="C10" s="1260"/>
      <c r="D10" s="1260"/>
      <c r="E10" s="1260"/>
      <c r="F10" s="1260"/>
      <c r="G10" s="1260"/>
      <c r="H10" s="1260"/>
      <c r="I10" s="1260"/>
      <c r="J10" s="1260"/>
    </row>
    <row r="11" spans="1:10" ht="19.5" thickBot="1" x14ac:dyDescent="0.35">
      <c r="A11" s="813"/>
      <c r="B11" s="813"/>
      <c r="C11" s="813"/>
      <c r="D11" s="813"/>
      <c r="E11" s="813"/>
      <c r="F11" s="813"/>
      <c r="G11" s="813"/>
      <c r="H11" s="510"/>
      <c r="I11" s="510"/>
      <c r="J11" s="1235" t="s">
        <v>584</v>
      </c>
    </row>
    <row r="12" spans="1:10" ht="29.25" thickBot="1" x14ac:dyDescent="0.25">
      <c r="A12" s="165" t="s">
        <v>1</v>
      </c>
      <c r="B12" s="166" t="s">
        <v>2</v>
      </c>
      <c r="C12" s="166" t="s">
        <v>3</v>
      </c>
      <c r="D12" s="166" t="s">
        <v>4</v>
      </c>
      <c r="E12" s="166" t="s">
        <v>5</v>
      </c>
      <c r="F12" s="166" t="s">
        <v>6</v>
      </c>
      <c r="G12" s="166" t="s">
        <v>7</v>
      </c>
      <c r="H12" s="508" t="s">
        <v>549</v>
      </c>
      <c r="I12" s="508" t="s">
        <v>477</v>
      </c>
      <c r="J12" s="705" t="s">
        <v>476</v>
      </c>
    </row>
    <row r="13" spans="1:10" s="15" customFormat="1" ht="15" thickBot="1" x14ac:dyDescent="0.25">
      <c r="A13" s="1262" t="s">
        <v>483</v>
      </c>
      <c r="B13" s="1263"/>
      <c r="C13" s="1263"/>
      <c r="D13" s="1263"/>
      <c r="E13" s="1263"/>
      <c r="F13" s="1263"/>
      <c r="G13" s="1264"/>
      <c r="H13" s="888">
        <f>H14+H36+H40</f>
        <v>32631.83498</v>
      </c>
      <c r="I13" s="888">
        <f>I14+I36+I40</f>
        <v>32631.83498</v>
      </c>
      <c r="J13" s="889">
        <f>J14+J36+J40</f>
        <v>0</v>
      </c>
    </row>
    <row r="14" spans="1:10" s="15" customFormat="1" ht="15" customHeight="1" thickBot="1" x14ac:dyDescent="0.25">
      <c r="A14" s="1238" t="s">
        <v>545</v>
      </c>
      <c r="B14" s="1239"/>
      <c r="C14" s="1239"/>
      <c r="D14" s="1239"/>
      <c r="E14" s="1239"/>
      <c r="F14" s="1239"/>
      <c r="G14" s="1240"/>
      <c r="H14" s="890">
        <f>H15+H23+H29+H26+H31+H33</f>
        <v>11131.300219999999</v>
      </c>
      <c r="I14" s="890">
        <f>I15+I23+I29+I26+I31+I33</f>
        <v>11131.300219999999</v>
      </c>
      <c r="J14" s="891">
        <f>J15+J23+J29+J26+J31+J33</f>
        <v>0</v>
      </c>
    </row>
    <row r="15" spans="1:10" s="187" customFormat="1" ht="15" customHeight="1" thickBot="1" x14ac:dyDescent="0.25">
      <c r="A15" s="829" t="s">
        <v>24</v>
      </c>
      <c r="B15" s="830" t="s">
        <v>25</v>
      </c>
      <c r="C15" s="831"/>
      <c r="D15" s="831"/>
      <c r="E15" s="832"/>
      <c r="F15" s="833"/>
      <c r="G15" s="833"/>
      <c r="H15" s="892">
        <f>H16+H18+H20+H22</f>
        <v>4398.7570699999997</v>
      </c>
      <c r="I15" s="892">
        <f>I16+I18+I20+I22</f>
        <v>4542.75623</v>
      </c>
      <c r="J15" s="893">
        <f>J16+J18+J20+J22</f>
        <v>143.99915999999993</v>
      </c>
    </row>
    <row r="16" spans="1:10" ht="15" customHeight="1" x14ac:dyDescent="0.2">
      <c r="A16" s="44" t="s">
        <v>502</v>
      </c>
      <c r="B16" s="35" t="s">
        <v>25</v>
      </c>
      <c r="C16" s="40">
        <v>5</v>
      </c>
      <c r="D16" s="40">
        <v>3</v>
      </c>
      <c r="E16" s="35" t="s">
        <v>27</v>
      </c>
      <c r="F16" s="42">
        <v>0</v>
      </c>
      <c r="G16" s="42"/>
      <c r="H16" s="894">
        <f>H17+H1037+H1038</f>
        <v>1788.8036500000001</v>
      </c>
      <c r="I16" s="894">
        <f>I17+I1037+I1038</f>
        <v>1788.8036500000001</v>
      </c>
      <c r="J16" s="895">
        <f>J17+J1037+J1038</f>
        <v>0</v>
      </c>
    </row>
    <row r="17" spans="1:10" s="89" customFormat="1" ht="15" x14ac:dyDescent="0.25">
      <c r="A17" s="822" t="s">
        <v>503</v>
      </c>
      <c r="B17" s="668" t="s">
        <v>25</v>
      </c>
      <c r="C17" s="613">
        <v>5</v>
      </c>
      <c r="D17" s="613">
        <v>3</v>
      </c>
      <c r="E17" s="722">
        <v>9996000500</v>
      </c>
      <c r="F17" s="614">
        <v>244</v>
      </c>
      <c r="G17" s="754">
        <v>225</v>
      </c>
      <c r="H17" s="896">
        <v>1788.8036500000001</v>
      </c>
      <c r="I17" s="896">
        <v>1788.8036500000001</v>
      </c>
      <c r="J17" s="897">
        <f>I17-H17</f>
        <v>0</v>
      </c>
    </row>
    <row r="18" spans="1:10" s="193" customFormat="1" ht="16.5" customHeight="1" x14ac:dyDescent="0.2">
      <c r="A18" s="823" t="s">
        <v>63</v>
      </c>
      <c r="B18" s="824" t="s">
        <v>25</v>
      </c>
      <c r="C18" s="153">
        <v>4</v>
      </c>
      <c r="D18" s="153">
        <v>9</v>
      </c>
      <c r="E18" s="825" t="s">
        <v>27</v>
      </c>
      <c r="F18" s="155">
        <v>0</v>
      </c>
      <c r="G18" s="826"/>
      <c r="H18" s="898">
        <f>H19</f>
        <v>761.95342000000005</v>
      </c>
      <c r="I18" s="898">
        <f>I19</f>
        <v>761.95342000000005</v>
      </c>
      <c r="J18" s="899">
        <f>J19</f>
        <v>0</v>
      </c>
    </row>
    <row r="19" spans="1:10" s="69" customFormat="1" ht="15" x14ac:dyDescent="0.25">
      <c r="A19" s="827" t="s">
        <v>249</v>
      </c>
      <c r="B19" s="821" t="s">
        <v>25</v>
      </c>
      <c r="C19" s="443">
        <v>4</v>
      </c>
      <c r="D19" s="443">
        <v>9</v>
      </c>
      <c r="E19" s="444">
        <v>9993159802</v>
      </c>
      <c r="F19" s="445">
        <v>243</v>
      </c>
      <c r="G19" s="445">
        <v>225</v>
      </c>
      <c r="H19" s="900">
        <v>761.95342000000005</v>
      </c>
      <c r="I19" s="900">
        <v>761.95342000000005</v>
      </c>
      <c r="J19" s="901">
        <f>I19-H19</f>
        <v>0</v>
      </c>
    </row>
    <row r="20" spans="1:10" s="69" customFormat="1" ht="14.25" x14ac:dyDescent="0.2">
      <c r="A20" s="34" t="s">
        <v>67</v>
      </c>
      <c r="B20" s="35" t="s">
        <v>25</v>
      </c>
      <c r="C20" s="36">
        <v>10</v>
      </c>
      <c r="D20" s="36">
        <v>1</v>
      </c>
      <c r="E20" s="35" t="s">
        <v>27</v>
      </c>
      <c r="F20" s="37">
        <v>0</v>
      </c>
      <c r="G20" s="828"/>
      <c r="H20" s="902">
        <f>H21</f>
        <v>1848</v>
      </c>
      <c r="I20" s="902">
        <f>I21</f>
        <v>1960.57</v>
      </c>
      <c r="J20" s="903">
        <f>J21</f>
        <v>112.56999999999994</v>
      </c>
    </row>
    <row r="21" spans="1:10" s="69" customFormat="1" ht="15" x14ac:dyDescent="0.25">
      <c r="A21" s="608" t="s">
        <v>68</v>
      </c>
      <c r="B21" s="609" t="s">
        <v>25</v>
      </c>
      <c r="C21" s="457">
        <v>10</v>
      </c>
      <c r="D21" s="457">
        <v>1</v>
      </c>
      <c r="E21" s="458">
        <v>9994910100</v>
      </c>
      <c r="F21" s="459">
        <v>312</v>
      </c>
      <c r="G21" s="459">
        <v>264</v>
      </c>
      <c r="H21" s="904">
        <v>1848</v>
      </c>
      <c r="I21" s="904">
        <f>1848+112.57</f>
        <v>1960.57</v>
      </c>
      <c r="J21" s="905">
        <f>I21-H21</f>
        <v>112.56999999999994</v>
      </c>
    </row>
    <row r="22" spans="1:10" s="69" customFormat="1" ht="29.25" thickBot="1" x14ac:dyDescent="0.25">
      <c r="A22" s="878" t="s">
        <v>586</v>
      </c>
      <c r="B22" s="335" t="s">
        <v>25</v>
      </c>
      <c r="C22" s="399">
        <v>5</v>
      </c>
      <c r="D22" s="399">
        <v>2</v>
      </c>
      <c r="E22" s="400" t="s">
        <v>343</v>
      </c>
      <c r="F22" s="401">
        <v>414</v>
      </c>
      <c r="G22" s="336">
        <v>310</v>
      </c>
      <c r="H22" s="906"/>
      <c r="I22" s="906">
        <v>31.42916</v>
      </c>
      <c r="J22" s="907">
        <f>I22-H22</f>
        <v>31.42916</v>
      </c>
    </row>
    <row r="23" spans="1:10" s="164" customFormat="1" ht="15" thickBot="1" x14ac:dyDescent="0.25">
      <c r="A23" s="308" t="s">
        <v>301</v>
      </c>
      <c r="B23" s="309" t="s">
        <v>25</v>
      </c>
      <c r="C23" s="310"/>
      <c r="D23" s="310"/>
      <c r="E23" s="311"/>
      <c r="F23" s="312"/>
      <c r="G23" s="312"/>
      <c r="H23" s="908">
        <f t="shared" ref="H23:J33" si="0">H24</f>
        <v>1500</v>
      </c>
      <c r="I23" s="908">
        <f t="shared" si="0"/>
        <v>0</v>
      </c>
      <c r="J23" s="909">
        <f t="shared" si="0"/>
        <v>-1500</v>
      </c>
    </row>
    <row r="24" spans="1:10" s="815" customFormat="1" ht="15" x14ac:dyDescent="0.25">
      <c r="A24" s="176" t="s">
        <v>33</v>
      </c>
      <c r="B24" s="117" t="s">
        <v>25</v>
      </c>
      <c r="C24" s="25">
        <v>7</v>
      </c>
      <c r="D24" s="25">
        <v>2</v>
      </c>
      <c r="E24" s="26">
        <v>9994219900</v>
      </c>
      <c r="F24" s="27">
        <v>247</v>
      </c>
      <c r="G24" s="316">
        <v>223</v>
      </c>
      <c r="H24" s="75">
        <v>1500</v>
      </c>
      <c r="I24" s="75">
        <f>1500-1500</f>
        <v>0</v>
      </c>
      <c r="J24" s="910">
        <f>I24-H24</f>
        <v>-1500</v>
      </c>
    </row>
    <row r="25" spans="1:10" s="164" customFormat="1" ht="15" thickBot="1" x14ac:dyDescent="0.25">
      <c r="A25" s="814" t="s">
        <v>146</v>
      </c>
      <c r="B25" s="178" t="s">
        <v>25</v>
      </c>
      <c r="C25" s="179">
        <v>7</v>
      </c>
      <c r="D25" s="179">
        <v>2</v>
      </c>
      <c r="E25" s="180">
        <v>9994219900</v>
      </c>
      <c r="F25" s="181">
        <v>247</v>
      </c>
      <c r="G25" s="182">
        <v>223</v>
      </c>
      <c r="H25" s="911">
        <v>1500</v>
      </c>
      <c r="I25" s="911">
        <f>1500-1500</f>
        <v>0</v>
      </c>
      <c r="J25" s="912">
        <f>I25-H25</f>
        <v>-1500</v>
      </c>
    </row>
    <row r="26" spans="1:10" s="164" customFormat="1" ht="15" thickBot="1" x14ac:dyDescent="0.25">
      <c r="A26" s="308" t="s">
        <v>587</v>
      </c>
      <c r="B26" s="309" t="s">
        <v>25</v>
      </c>
      <c r="C26" s="310"/>
      <c r="D26" s="310"/>
      <c r="E26" s="311"/>
      <c r="F26" s="312"/>
      <c r="G26" s="312"/>
      <c r="H26" s="908">
        <f t="shared" si="0"/>
        <v>2000</v>
      </c>
      <c r="I26" s="908">
        <f t="shared" si="0"/>
        <v>2800</v>
      </c>
      <c r="J26" s="909">
        <f t="shared" si="0"/>
        <v>800</v>
      </c>
    </row>
    <row r="27" spans="1:10" s="164" customFormat="1" ht="15" x14ac:dyDescent="0.25">
      <c r="A27" s="176" t="s">
        <v>33</v>
      </c>
      <c r="B27" s="117" t="s">
        <v>25</v>
      </c>
      <c r="C27" s="25">
        <v>7</v>
      </c>
      <c r="D27" s="25">
        <v>2</v>
      </c>
      <c r="E27" s="26">
        <v>9994219900</v>
      </c>
      <c r="F27" s="27">
        <v>247</v>
      </c>
      <c r="G27" s="316">
        <v>223</v>
      </c>
      <c r="H27" s="75">
        <f>2099-50-49</f>
        <v>2000</v>
      </c>
      <c r="I27" s="75">
        <f>2099-50-49+800</f>
        <v>2800</v>
      </c>
      <c r="J27" s="910">
        <f>I27-H27</f>
        <v>800</v>
      </c>
    </row>
    <row r="28" spans="1:10" s="164" customFormat="1" ht="15" thickBot="1" x14ac:dyDescent="0.25">
      <c r="A28" s="814" t="s">
        <v>146</v>
      </c>
      <c r="B28" s="178" t="s">
        <v>25</v>
      </c>
      <c r="C28" s="179">
        <v>7</v>
      </c>
      <c r="D28" s="179">
        <v>2</v>
      </c>
      <c r="E28" s="180">
        <v>9994219900</v>
      </c>
      <c r="F28" s="181">
        <v>247</v>
      </c>
      <c r="G28" s="182">
        <v>223</v>
      </c>
      <c r="H28" s="911">
        <v>89.933229999999995</v>
      </c>
      <c r="I28" s="911">
        <v>89.933229999999995</v>
      </c>
      <c r="J28" s="912">
        <f>I28-H28</f>
        <v>0</v>
      </c>
    </row>
    <row r="29" spans="1:10" s="164" customFormat="1" ht="15" thickBot="1" x14ac:dyDescent="0.25">
      <c r="A29" s="308" t="s">
        <v>303</v>
      </c>
      <c r="B29" s="309" t="s">
        <v>25</v>
      </c>
      <c r="C29" s="310"/>
      <c r="D29" s="310"/>
      <c r="E29" s="311"/>
      <c r="F29" s="312"/>
      <c r="G29" s="312"/>
      <c r="H29" s="908">
        <f t="shared" si="0"/>
        <v>2119.8653399999998</v>
      </c>
      <c r="I29" s="908">
        <f t="shared" si="0"/>
        <v>2519.8653399999998</v>
      </c>
      <c r="J29" s="909">
        <f t="shared" si="0"/>
        <v>400</v>
      </c>
    </row>
    <row r="30" spans="1:10" s="164" customFormat="1" ht="15.75" thickBot="1" x14ac:dyDescent="0.3">
      <c r="A30" s="471" t="s">
        <v>33</v>
      </c>
      <c r="B30" s="322" t="s">
        <v>25</v>
      </c>
      <c r="C30" s="313">
        <v>7</v>
      </c>
      <c r="D30" s="313">
        <v>2</v>
      </c>
      <c r="E30" s="314">
        <v>9994219900</v>
      </c>
      <c r="F30" s="315">
        <v>247</v>
      </c>
      <c r="G30" s="323">
        <v>223</v>
      </c>
      <c r="H30" s="913">
        <f>2120.86559-0.00025-1</f>
        <v>2119.8653399999998</v>
      </c>
      <c r="I30" s="913">
        <f>2120.86559-0.00025-1+400</f>
        <v>2519.8653399999998</v>
      </c>
      <c r="J30" s="910">
        <f>I30-H30</f>
        <v>400</v>
      </c>
    </row>
    <row r="31" spans="1:10" s="164" customFormat="1" ht="15" thickBot="1" x14ac:dyDescent="0.25">
      <c r="A31" s="308" t="s">
        <v>543</v>
      </c>
      <c r="B31" s="309" t="s">
        <v>25</v>
      </c>
      <c r="C31" s="310"/>
      <c r="D31" s="310"/>
      <c r="E31" s="311"/>
      <c r="F31" s="312"/>
      <c r="G31" s="312"/>
      <c r="H31" s="908">
        <f t="shared" si="0"/>
        <v>203.67780999999999</v>
      </c>
      <c r="I31" s="908">
        <f t="shared" si="0"/>
        <v>0</v>
      </c>
      <c r="J31" s="909">
        <f t="shared" si="0"/>
        <v>-203.67780999999999</v>
      </c>
    </row>
    <row r="32" spans="1:10" s="164" customFormat="1" ht="15.75" thickBot="1" x14ac:dyDescent="0.3">
      <c r="A32" s="176" t="s">
        <v>33</v>
      </c>
      <c r="B32" s="117" t="s">
        <v>25</v>
      </c>
      <c r="C32" s="25">
        <v>7</v>
      </c>
      <c r="D32" s="25">
        <v>2</v>
      </c>
      <c r="E32" s="26">
        <v>9994219900</v>
      </c>
      <c r="F32" s="27">
        <v>247</v>
      </c>
      <c r="G32" s="316">
        <v>223</v>
      </c>
      <c r="H32" s="75">
        <f>103.6778-0.00024+30+20+0.00025+50</f>
        <v>203.67780999999999</v>
      </c>
      <c r="I32" s="75">
        <f>103.6778-0.00024+30+20+0.00025+50+300-212.57-31.42916-259.67865</f>
        <v>0</v>
      </c>
      <c r="J32" s="910">
        <f>I32-H32</f>
        <v>-203.67780999999999</v>
      </c>
    </row>
    <row r="33" spans="1:10" ht="15" thickBot="1" x14ac:dyDescent="0.25">
      <c r="A33" s="308" t="s">
        <v>544</v>
      </c>
      <c r="B33" s="309" t="s">
        <v>25</v>
      </c>
      <c r="C33" s="310"/>
      <c r="D33" s="310"/>
      <c r="E33" s="311"/>
      <c r="F33" s="312"/>
      <c r="G33" s="312"/>
      <c r="H33" s="908">
        <f t="shared" si="0"/>
        <v>909</v>
      </c>
      <c r="I33" s="908">
        <f t="shared" si="0"/>
        <v>1268.6786500000001</v>
      </c>
      <c r="J33" s="909">
        <f t="shared" si="0"/>
        <v>359.67865000000006</v>
      </c>
    </row>
    <row r="34" spans="1:10" ht="15" x14ac:dyDescent="0.25">
      <c r="A34" s="471" t="s">
        <v>33</v>
      </c>
      <c r="B34" s="322" t="s">
        <v>25</v>
      </c>
      <c r="C34" s="313">
        <v>7</v>
      </c>
      <c r="D34" s="313">
        <v>2</v>
      </c>
      <c r="E34" s="314">
        <v>9994219900</v>
      </c>
      <c r="F34" s="315">
        <v>247</v>
      </c>
      <c r="G34" s="323">
        <v>223</v>
      </c>
      <c r="H34" s="913">
        <v>909</v>
      </c>
      <c r="I34" s="913">
        <f>909+500-140.32135</f>
        <v>1268.6786500000001</v>
      </c>
      <c r="J34" s="914">
        <f>I34-H34</f>
        <v>359.67865000000006</v>
      </c>
    </row>
    <row r="35" spans="1:10" ht="13.5" thickBot="1" x14ac:dyDescent="0.25">
      <c r="A35" s="814" t="s">
        <v>146</v>
      </c>
      <c r="B35" s="178" t="s">
        <v>25</v>
      </c>
      <c r="C35" s="179">
        <v>7</v>
      </c>
      <c r="D35" s="179">
        <v>2</v>
      </c>
      <c r="E35" s="180">
        <v>9994219900</v>
      </c>
      <c r="F35" s="181">
        <v>247</v>
      </c>
      <c r="G35" s="182">
        <v>223</v>
      </c>
      <c r="H35" s="911">
        <v>473.87581</v>
      </c>
      <c r="I35" s="911">
        <v>473.87581</v>
      </c>
      <c r="J35" s="912">
        <f>I35-H35</f>
        <v>0</v>
      </c>
    </row>
    <row r="36" spans="1:10" ht="16.5" thickBot="1" x14ac:dyDescent="0.3">
      <c r="A36" s="1241" t="s">
        <v>251</v>
      </c>
      <c r="B36" s="1242"/>
      <c r="C36" s="1242"/>
      <c r="D36" s="1242"/>
      <c r="E36" s="1242"/>
      <c r="F36" s="1242"/>
      <c r="G36" s="1243"/>
      <c r="H36" s="915">
        <f t="shared" ref="H36:J42" si="1">H37</f>
        <v>3111.4870000000001</v>
      </c>
      <c r="I36" s="915">
        <f t="shared" si="1"/>
        <v>3111.4870000000001</v>
      </c>
      <c r="J36" s="916">
        <f t="shared" si="1"/>
        <v>0</v>
      </c>
    </row>
    <row r="37" spans="1:10" ht="29.25" thickBot="1" x14ac:dyDescent="0.25">
      <c r="A37" s="816" t="s">
        <v>24</v>
      </c>
      <c r="B37" s="817" t="s">
        <v>25</v>
      </c>
      <c r="C37" s="818"/>
      <c r="D37" s="818"/>
      <c r="E37" s="819"/>
      <c r="F37" s="820"/>
      <c r="G37" s="820"/>
      <c r="H37" s="917">
        <f t="shared" si="1"/>
        <v>3111.4870000000001</v>
      </c>
      <c r="I37" s="917">
        <f t="shared" si="1"/>
        <v>3111.4870000000001</v>
      </c>
      <c r="J37" s="918">
        <f t="shared" si="1"/>
        <v>0</v>
      </c>
    </row>
    <row r="38" spans="1:10" ht="14.25" x14ac:dyDescent="0.2">
      <c r="A38" s="770" t="s">
        <v>479</v>
      </c>
      <c r="B38" s="780" t="s">
        <v>25</v>
      </c>
      <c r="C38" s="780" t="s">
        <v>197</v>
      </c>
      <c r="D38" s="780" t="s">
        <v>210</v>
      </c>
      <c r="E38" s="780" t="s">
        <v>27</v>
      </c>
      <c r="F38" s="780" t="s">
        <v>55</v>
      </c>
      <c r="G38" s="780"/>
      <c r="H38" s="919">
        <f t="shared" si="1"/>
        <v>3111.4870000000001</v>
      </c>
      <c r="I38" s="919">
        <f t="shared" si="1"/>
        <v>3111.4870000000001</v>
      </c>
      <c r="J38" s="920">
        <f t="shared" si="1"/>
        <v>0</v>
      </c>
    </row>
    <row r="39" spans="1:10" ht="30" x14ac:dyDescent="0.25">
      <c r="A39" s="376" t="s">
        <v>464</v>
      </c>
      <c r="B39" s="54" t="s">
        <v>25</v>
      </c>
      <c r="C39" s="204">
        <v>5</v>
      </c>
      <c r="D39" s="204">
        <v>2</v>
      </c>
      <c r="E39" s="205" t="s">
        <v>343</v>
      </c>
      <c r="F39" s="206">
        <v>414</v>
      </c>
      <c r="G39" s="110">
        <v>310</v>
      </c>
      <c r="H39" s="921">
        <v>3111.4870000000001</v>
      </c>
      <c r="I39" s="921">
        <v>3111.4870000000001</v>
      </c>
      <c r="J39" s="922">
        <f>I39-H39</f>
        <v>0</v>
      </c>
    </row>
    <row r="40" spans="1:10" ht="16.5" thickBot="1" x14ac:dyDescent="0.3">
      <c r="A40" s="1244" t="s">
        <v>481</v>
      </c>
      <c r="B40" s="1245"/>
      <c r="C40" s="1245"/>
      <c r="D40" s="1245"/>
      <c r="E40" s="1245"/>
      <c r="F40" s="1245"/>
      <c r="G40" s="1246"/>
      <c r="H40" s="923">
        <f t="shared" si="1"/>
        <v>18389.047760000001</v>
      </c>
      <c r="I40" s="923">
        <f t="shared" si="1"/>
        <v>18389.047760000001</v>
      </c>
      <c r="J40" s="924">
        <f t="shared" si="1"/>
        <v>0</v>
      </c>
    </row>
    <row r="41" spans="1:10" ht="29.25" thickBot="1" x14ac:dyDescent="0.25">
      <c r="A41" s="220" t="s">
        <v>24</v>
      </c>
      <c r="B41" s="221" t="s">
        <v>25</v>
      </c>
      <c r="C41" s="222"/>
      <c r="D41" s="222"/>
      <c r="E41" s="223"/>
      <c r="F41" s="224"/>
      <c r="G41" s="224"/>
      <c r="H41" s="925">
        <f t="shared" si="1"/>
        <v>18389.047760000001</v>
      </c>
      <c r="I41" s="925">
        <f t="shared" si="1"/>
        <v>18389.047760000001</v>
      </c>
      <c r="J41" s="926">
        <f t="shared" si="1"/>
        <v>0</v>
      </c>
    </row>
    <row r="42" spans="1:10" ht="14.25" x14ac:dyDescent="0.2">
      <c r="A42" s="770" t="s">
        <v>482</v>
      </c>
      <c r="B42" s="780" t="s">
        <v>25</v>
      </c>
      <c r="C42" s="780" t="s">
        <v>50</v>
      </c>
      <c r="D42" s="780" t="s">
        <v>388</v>
      </c>
      <c r="E42" s="780" t="s">
        <v>27</v>
      </c>
      <c r="F42" s="780" t="s">
        <v>55</v>
      </c>
      <c r="G42" s="780"/>
      <c r="H42" s="1233">
        <f t="shared" si="1"/>
        <v>18389.047760000001</v>
      </c>
      <c r="I42" s="1233">
        <f t="shared" si="1"/>
        <v>18389.047760000001</v>
      </c>
      <c r="J42" s="1234">
        <f t="shared" si="1"/>
        <v>0</v>
      </c>
    </row>
    <row r="43" spans="1:10" ht="15.75" thickBot="1" x14ac:dyDescent="0.3">
      <c r="A43" s="476" t="s">
        <v>355</v>
      </c>
      <c r="B43" s="1228" t="s">
        <v>25</v>
      </c>
      <c r="C43" s="1229">
        <v>1</v>
      </c>
      <c r="D43" s="1229">
        <v>13</v>
      </c>
      <c r="E43" s="478">
        <v>9990020680</v>
      </c>
      <c r="F43" s="1230">
        <v>243</v>
      </c>
      <c r="G43" s="711">
        <v>225</v>
      </c>
      <c r="H43" s="1231">
        <v>18389.047760000001</v>
      </c>
      <c r="I43" s="1231">
        <v>18389.047760000001</v>
      </c>
      <c r="J43" s="1232">
        <f>I43-H43</f>
        <v>0</v>
      </c>
    </row>
    <row r="44" spans="1:10" ht="15.75" thickBot="1" x14ac:dyDescent="0.3">
      <c r="A44" s="1247"/>
      <c r="B44" s="1248"/>
      <c r="C44" s="1248"/>
      <c r="D44" s="1248"/>
      <c r="E44" s="1248"/>
      <c r="F44" s="1248"/>
      <c r="G44" s="1248"/>
      <c r="H44" s="1248"/>
      <c r="I44" s="1248"/>
      <c r="J44" s="1249"/>
    </row>
    <row r="45" spans="1:10" ht="94.5" thickBot="1" x14ac:dyDescent="0.35">
      <c r="A45" s="475" t="s">
        <v>240</v>
      </c>
      <c r="B45" s="1250" t="s">
        <v>229</v>
      </c>
      <c r="C45" s="1250"/>
      <c r="D45" s="1250"/>
      <c r="E45" s="1250"/>
      <c r="F45" s="1250"/>
      <c r="G45" s="1251"/>
      <c r="H45" s="928">
        <f>H46</f>
        <v>6.0122900000000001</v>
      </c>
      <c r="I45" s="928">
        <f>I46</f>
        <v>6.0122900000000001</v>
      </c>
      <c r="J45" s="929">
        <f>J46</f>
        <v>0</v>
      </c>
    </row>
    <row r="46" spans="1:10" ht="14.25" x14ac:dyDescent="0.2">
      <c r="A46" s="306" t="s">
        <v>188</v>
      </c>
      <c r="B46" s="1252" t="s">
        <v>11</v>
      </c>
      <c r="C46" s="1253"/>
      <c r="D46" s="1253"/>
      <c r="E46" s="1253"/>
      <c r="F46" s="1253"/>
      <c r="G46" s="1254"/>
      <c r="H46" s="930">
        <f t="shared" ref="H46:J46" si="2">H48</f>
        <v>6.0122900000000001</v>
      </c>
      <c r="I46" s="930">
        <f t="shared" si="2"/>
        <v>6.0122900000000001</v>
      </c>
      <c r="J46" s="931">
        <f t="shared" si="2"/>
        <v>0</v>
      </c>
    </row>
    <row r="47" spans="1:10" ht="15" x14ac:dyDescent="0.25">
      <c r="A47" s="225" t="s">
        <v>18</v>
      </c>
      <c r="B47" s="1236"/>
      <c r="C47" s="1236"/>
      <c r="D47" s="1236"/>
      <c r="E47" s="1236"/>
      <c r="F47" s="1236"/>
      <c r="G47" s="1236"/>
      <c r="H47" s="932"/>
      <c r="I47" s="932"/>
      <c r="J47" s="933"/>
    </row>
    <row r="48" spans="1:10" ht="14.25" x14ac:dyDescent="0.2">
      <c r="A48" s="225" t="s">
        <v>189</v>
      </c>
      <c r="B48" s="1236" t="s">
        <v>229</v>
      </c>
      <c r="C48" s="1236"/>
      <c r="D48" s="1236"/>
      <c r="E48" s="1236"/>
      <c r="F48" s="1236"/>
      <c r="G48" s="1236"/>
      <c r="H48" s="934">
        <f t="shared" ref="H48:J48" si="3">H49</f>
        <v>6.0122900000000001</v>
      </c>
      <c r="I48" s="934">
        <f t="shared" si="3"/>
        <v>6.0122900000000001</v>
      </c>
      <c r="J48" s="935">
        <f t="shared" si="3"/>
        <v>0</v>
      </c>
    </row>
    <row r="49" spans="1:10" ht="15.75" thickBot="1" x14ac:dyDescent="0.3">
      <c r="A49" s="472" t="s">
        <v>558</v>
      </c>
      <c r="B49" s="1237" t="s">
        <v>480</v>
      </c>
      <c r="C49" s="1237"/>
      <c r="D49" s="1237"/>
      <c r="E49" s="1237"/>
      <c r="F49" s="1237"/>
      <c r="G49" s="1237"/>
      <c r="H49" s="936">
        <v>6.0122900000000001</v>
      </c>
      <c r="I49" s="936">
        <v>6.0122900000000001</v>
      </c>
      <c r="J49" s="937">
        <f>I49-H49</f>
        <v>0</v>
      </c>
    </row>
  </sheetData>
  <mergeCells count="13">
    <mergeCell ref="B49:G49"/>
    <mergeCell ref="A36:G36"/>
    <mergeCell ref="A40:G40"/>
    <mergeCell ref="A44:J44"/>
    <mergeCell ref="A7:J7"/>
    <mergeCell ref="A8:J8"/>
    <mergeCell ref="B48:G48"/>
    <mergeCell ref="A14:G14"/>
    <mergeCell ref="A10:J10"/>
    <mergeCell ref="A13:G13"/>
    <mergeCell ref="B45:G45"/>
    <mergeCell ref="B46:G46"/>
    <mergeCell ref="B47:G47"/>
  </mergeCells>
  <pageMargins left="0.59055118110236227" right="0" top="0.39370078740157483" bottom="0.39370078740157483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J1525"/>
  <sheetViews>
    <sheetView tabSelected="1" view="pageBreakPreview" zoomScaleNormal="150" zoomScaleSheetLayoutView="100" workbookViewId="0">
      <selection activeCell="A8" sqref="A8:J8"/>
    </sheetView>
  </sheetViews>
  <sheetFormatPr defaultRowHeight="12.75" x14ac:dyDescent="0.2"/>
  <cols>
    <col min="1" max="1" width="52.28515625" style="1" customWidth="1"/>
    <col min="2" max="2" width="5.140625" style="2" customWidth="1"/>
    <col min="3" max="4" width="3.7109375" style="2" customWidth="1"/>
    <col min="5" max="5" width="14.140625" style="2" customWidth="1"/>
    <col min="6" max="6" width="5.42578125" style="2" customWidth="1"/>
    <col min="7" max="7" width="5.28515625" style="2" customWidth="1"/>
    <col min="8" max="8" width="20.5703125" style="507" customWidth="1"/>
    <col min="9" max="9" width="19.7109375" style="507" customWidth="1"/>
    <col min="10" max="10" width="18.5703125" style="507" bestFit="1" customWidth="1"/>
    <col min="11" max="2984" width="9.140625" style="3"/>
    <col min="2985" max="2985" width="9.28515625" style="3" bestFit="1" customWidth="1"/>
    <col min="2986" max="2986" width="12.85546875" style="3" bestFit="1" customWidth="1"/>
    <col min="2987" max="2988" width="9.140625" style="3"/>
    <col min="2989" max="2990" width="9.28515625" style="3" bestFit="1" customWidth="1"/>
    <col min="2991" max="2991" width="9.140625" style="3"/>
    <col min="2992" max="2993" width="9.28515625" style="3" bestFit="1" customWidth="1"/>
    <col min="2994" max="2994" width="12.85546875" style="3" bestFit="1" customWidth="1"/>
    <col min="2995" max="2996" width="9.140625" style="3"/>
    <col min="2997" max="2998" width="9.28515625" style="3" bestFit="1" customWidth="1"/>
    <col min="2999" max="2999" width="9.140625" style="3"/>
    <col min="3000" max="3001" width="9.28515625" style="3" bestFit="1" customWidth="1"/>
    <col min="3002" max="3002" width="12.85546875" style="3" bestFit="1" customWidth="1"/>
    <col min="3003" max="3004" width="9.140625" style="3"/>
    <col min="3005" max="3006" width="9.28515625" style="3" bestFit="1" customWidth="1"/>
    <col min="3007" max="3007" width="9.140625" style="3"/>
    <col min="3008" max="3009" width="9.28515625" style="3" bestFit="1" customWidth="1"/>
    <col min="3010" max="3010" width="12.85546875" style="3" bestFit="1" customWidth="1"/>
    <col min="3011" max="3012" width="9.140625" style="3"/>
    <col min="3013" max="3014" width="9.28515625" style="3" bestFit="1" customWidth="1"/>
    <col min="3015" max="3015" width="9.140625" style="3"/>
    <col min="3016" max="3017" width="9.28515625" style="3" bestFit="1" customWidth="1"/>
    <col min="3018" max="3018" width="12.85546875" style="3" bestFit="1" customWidth="1"/>
    <col min="3019" max="3020" width="9.140625" style="3"/>
    <col min="3021" max="3022" width="9.28515625" style="3" bestFit="1" customWidth="1"/>
    <col min="3023" max="3023" width="9.140625" style="3"/>
    <col min="3024" max="3025" width="9.28515625" style="3" bestFit="1" customWidth="1"/>
    <col min="3026" max="3026" width="12.85546875" style="3" bestFit="1" customWidth="1"/>
    <col min="3027" max="3028" width="9.140625" style="3"/>
    <col min="3029" max="3030" width="9.28515625" style="3" bestFit="1" customWidth="1"/>
    <col min="3031" max="3031" width="9.140625" style="3"/>
    <col min="3032" max="3033" width="9.28515625" style="3" bestFit="1" customWidth="1"/>
    <col min="3034" max="3034" width="12.85546875" style="3" bestFit="1" customWidth="1"/>
    <col min="3035" max="3036" width="9.140625" style="3"/>
    <col min="3037" max="3038" width="9.28515625" style="3" bestFit="1" customWidth="1"/>
    <col min="3039" max="3039" width="9.140625" style="3"/>
    <col min="3040" max="3041" width="9.28515625" style="3" bestFit="1" customWidth="1"/>
    <col min="3042" max="3042" width="12.85546875" style="3" bestFit="1" customWidth="1"/>
    <col min="3043" max="3044" width="9.140625" style="3"/>
    <col min="3045" max="3046" width="9.28515625" style="3" bestFit="1" customWidth="1"/>
    <col min="3047" max="3047" width="9.140625" style="3"/>
    <col min="3048" max="3049" width="9.28515625" style="3" bestFit="1" customWidth="1"/>
    <col min="3050" max="3050" width="12.85546875" style="3" bestFit="1" customWidth="1"/>
    <col min="3051" max="3052" width="9.140625" style="3"/>
    <col min="3053" max="3054" width="9.28515625" style="3" bestFit="1" customWidth="1"/>
    <col min="3055" max="3055" width="9.140625" style="3"/>
    <col min="3056" max="3057" width="9.28515625" style="3" bestFit="1" customWidth="1"/>
    <col min="3058" max="3058" width="12.85546875" style="3" bestFit="1" customWidth="1"/>
    <col min="3059" max="3060" width="9.140625" style="3"/>
    <col min="3061" max="3062" width="9.28515625" style="3" bestFit="1" customWidth="1"/>
    <col min="3063" max="3063" width="9.140625" style="3"/>
    <col min="3064" max="3065" width="9.28515625" style="3" bestFit="1" customWidth="1"/>
    <col min="3066" max="3066" width="12.85546875" style="3" bestFit="1" customWidth="1"/>
    <col min="3067" max="3068" width="9.140625" style="3"/>
    <col min="3069" max="3070" width="9.28515625" style="3" bestFit="1" customWidth="1"/>
    <col min="3071" max="3071" width="9.140625" style="3"/>
    <col min="3072" max="3073" width="9.28515625" style="3" bestFit="1" customWidth="1"/>
    <col min="3074" max="3074" width="12.85546875" style="3" bestFit="1" customWidth="1"/>
    <col min="3075" max="3076" width="9.140625" style="3"/>
    <col min="3077" max="3078" width="9.28515625" style="3" bestFit="1" customWidth="1"/>
    <col min="3079" max="3079" width="9.140625" style="3"/>
    <col min="3080" max="3081" width="9.28515625" style="3" bestFit="1" customWidth="1"/>
    <col min="3082" max="3082" width="12.85546875" style="3" bestFit="1" customWidth="1"/>
    <col min="3083" max="3084" width="9.140625" style="3"/>
    <col min="3085" max="3086" width="9.28515625" style="3" bestFit="1" customWidth="1"/>
    <col min="3087" max="3087" width="9.140625" style="3"/>
    <col min="3088" max="3089" width="9.28515625" style="3" bestFit="1" customWidth="1"/>
    <col min="3090" max="3090" width="12.85546875" style="3" bestFit="1" customWidth="1"/>
    <col min="3091" max="3092" width="9.140625" style="3"/>
    <col min="3093" max="3094" width="9.28515625" style="3" bestFit="1" customWidth="1"/>
    <col min="3095" max="3095" width="9.140625" style="3"/>
    <col min="3096" max="3097" width="9.28515625" style="3" bestFit="1" customWidth="1"/>
    <col min="3098" max="3098" width="12.85546875" style="3" bestFit="1" customWidth="1"/>
    <col min="3099" max="3100" width="9.140625" style="3"/>
    <col min="3101" max="3102" width="9.28515625" style="3" bestFit="1" customWidth="1"/>
    <col min="3103" max="3103" width="9.140625" style="3"/>
    <col min="3104" max="3105" width="9.28515625" style="3" bestFit="1" customWidth="1"/>
    <col min="3106" max="3106" width="12.85546875" style="3" bestFit="1" customWidth="1"/>
    <col min="3107" max="3108" width="9.140625" style="3"/>
    <col min="3109" max="3110" width="9.28515625" style="3" bestFit="1" customWidth="1"/>
    <col min="3111" max="3111" width="9.140625" style="3"/>
    <col min="3112" max="3113" width="9.28515625" style="3" bestFit="1" customWidth="1"/>
    <col min="3114" max="3114" width="12.85546875" style="3" bestFit="1" customWidth="1"/>
    <col min="3115" max="3116" width="9.140625" style="3"/>
    <col min="3117" max="3118" width="9.28515625" style="3" bestFit="1" customWidth="1"/>
    <col min="3119" max="3119" width="9.140625" style="3"/>
    <col min="3120" max="3121" width="9.28515625" style="3" bestFit="1" customWidth="1"/>
    <col min="3122" max="3122" width="12.85546875" style="3" bestFit="1" customWidth="1"/>
    <col min="3123" max="3124" width="9.140625" style="3"/>
    <col min="3125" max="3126" width="9.28515625" style="3" bestFit="1" customWidth="1"/>
    <col min="3127" max="3127" width="9.140625" style="3"/>
    <col min="3128" max="3129" width="9.28515625" style="3" bestFit="1" customWidth="1"/>
    <col min="3130" max="3130" width="12.85546875" style="3" bestFit="1" customWidth="1"/>
    <col min="3131" max="3132" width="9.140625" style="3"/>
    <col min="3133" max="3134" width="9.28515625" style="3" bestFit="1" customWidth="1"/>
    <col min="3135" max="3135" width="9.140625" style="3"/>
    <col min="3136" max="3137" width="9.28515625" style="3" bestFit="1" customWidth="1"/>
    <col min="3138" max="3138" width="12.85546875" style="3" bestFit="1" customWidth="1"/>
    <col min="3139" max="3140" width="9.140625" style="3"/>
    <col min="3141" max="3142" width="9.28515625" style="3" bestFit="1" customWidth="1"/>
    <col min="3143" max="3143" width="9.140625" style="3"/>
    <col min="3144" max="3145" width="9.28515625" style="3" bestFit="1" customWidth="1"/>
    <col min="3146" max="3146" width="12.85546875" style="3" bestFit="1" customWidth="1"/>
    <col min="3147" max="3148" width="9.140625" style="3"/>
    <col min="3149" max="3150" width="9.28515625" style="3" bestFit="1" customWidth="1"/>
    <col min="3151" max="3151" width="9.140625" style="3"/>
    <col min="3152" max="3153" width="9.28515625" style="3" bestFit="1" customWidth="1"/>
    <col min="3154" max="3154" width="12.85546875" style="3" bestFit="1" customWidth="1"/>
    <col min="3155" max="3156" width="9.140625" style="3"/>
    <col min="3157" max="3158" width="9.28515625" style="3" bestFit="1" customWidth="1"/>
    <col min="3159" max="3159" width="9.140625" style="3"/>
    <col min="3160" max="3161" width="9.28515625" style="3" bestFit="1" customWidth="1"/>
    <col min="3162" max="3162" width="12.85546875" style="3" bestFit="1" customWidth="1"/>
    <col min="3163" max="3164" width="9.140625" style="3"/>
    <col min="3165" max="3166" width="9.28515625" style="3" bestFit="1" customWidth="1"/>
    <col min="3167" max="3167" width="9.140625" style="3"/>
    <col min="3168" max="3169" width="9.28515625" style="3" bestFit="1" customWidth="1"/>
    <col min="3170" max="3170" width="12.85546875" style="3" bestFit="1" customWidth="1"/>
    <col min="3171" max="3172" width="9.140625" style="3"/>
    <col min="3173" max="3174" width="9.28515625" style="3" bestFit="1" customWidth="1"/>
    <col min="3175" max="3175" width="9.140625" style="3"/>
    <col min="3176" max="3177" width="9.28515625" style="3" bestFit="1" customWidth="1"/>
    <col min="3178" max="3178" width="12.85546875" style="3" bestFit="1" customWidth="1"/>
    <col min="3179" max="3180" width="9.140625" style="3"/>
    <col min="3181" max="3182" width="9.28515625" style="3" bestFit="1" customWidth="1"/>
    <col min="3183" max="3183" width="9.140625" style="3"/>
    <col min="3184" max="3185" width="9.28515625" style="3" bestFit="1" customWidth="1"/>
    <col min="3186" max="3186" width="12.85546875" style="3" bestFit="1" customWidth="1"/>
    <col min="3187" max="3188" width="9.140625" style="3"/>
    <col min="3189" max="3190" width="9.28515625" style="3" bestFit="1" customWidth="1"/>
    <col min="3191" max="3191" width="9.140625" style="3"/>
    <col min="3192" max="3193" width="9.28515625" style="3" bestFit="1" customWidth="1"/>
    <col min="3194" max="3194" width="12.85546875" style="3" bestFit="1" customWidth="1"/>
    <col min="3195" max="3196" width="9.140625" style="3"/>
    <col min="3197" max="3198" width="9.28515625" style="3" bestFit="1" customWidth="1"/>
    <col min="3199" max="3199" width="9.140625" style="3"/>
    <col min="3200" max="3201" width="9.28515625" style="3" bestFit="1" customWidth="1"/>
    <col min="3202" max="3202" width="12.85546875" style="3" bestFit="1" customWidth="1"/>
    <col min="3203" max="3204" width="9.140625" style="3"/>
    <col min="3205" max="3206" width="9.28515625" style="3" bestFit="1" customWidth="1"/>
    <col min="3207" max="3207" width="9.140625" style="3"/>
    <col min="3208" max="3209" width="9.28515625" style="3" bestFit="1" customWidth="1"/>
    <col min="3210" max="3210" width="12.85546875" style="3" bestFit="1" customWidth="1"/>
    <col min="3211" max="3212" width="9.140625" style="3"/>
    <col min="3213" max="3214" width="9.28515625" style="3" bestFit="1" customWidth="1"/>
    <col min="3215" max="3215" width="9.140625" style="3"/>
    <col min="3216" max="3217" width="9.28515625" style="3" bestFit="1" customWidth="1"/>
    <col min="3218" max="3218" width="12.85546875" style="3" bestFit="1" customWidth="1"/>
    <col min="3219" max="3220" width="9.140625" style="3"/>
    <col min="3221" max="3222" width="9.28515625" style="3" bestFit="1" customWidth="1"/>
    <col min="3223" max="3223" width="9.140625" style="3"/>
    <col min="3224" max="3225" width="9.28515625" style="3" bestFit="1" customWidth="1"/>
    <col min="3226" max="3226" width="12.85546875" style="3" bestFit="1" customWidth="1"/>
    <col min="3227" max="3228" width="9.140625" style="3"/>
    <col min="3229" max="3230" width="9.28515625" style="3" bestFit="1" customWidth="1"/>
    <col min="3231" max="3231" width="9.140625" style="3"/>
    <col min="3232" max="3233" width="9.28515625" style="3" bestFit="1" customWidth="1"/>
    <col min="3234" max="3234" width="12.85546875" style="3" bestFit="1" customWidth="1"/>
    <col min="3235" max="3236" width="9.140625" style="3"/>
    <col min="3237" max="3238" width="9.28515625" style="3" bestFit="1" customWidth="1"/>
    <col min="3239" max="3239" width="9.140625" style="3"/>
    <col min="3240" max="3241" width="9.28515625" style="3" bestFit="1" customWidth="1"/>
    <col min="3242" max="3242" width="12.85546875" style="3" bestFit="1" customWidth="1"/>
    <col min="3243" max="3244" width="9.140625" style="3"/>
    <col min="3245" max="3246" width="9.28515625" style="3" bestFit="1" customWidth="1"/>
    <col min="3247" max="3247" width="9.140625" style="3"/>
    <col min="3248" max="3249" width="9.28515625" style="3" bestFit="1" customWidth="1"/>
    <col min="3250" max="3250" width="12.85546875" style="3" bestFit="1" customWidth="1"/>
    <col min="3251" max="3252" width="9.140625" style="3"/>
    <col min="3253" max="3254" width="9.28515625" style="3" bestFit="1" customWidth="1"/>
    <col min="3255" max="3255" width="9.140625" style="3"/>
    <col min="3256" max="3257" width="9.28515625" style="3" bestFit="1" customWidth="1"/>
    <col min="3258" max="3258" width="12.85546875" style="3" bestFit="1" customWidth="1"/>
    <col min="3259" max="3260" width="9.140625" style="3"/>
    <col min="3261" max="3262" width="9.28515625" style="3" bestFit="1" customWidth="1"/>
    <col min="3263" max="3263" width="9.140625" style="3"/>
    <col min="3264" max="3265" width="9.28515625" style="3" bestFit="1" customWidth="1"/>
    <col min="3266" max="3266" width="12.85546875" style="3" bestFit="1" customWidth="1"/>
    <col min="3267" max="3268" width="9.140625" style="3"/>
    <col min="3269" max="3270" width="9.28515625" style="3" bestFit="1" customWidth="1"/>
    <col min="3271" max="3271" width="9.140625" style="3"/>
    <col min="3272" max="3273" width="9.28515625" style="3" bestFit="1" customWidth="1"/>
    <col min="3274" max="3274" width="12.85546875" style="3" bestFit="1" customWidth="1"/>
    <col min="3275" max="3276" width="9.140625" style="3"/>
    <col min="3277" max="3278" width="9.28515625" style="3" bestFit="1" customWidth="1"/>
    <col min="3279" max="3279" width="9.140625" style="3"/>
    <col min="3280" max="3281" width="9.28515625" style="3" bestFit="1" customWidth="1"/>
    <col min="3282" max="3282" width="12.85546875" style="3" bestFit="1" customWidth="1"/>
    <col min="3283" max="3284" width="9.140625" style="3"/>
    <col min="3285" max="3286" width="9.28515625" style="3" bestFit="1" customWidth="1"/>
    <col min="3287" max="3287" width="9.140625" style="3"/>
    <col min="3288" max="3289" width="9.28515625" style="3" bestFit="1" customWidth="1"/>
    <col min="3290" max="3290" width="12.85546875" style="3" bestFit="1" customWidth="1"/>
    <col min="3291" max="3292" width="9.140625" style="3"/>
    <col min="3293" max="3294" width="9.28515625" style="3" bestFit="1" customWidth="1"/>
    <col min="3295" max="3295" width="9.140625" style="3"/>
    <col min="3296" max="3297" width="9.28515625" style="3" bestFit="1" customWidth="1"/>
    <col min="3298" max="3298" width="12.85546875" style="3" bestFit="1" customWidth="1"/>
    <col min="3299" max="3300" width="9.140625" style="3"/>
    <col min="3301" max="3302" width="9.28515625" style="3" bestFit="1" customWidth="1"/>
    <col min="3303" max="3303" width="9.140625" style="3"/>
    <col min="3304" max="3305" width="9.28515625" style="3" bestFit="1" customWidth="1"/>
    <col min="3306" max="3306" width="12.85546875" style="3" bestFit="1" customWidth="1"/>
    <col min="3307" max="3308" width="9.140625" style="3"/>
    <col min="3309" max="3310" width="9.28515625" style="3" bestFit="1" customWidth="1"/>
    <col min="3311" max="3311" width="9.140625" style="3"/>
    <col min="3312" max="3313" width="9.28515625" style="3" bestFit="1" customWidth="1"/>
    <col min="3314" max="3314" width="12.85546875" style="3" bestFit="1" customWidth="1"/>
    <col min="3315" max="3316" width="9.140625" style="3"/>
    <col min="3317" max="3318" width="9.28515625" style="3" bestFit="1" customWidth="1"/>
    <col min="3319" max="3319" width="9.140625" style="3"/>
    <col min="3320" max="3321" width="9.28515625" style="3" bestFit="1" customWidth="1"/>
    <col min="3322" max="3322" width="12.85546875" style="3" bestFit="1" customWidth="1"/>
    <col min="3323" max="3324" width="9.140625" style="3"/>
    <col min="3325" max="3326" width="9.28515625" style="3" bestFit="1" customWidth="1"/>
    <col min="3327" max="3327" width="9.140625" style="3"/>
    <col min="3328" max="3329" width="9.28515625" style="3" bestFit="1" customWidth="1"/>
    <col min="3330" max="3330" width="12.85546875" style="3" bestFit="1" customWidth="1"/>
    <col min="3331" max="3332" width="9.140625" style="3"/>
    <col min="3333" max="3334" width="9.28515625" style="3" bestFit="1" customWidth="1"/>
    <col min="3335" max="3335" width="9.140625" style="3"/>
    <col min="3336" max="3337" width="9.28515625" style="3" bestFit="1" customWidth="1"/>
    <col min="3338" max="3338" width="12.85546875" style="3" bestFit="1" customWidth="1"/>
    <col min="3339" max="3340" width="9.140625" style="3"/>
    <col min="3341" max="3342" width="9.28515625" style="3" bestFit="1" customWidth="1"/>
    <col min="3343" max="3343" width="9.140625" style="3"/>
    <col min="3344" max="3345" width="9.28515625" style="3" bestFit="1" customWidth="1"/>
    <col min="3346" max="3346" width="12.85546875" style="3" bestFit="1" customWidth="1"/>
    <col min="3347" max="3348" width="9.140625" style="3"/>
    <col min="3349" max="3350" width="9.28515625" style="3" bestFit="1" customWidth="1"/>
    <col min="3351" max="3351" width="9.140625" style="3"/>
    <col min="3352" max="3353" width="9.28515625" style="3" bestFit="1" customWidth="1"/>
    <col min="3354" max="3354" width="12.85546875" style="3" bestFit="1" customWidth="1"/>
    <col min="3355" max="3356" width="9.140625" style="3"/>
    <col min="3357" max="3358" width="9.28515625" style="3" bestFit="1" customWidth="1"/>
    <col min="3359" max="3359" width="9.140625" style="3"/>
    <col min="3360" max="3361" width="9.28515625" style="3" bestFit="1" customWidth="1"/>
    <col min="3362" max="3362" width="12.85546875" style="3" bestFit="1" customWidth="1"/>
    <col min="3363" max="3364" width="9.140625" style="3"/>
    <col min="3365" max="3366" width="9.28515625" style="3" bestFit="1" customWidth="1"/>
    <col min="3367" max="3367" width="9.140625" style="3"/>
    <col min="3368" max="3369" width="9.28515625" style="3" bestFit="1" customWidth="1"/>
    <col min="3370" max="3370" width="12.85546875" style="3" bestFit="1" customWidth="1"/>
    <col min="3371" max="3372" width="9.140625" style="3"/>
    <col min="3373" max="3374" width="9.28515625" style="3" bestFit="1" customWidth="1"/>
    <col min="3375" max="3375" width="9.140625" style="3"/>
    <col min="3376" max="3377" width="9.28515625" style="3" bestFit="1" customWidth="1"/>
    <col min="3378" max="3378" width="12.85546875" style="3" bestFit="1" customWidth="1"/>
    <col min="3379" max="3380" width="9.140625" style="3"/>
    <col min="3381" max="3382" width="9.28515625" style="3" bestFit="1" customWidth="1"/>
    <col min="3383" max="3383" width="9.140625" style="3"/>
    <col min="3384" max="3385" width="9.28515625" style="3" bestFit="1" customWidth="1"/>
    <col min="3386" max="3386" width="12.85546875" style="3" bestFit="1" customWidth="1"/>
    <col min="3387" max="3388" width="9.140625" style="3"/>
    <col min="3389" max="3390" width="9.28515625" style="3" bestFit="1" customWidth="1"/>
    <col min="3391" max="3391" width="9.140625" style="3"/>
    <col min="3392" max="3393" width="9.28515625" style="3" bestFit="1" customWidth="1"/>
    <col min="3394" max="3394" width="12.85546875" style="3" bestFit="1" customWidth="1"/>
    <col min="3395" max="3396" width="9.140625" style="3"/>
    <col min="3397" max="3398" width="9.28515625" style="3" bestFit="1" customWidth="1"/>
    <col min="3399" max="3399" width="9.140625" style="3"/>
    <col min="3400" max="3401" width="9.28515625" style="3" bestFit="1" customWidth="1"/>
    <col min="3402" max="3402" width="12.85546875" style="3" bestFit="1" customWidth="1"/>
    <col min="3403" max="3404" width="9.140625" style="3"/>
    <col min="3405" max="3406" width="9.28515625" style="3" bestFit="1" customWidth="1"/>
    <col min="3407" max="3407" width="9.140625" style="3"/>
    <col min="3408" max="3409" width="9.28515625" style="3" bestFit="1" customWidth="1"/>
    <col min="3410" max="3410" width="12.85546875" style="3" bestFit="1" customWidth="1"/>
    <col min="3411" max="3412" width="9.140625" style="3"/>
    <col min="3413" max="3414" width="9.28515625" style="3" bestFit="1" customWidth="1"/>
    <col min="3415" max="3415" width="9.140625" style="3"/>
    <col min="3416" max="3417" width="9.28515625" style="3" bestFit="1" customWidth="1"/>
    <col min="3418" max="3418" width="12.85546875" style="3" bestFit="1" customWidth="1"/>
    <col min="3419" max="3420" width="9.140625" style="3"/>
    <col min="3421" max="3422" width="9.28515625" style="3" bestFit="1" customWidth="1"/>
    <col min="3423" max="3423" width="9.140625" style="3"/>
    <col min="3424" max="3425" width="9.28515625" style="3" bestFit="1" customWidth="1"/>
    <col min="3426" max="3426" width="12.85546875" style="3" bestFit="1" customWidth="1"/>
    <col min="3427" max="3428" width="9.140625" style="3"/>
    <col min="3429" max="3430" width="9.28515625" style="3" bestFit="1" customWidth="1"/>
    <col min="3431" max="3431" width="9.140625" style="3"/>
    <col min="3432" max="3433" width="9.28515625" style="3" bestFit="1" customWidth="1"/>
    <col min="3434" max="3434" width="12.85546875" style="3" bestFit="1" customWidth="1"/>
    <col min="3435" max="3436" width="9.140625" style="3"/>
    <col min="3437" max="3438" width="9.28515625" style="3" bestFit="1" customWidth="1"/>
    <col min="3439" max="3439" width="9.140625" style="3"/>
    <col min="3440" max="3441" width="9.28515625" style="3" bestFit="1" customWidth="1"/>
    <col min="3442" max="3442" width="12.85546875" style="3" bestFit="1" customWidth="1"/>
    <col min="3443" max="3444" width="9.140625" style="3"/>
    <col min="3445" max="3446" width="9.28515625" style="3" bestFit="1" customWidth="1"/>
    <col min="3447" max="3447" width="9.140625" style="3"/>
    <col min="3448" max="3449" width="9.28515625" style="3" bestFit="1" customWidth="1"/>
    <col min="3450" max="3450" width="12.85546875" style="3" bestFit="1" customWidth="1"/>
    <col min="3451" max="3452" width="9.140625" style="3"/>
    <col min="3453" max="3454" width="9.28515625" style="3" bestFit="1" customWidth="1"/>
    <col min="3455" max="3455" width="9.140625" style="3"/>
    <col min="3456" max="3457" width="9.28515625" style="3" bestFit="1" customWidth="1"/>
    <col min="3458" max="3458" width="12.85546875" style="3" bestFit="1" customWidth="1"/>
    <col min="3459" max="3460" width="9.140625" style="3"/>
    <col min="3461" max="3462" width="9.28515625" style="3" bestFit="1" customWidth="1"/>
    <col min="3463" max="3463" width="9.140625" style="3"/>
    <col min="3464" max="3465" width="9.28515625" style="3" bestFit="1" customWidth="1"/>
    <col min="3466" max="3466" width="12.85546875" style="3" bestFit="1" customWidth="1"/>
    <col min="3467" max="3468" width="9.140625" style="3"/>
    <col min="3469" max="3470" width="9.28515625" style="3" bestFit="1" customWidth="1"/>
    <col min="3471" max="3471" width="9.140625" style="3"/>
    <col min="3472" max="3473" width="9.28515625" style="3" bestFit="1" customWidth="1"/>
    <col min="3474" max="3474" width="12.85546875" style="3" bestFit="1" customWidth="1"/>
    <col min="3475" max="3476" width="9.140625" style="3"/>
    <col min="3477" max="3478" width="9.28515625" style="3" bestFit="1" customWidth="1"/>
    <col min="3479" max="3479" width="9.140625" style="3"/>
    <col min="3480" max="3481" width="9.28515625" style="3" bestFit="1" customWidth="1"/>
    <col min="3482" max="3482" width="12.85546875" style="3" bestFit="1" customWidth="1"/>
    <col min="3483" max="3484" width="9.140625" style="3"/>
    <col min="3485" max="3486" width="9.28515625" style="3" bestFit="1" customWidth="1"/>
    <col min="3487" max="3487" width="9.140625" style="3"/>
    <col min="3488" max="3489" width="9.28515625" style="3" bestFit="1" customWidth="1"/>
    <col min="3490" max="3490" width="12.85546875" style="3" bestFit="1" customWidth="1"/>
    <col min="3491" max="3492" width="9.140625" style="3"/>
    <col min="3493" max="3494" width="9.28515625" style="3" bestFit="1" customWidth="1"/>
    <col min="3495" max="3495" width="9.140625" style="3"/>
    <col min="3496" max="3497" width="9.28515625" style="3" bestFit="1" customWidth="1"/>
    <col min="3498" max="3498" width="12.85546875" style="3" bestFit="1" customWidth="1"/>
    <col min="3499" max="3500" width="9.140625" style="3"/>
    <col min="3501" max="3502" width="9.28515625" style="3" bestFit="1" customWidth="1"/>
    <col min="3503" max="3503" width="9.140625" style="3"/>
    <col min="3504" max="3505" width="9.28515625" style="3" bestFit="1" customWidth="1"/>
    <col min="3506" max="3506" width="12.85546875" style="3" bestFit="1" customWidth="1"/>
    <col min="3507" max="3508" width="9.140625" style="3"/>
    <col min="3509" max="3510" width="9.28515625" style="3" bestFit="1" customWidth="1"/>
    <col min="3511" max="3511" width="9.140625" style="3"/>
    <col min="3512" max="3513" width="9.28515625" style="3" bestFit="1" customWidth="1"/>
    <col min="3514" max="3514" width="12.85546875" style="3" bestFit="1" customWidth="1"/>
    <col min="3515" max="3516" width="9.140625" style="3"/>
    <col min="3517" max="3518" width="9.28515625" style="3" bestFit="1" customWidth="1"/>
    <col min="3519" max="3519" width="9.140625" style="3"/>
    <col min="3520" max="3521" width="9.28515625" style="3" bestFit="1" customWidth="1"/>
    <col min="3522" max="3522" width="12.85546875" style="3" bestFit="1" customWidth="1"/>
    <col min="3523" max="3524" width="9.140625" style="3"/>
    <col min="3525" max="3526" width="9.28515625" style="3" bestFit="1" customWidth="1"/>
    <col min="3527" max="3527" width="9.140625" style="3"/>
    <col min="3528" max="3529" width="9.28515625" style="3" bestFit="1" customWidth="1"/>
    <col min="3530" max="3530" width="12.85546875" style="3" bestFit="1" customWidth="1"/>
    <col min="3531" max="3532" width="9.140625" style="3"/>
    <col min="3533" max="3534" width="9.28515625" style="3" bestFit="1" customWidth="1"/>
    <col min="3535" max="3535" width="9.140625" style="3"/>
    <col min="3536" max="3537" width="9.28515625" style="3" bestFit="1" customWidth="1"/>
    <col min="3538" max="3538" width="12.85546875" style="3" bestFit="1" customWidth="1"/>
    <col min="3539" max="3540" width="9.140625" style="3"/>
    <col min="3541" max="3542" width="9.28515625" style="3" bestFit="1" customWidth="1"/>
    <col min="3543" max="3543" width="9.140625" style="3"/>
    <col min="3544" max="3545" width="9.28515625" style="3" bestFit="1" customWidth="1"/>
    <col min="3546" max="3546" width="12.85546875" style="3" bestFit="1" customWidth="1"/>
    <col min="3547" max="3548" width="9.140625" style="3"/>
    <col min="3549" max="3550" width="9.28515625" style="3" bestFit="1" customWidth="1"/>
    <col min="3551" max="3551" width="9.140625" style="3"/>
    <col min="3552" max="3553" width="9.28515625" style="3" bestFit="1" customWidth="1"/>
    <col min="3554" max="3554" width="12.85546875" style="3" bestFit="1" customWidth="1"/>
    <col min="3555" max="3556" width="9.140625" style="3"/>
    <col min="3557" max="3558" width="9.28515625" style="3" bestFit="1" customWidth="1"/>
    <col min="3559" max="3559" width="9.140625" style="3"/>
    <col min="3560" max="3561" width="9.28515625" style="3" bestFit="1" customWidth="1"/>
    <col min="3562" max="3562" width="12.85546875" style="3" bestFit="1" customWidth="1"/>
    <col min="3563" max="3564" width="9.140625" style="3"/>
    <col min="3565" max="3566" width="9.28515625" style="3" bestFit="1" customWidth="1"/>
    <col min="3567" max="3567" width="9.140625" style="3"/>
    <col min="3568" max="3569" width="9.28515625" style="3" bestFit="1" customWidth="1"/>
    <col min="3570" max="3570" width="12.85546875" style="3" bestFit="1" customWidth="1"/>
    <col min="3571" max="3572" width="9.140625" style="3"/>
    <col min="3573" max="3574" width="9.28515625" style="3" bestFit="1" customWidth="1"/>
    <col min="3575" max="3575" width="9.140625" style="3"/>
    <col min="3576" max="3577" width="9.28515625" style="3" bestFit="1" customWidth="1"/>
    <col min="3578" max="3578" width="12.85546875" style="3" bestFit="1" customWidth="1"/>
    <col min="3579" max="3580" width="9.140625" style="3"/>
    <col min="3581" max="3582" width="9.28515625" style="3" bestFit="1" customWidth="1"/>
    <col min="3583" max="3583" width="9.140625" style="3"/>
    <col min="3584" max="3585" width="9.28515625" style="3" bestFit="1" customWidth="1"/>
    <col min="3586" max="3586" width="12.85546875" style="3" bestFit="1" customWidth="1"/>
    <col min="3587" max="3588" width="9.140625" style="3"/>
    <col min="3589" max="3590" width="9.28515625" style="3" bestFit="1" customWidth="1"/>
    <col min="3591" max="3591" width="9.140625" style="3"/>
    <col min="3592" max="3593" width="9.28515625" style="3" bestFit="1" customWidth="1"/>
    <col min="3594" max="3594" width="12.85546875" style="3" bestFit="1" customWidth="1"/>
    <col min="3595" max="3596" width="9.140625" style="3"/>
    <col min="3597" max="3598" width="9.28515625" style="3" bestFit="1" customWidth="1"/>
    <col min="3599" max="3599" width="9.140625" style="3"/>
    <col min="3600" max="3601" width="9.28515625" style="3" bestFit="1" customWidth="1"/>
    <col min="3602" max="3602" width="12.85546875" style="3" bestFit="1" customWidth="1"/>
    <col min="3603" max="3604" width="9.140625" style="3"/>
    <col min="3605" max="3606" width="9.28515625" style="3" bestFit="1" customWidth="1"/>
    <col min="3607" max="3607" width="9.140625" style="3"/>
    <col min="3608" max="3609" width="9.28515625" style="3" bestFit="1" customWidth="1"/>
    <col min="3610" max="3610" width="12.85546875" style="3" bestFit="1" customWidth="1"/>
    <col min="3611" max="3612" width="9.140625" style="3"/>
    <col min="3613" max="3614" width="9.28515625" style="3" bestFit="1" customWidth="1"/>
    <col min="3615" max="3615" width="9.140625" style="3"/>
    <col min="3616" max="3617" width="9.28515625" style="3" bestFit="1" customWidth="1"/>
    <col min="3618" max="3618" width="12.85546875" style="3" bestFit="1" customWidth="1"/>
    <col min="3619" max="3620" width="9.140625" style="3"/>
    <col min="3621" max="3622" width="9.28515625" style="3" bestFit="1" customWidth="1"/>
    <col min="3623" max="3623" width="9.140625" style="3"/>
    <col min="3624" max="3625" width="9.28515625" style="3" bestFit="1" customWidth="1"/>
    <col min="3626" max="3626" width="12.85546875" style="3" bestFit="1" customWidth="1"/>
    <col min="3627" max="3628" width="9.140625" style="3"/>
    <col min="3629" max="3630" width="9.28515625" style="3" bestFit="1" customWidth="1"/>
    <col min="3631" max="3631" width="9.140625" style="3"/>
    <col min="3632" max="3633" width="9.28515625" style="3" bestFit="1" customWidth="1"/>
    <col min="3634" max="3634" width="12.85546875" style="3" bestFit="1" customWidth="1"/>
    <col min="3635" max="3636" width="9.140625" style="3"/>
    <col min="3637" max="3638" width="9.28515625" style="3" bestFit="1" customWidth="1"/>
    <col min="3639" max="3639" width="9.140625" style="3"/>
    <col min="3640" max="3641" width="9.28515625" style="3" bestFit="1" customWidth="1"/>
    <col min="3642" max="3642" width="12.85546875" style="3" bestFit="1" customWidth="1"/>
    <col min="3643" max="3644" width="9.140625" style="3"/>
    <col min="3645" max="3646" width="9.28515625" style="3" bestFit="1" customWidth="1"/>
    <col min="3647" max="3647" width="9.140625" style="3"/>
    <col min="3648" max="3649" width="9.28515625" style="3" bestFit="1" customWidth="1"/>
    <col min="3650" max="3650" width="12.85546875" style="3" bestFit="1" customWidth="1"/>
    <col min="3651" max="3652" width="9.140625" style="3"/>
    <col min="3653" max="3654" width="9.28515625" style="3" bestFit="1" customWidth="1"/>
    <col min="3655" max="3655" width="9.140625" style="3"/>
    <col min="3656" max="3657" width="9.28515625" style="3" bestFit="1" customWidth="1"/>
    <col min="3658" max="3658" width="12.85546875" style="3" bestFit="1" customWidth="1"/>
    <col min="3659" max="3660" width="9.140625" style="3"/>
    <col min="3661" max="3662" width="9.28515625" style="3" bestFit="1" customWidth="1"/>
    <col min="3663" max="3663" width="9.140625" style="3"/>
    <col min="3664" max="3665" width="9.28515625" style="3" bestFit="1" customWidth="1"/>
    <col min="3666" max="3666" width="12.85546875" style="3" bestFit="1" customWidth="1"/>
    <col min="3667" max="3668" width="9.140625" style="3"/>
    <col min="3669" max="3670" width="9.28515625" style="3" bestFit="1" customWidth="1"/>
    <col min="3671" max="3671" width="9.140625" style="3"/>
    <col min="3672" max="3673" width="9.28515625" style="3" bestFit="1" customWidth="1"/>
    <col min="3674" max="3674" width="12.85546875" style="3" bestFit="1" customWidth="1"/>
    <col min="3675" max="3676" width="9.140625" style="3"/>
    <col min="3677" max="3678" width="9.28515625" style="3" bestFit="1" customWidth="1"/>
    <col min="3679" max="3679" width="9.140625" style="3"/>
    <col min="3680" max="3681" width="9.28515625" style="3" bestFit="1" customWidth="1"/>
    <col min="3682" max="3682" width="12.85546875" style="3" bestFit="1" customWidth="1"/>
    <col min="3683" max="3684" width="9.140625" style="3"/>
    <col min="3685" max="3686" width="9.28515625" style="3" bestFit="1" customWidth="1"/>
    <col min="3687" max="3687" width="9.140625" style="3"/>
    <col min="3688" max="3689" width="9.28515625" style="3" bestFit="1" customWidth="1"/>
    <col min="3690" max="3690" width="12.85546875" style="3" bestFit="1" customWidth="1"/>
    <col min="3691" max="3692" width="9.140625" style="3"/>
    <col min="3693" max="3694" width="9.28515625" style="3" bestFit="1" customWidth="1"/>
    <col min="3695" max="3695" width="9.140625" style="3"/>
    <col min="3696" max="3697" width="9.28515625" style="3" bestFit="1" customWidth="1"/>
    <col min="3698" max="3698" width="12.85546875" style="3" bestFit="1" customWidth="1"/>
    <col min="3699" max="3700" width="9.140625" style="3"/>
    <col min="3701" max="3702" width="9.28515625" style="3" bestFit="1" customWidth="1"/>
    <col min="3703" max="3703" width="9.140625" style="3"/>
    <col min="3704" max="3705" width="9.28515625" style="3" bestFit="1" customWidth="1"/>
    <col min="3706" max="3706" width="12.85546875" style="3" bestFit="1" customWidth="1"/>
    <col min="3707" max="3708" width="9.140625" style="3"/>
    <col min="3709" max="3710" width="9.28515625" style="3" bestFit="1" customWidth="1"/>
    <col min="3711" max="3711" width="9.140625" style="3"/>
    <col min="3712" max="3713" width="9.28515625" style="3" bestFit="1" customWidth="1"/>
    <col min="3714" max="3714" width="12.85546875" style="3" bestFit="1" customWidth="1"/>
    <col min="3715" max="3716" width="9.140625" style="3"/>
    <col min="3717" max="3718" width="9.28515625" style="3" bestFit="1" customWidth="1"/>
    <col min="3719" max="3719" width="9.140625" style="3"/>
    <col min="3720" max="3721" width="9.28515625" style="3" bestFit="1" customWidth="1"/>
    <col min="3722" max="3722" width="12.85546875" style="3" bestFit="1" customWidth="1"/>
    <col min="3723" max="3724" width="9.140625" style="3"/>
    <col min="3725" max="3726" width="9.28515625" style="3" bestFit="1" customWidth="1"/>
    <col min="3727" max="3727" width="9.140625" style="3"/>
    <col min="3728" max="3729" width="9.28515625" style="3" bestFit="1" customWidth="1"/>
    <col min="3730" max="3730" width="12.85546875" style="3" bestFit="1" customWidth="1"/>
    <col min="3731" max="3732" width="9.140625" style="3"/>
    <col min="3733" max="3734" width="9.28515625" style="3" bestFit="1" customWidth="1"/>
    <col min="3735" max="3735" width="9.140625" style="3"/>
    <col min="3736" max="3737" width="9.28515625" style="3" bestFit="1" customWidth="1"/>
    <col min="3738" max="3738" width="12.85546875" style="3" bestFit="1" customWidth="1"/>
    <col min="3739" max="3740" width="9.140625" style="3"/>
    <col min="3741" max="3742" width="9.28515625" style="3" bestFit="1" customWidth="1"/>
    <col min="3743" max="3743" width="9.140625" style="3"/>
    <col min="3744" max="3745" width="9.28515625" style="3" bestFit="1" customWidth="1"/>
    <col min="3746" max="3746" width="12.85546875" style="3" bestFit="1" customWidth="1"/>
    <col min="3747" max="3748" width="9.140625" style="3"/>
    <col min="3749" max="3750" width="9.28515625" style="3" bestFit="1" customWidth="1"/>
    <col min="3751" max="3751" width="9.140625" style="3"/>
    <col min="3752" max="3753" width="9.28515625" style="3" bestFit="1" customWidth="1"/>
    <col min="3754" max="3754" width="12.85546875" style="3" bestFit="1" customWidth="1"/>
    <col min="3755" max="3756" width="9.140625" style="3"/>
    <col min="3757" max="3758" width="9.28515625" style="3" bestFit="1" customWidth="1"/>
    <col min="3759" max="3759" width="9.140625" style="3"/>
    <col min="3760" max="3761" width="9.28515625" style="3" bestFit="1" customWidth="1"/>
    <col min="3762" max="3762" width="12.85546875" style="3" bestFit="1" customWidth="1"/>
    <col min="3763" max="3764" width="9.140625" style="3"/>
    <col min="3765" max="3766" width="9.28515625" style="3" bestFit="1" customWidth="1"/>
    <col min="3767" max="3767" width="9.140625" style="3"/>
    <col min="3768" max="3769" width="9.28515625" style="3" bestFit="1" customWidth="1"/>
    <col min="3770" max="3770" width="12.85546875" style="3" bestFit="1" customWidth="1"/>
    <col min="3771" max="3772" width="9.140625" style="3"/>
    <col min="3773" max="3774" width="9.28515625" style="3" bestFit="1" customWidth="1"/>
    <col min="3775" max="3775" width="9.140625" style="3"/>
    <col min="3776" max="3777" width="9.28515625" style="3" bestFit="1" customWidth="1"/>
    <col min="3778" max="3778" width="12.85546875" style="3" bestFit="1" customWidth="1"/>
    <col min="3779" max="3780" width="9.140625" style="3"/>
    <col min="3781" max="3782" width="9.28515625" style="3" bestFit="1" customWidth="1"/>
    <col min="3783" max="3783" width="9.140625" style="3"/>
    <col min="3784" max="3785" width="9.28515625" style="3" bestFit="1" customWidth="1"/>
    <col min="3786" max="3786" width="12.85546875" style="3" bestFit="1" customWidth="1"/>
    <col min="3787" max="3788" width="9.140625" style="3"/>
    <col min="3789" max="3790" width="9.28515625" style="3" bestFit="1" customWidth="1"/>
    <col min="3791" max="3791" width="9.140625" style="3"/>
    <col min="3792" max="3793" width="9.28515625" style="3" bestFit="1" customWidth="1"/>
    <col min="3794" max="3794" width="12.85546875" style="3" bestFit="1" customWidth="1"/>
    <col min="3795" max="3796" width="9.140625" style="3"/>
    <col min="3797" max="3798" width="9.28515625" style="3" bestFit="1" customWidth="1"/>
    <col min="3799" max="3799" width="9.140625" style="3"/>
    <col min="3800" max="3801" width="9.28515625" style="3" bestFit="1" customWidth="1"/>
    <col min="3802" max="3802" width="12.85546875" style="3" bestFit="1" customWidth="1"/>
    <col min="3803" max="3804" width="9.140625" style="3"/>
    <col min="3805" max="3806" width="9.28515625" style="3" bestFit="1" customWidth="1"/>
    <col min="3807" max="3807" width="9.140625" style="3"/>
    <col min="3808" max="3809" width="9.28515625" style="3" bestFit="1" customWidth="1"/>
    <col min="3810" max="3810" width="12.85546875" style="3" bestFit="1" customWidth="1"/>
    <col min="3811" max="3812" width="9.140625" style="3"/>
    <col min="3813" max="3814" width="9.28515625" style="3" bestFit="1" customWidth="1"/>
    <col min="3815" max="3815" width="9.140625" style="3"/>
    <col min="3816" max="3817" width="9.28515625" style="3" bestFit="1" customWidth="1"/>
    <col min="3818" max="3818" width="12.85546875" style="3" bestFit="1" customWidth="1"/>
    <col min="3819" max="3820" width="9.140625" style="3"/>
    <col min="3821" max="3822" width="9.28515625" style="3" bestFit="1" customWidth="1"/>
    <col min="3823" max="3823" width="9.140625" style="3"/>
    <col min="3824" max="3825" width="9.28515625" style="3" bestFit="1" customWidth="1"/>
    <col min="3826" max="3826" width="12.85546875" style="3" bestFit="1" customWidth="1"/>
    <col min="3827" max="3828" width="9.140625" style="3"/>
    <col min="3829" max="3830" width="9.28515625" style="3" bestFit="1" customWidth="1"/>
    <col min="3831" max="3831" width="9.140625" style="3"/>
    <col min="3832" max="3833" width="9.28515625" style="3" bestFit="1" customWidth="1"/>
    <col min="3834" max="3834" width="12.85546875" style="3" bestFit="1" customWidth="1"/>
    <col min="3835" max="3836" width="9.140625" style="3"/>
    <col min="3837" max="3838" width="9.28515625" style="3" bestFit="1" customWidth="1"/>
    <col min="3839" max="3839" width="9.140625" style="3"/>
    <col min="3840" max="3841" width="9.28515625" style="3" bestFit="1" customWidth="1"/>
    <col min="3842" max="3842" width="12.85546875" style="3" bestFit="1" customWidth="1"/>
    <col min="3843" max="3844" width="9.140625" style="3"/>
    <col min="3845" max="3846" width="9.28515625" style="3" bestFit="1" customWidth="1"/>
    <col min="3847" max="3847" width="9.140625" style="3"/>
    <col min="3848" max="3849" width="9.28515625" style="3" bestFit="1" customWidth="1"/>
    <col min="3850" max="3850" width="12.85546875" style="3" bestFit="1" customWidth="1"/>
    <col min="3851" max="3852" width="9.140625" style="3"/>
    <col min="3853" max="3854" width="9.28515625" style="3" bestFit="1" customWidth="1"/>
    <col min="3855" max="3855" width="9.140625" style="3"/>
    <col min="3856" max="3857" width="9.28515625" style="3" bestFit="1" customWidth="1"/>
    <col min="3858" max="3858" width="12.85546875" style="3" bestFit="1" customWidth="1"/>
    <col min="3859" max="3860" width="9.140625" style="3"/>
    <col min="3861" max="3862" width="9.28515625" style="3" bestFit="1" customWidth="1"/>
    <col min="3863" max="3863" width="9.140625" style="3"/>
    <col min="3864" max="3865" width="9.28515625" style="3" bestFit="1" customWidth="1"/>
    <col min="3866" max="3866" width="12.85546875" style="3" bestFit="1" customWidth="1"/>
    <col min="3867" max="3868" width="9.140625" style="3"/>
    <col min="3869" max="3870" width="9.28515625" style="3" bestFit="1" customWidth="1"/>
    <col min="3871" max="3871" width="9.140625" style="3"/>
    <col min="3872" max="3873" width="9.28515625" style="3" bestFit="1" customWidth="1"/>
    <col min="3874" max="3874" width="12.85546875" style="3" bestFit="1" customWidth="1"/>
    <col min="3875" max="3876" width="9.140625" style="3"/>
    <col min="3877" max="3878" width="9.28515625" style="3" bestFit="1" customWidth="1"/>
    <col min="3879" max="3879" width="9.140625" style="3"/>
    <col min="3880" max="3881" width="9.28515625" style="3" bestFit="1" customWidth="1"/>
    <col min="3882" max="3882" width="12.85546875" style="3" bestFit="1" customWidth="1"/>
    <col min="3883" max="3884" width="9.140625" style="3"/>
    <col min="3885" max="3886" width="9.28515625" style="3" bestFit="1" customWidth="1"/>
    <col min="3887" max="3887" width="9.140625" style="3"/>
    <col min="3888" max="3889" width="9.28515625" style="3" bestFit="1" customWidth="1"/>
    <col min="3890" max="3890" width="12.85546875" style="3" bestFit="1" customWidth="1"/>
    <col min="3891" max="3892" width="9.140625" style="3"/>
    <col min="3893" max="3894" width="9.28515625" style="3" bestFit="1" customWidth="1"/>
    <col min="3895" max="3895" width="9.140625" style="3"/>
    <col min="3896" max="3897" width="9.28515625" style="3" bestFit="1" customWidth="1"/>
    <col min="3898" max="3898" width="12.85546875" style="3" bestFit="1" customWidth="1"/>
    <col min="3899" max="3900" width="9.140625" style="3"/>
    <col min="3901" max="3902" width="9.28515625" style="3" bestFit="1" customWidth="1"/>
    <col min="3903" max="3903" width="9.140625" style="3"/>
    <col min="3904" max="3905" width="9.28515625" style="3" bestFit="1" customWidth="1"/>
    <col min="3906" max="3906" width="12.85546875" style="3" bestFit="1" customWidth="1"/>
    <col min="3907" max="3908" width="9.140625" style="3"/>
    <col min="3909" max="3910" width="9.28515625" style="3" bestFit="1" customWidth="1"/>
    <col min="3911" max="3911" width="9.140625" style="3"/>
    <col min="3912" max="3913" width="9.28515625" style="3" bestFit="1" customWidth="1"/>
    <col min="3914" max="3914" width="12.85546875" style="3" bestFit="1" customWidth="1"/>
    <col min="3915" max="3916" width="9.140625" style="3"/>
    <col min="3917" max="3918" width="9.28515625" style="3" bestFit="1" customWidth="1"/>
    <col min="3919" max="3919" width="9.140625" style="3"/>
    <col min="3920" max="3921" width="9.28515625" style="3" bestFit="1" customWidth="1"/>
    <col min="3922" max="3922" width="12.85546875" style="3" bestFit="1" customWidth="1"/>
    <col min="3923" max="3924" width="9.140625" style="3"/>
    <col min="3925" max="3926" width="9.28515625" style="3" bestFit="1" customWidth="1"/>
    <col min="3927" max="3927" width="9.140625" style="3"/>
    <col min="3928" max="3929" width="9.28515625" style="3" bestFit="1" customWidth="1"/>
    <col min="3930" max="3930" width="12.85546875" style="3" bestFit="1" customWidth="1"/>
    <col min="3931" max="3932" width="9.140625" style="3"/>
    <col min="3933" max="3934" width="9.28515625" style="3" bestFit="1" customWidth="1"/>
    <col min="3935" max="3935" width="9.140625" style="3"/>
    <col min="3936" max="3937" width="9.28515625" style="3" bestFit="1" customWidth="1"/>
    <col min="3938" max="3938" width="12.85546875" style="3" bestFit="1" customWidth="1"/>
    <col min="3939" max="3940" width="9.140625" style="3"/>
    <col min="3941" max="3942" width="9.28515625" style="3" bestFit="1" customWidth="1"/>
    <col min="3943" max="3943" width="9.140625" style="3"/>
    <col min="3944" max="3945" width="9.28515625" style="3" bestFit="1" customWidth="1"/>
    <col min="3946" max="3946" width="12.85546875" style="3" bestFit="1" customWidth="1"/>
    <col min="3947" max="3948" width="9.140625" style="3"/>
    <col min="3949" max="3950" width="9.28515625" style="3" bestFit="1" customWidth="1"/>
    <col min="3951" max="3951" width="9.140625" style="3"/>
    <col min="3952" max="3953" width="9.28515625" style="3" bestFit="1" customWidth="1"/>
    <col min="3954" max="3954" width="12.85546875" style="3" bestFit="1" customWidth="1"/>
    <col min="3955" max="3956" width="9.140625" style="3"/>
    <col min="3957" max="3958" width="9.28515625" style="3" bestFit="1" customWidth="1"/>
    <col min="3959" max="3959" width="9.140625" style="3"/>
    <col min="3960" max="3961" width="9.28515625" style="3" bestFit="1" customWidth="1"/>
    <col min="3962" max="3962" width="12.85546875" style="3" bestFit="1" customWidth="1"/>
    <col min="3963" max="3964" width="9.140625" style="3"/>
    <col min="3965" max="3966" width="9.28515625" style="3" bestFit="1" customWidth="1"/>
    <col min="3967" max="3967" width="9.140625" style="3"/>
    <col min="3968" max="3969" width="9.28515625" style="3" bestFit="1" customWidth="1"/>
    <col min="3970" max="3970" width="12.85546875" style="3" bestFit="1" customWidth="1"/>
    <col min="3971" max="3972" width="9.140625" style="3"/>
    <col min="3973" max="3974" width="9.28515625" style="3" bestFit="1" customWidth="1"/>
    <col min="3975" max="3975" width="9.140625" style="3"/>
    <col min="3976" max="3977" width="9.28515625" style="3" bestFit="1" customWidth="1"/>
    <col min="3978" max="3978" width="12.85546875" style="3" bestFit="1" customWidth="1"/>
    <col min="3979" max="3980" width="9.140625" style="3"/>
    <col min="3981" max="3982" width="9.28515625" style="3" bestFit="1" customWidth="1"/>
    <col min="3983" max="3983" width="9.140625" style="3"/>
    <col min="3984" max="3985" width="9.28515625" style="3" bestFit="1" customWidth="1"/>
    <col min="3986" max="3986" width="12.85546875" style="3" bestFit="1" customWidth="1"/>
    <col min="3987" max="3988" width="9.140625" style="3"/>
    <col min="3989" max="3990" width="9.28515625" style="3" bestFit="1" customWidth="1"/>
    <col min="3991" max="3991" width="9.140625" style="3"/>
    <col min="3992" max="3993" width="9.28515625" style="3" bestFit="1" customWidth="1"/>
    <col min="3994" max="3994" width="12.85546875" style="3" bestFit="1" customWidth="1"/>
    <col min="3995" max="3996" width="9.140625" style="3"/>
    <col min="3997" max="3998" width="9.28515625" style="3" bestFit="1" customWidth="1"/>
    <col min="3999" max="3999" width="9.140625" style="3"/>
    <col min="4000" max="4001" width="9.28515625" style="3" bestFit="1" customWidth="1"/>
    <col min="4002" max="4002" width="12.85546875" style="3" bestFit="1" customWidth="1"/>
    <col min="4003" max="4004" width="9.140625" style="3"/>
    <col min="4005" max="4006" width="9.28515625" style="3" bestFit="1" customWidth="1"/>
    <col min="4007" max="4007" width="9.140625" style="3"/>
    <col min="4008" max="4009" width="9.28515625" style="3" bestFit="1" customWidth="1"/>
    <col min="4010" max="4010" width="12.85546875" style="3" bestFit="1" customWidth="1"/>
    <col min="4011" max="4012" width="9.140625" style="3"/>
    <col min="4013" max="4014" width="9.28515625" style="3" bestFit="1" customWidth="1"/>
    <col min="4015" max="4015" width="9.140625" style="3"/>
    <col min="4016" max="4017" width="9.28515625" style="3" bestFit="1" customWidth="1"/>
    <col min="4018" max="4018" width="12.85546875" style="3" bestFit="1" customWidth="1"/>
    <col min="4019" max="4020" width="9.140625" style="3"/>
    <col min="4021" max="4022" width="9.28515625" style="3" bestFit="1" customWidth="1"/>
    <col min="4023" max="4023" width="9.140625" style="3"/>
    <col min="4024" max="4025" width="9.28515625" style="3" bestFit="1" customWidth="1"/>
    <col min="4026" max="4026" width="12.85546875" style="3" bestFit="1" customWidth="1"/>
    <col min="4027" max="4028" width="9.140625" style="3"/>
    <col min="4029" max="4030" width="9.28515625" style="3" bestFit="1" customWidth="1"/>
    <col min="4031" max="4031" width="9.140625" style="3"/>
    <col min="4032" max="4033" width="9.28515625" style="3" bestFit="1" customWidth="1"/>
    <col min="4034" max="4034" width="12.85546875" style="3" bestFit="1" customWidth="1"/>
    <col min="4035" max="4036" width="9.140625" style="3"/>
    <col min="4037" max="4038" width="9.28515625" style="3" bestFit="1" customWidth="1"/>
    <col min="4039" max="4039" width="9.140625" style="3"/>
    <col min="4040" max="4041" width="9.28515625" style="3" bestFit="1" customWidth="1"/>
    <col min="4042" max="4042" width="12.85546875" style="3" bestFit="1" customWidth="1"/>
    <col min="4043" max="4044" width="9.140625" style="3"/>
    <col min="4045" max="4046" width="9.28515625" style="3" bestFit="1" customWidth="1"/>
    <col min="4047" max="4047" width="9.140625" style="3"/>
    <col min="4048" max="4049" width="9.28515625" style="3" bestFit="1" customWidth="1"/>
    <col min="4050" max="4050" width="12.85546875" style="3" bestFit="1" customWidth="1"/>
    <col min="4051" max="4052" width="9.140625" style="3"/>
    <col min="4053" max="4054" width="9.28515625" style="3" bestFit="1" customWidth="1"/>
    <col min="4055" max="4055" width="9.140625" style="3"/>
    <col min="4056" max="4057" width="9.28515625" style="3" bestFit="1" customWidth="1"/>
    <col min="4058" max="4058" width="12.85546875" style="3" bestFit="1" customWidth="1"/>
    <col min="4059" max="4060" width="9.140625" style="3"/>
    <col min="4061" max="4062" width="9.28515625" style="3" bestFit="1" customWidth="1"/>
    <col min="4063" max="4063" width="9.140625" style="3"/>
    <col min="4064" max="4065" width="9.28515625" style="3" bestFit="1" customWidth="1"/>
    <col min="4066" max="4066" width="12.85546875" style="3" bestFit="1" customWidth="1"/>
    <col min="4067" max="4068" width="9.140625" style="3"/>
    <col min="4069" max="4070" width="9.28515625" style="3" bestFit="1" customWidth="1"/>
    <col min="4071" max="4071" width="9.140625" style="3"/>
    <col min="4072" max="4073" width="9.28515625" style="3" bestFit="1" customWidth="1"/>
    <col min="4074" max="4074" width="12.85546875" style="3" bestFit="1" customWidth="1"/>
    <col min="4075" max="4076" width="9.140625" style="3"/>
    <col min="4077" max="4078" width="9.28515625" style="3" bestFit="1" customWidth="1"/>
    <col min="4079" max="4079" width="9.140625" style="3"/>
    <col min="4080" max="4081" width="9.28515625" style="3" bestFit="1" customWidth="1"/>
    <col min="4082" max="4082" width="12.85546875" style="3" bestFit="1" customWidth="1"/>
    <col min="4083" max="4084" width="9.140625" style="3"/>
    <col min="4085" max="4086" width="9.28515625" style="3" bestFit="1" customWidth="1"/>
    <col min="4087" max="4087" width="9.140625" style="3"/>
    <col min="4088" max="4089" width="9.28515625" style="3" bestFit="1" customWidth="1"/>
    <col min="4090" max="4090" width="12.85546875" style="3" bestFit="1" customWidth="1"/>
    <col min="4091" max="4092" width="9.140625" style="3"/>
    <col min="4093" max="4094" width="9.28515625" style="3" bestFit="1" customWidth="1"/>
    <col min="4095" max="4095" width="9.140625" style="3"/>
    <col min="4096" max="4097" width="9.28515625" style="3" bestFit="1" customWidth="1"/>
    <col min="4098" max="4098" width="12.85546875" style="3" bestFit="1" customWidth="1"/>
    <col min="4099" max="4100" width="9.140625" style="3"/>
    <col min="4101" max="4102" width="9.28515625" style="3" bestFit="1" customWidth="1"/>
    <col min="4103" max="4103" width="9.140625" style="3"/>
    <col min="4104" max="4105" width="9.28515625" style="3" bestFit="1" customWidth="1"/>
    <col min="4106" max="4106" width="12.85546875" style="3" bestFit="1" customWidth="1"/>
    <col min="4107" max="4108" width="9.140625" style="3"/>
    <col min="4109" max="4110" width="9.28515625" style="3" bestFit="1" customWidth="1"/>
    <col min="4111" max="4111" width="9.140625" style="3"/>
    <col min="4112" max="4113" width="9.28515625" style="3" bestFit="1" customWidth="1"/>
    <col min="4114" max="4114" width="12.85546875" style="3" bestFit="1" customWidth="1"/>
    <col min="4115" max="4116" width="9.140625" style="3"/>
    <col min="4117" max="4118" width="9.28515625" style="3" bestFit="1" customWidth="1"/>
    <col min="4119" max="4119" width="9.140625" style="3"/>
    <col min="4120" max="4121" width="9.28515625" style="3" bestFit="1" customWidth="1"/>
    <col min="4122" max="4122" width="12.85546875" style="3" bestFit="1" customWidth="1"/>
    <col min="4123" max="4124" width="9.140625" style="3"/>
    <col min="4125" max="4126" width="9.28515625" style="3" bestFit="1" customWidth="1"/>
    <col min="4127" max="4127" width="9.140625" style="3"/>
    <col min="4128" max="4129" width="9.28515625" style="3" bestFit="1" customWidth="1"/>
    <col min="4130" max="4130" width="12.85546875" style="3" bestFit="1" customWidth="1"/>
    <col min="4131" max="4132" width="9.140625" style="3"/>
    <col min="4133" max="4134" width="9.28515625" style="3" bestFit="1" customWidth="1"/>
    <col min="4135" max="4135" width="9.140625" style="3"/>
    <col min="4136" max="4137" width="9.28515625" style="3" bestFit="1" customWidth="1"/>
    <col min="4138" max="4138" width="12.85546875" style="3" bestFit="1" customWidth="1"/>
    <col min="4139" max="4140" width="9.140625" style="3"/>
    <col min="4141" max="4142" width="9.28515625" style="3" bestFit="1" customWidth="1"/>
    <col min="4143" max="4143" width="9.140625" style="3"/>
    <col min="4144" max="4145" width="9.28515625" style="3" bestFit="1" customWidth="1"/>
    <col min="4146" max="4146" width="12.85546875" style="3" bestFit="1" customWidth="1"/>
    <col min="4147" max="4148" width="9.140625" style="3"/>
    <col min="4149" max="4150" width="9.28515625" style="3" bestFit="1" customWidth="1"/>
    <col min="4151" max="4151" width="9.140625" style="3"/>
    <col min="4152" max="4153" width="9.28515625" style="3" bestFit="1" customWidth="1"/>
    <col min="4154" max="4154" width="12.85546875" style="3" bestFit="1" customWidth="1"/>
    <col min="4155" max="4156" width="9.140625" style="3"/>
    <col min="4157" max="4158" width="9.28515625" style="3" bestFit="1" customWidth="1"/>
    <col min="4159" max="4159" width="9.140625" style="3"/>
    <col min="4160" max="4161" width="9.28515625" style="3" bestFit="1" customWidth="1"/>
    <col min="4162" max="4162" width="12.85546875" style="3" bestFit="1" customWidth="1"/>
    <col min="4163" max="4164" width="9.140625" style="3"/>
    <col min="4165" max="4166" width="9.28515625" style="3" bestFit="1" customWidth="1"/>
    <col min="4167" max="4167" width="9.140625" style="3"/>
    <col min="4168" max="4169" width="9.28515625" style="3" bestFit="1" customWidth="1"/>
    <col min="4170" max="4170" width="12.85546875" style="3" bestFit="1" customWidth="1"/>
    <col min="4171" max="4172" width="9.140625" style="3"/>
    <col min="4173" max="4174" width="9.28515625" style="3" bestFit="1" customWidth="1"/>
    <col min="4175" max="4175" width="9.140625" style="3"/>
    <col min="4176" max="4177" width="9.28515625" style="3" bestFit="1" customWidth="1"/>
    <col min="4178" max="4178" width="12.85546875" style="3" bestFit="1" customWidth="1"/>
    <col min="4179" max="4180" width="9.140625" style="3"/>
    <col min="4181" max="4182" width="9.28515625" style="3" bestFit="1" customWidth="1"/>
    <col min="4183" max="4183" width="9.140625" style="3"/>
    <col min="4184" max="4185" width="9.28515625" style="3" bestFit="1" customWidth="1"/>
    <col min="4186" max="4186" width="12.85546875" style="3" bestFit="1" customWidth="1"/>
    <col min="4187" max="4188" width="9.140625" style="3"/>
    <col min="4189" max="4190" width="9.28515625" style="3" bestFit="1" customWidth="1"/>
    <col min="4191" max="4191" width="9.140625" style="3"/>
    <col min="4192" max="4193" width="9.28515625" style="3" bestFit="1" customWidth="1"/>
    <col min="4194" max="4194" width="12.85546875" style="3" bestFit="1" customWidth="1"/>
    <col min="4195" max="4196" width="9.140625" style="3"/>
    <col min="4197" max="4198" width="9.28515625" style="3" bestFit="1" customWidth="1"/>
    <col min="4199" max="4199" width="9.140625" style="3"/>
    <col min="4200" max="4201" width="9.28515625" style="3" bestFit="1" customWidth="1"/>
    <col min="4202" max="4202" width="12.85546875" style="3" bestFit="1" customWidth="1"/>
    <col min="4203" max="4204" width="9.140625" style="3"/>
    <col min="4205" max="4206" width="9.28515625" style="3" bestFit="1" customWidth="1"/>
    <col min="4207" max="4207" width="9.140625" style="3"/>
    <col min="4208" max="4209" width="9.28515625" style="3" bestFit="1" customWidth="1"/>
    <col min="4210" max="4210" width="12.85546875" style="3" bestFit="1" customWidth="1"/>
    <col min="4211" max="4212" width="9.140625" style="3"/>
    <col min="4213" max="4214" width="9.28515625" style="3" bestFit="1" customWidth="1"/>
    <col min="4215" max="4215" width="9.140625" style="3"/>
    <col min="4216" max="4217" width="9.28515625" style="3" bestFit="1" customWidth="1"/>
    <col min="4218" max="4218" width="12.85546875" style="3" bestFit="1" customWidth="1"/>
    <col min="4219" max="4220" width="9.140625" style="3"/>
    <col min="4221" max="4222" width="9.28515625" style="3" bestFit="1" customWidth="1"/>
    <col min="4223" max="4223" width="9.140625" style="3"/>
    <col min="4224" max="4225" width="9.28515625" style="3" bestFit="1" customWidth="1"/>
    <col min="4226" max="4226" width="12.85546875" style="3" bestFit="1" customWidth="1"/>
    <col min="4227" max="4228" width="9.140625" style="3"/>
    <col min="4229" max="4230" width="9.28515625" style="3" bestFit="1" customWidth="1"/>
    <col min="4231" max="4231" width="9.140625" style="3"/>
    <col min="4232" max="4233" width="9.28515625" style="3" bestFit="1" customWidth="1"/>
    <col min="4234" max="4234" width="12.85546875" style="3" bestFit="1" customWidth="1"/>
    <col min="4235" max="4236" width="9.140625" style="3"/>
    <col min="4237" max="4238" width="9.28515625" style="3" bestFit="1" customWidth="1"/>
    <col min="4239" max="4239" width="9.140625" style="3"/>
    <col min="4240" max="4241" width="9.28515625" style="3" bestFit="1" customWidth="1"/>
    <col min="4242" max="4242" width="12.85546875" style="3" bestFit="1" customWidth="1"/>
    <col min="4243" max="4244" width="9.140625" style="3"/>
    <col min="4245" max="4246" width="9.28515625" style="3" bestFit="1" customWidth="1"/>
    <col min="4247" max="4247" width="9.140625" style="3"/>
    <col min="4248" max="4249" width="9.28515625" style="3" bestFit="1" customWidth="1"/>
    <col min="4250" max="4250" width="12.85546875" style="3" bestFit="1" customWidth="1"/>
    <col min="4251" max="4252" width="9.140625" style="3"/>
    <col min="4253" max="4254" width="9.28515625" style="3" bestFit="1" customWidth="1"/>
    <col min="4255" max="4255" width="9.140625" style="3"/>
    <col min="4256" max="4257" width="9.28515625" style="3" bestFit="1" customWidth="1"/>
    <col min="4258" max="4258" width="12.85546875" style="3" bestFit="1" customWidth="1"/>
    <col min="4259" max="4260" width="9.140625" style="3"/>
    <col min="4261" max="4262" width="9.28515625" style="3" bestFit="1" customWidth="1"/>
    <col min="4263" max="4263" width="9.140625" style="3"/>
    <col min="4264" max="4265" width="9.28515625" style="3" bestFit="1" customWidth="1"/>
    <col min="4266" max="4266" width="12.85546875" style="3" bestFit="1" customWidth="1"/>
    <col min="4267" max="4268" width="9.140625" style="3"/>
    <col min="4269" max="4270" width="9.28515625" style="3" bestFit="1" customWidth="1"/>
    <col min="4271" max="4271" width="9.140625" style="3"/>
    <col min="4272" max="4273" width="9.28515625" style="3" bestFit="1" customWidth="1"/>
    <col min="4274" max="4274" width="12.85546875" style="3" bestFit="1" customWidth="1"/>
    <col min="4275" max="4276" width="9.140625" style="3"/>
    <col min="4277" max="4278" width="9.28515625" style="3" bestFit="1" customWidth="1"/>
    <col min="4279" max="4279" width="9.140625" style="3"/>
    <col min="4280" max="4281" width="9.28515625" style="3" bestFit="1" customWidth="1"/>
    <col min="4282" max="4282" width="12.85546875" style="3" bestFit="1" customWidth="1"/>
    <col min="4283" max="4284" width="9.140625" style="3"/>
    <col min="4285" max="4286" width="9.28515625" style="3" bestFit="1" customWidth="1"/>
    <col min="4287" max="4287" width="9.140625" style="3"/>
    <col min="4288" max="4289" width="9.28515625" style="3" bestFit="1" customWidth="1"/>
    <col min="4290" max="4290" width="12.85546875" style="3" bestFit="1" customWidth="1"/>
    <col min="4291" max="4292" width="9.140625" style="3"/>
    <col min="4293" max="4294" width="9.28515625" style="3" bestFit="1" customWidth="1"/>
    <col min="4295" max="4295" width="9.140625" style="3"/>
    <col min="4296" max="4297" width="9.28515625" style="3" bestFit="1" customWidth="1"/>
    <col min="4298" max="4298" width="12.85546875" style="3" bestFit="1" customWidth="1"/>
    <col min="4299" max="4300" width="9.140625" style="3"/>
    <col min="4301" max="4302" width="9.28515625" style="3" bestFit="1" customWidth="1"/>
    <col min="4303" max="4303" width="9.140625" style="3"/>
    <col min="4304" max="4305" width="9.28515625" style="3" bestFit="1" customWidth="1"/>
    <col min="4306" max="4306" width="12.85546875" style="3" bestFit="1" customWidth="1"/>
    <col min="4307" max="4308" width="9.140625" style="3"/>
    <col min="4309" max="4310" width="9.28515625" style="3" bestFit="1" customWidth="1"/>
    <col min="4311" max="4311" width="9.140625" style="3"/>
    <col min="4312" max="4313" width="9.28515625" style="3" bestFit="1" customWidth="1"/>
    <col min="4314" max="4314" width="12.85546875" style="3" bestFit="1" customWidth="1"/>
    <col min="4315" max="4316" width="9.140625" style="3"/>
    <col min="4317" max="4318" width="9.28515625" style="3" bestFit="1" customWidth="1"/>
    <col min="4319" max="4319" width="9.140625" style="3"/>
    <col min="4320" max="4321" width="9.28515625" style="3" bestFit="1" customWidth="1"/>
    <col min="4322" max="4322" width="12.85546875" style="3" bestFit="1" customWidth="1"/>
    <col min="4323" max="4324" width="9.140625" style="3"/>
    <col min="4325" max="4326" width="9.28515625" style="3" bestFit="1" customWidth="1"/>
    <col min="4327" max="4327" width="9.140625" style="3"/>
    <col min="4328" max="4329" width="9.28515625" style="3" bestFit="1" customWidth="1"/>
    <col min="4330" max="4330" width="12.85546875" style="3" bestFit="1" customWidth="1"/>
    <col min="4331" max="4332" width="9.140625" style="3"/>
    <col min="4333" max="4334" width="9.28515625" style="3" bestFit="1" customWidth="1"/>
    <col min="4335" max="4335" width="9.140625" style="3"/>
    <col min="4336" max="4337" width="9.28515625" style="3" bestFit="1" customWidth="1"/>
    <col min="4338" max="4338" width="12.85546875" style="3" bestFit="1" customWidth="1"/>
    <col min="4339" max="4340" width="9.140625" style="3"/>
    <col min="4341" max="4342" width="9.28515625" style="3" bestFit="1" customWidth="1"/>
    <col min="4343" max="4343" width="9.140625" style="3"/>
    <col min="4344" max="4345" width="9.28515625" style="3" bestFit="1" customWidth="1"/>
    <col min="4346" max="4346" width="12.85546875" style="3" bestFit="1" customWidth="1"/>
    <col min="4347" max="4348" width="9.140625" style="3"/>
    <col min="4349" max="4350" width="9.28515625" style="3" bestFit="1" customWidth="1"/>
    <col min="4351" max="4351" width="9.140625" style="3"/>
    <col min="4352" max="4353" width="9.28515625" style="3" bestFit="1" customWidth="1"/>
    <col min="4354" max="4354" width="12.85546875" style="3" bestFit="1" customWidth="1"/>
    <col min="4355" max="4356" width="9.140625" style="3"/>
    <col min="4357" max="4358" width="9.28515625" style="3" bestFit="1" customWidth="1"/>
    <col min="4359" max="4359" width="9.140625" style="3"/>
    <col min="4360" max="4361" width="9.28515625" style="3" bestFit="1" customWidth="1"/>
    <col min="4362" max="4362" width="12.85546875" style="3" bestFit="1" customWidth="1"/>
    <col min="4363" max="4364" width="9.140625" style="3"/>
    <col min="4365" max="4366" width="9.28515625" style="3" bestFit="1" customWidth="1"/>
    <col min="4367" max="4367" width="9.140625" style="3"/>
    <col min="4368" max="4369" width="9.28515625" style="3" bestFit="1" customWidth="1"/>
    <col min="4370" max="4370" width="12.85546875" style="3" bestFit="1" customWidth="1"/>
    <col min="4371" max="4372" width="9.140625" style="3"/>
    <col min="4373" max="4374" width="9.28515625" style="3" bestFit="1" customWidth="1"/>
    <col min="4375" max="4375" width="9.140625" style="3"/>
    <col min="4376" max="4377" width="9.28515625" style="3" bestFit="1" customWidth="1"/>
    <col min="4378" max="4378" width="12.85546875" style="3" bestFit="1" customWidth="1"/>
    <col min="4379" max="4380" width="9.140625" style="3"/>
    <col min="4381" max="4382" width="9.28515625" style="3" bestFit="1" customWidth="1"/>
    <col min="4383" max="4383" width="9.140625" style="3"/>
    <col min="4384" max="4385" width="9.28515625" style="3" bestFit="1" customWidth="1"/>
    <col min="4386" max="4386" width="12.85546875" style="3" bestFit="1" customWidth="1"/>
    <col min="4387" max="4388" width="9.140625" style="3"/>
    <col min="4389" max="4390" width="9.28515625" style="3" bestFit="1" customWidth="1"/>
    <col min="4391" max="4391" width="9.140625" style="3"/>
    <col min="4392" max="4393" width="9.28515625" style="3" bestFit="1" customWidth="1"/>
    <col min="4394" max="4394" width="12.85546875" style="3" bestFit="1" customWidth="1"/>
    <col min="4395" max="4396" width="9.140625" style="3"/>
    <col min="4397" max="4398" width="9.28515625" style="3" bestFit="1" customWidth="1"/>
    <col min="4399" max="4399" width="9.140625" style="3"/>
    <col min="4400" max="4401" width="9.28515625" style="3" bestFit="1" customWidth="1"/>
    <col min="4402" max="4402" width="12.85546875" style="3" bestFit="1" customWidth="1"/>
    <col min="4403" max="4404" width="9.140625" style="3"/>
    <col min="4405" max="4406" width="9.28515625" style="3" bestFit="1" customWidth="1"/>
    <col min="4407" max="4407" width="9.140625" style="3"/>
    <col min="4408" max="4409" width="9.28515625" style="3" bestFit="1" customWidth="1"/>
    <col min="4410" max="4410" width="12.85546875" style="3" bestFit="1" customWidth="1"/>
    <col min="4411" max="4412" width="9.140625" style="3"/>
    <col min="4413" max="4414" width="9.28515625" style="3" bestFit="1" customWidth="1"/>
    <col min="4415" max="4415" width="9.140625" style="3"/>
    <col min="4416" max="4417" width="9.28515625" style="3" bestFit="1" customWidth="1"/>
    <col min="4418" max="4418" width="12.85546875" style="3" bestFit="1" customWidth="1"/>
    <col min="4419" max="4420" width="9.140625" style="3"/>
    <col min="4421" max="4422" width="9.28515625" style="3" bestFit="1" customWidth="1"/>
    <col min="4423" max="4423" width="9.140625" style="3"/>
    <col min="4424" max="4425" width="9.28515625" style="3" bestFit="1" customWidth="1"/>
    <col min="4426" max="4426" width="12.85546875" style="3" bestFit="1" customWidth="1"/>
    <col min="4427" max="4428" width="9.140625" style="3"/>
    <col min="4429" max="4430" width="9.28515625" style="3" bestFit="1" customWidth="1"/>
    <col min="4431" max="4431" width="9.140625" style="3"/>
    <col min="4432" max="4433" width="9.28515625" style="3" bestFit="1" customWidth="1"/>
    <col min="4434" max="4434" width="12.85546875" style="3" bestFit="1" customWidth="1"/>
    <col min="4435" max="4436" width="9.140625" style="3"/>
    <col min="4437" max="4438" width="9.28515625" style="3" bestFit="1" customWidth="1"/>
    <col min="4439" max="4439" width="9.140625" style="3"/>
    <col min="4440" max="4441" width="9.28515625" style="3" bestFit="1" customWidth="1"/>
    <col min="4442" max="4442" width="12.85546875" style="3" bestFit="1" customWidth="1"/>
    <col min="4443" max="4444" width="9.140625" style="3"/>
    <col min="4445" max="4446" width="9.28515625" style="3" bestFit="1" customWidth="1"/>
    <col min="4447" max="4447" width="9.140625" style="3"/>
    <col min="4448" max="4449" width="9.28515625" style="3" bestFit="1" customWidth="1"/>
    <col min="4450" max="4450" width="12.85546875" style="3" bestFit="1" customWidth="1"/>
    <col min="4451" max="4452" width="9.140625" style="3"/>
    <col min="4453" max="4454" width="9.28515625" style="3" bestFit="1" customWidth="1"/>
    <col min="4455" max="4455" width="9.140625" style="3"/>
    <col min="4456" max="4457" width="9.28515625" style="3" bestFit="1" customWidth="1"/>
    <col min="4458" max="4458" width="12.85546875" style="3" bestFit="1" customWidth="1"/>
    <col min="4459" max="4460" width="9.140625" style="3"/>
    <col min="4461" max="4462" width="9.28515625" style="3" bestFit="1" customWidth="1"/>
    <col min="4463" max="4463" width="9.140625" style="3"/>
    <col min="4464" max="4465" width="9.28515625" style="3" bestFit="1" customWidth="1"/>
    <col min="4466" max="4466" width="12.85546875" style="3" bestFit="1" customWidth="1"/>
    <col min="4467" max="4468" width="9.140625" style="3"/>
    <col min="4469" max="4470" width="9.28515625" style="3" bestFit="1" customWidth="1"/>
    <col min="4471" max="4471" width="9.140625" style="3"/>
    <col min="4472" max="4473" width="9.28515625" style="3" bestFit="1" customWidth="1"/>
    <col min="4474" max="4474" width="12.85546875" style="3" bestFit="1" customWidth="1"/>
    <col min="4475" max="4476" width="9.140625" style="3"/>
    <col min="4477" max="4478" width="9.28515625" style="3" bestFit="1" customWidth="1"/>
    <col min="4479" max="4479" width="9.140625" style="3"/>
    <col min="4480" max="4481" width="9.28515625" style="3" bestFit="1" customWidth="1"/>
    <col min="4482" max="4482" width="12.85546875" style="3" bestFit="1" customWidth="1"/>
    <col min="4483" max="4484" width="9.140625" style="3"/>
    <col min="4485" max="4486" width="9.28515625" style="3" bestFit="1" customWidth="1"/>
    <col min="4487" max="4487" width="9.140625" style="3"/>
    <col min="4488" max="4489" width="9.28515625" style="3" bestFit="1" customWidth="1"/>
    <col min="4490" max="4490" width="12.85546875" style="3" bestFit="1" customWidth="1"/>
    <col min="4491" max="4492" width="9.140625" style="3"/>
    <col min="4493" max="4494" width="9.28515625" style="3" bestFit="1" customWidth="1"/>
    <col min="4495" max="4495" width="9.140625" style="3"/>
    <col min="4496" max="4497" width="9.28515625" style="3" bestFit="1" customWidth="1"/>
    <col min="4498" max="4498" width="12.85546875" style="3" bestFit="1" customWidth="1"/>
    <col min="4499" max="4500" width="9.140625" style="3"/>
    <col min="4501" max="4502" width="9.28515625" style="3" bestFit="1" customWidth="1"/>
    <col min="4503" max="4503" width="9.140625" style="3"/>
    <col min="4504" max="4505" width="9.28515625" style="3" bestFit="1" customWidth="1"/>
    <col min="4506" max="4506" width="12.85546875" style="3" bestFit="1" customWidth="1"/>
    <col min="4507" max="4508" width="9.140625" style="3"/>
    <col min="4509" max="4510" width="9.28515625" style="3" bestFit="1" customWidth="1"/>
    <col min="4511" max="4511" width="9.140625" style="3"/>
    <col min="4512" max="4513" width="9.28515625" style="3" bestFit="1" customWidth="1"/>
    <col min="4514" max="4514" width="12.85546875" style="3" bestFit="1" customWidth="1"/>
    <col min="4515" max="4516" width="9.140625" style="3"/>
    <col min="4517" max="4518" width="9.28515625" style="3" bestFit="1" customWidth="1"/>
    <col min="4519" max="4519" width="9.140625" style="3"/>
    <col min="4520" max="4521" width="9.28515625" style="3" bestFit="1" customWidth="1"/>
    <col min="4522" max="4522" width="12.85546875" style="3" bestFit="1" customWidth="1"/>
    <col min="4523" max="4524" width="9.140625" style="3"/>
    <col min="4525" max="4526" width="9.28515625" style="3" bestFit="1" customWidth="1"/>
    <col min="4527" max="4527" width="9.140625" style="3"/>
    <col min="4528" max="4529" width="9.28515625" style="3" bestFit="1" customWidth="1"/>
    <col min="4530" max="4530" width="12.85546875" style="3" bestFit="1" customWidth="1"/>
    <col min="4531" max="4532" width="9.140625" style="3"/>
    <col min="4533" max="4534" width="9.28515625" style="3" bestFit="1" customWidth="1"/>
    <col min="4535" max="4535" width="9.140625" style="3"/>
    <col min="4536" max="4537" width="9.28515625" style="3" bestFit="1" customWidth="1"/>
    <col min="4538" max="4538" width="12.85546875" style="3" bestFit="1" customWidth="1"/>
    <col min="4539" max="4540" width="9.140625" style="3"/>
    <col min="4541" max="4542" width="9.28515625" style="3" bestFit="1" customWidth="1"/>
    <col min="4543" max="4543" width="9.140625" style="3"/>
    <col min="4544" max="4545" width="9.28515625" style="3" bestFit="1" customWidth="1"/>
    <col min="4546" max="4546" width="12.85546875" style="3" bestFit="1" customWidth="1"/>
    <col min="4547" max="4548" width="9.140625" style="3"/>
    <col min="4549" max="4550" width="9.28515625" style="3" bestFit="1" customWidth="1"/>
    <col min="4551" max="4551" width="9.140625" style="3"/>
    <col min="4552" max="4553" width="9.28515625" style="3" bestFit="1" customWidth="1"/>
    <col min="4554" max="4554" width="12.85546875" style="3" bestFit="1" customWidth="1"/>
    <col min="4555" max="4556" width="9.140625" style="3"/>
    <col min="4557" max="4558" width="9.28515625" style="3" bestFit="1" customWidth="1"/>
    <col min="4559" max="4559" width="9.140625" style="3"/>
    <col min="4560" max="4561" width="9.28515625" style="3" bestFit="1" customWidth="1"/>
    <col min="4562" max="4562" width="12.85546875" style="3" bestFit="1" customWidth="1"/>
    <col min="4563" max="4564" width="9.140625" style="3"/>
    <col min="4565" max="4566" width="9.28515625" style="3" bestFit="1" customWidth="1"/>
    <col min="4567" max="4567" width="9.140625" style="3"/>
    <col min="4568" max="4569" width="9.28515625" style="3" bestFit="1" customWidth="1"/>
    <col min="4570" max="4570" width="12.85546875" style="3" bestFit="1" customWidth="1"/>
    <col min="4571" max="4572" width="9.140625" style="3"/>
    <col min="4573" max="4574" width="9.28515625" style="3" bestFit="1" customWidth="1"/>
    <col min="4575" max="4575" width="9.140625" style="3"/>
    <col min="4576" max="4577" width="9.28515625" style="3" bestFit="1" customWidth="1"/>
    <col min="4578" max="4578" width="12.85546875" style="3" bestFit="1" customWidth="1"/>
    <col min="4579" max="4580" width="9.140625" style="3"/>
    <col min="4581" max="4582" width="9.28515625" style="3" bestFit="1" customWidth="1"/>
    <col min="4583" max="4583" width="9.140625" style="3"/>
    <col min="4584" max="4585" width="9.28515625" style="3" bestFit="1" customWidth="1"/>
    <col min="4586" max="4586" width="12.85546875" style="3" bestFit="1" customWidth="1"/>
    <col min="4587" max="4588" width="9.140625" style="3"/>
    <col min="4589" max="4590" width="9.28515625" style="3" bestFit="1" customWidth="1"/>
    <col min="4591" max="4591" width="9.140625" style="3"/>
    <col min="4592" max="4593" width="9.28515625" style="3" bestFit="1" customWidth="1"/>
    <col min="4594" max="4594" width="12.85546875" style="3" bestFit="1" customWidth="1"/>
    <col min="4595" max="4596" width="9.140625" style="3"/>
    <col min="4597" max="4598" width="9.28515625" style="3" bestFit="1" customWidth="1"/>
    <col min="4599" max="4599" width="9.140625" style="3"/>
    <col min="4600" max="4601" width="9.28515625" style="3" bestFit="1" customWidth="1"/>
    <col min="4602" max="4602" width="12.85546875" style="3" bestFit="1" customWidth="1"/>
    <col min="4603" max="4604" width="9.140625" style="3"/>
    <col min="4605" max="4606" width="9.28515625" style="3" bestFit="1" customWidth="1"/>
    <col min="4607" max="4607" width="9.140625" style="3"/>
    <col min="4608" max="4609" width="9.28515625" style="3" bestFit="1" customWidth="1"/>
    <col min="4610" max="4610" width="12.85546875" style="3" bestFit="1" customWidth="1"/>
    <col min="4611" max="4612" width="9.140625" style="3"/>
    <col min="4613" max="4614" width="9.28515625" style="3" bestFit="1" customWidth="1"/>
    <col min="4615" max="4615" width="9.140625" style="3"/>
    <col min="4616" max="4617" width="9.28515625" style="3" bestFit="1" customWidth="1"/>
    <col min="4618" max="4618" width="12.85546875" style="3" bestFit="1" customWidth="1"/>
    <col min="4619" max="4620" width="9.140625" style="3"/>
    <col min="4621" max="4622" width="9.28515625" style="3" bestFit="1" customWidth="1"/>
    <col min="4623" max="4623" width="9.140625" style="3"/>
    <col min="4624" max="4625" width="9.28515625" style="3" bestFit="1" customWidth="1"/>
    <col min="4626" max="4626" width="12.85546875" style="3" bestFit="1" customWidth="1"/>
    <col min="4627" max="4628" width="9.140625" style="3"/>
    <col min="4629" max="4630" width="9.28515625" style="3" bestFit="1" customWidth="1"/>
    <col min="4631" max="4631" width="9.140625" style="3"/>
    <col min="4632" max="4633" width="9.28515625" style="3" bestFit="1" customWidth="1"/>
    <col min="4634" max="4634" width="12.85546875" style="3" bestFit="1" customWidth="1"/>
    <col min="4635" max="4636" width="9.140625" style="3"/>
    <col min="4637" max="4638" width="9.28515625" style="3" bestFit="1" customWidth="1"/>
    <col min="4639" max="4639" width="9.140625" style="3"/>
    <col min="4640" max="4641" width="9.28515625" style="3" bestFit="1" customWidth="1"/>
    <col min="4642" max="4642" width="12.85546875" style="3" bestFit="1" customWidth="1"/>
    <col min="4643" max="4644" width="9.140625" style="3"/>
    <col min="4645" max="4646" width="9.28515625" style="3" bestFit="1" customWidth="1"/>
    <col min="4647" max="4647" width="9.140625" style="3"/>
    <col min="4648" max="4649" width="9.28515625" style="3" bestFit="1" customWidth="1"/>
    <col min="4650" max="4650" width="12.85546875" style="3" bestFit="1" customWidth="1"/>
    <col min="4651" max="4652" width="9.140625" style="3"/>
    <col min="4653" max="4654" width="9.28515625" style="3" bestFit="1" customWidth="1"/>
    <col min="4655" max="4655" width="9.140625" style="3"/>
    <col min="4656" max="4657" width="9.28515625" style="3" bestFit="1" customWidth="1"/>
    <col min="4658" max="4658" width="12.85546875" style="3" bestFit="1" customWidth="1"/>
    <col min="4659" max="4660" width="9.140625" style="3"/>
    <col min="4661" max="4662" width="9.28515625" style="3" bestFit="1" customWidth="1"/>
    <col min="4663" max="4663" width="9.140625" style="3"/>
    <col min="4664" max="4665" width="9.28515625" style="3" bestFit="1" customWidth="1"/>
    <col min="4666" max="4666" width="12.85546875" style="3" bestFit="1" customWidth="1"/>
    <col min="4667" max="4668" width="9.140625" style="3"/>
    <col min="4669" max="4670" width="9.28515625" style="3" bestFit="1" customWidth="1"/>
    <col min="4671" max="4671" width="9.140625" style="3"/>
    <col min="4672" max="4673" width="9.28515625" style="3" bestFit="1" customWidth="1"/>
    <col min="4674" max="4674" width="12.85546875" style="3" bestFit="1" customWidth="1"/>
    <col min="4675" max="4676" width="9.140625" style="3"/>
    <col min="4677" max="4678" width="9.28515625" style="3" bestFit="1" customWidth="1"/>
    <col min="4679" max="4679" width="9.140625" style="3"/>
    <col min="4680" max="4681" width="9.28515625" style="3" bestFit="1" customWidth="1"/>
    <col min="4682" max="4682" width="12.85546875" style="3" bestFit="1" customWidth="1"/>
    <col min="4683" max="4684" width="9.140625" style="3"/>
    <col min="4685" max="4686" width="9.28515625" style="3" bestFit="1" customWidth="1"/>
    <col min="4687" max="4687" width="9.140625" style="3"/>
    <col min="4688" max="4689" width="9.28515625" style="3" bestFit="1" customWidth="1"/>
    <col min="4690" max="4690" width="12.85546875" style="3" bestFit="1" customWidth="1"/>
    <col min="4691" max="4692" width="9.140625" style="3"/>
    <col min="4693" max="4694" width="9.28515625" style="3" bestFit="1" customWidth="1"/>
    <col min="4695" max="4695" width="9.140625" style="3"/>
    <col min="4696" max="4697" width="9.28515625" style="3" bestFit="1" customWidth="1"/>
    <col min="4698" max="4698" width="12.85546875" style="3" bestFit="1" customWidth="1"/>
    <col min="4699" max="4700" width="9.140625" style="3"/>
    <col min="4701" max="4702" width="9.28515625" style="3" bestFit="1" customWidth="1"/>
    <col min="4703" max="4703" width="9.140625" style="3"/>
    <col min="4704" max="4705" width="9.28515625" style="3" bestFit="1" customWidth="1"/>
    <col min="4706" max="4706" width="12.85546875" style="3" bestFit="1" customWidth="1"/>
    <col min="4707" max="4708" width="9.140625" style="3"/>
    <col min="4709" max="4710" width="9.28515625" style="3" bestFit="1" customWidth="1"/>
    <col min="4711" max="4711" width="9.140625" style="3"/>
    <col min="4712" max="4713" width="9.28515625" style="3" bestFit="1" customWidth="1"/>
    <col min="4714" max="4714" width="12.85546875" style="3" bestFit="1" customWidth="1"/>
    <col min="4715" max="4716" width="9.140625" style="3"/>
    <col min="4717" max="4718" width="9.28515625" style="3" bestFit="1" customWidth="1"/>
    <col min="4719" max="4719" width="9.140625" style="3"/>
    <col min="4720" max="4721" width="9.28515625" style="3" bestFit="1" customWidth="1"/>
    <col min="4722" max="4722" width="12.85546875" style="3" bestFit="1" customWidth="1"/>
    <col min="4723" max="4724" width="9.140625" style="3"/>
    <col min="4725" max="4726" width="9.28515625" style="3" bestFit="1" customWidth="1"/>
    <col min="4727" max="4727" width="9.140625" style="3"/>
    <col min="4728" max="4729" width="9.28515625" style="3" bestFit="1" customWidth="1"/>
    <col min="4730" max="4730" width="12.85546875" style="3" bestFit="1" customWidth="1"/>
    <col min="4731" max="4732" width="9.140625" style="3"/>
    <col min="4733" max="4734" width="9.28515625" style="3" bestFit="1" customWidth="1"/>
    <col min="4735" max="4735" width="9.140625" style="3"/>
    <col min="4736" max="4737" width="9.28515625" style="3" bestFit="1" customWidth="1"/>
    <col min="4738" max="4738" width="12.85546875" style="3" bestFit="1" customWidth="1"/>
    <col min="4739" max="4740" width="9.140625" style="3"/>
    <col min="4741" max="4742" width="9.28515625" style="3" bestFit="1" customWidth="1"/>
    <col min="4743" max="4743" width="9.140625" style="3"/>
    <col min="4744" max="4745" width="9.28515625" style="3" bestFit="1" customWidth="1"/>
    <col min="4746" max="4746" width="12.85546875" style="3" bestFit="1" customWidth="1"/>
    <col min="4747" max="4748" width="9.140625" style="3"/>
    <col min="4749" max="4750" width="9.28515625" style="3" bestFit="1" customWidth="1"/>
    <col min="4751" max="4751" width="9.140625" style="3"/>
    <col min="4752" max="4753" width="9.28515625" style="3" bestFit="1" customWidth="1"/>
    <col min="4754" max="4754" width="12.85546875" style="3" bestFit="1" customWidth="1"/>
    <col min="4755" max="4756" width="9.140625" style="3"/>
    <col min="4757" max="4758" width="9.28515625" style="3" bestFit="1" customWidth="1"/>
    <col min="4759" max="4759" width="9.140625" style="3"/>
    <col min="4760" max="4761" width="9.28515625" style="3" bestFit="1" customWidth="1"/>
    <col min="4762" max="4762" width="12.85546875" style="3" bestFit="1" customWidth="1"/>
    <col min="4763" max="4764" width="9.140625" style="3"/>
    <col min="4765" max="4766" width="9.28515625" style="3" bestFit="1" customWidth="1"/>
    <col min="4767" max="4767" width="9.140625" style="3"/>
    <col min="4768" max="4769" width="9.28515625" style="3" bestFit="1" customWidth="1"/>
    <col min="4770" max="4770" width="12.85546875" style="3" bestFit="1" customWidth="1"/>
    <col min="4771" max="4772" width="9.140625" style="3"/>
    <col min="4773" max="4774" width="9.28515625" style="3" bestFit="1" customWidth="1"/>
    <col min="4775" max="4775" width="9.140625" style="3"/>
    <col min="4776" max="4777" width="9.28515625" style="3" bestFit="1" customWidth="1"/>
    <col min="4778" max="4778" width="12.85546875" style="3" bestFit="1" customWidth="1"/>
    <col min="4779" max="4780" width="9.140625" style="3"/>
    <col min="4781" max="4782" width="9.28515625" style="3" bestFit="1" customWidth="1"/>
    <col min="4783" max="4783" width="9.140625" style="3"/>
    <col min="4784" max="4785" width="9.28515625" style="3" bestFit="1" customWidth="1"/>
    <col min="4786" max="4786" width="12.85546875" style="3" bestFit="1" customWidth="1"/>
    <col min="4787" max="4788" width="9.140625" style="3"/>
    <col min="4789" max="4790" width="9.28515625" style="3" bestFit="1" customWidth="1"/>
    <col min="4791" max="4791" width="9.140625" style="3"/>
    <col min="4792" max="4793" width="9.28515625" style="3" bestFit="1" customWidth="1"/>
    <col min="4794" max="4794" width="12.85546875" style="3" bestFit="1" customWidth="1"/>
    <col min="4795" max="4796" width="9.140625" style="3"/>
    <col min="4797" max="4798" width="9.28515625" style="3" bestFit="1" customWidth="1"/>
    <col min="4799" max="4799" width="9.140625" style="3"/>
    <col min="4800" max="4801" width="9.28515625" style="3" bestFit="1" customWidth="1"/>
    <col min="4802" max="4802" width="12.85546875" style="3" bestFit="1" customWidth="1"/>
    <col min="4803" max="4804" width="9.140625" style="3"/>
    <col min="4805" max="4806" width="9.28515625" style="3" bestFit="1" customWidth="1"/>
    <col min="4807" max="4807" width="9.140625" style="3"/>
    <col min="4808" max="4809" width="9.28515625" style="3" bestFit="1" customWidth="1"/>
    <col min="4810" max="4810" width="12.85546875" style="3" bestFit="1" customWidth="1"/>
    <col min="4811" max="4812" width="9.140625" style="3"/>
    <col min="4813" max="4814" width="9.28515625" style="3" bestFit="1" customWidth="1"/>
    <col min="4815" max="4815" width="9.140625" style="3"/>
    <col min="4816" max="4817" width="9.28515625" style="3" bestFit="1" customWidth="1"/>
    <col min="4818" max="4818" width="12.85546875" style="3" bestFit="1" customWidth="1"/>
    <col min="4819" max="4820" width="9.140625" style="3"/>
    <col min="4821" max="4822" width="9.28515625" style="3" bestFit="1" customWidth="1"/>
    <col min="4823" max="4823" width="9.140625" style="3"/>
    <col min="4824" max="4825" width="9.28515625" style="3" bestFit="1" customWidth="1"/>
    <col min="4826" max="4826" width="12.85546875" style="3" bestFit="1" customWidth="1"/>
    <col min="4827" max="4828" width="9.140625" style="3"/>
    <col min="4829" max="4830" width="9.28515625" style="3" bestFit="1" customWidth="1"/>
    <col min="4831" max="4831" width="9.140625" style="3"/>
    <col min="4832" max="4833" width="9.28515625" style="3" bestFit="1" customWidth="1"/>
    <col min="4834" max="4834" width="12.85546875" style="3" bestFit="1" customWidth="1"/>
    <col min="4835" max="4836" width="9.140625" style="3"/>
    <col min="4837" max="4838" width="9.28515625" style="3" bestFit="1" customWidth="1"/>
    <col min="4839" max="4839" width="9.140625" style="3"/>
    <col min="4840" max="4841" width="9.28515625" style="3" bestFit="1" customWidth="1"/>
    <col min="4842" max="4842" width="12.85546875" style="3" bestFit="1" customWidth="1"/>
    <col min="4843" max="4844" width="9.140625" style="3"/>
    <col min="4845" max="4846" width="9.28515625" style="3" bestFit="1" customWidth="1"/>
    <col min="4847" max="4847" width="9.140625" style="3"/>
    <col min="4848" max="4849" width="9.28515625" style="3" bestFit="1" customWidth="1"/>
    <col min="4850" max="4850" width="12.85546875" style="3" bestFit="1" customWidth="1"/>
    <col min="4851" max="4852" width="9.140625" style="3"/>
    <col min="4853" max="4854" width="9.28515625" style="3" bestFit="1" customWidth="1"/>
    <col min="4855" max="4855" width="9.140625" style="3"/>
    <col min="4856" max="4857" width="9.28515625" style="3" bestFit="1" customWidth="1"/>
    <col min="4858" max="4858" width="12.85546875" style="3" bestFit="1" customWidth="1"/>
    <col min="4859" max="4860" width="9.140625" style="3"/>
    <col min="4861" max="4862" width="9.28515625" style="3" bestFit="1" customWidth="1"/>
    <col min="4863" max="4863" width="9.140625" style="3"/>
    <col min="4864" max="4865" width="9.28515625" style="3" bestFit="1" customWidth="1"/>
    <col min="4866" max="4866" width="12.85546875" style="3" bestFit="1" customWidth="1"/>
    <col min="4867" max="4868" width="9.140625" style="3"/>
    <col min="4869" max="4870" width="9.28515625" style="3" bestFit="1" customWidth="1"/>
    <col min="4871" max="4871" width="9.140625" style="3"/>
    <col min="4872" max="4873" width="9.28515625" style="3" bestFit="1" customWidth="1"/>
    <col min="4874" max="4874" width="12.85546875" style="3" bestFit="1" customWidth="1"/>
    <col min="4875" max="4876" width="9.140625" style="3"/>
    <col min="4877" max="4878" width="9.28515625" style="3" bestFit="1" customWidth="1"/>
    <col min="4879" max="4879" width="9.140625" style="3"/>
    <col min="4880" max="4881" width="9.28515625" style="3" bestFit="1" customWidth="1"/>
    <col min="4882" max="4882" width="12.85546875" style="3" bestFit="1" customWidth="1"/>
    <col min="4883" max="4884" width="9.140625" style="3"/>
    <col min="4885" max="4886" width="9.28515625" style="3" bestFit="1" customWidth="1"/>
    <col min="4887" max="4887" width="9.140625" style="3"/>
    <col min="4888" max="4889" width="9.28515625" style="3" bestFit="1" customWidth="1"/>
    <col min="4890" max="4890" width="12.85546875" style="3" bestFit="1" customWidth="1"/>
    <col min="4891" max="4892" width="9.140625" style="3"/>
    <col min="4893" max="4894" width="9.28515625" style="3" bestFit="1" customWidth="1"/>
    <col min="4895" max="4895" width="9.140625" style="3"/>
    <col min="4896" max="4897" width="9.28515625" style="3" bestFit="1" customWidth="1"/>
    <col min="4898" max="4898" width="12.85546875" style="3" bestFit="1" customWidth="1"/>
    <col min="4899" max="4900" width="9.140625" style="3"/>
    <col min="4901" max="4902" width="9.28515625" style="3" bestFit="1" customWidth="1"/>
    <col min="4903" max="4903" width="9.140625" style="3"/>
    <col min="4904" max="4905" width="9.28515625" style="3" bestFit="1" customWidth="1"/>
    <col min="4906" max="4906" width="12.85546875" style="3" bestFit="1" customWidth="1"/>
    <col min="4907" max="4908" width="9.140625" style="3"/>
    <col min="4909" max="4910" width="9.28515625" style="3" bestFit="1" customWidth="1"/>
    <col min="4911" max="4911" width="9.140625" style="3"/>
    <col min="4912" max="4913" width="9.28515625" style="3" bestFit="1" customWidth="1"/>
    <col min="4914" max="4914" width="12.85546875" style="3" bestFit="1" customWidth="1"/>
    <col min="4915" max="4916" width="9.140625" style="3"/>
    <col min="4917" max="4918" width="9.28515625" style="3" bestFit="1" customWidth="1"/>
    <col min="4919" max="4919" width="9.140625" style="3"/>
    <col min="4920" max="4921" width="9.28515625" style="3" bestFit="1" customWidth="1"/>
    <col min="4922" max="4922" width="12.85546875" style="3" bestFit="1" customWidth="1"/>
    <col min="4923" max="4924" width="9.140625" style="3"/>
    <col min="4925" max="4926" width="9.28515625" style="3" bestFit="1" customWidth="1"/>
    <col min="4927" max="4927" width="9.140625" style="3"/>
    <col min="4928" max="4929" width="9.28515625" style="3" bestFit="1" customWidth="1"/>
    <col min="4930" max="4930" width="12.85546875" style="3" bestFit="1" customWidth="1"/>
    <col min="4931" max="4932" width="9.140625" style="3"/>
    <col min="4933" max="4934" width="9.28515625" style="3" bestFit="1" customWidth="1"/>
    <col min="4935" max="4935" width="9.140625" style="3"/>
    <col min="4936" max="4937" width="9.28515625" style="3" bestFit="1" customWidth="1"/>
    <col min="4938" max="4938" width="12.85546875" style="3" bestFit="1" customWidth="1"/>
    <col min="4939" max="4940" width="9.140625" style="3"/>
    <col min="4941" max="4942" width="9.28515625" style="3" bestFit="1" customWidth="1"/>
    <col min="4943" max="4943" width="9.140625" style="3"/>
    <col min="4944" max="4945" width="9.28515625" style="3" bestFit="1" customWidth="1"/>
    <col min="4946" max="4946" width="12.85546875" style="3" bestFit="1" customWidth="1"/>
    <col min="4947" max="4948" width="9.140625" style="3"/>
    <col min="4949" max="4950" width="9.28515625" style="3" bestFit="1" customWidth="1"/>
    <col min="4951" max="4951" width="9.140625" style="3"/>
    <col min="4952" max="4953" width="9.28515625" style="3" bestFit="1" customWidth="1"/>
    <col min="4954" max="4954" width="12.85546875" style="3" bestFit="1" customWidth="1"/>
    <col min="4955" max="4956" width="9.140625" style="3"/>
    <col min="4957" max="4958" width="9.28515625" style="3" bestFit="1" customWidth="1"/>
    <col min="4959" max="4959" width="9.140625" style="3"/>
    <col min="4960" max="4961" width="9.28515625" style="3" bestFit="1" customWidth="1"/>
    <col min="4962" max="4962" width="12.85546875" style="3" bestFit="1" customWidth="1"/>
    <col min="4963" max="4964" width="9.140625" style="3"/>
    <col min="4965" max="4966" width="9.28515625" style="3" bestFit="1" customWidth="1"/>
    <col min="4967" max="4967" width="9.140625" style="3"/>
    <col min="4968" max="4969" width="9.28515625" style="3" bestFit="1" customWidth="1"/>
    <col min="4970" max="4970" width="12.85546875" style="3" bestFit="1" customWidth="1"/>
    <col min="4971" max="4972" width="9.140625" style="3"/>
    <col min="4973" max="4974" width="9.28515625" style="3" bestFit="1" customWidth="1"/>
    <col min="4975" max="4975" width="9.140625" style="3"/>
    <col min="4976" max="4977" width="9.28515625" style="3" bestFit="1" customWidth="1"/>
    <col min="4978" max="4978" width="12.85546875" style="3" bestFit="1" customWidth="1"/>
    <col min="4979" max="4980" width="9.140625" style="3"/>
    <col min="4981" max="4982" width="9.28515625" style="3" bestFit="1" customWidth="1"/>
    <col min="4983" max="4983" width="9.140625" style="3"/>
    <col min="4984" max="4985" width="9.28515625" style="3" bestFit="1" customWidth="1"/>
    <col min="4986" max="4986" width="12.85546875" style="3" bestFit="1" customWidth="1"/>
    <col min="4987" max="4988" width="9.140625" style="3"/>
    <col min="4989" max="4990" width="9.28515625" style="3" bestFit="1" customWidth="1"/>
    <col min="4991" max="4991" width="9.140625" style="3"/>
    <col min="4992" max="4993" width="9.28515625" style="3" bestFit="1" customWidth="1"/>
    <col min="4994" max="4994" width="12.85546875" style="3" bestFit="1" customWidth="1"/>
    <col min="4995" max="4996" width="9.140625" style="3"/>
    <col min="4997" max="4998" width="9.28515625" style="3" bestFit="1" customWidth="1"/>
    <col min="4999" max="4999" width="9.140625" style="3"/>
    <col min="5000" max="5001" width="9.28515625" style="3" bestFit="1" customWidth="1"/>
    <col min="5002" max="5002" width="12.85546875" style="3" bestFit="1" customWidth="1"/>
    <col min="5003" max="5004" width="9.140625" style="3"/>
    <col min="5005" max="5006" width="9.28515625" style="3" bestFit="1" customWidth="1"/>
    <col min="5007" max="5007" width="9.140625" style="3"/>
    <col min="5008" max="5009" width="9.28515625" style="3" bestFit="1" customWidth="1"/>
    <col min="5010" max="5010" width="12.85546875" style="3" bestFit="1" customWidth="1"/>
    <col min="5011" max="5012" width="9.140625" style="3"/>
    <col min="5013" max="5014" width="9.28515625" style="3" bestFit="1" customWidth="1"/>
    <col min="5015" max="5015" width="9.140625" style="3"/>
    <col min="5016" max="5017" width="9.28515625" style="3" bestFit="1" customWidth="1"/>
    <col min="5018" max="5018" width="12.85546875" style="3" bestFit="1" customWidth="1"/>
    <col min="5019" max="5020" width="9.140625" style="3"/>
    <col min="5021" max="5022" width="9.28515625" style="3" bestFit="1" customWidth="1"/>
    <col min="5023" max="5023" width="9.140625" style="3"/>
    <col min="5024" max="5025" width="9.28515625" style="3" bestFit="1" customWidth="1"/>
    <col min="5026" max="5026" width="12.85546875" style="3" bestFit="1" customWidth="1"/>
    <col min="5027" max="5028" width="9.140625" style="3"/>
    <col min="5029" max="5030" width="9.28515625" style="3" bestFit="1" customWidth="1"/>
    <col min="5031" max="5031" width="9.140625" style="3"/>
    <col min="5032" max="5033" width="9.28515625" style="3" bestFit="1" customWidth="1"/>
    <col min="5034" max="5034" width="12.85546875" style="3" bestFit="1" customWidth="1"/>
    <col min="5035" max="5036" width="9.140625" style="3"/>
    <col min="5037" max="5038" width="9.28515625" style="3" bestFit="1" customWidth="1"/>
    <col min="5039" max="5039" width="9.140625" style="3"/>
    <col min="5040" max="5041" width="9.28515625" style="3" bestFit="1" customWidth="1"/>
    <col min="5042" max="5042" width="12.85546875" style="3" bestFit="1" customWidth="1"/>
    <col min="5043" max="5044" width="9.140625" style="3"/>
    <col min="5045" max="5046" width="9.28515625" style="3" bestFit="1" customWidth="1"/>
    <col min="5047" max="5047" width="9.140625" style="3"/>
    <col min="5048" max="5049" width="9.28515625" style="3" bestFit="1" customWidth="1"/>
    <col min="5050" max="5050" width="12.85546875" style="3" bestFit="1" customWidth="1"/>
    <col min="5051" max="5052" width="9.140625" style="3"/>
    <col min="5053" max="5054" width="9.28515625" style="3" bestFit="1" customWidth="1"/>
    <col min="5055" max="5055" width="9.140625" style="3"/>
    <col min="5056" max="5057" width="9.28515625" style="3" bestFit="1" customWidth="1"/>
    <col min="5058" max="5058" width="12.85546875" style="3" bestFit="1" customWidth="1"/>
    <col min="5059" max="5060" width="9.140625" style="3"/>
    <col min="5061" max="5062" width="9.28515625" style="3" bestFit="1" customWidth="1"/>
    <col min="5063" max="5063" width="9.140625" style="3"/>
    <col min="5064" max="5065" width="9.28515625" style="3" bestFit="1" customWidth="1"/>
    <col min="5066" max="5066" width="12.85546875" style="3" bestFit="1" customWidth="1"/>
    <col min="5067" max="5068" width="9.140625" style="3"/>
    <col min="5069" max="5070" width="9.28515625" style="3" bestFit="1" customWidth="1"/>
    <col min="5071" max="5071" width="9.140625" style="3"/>
    <col min="5072" max="5073" width="9.28515625" style="3" bestFit="1" customWidth="1"/>
    <col min="5074" max="5074" width="12.85546875" style="3" bestFit="1" customWidth="1"/>
    <col min="5075" max="5076" width="9.140625" style="3"/>
    <col min="5077" max="5078" width="9.28515625" style="3" bestFit="1" customWidth="1"/>
    <col min="5079" max="5079" width="9.140625" style="3"/>
    <col min="5080" max="5081" width="9.28515625" style="3" bestFit="1" customWidth="1"/>
    <col min="5082" max="5082" width="12.85546875" style="3" bestFit="1" customWidth="1"/>
    <col min="5083" max="5084" width="9.140625" style="3"/>
    <col min="5085" max="5086" width="9.28515625" style="3" bestFit="1" customWidth="1"/>
    <col min="5087" max="5087" width="9.140625" style="3"/>
    <col min="5088" max="5089" width="9.28515625" style="3" bestFit="1" customWidth="1"/>
    <col min="5090" max="5090" width="12.85546875" style="3" bestFit="1" customWidth="1"/>
    <col min="5091" max="5092" width="9.140625" style="3"/>
    <col min="5093" max="5094" width="9.28515625" style="3" bestFit="1" customWidth="1"/>
    <col min="5095" max="5095" width="9.140625" style="3"/>
    <col min="5096" max="5097" width="9.28515625" style="3" bestFit="1" customWidth="1"/>
    <col min="5098" max="5098" width="12.85546875" style="3" bestFit="1" customWidth="1"/>
    <col min="5099" max="5100" width="9.140625" style="3"/>
    <col min="5101" max="5102" width="9.28515625" style="3" bestFit="1" customWidth="1"/>
    <col min="5103" max="5103" width="9.140625" style="3"/>
    <col min="5104" max="5105" width="9.28515625" style="3" bestFit="1" customWidth="1"/>
    <col min="5106" max="5106" width="12.85546875" style="3" bestFit="1" customWidth="1"/>
    <col min="5107" max="5108" width="9.140625" style="3"/>
    <col min="5109" max="5110" width="9.28515625" style="3" bestFit="1" customWidth="1"/>
    <col min="5111" max="5111" width="9.140625" style="3"/>
    <col min="5112" max="5113" width="9.28515625" style="3" bestFit="1" customWidth="1"/>
    <col min="5114" max="5114" width="12.85546875" style="3" bestFit="1" customWidth="1"/>
    <col min="5115" max="5116" width="9.140625" style="3"/>
    <col min="5117" max="5118" width="9.28515625" style="3" bestFit="1" customWidth="1"/>
    <col min="5119" max="5119" width="9.140625" style="3"/>
    <col min="5120" max="5121" width="9.28515625" style="3" bestFit="1" customWidth="1"/>
    <col min="5122" max="5122" width="12.85546875" style="3" bestFit="1" customWidth="1"/>
    <col min="5123" max="5124" width="9.140625" style="3"/>
    <col min="5125" max="5126" width="9.28515625" style="3" bestFit="1" customWidth="1"/>
    <col min="5127" max="5127" width="9.140625" style="3"/>
    <col min="5128" max="5129" width="9.28515625" style="3" bestFit="1" customWidth="1"/>
    <col min="5130" max="5130" width="12.85546875" style="3" bestFit="1" customWidth="1"/>
    <col min="5131" max="5132" width="9.140625" style="3"/>
    <col min="5133" max="5134" width="9.28515625" style="3" bestFit="1" customWidth="1"/>
    <col min="5135" max="5135" width="9.140625" style="3"/>
    <col min="5136" max="5137" width="9.28515625" style="3" bestFit="1" customWidth="1"/>
    <col min="5138" max="5138" width="12.85546875" style="3" bestFit="1" customWidth="1"/>
    <col min="5139" max="5140" width="9.140625" style="3"/>
    <col min="5141" max="5142" width="9.28515625" style="3" bestFit="1" customWidth="1"/>
    <col min="5143" max="5143" width="9.140625" style="3"/>
    <col min="5144" max="5145" width="9.28515625" style="3" bestFit="1" customWidth="1"/>
    <col min="5146" max="5146" width="12.85546875" style="3" bestFit="1" customWidth="1"/>
    <col min="5147" max="5148" width="9.140625" style="3"/>
    <col min="5149" max="5150" width="9.28515625" style="3" bestFit="1" customWidth="1"/>
    <col min="5151" max="5151" width="9.140625" style="3"/>
    <col min="5152" max="5153" width="9.28515625" style="3" bestFit="1" customWidth="1"/>
    <col min="5154" max="5154" width="12.85546875" style="3" bestFit="1" customWidth="1"/>
    <col min="5155" max="5156" width="9.140625" style="3"/>
    <col min="5157" max="5158" width="9.28515625" style="3" bestFit="1" customWidth="1"/>
    <col min="5159" max="5159" width="9.140625" style="3"/>
    <col min="5160" max="5161" width="9.28515625" style="3" bestFit="1" customWidth="1"/>
    <col min="5162" max="5162" width="12.85546875" style="3" bestFit="1" customWidth="1"/>
    <col min="5163" max="5164" width="9.140625" style="3"/>
    <col min="5165" max="5166" width="9.28515625" style="3" bestFit="1" customWidth="1"/>
    <col min="5167" max="5167" width="9.140625" style="3"/>
    <col min="5168" max="5169" width="9.28515625" style="3" bestFit="1" customWidth="1"/>
    <col min="5170" max="5170" width="12.85546875" style="3" bestFit="1" customWidth="1"/>
    <col min="5171" max="5172" width="9.140625" style="3"/>
    <col min="5173" max="5174" width="9.28515625" style="3" bestFit="1" customWidth="1"/>
    <col min="5175" max="5175" width="9.140625" style="3"/>
    <col min="5176" max="5177" width="9.28515625" style="3" bestFit="1" customWidth="1"/>
    <col min="5178" max="5178" width="12.85546875" style="3" bestFit="1" customWidth="1"/>
    <col min="5179" max="5180" width="9.140625" style="3"/>
    <col min="5181" max="5182" width="9.28515625" style="3" bestFit="1" customWidth="1"/>
    <col min="5183" max="5183" width="9.140625" style="3"/>
    <col min="5184" max="5185" width="9.28515625" style="3" bestFit="1" customWidth="1"/>
    <col min="5186" max="5186" width="12.85546875" style="3" bestFit="1" customWidth="1"/>
    <col min="5187" max="5188" width="9.140625" style="3"/>
    <col min="5189" max="5190" width="9.28515625" style="3" bestFit="1" customWidth="1"/>
    <col min="5191" max="5191" width="9.140625" style="3"/>
    <col min="5192" max="5193" width="9.28515625" style="3" bestFit="1" customWidth="1"/>
    <col min="5194" max="5194" width="12.85546875" style="3" bestFit="1" customWidth="1"/>
    <col min="5195" max="5196" width="9.140625" style="3"/>
    <col min="5197" max="5198" width="9.28515625" style="3" bestFit="1" customWidth="1"/>
    <col min="5199" max="5199" width="9.140625" style="3"/>
    <col min="5200" max="5201" width="9.28515625" style="3" bestFit="1" customWidth="1"/>
    <col min="5202" max="5202" width="12.85546875" style="3" bestFit="1" customWidth="1"/>
    <col min="5203" max="5204" width="9.140625" style="3"/>
    <col min="5205" max="5206" width="9.28515625" style="3" bestFit="1" customWidth="1"/>
    <col min="5207" max="5207" width="9.140625" style="3"/>
    <col min="5208" max="5209" width="9.28515625" style="3" bestFit="1" customWidth="1"/>
    <col min="5210" max="5210" width="12.85546875" style="3" bestFit="1" customWidth="1"/>
    <col min="5211" max="5212" width="9.140625" style="3"/>
    <col min="5213" max="5214" width="9.28515625" style="3" bestFit="1" customWidth="1"/>
    <col min="5215" max="5215" width="9.140625" style="3"/>
    <col min="5216" max="5217" width="9.28515625" style="3" bestFit="1" customWidth="1"/>
    <col min="5218" max="5218" width="12.85546875" style="3" bestFit="1" customWidth="1"/>
    <col min="5219" max="5220" width="9.140625" style="3"/>
    <col min="5221" max="5222" width="9.28515625" style="3" bestFit="1" customWidth="1"/>
    <col min="5223" max="5223" width="9.140625" style="3"/>
    <col min="5224" max="5225" width="9.28515625" style="3" bestFit="1" customWidth="1"/>
    <col min="5226" max="5226" width="12.85546875" style="3" bestFit="1" customWidth="1"/>
    <col min="5227" max="5228" width="9.140625" style="3"/>
    <col min="5229" max="5230" width="9.28515625" style="3" bestFit="1" customWidth="1"/>
    <col min="5231" max="5231" width="9.140625" style="3"/>
    <col min="5232" max="5233" width="9.28515625" style="3" bestFit="1" customWidth="1"/>
    <col min="5234" max="5234" width="12.85546875" style="3" bestFit="1" customWidth="1"/>
    <col min="5235" max="5236" width="9.140625" style="3"/>
    <col min="5237" max="5238" width="9.28515625" style="3" bestFit="1" customWidth="1"/>
    <col min="5239" max="5239" width="9.140625" style="3"/>
    <col min="5240" max="5241" width="9.28515625" style="3" bestFit="1" customWidth="1"/>
    <col min="5242" max="5242" width="12.85546875" style="3" bestFit="1" customWidth="1"/>
    <col min="5243" max="5244" width="9.140625" style="3"/>
    <col min="5245" max="5246" width="9.28515625" style="3" bestFit="1" customWidth="1"/>
    <col min="5247" max="5247" width="9.140625" style="3"/>
    <col min="5248" max="5249" width="9.28515625" style="3" bestFit="1" customWidth="1"/>
    <col min="5250" max="5250" width="12.85546875" style="3" bestFit="1" customWidth="1"/>
    <col min="5251" max="5252" width="9.140625" style="3"/>
    <col min="5253" max="5254" width="9.28515625" style="3" bestFit="1" customWidth="1"/>
    <col min="5255" max="5255" width="9.140625" style="3"/>
    <col min="5256" max="5257" width="9.28515625" style="3" bestFit="1" customWidth="1"/>
    <col min="5258" max="5258" width="12.85546875" style="3" bestFit="1" customWidth="1"/>
    <col min="5259" max="5260" width="9.140625" style="3"/>
    <col min="5261" max="5262" width="9.28515625" style="3" bestFit="1" customWidth="1"/>
    <col min="5263" max="5263" width="9.140625" style="3"/>
    <col min="5264" max="5265" width="9.28515625" style="3" bestFit="1" customWidth="1"/>
    <col min="5266" max="5266" width="12.85546875" style="3" bestFit="1" customWidth="1"/>
    <col min="5267" max="5268" width="9.140625" style="3"/>
    <col min="5269" max="5270" width="9.28515625" style="3" bestFit="1" customWidth="1"/>
    <col min="5271" max="5271" width="9.140625" style="3"/>
    <col min="5272" max="5273" width="9.28515625" style="3" bestFit="1" customWidth="1"/>
    <col min="5274" max="5274" width="12.85546875" style="3" bestFit="1" customWidth="1"/>
    <col min="5275" max="5276" width="9.140625" style="3"/>
    <col min="5277" max="5278" width="9.28515625" style="3" bestFit="1" customWidth="1"/>
    <col min="5279" max="5279" width="9.140625" style="3"/>
    <col min="5280" max="5281" width="9.28515625" style="3" bestFit="1" customWidth="1"/>
    <col min="5282" max="5282" width="12.85546875" style="3" bestFit="1" customWidth="1"/>
    <col min="5283" max="5284" width="9.140625" style="3"/>
    <col min="5285" max="5286" width="9.28515625" style="3" bestFit="1" customWidth="1"/>
    <col min="5287" max="5287" width="9.140625" style="3"/>
    <col min="5288" max="5289" width="9.28515625" style="3" bestFit="1" customWidth="1"/>
    <col min="5290" max="5290" width="12.85546875" style="3" bestFit="1" customWidth="1"/>
    <col min="5291" max="5292" width="9.140625" style="3"/>
    <col min="5293" max="5294" width="9.28515625" style="3" bestFit="1" customWidth="1"/>
    <col min="5295" max="5295" width="9.140625" style="3"/>
    <col min="5296" max="5297" width="9.28515625" style="3" bestFit="1" customWidth="1"/>
    <col min="5298" max="5298" width="12.85546875" style="3" bestFit="1" customWidth="1"/>
    <col min="5299" max="5300" width="9.140625" style="3"/>
    <col min="5301" max="5302" width="9.28515625" style="3" bestFit="1" customWidth="1"/>
    <col min="5303" max="5303" width="9.140625" style="3"/>
    <col min="5304" max="5305" width="9.28515625" style="3" bestFit="1" customWidth="1"/>
    <col min="5306" max="5306" width="12.85546875" style="3" bestFit="1" customWidth="1"/>
    <col min="5307" max="5308" width="9.140625" style="3"/>
    <col min="5309" max="5310" width="9.28515625" style="3" bestFit="1" customWidth="1"/>
    <col min="5311" max="5311" width="9.140625" style="3"/>
    <col min="5312" max="5313" width="9.28515625" style="3" bestFit="1" customWidth="1"/>
    <col min="5314" max="5314" width="12.85546875" style="3" bestFit="1" customWidth="1"/>
    <col min="5315" max="5316" width="9.140625" style="3"/>
    <col min="5317" max="5318" width="9.28515625" style="3" bestFit="1" customWidth="1"/>
    <col min="5319" max="5319" width="9.140625" style="3"/>
    <col min="5320" max="5321" width="9.28515625" style="3" bestFit="1" customWidth="1"/>
    <col min="5322" max="5322" width="12.85546875" style="3" bestFit="1" customWidth="1"/>
    <col min="5323" max="5324" width="9.140625" style="3"/>
    <col min="5325" max="5326" width="9.28515625" style="3" bestFit="1" customWidth="1"/>
    <col min="5327" max="5327" width="9.140625" style="3"/>
    <col min="5328" max="5329" width="9.28515625" style="3" bestFit="1" customWidth="1"/>
    <col min="5330" max="5330" width="12.85546875" style="3" bestFit="1" customWidth="1"/>
    <col min="5331" max="5332" width="9.140625" style="3"/>
    <col min="5333" max="5334" width="9.28515625" style="3" bestFit="1" customWidth="1"/>
    <col min="5335" max="5335" width="9.140625" style="3"/>
    <col min="5336" max="5337" width="9.28515625" style="3" bestFit="1" customWidth="1"/>
    <col min="5338" max="5338" width="12.85546875" style="3" bestFit="1" customWidth="1"/>
    <col min="5339" max="5340" width="9.140625" style="3"/>
    <col min="5341" max="5342" width="9.28515625" style="3" bestFit="1" customWidth="1"/>
    <col min="5343" max="5343" width="9.140625" style="3"/>
    <col min="5344" max="5345" width="9.28515625" style="3" bestFit="1" customWidth="1"/>
    <col min="5346" max="5346" width="12.85546875" style="3" bestFit="1" customWidth="1"/>
    <col min="5347" max="5348" width="9.140625" style="3"/>
    <col min="5349" max="5350" width="9.28515625" style="3" bestFit="1" customWidth="1"/>
    <col min="5351" max="5351" width="9.140625" style="3"/>
    <col min="5352" max="5353" width="9.28515625" style="3" bestFit="1" customWidth="1"/>
    <col min="5354" max="5354" width="12.85546875" style="3" bestFit="1" customWidth="1"/>
    <col min="5355" max="5356" width="9.140625" style="3"/>
    <col min="5357" max="5358" width="9.28515625" style="3" bestFit="1" customWidth="1"/>
    <col min="5359" max="5359" width="9.140625" style="3"/>
    <col min="5360" max="5361" width="9.28515625" style="3" bestFit="1" customWidth="1"/>
    <col min="5362" max="5362" width="12.85546875" style="3" bestFit="1" customWidth="1"/>
    <col min="5363" max="5364" width="9.140625" style="3"/>
    <col min="5365" max="5366" width="9.28515625" style="3" bestFit="1" customWidth="1"/>
    <col min="5367" max="5367" width="9.140625" style="3"/>
    <col min="5368" max="5369" width="9.28515625" style="3" bestFit="1" customWidth="1"/>
    <col min="5370" max="5370" width="12.85546875" style="3" bestFit="1" customWidth="1"/>
    <col min="5371" max="5372" width="9.140625" style="3"/>
    <col min="5373" max="5374" width="9.28515625" style="3" bestFit="1" customWidth="1"/>
    <col min="5375" max="5375" width="9.140625" style="3"/>
    <col min="5376" max="5377" width="9.28515625" style="3" bestFit="1" customWidth="1"/>
    <col min="5378" max="5378" width="12.85546875" style="3" bestFit="1" customWidth="1"/>
    <col min="5379" max="5380" width="9.140625" style="3"/>
    <col min="5381" max="5382" width="9.28515625" style="3" bestFit="1" customWidth="1"/>
    <col min="5383" max="5383" width="9.140625" style="3"/>
    <col min="5384" max="5385" width="9.28515625" style="3" bestFit="1" customWidth="1"/>
    <col min="5386" max="5386" width="12.85546875" style="3" bestFit="1" customWidth="1"/>
    <col min="5387" max="5388" width="9.140625" style="3"/>
    <col min="5389" max="5390" width="9.28515625" style="3" bestFit="1" customWidth="1"/>
    <col min="5391" max="5391" width="9.140625" style="3"/>
    <col min="5392" max="5393" width="9.28515625" style="3" bestFit="1" customWidth="1"/>
    <col min="5394" max="5394" width="12.85546875" style="3" bestFit="1" customWidth="1"/>
    <col min="5395" max="5396" width="9.140625" style="3"/>
    <col min="5397" max="5398" width="9.28515625" style="3" bestFit="1" customWidth="1"/>
    <col min="5399" max="5399" width="9.140625" style="3"/>
    <col min="5400" max="5401" width="9.28515625" style="3" bestFit="1" customWidth="1"/>
    <col min="5402" max="5402" width="12.85546875" style="3" bestFit="1" customWidth="1"/>
    <col min="5403" max="5404" width="9.140625" style="3"/>
    <col min="5405" max="5406" width="9.28515625" style="3" bestFit="1" customWidth="1"/>
    <col min="5407" max="5407" width="9.140625" style="3"/>
    <col min="5408" max="5409" width="9.28515625" style="3" bestFit="1" customWidth="1"/>
    <col min="5410" max="5410" width="12.85546875" style="3" bestFit="1" customWidth="1"/>
    <col min="5411" max="5412" width="9.140625" style="3"/>
    <col min="5413" max="5414" width="9.28515625" style="3" bestFit="1" customWidth="1"/>
    <col min="5415" max="5415" width="9.140625" style="3"/>
    <col min="5416" max="5417" width="9.28515625" style="3" bestFit="1" customWidth="1"/>
    <col min="5418" max="5418" width="12.85546875" style="3" bestFit="1" customWidth="1"/>
    <col min="5419" max="5420" width="9.140625" style="3"/>
    <col min="5421" max="5422" width="9.28515625" style="3" bestFit="1" customWidth="1"/>
    <col min="5423" max="5423" width="9.140625" style="3"/>
    <col min="5424" max="5425" width="9.28515625" style="3" bestFit="1" customWidth="1"/>
    <col min="5426" max="5426" width="12.85546875" style="3" bestFit="1" customWidth="1"/>
    <col min="5427" max="5428" width="9.140625" style="3"/>
    <col min="5429" max="5430" width="9.28515625" style="3" bestFit="1" customWidth="1"/>
    <col min="5431" max="5431" width="9.140625" style="3"/>
    <col min="5432" max="5433" width="9.28515625" style="3" bestFit="1" customWidth="1"/>
    <col min="5434" max="5434" width="12.85546875" style="3" bestFit="1" customWidth="1"/>
    <col min="5435" max="5436" width="9.140625" style="3"/>
    <col min="5437" max="5438" width="9.28515625" style="3" bestFit="1" customWidth="1"/>
    <col min="5439" max="5439" width="9.140625" style="3"/>
    <col min="5440" max="5441" width="9.28515625" style="3" bestFit="1" customWidth="1"/>
    <col min="5442" max="5442" width="12.85546875" style="3" bestFit="1" customWidth="1"/>
    <col min="5443" max="5444" width="9.140625" style="3"/>
    <col min="5445" max="5446" width="9.28515625" style="3" bestFit="1" customWidth="1"/>
    <col min="5447" max="5447" width="9.140625" style="3"/>
    <col min="5448" max="5449" width="9.28515625" style="3" bestFit="1" customWidth="1"/>
    <col min="5450" max="5450" width="12.85546875" style="3" bestFit="1" customWidth="1"/>
    <col min="5451" max="5452" width="9.140625" style="3"/>
    <col min="5453" max="5454" width="9.28515625" style="3" bestFit="1" customWidth="1"/>
    <col min="5455" max="5455" width="9.140625" style="3"/>
    <col min="5456" max="5457" width="9.28515625" style="3" bestFit="1" customWidth="1"/>
    <col min="5458" max="5458" width="12.85546875" style="3" bestFit="1" customWidth="1"/>
    <col min="5459" max="5460" width="9.140625" style="3"/>
    <col min="5461" max="5462" width="9.28515625" style="3" bestFit="1" customWidth="1"/>
    <col min="5463" max="5463" width="9.140625" style="3"/>
    <col min="5464" max="5465" width="9.28515625" style="3" bestFit="1" customWidth="1"/>
    <col min="5466" max="5466" width="12.85546875" style="3" bestFit="1" customWidth="1"/>
    <col min="5467" max="5468" width="9.140625" style="3"/>
    <col min="5469" max="5470" width="9.28515625" style="3" bestFit="1" customWidth="1"/>
    <col min="5471" max="5471" width="9.140625" style="3"/>
    <col min="5472" max="5473" width="9.28515625" style="3" bestFit="1" customWidth="1"/>
    <col min="5474" max="5474" width="12.85546875" style="3" bestFit="1" customWidth="1"/>
    <col min="5475" max="5476" width="9.140625" style="3"/>
    <col min="5477" max="5478" width="9.28515625" style="3" bestFit="1" customWidth="1"/>
    <col min="5479" max="5479" width="9.140625" style="3"/>
    <col min="5480" max="5481" width="9.28515625" style="3" bestFit="1" customWidth="1"/>
    <col min="5482" max="5482" width="12.85546875" style="3" bestFit="1" customWidth="1"/>
    <col min="5483" max="5484" width="9.140625" style="3"/>
    <col min="5485" max="5486" width="9.28515625" style="3" bestFit="1" customWidth="1"/>
    <col min="5487" max="5487" width="9.140625" style="3"/>
    <col min="5488" max="5489" width="9.28515625" style="3" bestFit="1" customWidth="1"/>
    <col min="5490" max="5490" width="12.85546875" style="3" bestFit="1" customWidth="1"/>
    <col min="5491" max="5492" width="9.140625" style="3"/>
    <col min="5493" max="5494" width="9.28515625" style="3" bestFit="1" customWidth="1"/>
    <col min="5495" max="5495" width="9.140625" style="3"/>
    <col min="5496" max="5497" width="9.28515625" style="3" bestFit="1" customWidth="1"/>
    <col min="5498" max="5498" width="12.85546875" style="3" bestFit="1" customWidth="1"/>
    <col min="5499" max="5500" width="9.140625" style="3"/>
    <col min="5501" max="5502" width="9.28515625" style="3" bestFit="1" customWidth="1"/>
    <col min="5503" max="5503" width="9.140625" style="3"/>
    <col min="5504" max="5505" width="9.28515625" style="3" bestFit="1" customWidth="1"/>
    <col min="5506" max="5506" width="12.85546875" style="3" bestFit="1" customWidth="1"/>
    <col min="5507" max="5508" width="9.140625" style="3"/>
    <col min="5509" max="5510" width="9.28515625" style="3" bestFit="1" customWidth="1"/>
    <col min="5511" max="5511" width="9.140625" style="3"/>
    <col min="5512" max="5513" width="9.28515625" style="3" bestFit="1" customWidth="1"/>
    <col min="5514" max="5514" width="12.85546875" style="3" bestFit="1" customWidth="1"/>
    <col min="5515" max="5516" width="9.140625" style="3"/>
    <col min="5517" max="5518" width="9.28515625" style="3" bestFit="1" customWidth="1"/>
    <col min="5519" max="5519" width="9.140625" style="3"/>
    <col min="5520" max="5521" width="9.28515625" style="3" bestFit="1" customWidth="1"/>
    <col min="5522" max="5522" width="12.85546875" style="3" bestFit="1" customWidth="1"/>
    <col min="5523" max="5524" width="9.140625" style="3"/>
    <col min="5525" max="5526" width="9.28515625" style="3" bestFit="1" customWidth="1"/>
    <col min="5527" max="5527" width="9.140625" style="3"/>
    <col min="5528" max="5529" width="9.28515625" style="3" bestFit="1" customWidth="1"/>
    <col min="5530" max="5530" width="12.85546875" style="3" bestFit="1" customWidth="1"/>
    <col min="5531" max="5532" width="9.140625" style="3"/>
    <col min="5533" max="5534" width="9.28515625" style="3" bestFit="1" customWidth="1"/>
    <col min="5535" max="5535" width="9.140625" style="3"/>
    <col min="5536" max="5537" width="9.28515625" style="3" bestFit="1" customWidth="1"/>
    <col min="5538" max="5538" width="12.85546875" style="3" bestFit="1" customWidth="1"/>
    <col min="5539" max="5540" width="9.140625" style="3"/>
    <col min="5541" max="5542" width="9.28515625" style="3" bestFit="1" customWidth="1"/>
    <col min="5543" max="5543" width="9.140625" style="3"/>
    <col min="5544" max="5545" width="9.28515625" style="3" bestFit="1" customWidth="1"/>
    <col min="5546" max="5546" width="12.85546875" style="3" bestFit="1" customWidth="1"/>
    <col min="5547" max="5548" width="9.140625" style="3"/>
    <col min="5549" max="5550" width="9.28515625" style="3" bestFit="1" customWidth="1"/>
    <col min="5551" max="5551" width="9.140625" style="3"/>
    <col min="5552" max="5553" width="9.28515625" style="3" bestFit="1" customWidth="1"/>
    <col min="5554" max="5554" width="12.85546875" style="3" bestFit="1" customWidth="1"/>
    <col min="5555" max="5556" width="9.140625" style="3"/>
    <col min="5557" max="5558" width="9.28515625" style="3" bestFit="1" customWidth="1"/>
    <col min="5559" max="5559" width="9.140625" style="3"/>
    <col min="5560" max="5561" width="9.28515625" style="3" bestFit="1" customWidth="1"/>
    <col min="5562" max="5562" width="12.85546875" style="3" bestFit="1" customWidth="1"/>
    <col min="5563" max="5564" width="9.140625" style="3"/>
    <col min="5565" max="5566" width="9.28515625" style="3" bestFit="1" customWidth="1"/>
    <col min="5567" max="5567" width="9.140625" style="3"/>
    <col min="5568" max="5569" width="9.28515625" style="3" bestFit="1" customWidth="1"/>
    <col min="5570" max="5570" width="12.85546875" style="3" bestFit="1" customWidth="1"/>
    <col min="5571" max="5572" width="9.140625" style="3"/>
    <col min="5573" max="5574" width="9.28515625" style="3" bestFit="1" customWidth="1"/>
    <col min="5575" max="5575" width="9.140625" style="3"/>
    <col min="5576" max="5577" width="9.28515625" style="3" bestFit="1" customWidth="1"/>
    <col min="5578" max="5578" width="12.85546875" style="3" bestFit="1" customWidth="1"/>
    <col min="5579" max="5580" width="9.140625" style="3"/>
    <col min="5581" max="5582" width="9.28515625" style="3" bestFit="1" customWidth="1"/>
    <col min="5583" max="5583" width="9.140625" style="3"/>
    <col min="5584" max="5585" width="9.28515625" style="3" bestFit="1" customWidth="1"/>
    <col min="5586" max="5586" width="12.85546875" style="3" bestFit="1" customWidth="1"/>
    <col min="5587" max="5588" width="9.140625" style="3"/>
    <col min="5589" max="5590" width="9.28515625" style="3" bestFit="1" customWidth="1"/>
    <col min="5591" max="5591" width="9.140625" style="3"/>
    <col min="5592" max="5593" width="9.28515625" style="3" bestFit="1" customWidth="1"/>
    <col min="5594" max="5594" width="12.85546875" style="3" bestFit="1" customWidth="1"/>
    <col min="5595" max="5596" width="9.140625" style="3"/>
    <col min="5597" max="5598" width="9.28515625" style="3" bestFit="1" customWidth="1"/>
    <col min="5599" max="5599" width="9.140625" style="3"/>
    <col min="5600" max="5601" width="9.28515625" style="3" bestFit="1" customWidth="1"/>
    <col min="5602" max="5602" width="12.85546875" style="3" bestFit="1" customWidth="1"/>
    <col min="5603" max="5604" width="9.140625" style="3"/>
    <col min="5605" max="5606" width="9.28515625" style="3" bestFit="1" customWidth="1"/>
    <col min="5607" max="5607" width="9.140625" style="3"/>
    <col min="5608" max="5609" width="9.28515625" style="3" bestFit="1" customWidth="1"/>
    <col min="5610" max="5610" width="12.85546875" style="3" bestFit="1" customWidth="1"/>
    <col min="5611" max="5612" width="9.140625" style="3"/>
    <col min="5613" max="5614" width="9.28515625" style="3" bestFit="1" customWidth="1"/>
    <col min="5615" max="5615" width="9.140625" style="3"/>
    <col min="5616" max="5617" width="9.28515625" style="3" bestFit="1" customWidth="1"/>
    <col min="5618" max="5618" width="12.85546875" style="3" bestFit="1" customWidth="1"/>
    <col min="5619" max="5620" width="9.140625" style="3"/>
    <col min="5621" max="5622" width="9.28515625" style="3" bestFit="1" customWidth="1"/>
    <col min="5623" max="5623" width="9.140625" style="3"/>
    <col min="5624" max="5625" width="9.28515625" style="3" bestFit="1" customWidth="1"/>
    <col min="5626" max="5626" width="12.85546875" style="3" bestFit="1" customWidth="1"/>
    <col min="5627" max="5628" width="9.140625" style="3"/>
    <col min="5629" max="5630" width="9.28515625" style="3" bestFit="1" customWidth="1"/>
    <col min="5631" max="5631" width="9.140625" style="3"/>
    <col min="5632" max="5633" width="9.28515625" style="3" bestFit="1" customWidth="1"/>
    <col min="5634" max="5634" width="12.85546875" style="3" bestFit="1" customWidth="1"/>
    <col min="5635" max="5636" width="9.140625" style="3"/>
    <col min="5637" max="5638" width="9.28515625" style="3" bestFit="1" customWidth="1"/>
    <col min="5639" max="5639" width="9.140625" style="3"/>
    <col min="5640" max="5641" width="9.28515625" style="3" bestFit="1" customWidth="1"/>
    <col min="5642" max="5642" width="12.85546875" style="3" bestFit="1" customWidth="1"/>
    <col min="5643" max="5644" width="9.140625" style="3"/>
    <col min="5645" max="5646" width="9.28515625" style="3" bestFit="1" customWidth="1"/>
    <col min="5647" max="5647" width="9.140625" style="3"/>
    <col min="5648" max="5649" width="9.28515625" style="3" bestFit="1" customWidth="1"/>
    <col min="5650" max="5650" width="12.85546875" style="3" bestFit="1" customWidth="1"/>
    <col min="5651" max="5652" width="9.140625" style="3"/>
    <col min="5653" max="5654" width="9.28515625" style="3" bestFit="1" customWidth="1"/>
    <col min="5655" max="5655" width="9.140625" style="3"/>
    <col min="5656" max="5657" width="9.28515625" style="3" bestFit="1" customWidth="1"/>
    <col min="5658" max="5658" width="12.85546875" style="3" bestFit="1" customWidth="1"/>
    <col min="5659" max="5660" width="9.140625" style="3"/>
    <col min="5661" max="5662" width="9.28515625" style="3" bestFit="1" customWidth="1"/>
    <col min="5663" max="5663" width="9.140625" style="3"/>
    <col min="5664" max="5665" width="9.28515625" style="3" bestFit="1" customWidth="1"/>
    <col min="5666" max="5666" width="12.85546875" style="3" bestFit="1" customWidth="1"/>
    <col min="5667" max="5668" width="9.140625" style="3"/>
    <col min="5669" max="5670" width="9.28515625" style="3" bestFit="1" customWidth="1"/>
    <col min="5671" max="5671" width="9.140625" style="3"/>
    <col min="5672" max="5673" width="9.28515625" style="3" bestFit="1" customWidth="1"/>
    <col min="5674" max="5674" width="12.85546875" style="3" bestFit="1" customWidth="1"/>
    <col min="5675" max="5676" width="9.140625" style="3"/>
    <col min="5677" max="5678" width="9.28515625" style="3" bestFit="1" customWidth="1"/>
    <col min="5679" max="5679" width="9.140625" style="3"/>
    <col min="5680" max="5681" width="9.28515625" style="3" bestFit="1" customWidth="1"/>
    <col min="5682" max="5682" width="12.85546875" style="3" bestFit="1" customWidth="1"/>
    <col min="5683" max="5684" width="9.140625" style="3"/>
    <col min="5685" max="5686" width="9.28515625" style="3" bestFit="1" customWidth="1"/>
    <col min="5687" max="5687" width="9.140625" style="3"/>
    <col min="5688" max="5689" width="9.28515625" style="3" bestFit="1" customWidth="1"/>
    <col min="5690" max="5690" width="12.85546875" style="3" bestFit="1" customWidth="1"/>
    <col min="5691" max="5692" width="9.140625" style="3"/>
    <col min="5693" max="5694" width="9.28515625" style="3" bestFit="1" customWidth="1"/>
    <col min="5695" max="5695" width="9.140625" style="3"/>
    <col min="5696" max="5697" width="9.28515625" style="3" bestFit="1" customWidth="1"/>
    <col min="5698" max="5698" width="12.85546875" style="3" bestFit="1" customWidth="1"/>
    <col min="5699" max="5700" width="9.140625" style="3"/>
    <col min="5701" max="5702" width="9.28515625" style="3" bestFit="1" customWidth="1"/>
    <col min="5703" max="5703" width="9.140625" style="3"/>
    <col min="5704" max="5705" width="9.28515625" style="3" bestFit="1" customWidth="1"/>
    <col min="5706" max="5706" width="12.85546875" style="3" bestFit="1" customWidth="1"/>
    <col min="5707" max="5708" width="9.140625" style="3"/>
    <col min="5709" max="5710" width="9.28515625" style="3" bestFit="1" customWidth="1"/>
    <col min="5711" max="5711" width="9.140625" style="3"/>
    <col min="5712" max="5713" width="9.28515625" style="3" bestFit="1" customWidth="1"/>
    <col min="5714" max="5714" width="12.85546875" style="3" bestFit="1" customWidth="1"/>
    <col min="5715" max="5716" width="9.140625" style="3"/>
    <col min="5717" max="5718" width="9.28515625" style="3" bestFit="1" customWidth="1"/>
    <col min="5719" max="5719" width="9.140625" style="3"/>
    <col min="5720" max="5721" width="9.28515625" style="3" bestFit="1" customWidth="1"/>
    <col min="5722" max="5722" width="12.85546875" style="3" bestFit="1" customWidth="1"/>
    <col min="5723" max="5724" width="9.140625" style="3"/>
    <col min="5725" max="5726" width="9.28515625" style="3" bestFit="1" customWidth="1"/>
    <col min="5727" max="5727" width="9.140625" style="3"/>
    <col min="5728" max="5729" width="9.28515625" style="3" bestFit="1" customWidth="1"/>
    <col min="5730" max="5730" width="12.85546875" style="3" bestFit="1" customWidth="1"/>
    <col min="5731" max="5732" width="9.140625" style="3"/>
    <col min="5733" max="5734" width="9.28515625" style="3" bestFit="1" customWidth="1"/>
    <col min="5735" max="5735" width="9.140625" style="3"/>
    <col min="5736" max="5737" width="9.28515625" style="3" bestFit="1" customWidth="1"/>
    <col min="5738" max="5738" width="12.85546875" style="3" bestFit="1" customWidth="1"/>
    <col min="5739" max="5740" width="9.140625" style="3"/>
    <col min="5741" max="5742" width="9.28515625" style="3" bestFit="1" customWidth="1"/>
    <col min="5743" max="5743" width="9.140625" style="3"/>
    <col min="5744" max="5745" width="9.28515625" style="3" bestFit="1" customWidth="1"/>
    <col min="5746" max="5746" width="12.85546875" style="3" bestFit="1" customWidth="1"/>
    <col min="5747" max="5748" width="9.140625" style="3"/>
    <col min="5749" max="5750" width="9.28515625" style="3" bestFit="1" customWidth="1"/>
    <col min="5751" max="5751" width="9.140625" style="3"/>
    <col min="5752" max="5753" width="9.28515625" style="3" bestFit="1" customWidth="1"/>
    <col min="5754" max="5754" width="12.85546875" style="3" bestFit="1" customWidth="1"/>
    <col min="5755" max="5756" width="9.140625" style="3"/>
    <col min="5757" max="5758" width="9.28515625" style="3" bestFit="1" customWidth="1"/>
    <col min="5759" max="5759" width="9.140625" style="3"/>
    <col min="5760" max="5761" width="9.28515625" style="3" bestFit="1" customWidth="1"/>
    <col min="5762" max="5762" width="12.85546875" style="3" bestFit="1" customWidth="1"/>
    <col min="5763" max="5764" width="9.140625" style="3"/>
    <col min="5765" max="5766" width="9.28515625" style="3" bestFit="1" customWidth="1"/>
    <col min="5767" max="5767" width="9.140625" style="3"/>
    <col min="5768" max="5769" width="9.28515625" style="3" bestFit="1" customWidth="1"/>
    <col min="5770" max="5770" width="12.85546875" style="3" bestFit="1" customWidth="1"/>
    <col min="5771" max="5772" width="9.140625" style="3"/>
    <col min="5773" max="5774" width="9.28515625" style="3" bestFit="1" customWidth="1"/>
    <col min="5775" max="5775" width="9.140625" style="3"/>
    <col min="5776" max="5777" width="9.28515625" style="3" bestFit="1" customWidth="1"/>
    <col min="5778" max="5778" width="12.85546875" style="3" bestFit="1" customWidth="1"/>
    <col min="5779" max="5780" width="9.140625" style="3"/>
    <col min="5781" max="5782" width="9.28515625" style="3" bestFit="1" customWidth="1"/>
    <col min="5783" max="5783" width="9.140625" style="3"/>
    <col min="5784" max="5785" width="9.28515625" style="3" bestFit="1" customWidth="1"/>
    <col min="5786" max="5786" width="12.85546875" style="3" bestFit="1" customWidth="1"/>
    <col min="5787" max="5788" width="9.140625" style="3"/>
    <col min="5789" max="5790" width="9.28515625" style="3" bestFit="1" customWidth="1"/>
    <col min="5791" max="5791" width="9.140625" style="3"/>
    <col min="5792" max="5793" width="9.28515625" style="3" bestFit="1" customWidth="1"/>
    <col min="5794" max="5794" width="12.85546875" style="3" bestFit="1" customWidth="1"/>
    <col min="5795" max="5796" width="9.140625" style="3"/>
    <col min="5797" max="5798" width="9.28515625" style="3" bestFit="1" customWidth="1"/>
    <col min="5799" max="5799" width="9.140625" style="3"/>
    <col min="5800" max="5801" width="9.28515625" style="3" bestFit="1" customWidth="1"/>
    <col min="5802" max="5802" width="12.85546875" style="3" bestFit="1" customWidth="1"/>
    <col min="5803" max="5804" width="9.140625" style="3"/>
    <col min="5805" max="5806" width="9.28515625" style="3" bestFit="1" customWidth="1"/>
    <col min="5807" max="5807" width="9.140625" style="3"/>
    <col min="5808" max="5809" width="9.28515625" style="3" bestFit="1" customWidth="1"/>
    <col min="5810" max="5810" width="12.85546875" style="3" bestFit="1" customWidth="1"/>
    <col min="5811" max="5812" width="9.140625" style="3"/>
    <col min="5813" max="5814" width="9.28515625" style="3" bestFit="1" customWidth="1"/>
    <col min="5815" max="5815" width="9.140625" style="3"/>
    <col min="5816" max="5817" width="9.28515625" style="3" bestFit="1" customWidth="1"/>
    <col min="5818" max="5818" width="12.85546875" style="3" bestFit="1" customWidth="1"/>
    <col min="5819" max="5820" width="9.140625" style="3"/>
    <col min="5821" max="5822" width="9.28515625" style="3" bestFit="1" customWidth="1"/>
    <col min="5823" max="5823" width="9.140625" style="3"/>
    <col min="5824" max="5825" width="9.28515625" style="3" bestFit="1" customWidth="1"/>
    <col min="5826" max="5826" width="12.85546875" style="3" bestFit="1" customWidth="1"/>
    <col min="5827" max="5828" width="9.140625" style="3"/>
    <col min="5829" max="5830" width="9.28515625" style="3" bestFit="1" customWidth="1"/>
    <col min="5831" max="5831" width="9.140625" style="3"/>
    <col min="5832" max="5833" width="9.28515625" style="3" bestFit="1" customWidth="1"/>
    <col min="5834" max="5834" width="12.85546875" style="3" bestFit="1" customWidth="1"/>
    <col min="5835" max="5836" width="9.140625" style="3"/>
    <col min="5837" max="5838" width="9.28515625" style="3" bestFit="1" customWidth="1"/>
    <col min="5839" max="5839" width="9.140625" style="3"/>
    <col min="5840" max="5841" width="9.28515625" style="3" bestFit="1" customWidth="1"/>
    <col min="5842" max="5842" width="12.85546875" style="3" bestFit="1" customWidth="1"/>
    <col min="5843" max="5844" width="9.140625" style="3"/>
    <col min="5845" max="5846" width="9.28515625" style="3" bestFit="1" customWidth="1"/>
    <col min="5847" max="5847" width="9.140625" style="3"/>
    <col min="5848" max="5849" width="9.28515625" style="3" bestFit="1" customWidth="1"/>
    <col min="5850" max="5850" width="12.85546875" style="3" bestFit="1" customWidth="1"/>
    <col min="5851" max="5852" width="9.140625" style="3"/>
    <col min="5853" max="5854" width="9.28515625" style="3" bestFit="1" customWidth="1"/>
    <col min="5855" max="5855" width="9.140625" style="3"/>
    <col min="5856" max="5857" width="9.28515625" style="3" bestFit="1" customWidth="1"/>
    <col min="5858" max="5858" width="12.85546875" style="3" bestFit="1" customWidth="1"/>
    <col min="5859" max="5860" width="9.140625" style="3"/>
    <col min="5861" max="5862" width="9.28515625" style="3" bestFit="1" customWidth="1"/>
    <col min="5863" max="5863" width="9.140625" style="3"/>
    <col min="5864" max="5865" width="9.28515625" style="3" bestFit="1" customWidth="1"/>
    <col min="5866" max="5866" width="12.85546875" style="3" bestFit="1" customWidth="1"/>
    <col min="5867" max="5868" width="9.140625" style="3"/>
    <col min="5869" max="5870" width="9.28515625" style="3" bestFit="1" customWidth="1"/>
    <col min="5871" max="5871" width="9.140625" style="3"/>
    <col min="5872" max="5873" width="9.28515625" style="3" bestFit="1" customWidth="1"/>
    <col min="5874" max="5874" width="12.85546875" style="3" bestFit="1" customWidth="1"/>
    <col min="5875" max="5876" width="9.140625" style="3"/>
    <col min="5877" max="5878" width="9.28515625" style="3" bestFit="1" customWidth="1"/>
    <col min="5879" max="5879" width="9.140625" style="3"/>
    <col min="5880" max="5881" width="9.28515625" style="3" bestFit="1" customWidth="1"/>
    <col min="5882" max="5882" width="12.85546875" style="3" bestFit="1" customWidth="1"/>
    <col min="5883" max="5884" width="9.140625" style="3"/>
    <col min="5885" max="5886" width="9.28515625" style="3" bestFit="1" customWidth="1"/>
    <col min="5887" max="5887" width="9.140625" style="3"/>
    <col min="5888" max="5889" width="9.28515625" style="3" bestFit="1" customWidth="1"/>
    <col min="5890" max="5890" width="12.85546875" style="3" bestFit="1" customWidth="1"/>
    <col min="5891" max="5892" width="9.140625" style="3"/>
    <col min="5893" max="5894" width="9.28515625" style="3" bestFit="1" customWidth="1"/>
    <col min="5895" max="5895" width="9.140625" style="3"/>
    <col min="5896" max="5897" width="9.28515625" style="3" bestFit="1" customWidth="1"/>
    <col min="5898" max="5898" width="12.85546875" style="3" bestFit="1" customWidth="1"/>
    <col min="5899" max="5900" width="9.140625" style="3"/>
    <col min="5901" max="5902" width="9.28515625" style="3" bestFit="1" customWidth="1"/>
    <col min="5903" max="5903" width="9.140625" style="3"/>
    <col min="5904" max="5905" width="9.28515625" style="3" bestFit="1" customWidth="1"/>
    <col min="5906" max="5906" width="12.85546875" style="3" bestFit="1" customWidth="1"/>
    <col min="5907" max="5908" width="9.140625" style="3"/>
    <col min="5909" max="5910" width="9.28515625" style="3" bestFit="1" customWidth="1"/>
    <col min="5911" max="5911" width="9.140625" style="3"/>
    <col min="5912" max="5913" width="9.28515625" style="3" bestFit="1" customWidth="1"/>
    <col min="5914" max="5914" width="12.85546875" style="3" bestFit="1" customWidth="1"/>
    <col min="5915" max="5916" width="9.140625" style="3"/>
    <col min="5917" max="5918" width="9.28515625" style="3" bestFit="1" customWidth="1"/>
    <col min="5919" max="5919" width="9.140625" style="3"/>
    <col min="5920" max="5921" width="9.28515625" style="3" bestFit="1" customWidth="1"/>
    <col min="5922" max="5922" width="12.85546875" style="3" bestFit="1" customWidth="1"/>
    <col min="5923" max="5924" width="9.140625" style="3"/>
    <col min="5925" max="5926" width="9.28515625" style="3" bestFit="1" customWidth="1"/>
    <col min="5927" max="5927" width="9.140625" style="3"/>
    <col min="5928" max="5929" width="9.28515625" style="3" bestFit="1" customWidth="1"/>
    <col min="5930" max="5930" width="12.85546875" style="3" bestFit="1" customWidth="1"/>
    <col min="5931" max="5932" width="9.140625" style="3"/>
    <col min="5933" max="5934" width="9.28515625" style="3" bestFit="1" customWidth="1"/>
    <col min="5935" max="5935" width="9.140625" style="3"/>
    <col min="5936" max="5937" width="9.28515625" style="3" bestFit="1" customWidth="1"/>
    <col min="5938" max="5938" width="12.85546875" style="3" bestFit="1" customWidth="1"/>
    <col min="5939" max="5940" width="9.140625" style="3"/>
    <col min="5941" max="5942" width="9.28515625" style="3" bestFit="1" customWidth="1"/>
    <col min="5943" max="5943" width="9.140625" style="3"/>
    <col min="5944" max="5945" width="9.28515625" style="3" bestFit="1" customWidth="1"/>
    <col min="5946" max="5946" width="12.85546875" style="3" bestFit="1" customWidth="1"/>
    <col min="5947" max="5948" width="9.140625" style="3"/>
    <col min="5949" max="5950" width="9.28515625" style="3" bestFit="1" customWidth="1"/>
    <col min="5951" max="5951" width="9.140625" style="3"/>
    <col min="5952" max="5953" width="9.28515625" style="3" bestFit="1" customWidth="1"/>
    <col min="5954" max="5954" width="12.85546875" style="3" bestFit="1" customWidth="1"/>
    <col min="5955" max="5956" width="9.140625" style="3"/>
    <col min="5957" max="5958" width="9.28515625" style="3" bestFit="1" customWidth="1"/>
    <col min="5959" max="5959" width="9.140625" style="3"/>
    <col min="5960" max="5961" width="9.28515625" style="3" bestFit="1" customWidth="1"/>
    <col min="5962" max="5962" width="12.85546875" style="3" bestFit="1" customWidth="1"/>
    <col min="5963" max="5964" width="9.140625" style="3"/>
    <col min="5965" max="5966" width="9.28515625" style="3" bestFit="1" customWidth="1"/>
    <col min="5967" max="5967" width="9.140625" style="3"/>
    <col min="5968" max="5969" width="9.28515625" style="3" bestFit="1" customWidth="1"/>
    <col min="5970" max="5970" width="12.85546875" style="3" bestFit="1" customWidth="1"/>
    <col min="5971" max="5972" width="9.140625" style="3"/>
    <col min="5973" max="5974" width="9.28515625" style="3" bestFit="1" customWidth="1"/>
    <col min="5975" max="5975" width="9.140625" style="3"/>
    <col min="5976" max="5977" width="9.28515625" style="3" bestFit="1" customWidth="1"/>
    <col min="5978" max="5978" width="12.85546875" style="3" bestFit="1" customWidth="1"/>
    <col min="5979" max="5980" width="9.140625" style="3"/>
    <col min="5981" max="5982" width="9.28515625" style="3" bestFit="1" customWidth="1"/>
    <col min="5983" max="5983" width="9.140625" style="3"/>
    <col min="5984" max="5985" width="9.28515625" style="3" bestFit="1" customWidth="1"/>
    <col min="5986" max="5986" width="12.85546875" style="3" bestFit="1" customWidth="1"/>
    <col min="5987" max="5988" width="9.140625" style="3"/>
    <col min="5989" max="5990" width="9.28515625" style="3" bestFit="1" customWidth="1"/>
    <col min="5991" max="5991" width="9.140625" style="3"/>
    <col min="5992" max="5993" width="9.28515625" style="3" bestFit="1" customWidth="1"/>
    <col min="5994" max="5994" width="12.85546875" style="3" bestFit="1" customWidth="1"/>
    <col min="5995" max="5996" width="9.140625" style="3"/>
    <col min="5997" max="5998" width="9.28515625" style="3" bestFit="1" customWidth="1"/>
    <col min="5999" max="5999" width="9.140625" style="3"/>
    <col min="6000" max="6001" width="9.28515625" style="3" bestFit="1" customWidth="1"/>
    <col min="6002" max="6002" width="12.85546875" style="3" bestFit="1" customWidth="1"/>
    <col min="6003" max="6004" width="9.140625" style="3"/>
    <col min="6005" max="6006" width="9.28515625" style="3" bestFit="1" customWidth="1"/>
    <col min="6007" max="6007" width="9.140625" style="3"/>
    <col min="6008" max="6009" width="9.28515625" style="3" bestFit="1" customWidth="1"/>
    <col min="6010" max="6010" width="12.85546875" style="3" bestFit="1" customWidth="1"/>
    <col min="6011" max="6012" width="9.140625" style="3"/>
    <col min="6013" max="6014" width="9.28515625" style="3" bestFit="1" customWidth="1"/>
    <col min="6015" max="6015" width="9.140625" style="3"/>
    <col min="6016" max="6017" width="9.28515625" style="3" bestFit="1" customWidth="1"/>
    <col min="6018" max="6018" width="12.85546875" style="3" bestFit="1" customWidth="1"/>
    <col min="6019" max="6020" width="9.140625" style="3"/>
    <col min="6021" max="6022" width="9.28515625" style="3" bestFit="1" customWidth="1"/>
    <col min="6023" max="6023" width="9.140625" style="3"/>
    <col min="6024" max="6025" width="9.28515625" style="3" bestFit="1" customWidth="1"/>
    <col min="6026" max="6026" width="12.85546875" style="3" bestFit="1" customWidth="1"/>
    <col min="6027" max="6028" width="9.140625" style="3"/>
    <col min="6029" max="6030" width="9.28515625" style="3" bestFit="1" customWidth="1"/>
    <col min="6031" max="6031" width="9.140625" style="3"/>
    <col min="6032" max="6033" width="9.28515625" style="3" bestFit="1" customWidth="1"/>
    <col min="6034" max="6034" width="12.85546875" style="3" bestFit="1" customWidth="1"/>
    <col min="6035" max="6036" width="9.140625" style="3"/>
    <col min="6037" max="6038" width="9.28515625" style="3" bestFit="1" customWidth="1"/>
    <col min="6039" max="6039" width="9.140625" style="3"/>
    <col min="6040" max="6041" width="9.28515625" style="3" bestFit="1" customWidth="1"/>
    <col min="6042" max="6042" width="12.85546875" style="3" bestFit="1" customWidth="1"/>
    <col min="6043" max="6044" width="9.140625" style="3"/>
    <col min="6045" max="6046" width="9.28515625" style="3" bestFit="1" customWidth="1"/>
    <col min="6047" max="6047" width="9.140625" style="3"/>
    <col min="6048" max="6049" width="9.28515625" style="3" bestFit="1" customWidth="1"/>
    <col min="6050" max="6050" width="12.85546875" style="3" bestFit="1" customWidth="1"/>
    <col min="6051" max="6052" width="9.140625" style="3"/>
    <col min="6053" max="6054" width="9.28515625" style="3" bestFit="1" customWidth="1"/>
    <col min="6055" max="6055" width="9.140625" style="3"/>
    <col min="6056" max="6057" width="9.28515625" style="3" bestFit="1" customWidth="1"/>
    <col min="6058" max="6058" width="12.85546875" style="3" bestFit="1" customWidth="1"/>
    <col min="6059" max="6060" width="9.140625" style="3"/>
    <col min="6061" max="6062" width="9.28515625" style="3" bestFit="1" customWidth="1"/>
    <col min="6063" max="6063" width="9.140625" style="3"/>
    <col min="6064" max="6065" width="9.28515625" style="3" bestFit="1" customWidth="1"/>
    <col min="6066" max="6066" width="12.85546875" style="3" bestFit="1" customWidth="1"/>
    <col min="6067" max="6068" width="9.140625" style="3"/>
    <col min="6069" max="6070" width="9.28515625" style="3" bestFit="1" customWidth="1"/>
    <col min="6071" max="6071" width="9.140625" style="3"/>
    <col min="6072" max="6073" width="9.28515625" style="3" bestFit="1" customWidth="1"/>
    <col min="6074" max="6074" width="12.85546875" style="3" bestFit="1" customWidth="1"/>
    <col min="6075" max="6076" width="9.140625" style="3"/>
    <col min="6077" max="6078" width="9.28515625" style="3" bestFit="1" customWidth="1"/>
    <col min="6079" max="6079" width="9.140625" style="3"/>
    <col min="6080" max="6081" width="9.28515625" style="3" bestFit="1" customWidth="1"/>
    <col min="6082" max="6082" width="12.85546875" style="3" bestFit="1" customWidth="1"/>
    <col min="6083" max="6084" width="9.140625" style="3"/>
    <col min="6085" max="6086" width="9.28515625" style="3" bestFit="1" customWidth="1"/>
    <col min="6087" max="6087" width="9.140625" style="3"/>
    <col min="6088" max="6089" width="9.28515625" style="3" bestFit="1" customWidth="1"/>
    <col min="6090" max="6090" width="12.85546875" style="3" bestFit="1" customWidth="1"/>
    <col min="6091" max="6092" width="9.140625" style="3"/>
    <col min="6093" max="6094" width="9.28515625" style="3" bestFit="1" customWidth="1"/>
    <col min="6095" max="6095" width="9.140625" style="3"/>
    <col min="6096" max="6097" width="9.28515625" style="3" bestFit="1" customWidth="1"/>
    <col min="6098" max="6098" width="12.85546875" style="3" bestFit="1" customWidth="1"/>
    <col min="6099" max="6100" width="9.140625" style="3"/>
    <col min="6101" max="6102" width="9.28515625" style="3" bestFit="1" customWidth="1"/>
    <col min="6103" max="6103" width="9.140625" style="3"/>
    <col min="6104" max="6105" width="9.28515625" style="3" bestFit="1" customWidth="1"/>
    <col min="6106" max="6106" width="12.85546875" style="3" bestFit="1" customWidth="1"/>
    <col min="6107" max="6108" width="9.140625" style="3"/>
    <col min="6109" max="6110" width="9.28515625" style="3" bestFit="1" customWidth="1"/>
    <col min="6111" max="6111" width="9.140625" style="3"/>
    <col min="6112" max="6113" width="9.28515625" style="3" bestFit="1" customWidth="1"/>
    <col min="6114" max="6114" width="12.85546875" style="3" bestFit="1" customWidth="1"/>
    <col min="6115" max="6116" width="9.140625" style="3"/>
    <col min="6117" max="6118" width="9.28515625" style="3" bestFit="1" customWidth="1"/>
    <col min="6119" max="6119" width="9.140625" style="3"/>
    <col min="6120" max="6121" width="9.28515625" style="3" bestFit="1" customWidth="1"/>
    <col min="6122" max="6122" width="12.85546875" style="3" bestFit="1" customWidth="1"/>
    <col min="6123" max="6124" width="9.140625" style="3"/>
    <col min="6125" max="6126" width="9.28515625" style="3" bestFit="1" customWidth="1"/>
    <col min="6127" max="6127" width="9.140625" style="3"/>
    <col min="6128" max="6129" width="9.28515625" style="3" bestFit="1" customWidth="1"/>
    <col min="6130" max="6130" width="12.85546875" style="3" bestFit="1" customWidth="1"/>
    <col min="6131" max="6132" width="9.140625" style="3"/>
    <col min="6133" max="6134" width="9.28515625" style="3" bestFit="1" customWidth="1"/>
    <col min="6135" max="6135" width="9.140625" style="3"/>
    <col min="6136" max="6137" width="9.28515625" style="3" bestFit="1" customWidth="1"/>
    <col min="6138" max="6138" width="12.85546875" style="3" bestFit="1" customWidth="1"/>
    <col min="6139" max="6140" width="9.140625" style="3"/>
    <col min="6141" max="6142" width="9.28515625" style="3" bestFit="1" customWidth="1"/>
    <col min="6143" max="6143" width="9.140625" style="3"/>
    <col min="6144" max="6145" width="9.28515625" style="3" bestFit="1" customWidth="1"/>
    <col min="6146" max="6146" width="12.85546875" style="3" bestFit="1" customWidth="1"/>
    <col min="6147" max="6148" width="9.140625" style="3"/>
    <col min="6149" max="6150" width="9.28515625" style="3" bestFit="1" customWidth="1"/>
    <col min="6151" max="6151" width="9.140625" style="3"/>
    <col min="6152" max="6153" width="9.28515625" style="3" bestFit="1" customWidth="1"/>
    <col min="6154" max="6154" width="12.85546875" style="3" bestFit="1" customWidth="1"/>
    <col min="6155" max="6156" width="9.140625" style="3"/>
    <col min="6157" max="6158" width="9.28515625" style="3" bestFit="1" customWidth="1"/>
    <col min="6159" max="6159" width="9.140625" style="3"/>
    <col min="6160" max="6161" width="9.28515625" style="3" bestFit="1" customWidth="1"/>
    <col min="6162" max="6162" width="12.85546875" style="3" bestFit="1" customWidth="1"/>
    <col min="6163" max="6164" width="9.140625" style="3"/>
    <col min="6165" max="6166" width="9.28515625" style="3" bestFit="1" customWidth="1"/>
    <col min="6167" max="6167" width="9.140625" style="3"/>
    <col min="6168" max="6169" width="9.28515625" style="3" bestFit="1" customWidth="1"/>
    <col min="6170" max="6170" width="12.85546875" style="3" bestFit="1" customWidth="1"/>
    <col min="6171" max="6172" width="9.140625" style="3"/>
    <col min="6173" max="6174" width="9.28515625" style="3" bestFit="1" customWidth="1"/>
    <col min="6175" max="6175" width="9.140625" style="3"/>
    <col min="6176" max="6177" width="9.28515625" style="3" bestFit="1" customWidth="1"/>
    <col min="6178" max="6178" width="12.85546875" style="3" bestFit="1" customWidth="1"/>
    <col min="6179" max="6180" width="9.140625" style="3"/>
    <col min="6181" max="6182" width="9.28515625" style="3" bestFit="1" customWidth="1"/>
    <col min="6183" max="6183" width="9.140625" style="3"/>
    <col min="6184" max="6185" width="9.28515625" style="3" bestFit="1" customWidth="1"/>
    <col min="6186" max="6186" width="12.85546875" style="3" bestFit="1" customWidth="1"/>
    <col min="6187" max="6188" width="9.140625" style="3"/>
    <col min="6189" max="6190" width="9.28515625" style="3" bestFit="1" customWidth="1"/>
    <col min="6191" max="6191" width="9.140625" style="3"/>
    <col min="6192" max="6193" width="9.28515625" style="3" bestFit="1" customWidth="1"/>
    <col min="6194" max="6194" width="12.85546875" style="3" bestFit="1" customWidth="1"/>
    <col min="6195" max="6196" width="9.140625" style="3"/>
    <col min="6197" max="6198" width="9.28515625" style="3" bestFit="1" customWidth="1"/>
    <col min="6199" max="6199" width="9.140625" style="3"/>
    <col min="6200" max="6201" width="9.28515625" style="3" bestFit="1" customWidth="1"/>
    <col min="6202" max="6202" width="12.85546875" style="3" bestFit="1" customWidth="1"/>
    <col min="6203" max="6204" width="9.140625" style="3"/>
    <col min="6205" max="6206" width="9.28515625" style="3" bestFit="1" customWidth="1"/>
    <col min="6207" max="6207" width="9.140625" style="3"/>
    <col min="6208" max="6209" width="9.28515625" style="3" bestFit="1" customWidth="1"/>
    <col min="6210" max="6210" width="12.85546875" style="3" bestFit="1" customWidth="1"/>
    <col min="6211" max="6212" width="9.140625" style="3"/>
    <col min="6213" max="6214" width="9.28515625" style="3" bestFit="1" customWidth="1"/>
    <col min="6215" max="6215" width="9.140625" style="3"/>
    <col min="6216" max="6217" width="9.28515625" style="3" bestFit="1" customWidth="1"/>
    <col min="6218" max="6218" width="12.85546875" style="3" bestFit="1" customWidth="1"/>
    <col min="6219" max="6220" width="9.140625" style="3"/>
    <col min="6221" max="6222" width="9.28515625" style="3" bestFit="1" customWidth="1"/>
    <col min="6223" max="6223" width="9.140625" style="3"/>
    <col min="6224" max="6225" width="9.28515625" style="3" bestFit="1" customWidth="1"/>
    <col min="6226" max="6226" width="12.85546875" style="3" bestFit="1" customWidth="1"/>
    <col min="6227" max="6228" width="9.140625" style="3"/>
    <col min="6229" max="6230" width="9.28515625" style="3" bestFit="1" customWidth="1"/>
    <col min="6231" max="6231" width="9.140625" style="3"/>
    <col min="6232" max="6233" width="9.28515625" style="3" bestFit="1" customWidth="1"/>
    <col min="6234" max="6234" width="12.85546875" style="3" bestFit="1" customWidth="1"/>
    <col min="6235" max="6236" width="9.140625" style="3"/>
    <col min="6237" max="6238" width="9.28515625" style="3" bestFit="1" customWidth="1"/>
    <col min="6239" max="6239" width="9.140625" style="3"/>
    <col min="6240" max="6241" width="9.28515625" style="3" bestFit="1" customWidth="1"/>
    <col min="6242" max="6242" width="12.85546875" style="3" bestFit="1" customWidth="1"/>
    <col min="6243" max="6244" width="9.140625" style="3"/>
    <col min="6245" max="6246" width="9.28515625" style="3" bestFit="1" customWidth="1"/>
    <col min="6247" max="6247" width="9.140625" style="3"/>
    <col min="6248" max="6249" width="9.28515625" style="3" bestFit="1" customWidth="1"/>
    <col min="6250" max="6250" width="12.85546875" style="3" bestFit="1" customWidth="1"/>
    <col min="6251" max="6252" width="9.140625" style="3"/>
    <col min="6253" max="6254" width="9.28515625" style="3" bestFit="1" customWidth="1"/>
    <col min="6255" max="6255" width="9.140625" style="3"/>
    <col min="6256" max="6257" width="9.28515625" style="3" bestFit="1" customWidth="1"/>
    <col min="6258" max="6258" width="12.85546875" style="3" bestFit="1" customWidth="1"/>
    <col min="6259" max="6260" width="9.140625" style="3"/>
    <col min="6261" max="6262" width="9.28515625" style="3" bestFit="1" customWidth="1"/>
    <col min="6263" max="6263" width="9.140625" style="3"/>
    <col min="6264" max="6265" width="9.28515625" style="3" bestFit="1" customWidth="1"/>
    <col min="6266" max="6266" width="12.85546875" style="3" bestFit="1" customWidth="1"/>
    <col min="6267" max="6268" width="9.140625" style="3"/>
    <col min="6269" max="6270" width="9.28515625" style="3" bestFit="1" customWidth="1"/>
    <col min="6271" max="6271" width="9.140625" style="3"/>
    <col min="6272" max="6273" width="9.28515625" style="3" bestFit="1" customWidth="1"/>
    <col min="6274" max="6274" width="12.85546875" style="3" bestFit="1" customWidth="1"/>
    <col min="6275" max="6276" width="9.140625" style="3"/>
    <col min="6277" max="6278" width="9.28515625" style="3" bestFit="1" customWidth="1"/>
    <col min="6279" max="6279" width="9.140625" style="3"/>
    <col min="6280" max="6281" width="9.28515625" style="3" bestFit="1" customWidth="1"/>
    <col min="6282" max="6282" width="12.85546875" style="3" bestFit="1" customWidth="1"/>
    <col min="6283" max="6284" width="9.140625" style="3"/>
    <col min="6285" max="6286" width="9.28515625" style="3" bestFit="1" customWidth="1"/>
    <col min="6287" max="6287" width="9.140625" style="3"/>
    <col min="6288" max="6289" width="9.28515625" style="3" bestFit="1" customWidth="1"/>
    <col min="6290" max="6290" width="12.85546875" style="3" bestFit="1" customWidth="1"/>
    <col min="6291" max="6292" width="9.140625" style="3"/>
    <col min="6293" max="6294" width="9.28515625" style="3" bestFit="1" customWidth="1"/>
    <col min="6295" max="6295" width="9.140625" style="3"/>
    <col min="6296" max="6297" width="9.28515625" style="3" bestFit="1" customWidth="1"/>
    <col min="6298" max="6298" width="12.85546875" style="3" bestFit="1" customWidth="1"/>
    <col min="6299" max="6300" width="9.140625" style="3"/>
    <col min="6301" max="6302" width="9.28515625" style="3" bestFit="1" customWidth="1"/>
    <col min="6303" max="6303" width="9.140625" style="3"/>
    <col min="6304" max="6305" width="9.28515625" style="3" bestFit="1" customWidth="1"/>
    <col min="6306" max="6306" width="12.85546875" style="3" bestFit="1" customWidth="1"/>
    <col min="6307" max="6308" width="9.140625" style="3"/>
    <col min="6309" max="6310" width="9.28515625" style="3" bestFit="1" customWidth="1"/>
    <col min="6311" max="6311" width="9.140625" style="3"/>
    <col min="6312" max="6313" width="9.28515625" style="3" bestFit="1" customWidth="1"/>
    <col min="6314" max="6314" width="12.85546875" style="3" bestFit="1" customWidth="1"/>
    <col min="6315" max="6316" width="9.140625" style="3"/>
    <col min="6317" max="6318" width="9.28515625" style="3" bestFit="1" customWidth="1"/>
    <col min="6319" max="6319" width="9.140625" style="3"/>
    <col min="6320" max="6321" width="9.28515625" style="3" bestFit="1" customWidth="1"/>
    <col min="6322" max="6322" width="12.85546875" style="3" bestFit="1" customWidth="1"/>
    <col min="6323" max="6324" width="9.140625" style="3"/>
    <col min="6325" max="6326" width="9.28515625" style="3" bestFit="1" customWidth="1"/>
    <col min="6327" max="6327" width="9.140625" style="3"/>
    <col min="6328" max="6329" width="9.28515625" style="3" bestFit="1" customWidth="1"/>
    <col min="6330" max="6330" width="12.85546875" style="3" bestFit="1" customWidth="1"/>
    <col min="6331" max="6332" width="9.140625" style="3"/>
    <col min="6333" max="6334" width="9.28515625" style="3" bestFit="1" customWidth="1"/>
    <col min="6335" max="6335" width="9.140625" style="3"/>
    <col min="6336" max="6337" width="9.28515625" style="3" bestFit="1" customWidth="1"/>
    <col min="6338" max="6338" width="12.85546875" style="3" bestFit="1" customWidth="1"/>
    <col min="6339" max="6340" width="9.140625" style="3"/>
    <col min="6341" max="6342" width="9.28515625" style="3" bestFit="1" customWidth="1"/>
    <col min="6343" max="6343" width="9.140625" style="3"/>
    <col min="6344" max="6345" width="9.28515625" style="3" bestFit="1" customWidth="1"/>
    <col min="6346" max="6346" width="12.85546875" style="3" bestFit="1" customWidth="1"/>
    <col min="6347" max="6348" width="9.140625" style="3"/>
    <col min="6349" max="6350" width="9.28515625" style="3" bestFit="1" customWidth="1"/>
    <col min="6351" max="6351" width="9.140625" style="3"/>
    <col min="6352" max="6353" width="9.28515625" style="3" bestFit="1" customWidth="1"/>
    <col min="6354" max="6354" width="12.85546875" style="3" bestFit="1" customWidth="1"/>
    <col min="6355" max="6356" width="9.140625" style="3"/>
    <col min="6357" max="6358" width="9.28515625" style="3" bestFit="1" customWidth="1"/>
    <col min="6359" max="6359" width="9.140625" style="3"/>
    <col min="6360" max="6361" width="9.28515625" style="3" bestFit="1" customWidth="1"/>
    <col min="6362" max="6362" width="12.85546875" style="3" bestFit="1" customWidth="1"/>
    <col min="6363" max="6364" width="9.140625" style="3"/>
    <col min="6365" max="6366" width="9.28515625" style="3" bestFit="1" customWidth="1"/>
    <col min="6367" max="6367" width="9.140625" style="3"/>
    <col min="6368" max="6369" width="9.28515625" style="3" bestFit="1" customWidth="1"/>
    <col min="6370" max="6370" width="12.85546875" style="3" bestFit="1" customWidth="1"/>
    <col min="6371" max="6372" width="9.140625" style="3"/>
    <col min="6373" max="6374" width="9.28515625" style="3" bestFit="1" customWidth="1"/>
    <col min="6375" max="6375" width="9.140625" style="3"/>
    <col min="6376" max="6377" width="9.28515625" style="3" bestFit="1" customWidth="1"/>
    <col min="6378" max="6378" width="12.85546875" style="3" bestFit="1" customWidth="1"/>
    <col min="6379" max="6380" width="9.140625" style="3"/>
    <col min="6381" max="6382" width="9.28515625" style="3" bestFit="1" customWidth="1"/>
    <col min="6383" max="6383" width="9.140625" style="3"/>
    <col min="6384" max="6385" width="9.28515625" style="3" bestFit="1" customWidth="1"/>
    <col min="6386" max="6386" width="12.85546875" style="3" bestFit="1" customWidth="1"/>
    <col min="6387" max="6388" width="9.140625" style="3"/>
    <col min="6389" max="6390" width="9.28515625" style="3" bestFit="1" customWidth="1"/>
    <col min="6391" max="6391" width="9.140625" style="3"/>
    <col min="6392" max="6393" width="9.28515625" style="3" bestFit="1" customWidth="1"/>
    <col min="6394" max="6394" width="12.85546875" style="3" bestFit="1" customWidth="1"/>
    <col min="6395" max="6396" width="9.140625" style="3"/>
    <col min="6397" max="6398" width="9.28515625" style="3" bestFit="1" customWidth="1"/>
    <col min="6399" max="6399" width="9.140625" style="3"/>
    <col min="6400" max="6401" width="9.28515625" style="3" bestFit="1" customWidth="1"/>
    <col min="6402" max="6402" width="12.85546875" style="3" bestFit="1" customWidth="1"/>
    <col min="6403" max="6404" width="9.140625" style="3"/>
    <col min="6405" max="6406" width="9.28515625" style="3" bestFit="1" customWidth="1"/>
    <col min="6407" max="6407" width="9.140625" style="3"/>
    <col min="6408" max="6409" width="9.28515625" style="3" bestFit="1" customWidth="1"/>
    <col min="6410" max="6410" width="12.85546875" style="3" bestFit="1" customWidth="1"/>
    <col min="6411" max="6412" width="9.140625" style="3"/>
    <col min="6413" max="6414" width="9.28515625" style="3" bestFit="1" customWidth="1"/>
    <col min="6415" max="6415" width="9.140625" style="3"/>
    <col min="6416" max="6417" width="9.28515625" style="3" bestFit="1" customWidth="1"/>
    <col min="6418" max="6418" width="12.85546875" style="3" bestFit="1" customWidth="1"/>
    <col min="6419" max="6420" width="9.140625" style="3"/>
    <col min="6421" max="6422" width="9.28515625" style="3" bestFit="1" customWidth="1"/>
    <col min="6423" max="6423" width="9.140625" style="3"/>
    <col min="6424" max="6425" width="9.28515625" style="3" bestFit="1" customWidth="1"/>
    <col min="6426" max="6426" width="12.85546875" style="3" bestFit="1" customWidth="1"/>
    <col min="6427" max="6428" width="9.140625" style="3"/>
    <col min="6429" max="6430" width="9.28515625" style="3" bestFit="1" customWidth="1"/>
    <col min="6431" max="6431" width="9.140625" style="3"/>
    <col min="6432" max="6433" width="9.28515625" style="3" bestFit="1" customWidth="1"/>
    <col min="6434" max="6434" width="12.85546875" style="3" bestFit="1" customWidth="1"/>
    <col min="6435" max="6436" width="9.140625" style="3"/>
    <col min="6437" max="6438" width="9.28515625" style="3" bestFit="1" customWidth="1"/>
    <col min="6439" max="6439" width="9.140625" style="3"/>
    <col min="6440" max="6441" width="9.28515625" style="3" bestFit="1" customWidth="1"/>
    <col min="6442" max="6442" width="12.85546875" style="3" bestFit="1" customWidth="1"/>
    <col min="6443" max="6444" width="9.140625" style="3"/>
    <col min="6445" max="6446" width="9.28515625" style="3" bestFit="1" customWidth="1"/>
    <col min="6447" max="6447" width="9.140625" style="3"/>
    <col min="6448" max="6449" width="9.28515625" style="3" bestFit="1" customWidth="1"/>
    <col min="6450" max="6450" width="12.85546875" style="3" bestFit="1" customWidth="1"/>
    <col min="6451" max="6452" width="9.140625" style="3"/>
    <col min="6453" max="6454" width="9.28515625" style="3" bestFit="1" customWidth="1"/>
    <col min="6455" max="6455" width="9.140625" style="3"/>
    <col min="6456" max="6457" width="9.28515625" style="3" bestFit="1" customWidth="1"/>
    <col min="6458" max="6458" width="12.85546875" style="3" bestFit="1" customWidth="1"/>
    <col min="6459" max="6460" width="9.140625" style="3"/>
    <col min="6461" max="6462" width="9.28515625" style="3" bestFit="1" customWidth="1"/>
    <col min="6463" max="6463" width="9.140625" style="3"/>
    <col min="6464" max="6465" width="9.28515625" style="3" bestFit="1" customWidth="1"/>
    <col min="6466" max="6466" width="12.85546875" style="3" bestFit="1" customWidth="1"/>
    <col min="6467" max="6468" width="9.140625" style="3"/>
    <col min="6469" max="6470" width="9.28515625" style="3" bestFit="1" customWidth="1"/>
    <col min="6471" max="6471" width="9.140625" style="3"/>
    <col min="6472" max="6473" width="9.28515625" style="3" bestFit="1" customWidth="1"/>
    <col min="6474" max="6474" width="12.85546875" style="3" bestFit="1" customWidth="1"/>
    <col min="6475" max="6476" width="9.140625" style="3"/>
    <col min="6477" max="6478" width="9.28515625" style="3" bestFit="1" customWidth="1"/>
    <col min="6479" max="6479" width="9.140625" style="3"/>
    <col min="6480" max="6481" width="9.28515625" style="3" bestFit="1" customWidth="1"/>
    <col min="6482" max="6482" width="12.85546875" style="3" bestFit="1" customWidth="1"/>
    <col min="6483" max="6484" width="9.140625" style="3"/>
    <col min="6485" max="6486" width="9.28515625" style="3" bestFit="1" customWidth="1"/>
    <col min="6487" max="6487" width="9.140625" style="3"/>
    <col min="6488" max="6489" width="9.28515625" style="3" bestFit="1" customWidth="1"/>
    <col min="6490" max="6490" width="12.85546875" style="3" bestFit="1" customWidth="1"/>
    <col min="6491" max="6492" width="9.140625" style="3"/>
    <col min="6493" max="6494" width="9.28515625" style="3" bestFit="1" customWidth="1"/>
    <col min="6495" max="6495" width="9.140625" style="3"/>
    <col min="6496" max="6497" width="9.28515625" style="3" bestFit="1" customWidth="1"/>
    <col min="6498" max="6498" width="12.85546875" style="3" bestFit="1" customWidth="1"/>
    <col min="6499" max="6500" width="9.140625" style="3"/>
    <col min="6501" max="6502" width="9.28515625" style="3" bestFit="1" customWidth="1"/>
    <col min="6503" max="6503" width="9.140625" style="3"/>
    <col min="6504" max="6505" width="9.28515625" style="3" bestFit="1" customWidth="1"/>
    <col min="6506" max="6506" width="12.85546875" style="3" bestFit="1" customWidth="1"/>
    <col min="6507" max="6508" width="9.140625" style="3"/>
    <col min="6509" max="6510" width="9.28515625" style="3" bestFit="1" customWidth="1"/>
    <col min="6511" max="6511" width="9.140625" style="3"/>
    <col min="6512" max="6513" width="9.28515625" style="3" bestFit="1" customWidth="1"/>
    <col min="6514" max="6514" width="12.85546875" style="3" bestFit="1" customWidth="1"/>
    <col min="6515" max="6516" width="9.140625" style="3"/>
    <col min="6517" max="6518" width="9.28515625" style="3" bestFit="1" customWidth="1"/>
    <col min="6519" max="6519" width="9.140625" style="3"/>
    <col min="6520" max="6521" width="9.28515625" style="3" bestFit="1" customWidth="1"/>
    <col min="6522" max="6522" width="12.85546875" style="3" bestFit="1" customWidth="1"/>
    <col min="6523" max="6524" width="9.140625" style="3"/>
    <col min="6525" max="6526" width="9.28515625" style="3" bestFit="1" customWidth="1"/>
    <col min="6527" max="6527" width="9.140625" style="3"/>
    <col min="6528" max="6529" width="9.28515625" style="3" bestFit="1" customWidth="1"/>
    <col min="6530" max="6530" width="12.85546875" style="3" bestFit="1" customWidth="1"/>
    <col min="6531" max="6532" width="9.140625" style="3"/>
    <col min="6533" max="6534" width="9.28515625" style="3" bestFit="1" customWidth="1"/>
    <col min="6535" max="6535" width="9.140625" style="3"/>
    <col min="6536" max="6537" width="9.28515625" style="3" bestFit="1" customWidth="1"/>
    <col min="6538" max="6538" width="12.85546875" style="3" bestFit="1" customWidth="1"/>
    <col min="6539" max="6540" width="9.140625" style="3"/>
    <col min="6541" max="6542" width="9.28515625" style="3" bestFit="1" customWidth="1"/>
    <col min="6543" max="6543" width="9.140625" style="3"/>
    <col min="6544" max="6545" width="9.28515625" style="3" bestFit="1" customWidth="1"/>
    <col min="6546" max="6546" width="12.85546875" style="3" bestFit="1" customWidth="1"/>
    <col min="6547" max="6548" width="9.140625" style="3"/>
    <col min="6549" max="6550" width="9.28515625" style="3" bestFit="1" customWidth="1"/>
    <col min="6551" max="6551" width="9.140625" style="3"/>
    <col min="6552" max="6553" width="9.28515625" style="3" bestFit="1" customWidth="1"/>
    <col min="6554" max="6554" width="12.85546875" style="3" bestFit="1" customWidth="1"/>
    <col min="6555" max="6556" width="9.140625" style="3"/>
    <col min="6557" max="6558" width="9.28515625" style="3" bestFit="1" customWidth="1"/>
    <col min="6559" max="6559" width="9.140625" style="3"/>
    <col min="6560" max="6561" width="9.28515625" style="3" bestFit="1" customWidth="1"/>
    <col min="6562" max="6562" width="12.85546875" style="3" bestFit="1" customWidth="1"/>
    <col min="6563" max="6564" width="9.140625" style="3"/>
    <col min="6565" max="6566" width="9.28515625" style="3" bestFit="1" customWidth="1"/>
    <col min="6567" max="6567" width="9.140625" style="3"/>
    <col min="6568" max="6569" width="9.28515625" style="3" bestFit="1" customWidth="1"/>
    <col min="6570" max="6570" width="12.85546875" style="3" bestFit="1" customWidth="1"/>
    <col min="6571" max="6572" width="9.140625" style="3"/>
    <col min="6573" max="6574" width="9.28515625" style="3" bestFit="1" customWidth="1"/>
    <col min="6575" max="6575" width="9.140625" style="3"/>
    <col min="6576" max="6577" width="9.28515625" style="3" bestFit="1" customWidth="1"/>
    <col min="6578" max="6578" width="12.85546875" style="3" bestFit="1" customWidth="1"/>
    <col min="6579" max="6580" width="9.140625" style="3"/>
    <col min="6581" max="6582" width="9.28515625" style="3" bestFit="1" customWidth="1"/>
    <col min="6583" max="6583" width="9.140625" style="3"/>
    <col min="6584" max="6585" width="9.28515625" style="3" bestFit="1" customWidth="1"/>
    <col min="6586" max="6586" width="12.85546875" style="3" bestFit="1" customWidth="1"/>
    <col min="6587" max="6588" width="9.140625" style="3"/>
    <col min="6589" max="6590" width="9.28515625" style="3" bestFit="1" customWidth="1"/>
    <col min="6591" max="6591" width="9.140625" style="3"/>
    <col min="6592" max="6593" width="9.28515625" style="3" bestFit="1" customWidth="1"/>
    <col min="6594" max="6594" width="12.85546875" style="3" bestFit="1" customWidth="1"/>
    <col min="6595" max="6596" width="9.140625" style="3"/>
    <col min="6597" max="6598" width="9.28515625" style="3" bestFit="1" customWidth="1"/>
    <col min="6599" max="6599" width="9.140625" style="3"/>
    <col min="6600" max="6601" width="9.28515625" style="3" bestFit="1" customWidth="1"/>
    <col min="6602" max="6602" width="12.85546875" style="3" bestFit="1" customWidth="1"/>
    <col min="6603" max="6604" width="9.140625" style="3"/>
    <col min="6605" max="6606" width="9.28515625" style="3" bestFit="1" customWidth="1"/>
    <col min="6607" max="6607" width="9.140625" style="3"/>
    <col min="6608" max="6609" width="9.28515625" style="3" bestFit="1" customWidth="1"/>
    <col min="6610" max="6610" width="12.85546875" style="3" bestFit="1" customWidth="1"/>
    <col min="6611" max="6612" width="9.140625" style="3"/>
    <col min="6613" max="6614" width="9.28515625" style="3" bestFit="1" customWidth="1"/>
    <col min="6615" max="6615" width="9.140625" style="3"/>
    <col min="6616" max="6617" width="9.28515625" style="3" bestFit="1" customWidth="1"/>
    <col min="6618" max="6618" width="12.85546875" style="3" bestFit="1" customWidth="1"/>
    <col min="6619" max="6620" width="9.140625" style="3"/>
    <col min="6621" max="6622" width="9.28515625" style="3" bestFit="1" customWidth="1"/>
    <col min="6623" max="6623" width="9.140625" style="3"/>
    <col min="6624" max="6625" width="9.28515625" style="3" bestFit="1" customWidth="1"/>
    <col min="6626" max="6626" width="12.85546875" style="3" bestFit="1" customWidth="1"/>
    <col min="6627" max="6628" width="9.140625" style="3"/>
    <col min="6629" max="6630" width="9.28515625" style="3" bestFit="1" customWidth="1"/>
    <col min="6631" max="6631" width="9.140625" style="3"/>
    <col min="6632" max="6633" width="9.28515625" style="3" bestFit="1" customWidth="1"/>
    <col min="6634" max="6634" width="12.85546875" style="3" bestFit="1" customWidth="1"/>
    <col min="6635" max="6636" width="9.140625" style="3"/>
    <col min="6637" max="6638" width="9.28515625" style="3" bestFit="1" customWidth="1"/>
    <col min="6639" max="6639" width="9.140625" style="3"/>
    <col min="6640" max="6641" width="9.28515625" style="3" bestFit="1" customWidth="1"/>
    <col min="6642" max="6642" width="12.85546875" style="3" bestFit="1" customWidth="1"/>
    <col min="6643" max="6644" width="9.140625" style="3"/>
    <col min="6645" max="6646" width="9.28515625" style="3" bestFit="1" customWidth="1"/>
    <col min="6647" max="6647" width="9.140625" style="3"/>
    <col min="6648" max="6649" width="9.28515625" style="3" bestFit="1" customWidth="1"/>
    <col min="6650" max="6650" width="12.85546875" style="3" bestFit="1" customWidth="1"/>
    <col min="6651" max="6652" width="9.140625" style="3"/>
    <col min="6653" max="6654" width="9.28515625" style="3" bestFit="1" customWidth="1"/>
    <col min="6655" max="6655" width="9.140625" style="3"/>
    <col min="6656" max="6657" width="9.28515625" style="3" bestFit="1" customWidth="1"/>
    <col min="6658" max="6658" width="12.85546875" style="3" bestFit="1" customWidth="1"/>
    <col min="6659" max="6660" width="9.140625" style="3"/>
    <col min="6661" max="6662" width="9.28515625" style="3" bestFit="1" customWidth="1"/>
    <col min="6663" max="6663" width="9.140625" style="3"/>
    <col min="6664" max="6665" width="9.28515625" style="3" bestFit="1" customWidth="1"/>
    <col min="6666" max="6666" width="12.85546875" style="3" bestFit="1" customWidth="1"/>
    <col min="6667" max="6668" width="9.140625" style="3"/>
    <col min="6669" max="6670" width="9.28515625" style="3" bestFit="1" customWidth="1"/>
    <col min="6671" max="6671" width="9.140625" style="3"/>
    <col min="6672" max="6673" width="9.28515625" style="3" bestFit="1" customWidth="1"/>
    <col min="6674" max="6674" width="12.85546875" style="3" bestFit="1" customWidth="1"/>
    <col min="6675" max="6676" width="9.140625" style="3"/>
    <col min="6677" max="6678" width="9.28515625" style="3" bestFit="1" customWidth="1"/>
    <col min="6679" max="6679" width="9.140625" style="3"/>
    <col min="6680" max="6681" width="9.28515625" style="3" bestFit="1" customWidth="1"/>
    <col min="6682" max="6682" width="12.85546875" style="3" bestFit="1" customWidth="1"/>
    <col min="6683" max="6684" width="9.140625" style="3"/>
    <col min="6685" max="6686" width="9.28515625" style="3" bestFit="1" customWidth="1"/>
    <col min="6687" max="6687" width="9.140625" style="3"/>
    <col min="6688" max="6689" width="9.28515625" style="3" bestFit="1" customWidth="1"/>
    <col min="6690" max="6690" width="12.85546875" style="3" bestFit="1" customWidth="1"/>
    <col min="6691" max="6692" width="9.140625" style="3"/>
    <col min="6693" max="6694" width="9.28515625" style="3" bestFit="1" customWidth="1"/>
    <col min="6695" max="6695" width="9.140625" style="3"/>
    <col min="6696" max="6697" width="9.28515625" style="3" bestFit="1" customWidth="1"/>
    <col min="6698" max="6698" width="12.85546875" style="3" bestFit="1" customWidth="1"/>
    <col min="6699" max="6700" width="9.140625" style="3"/>
    <col min="6701" max="6702" width="9.28515625" style="3" bestFit="1" customWidth="1"/>
    <col min="6703" max="6703" width="9.140625" style="3"/>
    <col min="6704" max="6705" width="9.28515625" style="3" bestFit="1" customWidth="1"/>
    <col min="6706" max="6706" width="12.85546875" style="3" bestFit="1" customWidth="1"/>
    <col min="6707" max="6708" width="9.140625" style="3"/>
    <col min="6709" max="6710" width="9.28515625" style="3" bestFit="1" customWidth="1"/>
    <col min="6711" max="6711" width="9.140625" style="3"/>
    <col min="6712" max="6713" width="9.28515625" style="3" bestFit="1" customWidth="1"/>
    <col min="6714" max="6714" width="12.85546875" style="3" bestFit="1" customWidth="1"/>
    <col min="6715" max="6716" width="9.140625" style="3"/>
    <col min="6717" max="6718" width="9.28515625" style="3" bestFit="1" customWidth="1"/>
    <col min="6719" max="6719" width="9.140625" style="3"/>
    <col min="6720" max="6721" width="9.28515625" style="3" bestFit="1" customWidth="1"/>
    <col min="6722" max="6722" width="12.85546875" style="3" bestFit="1" customWidth="1"/>
    <col min="6723" max="6724" width="9.140625" style="3"/>
    <col min="6725" max="6726" width="9.28515625" style="3" bestFit="1" customWidth="1"/>
    <col min="6727" max="6727" width="9.140625" style="3"/>
    <col min="6728" max="6729" width="9.28515625" style="3" bestFit="1" customWidth="1"/>
    <col min="6730" max="6730" width="12.85546875" style="3" bestFit="1" customWidth="1"/>
    <col min="6731" max="6732" width="9.140625" style="3"/>
    <col min="6733" max="6734" width="9.28515625" style="3" bestFit="1" customWidth="1"/>
    <col min="6735" max="6735" width="9.140625" style="3"/>
    <col min="6736" max="6737" width="9.28515625" style="3" bestFit="1" customWidth="1"/>
    <col min="6738" max="6738" width="12.85546875" style="3" bestFit="1" customWidth="1"/>
    <col min="6739" max="6740" width="9.140625" style="3"/>
    <col min="6741" max="6742" width="9.28515625" style="3" bestFit="1" customWidth="1"/>
    <col min="6743" max="6743" width="9.140625" style="3"/>
    <col min="6744" max="6745" width="9.28515625" style="3" bestFit="1" customWidth="1"/>
    <col min="6746" max="6746" width="12.85546875" style="3" bestFit="1" customWidth="1"/>
    <col min="6747" max="6748" width="9.140625" style="3"/>
    <col min="6749" max="6750" width="9.28515625" style="3" bestFit="1" customWidth="1"/>
    <col min="6751" max="6751" width="9.140625" style="3"/>
    <col min="6752" max="6753" width="9.28515625" style="3" bestFit="1" customWidth="1"/>
    <col min="6754" max="6754" width="12.85546875" style="3" bestFit="1" customWidth="1"/>
    <col min="6755" max="6756" width="9.140625" style="3"/>
    <col min="6757" max="6758" width="9.28515625" style="3" bestFit="1" customWidth="1"/>
    <col min="6759" max="6759" width="9.140625" style="3"/>
    <col min="6760" max="6761" width="9.28515625" style="3" bestFit="1" customWidth="1"/>
    <col min="6762" max="6762" width="12.85546875" style="3" bestFit="1" customWidth="1"/>
    <col min="6763" max="6764" width="9.140625" style="3"/>
    <col min="6765" max="6766" width="9.28515625" style="3" bestFit="1" customWidth="1"/>
    <col min="6767" max="6767" width="9.140625" style="3"/>
    <col min="6768" max="6769" width="9.28515625" style="3" bestFit="1" customWidth="1"/>
    <col min="6770" max="6770" width="12.85546875" style="3" bestFit="1" customWidth="1"/>
    <col min="6771" max="6772" width="9.140625" style="3"/>
    <col min="6773" max="6774" width="9.28515625" style="3" bestFit="1" customWidth="1"/>
    <col min="6775" max="6775" width="9.140625" style="3"/>
    <col min="6776" max="6777" width="9.28515625" style="3" bestFit="1" customWidth="1"/>
    <col min="6778" max="6778" width="12.85546875" style="3" bestFit="1" customWidth="1"/>
    <col min="6779" max="6780" width="9.140625" style="3"/>
    <col min="6781" max="6782" width="9.28515625" style="3" bestFit="1" customWidth="1"/>
    <col min="6783" max="6783" width="9.140625" style="3"/>
    <col min="6784" max="6785" width="9.28515625" style="3" bestFit="1" customWidth="1"/>
    <col min="6786" max="6786" width="12.85546875" style="3" bestFit="1" customWidth="1"/>
    <col min="6787" max="6788" width="9.140625" style="3"/>
    <col min="6789" max="6790" width="9.28515625" style="3" bestFit="1" customWidth="1"/>
    <col min="6791" max="6791" width="9.140625" style="3"/>
    <col min="6792" max="6793" width="9.28515625" style="3" bestFit="1" customWidth="1"/>
    <col min="6794" max="6794" width="12.85546875" style="3" bestFit="1" customWidth="1"/>
    <col min="6795" max="6796" width="9.140625" style="3"/>
    <col min="6797" max="6798" width="9.28515625" style="3" bestFit="1" customWidth="1"/>
    <col min="6799" max="6799" width="9.140625" style="3"/>
    <col min="6800" max="6801" width="9.28515625" style="3" bestFit="1" customWidth="1"/>
    <col min="6802" max="6802" width="12.85546875" style="3" bestFit="1" customWidth="1"/>
    <col min="6803" max="6804" width="9.140625" style="3"/>
    <col min="6805" max="6806" width="9.28515625" style="3" bestFit="1" customWidth="1"/>
    <col min="6807" max="6807" width="9.140625" style="3"/>
    <col min="6808" max="6809" width="9.28515625" style="3" bestFit="1" customWidth="1"/>
    <col min="6810" max="6810" width="12.85546875" style="3" bestFit="1" customWidth="1"/>
    <col min="6811" max="6812" width="9.140625" style="3"/>
    <col min="6813" max="6814" width="9.28515625" style="3" bestFit="1" customWidth="1"/>
    <col min="6815" max="6815" width="9.140625" style="3"/>
    <col min="6816" max="6817" width="9.28515625" style="3" bestFit="1" customWidth="1"/>
    <col min="6818" max="6818" width="12.85546875" style="3" bestFit="1" customWidth="1"/>
    <col min="6819" max="6820" width="9.140625" style="3"/>
    <col min="6821" max="6822" width="9.28515625" style="3" bestFit="1" customWidth="1"/>
    <col min="6823" max="6823" width="9.140625" style="3"/>
    <col min="6824" max="6825" width="9.28515625" style="3" bestFit="1" customWidth="1"/>
    <col min="6826" max="6826" width="12.85546875" style="3" bestFit="1" customWidth="1"/>
    <col min="6827" max="6828" width="9.140625" style="3"/>
    <col min="6829" max="6830" width="9.28515625" style="3" bestFit="1" customWidth="1"/>
    <col min="6831" max="6831" width="9.140625" style="3"/>
    <col min="6832" max="6833" width="9.28515625" style="3" bestFit="1" customWidth="1"/>
    <col min="6834" max="6834" width="12.85546875" style="3" bestFit="1" customWidth="1"/>
    <col min="6835" max="6836" width="9.140625" style="3"/>
    <col min="6837" max="6838" width="9.28515625" style="3" bestFit="1" customWidth="1"/>
    <col min="6839" max="6839" width="9.140625" style="3"/>
    <col min="6840" max="6841" width="9.28515625" style="3" bestFit="1" customWidth="1"/>
    <col min="6842" max="6842" width="12.85546875" style="3" bestFit="1" customWidth="1"/>
    <col min="6843" max="6844" width="9.140625" style="3"/>
    <col min="6845" max="6846" width="9.28515625" style="3" bestFit="1" customWidth="1"/>
    <col min="6847" max="6847" width="9.140625" style="3"/>
    <col min="6848" max="6849" width="9.28515625" style="3" bestFit="1" customWidth="1"/>
    <col min="6850" max="6850" width="12.85546875" style="3" bestFit="1" customWidth="1"/>
    <col min="6851" max="6852" width="9.140625" style="3"/>
    <col min="6853" max="6854" width="9.28515625" style="3" bestFit="1" customWidth="1"/>
    <col min="6855" max="6855" width="9.140625" style="3"/>
    <col min="6856" max="6857" width="9.28515625" style="3" bestFit="1" customWidth="1"/>
    <col min="6858" max="6858" width="12.85546875" style="3" bestFit="1" customWidth="1"/>
    <col min="6859" max="6860" width="9.140625" style="3"/>
    <col min="6861" max="6862" width="9.28515625" style="3" bestFit="1" customWidth="1"/>
    <col min="6863" max="6863" width="9.140625" style="3"/>
    <col min="6864" max="6865" width="9.28515625" style="3" bestFit="1" customWidth="1"/>
    <col min="6866" max="6866" width="12.85546875" style="3" bestFit="1" customWidth="1"/>
    <col min="6867" max="6868" width="9.140625" style="3"/>
    <col min="6869" max="6870" width="9.28515625" style="3" bestFit="1" customWidth="1"/>
    <col min="6871" max="6871" width="9.140625" style="3"/>
    <col min="6872" max="6873" width="9.28515625" style="3" bestFit="1" customWidth="1"/>
    <col min="6874" max="6874" width="12.85546875" style="3" bestFit="1" customWidth="1"/>
    <col min="6875" max="6876" width="9.140625" style="3"/>
    <col min="6877" max="6878" width="9.28515625" style="3" bestFit="1" customWidth="1"/>
    <col min="6879" max="6879" width="9.140625" style="3"/>
    <col min="6880" max="6881" width="9.28515625" style="3" bestFit="1" customWidth="1"/>
    <col min="6882" max="6882" width="12.85546875" style="3" bestFit="1" customWidth="1"/>
    <col min="6883" max="6884" width="9.140625" style="3"/>
    <col min="6885" max="6886" width="9.28515625" style="3" bestFit="1" customWidth="1"/>
    <col min="6887" max="6887" width="9.140625" style="3"/>
    <col min="6888" max="6889" width="9.28515625" style="3" bestFit="1" customWidth="1"/>
    <col min="6890" max="6890" width="12.85546875" style="3" bestFit="1" customWidth="1"/>
    <col min="6891" max="6892" width="9.140625" style="3"/>
    <col min="6893" max="6894" width="9.28515625" style="3" bestFit="1" customWidth="1"/>
    <col min="6895" max="6895" width="9.140625" style="3"/>
    <col min="6896" max="6897" width="9.28515625" style="3" bestFit="1" customWidth="1"/>
    <col min="6898" max="6898" width="12.85546875" style="3" bestFit="1" customWidth="1"/>
    <col min="6899" max="6900" width="9.140625" style="3"/>
    <col min="6901" max="6902" width="9.28515625" style="3" bestFit="1" customWidth="1"/>
    <col min="6903" max="6903" width="9.140625" style="3"/>
    <col min="6904" max="6905" width="9.28515625" style="3" bestFit="1" customWidth="1"/>
    <col min="6906" max="6906" width="12.85546875" style="3" bestFit="1" customWidth="1"/>
    <col min="6907" max="6908" width="9.140625" style="3"/>
    <col min="6909" max="6910" width="9.28515625" style="3" bestFit="1" customWidth="1"/>
    <col min="6911" max="6911" width="9.140625" style="3"/>
    <col min="6912" max="6913" width="9.28515625" style="3" bestFit="1" customWidth="1"/>
    <col min="6914" max="6914" width="12.85546875" style="3" bestFit="1" customWidth="1"/>
    <col min="6915" max="6916" width="9.140625" style="3"/>
    <col min="6917" max="6918" width="9.28515625" style="3" bestFit="1" customWidth="1"/>
    <col min="6919" max="6919" width="9.140625" style="3"/>
    <col min="6920" max="6921" width="9.28515625" style="3" bestFit="1" customWidth="1"/>
    <col min="6922" max="6922" width="12.85546875" style="3" bestFit="1" customWidth="1"/>
    <col min="6923" max="6924" width="9.140625" style="3"/>
    <col min="6925" max="6926" width="9.28515625" style="3" bestFit="1" customWidth="1"/>
    <col min="6927" max="6927" width="9.140625" style="3"/>
    <col min="6928" max="6929" width="9.28515625" style="3" bestFit="1" customWidth="1"/>
    <col min="6930" max="6930" width="12.85546875" style="3" bestFit="1" customWidth="1"/>
    <col min="6931" max="6932" width="9.140625" style="3"/>
    <col min="6933" max="6934" width="9.28515625" style="3" bestFit="1" customWidth="1"/>
    <col min="6935" max="6935" width="9.140625" style="3"/>
    <col min="6936" max="6937" width="9.28515625" style="3" bestFit="1" customWidth="1"/>
    <col min="6938" max="6938" width="12.85546875" style="3" bestFit="1" customWidth="1"/>
    <col min="6939" max="6940" width="9.140625" style="3"/>
    <col min="6941" max="6942" width="9.28515625" style="3" bestFit="1" customWidth="1"/>
    <col min="6943" max="6943" width="9.140625" style="3"/>
    <col min="6944" max="6945" width="9.28515625" style="3" bestFit="1" customWidth="1"/>
    <col min="6946" max="6946" width="12.85546875" style="3" bestFit="1" customWidth="1"/>
    <col min="6947" max="6948" width="9.140625" style="3"/>
    <col min="6949" max="6950" width="9.28515625" style="3" bestFit="1" customWidth="1"/>
    <col min="6951" max="6951" width="9.140625" style="3"/>
    <col min="6952" max="6953" width="9.28515625" style="3" bestFit="1" customWidth="1"/>
    <col min="6954" max="6954" width="12.85546875" style="3" bestFit="1" customWidth="1"/>
    <col min="6955" max="6956" width="9.140625" style="3"/>
    <col min="6957" max="6958" width="9.28515625" style="3" bestFit="1" customWidth="1"/>
    <col min="6959" max="6959" width="9.140625" style="3"/>
    <col min="6960" max="6961" width="9.28515625" style="3" bestFit="1" customWidth="1"/>
    <col min="6962" max="6962" width="12.85546875" style="3" bestFit="1" customWidth="1"/>
    <col min="6963" max="6964" width="9.140625" style="3"/>
    <col min="6965" max="6966" width="9.28515625" style="3" bestFit="1" customWidth="1"/>
    <col min="6967" max="6967" width="9.140625" style="3"/>
    <col min="6968" max="6969" width="9.28515625" style="3" bestFit="1" customWidth="1"/>
    <col min="6970" max="6970" width="12.85546875" style="3" bestFit="1" customWidth="1"/>
    <col min="6971" max="6972" width="9.140625" style="3"/>
    <col min="6973" max="6974" width="9.28515625" style="3" bestFit="1" customWidth="1"/>
    <col min="6975" max="6975" width="9.140625" style="3"/>
    <col min="6976" max="6977" width="9.28515625" style="3" bestFit="1" customWidth="1"/>
    <col min="6978" max="6978" width="12.85546875" style="3" bestFit="1" customWidth="1"/>
    <col min="6979" max="6980" width="9.140625" style="3"/>
    <col min="6981" max="6982" width="9.28515625" style="3" bestFit="1" customWidth="1"/>
    <col min="6983" max="6983" width="9.140625" style="3"/>
    <col min="6984" max="6985" width="9.28515625" style="3" bestFit="1" customWidth="1"/>
    <col min="6986" max="6986" width="12.85546875" style="3" bestFit="1" customWidth="1"/>
    <col min="6987" max="6988" width="9.140625" style="3"/>
    <col min="6989" max="6990" width="9.28515625" style="3" bestFit="1" customWidth="1"/>
    <col min="6991" max="6991" width="9.140625" style="3"/>
    <col min="6992" max="6993" width="9.28515625" style="3" bestFit="1" customWidth="1"/>
    <col min="6994" max="6994" width="12.85546875" style="3" bestFit="1" customWidth="1"/>
    <col min="6995" max="6996" width="9.140625" style="3"/>
    <col min="6997" max="6998" width="9.28515625" style="3" bestFit="1" customWidth="1"/>
    <col min="6999" max="6999" width="9.140625" style="3"/>
    <col min="7000" max="7001" width="9.28515625" style="3" bestFit="1" customWidth="1"/>
    <col min="7002" max="7002" width="12.85546875" style="3" bestFit="1" customWidth="1"/>
    <col min="7003" max="7004" width="9.140625" style="3"/>
    <col min="7005" max="7006" width="9.28515625" style="3" bestFit="1" customWidth="1"/>
    <col min="7007" max="7007" width="9.140625" style="3"/>
    <col min="7008" max="7009" width="9.28515625" style="3" bestFit="1" customWidth="1"/>
    <col min="7010" max="7010" width="12.85546875" style="3" bestFit="1" customWidth="1"/>
    <col min="7011" max="7012" width="9.140625" style="3"/>
    <col min="7013" max="7014" width="9.28515625" style="3" bestFit="1" customWidth="1"/>
    <col min="7015" max="7015" width="9.140625" style="3"/>
    <col min="7016" max="7017" width="9.28515625" style="3" bestFit="1" customWidth="1"/>
    <col min="7018" max="7018" width="12.85546875" style="3" bestFit="1" customWidth="1"/>
    <col min="7019" max="7020" width="9.140625" style="3"/>
    <col min="7021" max="7022" width="9.28515625" style="3" bestFit="1" customWidth="1"/>
    <col min="7023" max="7023" width="9.140625" style="3"/>
    <col min="7024" max="7025" width="9.28515625" style="3" bestFit="1" customWidth="1"/>
    <col min="7026" max="7026" width="12.85546875" style="3" bestFit="1" customWidth="1"/>
    <col min="7027" max="7028" width="9.140625" style="3"/>
    <col min="7029" max="7030" width="9.28515625" style="3" bestFit="1" customWidth="1"/>
    <col min="7031" max="7031" width="9.140625" style="3"/>
    <col min="7032" max="7033" width="9.28515625" style="3" bestFit="1" customWidth="1"/>
    <col min="7034" max="7034" width="12.85546875" style="3" bestFit="1" customWidth="1"/>
    <col min="7035" max="7036" width="9.140625" style="3"/>
    <col min="7037" max="7038" width="9.28515625" style="3" bestFit="1" customWidth="1"/>
    <col min="7039" max="7039" width="9.140625" style="3"/>
    <col min="7040" max="7041" width="9.28515625" style="3" bestFit="1" customWidth="1"/>
    <col min="7042" max="7042" width="12.85546875" style="3" bestFit="1" customWidth="1"/>
    <col min="7043" max="7044" width="9.140625" style="3"/>
    <col min="7045" max="7046" width="9.28515625" style="3" bestFit="1" customWidth="1"/>
    <col min="7047" max="7047" width="9.140625" style="3"/>
    <col min="7048" max="7049" width="9.28515625" style="3" bestFit="1" customWidth="1"/>
    <col min="7050" max="7050" width="12.85546875" style="3" bestFit="1" customWidth="1"/>
    <col min="7051" max="7052" width="9.140625" style="3"/>
    <col min="7053" max="7054" width="9.28515625" style="3" bestFit="1" customWidth="1"/>
    <col min="7055" max="7055" width="9.140625" style="3"/>
    <col min="7056" max="7057" width="9.28515625" style="3" bestFit="1" customWidth="1"/>
    <col min="7058" max="7058" width="12.85546875" style="3" bestFit="1" customWidth="1"/>
    <col min="7059" max="7060" width="9.140625" style="3"/>
    <col min="7061" max="7062" width="9.28515625" style="3" bestFit="1" customWidth="1"/>
    <col min="7063" max="7063" width="9.140625" style="3"/>
    <col min="7064" max="7065" width="9.28515625" style="3" bestFit="1" customWidth="1"/>
    <col min="7066" max="7066" width="12.85546875" style="3" bestFit="1" customWidth="1"/>
    <col min="7067" max="7068" width="9.140625" style="3"/>
    <col min="7069" max="7070" width="9.28515625" style="3" bestFit="1" customWidth="1"/>
    <col min="7071" max="7071" width="9.140625" style="3"/>
    <col min="7072" max="7073" width="9.28515625" style="3" bestFit="1" customWidth="1"/>
    <col min="7074" max="7074" width="12.85546875" style="3" bestFit="1" customWidth="1"/>
    <col min="7075" max="7076" width="9.140625" style="3"/>
    <col min="7077" max="7078" width="9.28515625" style="3" bestFit="1" customWidth="1"/>
    <col min="7079" max="7079" width="9.140625" style="3"/>
    <col min="7080" max="7081" width="9.28515625" style="3" bestFit="1" customWidth="1"/>
    <col min="7082" max="7082" width="12.85546875" style="3" bestFit="1" customWidth="1"/>
    <col min="7083" max="7084" width="9.140625" style="3"/>
    <col min="7085" max="7086" width="9.28515625" style="3" bestFit="1" customWidth="1"/>
    <col min="7087" max="7087" width="9.140625" style="3"/>
    <col min="7088" max="7089" width="9.28515625" style="3" bestFit="1" customWidth="1"/>
    <col min="7090" max="7090" width="12.85546875" style="3" bestFit="1" customWidth="1"/>
    <col min="7091" max="7092" width="9.140625" style="3"/>
    <col min="7093" max="7094" width="9.28515625" style="3" bestFit="1" customWidth="1"/>
    <col min="7095" max="7095" width="9.140625" style="3"/>
    <col min="7096" max="7097" width="9.28515625" style="3" bestFit="1" customWidth="1"/>
    <col min="7098" max="7098" width="12.85546875" style="3" bestFit="1" customWidth="1"/>
    <col min="7099" max="7100" width="9.140625" style="3"/>
    <col min="7101" max="7102" width="9.28515625" style="3" bestFit="1" customWidth="1"/>
    <col min="7103" max="7103" width="9.140625" style="3"/>
    <col min="7104" max="7105" width="9.28515625" style="3" bestFit="1" customWidth="1"/>
    <col min="7106" max="7106" width="12.85546875" style="3" bestFit="1" customWidth="1"/>
    <col min="7107" max="7108" width="9.140625" style="3"/>
    <col min="7109" max="7110" width="9.28515625" style="3" bestFit="1" customWidth="1"/>
    <col min="7111" max="7111" width="9.140625" style="3"/>
    <col min="7112" max="7113" width="9.28515625" style="3" bestFit="1" customWidth="1"/>
    <col min="7114" max="7114" width="12.85546875" style="3" bestFit="1" customWidth="1"/>
    <col min="7115" max="7116" width="9.140625" style="3"/>
    <col min="7117" max="7118" width="9.28515625" style="3" bestFit="1" customWidth="1"/>
    <col min="7119" max="7119" width="9.140625" style="3"/>
    <col min="7120" max="7121" width="9.28515625" style="3" bestFit="1" customWidth="1"/>
    <col min="7122" max="7122" width="12.85546875" style="3" bestFit="1" customWidth="1"/>
    <col min="7123" max="7124" width="9.140625" style="3"/>
    <col min="7125" max="7126" width="9.28515625" style="3" bestFit="1" customWidth="1"/>
    <col min="7127" max="7127" width="9.140625" style="3"/>
    <col min="7128" max="7129" width="9.28515625" style="3" bestFit="1" customWidth="1"/>
    <col min="7130" max="7130" width="12.85546875" style="3" bestFit="1" customWidth="1"/>
    <col min="7131" max="7132" width="9.140625" style="3"/>
    <col min="7133" max="7134" width="9.28515625" style="3" bestFit="1" customWidth="1"/>
    <col min="7135" max="7135" width="9.140625" style="3"/>
    <col min="7136" max="7137" width="9.28515625" style="3" bestFit="1" customWidth="1"/>
    <col min="7138" max="7138" width="12.85546875" style="3" bestFit="1" customWidth="1"/>
    <col min="7139" max="7140" width="9.140625" style="3"/>
    <col min="7141" max="7142" width="9.28515625" style="3" bestFit="1" customWidth="1"/>
    <col min="7143" max="7143" width="9.140625" style="3"/>
    <col min="7144" max="7145" width="9.28515625" style="3" bestFit="1" customWidth="1"/>
    <col min="7146" max="7146" width="12.85546875" style="3" bestFit="1" customWidth="1"/>
    <col min="7147" max="7148" width="9.140625" style="3"/>
    <col min="7149" max="7150" width="9.28515625" style="3" bestFit="1" customWidth="1"/>
    <col min="7151" max="7151" width="9.140625" style="3"/>
    <col min="7152" max="7153" width="9.28515625" style="3" bestFit="1" customWidth="1"/>
    <col min="7154" max="7154" width="12.85546875" style="3" bestFit="1" customWidth="1"/>
    <col min="7155" max="7156" width="9.140625" style="3"/>
    <col min="7157" max="7158" width="9.28515625" style="3" bestFit="1" customWidth="1"/>
    <col min="7159" max="7159" width="9.140625" style="3"/>
    <col min="7160" max="7161" width="9.28515625" style="3" bestFit="1" customWidth="1"/>
    <col min="7162" max="7162" width="12.85546875" style="3" bestFit="1" customWidth="1"/>
    <col min="7163" max="7164" width="9.140625" style="3"/>
    <col min="7165" max="7166" width="9.28515625" style="3" bestFit="1" customWidth="1"/>
    <col min="7167" max="7167" width="9.140625" style="3"/>
    <col min="7168" max="7169" width="9.28515625" style="3" bestFit="1" customWidth="1"/>
    <col min="7170" max="7170" width="12.85546875" style="3" bestFit="1" customWidth="1"/>
    <col min="7171" max="7172" width="9.140625" style="3"/>
    <col min="7173" max="7174" width="9.28515625" style="3" bestFit="1" customWidth="1"/>
    <col min="7175" max="7175" width="9.140625" style="3"/>
    <col min="7176" max="7177" width="9.28515625" style="3" bestFit="1" customWidth="1"/>
    <col min="7178" max="7178" width="12.85546875" style="3" bestFit="1" customWidth="1"/>
    <col min="7179" max="7180" width="9.140625" style="3"/>
    <col min="7181" max="7182" width="9.28515625" style="3" bestFit="1" customWidth="1"/>
    <col min="7183" max="7183" width="9.140625" style="3"/>
    <col min="7184" max="7185" width="9.28515625" style="3" bestFit="1" customWidth="1"/>
    <col min="7186" max="7186" width="12.85546875" style="3" bestFit="1" customWidth="1"/>
    <col min="7187" max="7188" width="9.140625" style="3"/>
    <col min="7189" max="7190" width="9.28515625" style="3" bestFit="1" customWidth="1"/>
    <col min="7191" max="7191" width="9.140625" style="3"/>
    <col min="7192" max="7193" width="9.28515625" style="3" bestFit="1" customWidth="1"/>
    <col min="7194" max="7194" width="12.85546875" style="3" bestFit="1" customWidth="1"/>
    <col min="7195" max="7196" width="9.140625" style="3"/>
    <col min="7197" max="7198" width="9.28515625" style="3" bestFit="1" customWidth="1"/>
    <col min="7199" max="7199" width="9.140625" style="3"/>
    <col min="7200" max="7201" width="9.28515625" style="3" bestFit="1" customWidth="1"/>
    <col min="7202" max="7202" width="12.85546875" style="3" bestFit="1" customWidth="1"/>
    <col min="7203" max="7204" width="9.140625" style="3"/>
    <col min="7205" max="7206" width="9.28515625" style="3" bestFit="1" customWidth="1"/>
    <col min="7207" max="7207" width="9.140625" style="3"/>
    <col min="7208" max="7209" width="9.28515625" style="3" bestFit="1" customWidth="1"/>
    <col min="7210" max="7210" width="12.85546875" style="3" bestFit="1" customWidth="1"/>
    <col min="7211" max="7212" width="9.140625" style="3"/>
    <col min="7213" max="7214" width="9.28515625" style="3" bestFit="1" customWidth="1"/>
    <col min="7215" max="7215" width="9.140625" style="3"/>
    <col min="7216" max="7217" width="9.28515625" style="3" bestFit="1" customWidth="1"/>
    <col min="7218" max="7218" width="12.85546875" style="3" bestFit="1" customWidth="1"/>
    <col min="7219" max="7220" width="9.140625" style="3"/>
    <col min="7221" max="7222" width="9.28515625" style="3" bestFit="1" customWidth="1"/>
    <col min="7223" max="7223" width="9.140625" style="3"/>
    <col min="7224" max="7225" width="9.28515625" style="3" bestFit="1" customWidth="1"/>
    <col min="7226" max="7226" width="12.85546875" style="3" bestFit="1" customWidth="1"/>
    <col min="7227" max="7228" width="9.140625" style="3"/>
    <col min="7229" max="7230" width="9.28515625" style="3" bestFit="1" customWidth="1"/>
    <col min="7231" max="7231" width="9.140625" style="3"/>
    <col min="7232" max="7233" width="9.28515625" style="3" bestFit="1" customWidth="1"/>
    <col min="7234" max="7234" width="12.85546875" style="3" bestFit="1" customWidth="1"/>
    <col min="7235" max="7236" width="9.140625" style="3"/>
    <col min="7237" max="7238" width="9.28515625" style="3" bestFit="1" customWidth="1"/>
    <col min="7239" max="7239" width="9.140625" style="3"/>
    <col min="7240" max="7241" width="9.28515625" style="3" bestFit="1" customWidth="1"/>
    <col min="7242" max="7242" width="12.85546875" style="3" bestFit="1" customWidth="1"/>
    <col min="7243" max="7244" width="9.140625" style="3"/>
    <col min="7245" max="7246" width="9.28515625" style="3" bestFit="1" customWidth="1"/>
    <col min="7247" max="7247" width="9.140625" style="3"/>
    <col min="7248" max="7249" width="9.28515625" style="3" bestFit="1" customWidth="1"/>
    <col min="7250" max="7250" width="12.85546875" style="3" bestFit="1" customWidth="1"/>
    <col min="7251" max="7252" width="9.140625" style="3"/>
    <col min="7253" max="7254" width="9.28515625" style="3" bestFit="1" customWidth="1"/>
    <col min="7255" max="7255" width="9.140625" style="3"/>
    <col min="7256" max="7257" width="9.28515625" style="3" bestFit="1" customWidth="1"/>
    <col min="7258" max="7258" width="12.85546875" style="3" bestFit="1" customWidth="1"/>
    <col min="7259" max="7260" width="9.140625" style="3"/>
    <col min="7261" max="7262" width="9.28515625" style="3" bestFit="1" customWidth="1"/>
    <col min="7263" max="7263" width="9.140625" style="3"/>
    <col min="7264" max="7265" width="9.28515625" style="3" bestFit="1" customWidth="1"/>
    <col min="7266" max="7266" width="12.85546875" style="3" bestFit="1" customWidth="1"/>
    <col min="7267" max="7268" width="9.140625" style="3"/>
    <col min="7269" max="7270" width="9.28515625" style="3" bestFit="1" customWidth="1"/>
    <col min="7271" max="7271" width="9.140625" style="3"/>
    <col min="7272" max="7273" width="9.28515625" style="3" bestFit="1" customWidth="1"/>
    <col min="7274" max="7274" width="12.85546875" style="3" bestFit="1" customWidth="1"/>
    <col min="7275" max="7276" width="9.140625" style="3"/>
    <col min="7277" max="7278" width="9.28515625" style="3" bestFit="1" customWidth="1"/>
    <col min="7279" max="7279" width="9.140625" style="3"/>
    <col min="7280" max="7281" width="9.28515625" style="3" bestFit="1" customWidth="1"/>
    <col min="7282" max="7282" width="12.85546875" style="3" bestFit="1" customWidth="1"/>
    <col min="7283" max="7284" width="9.140625" style="3"/>
    <col min="7285" max="7286" width="9.28515625" style="3" bestFit="1" customWidth="1"/>
    <col min="7287" max="7287" width="9.140625" style="3"/>
    <col min="7288" max="7289" width="9.28515625" style="3" bestFit="1" customWidth="1"/>
    <col min="7290" max="7290" width="12.85546875" style="3" bestFit="1" customWidth="1"/>
    <col min="7291" max="7292" width="9.140625" style="3"/>
    <col min="7293" max="7294" width="9.28515625" style="3" bestFit="1" customWidth="1"/>
    <col min="7295" max="7295" width="9.140625" style="3"/>
    <col min="7296" max="7297" width="9.28515625" style="3" bestFit="1" customWidth="1"/>
    <col min="7298" max="7298" width="12.85546875" style="3" bestFit="1" customWidth="1"/>
    <col min="7299" max="7300" width="9.140625" style="3"/>
    <col min="7301" max="7302" width="9.28515625" style="3" bestFit="1" customWidth="1"/>
    <col min="7303" max="7303" width="9.140625" style="3"/>
    <col min="7304" max="7305" width="9.28515625" style="3" bestFit="1" customWidth="1"/>
    <col min="7306" max="7306" width="12.85546875" style="3" bestFit="1" customWidth="1"/>
    <col min="7307" max="7308" width="9.140625" style="3"/>
    <col min="7309" max="7310" width="9.28515625" style="3" bestFit="1" customWidth="1"/>
    <col min="7311" max="7311" width="9.140625" style="3"/>
    <col min="7312" max="7313" width="9.28515625" style="3" bestFit="1" customWidth="1"/>
    <col min="7314" max="7314" width="12.85546875" style="3" bestFit="1" customWidth="1"/>
    <col min="7315" max="7316" width="9.140625" style="3"/>
    <col min="7317" max="7318" width="9.28515625" style="3" bestFit="1" customWidth="1"/>
    <col min="7319" max="7319" width="9.140625" style="3"/>
    <col min="7320" max="7321" width="9.28515625" style="3" bestFit="1" customWidth="1"/>
    <col min="7322" max="7322" width="12.85546875" style="3" bestFit="1" customWidth="1"/>
    <col min="7323" max="7324" width="9.140625" style="3"/>
    <col min="7325" max="7326" width="9.28515625" style="3" bestFit="1" customWidth="1"/>
    <col min="7327" max="7327" width="9.140625" style="3"/>
    <col min="7328" max="7329" width="9.28515625" style="3" bestFit="1" customWidth="1"/>
    <col min="7330" max="7330" width="12.85546875" style="3" bestFit="1" customWidth="1"/>
    <col min="7331" max="7332" width="9.140625" style="3"/>
    <col min="7333" max="7334" width="9.28515625" style="3" bestFit="1" customWidth="1"/>
    <col min="7335" max="7335" width="9.140625" style="3"/>
    <col min="7336" max="7337" width="9.28515625" style="3" bestFit="1" customWidth="1"/>
    <col min="7338" max="7338" width="12.85546875" style="3" bestFit="1" customWidth="1"/>
    <col min="7339" max="7340" width="9.140625" style="3"/>
    <col min="7341" max="7342" width="9.28515625" style="3" bestFit="1" customWidth="1"/>
    <col min="7343" max="7343" width="9.140625" style="3"/>
    <col min="7344" max="7345" width="9.28515625" style="3" bestFit="1" customWidth="1"/>
    <col min="7346" max="7346" width="12.85546875" style="3" bestFit="1" customWidth="1"/>
    <col min="7347" max="7348" width="9.140625" style="3"/>
    <col min="7349" max="7350" width="9.28515625" style="3" bestFit="1" customWidth="1"/>
    <col min="7351" max="7351" width="9.140625" style="3"/>
    <col min="7352" max="7353" width="9.28515625" style="3" bestFit="1" customWidth="1"/>
    <col min="7354" max="7354" width="12.85546875" style="3" bestFit="1" customWidth="1"/>
    <col min="7355" max="7356" width="9.140625" style="3"/>
    <col min="7357" max="7358" width="9.28515625" style="3" bestFit="1" customWidth="1"/>
    <col min="7359" max="7359" width="9.140625" style="3"/>
    <col min="7360" max="7361" width="9.28515625" style="3" bestFit="1" customWidth="1"/>
    <col min="7362" max="7362" width="12.85546875" style="3" bestFit="1" customWidth="1"/>
    <col min="7363" max="7364" width="9.140625" style="3"/>
    <col min="7365" max="7366" width="9.28515625" style="3" bestFit="1" customWidth="1"/>
    <col min="7367" max="7367" width="9.140625" style="3"/>
    <col min="7368" max="7369" width="9.28515625" style="3" bestFit="1" customWidth="1"/>
    <col min="7370" max="7370" width="12.85546875" style="3" bestFit="1" customWidth="1"/>
    <col min="7371" max="7372" width="9.140625" style="3"/>
    <col min="7373" max="7374" width="9.28515625" style="3" bestFit="1" customWidth="1"/>
    <col min="7375" max="7375" width="9.140625" style="3"/>
    <col min="7376" max="7377" width="9.28515625" style="3" bestFit="1" customWidth="1"/>
    <col min="7378" max="7378" width="12.85546875" style="3" bestFit="1" customWidth="1"/>
    <col min="7379" max="7380" width="9.140625" style="3"/>
    <col min="7381" max="7382" width="9.28515625" style="3" bestFit="1" customWidth="1"/>
    <col min="7383" max="7383" width="9.140625" style="3"/>
    <col min="7384" max="7385" width="9.28515625" style="3" bestFit="1" customWidth="1"/>
    <col min="7386" max="7386" width="12.85546875" style="3" bestFit="1" customWidth="1"/>
    <col min="7387" max="7388" width="9.140625" style="3"/>
    <col min="7389" max="7390" width="9.28515625" style="3" bestFit="1" customWidth="1"/>
    <col min="7391" max="7391" width="9.140625" style="3"/>
    <col min="7392" max="7393" width="9.28515625" style="3" bestFit="1" customWidth="1"/>
    <col min="7394" max="7394" width="12.85546875" style="3" bestFit="1" customWidth="1"/>
    <col min="7395" max="7396" width="9.140625" style="3"/>
    <col min="7397" max="7398" width="9.28515625" style="3" bestFit="1" customWidth="1"/>
    <col min="7399" max="7399" width="9.140625" style="3"/>
    <col min="7400" max="7401" width="9.28515625" style="3" bestFit="1" customWidth="1"/>
    <col min="7402" max="7402" width="12.85546875" style="3" bestFit="1" customWidth="1"/>
    <col min="7403" max="7404" width="9.140625" style="3"/>
    <col min="7405" max="7406" width="9.28515625" style="3" bestFit="1" customWidth="1"/>
    <col min="7407" max="7407" width="9.140625" style="3"/>
    <col min="7408" max="7409" width="9.28515625" style="3" bestFit="1" customWidth="1"/>
    <col min="7410" max="7410" width="12.85546875" style="3" bestFit="1" customWidth="1"/>
    <col min="7411" max="7412" width="9.140625" style="3"/>
    <col min="7413" max="7414" width="9.28515625" style="3" bestFit="1" customWidth="1"/>
    <col min="7415" max="7415" width="9.140625" style="3"/>
    <col min="7416" max="7417" width="9.28515625" style="3" bestFit="1" customWidth="1"/>
    <col min="7418" max="7418" width="12.85546875" style="3" bestFit="1" customWidth="1"/>
    <col min="7419" max="7420" width="9.140625" style="3"/>
    <col min="7421" max="7422" width="9.28515625" style="3" bestFit="1" customWidth="1"/>
    <col min="7423" max="7423" width="9.140625" style="3"/>
    <col min="7424" max="7425" width="9.28515625" style="3" bestFit="1" customWidth="1"/>
    <col min="7426" max="7426" width="12.85546875" style="3" bestFit="1" customWidth="1"/>
    <col min="7427" max="7428" width="9.140625" style="3"/>
    <col min="7429" max="7430" width="9.28515625" style="3" bestFit="1" customWidth="1"/>
    <col min="7431" max="7431" width="9.140625" style="3"/>
    <col min="7432" max="7433" width="9.28515625" style="3" bestFit="1" customWidth="1"/>
    <col min="7434" max="7434" width="12.85546875" style="3" bestFit="1" customWidth="1"/>
    <col min="7435" max="7436" width="9.140625" style="3"/>
    <col min="7437" max="7438" width="9.28515625" style="3" bestFit="1" customWidth="1"/>
    <col min="7439" max="7439" width="9.140625" style="3"/>
    <col min="7440" max="7441" width="9.28515625" style="3" bestFit="1" customWidth="1"/>
    <col min="7442" max="7442" width="12.85546875" style="3" bestFit="1" customWidth="1"/>
    <col min="7443" max="7444" width="9.140625" style="3"/>
    <col min="7445" max="7446" width="9.28515625" style="3" bestFit="1" customWidth="1"/>
    <col min="7447" max="7447" width="9.140625" style="3"/>
    <col min="7448" max="7449" width="9.28515625" style="3" bestFit="1" customWidth="1"/>
    <col min="7450" max="7450" width="12.85546875" style="3" bestFit="1" customWidth="1"/>
    <col min="7451" max="7452" width="9.140625" style="3"/>
    <col min="7453" max="7454" width="9.28515625" style="3" bestFit="1" customWidth="1"/>
    <col min="7455" max="7455" width="9.140625" style="3"/>
    <col min="7456" max="7457" width="9.28515625" style="3" bestFit="1" customWidth="1"/>
    <col min="7458" max="7458" width="12.85546875" style="3" bestFit="1" customWidth="1"/>
    <col min="7459" max="7460" width="9.140625" style="3"/>
    <col min="7461" max="7462" width="9.28515625" style="3" bestFit="1" customWidth="1"/>
    <col min="7463" max="7463" width="9.140625" style="3"/>
    <col min="7464" max="7465" width="9.28515625" style="3" bestFit="1" customWidth="1"/>
    <col min="7466" max="7466" width="12.85546875" style="3" bestFit="1" customWidth="1"/>
    <col min="7467" max="7468" width="9.140625" style="3"/>
    <col min="7469" max="7470" width="9.28515625" style="3" bestFit="1" customWidth="1"/>
    <col min="7471" max="7471" width="9.140625" style="3"/>
    <col min="7472" max="7473" width="9.28515625" style="3" bestFit="1" customWidth="1"/>
    <col min="7474" max="7474" width="12.85546875" style="3" bestFit="1" customWidth="1"/>
    <col min="7475" max="7476" width="9.140625" style="3"/>
    <col min="7477" max="7478" width="9.28515625" style="3" bestFit="1" customWidth="1"/>
    <col min="7479" max="7479" width="9.140625" style="3"/>
    <col min="7480" max="7481" width="9.28515625" style="3" bestFit="1" customWidth="1"/>
    <col min="7482" max="7482" width="12.85546875" style="3" bestFit="1" customWidth="1"/>
    <col min="7483" max="7484" width="9.140625" style="3"/>
    <col min="7485" max="7486" width="9.28515625" style="3" bestFit="1" customWidth="1"/>
    <col min="7487" max="7487" width="9.140625" style="3"/>
    <col min="7488" max="7489" width="9.28515625" style="3" bestFit="1" customWidth="1"/>
    <col min="7490" max="7490" width="12.85546875" style="3" bestFit="1" customWidth="1"/>
    <col min="7491" max="7492" width="9.140625" style="3"/>
    <col min="7493" max="7494" width="9.28515625" style="3" bestFit="1" customWidth="1"/>
    <col min="7495" max="7495" width="9.140625" style="3"/>
    <col min="7496" max="7497" width="9.28515625" style="3" bestFit="1" customWidth="1"/>
    <col min="7498" max="7498" width="12.85546875" style="3" bestFit="1" customWidth="1"/>
    <col min="7499" max="7500" width="9.140625" style="3"/>
    <col min="7501" max="7502" width="9.28515625" style="3" bestFit="1" customWidth="1"/>
    <col min="7503" max="7503" width="9.140625" style="3"/>
    <col min="7504" max="7505" width="9.28515625" style="3" bestFit="1" customWidth="1"/>
    <col min="7506" max="7506" width="12.85546875" style="3" bestFit="1" customWidth="1"/>
    <col min="7507" max="7508" width="9.140625" style="3"/>
    <col min="7509" max="7510" width="9.28515625" style="3" bestFit="1" customWidth="1"/>
    <col min="7511" max="7511" width="9.140625" style="3"/>
    <col min="7512" max="7513" width="9.28515625" style="3" bestFit="1" customWidth="1"/>
    <col min="7514" max="7514" width="12.85546875" style="3" bestFit="1" customWidth="1"/>
    <col min="7515" max="7516" width="9.140625" style="3"/>
    <col min="7517" max="7518" width="9.28515625" style="3" bestFit="1" customWidth="1"/>
    <col min="7519" max="7519" width="9.140625" style="3"/>
    <col min="7520" max="7521" width="9.28515625" style="3" bestFit="1" customWidth="1"/>
    <col min="7522" max="7522" width="12.85546875" style="3" bestFit="1" customWidth="1"/>
    <col min="7523" max="7524" width="9.140625" style="3"/>
    <col min="7525" max="7526" width="9.28515625" style="3" bestFit="1" customWidth="1"/>
    <col min="7527" max="7527" width="9.140625" style="3"/>
    <col min="7528" max="7529" width="9.28515625" style="3" bestFit="1" customWidth="1"/>
    <col min="7530" max="7530" width="12.85546875" style="3" bestFit="1" customWidth="1"/>
    <col min="7531" max="7532" width="9.140625" style="3"/>
    <col min="7533" max="7534" width="9.28515625" style="3" bestFit="1" customWidth="1"/>
    <col min="7535" max="7535" width="9.140625" style="3"/>
    <col min="7536" max="7537" width="9.28515625" style="3" bestFit="1" customWidth="1"/>
    <col min="7538" max="7538" width="12.85546875" style="3" bestFit="1" customWidth="1"/>
    <col min="7539" max="7540" width="9.140625" style="3"/>
    <col min="7541" max="7542" width="9.28515625" style="3" bestFit="1" customWidth="1"/>
    <col min="7543" max="7543" width="9.140625" style="3"/>
    <col min="7544" max="7545" width="9.28515625" style="3" bestFit="1" customWidth="1"/>
    <col min="7546" max="7546" width="12.85546875" style="3" bestFit="1" customWidth="1"/>
    <col min="7547" max="7548" width="9.140625" style="3"/>
    <col min="7549" max="7550" width="9.28515625" style="3" bestFit="1" customWidth="1"/>
    <col min="7551" max="7551" width="9.140625" style="3"/>
    <col min="7552" max="7553" width="9.28515625" style="3" bestFit="1" customWidth="1"/>
    <col min="7554" max="7554" width="12.85546875" style="3" bestFit="1" customWidth="1"/>
    <col min="7555" max="7556" width="9.140625" style="3"/>
    <col min="7557" max="7558" width="9.28515625" style="3" bestFit="1" customWidth="1"/>
    <col min="7559" max="7559" width="9.140625" style="3"/>
    <col min="7560" max="7561" width="9.28515625" style="3" bestFit="1" customWidth="1"/>
    <col min="7562" max="7562" width="12.85546875" style="3" bestFit="1" customWidth="1"/>
    <col min="7563" max="7564" width="9.140625" style="3"/>
    <col min="7565" max="7566" width="9.28515625" style="3" bestFit="1" customWidth="1"/>
    <col min="7567" max="7567" width="9.140625" style="3"/>
    <col min="7568" max="7569" width="9.28515625" style="3" bestFit="1" customWidth="1"/>
    <col min="7570" max="7570" width="12.85546875" style="3" bestFit="1" customWidth="1"/>
    <col min="7571" max="7572" width="9.140625" style="3"/>
    <col min="7573" max="7574" width="9.28515625" style="3" bestFit="1" customWidth="1"/>
    <col min="7575" max="7575" width="9.140625" style="3"/>
    <col min="7576" max="7577" width="9.28515625" style="3" bestFit="1" customWidth="1"/>
    <col min="7578" max="7578" width="12.85546875" style="3" bestFit="1" customWidth="1"/>
    <col min="7579" max="7580" width="9.140625" style="3"/>
    <col min="7581" max="7582" width="9.28515625" style="3" bestFit="1" customWidth="1"/>
    <col min="7583" max="7583" width="9.140625" style="3"/>
    <col min="7584" max="7585" width="9.28515625" style="3" bestFit="1" customWidth="1"/>
    <col min="7586" max="7586" width="12.85546875" style="3" bestFit="1" customWidth="1"/>
    <col min="7587" max="7588" width="9.140625" style="3"/>
    <col min="7589" max="7590" width="9.28515625" style="3" bestFit="1" customWidth="1"/>
    <col min="7591" max="7591" width="9.140625" style="3"/>
    <col min="7592" max="7593" width="9.28515625" style="3" bestFit="1" customWidth="1"/>
    <col min="7594" max="7594" width="12.85546875" style="3" bestFit="1" customWidth="1"/>
    <col min="7595" max="7596" width="9.140625" style="3"/>
    <col min="7597" max="7598" width="9.28515625" style="3" bestFit="1" customWidth="1"/>
    <col min="7599" max="7599" width="9.140625" style="3"/>
    <col min="7600" max="7601" width="9.28515625" style="3" bestFit="1" customWidth="1"/>
    <col min="7602" max="7602" width="12.85546875" style="3" bestFit="1" customWidth="1"/>
    <col min="7603" max="7604" width="9.140625" style="3"/>
    <col min="7605" max="7606" width="9.28515625" style="3" bestFit="1" customWidth="1"/>
    <col min="7607" max="7607" width="9.140625" style="3"/>
    <col min="7608" max="7609" width="9.28515625" style="3" bestFit="1" customWidth="1"/>
    <col min="7610" max="7610" width="12.85546875" style="3" bestFit="1" customWidth="1"/>
    <col min="7611" max="7612" width="9.140625" style="3"/>
    <col min="7613" max="7614" width="9.28515625" style="3" bestFit="1" customWidth="1"/>
    <col min="7615" max="7615" width="9.140625" style="3"/>
    <col min="7616" max="7617" width="9.28515625" style="3" bestFit="1" customWidth="1"/>
    <col min="7618" max="7618" width="12.85546875" style="3" bestFit="1" customWidth="1"/>
    <col min="7619" max="7620" width="9.140625" style="3"/>
    <col min="7621" max="7622" width="9.28515625" style="3" bestFit="1" customWidth="1"/>
    <col min="7623" max="7623" width="9.140625" style="3"/>
    <col min="7624" max="7625" width="9.28515625" style="3" bestFit="1" customWidth="1"/>
    <col min="7626" max="7626" width="12.85546875" style="3" bestFit="1" customWidth="1"/>
    <col min="7627" max="7628" width="9.140625" style="3"/>
    <col min="7629" max="7630" width="9.28515625" style="3" bestFit="1" customWidth="1"/>
    <col min="7631" max="7631" width="9.140625" style="3"/>
    <col min="7632" max="7633" width="9.28515625" style="3" bestFit="1" customWidth="1"/>
    <col min="7634" max="7634" width="12.85546875" style="3" bestFit="1" customWidth="1"/>
    <col min="7635" max="7636" width="9.140625" style="3"/>
    <col min="7637" max="7638" width="9.28515625" style="3" bestFit="1" customWidth="1"/>
    <col min="7639" max="7639" width="9.140625" style="3"/>
    <col min="7640" max="7641" width="9.28515625" style="3" bestFit="1" customWidth="1"/>
    <col min="7642" max="7642" width="12.85546875" style="3" bestFit="1" customWidth="1"/>
    <col min="7643" max="7644" width="9.140625" style="3"/>
    <col min="7645" max="7646" width="9.28515625" style="3" bestFit="1" customWidth="1"/>
    <col min="7647" max="7647" width="9.140625" style="3"/>
    <col min="7648" max="7649" width="9.28515625" style="3" bestFit="1" customWidth="1"/>
    <col min="7650" max="7650" width="12.85546875" style="3" bestFit="1" customWidth="1"/>
    <col min="7651" max="7652" width="9.140625" style="3"/>
    <col min="7653" max="7654" width="9.28515625" style="3" bestFit="1" customWidth="1"/>
    <col min="7655" max="7655" width="9.140625" style="3"/>
    <col min="7656" max="7657" width="9.28515625" style="3" bestFit="1" customWidth="1"/>
    <col min="7658" max="7658" width="12.85546875" style="3" bestFit="1" customWidth="1"/>
    <col min="7659" max="7660" width="9.140625" style="3"/>
    <col min="7661" max="7662" width="9.28515625" style="3" bestFit="1" customWidth="1"/>
    <col min="7663" max="7663" width="9.140625" style="3"/>
    <col min="7664" max="7665" width="9.28515625" style="3" bestFit="1" customWidth="1"/>
    <col min="7666" max="7666" width="12.85546875" style="3" bestFit="1" customWidth="1"/>
    <col min="7667" max="7668" width="9.140625" style="3"/>
    <col min="7669" max="7670" width="9.28515625" style="3" bestFit="1" customWidth="1"/>
    <col min="7671" max="7671" width="9.140625" style="3"/>
    <col min="7672" max="7673" width="9.28515625" style="3" bestFit="1" customWidth="1"/>
    <col min="7674" max="7674" width="12.85546875" style="3" bestFit="1" customWidth="1"/>
    <col min="7675" max="7676" width="9.140625" style="3"/>
    <col min="7677" max="7678" width="9.28515625" style="3" bestFit="1" customWidth="1"/>
    <col min="7679" max="7679" width="9.140625" style="3"/>
    <col min="7680" max="7681" width="9.28515625" style="3" bestFit="1" customWidth="1"/>
    <col min="7682" max="7682" width="12.85546875" style="3" bestFit="1" customWidth="1"/>
    <col min="7683" max="7684" width="9.140625" style="3"/>
    <col min="7685" max="7686" width="9.28515625" style="3" bestFit="1" customWidth="1"/>
    <col min="7687" max="7687" width="9.140625" style="3"/>
    <col min="7688" max="7689" width="9.28515625" style="3" bestFit="1" customWidth="1"/>
    <col min="7690" max="7690" width="12.85546875" style="3" bestFit="1" customWidth="1"/>
    <col min="7691" max="7692" width="9.140625" style="3"/>
    <col min="7693" max="7694" width="9.28515625" style="3" bestFit="1" customWidth="1"/>
    <col min="7695" max="7695" width="9.140625" style="3"/>
    <col min="7696" max="7697" width="9.28515625" style="3" bestFit="1" customWidth="1"/>
    <col min="7698" max="7698" width="12.85546875" style="3" bestFit="1" customWidth="1"/>
    <col min="7699" max="7700" width="9.140625" style="3"/>
    <col min="7701" max="7702" width="9.28515625" style="3" bestFit="1" customWidth="1"/>
    <col min="7703" max="7703" width="9.140625" style="3"/>
    <col min="7704" max="7705" width="9.28515625" style="3" bestFit="1" customWidth="1"/>
    <col min="7706" max="7706" width="12.85546875" style="3" bestFit="1" customWidth="1"/>
    <col min="7707" max="7708" width="9.140625" style="3"/>
    <col min="7709" max="7710" width="9.28515625" style="3" bestFit="1" customWidth="1"/>
    <col min="7711" max="7711" width="9.140625" style="3"/>
    <col min="7712" max="7713" width="9.28515625" style="3" bestFit="1" customWidth="1"/>
    <col min="7714" max="7714" width="12.85546875" style="3" bestFit="1" customWidth="1"/>
    <col min="7715" max="7716" width="9.140625" style="3"/>
    <col min="7717" max="7718" width="9.28515625" style="3" bestFit="1" customWidth="1"/>
    <col min="7719" max="7719" width="9.140625" style="3"/>
    <col min="7720" max="7721" width="9.28515625" style="3" bestFit="1" customWidth="1"/>
    <col min="7722" max="7722" width="12.85546875" style="3" bestFit="1" customWidth="1"/>
    <col min="7723" max="7724" width="9.140625" style="3"/>
    <col min="7725" max="7726" width="9.28515625" style="3" bestFit="1" customWidth="1"/>
    <col min="7727" max="7727" width="9.140625" style="3"/>
    <col min="7728" max="7729" width="9.28515625" style="3" bestFit="1" customWidth="1"/>
    <col min="7730" max="7730" width="12.85546875" style="3" bestFit="1" customWidth="1"/>
    <col min="7731" max="7732" width="9.140625" style="3"/>
    <col min="7733" max="7734" width="9.28515625" style="3" bestFit="1" customWidth="1"/>
    <col min="7735" max="7735" width="9.140625" style="3"/>
    <col min="7736" max="7737" width="9.28515625" style="3" bestFit="1" customWidth="1"/>
    <col min="7738" max="7738" width="12.85546875" style="3" bestFit="1" customWidth="1"/>
    <col min="7739" max="7740" width="9.140625" style="3"/>
    <col min="7741" max="7742" width="9.28515625" style="3" bestFit="1" customWidth="1"/>
    <col min="7743" max="7743" width="9.140625" style="3"/>
    <col min="7744" max="7745" width="9.28515625" style="3" bestFit="1" customWidth="1"/>
    <col min="7746" max="7746" width="12.85546875" style="3" bestFit="1" customWidth="1"/>
    <col min="7747" max="7748" width="9.140625" style="3"/>
    <col min="7749" max="7750" width="9.28515625" style="3" bestFit="1" customWidth="1"/>
    <col min="7751" max="7751" width="9.140625" style="3"/>
    <col min="7752" max="7753" width="9.28515625" style="3" bestFit="1" customWidth="1"/>
    <col min="7754" max="7754" width="12.85546875" style="3" bestFit="1" customWidth="1"/>
    <col min="7755" max="7756" width="9.140625" style="3"/>
    <col min="7757" max="7758" width="9.28515625" style="3" bestFit="1" customWidth="1"/>
    <col min="7759" max="7759" width="9.140625" style="3"/>
    <col min="7760" max="7761" width="9.28515625" style="3" bestFit="1" customWidth="1"/>
    <col min="7762" max="7762" width="12.85546875" style="3" bestFit="1" customWidth="1"/>
    <col min="7763" max="7764" width="9.140625" style="3"/>
    <col min="7765" max="7766" width="9.28515625" style="3" bestFit="1" customWidth="1"/>
    <col min="7767" max="7767" width="9.140625" style="3"/>
    <col min="7768" max="7769" width="9.28515625" style="3" bestFit="1" customWidth="1"/>
    <col min="7770" max="7770" width="12.85546875" style="3" bestFit="1" customWidth="1"/>
    <col min="7771" max="7772" width="9.140625" style="3"/>
    <col min="7773" max="7774" width="9.28515625" style="3" bestFit="1" customWidth="1"/>
    <col min="7775" max="7775" width="9.140625" style="3"/>
    <col min="7776" max="7777" width="9.28515625" style="3" bestFit="1" customWidth="1"/>
    <col min="7778" max="7778" width="12.85546875" style="3" bestFit="1" customWidth="1"/>
    <col min="7779" max="7780" width="9.140625" style="3"/>
    <col min="7781" max="7782" width="9.28515625" style="3" bestFit="1" customWidth="1"/>
    <col min="7783" max="7783" width="9.140625" style="3"/>
    <col min="7784" max="7785" width="9.28515625" style="3" bestFit="1" customWidth="1"/>
    <col min="7786" max="7786" width="12.85546875" style="3" bestFit="1" customWidth="1"/>
    <col min="7787" max="7788" width="9.140625" style="3"/>
    <col min="7789" max="7790" width="9.28515625" style="3" bestFit="1" customWidth="1"/>
    <col min="7791" max="7791" width="9.140625" style="3"/>
    <col min="7792" max="7793" width="9.28515625" style="3" bestFit="1" customWidth="1"/>
    <col min="7794" max="7794" width="12.85546875" style="3" bestFit="1" customWidth="1"/>
    <col min="7795" max="7796" width="9.140625" style="3"/>
    <col min="7797" max="7798" width="9.28515625" style="3" bestFit="1" customWidth="1"/>
    <col min="7799" max="7799" width="9.140625" style="3"/>
    <col min="7800" max="7801" width="9.28515625" style="3" bestFit="1" customWidth="1"/>
    <col min="7802" max="7802" width="12.85546875" style="3" bestFit="1" customWidth="1"/>
    <col min="7803" max="7804" width="9.140625" style="3"/>
    <col min="7805" max="7806" width="9.28515625" style="3" bestFit="1" customWidth="1"/>
    <col min="7807" max="7807" width="9.140625" style="3"/>
    <col min="7808" max="7809" width="9.28515625" style="3" bestFit="1" customWidth="1"/>
    <col min="7810" max="7810" width="12.85546875" style="3" bestFit="1" customWidth="1"/>
    <col min="7811" max="7812" width="9.140625" style="3"/>
    <col min="7813" max="7814" width="9.28515625" style="3" bestFit="1" customWidth="1"/>
    <col min="7815" max="7815" width="9.140625" style="3"/>
    <col min="7816" max="7817" width="9.28515625" style="3" bestFit="1" customWidth="1"/>
    <col min="7818" max="7818" width="12.85546875" style="3" bestFit="1" customWidth="1"/>
    <col min="7819" max="7820" width="9.140625" style="3"/>
    <col min="7821" max="7822" width="9.28515625" style="3" bestFit="1" customWidth="1"/>
    <col min="7823" max="7823" width="9.140625" style="3"/>
    <col min="7824" max="7825" width="9.28515625" style="3" bestFit="1" customWidth="1"/>
    <col min="7826" max="7826" width="12.85546875" style="3" bestFit="1" customWidth="1"/>
    <col min="7827" max="7828" width="9.140625" style="3"/>
    <col min="7829" max="7830" width="9.28515625" style="3" bestFit="1" customWidth="1"/>
    <col min="7831" max="7831" width="9.140625" style="3"/>
    <col min="7832" max="7833" width="9.28515625" style="3" bestFit="1" customWidth="1"/>
    <col min="7834" max="7834" width="12.85546875" style="3" bestFit="1" customWidth="1"/>
    <col min="7835" max="7836" width="9.140625" style="3"/>
    <col min="7837" max="7838" width="9.28515625" style="3" bestFit="1" customWidth="1"/>
    <col min="7839" max="7839" width="9.140625" style="3"/>
    <col min="7840" max="7841" width="9.28515625" style="3" bestFit="1" customWidth="1"/>
    <col min="7842" max="7842" width="12.85546875" style="3" bestFit="1" customWidth="1"/>
    <col min="7843" max="7844" width="9.140625" style="3"/>
    <col min="7845" max="7846" width="9.28515625" style="3" bestFit="1" customWidth="1"/>
    <col min="7847" max="7847" width="9.140625" style="3"/>
    <col min="7848" max="7849" width="9.28515625" style="3" bestFit="1" customWidth="1"/>
    <col min="7850" max="7850" width="12.85546875" style="3" bestFit="1" customWidth="1"/>
    <col min="7851" max="7852" width="9.140625" style="3"/>
    <col min="7853" max="7854" width="9.28515625" style="3" bestFit="1" customWidth="1"/>
    <col min="7855" max="7855" width="9.140625" style="3"/>
    <col min="7856" max="7857" width="9.28515625" style="3" bestFit="1" customWidth="1"/>
    <col min="7858" max="7858" width="12.85546875" style="3" bestFit="1" customWidth="1"/>
    <col min="7859" max="7860" width="9.140625" style="3"/>
    <col min="7861" max="7862" width="9.28515625" style="3" bestFit="1" customWidth="1"/>
    <col min="7863" max="7863" width="9.140625" style="3"/>
    <col min="7864" max="7865" width="9.28515625" style="3" bestFit="1" customWidth="1"/>
    <col min="7866" max="7866" width="12.85546875" style="3" bestFit="1" customWidth="1"/>
    <col min="7867" max="7868" width="9.140625" style="3"/>
    <col min="7869" max="7870" width="9.28515625" style="3" bestFit="1" customWidth="1"/>
    <col min="7871" max="7871" width="9.140625" style="3"/>
    <col min="7872" max="7873" width="9.28515625" style="3" bestFit="1" customWidth="1"/>
    <col min="7874" max="7874" width="12.85546875" style="3" bestFit="1" customWidth="1"/>
    <col min="7875" max="7876" width="9.140625" style="3"/>
    <col min="7877" max="7878" width="9.28515625" style="3" bestFit="1" customWidth="1"/>
    <col min="7879" max="7879" width="9.140625" style="3"/>
    <col min="7880" max="7881" width="9.28515625" style="3" bestFit="1" customWidth="1"/>
    <col min="7882" max="7882" width="12.85546875" style="3" bestFit="1" customWidth="1"/>
    <col min="7883" max="7884" width="9.140625" style="3"/>
    <col min="7885" max="7886" width="9.28515625" style="3" bestFit="1" customWidth="1"/>
    <col min="7887" max="7887" width="9.140625" style="3"/>
    <col min="7888" max="7889" width="9.28515625" style="3" bestFit="1" customWidth="1"/>
    <col min="7890" max="7890" width="12.85546875" style="3" bestFit="1" customWidth="1"/>
    <col min="7891" max="7892" width="9.140625" style="3"/>
    <col min="7893" max="7894" width="9.28515625" style="3" bestFit="1" customWidth="1"/>
    <col min="7895" max="7895" width="9.140625" style="3"/>
    <col min="7896" max="7897" width="9.28515625" style="3" bestFit="1" customWidth="1"/>
    <col min="7898" max="7898" width="12.85546875" style="3" bestFit="1" customWidth="1"/>
    <col min="7899" max="7900" width="9.140625" style="3"/>
    <col min="7901" max="7902" width="9.28515625" style="3" bestFit="1" customWidth="1"/>
    <col min="7903" max="7903" width="9.140625" style="3"/>
    <col min="7904" max="7905" width="9.28515625" style="3" bestFit="1" customWidth="1"/>
    <col min="7906" max="7906" width="12.85546875" style="3" bestFit="1" customWidth="1"/>
    <col min="7907" max="7908" width="9.140625" style="3"/>
    <col min="7909" max="7910" width="9.28515625" style="3" bestFit="1" customWidth="1"/>
    <col min="7911" max="7911" width="9.140625" style="3"/>
    <col min="7912" max="7913" width="9.28515625" style="3" bestFit="1" customWidth="1"/>
    <col min="7914" max="7914" width="12.85546875" style="3" bestFit="1" customWidth="1"/>
    <col min="7915" max="7916" width="9.140625" style="3"/>
    <col min="7917" max="7918" width="9.28515625" style="3" bestFit="1" customWidth="1"/>
    <col min="7919" max="7919" width="9.140625" style="3"/>
    <col min="7920" max="7921" width="9.28515625" style="3" bestFit="1" customWidth="1"/>
    <col min="7922" max="7922" width="12.85546875" style="3" bestFit="1" customWidth="1"/>
    <col min="7923" max="7924" width="9.140625" style="3"/>
    <col min="7925" max="7926" width="9.28515625" style="3" bestFit="1" customWidth="1"/>
    <col min="7927" max="7927" width="9.140625" style="3"/>
    <col min="7928" max="7929" width="9.28515625" style="3" bestFit="1" customWidth="1"/>
    <col min="7930" max="7930" width="12.85546875" style="3" bestFit="1" customWidth="1"/>
    <col min="7931" max="7932" width="9.140625" style="3"/>
    <col min="7933" max="7934" width="9.28515625" style="3" bestFit="1" customWidth="1"/>
    <col min="7935" max="7935" width="9.140625" style="3"/>
    <col min="7936" max="7937" width="9.28515625" style="3" bestFit="1" customWidth="1"/>
    <col min="7938" max="7938" width="12.85546875" style="3" bestFit="1" customWidth="1"/>
    <col min="7939" max="7940" width="9.140625" style="3"/>
    <col min="7941" max="7942" width="9.28515625" style="3" bestFit="1" customWidth="1"/>
    <col min="7943" max="7943" width="9.140625" style="3"/>
    <col min="7944" max="7945" width="9.28515625" style="3" bestFit="1" customWidth="1"/>
    <col min="7946" max="7946" width="12.85546875" style="3" bestFit="1" customWidth="1"/>
    <col min="7947" max="7948" width="9.140625" style="3"/>
    <col min="7949" max="7950" width="9.28515625" style="3" bestFit="1" customWidth="1"/>
    <col min="7951" max="7951" width="9.140625" style="3"/>
    <col min="7952" max="7953" width="9.28515625" style="3" bestFit="1" customWidth="1"/>
    <col min="7954" max="7954" width="12.85546875" style="3" bestFit="1" customWidth="1"/>
    <col min="7955" max="7956" width="9.140625" style="3"/>
    <col min="7957" max="7958" width="9.28515625" style="3" bestFit="1" customWidth="1"/>
    <col min="7959" max="7959" width="9.140625" style="3"/>
    <col min="7960" max="7961" width="9.28515625" style="3" bestFit="1" customWidth="1"/>
    <col min="7962" max="7962" width="12.85546875" style="3" bestFit="1" customWidth="1"/>
    <col min="7963" max="7964" width="9.140625" style="3"/>
    <col min="7965" max="7966" width="9.28515625" style="3" bestFit="1" customWidth="1"/>
    <col min="7967" max="7967" width="9.140625" style="3"/>
    <col min="7968" max="7969" width="9.28515625" style="3" bestFit="1" customWidth="1"/>
    <col min="7970" max="7970" width="12.85546875" style="3" bestFit="1" customWidth="1"/>
    <col min="7971" max="7972" width="9.140625" style="3"/>
    <col min="7973" max="7974" width="9.28515625" style="3" bestFit="1" customWidth="1"/>
    <col min="7975" max="7975" width="9.140625" style="3"/>
    <col min="7976" max="7977" width="9.28515625" style="3" bestFit="1" customWidth="1"/>
    <col min="7978" max="7978" width="12.85546875" style="3" bestFit="1" customWidth="1"/>
    <col min="7979" max="7980" width="9.140625" style="3"/>
    <col min="7981" max="7982" width="9.28515625" style="3" bestFit="1" customWidth="1"/>
    <col min="7983" max="7983" width="9.140625" style="3"/>
    <col min="7984" max="7985" width="9.28515625" style="3" bestFit="1" customWidth="1"/>
    <col min="7986" max="7986" width="12.85546875" style="3" bestFit="1" customWidth="1"/>
    <col min="7987" max="7988" width="9.140625" style="3"/>
    <col min="7989" max="7990" width="9.28515625" style="3" bestFit="1" customWidth="1"/>
    <col min="7991" max="7991" width="9.140625" style="3"/>
    <col min="7992" max="7993" width="9.28515625" style="3" bestFit="1" customWidth="1"/>
    <col min="7994" max="7994" width="12.85546875" style="3" bestFit="1" customWidth="1"/>
    <col min="7995" max="7996" width="9.140625" style="3"/>
    <col min="7997" max="7998" width="9.28515625" style="3" bestFit="1" customWidth="1"/>
    <col min="7999" max="7999" width="9.140625" style="3"/>
    <col min="8000" max="8001" width="9.28515625" style="3" bestFit="1" customWidth="1"/>
    <col min="8002" max="8002" width="12.85546875" style="3" bestFit="1" customWidth="1"/>
    <col min="8003" max="8004" width="9.140625" style="3"/>
    <col min="8005" max="8006" width="9.28515625" style="3" bestFit="1" customWidth="1"/>
    <col min="8007" max="8007" width="9.140625" style="3"/>
    <col min="8008" max="8009" width="9.28515625" style="3" bestFit="1" customWidth="1"/>
    <col min="8010" max="8010" width="12.85546875" style="3" bestFit="1" customWidth="1"/>
    <col min="8011" max="8012" width="9.140625" style="3"/>
    <col min="8013" max="8014" width="9.28515625" style="3" bestFit="1" customWidth="1"/>
    <col min="8015" max="8015" width="9.140625" style="3"/>
    <col min="8016" max="8017" width="9.28515625" style="3" bestFit="1" customWidth="1"/>
    <col min="8018" max="8018" width="12.85546875" style="3" bestFit="1" customWidth="1"/>
    <col min="8019" max="8020" width="9.140625" style="3"/>
    <col min="8021" max="8022" width="9.28515625" style="3" bestFit="1" customWidth="1"/>
    <col min="8023" max="8023" width="9.140625" style="3"/>
    <col min="8024" max="8025" width="9.28515625" style="3" bestFit="1" customWidth="1"/>
    <col min="8026" max="8026" width="12.85546875" style="3" bestFit="1" customWidth="1"/>
    <col min="8027" max="8028" width="9.140625" style="3"/>
    <col min="8029" max="8030" width="9.28515625" style="3" bestFit="1" customWidth="1"/>
    <col min="8031" max="8031" width="9.140625" style="3"/>
    <col min="8032" max="8033" width="9.28515625" style="3" bestFit="1" customWidth="1"/>
    <col min="8034" max="8034" width="12.85546875" style="3" bestFit="1" customWidth="1"/>
    <col min="8035" max="8036" width="9.140625" style="3"/>
    <col min="8037" max="8038" width="9.28515625" style="3" bestFit="1" customWidth="1"/>
    <col min="8039" max="8039" width="9.140625" style="3"/>
    <col min="8040" max="8041" width="9.28515625" style="3" bestFit="1" customWidth="1"/>
    <col min="8042" max="8042" width="12.85546875" style="3" bestFit="1" customWidth="1"/>
    <col min="8043" max="8044" width="9.140625" style="3"/>
    <col min="8045" max="8046" width="9.28515625" style="3" bestFit="1" customWidth="1"/>
    <col min="8047" max="8047" width="9.140625" style="3"/>
    <col min="8048" max="8049" width="9.28515625" style="3" bestFit="1" customWidth="1"/>
    <col min="8050" max="8050" width="12.85546875" style="3" bestFit="1" customWidth="1"/>
    <col min="8051" max="8052" width="9.140625" style="3"/>
    <col min="8053" max="8054" width="9.28515625" style="3" bestFit="1" customWidth="1"/>
    <col min="8055" max="8055" width="9.140625" style="3"/>
    <col min="8056" max="8057" width="9.28515625" style="3" bestFit="1" customWidth="1"/>
    <col min="8058" max="8058" width="12.85546875" style="3" bestFit="1" customWidth="1"/>
    <col min="8059" max="8060" width="9.140625" style="3"/>
    <col min="8061" max="8062" width="9.28515625" style="3" bestFit="1" customWidth="1"/>
    <col min="8063" max="8063" width="9.140625" style="3"/>
    <col min="8064" max="8065" width="9.28515625" style="3" bestFit="1" customWidth="1"/>
    <col min="8066" max="8066" width="12.85546875" style="3" bestFit="1" customWidth="1"/>
    <col min="8067" max="8068" width="9.140625" style="3"/>
    <col min="8069" max="8070" width="9.28515625" style="3" bestFit="1" customWidth="1"/>
    <col min="8071" max="8071" width="9.140625" style="3"/>
    <col min="8072" max="8073" width="9.28515625" style="3" bestFit="1" customWidth="1"/>
    <col min="8074" max="8074" width="12.85546875" style="3" bestFit="1" customWidth="1"/>
    <col min="8075" max="8076" width="9.140625" style="3"/>
    <col min="8077" max="8078" width="9.28515625" style="3" bestFit="1" customWidth="1"/>
    <col min="8079" max="8079" width="9.140625" style="3"/>
    <col min="8080" max="8081" width="9.28515625" style="3" bestFit="1" customWidth="1"/>
    <col min="8082" max="8082" width="12.85546875" style="3" bestFit="1" customWidth="1"/>
    <col min="8083" max="8084" width="9.140625" style="3"/>
    <col min="8085" max="8086" width="9.28515625" style="3" bestFit="1" customWidth="1"/>
    <col min="8087" max="8087" width="9.140625" style="3"/>
    <col min="8088" max="8089" width="9.28515625" style="3" bestFit="1" customWidth="1"/>
    <col min="8090" max="8090" width="12.85546875" style="3" bestFit="1" customWidth="1"/>
    <col min="8091" max="8092" width="9.140625" style="3"/>
    <col min="8093" max="8094" width="9.28515625" style="3" bestFit="1" customWidth="1"/>
    <col min="8095" max="8095" width="9.140625" style="3"/>
    <col min="8096" max="8097" width="9.28515625" style="3" bestFit="1" customWidth="1"/>
    <col min="8098" max="8098" width="12.85546875" style="3" bestFit="1" customWidth="1"/>
    <col min="8099" max="8100" width="9.140625" style="3"/>
    <col min="8101" max="8102" width="9.28515625" style="3" bestFit="1" customWidth="1"/>
    <col min="8103" max="8103" width="9.140625" style="3"/>
    <col min="8104" max="8105" width="9.28515625" style="3" bestFit="1" customWidth="1"/>
    <col min="8106" max="8106" width="12.85546875" style="3" bestFit="1" customWidth="1"/>
    <col min="8107" max="8108" width="9.140625" style="3"/>
    <col min="8109" max="8110" width="9.28515625" style="3" bestFit="1" customWidth="1"/>
    <col min="8111" max="8111" width="9.140625" style="3"/>
    <col min="8112" max="8113" width="9.28515625" style="3" bestFit="1" customWidth="1"/>
    <col min="8114" max="8114" width="12.85546875" style="3" bestFit="1" customWidth="1"/>
    <col min="8115" max="8116" width="9.140625" style="3"/>
    <col min="8117" max="8118" width="9.28515625" style="3" bestFit="1" customWidth="1"/>
    <col min="8119" max="8119" width="9.140625" style="3"/>
    <col min="8120" max="8121" width="9.28515625" style="3" bestFit="1" customWidth="1"/>
    <col min="8122" max="8122" width="12.85546875" style="3" bestFit="1" customWidth="1"/>
    <col min="8123" max="8124" width="9.140625" style="3"/>
    <col min="8125" max="8126" width="9.28515625" style="3" bestFit="1" customWidth="1"/>
    <col min="8127" max="8127" width="9.140625" style="3"/>
    <col min="8128" max="8129" width="9.28515625" style="3" bestFit="1" customWidth="1"/>
    <col min="8130" max="8130" width="12.85546875" style="3" bestFit="1" customWidth="1"/>
    <col min="8131" max="8132" width="9.140625" style="3"/>
    <col min="8133" max="8134" width="9.28515625" style="3" bestFit="1" customWidth="1"/>
    <col min="8135" max="8135" width="9.140625" style="3"/>
    <col min="8136" max="8137" width="9.28515625" style="3" bestFit="1" customWidth="1"/>
    <col min="8138" max="8138" width="12.85546875" style="3" bestFit="1" customWidth="1"/>
    <col min="8139" max="8140" width="9.140625" style="3"/>
    <col min="8141" max="8142" width="9.28515625" style="3" bestFit="1" customWidth="1"/>
    <col min="8143" max="8143" width="9.140625" style="3"/>
    <col min="8144" max="8145" width="9.28515625" style="3" bestFit="1" customWidth="1"/>
    <col min="8146" max="8146" width="12.85546875" style="3" bestFit="1" customWidth="1"/>
    <col min="8147" max="8148" width="9.140625" style="3"/>
    <col min="8149" max="8150" width="9.28515625" style="3" bestFit="1" customWidth="1"/>
    <col min="8151" max="8151" width="9.140625" style="3"/>
    <col min="8152" max="8153" width="9.28515625" style="3" bestFit="1" customWidth="1"/>
    <col min="8154" max="8154" width="12.85546875" style="3" bestFit="1" customWidth="1"/>
    <col min="8155" max="8156" width="9.140625" style="3"/>
    <col min="8157" max="8158" width="9.28515625" style="3" bestFit="1" customWidth="1"/>
    <col min="8159" max="8159" width="9.140625" style="3"/>
    <col min="8160" max="8161" width="9.28515625" style="3" bestFit="1" customWidth="1"/>
    <col min="8162" max="8162" width="12.85546875" style="3" bestFit="1" customWidth="1"/>
    <col min="8163" max="8164" width="9.140625" style="3"/>
    <col min="8165" max="8166" width="9.28515625" style="3" bestFit="1" customWidth="1"/>
    <col min="8167" max="8167" width="9.140625" style="3"/>
    <col min="8168" max="8169" width="9.28515625" style="3" bestFit="1" customWidth="1"/>
    <col min="8170" max="8170" width="12.85546875" style="3" bestFit="1" customWidth="1"/>
    <col min="8171" max="8172" width="9.140625" style="3"/>
    <col min="8173" max="8174" width="9.28515625" style="3" bestFit="1" customWidth="1"/>
    <col min="8175" max="8175" width="9.140625" style="3"/>
    <col min="8176" max="8177" width="9.28515625" style="3" bestFit="1" customWidth="1"/>
    <col min="8178" max="8178" width="12.85546875" style="3" bestFit="1" customWidth="1"/>
    <col min="8179" max="8180" width="9.140625" style="3"/>
    <col min="8181" max="8182" width="9.28515625" style="3" bestFit="1" customWidth="1"/>
    <col min="8183" max="8183" width="9.140625" style="3"/>
    <col min="8184" max="8185" width="9.28515625" style="3" bestFit="1" customWidth="1"/>
    <col min="8186" max="8186" width="12.85546875" style="3" bestFit="1" customWidth="1"/>
    <col min="8187" max="8188" width="9.140625" style="3"/>
    <col min="8189" max="8190" width="9.28515625" style="3" bestFit="1" customWidth="1"/>
    <col min="8191" max="8191" width="9.140625" style="3"/>
    <col min="8192" max="8193" width="9.28515625" style="3" bestFit="1" customWidth="1"/>
    <col min="8194" max="8194" width="12.85546875" style="3" bestFit="1" customWidth="1"/>
    <col min="8195" max="8196" width="9.140625" style="3"/>
    <col min="8197" max="8198" width="9.28515625" style="3" bestFit="1" customWidth="1"/>
    <col min="8199" max="8199" width="9.140625" style="3"/>
    <col min="8200" max="8201" width="9.28515625" style="3" bestFit="1" customWidth="1"/>
    <col min="8202" max="8202" width="12.85546875" style="3" bestFit="1" customWidth="1"/>
    <col min="8203" max="8204" width="9.140625" style="3"/>
    <col min="8205" max="8206" width="9.28515625" style="3" bestFit="1" customWidth="1"/>
    <col min="8207" max="8207" width="9.140625" style="3"/>
    <col min="8208" max="8209" width="9.28515625" style="3" bestFit="1" customWidth="1"/>
    <col min="8210" max="8210" width="12.85546875" style="3" bestFit="1" customWidth="1"/>
    <col min="8211" max="8212" width="9.140625" style="3"/>
    <col min="8213" max="8214" width="9.28515625" style="3" bestFit="1" customWidth="1"/>
    <col min="8215" max="8215" width="9.140625" style="3"/>
    <col min="8216" max="8217" width="9.28515625" style="3" bestFit="1" customWidth="1"/>
    <col min="8218" max="8218" width="12.85546875" style="3" bestFit="1" customWidth="1"/>
    <col min="8219" max="8220" width="9.140625" style="3"/>
    <col min="8221" max="8222" width="9.28515625" style="3" bestFit="1" customWidth="1"/>
    <col min="8223" max="8223" width="9.140625" style="3"/>
    <col min="8224" max="8225" width="9.28515625" style="3" bestFit="1" customWidth="1"/>
    <col min="8226" max="8226" width="12.85546875" style="3" bestFit="1" customWidth="1"/>
    <col min="8227" max="8228" width="9.140625" style="3"/>
    <col min="8229" max="8230" width="9.28515625" style="3" bestFit="1" customWidth="1"/>
    <col min="8231" max="8231" width="9.140625" style="3"/>
    <col min="8232" max="8233" width="9.28515625" style="3" bestFit="1" customWidth="1"/>
    <col min="8234" max="8234" width="12.85546875" style="3" bestFit="1" customWidth="1"/>
    <col min="8235" max="8236" width="9.140625" style="3"/>
    <col min="8237" max="8238" width="9.28515625" style="3" bestFit="1" customWidth="1"/>
    <col min="8239" max="8239" width="9.140625" style="3"/>
    <col min="8240" max="8241" width="9.28515625" style="3" bestFit="1" customWidth="1"/>
    <col min="8242" max="8242" width="12.85546875" style="3" bestFit="1" customWidth="1"/>
    <col min="8243" max="8244" width="9.140625" style="3"/>
    <col min="8245" max="8246" width="9.28515625" style="3" bestFit="1" customWidth="1"/>
    <col min="8247" max="8247" width="9.140625" style="3"/>
    <col min="8248" max="8249" width="9.28515625" style="3" bestFit="1" customWidth="1"/>
    <col min="8250" max="8250" width="12.85546875" style="3" bestFit="1" customWidth="1"/>
    <col min="8251" max="8252" width="9.140625" style="3"/>
    <col min="8253" max="8254" width="9.28515625" style="3" bestFit="1" customWidth="1"/>
    <col min="8255" max="8255" width="9.140625" style="3"/>
    <col min="8256" max="8257" width="9.28515625" style="3" bestFit="1" customWidth="1"/>
    <col min="8258" max="8258" width="12.85546875" style="3" bestFit="1" customWidth="1"/>
    <col min="8259" max="8260" width="9.140625" style="3"/>
    <col min="8261" max="8262" width="9.28515625" style="3" bestFit="1" customWidth="1"/>
    <col min="8263" max="8263" width="9.140625" style="3"/>
    <col min="8264" max="8265" width="9.28515625" style="3" bestFit="1" customWidth="1"/>
    <col min="8266" max="8266" width="12.85546875" style="3" bestFit="1" customWidth="1"/>
    <col min="8267" max="8268" width="9.140625" style="3"/>
    <col min="8269" max="8270" width="9.28515625" style="3" bestFit="1" customWidth="1"/>
    <col min="8271" max="8271" width="9.140625" style="3"/>
    <col min="8272" max="8273" width="9.28515625" style="3" bestFit="1" customWidth="1"/>
    <col min="8274" max="8274" width="12.85546875" style="3" bestFit="1" customWidth="1"/>
    <col min="8275" max="8276" width="9.140625" style="3"/>
    <col min="8277" max="8278" width="9.28515625" style="3" bestFit="1" customWidth="1"/>
    <col min="8279" max="8279" width="9.140625" style="3"/>
    <col min="8280" max="8281" width="9.28515625" style="3" bestFit="1" customWidth="1"/>
    <col min="8282" max="8282" width="12.85546875" style="3" bestFit="1" customWidth="1"/>
    <col min="8283" max="8284" width="9.140625" style="3"/>
    <col min="8285" max="8286" width="9.28515625" style="3" bestFit="1" customWidth="1"/>
    <col min="8287" max="8287" width="9.140625" style="3"/>
    <col min="8288" max="8289" width="9.28515625" style="3" bestFit="1" customWidth="1"/>
    <col min="8290" max="8290" width="12.85546875" style="3" bestFit="1" customWidth="1"/>
    <col min="8291" max="8292" width="9.140625" style="3"/>
    <col min="8293" max="8294" width="9.28515625" style="3" bestFit="1" customWidth="1"/>
    <col min="8295" max="8295" width="9.140625" style="3"/>
    <col min="8296" max="8297" width="9.28515625" style="3" bestFit="1" customWidth="1"/>
    <col min="8298" max="8298" width="12.85546875" style="3" bestFit="1" customWidth="1"/>
    <col min="8299" max="8300" width="9.140625" style="3"/>
    <col min="8301" max="8302" width="9.28515625" style="3" bestFit="1" customWidth="1"/>
    <col min="8303" max="8303" width="9.140625" style="3"/>
    <col min="8304" max="8305" width="9.28515625" style="3" bestFit="1" customWidth="1"/>
    <col min="8306" max="8306" width="12.85546875" style="3" bestFit="1" customWidth="1"/>
    <col min="8307" max="8308" width="9.140625" style="3"/>
    <col min="8309" max="8310" width="9.28515625" style="3" bestFit="1" customWidth="1"/>
    <col min="8311" max="8311" width="9.140625" style="3"/>
    <col min="8312" max="8313" width="9.28515625" style="3" bestFit="1" customWidth="1"/>
    <col min="8314" max="8314" width="12.85546875" style="3" bestFit="1" customWidth="1"/>
    <col min="8315" max="8316" width="9.140625" style="3"/>
    <col min="8317" max="8318" width="9.28515625" style="3" bestFit="1" customWidth="1"/>
    <col min="8319" max="8319" width="9.140625" style="3"/>
    <col min="8320" max="8321" width="9.28515625" style="3" bestFit="1" customWidth="1"/>
    <col min="8322" max="8322" width="12.85546875" style="3" bestFit="1" customWidth="1"/>
    <col min="8323" max="8324" width="9.140625" style="3"/>
    <col min="8325" max="8326" width="9.28515625" style="3" bestFit="1" customWidth="1"/>
    <col min="8327" max="8327" width="9.140625" style="3"/>
    <col min="8328" max="8329" width="9.28515625" style="3" bestFit="1" customWidth="1"/>
    <col min="8330" max="8330" width="12.85546875" style="3" bestFit="1" customWidth="1"/>
    <col min="8331" max="8332" width="9.140625" style="3"/>
    <col min="8333" max="8334" width="9.28515625" style="3" bestFit="1" customWidth="1"/>
    <col min="8335" max="8335" width="9.140625" style="3"/>
    <col min="8336" max="8337" width="9.28515625" style="3" bestFit="1" customWidth="1"/>
    <col min="8338" max="8338" width="12.85546875" style="3" bestFit="1" customWidth="1"/>
    <col min="8339" max="8340" width="9.140625" style="3"/>
    <col min="8341" max="8342" width="9.28515625" style="3" bestFit="1" customWidth="1"/>
    <col min="8343" max="8343" width="9.140625" style="3"/>
    <col min="8344" max="8345" width="9.28515625" style="3" bestFit="1" customWidth="1"/>
    <col min="8346" max="8346" width="12.85546875" style="3" bestFit="1" customWidth="1"/>
    <col min="8347" max="8348" width="9.140625" style="3"/>
    <col min="8349" max="8350" width="9.28515625" style="3" bestFit="1" customWidth="1"/>
    <col min="8351" max="8351" width="9.140625" style="3"/>
    <col min="8352" max="8353" width="9.28515625" style="3" bestFit="1" customWidth="1"/>
    <col min="8354" max="8354" width="12.85546875" style="3" bestFit="1" customWidth="1"/>
    <col min="8355" max="8356" width="9.140625" style="3"/>
    <col min="8357" max="8358" width="9.28515625" style="3" bestFit="1" customWidth="1"/>
    <col min="8359" max="8359" width="9.140625" style="3"/>
    <col min="8360" max="8361" width="9.28515625" style="3" bestFit="1" customWidth="1"/>
    <col min="8362" max="8362" width="12.85546875" style="3" bestFit="1" customWidth="1"/>
    <col min="8363" max="8364" width="9.140625" style="3"/>
    <col min="8365" max="8366" width="9.28515625" style="3" bestFit="1" customWidth="1"/>
    <col min="8367" max="8367" width="9.140625" style="3"/>
    <col min="8368" max="8369" width="9.28515625" style="3" bestFit="1" customWidth="1"/>
    <col min="8370" max="8370" width="12.85546875" style="3" bestFit="1" customWidth="1"/>
    <col min="8371" max="8372" width="9.140625" style="3"/>
    <col min="8373" max="8374" width="9.28515625" style="3" bestFit="1" customWidth="1"/>
    <col min="8375" max="8375" width="9.140625" style="3"/>
    <col min="8376" max="8377" width="9.28515625" style="3" bestFit="1" customWidth="1"/>
    <col min="8378" max="8378" width="12.85546875" style="3" bestFit="1" customWidth="1"/>
    <col min="8379" max="8380" width="9.140625" style="3"/>
    <col min="8381" max="8382" width="9.28515625" style="3" bestFit="1" customWidth="1"/>
    <col min="8383" max="8383" width="9.140625" style="3"/>
    <col min="8384" max="8385" width="9.28515625" style="3" bestFit="1" customWidth="1"/>
    <col min="8386" max="8386" width="12.85546875" style="3" bestFit="1" customWidth="1"/>
    <col min="8387" max="8388" width="9.140625" style="3"/>
    <col min="8389" max="8390" width="9.28515625" style="3" bestFit="1" customWidth="1"/>
    <col min="8391" max="8391" width="9.140625" style="3"/>
    <col min="8392" max="8393" width="9.28515625" style="3" bestFit="1" customWidth="1"/>
    <col min="8394" max="8394" width="12.85546875" style="3" bestFit="1" customWidth="1"/>
    <col min="8395" max="8396" width="9.140625" style="3"/>
    <col min="8397" max="8398" width="9.28515625" style="3" bestFit="1" customWidth="1"/>
    <col min="8399" max="8399" width="9.140625" style="3"/>
    <col min="8400" max="8401" width="9.28515625" style="3" bestFit="1" customWidth="1"/>
    <col min="8402" max="8402" width="12.85546875" style="3" bestFit="1" customWidth="1"/>
    <col min="8403" max="8404" width="9.140625" style="3"/>
    <col min="8405" max="8406" width="9.28515625" style="3" bestFit="1" customWidth="1"/>
    <col min="8407" max="8407" width="9.140625" style="3"/>
    <col min="8408" max="8409" width="9.28515625" style="3" bestFit="1" customWidth="1"/>
    <col min="8410" max="8410" width="12.85546875" style="3" bestFit="1" customWidth="1"/>
    <col min="8411" max="8412" width="9.140625" style="3"/>
    <col min="8413" max="8414" width="9.28515625" style="3" bestFit="1" customWidth="1"/>
    <col min="8415" max="8415" width="9.140625" style="3"/>
    <col min="8416" max="8417" width="9.28515625" style="3" bestFit="1" customWidth="1"/>
    <col min="8418" max="8418" width="12.85546875" style="3" bestFit="1" customWidth="1"/>
    <col min="8419" max="8420" width="9.140625" style="3"/>
    <col min="8421" max="8422" width="9.28515625" style="3" bestFit="1" customWidth="1"/>
    <col min="8423" max="8423" width="9.140625" style="3"/>
    <col min="8424" max="8425" width="9.28515625" style="3" bestFit="1" customWidth="1"/>
    <col min="8426" max="8426" width="12.85546875" style="3" bestFit="1" customWidth="1"/>
    <col min="8427" max="8428" width="9.140625" style="3"/>
    <col min="8429" max="8430" width="9.28515625" style="3" bestFit="1" customWidth="1"/>
    <col min="8431" max="8431" width="9.140625" style="3"/>
    <col min="8432" max="8433" width="9.28515625" style="3" bestFit="1" customWidth="1"/>
    <col min="8434" max="8434" width="12.85546875" style="3" bestFit="1" customWidth="1"/>
    <col min="8435" max="8436" width="9.140625" style="3"/>
    <col min="8437" max="8438" width="9.28515625" style="3" bestFit="1" customWidth="1"/>
    <col min="8439" max="8439" width="9.140625" style="3"/>
    <col min="8440" max="8441" width="9.28515625" style="3" bestFit="1" customWidth="1"/>
    <col min="8442" max="8442" width="12.85546875" style="3" bestFit="1" customWidth="1"/>
    <col min="8443" max="8444" width="9.140625" style="3"/>
    <col min="8445" max="8446" width="9.28515625" style="3" bestFit="1" customWidth="1"/>
    <col min="8447" max="8447" width="9.140625" style="3"/>
    <col min="8448" max="8449" width="9.28515625" style="3" bestFit="1" customWidth="1"/>
    <col min="8450" max="8450" width="12.85546875" style="3" bestFit="1" customWidth="1"/>
    <col min="8451" max="8452" width="9.140625" style="3"/>
    <col min="8453" max="8454" width="9.28515625" style="3" bestFit="1" customWidth="1"/>
    <col min="8455" max="8455" width="9.140625" style="3"/>
    <col min="8456" max="8457" width="9.28515625" style="3" bestFit="1" customWidth="1"/>
    <col min="8458" max="8458" width="12.85546875" style="3" bestFit="1" customWidth="1"/>
    <col min="8459" max="8460" width="9.140625" style="3"/>
    <col min="8461" max="8462" width="9.28515625" style="3" bestFit="1" customWidth="1"/>
    <col min="8463" max="8463" width="9.140625" style="3"/>
    <col min="8464" max="8465" width="9.28515625" style="3" bestFit="1" customWidth="1"/>
    <col min="8466" max="8466" width="12.85546875" style="3" bestFit="1" customWidth="1"/>
    <col min="8467" max="8468" width="9.140625" style="3"/>
    <col min="8469" max="8470" width="9.28515625" style="3" bestFit="1" customWidth="1"/>
    <col min="8471" max="8471" width="9.140625" style="3"/>
    <col min="8472" max="8473" width="9.28515625" style="3" bestFit="1" customWidth="1"/>
    <col min="8474" max="8474" width="12.85546875" style="3" bestFit="1" customWidth="1"/>
    <col min="8475" max="8476" width="9.140625" style="3"/>
    <col min="8477" max="8478" width="9.28515625" style="3" bestFit="1" customWidth="1"/>
    <col min="8479" max="8479" width="9.140625" style="3"/>
    <col min="8480" max="8481" width="9.28515625" style="3" bestFit="1" customWidth="1"/>
    <col min="8482" max="8482" width="12.85546875" style="3" bestFit="1" customWidth="1"/>
    <col min="8483" max="8484" width="9.140625" style="3"/>
    <col min="8485" max="8486" width="9.28515625" style="3" bestFit="1" customWidth="1"/>
    <col min="8487" max="8487" width="9.140625" style="3"/>
    <col min="8488" max="8489" width="9.28515625" style="3" bestFit="1" customWidth="1"/>
    <col min="8490" max="8490" width="12.85546875" style="3" bestFit="1" customWidth="1"/>
    <col min="8491" max="8492" width="9.140625" style="3"/>
    <col min="8493" max="8494" width="9.28515625" style="3" bestFit="1" customWidth="1"/>
    <col min="8495" max="8495" width="9.140625" style="3"/>
    <col min="8496" max="8497" width="9.28515625" style="3" bestFit="1" customWidth="1"/>
    <col min="8498" max="8498" width="12.85546875" style="3" bestFit="1" customWidth="1"/>
    <col min="8499" max="8500" width="9.140625" style="3"/>
    <col min="8501" max="8502" width="9.28515625" style="3" bestFit="1" customWidth="1"/>
    <col min="8503" max="8503" width="9.140625" style="3"/>
    <col min="8504" max="8505" width="9.28515625" style="3" bestFit="1" customWidth="1"/>
    <col min="8506" max="8506" width="12.85546875" style="3" bestFit="1" customWidth="1"/>
    <col min="8507" max="8508" width="9.140625" style="3"/>
    <col min="8509" max="8510" width="9.28515625" style="3" bestFit="1" customWidth="1"/>
    <col min="8511" max="8511" width="9.140625" style="3"/>
    <col min="8512" max="8513" width="9.28515625" style="3" bestFit="1" customWidth="1"/>
    <col min="8514" max="8514" width="12.85546875" style="3" bestFit="1" customWidth="1"/>
    <col min="8515" max="8516" width="9.140625" style="3"/>
    <col min="8517" max="8518" width="9.28515625" style="3" bestFit="1" customWidth="1"/>
    <col min="8519" max="8519" width="9.140625" style="3"/>
    <col min="8520" max="8521" width="9.28515625" style="3" bestFit="1" customWidth="1"/>
    <col min="8522" max="8522" width="12.85546875" style="3" bestFit="1" customWidth="1"/>
    <col min="8523" max="8524" width="9.140625" style="3"/>
    <col min="8525" max="8526" width="9.28515625" style="3" bestFit="1" customWidth="1"/>
    <col min="8527" max="8527" width="9.140625" style="3"/>
    <col min="8528" max="8529" width="9.28515625" style="3" bestFit="1" customWidth="1"/>
    <col min="8530" max="8530" width="12.85546875" style="3" bestFit="1" customWidth="1"/>
    <col min="8531" max="8532" width="9.140625" style="3"/>
    <col min="8533" max="8534" width="9.28515625" style="3" bestFit="1" customWidth="1"/>
    <col min="8535" max="8535" width="9.140625" style="3"/>
    <col min="8536" max="8537" width="9.28515625" style="3" bestFit="1" customWidth="1"/>
    <col min="8538" max="8538" width="12.85546875" style="3" bestFit="1" customWidth="1"/>
    <col min="8539" max="8540" width="9.140625" style="3"/>
    <col min="8541" max="8542" width="9.28515625" style="3" bestFit="1" customWidth="1"/>
    <col min="8543" max="8543" width="9.140625" style="3"/>
    <col min="8544" max="8545" width="9.28515625" style="3" bestFit="1" customWidth="1"/>
    <col min="8546" max="8546" width="12.85546875" style="3" bestFit="1" customWidth="1"/>
    <col min="8547" max="8548" width="9.140625" style="3"/>
    <col min="8549" max="8550" width="9.28515625" style="3" bestFit="1" customWidth="1"/>
    <col min="8551" max="8551" width="9.140625" style="3"/>
    <col min="8552" max="8553" width="9.28515625" style="3" bestFit="1" customWidth="1"/>
    <col min="8554" max="8554" width="12.85546875" style="3" bestFit="1" customWidth="1"/>
    <col min="8555" max="8556" width="9.140625" style="3"/>
    <col min="8557" max="8558" width="9.28515625" style="3" bestFit="1" customWidth="1"/>
    <col min="8559" max="8559" width="9.140625" style="3"/>
    <col min="8560" max="8561" width="9.28515625" style="3" bestFit="1" customWidth="1"/>
    <col min="8562" max="8562" width="12.85546875" style="3" bestFit="1" customWidth="1"/>
    <col min="8563" max="8564" width="9.140625" style="3"/>
    <col min="8565" max="8566" width="9.28515625" style="3" bestFit="1" customWidth="1"/>
    <col min="8567" max="8567" width="9.140625" style="3"/>
    <col min="8568" max="8569" width="9.28515625" style="3" bestFit="1" customWidth="1"/>
    <col min="8570" max="8570" width="12.85546875" style="3" bestFit="1" customWidth="1"/>
    <col min="8571" max="8572" width="9.140625" style="3"/>
    <col min="8573" max="8574" width="9.28515625" style="3" bestFit="1" customWidth="1"/>
    <col min="8575" max="8575" width="9.140625" style="3"/>
    <col min="8576" max="8577" width="9.28515625" style="3" bestFit="1" customWidth="1"/>
    <col min="8578" max="8578" width="12.85546875" style="3" bestFit="1" customWidth="1"/>
    <col min="8579" max="8580" width="9.140625" style="3"/>
    <col min="8581" max="8582" width="9.28515625" style="3" bestFit="1" customWidth="1"/>
    <col min="8583" max="8583" width="9.140625" style="3"/>
    <col min="8584" max="8585" width="9.28515625" style="3" bestFit="1" customWidth="1"/>
    <col min="8586" max="8586" width="12.85546875" style="3" bestFit="1" customWidth="1"/>
    <col min="8587" max="8588" width="9.140625" style="3"/>
    <col min="8589" max="8590" width="9.28515625" style="3" bestFit="1" customWidth="1"/>
    <col min="8591" max="8591" width="9.140625" style="3"/>
    <col min="8592" max="8593" width="9.28515625" style="3" bestFit="1" customWidth="1"/>
    <col min="8594" max="8594" width="12.85546875" style="3" bestFit="1" customWidth="1"/>
    <col min="8595" max="8596" width="9.140625" style="3"/>
    <col min="8597" max="8598" width="9.28515625" style="3" bestFit="1" customWidth="1"/>
    <col min="8599" max="8599" width="9.140625" style="3"/>
    <col min="8600" max="8601" width="9.28515625" style="3" bestFit="1" customWidth="1"/>
    <col min="8602" max="8602" width="12.85546875" style="3" bestFit="1" customWidth="1"/>
    <col min="8603" max="8604" width="9.140625" style="3"/>
    <col min="8605" max="8606" width="9.28515625" style="3" bestFit="1" customWidth="1"/>
    <col min="8607" max="8607" width="9.140625" style="3"/>
    <col min="8608" max="8609" width="9.28515625" style="3" bestFit="1" customWidth="1"/>
    <col min="8610" max="8610" width="12.85546875" style="3" bestFit="1" customWidth="1"/>
    <col min="8611" max="8612" width="9.140625" style="3"/>
    <col min="8613" max="8614" width="9.28515625" style="3" bestFit="1" customWidth="1"/>
    <col min="8615" max="8615" width="9.140625" style="3"/>
    <col min="8616" max="8617" width="9.28515625" style="3" bestFit="1" customWidth="1"/>
    <col min="8618" max="8618" width="12.85546875" style="3" bestFit="1" customWidth="1"/>
    <col min="8619" max="8620" width="9.140625" style="3"/>
    <col min="8621" max="8622" width="9.28515625" style="3" bestFit="1" customWidth="1"/>
    <col min="8623" max="8623" width="9.140625" style="3"/>
    <col min="8624" max="8625" width="9.28515625" style="3" bestFit="1" customWidth="1"/>
    <col min="8626" max="8626" width="12.85546875" style="3" bestFit="1" customWidth="1"/>
    <col min="8627" max="8628" width="9.140625" style="3"/>
    <col min="8629" max="8630" width="9.28515625" style="3" bestFit="1" customWidth="1"/>
    <col min="8631" max="8631" width="9.140625" style="3"/>
    <col min="8632" max="8633" width="9.28515625" style="3" bestFit="1" customWidth="1"/>
    <col min="8634" max="8634" width="12.85546875" style="3" bestFit="1" customWidth="1"/>
    <col min="8635" max="8636" width="9.140625" style="3"/>
    <col min="8637" max="8638" width="9.28515625" style="3" bestFit="1" customWidth="1"/>
    <col min="8639" max="8639" width="9.140625" style="3"/>
    <col min="8640" max="8641" width="9.28515625" style="3" bestFit="1" customWidth="1"/>
    <col min="8642" max="8642" width="12.85546875" style="3" bestFit="1" customWidth="1"/>
    <col min="8643" max="8644" width="9.140625" style="3"/>
    <col min="8645" max="8646" width="9.28515625" style="3" bestFit="1" customWidth="1"/>
    <col min="8647" max="8647" width="9.140625" style="3"/>
    <col min="8648" max="8649" width="9.28515625" style="3" bestFit="1" customWidth="1"/>
    <col min="8650" max="8650" width="12.85546875" style="3" bestFit="1" customWidth="1"/>
    <col min="8651" max="8652" width="9.140625" style="3"/>
    <col min="8653" max="8654" width="9.28515625" style="3" bestFit="1" customWidth="1"/>
    <col min="8655" max="8655" width="9.140625" style="3"/>
    <col min="8656" max="8657" width="9.28515625" style="3" bestFit="1" customWidth="1"/>
    <col min="8658" max="8658" width="12.85546875" style="3" bestFit="1" customWidth="1"/>
    <col min="8659" max="8660" width="9.140625" style="3"/>
    <col min="8661" max="8662" width="9.28515625" style="3" bestFit="1" customWidth="1"/>
    <col min="8663" max="8663" width="9.140625" style="3"/>
    <col min="8664" max="8665" width="9.28515625" style="3" bestFit="1" customWidth="1"/>
    <col min="8666" max="8666" width="12.85546875" style="3" bestFit="1" customWidth="1"/>
    <col min="8667" max="8668" width="9.140625" style="3"/>
    <col min="8669" max="8670" width="9.28515625" style="3" bestFit="1" customWidth="1"/>
    <col min="8671" max="8671" width="9.140625" style="3"/>
    <col min="8672" max="8673" width="9.28515625" style="3" bestFit="1" customWidth="1"/>
    <col min="8674" max="8674" width="12.85546875" style="3" bestFit="1" customWidth="1"/>
    <col min="8675" max="8676" width="9.140625" style="3"/>
    <col min="8677" max="8678" width="9.28515625" style="3" bestFit="1" customWidth="1"/>
    <col min="8679" max="8679" width="9.140625" style="3"/>
    <col min="8680" max="8681" width="9.28515625" style="3" bestFit="1" customWidth="1"/>
    <col min="8682" max="8682" width="12.85546875" style="3" bestFit="1" customWidth="1"/>
    <col min="8683" max="8684" width="9.140625" style="3"/>
    <col min="8685" max="8686" width="9.28515625" style="3" bestFit="1" customWidth="1"/>
    <col min="8687" max="8687" width="9.140625" style="3"/>
    <col min="8688" max="8689" width="9.28515625" style="3" bestFit="1" customWidth="1"/>
    <col min="8690" max="8690" width="12.85546875" style="3" bestFit="1" customWidth="1"/>
    <col min="8691" max="8692" width="9.140625" style="3"/>
    <col min="8693" max="8694" width="9.28515625" style="3" bestFit="1" customWidth="1"/>
    <col min="8695" max="8695" width="9.140625" style="3"/>
    <col min="8696" max="8697" width="9.28515625" style="3" bestFit="1" customWidth="1"/>
    <col min="8698" max="8698" width="12.85546875" style="3" bestFit="1" customWidth="1"/>
    <col min="8699" max="8700" width="9.140625" style="3"/>
    <col min="8701" max="8702" width="9.28515625" style="3" bestFit="1" customWidth="1"/>
    <col min="8703" max="8703" width="9.140625" style="3"/>
    <col min="8704" max="8705" width="9.28515625" style="3" bestFit="1" customWidth="1"/>
    <col min="8706" max="8706" width="12.85546875" style="3" bestFit="1" customWidth="1"/>
    <col min="8707" max="8708" width="9.140625" style="3"/>
    <col min="8709" max="8710" width="9.28515625" style="3" bestFit="1" customWidth="1"/>
    <col min="8711" max="8711" width="9.140625" style="3"/>
    <col min="8712" max="8713" width="9.28515625" style="3" bestFit="1" customWidth="1"/>
    <col min="8714" max="8714" width="12.85546875" style="3" bestFit="1" customWidth="1"/>
    <col min="8715" max="8716" width="9.140625" style="3"/>
    <col min="8717" max="8718" width="9.28515625" style="3" bestFit="1" customWidth="1"/>
    <col min="8719" max="8719" width="9.140625" style="3"/>
    <col min="8720" max="8721" width="9.28515625" style="3" bestFit="1" customWidth="1"/>
    <col min="8722" max="8722" width="12.85546875" style="3" bestFit="1" customWidth="1"/>
    <col min="8723" max="8724" width="9.140625" style="3"/>
    <col min="8725" max="8726" width="9.28515625" style="3" bestFit="1" customWidth="1"/>
    <col min="8727" max="8727" width="9.140625" style="3"/>
    <col min="8728" max="8729" width="9.28515625" style="3" bestFit="1" customWidth="1"/>
    <col min="8730" max="8730" width="12.85546875" style="3" bestFit="1" customWidth="1"/>
    <col min="8731" max="8732" width="9.140625" style="3"/>
    <col min="8733" max="8734" width="9.28515625" style="3" bestFit="1" customWidth="1"/>
    <col min="8735" max="8735" width="9.140625" style="3"/>
    <col min="8736" max="8737" width="9.28515625" style="3" bestFit="1" customWidth="1"/>
    <col min="8738" max="8738" width="12.85546875" style="3" bestFit="1" customWidth="1"/>
    <col min="8739" max="8740" width="9.140625" style="3"/>
    <col min="8741" max="8742" width="9.28515625" style="3" bestFit="1" customWidth="1"/>
    <col min="8743" max="8743" width="9.140625" style="3"/>
    <col min="8744" max="8745" width="9.28515625" style="3" bestFit="1" customWidth="1"/>
    <col min="8746" max="8746" width="12.85546875" style="3" bestFit="1" customWidth="1"/>
    <col min="8747" max="8748" width="9.140625" style="3"/>
    <col min="8749" max="8750" width="9.28515625" style="3" bestFit="1" customWidth="1"/>
    <col min="8751" max="8751" width="9.140625" style="3"/>
    <col min="8752" max="8753" width="9.28515625" style="3" bestFit="1" customWidth="1"/>
    <col min="8754" max="8754" width="12.85546875" style="3" bestFit="1" customWidth="1"/>
    <col min="8755" max="8756" width="9.140625" style="3"/>
    <col min="8757" max="8758" width="9.28515625" style="3" bestFit="1" customWidth="1"/>
    <col min="8759" max="8759" width="9.140625" style="3"/>
    <col min="8760" max="8761" width="9.28515625" style="3" bestFit="1" customWidth="1"/>
    <col min="8762" max="8762" width="12.85546875" style="3" bestFit="1" customWidth="1"/>
    <col min="8763" max="8764" width="9.140625" style="3"/>
    <col min="8765" max="8766" width="9.28515625" style="3" bestFit="1" customWidth="1"/>
    <col min="8767" max="8767" width="9.140625" style="3"/>
    <col min="8768" max="8769" width="9.28515625" style="3" bestFit="1" customWidth="1"/>
    <col min="8770" max="8770" width="12.85546875" style="3" bestFit="1" customWidth="1"/>
    <col min="8771" max="8772" width="9.140625" style="3"/>
    <col min="8773" max="8774" width="9.28515625" style="3" bestFit="1" customWidth="1"/>
    <col min="8775" max="8775" width="9.140625" style="3"/>
    <col min="8776" max="8777" width="9.28515625" style="3" bestFit="1" customWidth="1"/>
    <col min="8778" max="8778" width="12.85546875" style="3" bestFit="1" customWidth="1"/>
    <col min="8779" max="8780" width="9.140625" style="3"/>
    <col min="8781" max="8782" width="9.28515625" style="3" bestFit="1" customWidth="1"/>
    <col min="8783" max="8783" width="9.140625" style="3"/>
    <col min="8784" max="8785" width="9.28515625" style="3" bestFit="1" customWidth="1"/>
    <col min="8786" max="8786" width="12.85546875" style="3" bestFit="1" customWidth="1"/>
    <col min="8787" max="8788" width="9.140625" style="3"/>
    <col min="8789" max="8790" width="9.28515625" style="3" bestFit="1" customWidth="1"/>
    <col min="8791" max="8791" width="9.140625" style="3"/>
    <col min="8792" max="8793" width="9.28515625" style="3" bestFit="1" customWidth="1"/>
    <col min="8794" max="8794" width="12.85546875" style="3" bestFit="1" customWidth="1"/>
    <col min="8795" max="8796" width="9.140625" style="3"/>
    <col min="8797" max="8798" width="9.28515625" style="3" bestFit="1" customWidth="1"/>
    <col min="8799" max="8799" width="9.140625" style="3"/>
    <col min="8800" max="8801" width="9.28515625" style="3" bestFit="1" customWidth="1"/>
    <col min="8802" max="8802" width="12.85546875" style="3" bestFit="1" customWidth="1"/>
    <col min="8803" max="8804" width="9.140625" style="3"/>
    <col min="8805" max="8806" width="9.28515625" style="3" bestFit="1" customWidth="1"/>
    <col min="8807" max="8807" width="9.140625" style="3"/>
    <col min="8808" max="8809" width="9.28515625" style="3" bestFit="1" customWidth="1"/>
    <col min="8810" max="8810" width="12.85546875" style="3" bestFit="1" customWidth="1"/>
    <col min="8811" max="8812" width="9.140625" style="3"/>
    <col min="8813" max="8814" width="9.28515625" style="3" bestFit="1" customWidth="1"/>
    <col min="8815" max="8815" width="9.140625" style="3"/>
    <col min="8816" max="8817" width="9.28515625" style="3" bestFit="1" customWidth="1"/>
    <col min="8818" max="8818" width="12.85546875" style="3" bestFit="1" customWidth="1"/>
    <col min="8819" max="8820" width="9.140625" style="3"/>
    <col min="8821" max="8822" width="9.28515625" style="3" bestFit="1" customWidth="1"/>
    <col min="8823" max="8823" width="9.140625" style="3"/>
    <col min="8824" max="8825" width="9.28515625" style="3" bestFit="1" customWidth="1"/>
    <col min="8826" max="8826" width="12.85546875" style="3" bestFit="1" customWidth="1"/>
    <col min="8827" max="8828" width="9.140625" style="3"/>
    <col min="8829" max="8830" width="9.28515625" style="3" bestFit="1" customWidth="1"/>
    <col min="8831" max="8831" width="9.140625" style="3"/>
    <col min="8832" max="8833" width="9.28515625" style="3" bestFit="1" customWidth="1"/>
    <col min="8834" max="8834" width="12.85546875" style="3" bestFit="1" customWidth="1"/>
    <col min="8835" max="8836" width="9.140625" style="3"/>
    <col min="8837" max="8838" width="9.28515625" style="3" bestFit="1" customWidth="1"/>
    <col min="8839" max="8839" width="9.140625" style="3"/>
    <col min="8840" max="8841" width="9.28515625" style="3" bestFit="1" customWidth="1"/>
    <col min="8842" max="8842" width="12.85546875" style="3" bestFit="1" customWidth="1"/>
    <col min="8843" max="8844" width="9.140625" style="3"/>
    <col min="8845" max="8846" width="9.28515625" style="3" bestFit="1" customWidth="1"/>
    <col min="8847" max="8847" width="9.140625" style="3"/>
    <col min="8848" max="8849" width="9.28515625" style="3" bestFit="1" customWidth="1"/>
    <col min="8850" max="8850" width="12.85546875" style="3" bestFit="1" customWidth="1"/>
    <col min="8851" max="8852" width="9.140625" style="3"/>
    <col min="8853" max="8854" width="9.28515625" style="3" bestFit="1" customWidth="1"/>
    <col min="8855" max="8855" width="9.140625" style="3"/>
    <col min="8856" max="8857" width="9.28515625" style="3" bestFit="1" customWidth="1"/>
    <col min="8858" max="8858" width="12.85546875" style="3" bestFit="1" customWidth="1"/>
    <col min="8859" max="8860" width="9.140625" style="3"/>
    <col min="8861" max="8862" width="9.28515625" style="3" bestFit="1" customWidth="1"/>
    <col min="8863" max="8863" width="9.140625" style="3"/>
    <col min="8864" max="8865" width="9.28515625" style="3" bestFit="1" customWidth="1"/>
    <col min="8866" max="8866" width="12.85546875" style="3" bestFit="1" customWidth="1"/>
    <col min="8867" max="8868" width="9.140625" style="3"/>
    <col min="8869" max="8870" width="9.28515625" style="3" bestFit="1" customWidth="1"/>
    <col min="8871" max="8871" width="9.140625" style="3"/>
    <col min="8872" max="8873" width="9.28515625" style="3" bestFit="1" customWidth="1"/>
    <col min="8874" max="8874" width="12.85546875" style="3" bestFit="1" customWidth="1"/>
    <col min="8875" max="8876" width="9.140625" style="3"/>
    <col min="8877" max="8878" width="9.28515625" style="3" bestFit="1" customWidth="1"/>
    <col min="8879" max="8879" width="9.140625" style="3"/>
    <col min="8880" max="8881" width="9.28515625" style="3" bestFit="1" customWidth="1"/>
    <col min="8882" max="8882" width="12.85546875" style="3" bestFit="1" customWidth="1"/>
    <col min="8883" max="8884" width="9.140625" style="3"/>
    <col min="8885" max="8886" width="9.28515625" style="3" bestFit="1" customWidth="1"/>
    <col min="8887" max="8887" width="9.140625" style="3"/>
    <col min="8888" max="8889" width="9.28515625" style="3" bestFit="1" customWidth="1"/>
    <col min="8890" max="8890" width="12.85546875" style="3" bestFit="1" customWidth="1"/>
    <col min="8891" max="8892" width="9.140625" style="3"/>
    <col min="8893" max="8894" width="9.28515625" style="3" bestFit="1" customWidth="1"/>
    <col min="8895" max="8895" width="9.140625" style="3"/>
    <col min="8896" max="8897" width="9.28515625" style="3" bestFit="1" customWidth="1"/>
    <col min="8898" max="8898" width="12.85546875" style="3" bestFit="1" customWidth="1"/>
    <col min="8899" max="8900" width="9.140625" style="3"/>
    <col min="8901" max="8902" width="9.28515625" style="3" bestFit="1" customWidth="1"/>
    <col min="8903" max="8903" width="9.140625" style="3"/>
    <col min="8904" max="8905" width="9.28515625" style="3" bestFit="1" customWidth="1"/>
    <col min="8906" max="8906" width="12.85546875" style="3" bestFit="1" customWidth="1"/>
    <col min="8907" max="8908" width="9.140625" style="3"/>
    <col min="8909" max="8910" width="9.28515625" style="3" bestFit="1" customWidth="1"/>
    <col min="8911" max="8911" width="9.140625" style="3"/>
    <col min="8912" max="8913" width="9.28515625" style="3" bestFit="1" customWidth="1"/>
    <col min="8914" max="8914" width="12.85546875" style="3" bestFit="1" customWidth="1"/>
    <col min="8915" max="8916" width="9.140625" style="3"/>
    <col min="8917" max="8918" width="9.28515625" style="3" bestFit="1" customWidth="1"/>
    <col min="8919" max="8919" width="9.140625" style="3"/>
    <col min="8920" max="8921" width="9.28515625" style="3" bestFit="1" customWidth="1"/>
    <col min="8922" max="8922" width="12.85546875" style="3" bestFit="1" customWidth="1"/>
    <col min="8923" max="8924" width="9.140625" style="3"/>
    <col min="8925" max="8926" width="9.28515625" style="3" bestFit="1" customWidth="1"/>
    <col min="8927" max="8927" width="9.140625" style="3"/>
    <col min="8928" max="8929" width="9.28515625" style="3" bestFit="1" customWidth="1"/>
    <col min="8930" max="8930" width="12.85546875" style="3" bestFit="1" customWidth="1"/>
    <col min="8931" max="8932" width="9.140625" style="3"/>
    <col min="8933" max="8934" width="9.28515625" style="3" bestFit="1" customWidth="1"/>
    <col min="8935" max="8935" width="9.140625" style="3"/>
    <col min="8936" max="8937" width="9.28515625" style="3" bestFit="1" customWidth="1"/>
    <col min="8938" max="8938" width="12.85546875" style="3" bestFit="1" customWidth="1"/>
    <col min="8939" max="8940" width="9.140625" style="3"/>
    <col min="8941" max="8942" width="9.28515625" style="3" bestFit="1" customWidth="1"/>
    <col min="8943" max="8943" width="9.140625" style="3"/>
    <col min="8944" max="8945" width="9.28515625" style="3" bestFit="1" customWidth="1"/>
    <col min="8946" max="8946" width="12.85546875" style="3" bestFit="1" customWidth="1"/>
    <col min="8947" max="8948" width="9.140625" style="3"/>
    <col min="8949" max="8950" width="9.28515625" style="3" bestFit="1" customWidth="1"/>
    <col min="8951" max="8951" width="9.140625" style="3"/>
    <col min="8952" max="8953" width="9.28515625" style="3" bestFit="1" customWidth="1"/>
    <col min="8954" max="8954" width="12.85546875" style="3" bestFit="1" customWidth="1"/>
    <col min="8955" max="8956" width="9.140625" style="3"/>
    <col min="8957" max="8958" width="9.28515625" style="3" bestFit="1" customWidth="1"/>
    <col min="8959" max="8959" width="9.140625" style="3"/>
    <col min="8960" max="8961" width="9.28515625" style="3" bestFit="1" customWidth="1"/>
    <col min="8962" max="8962" width="12.85546875" style="3" bestFit="1" customWidth="1"/>
    <col min="8963" max="8964" width="9.140625" style="3"/>
    <col min="8965" max="8966" width="9.28515625" style="3" bestFit="1" customWidth="1"/>
    <col min="8967" max="8967" width="9.140625" style="3"/>
    <col min="8968" max="8969" width="9.28515625" style="3" bestFit="1" customWidth="1"/>
    <col min="8970" max="8970" width="12.85546875" style="3" bestFit="1" customWidth="1"/>
    <col min="8971" max="8972" width="9.140625" style="3"/>
    <col min="8973" max="8974" width="9.28515625" style="3" bestFit="1" customWidth="1"/>
    <col min="8975" max="8975" width="9.140625" style="3"/>
    <col min="8976" max="8977" width="9.28515625" style="3" bestFit="1" customWidth="1"/>
    <col min="8978" max="8978" width="12.85546875" style="3" bestFit="1" customWidth="1"/>
    <col min="8979" max="8980" width="9.140625" style="3"/>
    <col min="8981" max="8982" width="9.28515625" style="3" bestFit="1" customWidth="1"/>
    <col min="8983" max="8983" width="9.140625" style="3"/>
    <col min="8984" max="8985" width="9.28515625" style="3" bestFit="1" customWidth="1"/>
    <col min="8986" max="8986" width="12.85546875" style="3" bestFit="1" customWidth="1"/>
    <col min="8987" max="8988" width="9.140625" style="3"/>
    <col min="8989" max="8990" width="9.28515625" style="3" bestFit="1" customWidth="1"/>
    <col min="8991" max="8991" width="9.140625" style="3"/>
    <col min="8992" max="8993" width="9.28515625" style="3" bestFit="1" customWidth="1"/>
    <col min="8994" max="8994" width="12.85546875" style="3" bestFit="1" customWidth="1"/>
    <col min="8995" max="8996" width="9.140625" style="3"/>
    <col min="8997" max="8998" width="9.28515625" style="3" bestFit="1" customWidth="1"/>
    <col min="8999" max="8999" width="9.140625" style="3"/>
    <col min="9000" max="9001" width="9.28515625" style="3" bestFit="1" customWidth="1"/>
    <col min="9002" max="9002" width="12.85546875" style="3" bestFit="1" customWidth="1"/>
    <col min="9003" max="9004" width="9.140625" style="3"/>
    <col min="9005" max="9006" width="9.28515625" style="3" bestFit="1" customWidth="1"/>
    <col min="9007" max="9007" width="9.140625" style="3"/>
    <col min="9008" max="9009" width="9.28515625" style="3" bestFit="1" customWidth="1"/>
    <col min="9010" max="9010" width="12.85546875" style="3" bestFit="1" customWidth="1"/>
    <col min="9011" max="9012" width="9.140625" style="3"/>
    <col min="9013" max="9014" width="9.28515625" style="3" bestFit="1" customWidth="1"/>
    <col min="9015" max="9015" width="9.140625" style="3"/>
    <col min="9016" max="9017" width="9.28515625" style="3" bestFit="1" customWidth="1"/>
    <col min="9018" max="9018" width="12.85546875" style="3" bestFit="1" customWidth="1"/>
    <col min="9019" max="9020" width="9.140625" style="3"/>
    <col min="9021" max="9022" width="9.28515625" style="3" bestFit="1" customWidth="1"/>
    <col min="9023" max="9023" width="9.140625" style="3"/>
    <col min="9024" max="9025" width="9.28515625" style="3" bestFit="1" customWidth="1"/>
    <col min="9026" max="9026" width="12.85546875" style="3" bestFit="1" customWidth="1"/>
    <col min="9027" max="9028" width="9.140625" style="3"/>
    <col min="9029" max="9030" width="9.28515625" style="3" bestFit="1" customWidth="1"/>
    <col min="9031" max="9031" width="9.140625" style="3"/>
    <col min="9032" max="9033" width="9.28515625" style="3" bestFit="1" customWidth="1"/>
    <col min="9034" max="9034" width="12.85546875" style="3" bestFit="1" customWidth="1"/>
    <col min="9035" max="9036" width="9.140625" style="3"/>
    <col min="9037" max="9038" width="9.28515625" style="3" bestFit="1" customWidth="1"/>
    <col min="9039" max="9039" width="9.140625" style="3"/>
    <col min="9040" max="9041" width="9.28515625" style="3" bestFit="1" customWidth="1"/>
    <col min="9042" max="9042" width="12.85546875" style="3" bestFit="1" customWidth="1"/>
    <col min="9043" max="9044" width="9.140625" style="3"/>
    <col min="9045" max="9046" width="9.28515625" style="3" bestFit="1" customWidth="1"/>
    <col min="9047" max="9047" width="9.140625" style="3"/>
    <col min="9048" max="9049" width="9.28515625" style="3" bestFit="1" customWidth="1"/>
    <col min="9050" max="9050" width="12.85546875" style="3" bestFit="1" customWidth="1"/>
    <col min="9051" max="9052" width="9.140625" style="3"/>
    <col min="9053" max="9054" width="9.28515625" style="3" bestFit="1" customWidth="1"/>
    <col min="9055" max="9055" width="9.140625" style="3"/>
    <col min="9056" max="9057" width="9.28515625" style="3" bestFit="1" customWidth="1"/>
    <col min="9058" max="9058" width="12.85546875" style="3" bestFit="1" customWidth="1"/>
    <col min="9059" max="9060" width="9.140625" style="3"/>
    <col min="9061" max="9062" width="9.28515625" style="3" bestFit="1" customWidth="1"/>
    <col min="9063" max="9063" width="9.140625" style="3"/>
    <col min="9064" max="9065" width="9.28515625" style="3" bestFit="1" customWidth="1"/>
    <col min="9066" max="9066" width="12.85546875" style="3" bestFit="1" customWidth="1"/>
    <col min="9067" max="9068" width="9.140625" style="3"/>
    <col min="9069" max="9070" width="9.28515625" style="3" bestFit="1" customWidth="1"/>
    <col min="9071" max="9071" width="9.140625" style="3"/>
    <col min="9072" max="9073" width="9.28515625" style="3" bestFit="1" customWidth="1"/>
    <col min="9074" max="9074" width="12.85546875" style="3" bestFit="1" customWidth="1"/>
    <col min="9075" max="9076" width="9.140625" style="3"/>
    <col min="9077" max="9078" width="9.28515625" style="3" bestFit="1" customWidth="1"/>
    <col min="9079" max="9079" width="9.140625" style="3"/>
    <col min="9080" max="9081" width="9.28515625" style="3" bestFit="1" customWidth="1"/>
    <col min="9082" max="9082" width="12.85546875" style="3" bestFit="1" customWidth="1"/>
    <col min="9083" max="9084" width="9.140625" style="3"/>
    <col min="9085" max="9086" width="9.28515625" style="3" bestFit="1" customWidth="1"/>
    <col min="9087" max="9087" width="9.140625" style="3"/>
    <col min="9088" max="9089" width="9.28515625" style="3" bestFit="1" customWidth="1"/>
    <col min="9090" max="9090" width="12.85546875" style="3" bestFit="1" customWidth="1"/>
    <col min="9091" max="9092" width="9.140625" style="3"/>
    <col min="9093" max="9094" width="9.28515625" style="3" bestFit="1" customWidth="1"/>
    <col min="9095" max="9095" width="9.140625" style="3"/>
    <col min="9096" max="9097" width="9.28515625" style="3" bestFit="1" customWidth="1"/>
    <col min="9098" max="9098" width="12.85546875" style="3" bestFit="1" customWidth="1"/>
    <col min="9099" max="9100" width="9.140625" style="3"/>
    <col min="9101" max="9102" width="9.28515625" style="3" bestFit="1" customWidth="1"/>
    <col min="9103" max="9103" width="9.140625" style="3"/>
    <col min="9104" max="9105" width="9.28515625" style="3" bestFit="1" customWidth="1"/>
    <col min="9106" max="9106" width="12.85546875" style="3" bestFit="1" customWidth="1"/>
    <col min="9107" max="9108" width="9.140625" style="3"/>
    <col min="9109" max="9110" width="9.28515625" style="3" bestFit="1" customWidth="1"/>
    <col min="9111" max="9111" width="9.140625" style="3"/>
    <col min="9112" max="9113" width="9.28515625" style="3" bestFit="1" customWidth="1"/>
    <col min="9114" max="9114" width="12.85546875" style="3" bestFit="1" customWidth="1"/>
    <col min="9115" max="9116" width="9.140625" style="3"/>
    <col min="9117" max="9118" width="9.28515625" style="3" bestFit="1" customWidth="1"/>
    <col min="9119" max="9119" width="9.140625" style="3"/>
    <col min="9120" max="9121" width="9.28515625" style="3" bestFit="1" customWidth="1"/>
    <col min="9122" max="9122" width="12.85546875" style="3" bestFit="1" customWidth="1"/>
    <col min="9123" max="9124" width="9.140625" style="3"/>
    <col min="9125" max="9126" width="9.28515625" style="3" bestFit="1" customWidth="1"/>
    <col min="9127" max="9127" width="9.140625" style="3"/>
    <col min="9128" max="9129" width="9.28515625" style="3" bestFit="1" customWidth="1"/>
    <col min="9130" max="9130" width="12.85546875" style="3" bestFit="1" customWidth="1"/>
    <col min="9131" max="9132" width="9.140625" style="3"/>
    <col min="9133" max="9134" width="9.28515625" style="3" bestFit="1" customWidth="1"/>
    <col min="9135" max="9135" width="9.140625" style="3"/>
    <col min="9136" max="9137" width="9.28515625" style="3" bestFit="1" customWidth="1"/>
    <col min="9138" max="9138" width="12.85546875" style="3" bestFit="1" customWidth="1"/>
    <col min="9139" max="9140" width="9.140625" style="3"/>
    <col min="9141" max="9142" width="9.28515625" style="3" bestFit="1" customWidth="1"/>
    <col min="9143" max="9143" width="9.140625" style="3"/>
    <col min="9144" max="9145" width="9.28515625" style="3" bestFit="1" customWidth="1"/>
    <col min="9146" max="9146" width="12.85546875" style="3" bestFit="1" customWidth="1"/>
    <col min="9147" max="9148" width="9.140625" style="3"/>
    <col min="9149" max="9150" width="9.28515625" style="3" bestFit="1" customWidth="1"/>
    <col min="9151" max="9151" width="9.140625" style="3"/>
    <col min="9152" max="9153" width="9.28515625" style="3" bestFit="1" customWidth="1"/>
    <col min="9154" max="9154" width="12.85546875" style="3" bestFit="1" customWidth="1"/>
    <col min="9155" max="9156" width="9.140625" style="3"/>
    <col min="9157" max="9158" width="9.28515625" style="3" bestFit="1" customWidth="1"/>
    <col min="9159" max="9159" width="9.140625" style="3"/>
    <col min="9160" max="9161" width="9.28515625" style="3" bestFit="1" customWidth="1"/>
    <col min="9162" max="9162" width="12.85546875" style="3" bestFit="1" customWidth="1"/>
    <col min="9163" max="9164" width="9.140625" style="3"/>
    <col min="9165" max="9166" width="9.28515625" style="3" bestFit="1" customWidth="1"/>
    <col min="9167" max="9167" width="9.140625" style="3"/>
    <col min="9168" max="9169" width="9.28515625" style="3" bestFit="1" customWidth="1"/>
    <col min="9170" max="9170" width="12.85546875" style="3" bestFit="1" customWidth="1"/>
    <col min="9171" max="9172" width="9.140625" style="3"/>
    <col min="9173" max="9174" width="9.28515625" style="3" bestFit="1" customWidth="1"/>
    <col min="9175" max="9175" width="9.140625" style="3"/>
    <col min="9176" max="9177" width="9.28515625" style="3" bestFit="1" customWidth="1"/>
    <col min="9178" max="9178" width="12.85546875" style="3" bestFit="1" customWidth="1"/>
    <col min="9179" max="9180" width="9.140625" style="3"/>
    <col min="9181" max="9182" width="9.28515625" style="3" bestFit="1" customWidth="1"/>
    <col min="9183" max="9183" width="9.140625" style="3"/>
    <col min="9184" max="9185" width="9.28515625" style="3" bestFit="1" customWidth="1"/>
    <col min="9186" max="9186" width="12.85546875" style="3" bestFit="1" customWidth="1"/>
    <col min="9187" max="9188" width="9.140625" style="3"/>
    <col min="9189" max="9190" width="9.28515625" style="3" bestFit="1" customWidth="1"/>
    <col min="9191" max="9191" width="9.140625" style="3"/>
    <col min="9192" max="9193" width="9.28515625" style="3" bestFit="1" customWidth="1"/>
    <col min="9194" max="9194" width="12.85546875" style="3" bestFit="1" customWidth="1"/>
    <col min="9195" max="9196" width="9.140625" style="3"/>
    <col min="9197" max="9198" width="9.28515625" style="3" bestFit="1" customWidth="1"/>
    <col min="9199" max="9199" width="9.140625" style="3"/>
    <col min="9200" max="9201" width="9.28515625" style="3" bestFit="1" customWidth="1"/>
    <col min="9202" max="9202" width="12.85546875" style="3" bestFit="1" customWidth="1"/>
    <col min="9203" max="9204" width="9.140625" style="3"/>
    <col min="9205" max="9206" width="9.28515625" style="3" bestFit="1" customWidth="1"/>
    <col min="9207" max="9207" width="9.140625" style="3"/>
    <col min="9208" max="9209" width="9.28515625" style="3" bestFit="1" customWidth="1"/>
    <col min="9210" max="9210" width="12.85546875" style="3" bestFit="1" customWidth="1"/>
    <col min="9211" max="9212" width="9.140625" style="3"/>
    <col min="9213" max="9214" width="9.28515625" style="3" bestFit="1" customWidth="1"/>
    <col min="9215" max="9215" width="9.140625" style="3"/>
    <col min="9216" max="9217" width="9.28515625" style="3" bestFit="1" customWidth="1"/>
    <col min="9218" max="9218" width="12.85546875" style="3" bestFit="1" customWidth="1"/>
    <col min="9219" max="9220" width="9.140625" style="3"/>
    <col min="9221" max="9222" width="9.28515625" style="3" bestFit="1" customWidth="1"/>
    <col min="9223" max="9223" width="9.140625" style="3"/>
    <col min="9224" max="9225" width="9.28515625" style="3" bestFit="1" customWidth="1"/>
    <col min="9226" max="9226" width="12.85546875" style="3" bestFit="1" customWidth="1"/>
    <col min="9227" max="9228" width="9.140625" style="3"/>
    <col min="9229" max="9230" width="9.28515625" style="3" bestFit="1" customWidth="1"/>
    <col min="9231" max="9231" width="9.140625" style="3"/>
    <col min="9232" max="9233" width="9.28515625" style="3" bestFit="1" customWidth="1"/>
    <col min="9234" max="9234" width="12.85546875" style="3" bestFit="1" customWidth="1"/>
    <col min="9235" max="9236" width="9.140625" style="3"/>
    <col min="9237" max="9238" width="9.28515625" style="3" bestFit="1" customWidth="1"/>
    <col min="9239" max="9239" width="9.140625" style="3"/>
    <col min="9240" max="9241" width="9.28515625" style="3" bestFit="1" customWidth="1"/>
    <col min="9242" max="9242" width="12.85546875" style="3" bestFit="1" customWidth="1"/>
    <col min="9243" max="9244" width="9.140625" style="3"/>
    <col min="9245" max="9246" width="9.28515625" style="3" bestFit="1" customWidth="1"/>
    <col min="9247" max="9247" width="9.140625" style="3"/>
    <col min="9248" max="9249" width="9.28515625" style="3" bestFit="1" customWidth="1"/>
    <col min="9250" max="9250" width="12.85546875" style="3" bestFit="1" customWidth="1"/>
    <col min="9251" max="9252" width="9.140625" style="3"/>
    <col min="9253" max="9254" width="9.28515625" style="3" bestFit="1" customWidth="1"/>
    <col min="9255" max="9255" width="9.140625" style="3"/>
    <col min="9256" max="9257" width="9.28515625" style="3" bestFit="1" customWidth="1"/>
    <col min="9258" max="9258" width="12.85546875" style="3" bestFit="1" customWidth="1"/>
    <col min="9259" max="9260" width="9.140625" style="3"/>
    <col min="9261" max="9262" width="9.28515625" style="3" bestFit="1" customWidth="1"/>
    <col min="9263" max="9263" width="9.140625" style="3"/>
    <col min="9264" max="9265" width="9.28515625" style="3" bestFit="1" customWidth="1"/>
    <col min="9266" max="9266" width="12.85546875" style="3" bestFit="1" customWidth="1"/>
    <col min="9267" max="9268" width="9.140625" style="3"/>
    <col min="9269" max="9270" width="9.28515625" style="3" bestFit="1" customWidth="1"/>
    <col min="9271" max="9271" width="9.140625" style="3"/>
    <col min="9272" max="9273" width="9.28515625" style="3" bestFit="1" customWidth="1"/>
    <col min="9274" max="9274" width="12.85546875" style="3" bestFit="1" customWidth="1"/>
    <col min="9275" max="9276" width="9.140625" style="3"/>
    <col min="9277" max="9278" width="9.28515625" style="3" bestFit="1" customWidth="1"/>
    <col min="9279" max="9279" width="9.140625" style="3"/>
    <col min="9280" max="9281" width="9.28515625" style="3" bestFit="1" customWidth="1"/>
    <col min="9282" max="9282" width="12.85546875" style="3" bestFit="1" customWidth="1"/>
    <col min="9283" max="9284" width="9.140625" style="3"/>
    <col min="9285" max="9286" width="9.28515625" style="3" bestFit="1" customWidth="1"/>
    <col min="9287" max="9287" width="9.140625" style="3"/>
    <col min="9288" max="9289" width="9.28515625" style="3" bestFit="1" customWidth="1"/>
    <col min="9290" max="9290" width="12.85546875" style="3" bestFit="1" customWidth="1"/>
    <col min="9291" max="9292" width="9.140625" style="3"/>
    <col min="9293" max="9294" width="9.28515625" style="3" bestFit="1" customWidth="1"/>
    <col min="9295" max="9295" width="9.140625" style="3"/>
    <col min="9296" max="9297" width="9.28515625" style="3" bestFit="1" customWidth="1"/>
    <col min="9298" max="9298" width="12.85546875" style="3" bestFit="1" customWidth="1"/>
    <col min="9299" max="9300" width="9.140625" style="3"/>
    <col min="9301" max="9302" width="9.28515625" style="3" bestFit="1" customWidth="1"/>
    <col min="9303" max="9303" width="9.140625" style="3"/>
    <col min="9304" max="9305" width="9.28515625" style="3" bestFit="1" customWidth="1"/>
    <col min="9306" max="9306" width="12.85546875" style="3" bestFit="1" customWidth="1"/>
    <col min="9307" max="9308" width="9.140625" style="3"/>
    <col min="9309" max="9310" width="9.28515625" style="3" bestFit="1" customWidth="1"/>
    <col min="9311" max="9311" width="9.140625" style="3"/>
    <col min="9312" max="9313" width="9.28515625" style="3" bestFit="1" customWidth="1"/>
    <col min="9314" max="9314" width="12.85546875" style="3" bestFit="1" customWidth="1"/>
    <col min="9315" max="9316" width="9.140625" style="3"/>
    <col min="9317" max="9318" width="9.28515625" style="3" bestFit="1" customWidth="1"/>
    <col min="9319" max="9319" width="9.140625" style="3"/>
    <col min="9320" max="9321" width="9.28515625" style="3" bestFit="1" customWidth="1"/>
    <col min="9322" max="9322" width="12.85546875" style="3" bestFit="1" customWidth="1"/>
    <col min="9323" max="9324" width="9.140625" style="3"/>
    <col min="9325" max="9326" width="9.28515625" style="3" bestFit="1" customWidth="1"/>
    <col min="9327" max="9327" width="9.140625" style="3"/>
    <col min="9328" max="9329" width="9.28515625" style="3" bestFit="1" customWidth="1"/>
    <col min="9330" max="9330" width="12.85546875" style="3" bestFit="1" customWidth="1"/>
    <col min="9331" max="9332" width="9.140625" style="3"/>
    <col min="9333" max="9334" width="9.28515625" style="3" bestFit="1" customWidth="1"/>
    <col min="9335" max="9335" width="9.140625" style="3"/>
    <col min="9336" max="9337" width="9.28515625" style="3" bestFit="1" customWidth="1"/>
    <col min="9338" max="9338" width="12.85546875" style="3" bestFit="1" customWidth="1"/>
    <col min="9339" max="9340" width="9.140625" style="3"/>
    <col min="9341" max="9342" width="9.28515625" style="3" bestFit="1" customWidth="1"/>
    <col min="9343" max="9343" width="9.140625" style="3"/>
    <col min="9344" max="9345" width="9.28515625" style="3" bestFit="1" customWidth="1"/>
    <col min="9346" max="9346" width="12.85546875" style="3" bestFit="1" customWidth="1"/>
    <col min="9347" max="9348" width="9.140625" style="3"/>
    <col min="9349" max="9350" width="9.28515625" style="3" bestFit="1" customWidth="1"/>
    <col min="9351" max="9351" width="9.140625" style="3"/>
    <col min="9352" max="9353" width="9.28515625" style="3" bestFit="1" customWidth="1"/>
    <col min="9354" max="9354" width="12.85546875" style="3" bestFit="1" customWidth="1"/>
    <col min="9355" max="9356" width="9.140625" style="3"/>
    <col min="9357" max="9358" width="9.28515625" style="3" bestFit="1" customWidth="1"/>
    <col min="9359" max="9359" width="9.140625" style="3"/>
    <col min="9360" max="9361" width="9.28515625" style="3" bestFit="1" customWidth="1"/>
    <col min="9362" max="9362" width="12.85546875" style="3" bestFit="1" customWidth="1"/>
    <col min="9363" max="9364" width="9.140625" style="3"/>
    <col min="9365" max="9366" width="9.28515625" style="3" bestFit="1" customWidth="1"/>
    <col min="9367" max="9367" width="9.140625" style="3"/>
    <col min="9368" max="9369" width="9.28515625" style="3" bestFit="1" customWidth="1"/>
    <col min="9370" max="9370" width="12.85546875" style="3" bestFit="1" customWidth="1"/>
    <col min="9371" max="9372" width="9.140625" style="3"/>
    <col min="9373" max="9374" width="9.28515625" style="3" bestFit="1" customWidth="1"/>
    <col min="9375" max="9375" width="9.140625" style="3"/>
    <col min="9376" max="9377" width="9.28515625" style="3" bestFit="1" customWidth="1"/>
    <col min="9378" max="9378" width="12.85546875" style="3" bestFit="1" customWidth="1"/>
    <col min="9379" max="9380" width="9.140625" style="3"/>
    <col min="9381" max="9382" width="9.28515625" style="3" bestFit="1" customWidth="1"/>
    <col min="9383" max="9383" width="9.140625" style="3"/>
    <col min="9384" max="9385" width="9.28515625" style="3" bestFit="1" customWidth="1"/>
    <col min="9386" max="9386" width="12.85546875" style="3" bestFit="1" customWidth="1"/>
    <col min="9387" max="9388" width="9.140625" style="3"/>
    <col min="9389" max="9390" width="9.28515625" style="3" bestFit="1" customWidth="1"/>
    <col min="9391" max="9391" width="9.140625" style="3"/>
    <col min="9392" max="9393" width="9.28515625" style="3" bestFit="1" customWidth="1"/>
    <col min="9394" max="9394" width="12.85546875" style="3" bestFit="1" customWidth="1"/>
    <col min="9395" max="9396" width="9.140625" style="3"/>
    <col min="9397" max="9398" width="9.28515625" style="3" bestFit="1" customWidth="1"/>
    <col min="9399" max="9399" width="9.140625" style="3"/>
    <col min="9400" max="9401" width="9.28515625" style="3" bestFit="1" customWidth="1"/>
    <col min="9402" max="9402" width="12.85546875" style="3" bestFit="1" customWidth="1"/>
    <col min="9403" max="9404" width="9.140625" style="3"/>
    <col min="9405" max="9406" width="9.28515625" style="3" bestFit="1" customWidth="1"/>
    <col min="9407" max="9407" width="9.140625" style="3"/>
    <col min="9408" max="9409" width="9.28515625" style="3" bestFit="1" customWidth="1"/>
    <col min="9410" max="9410" width="12.85546875" style="3" bestFit="1" customWidth="1"/>
    <col min="9411" max="9412" width="9.140625" style="3"/>
    <col min="9413" max="9414" width="9.28515625" style="3" bestFit="1" customWidth="1"/>
    <col min="9415" max="9415" width="9.140625" style="3"/>
    <col min="9416" max="9417" width="9.28515625" style="3" bestFit="1" customWidth="1"/>
    <col min="9418" max="9418" width="12.85546875" style="3" bestFit="1" customWidth="1"/>
    <col min="9419" max="9420" width="9.140625" style="3"/>
    <col min="9421" max="9422" width="9.28515625" style="3" bestFit="1" customWidth="1"/>
    <col min="9423" max="9423" width="9.140625" style="3"/>
    <col min="9424" max="9425" width="9.28515625" style="3" bestFit="1" customWidth="1"/>
    <col min="9426" max="9426" width="12.85546875" style="3" bestFit="1" customWidth="1"/>
    <col min="9427" max="9428" width="9.140625" style="3"/>
    <col min="9429" max="9430" width="9.28515625" style="3" bestFit="1" customWidth="1"/>
    <col min="9431" max="9431" width="9.140625" style="3"/>
    <col min="9432" max="9433" width="9.28515625" style="3" bestFit="1" customWidth="1"/>
    <col min="9434" max="9434" width="12.85546875" style="3" bestFit="1" customWidth="1"/>
    <col min="9435" max="9436" width="9.140625" style="3"/>
    <col min="9437" max="9438" width="9.28515625" style="3" bestFit="1" customWidth="1"/>
    <col min="9439" max="9439" width="9.140625" style="3"/>
    <col min="9440" max="9441" width="9.28515625" style="3" bestFit="1" customWidth="1"/>
    <col min="9442" max="9442" width="12.85546875" style="3" bestFit="1" customWidth="1"/>
    <col min="9443" max="9444" width="9.140625" style="3"/>
    <col min="9445" max="9446" width="9.28515625" style="3" bestFit="1" customWidth="1"/>
    <col min="9447" max="9447" width="9.140625" style="3"/>
    <col min="9448" max="9449" width="9.28515625" style="3" bestFit="1" customWidth="1"/>
    <col min="9450" max="9450" width="12.85546875" style="3" bestFit="1" customWidth="1"/>
    <col min="9451" max="9452" width="9.140625" style="3"/>
    <col min="9453" max="9454" width="9.28515625" style="3" bestFit="1" customWidth="1"/>
    <col min="9455" max="9455" width="9.140625" style="3"/>
    <col min="9456" max="9457" width="9.28515625" style="3" bestFit="1" customWidth="1"/>
    <col min="9458" max="9458" width="12.85546875" style="3" bestFit="1" customWidth="1"/>
    <col min="9459" max="9460" width="9.140625" style="3"/>
    <col min="9461" max="9462" width="9.28515625" style="3" bestFit="1" customWidth="1"/>
    <col min="9463" max="9463" width="9.140625" style="3"/>
    <col min="9464" max="9465" width="9.28515625" style="3" bestFit="1" customWidth="1"/>
    <col min="9466" max="9466" width="12.85546875" style="3" bestFit="1" customWidth="1"/>
    <col min="9467" max="9468" width="9.140625" style="3"/>
    <col min="9469" max="9470" width="9.28515625" style="3" bestFit="1" customWidth="1"/>
    <col min="9471" max="9471" width="9.140625" style="3"/>
    <col min="9472" max="9473" width="9.28515625" style="3" bestFit="1" customWidth="1"/>
    <col min="9474" max="9474" width="12.85546875" style="3" bestFit="1" customWidth="1"/>
    <col min="9475" max="9476" width="9.140625" style="3"/>
    <col min="9477" max="9478" width="9.28515625" style="3" bestFit="1" customWidth="1"/>
    <col min="9479" max="9479" width="9.140625" style="3"/>
    <col min="9480" max="9481" width="9.28515625" style="3" bestFit="1" customWidth="1"/>
    <col min="9482" max="9482" width="12.85546875" style="3" bestFit="1" customWidth="1"/>
    <col min="9483" max="9484" width="9.140625" style="3"/>
    <col min="9485" max="9486" width="9.28515625" style="3" bestFit="1" customWidth="1"/>
    <col min="9487" max="9487" width="9.140625" style="3"/>
    <col min="9488" max="9489" width="9.28515625" style="3" bestFit="1" customWidth="1"/>
    <col min="9490" max="9490" width="12.85546875" style="3" bestFit="1" customWidth="1"/>
    <col min="9491" max="9492" width="9.140625" style="3"/>
    <col min="9493" max="9494" width="9.28515625" style="3" bestFit="1" customWidth="1"/>
    <col min="9495" max="9495" width="9.140625" style="3"/>
    <col min="9496" max="9497" width="9.28515625" style="3" bestFit="1" customWidth="1"/>
    <col min="9498" max="9498" width="12.85546875" style="3" bestFit="1" customWidth="1"/>
    <col min="9499" max="9500" width="9.140625" style="3"/>
    <col min="9501" max="9502" width="9.28515625" style="3" bestFit="1" customWidth="1"/>
    <col min="9503" max="9503" width="9.140625" style="3"/>
    <col min="9504" max="9505" width="9.28515625" style="3" bestFit="1" customWidth="1"/>
    <col min="9506" max="9506" width="12.85546875" style="3" bestFit="1" customWidth="1"/>
    <col min="9507" max="9508" width="9.140625" style="3"/>
    <col min="9509" max="9510" width="9.28515625" style="3" bestFit="1" customWidth="1"/>
    <col min="9511" max="9511" width="9.140625" style="3"/>
    <col min="9512" max="9513" width="9.28515625" style="3" bestFit="1" customWidth="1"/>
    <col min="9514" max="9514" width="12.85546875" style="3" bestFit="1" customWidth="1"/>
    <col min="9515" max="9516" width="9.140625" style="3"/>
    <col min="9517" max="9518" width="9.28515625" style="3" bestFit="1" customWidth="1"/>
    <col min="9519" max="9519" width="9.140625" style="3"/>
    <col min="9520" max="9521" width="9.28515625" style="3" bestFit="1" customWidth="1"/>
    <col min="9522" max="9522" width="12.85546875" style="3" bestFit="1" customWidth="1"/>
    <col min="9523" max="9524" width="9.140625" style="3"/>
    <col min="9525" max="9526" width="9.28515625" style="3" bestFit="1" customWidth="1"/>
    <col min="9527" max="9527" width="9.140625" style="3"/>
    <col min="9528" max="9529" width="9.28515625" style="3" bestFit="1" customWidth="1"/>
    <col min="9530" max="9530" width="12.85546875" style="3" bestFit="1" customWidth="1"/>
    <col min="9531" max="9532" width="9.140625" style="3"/>
    <col min="9533" max="9534" width="9.28515625" style="3" bestFit="1" customWidth="1"/>
    <col min="9535" max="9535" width="9.140625" style="3"/>
    <col min="9536" max="9537" width="9.28515625" style="3" bestFit="1" customWidth="1"/>
    <col min="9538" max="9538" width="12.85546875" style="3" bestFit="1" customWidth="1"/>
    <col min="9539" max="9540" width="9.140625" style="3"/>
    <col min="9541" max="9542" width="9.28515625" style="3" bestFit="1" customWidth="1"/>
    <col min="9543" max="9543" width="9.140625" style="3"/>
    <col min="9544" max="9545" width="9.28515625" style="3" bestFit="1" customWidth="1"/>
    <col min="9546" max="9546" width="12.85546875" style="3" bestFit="1" customWidth="1"/>
    <col min="9547" max="9548" width="9.140625" style="3"/>
    <col min="9549" max="9550" width="9.28515625" style="3" bestFit="1" customWidth="1"/>
    <col min="9551" max="9551" width="9.140625" style="3"/>
    <col min="9552" max="9553" width="9.28515625" style="3" bestFit="1" customWidth="1"/>
    <col min="9554" max="9554" width="12.85546875" style="3" bestFit="1" customWidth="1"/>
    <col min="9555" max="9556" width="9.140625" style="3"/>
    <col min="9557" max="9558" width="9.28515625" style="3" bestFit="1" customWidth="1"/>
    <col min="9559" max="9559" width="9.140625" style="3"/>
    <col min="9560" max="9561" width="9.28515625" style="3" bestFit="1" customWidth="1"/>
    <col min="9562" max="9562" width="12.85546875" style="3" bestFit="1" customWidth="1"/>
    <col min="9563" max="9564" width="9.140625" style="3"/>
    <col min="9565" max="9566" width="9.28515625" style="3" bestFit="1" customWidth="1"/>
    <col min="9567" max="9567" width="9.140625" style="3"/>
    <col min="9568" max="9569" width="9.28515625" style="3" bestFit="1" customWidth="1"/>
    <col min="9570" max="9570" width="12.85546875" style="3" bestFit="1" customWidth="1"/>
    <col min="9571" max="9572" width="9.140625" style="3"/>
    <col min="9573" max="9574" width="9.28515625" style="3" bestFit="1" customWidth="1"/>
    <col min="9575" max="9575" width="9.140625" style="3"/>
    <col min="9576" max="9577" width="9.28515625" style="3" bestFit="1" customWidth="1"/>
    <col min="9578" max="9578" width="12.85546875" style="3" bestFit="1" customWidth="1"/>
    <col min="9579" max="9580" width="9.140625" style="3"/>
    <col min="9581" max="9582" width="9.28515625" style="3" bestFit="1" customWidth="1"/>
    <col min="9583" max="9583" width="9.140625" style="3"/>
    <col min="9584" max="9585" width="9.28515625" style="3" bestFit="1" customWidth="1"/>
    <col min="9586" max="9586" width="12.85546875" style="3" bestFit="1" customWidth="1"/>
    <col min="9587" max="9588" width="9.140625" style="3"/>
    <col min="9589" max="9590" width="9.28515625" style="3" bestFit="1" customWidth="1"/>
    <col min="9591" max="9591" width="9.140625" style="3"/>
    <col min="9592" max="9593" width="9.28515625" style="3" bestFit="1" customWidth="1"/>
    <col min="9594" max="9594" width="12.85546875" style="3" bestFit="1" customWidth="1"/>
    <col min="9595" max="9596" width="9.140625" style="3"/>
    <col min="9597" max="9598" width="9.28515625" style="3" bestFit="1" customWidth="1"/>
    <col min="9599" max="9599" width="9.140625" style="3"/>
    <col min="9600" max="9601" width="9.28515625" style="3" bestFit="1" customWidth="1"/>
    <col min="9602" max="9602" width="12.85546875" style="3" bestFit="1" customWidth="1"/>
    <col min="9603" max="9604" width="9.140625" style="3"/>
    <col min="9605" max="9606" width="9.28515625" style="3" bestFit="1" customWidth="1"/>
    <col min="9607" max="9607" width="9.140625" style="3"/>
    <col min="9608" max="9609" width="9.28515625" style="3" bestFit="1" customWidth="1"/>
    <col min="9610" max="9610" width="12.85546875" style="3" bestFit="1" customWidth="1"/>
    <col min="9611" max="9612" width="9.140625" style="3"/>
    <col min="9613" max="9614" width="9.28515625" style="3" bestFit="1" customWidth="1"/>
    <col min="9615" max="9615" width="9.140625" style="3"/>
    <col min="9616" max="9617" width="9.28515625" style="3" bestFit="1" customWidth="1"/>
    <col min="9618" max="9618" width="12.85546875" style="3" bestFit="1" customWidth="1"/>
    <col min="9619" max="9620" width="9.140625" style="3"/>
    <col min="9621" max="9622" width="9.28515625" style="3" bestFit="1" customWidth="1"/>
    <col min="9623" max="9623" width="9.140625" style="3"/>
    <col min="9624" max="9625" width="9.28515625" style="3" bestFit="1" customWidth="1"/>
    <col min="9626" max="9626" width="12.85546875" style="3" bestFit="1" customWidth="1"/>
    <col min="9627" max="9628" width="9.140625" style="3"/>
    <col min="9629" max="9630" width="9.28515625" style="3" bestFit="1" customWidth="1"/>
    <col min="9631" max="9631" width="9.140625" style="3"/>
    <col min="9632" max="9633" width="9.28515625" style="3" bestFit="1" customWidth="1"/>
    <col min="9634" max="9634" width="12.85546875" style="3" bestFit="1" customWidth="1"/>
    <col min="9635" max="9636" width="9.140625" style="3"/>
    <col min="9637" max="9638" width="9.28515625" style="3" bestFit="1" customWidth="1"/>
    <col min="9639" max="9639" width="9.140625" style="3"/>
    <col min="9640" max="9641" width="9.28515625" style="3" bestFit="1" customWidth="1"/>
    <col min="9642" max="9642" width="12.85546875" style="3" bestFit="1" customWidth="1"/>
    <col min="9643" max="9644" width="9.140625" style="3"/>
    <col min="9645" max="9646" width="9.28515625" style="3" bestFit="1" customWidth="1"/>
    <col min="9647" max="9647" width="9.140625" style="3"/>
    <col min="9648" max="9649" width="9.28515625" style="3" bestFit="1" customWidth="1"/>
    <col min="9650" max="9650" width="12.85546875" style="3" bestFit="1" customWidth="1"/>
    <col min="9651" max="9652" width="9.140625" style="3"/>
    <col min="9653" max="9654" width="9.28515625" style="3" bestFit="1" customWidth="1"/>
    <col min="9655" max="9655" width="9.140625" style="3"/>
    <col min="9656" max="9657" width="9.28515625" style="3" bestFit="1" customWidth="1"/>
    <col min="9658" max="9658" width="12.85546875" style="3" bestFit="1" customWidth="1"/>
    <col min="9659" max="9660" width="9.140625" style="3"/>
    <col min="9661" max="9662" width="9.28515625" style="3" bestFit="1" customWidth="1"/>
    <col min="9663" max="9663" width="9.140625" style="3"/>
    <col min="9664" max="9665" width="9.28515625" style="3" bestFit="1" customWidth="1"/>
    <col min="9666" max="9666" width="12.85546875" style="3" bestFit="1" customWidth="1"/>
    <col min="9667" max="9668" width="9.140625" style="3"/>
    <col min="9669" max="9670" width="9.28515625" style="3" bestFit="1" customWidth="1"/>
    <col min="9671" max="9671" width="9.140625" style="3"/>
    <col min="9672" max="9673" width="9.28515625" style="3" bestFit="1" customWidth="1"/>
    <col min="9674" max="9674" width="12.85546875" style="3" bestFit="1" customWidth="1"/>
    <col min="9675" max="9676" width="9.140625" style="3"/>
    <col min="9677" max="9678" width="9.28515625" style="3" bestFit="1" customWidth="1"/>
    <col min="9679" max="9679" width="9.140625" style="3"/>
    <col min="9680" max="9681" width="9.28515625" style="3" bestFit="1" customWidth="1"/>
    <col min="9682" max="9682" width="12.85546875" style="3" bestFit="1" customWidth="1"/>
    <col min="9683" max="9684" width="9.140625" style="3"/>
    <col min="9685" max="9686" width="9.28515625" style="3" bestFit="1" customWidth="1"/>
    <col min="9687" max="9687" width="9.140625" style="3"/>
    <col min="9688" max="9689" width="9.28515625" style="3" bestFit="1" customWidth="1"/>
    <col min="9690" max="9690" width="12.85546875" style="3" bestFit="1" customWidth="1"/>
    <col min="9691" max="9692" width="9.140625" style="3"/>
    <col min="9693" max="9694" width="9.28515625" style="3" bestFit="1" customWidth="1"/>
    <col min="9695" max="9695" width="9.140625" style="3"/>
    <col min="9696" max="9697" width="9.28515625" style="3" bestFit="1" customWidth="1"/>
    <col min="9698" max="9698" width="12.85546875" style="3" bestFit="1" customWidth="1"/>
    <col min="9699" max="9700" width="9.140625" style="3"/>
    <col min="9701" max="9702" width="9.28515625" style="3" bestFit="1" customWidth="1"/>
    <col min="9703" max="9703" width="9.140625" style="3"/>
    <col min="9704" max="9705" width="9.28515625" style="3" bestFit="1" customWidth="1"/>
    <col min="9706" max="9706" width="12.85546875" style="3" bestFit="1" customWidth="1"/>
    <col min="9707" max="9708" width="9.140625" style="3"/>
    <col min="9709" max="9710" width="9.28515625" style="3" bestFit="1" customWidth="1"/>
    <col min="9711" max="9711" width="9.140625" style="3"/>
    <col min="9712" max="9713" width="9.28515625" style="3" bestFit="1" customWidth="1"/>
    <col min="9714" max="9714" width="12.85546875" style="3" bestFit="1" customWidth="1"/>
    <col min="9715" max="9716" width="9.140625" style="3"/>
    <col min="9717" max="9718" width="9.28515625" style="3" bestFit="1" customWidth="1"/>
    <col min="9719" max="9719" width="9.140625" style="3"/>
    <col min="9720" max="9721" width="9.28515625" style="3" bestFit="1" customWidth="1"/>
    <col min="9722" max="9722" width="12.85546875" style="3" bestFit="1" customWidth="1"/>
    <col min="9723" max="9724" width="9.140625" style="3"/>
    <col min="9725" max="9726" width="9.28515625" style="3" bestFit="1" customWidth="1"/>
    <col min="9727" max="9727" width="9.140625" style="3"/>
    <col min="9728" max="9729" width="9.28515625" style="3" bestFit="1" customWidth="1"/>
    <col min="9730" max="9730" width="12.85546875" style="3" bestFit="1" customWidth="1"/>
    <col min="9731" max="9732" width="9.140625" style="3"/>
    <col min="9733" max="9734" width="9.28515625" style="3" bestFit="1" customWidth="1"/>
    <col min="9735" max="9735" width="9.140625" style="3"/>
    <col min="9736" max="9737" width="9.28515625" style="3" bestFit="1" customWidth="1"/>
    <col min="9738" max="9738" width="12.85546875" style="3" bestFit="1" customWidth="1"/>
    <col min="9739" max="9740" width="9.140625" style="3"/>
    <col min="9741" max="9742" width="9.28515625" style="3" bestFit="1" customWidth="1"/>
    <col min="9743" max="9743" width="9.140625" style="3"/>
    <col min="9744" max="9745" width="9.28515625" style="3" bestFit="1" customWidth="1"/>
    <col min="9746" max="9746" width="12.85546875" style="3" bestFit="1" customWidth="1"/>
    <col min="9747" max="9748" width="9.140625" style="3"/>
    <col min="9749" max="9750" width="9.28515625" style="3" bestFit="1" customWidth="1"/>
    <col min="9751" max="9751" width="9.140625" style="3"/>
    <col min="9752" max="9753" width="9.28515625" style="3" bestFit="1" customWidth="1"/>
    <col min="9754" max="9754" width="12.85546875" style="3" bestFit="1" customWidth="1"/>
    <col min="9755" max="9756" width="9.140625" style="3"/>
    <col min="9757" max="9758" width="9.28515625" style="3" bestFit="1" customWidth="1"/>
    <col min="9759" max="9759" width="9.140625" style="3"/>
    <col min="9760" max="9761" width="9.28515625" style="3" bestFit="1" customWidth="1"/>
    <col min="9762" max="9762" width="12.85546875" style="3" bestFit="1" customWidth="1"/>
    <col min="9763" max="9764" width="9.140625" style="3"/>
    <col min="9765" max="9766" width="9.28515625" style="3" bestFit="1" customWidth="1"/>
    <col min="9767" max="9767" width="9.140625" style="3"/>
    <col min="9768" max="9769" width="9.28515625" style="3" bestFit="1" customWidth="1"/>
    <col min="9770" max="9770" width="12.85546875" style="3" bestFit="1" customWidth="1"/>
    <col min="9771" max="9772" width="9.140625" style="3"/>
    <col min="9773" max="9774" width="9.28515625" style="3" bestFit="1" customWidth="1"/>
    <col min="9775" max="9775" width="9.140625" style="3"/>
    <col min="9776" max="9777" width="9.28515625" style="3" bestFit="1" customWidth="1"/>
    <col min="9778" max="9778" width="12.85546875" style="3" bestFit="1" customWidth="1"/>
    <col min="9779" max="9780" width="9.140625" style="3"/>
    <col min="9781" max="9782" width="9.28515625" style="3" bestFit="1" customWidth="1"/>
    <col min="9783" max="9783" width="9.140625" style="3"/>
    <col min="9784" max="9785" width="9.28515625" style="3" bestFit="1" customWidth="1"/>
    <col min="9786" max="9786" width="12.85546875" style="3" bestFit="1" customWidth="1"/>
    <col min="9787" max="9788" width="9.140625" style="3"/>
    <col min="9789" max="9790" width="9.28515625" style="3" bestFit="1" customWidth="1"/>
    <col min="9791" max="9791" width="9.140625" style="3"/>
    <col min="9792" max="9793" width="9.28515625" style="3" bestFit="1" customWidth="1"/>
    <col min="9794" max="9794" width="12.85546875" style="3" bestFit="1" customWidth="1"/>
    <col min="9795" max="9796" width="9.140625" style="3"/>
    <col min="9797" max="9798" width="9.28515625" style="3" bestFit="1" customWidth="1"/>
    <col min="9799" max="9799" width="9.140625" style="3"/>
    <col min="9800" max="9801" width="9.28515625" style="3" bestFit="1" customWidth="1"/>
    <col min="9802" max="9802" width="12.85546875" style="3" bestFit="1" customWidth="1"/>
    <col min="9803" max="9804" width="9.140625" style="3"/>
    <col min="9805" max="9806" width="9.28515625" style="3" bestFit="1" customWidth="1"/>
    <col min="9807" max="9807" width="9.140625" style="3"/>
    <col min="9808" max="9809" width="9.28515625" style="3" bestFit="1" customWidth="1"/>
    <col min="9810" max="9810" width="12.85546875" style="3" bestFit="1" customWidth="1"/>
    <col min="9811" max="9812" width="9.140625" style="3"/>
    <col min="9813" max="9814" width="9.28515625" style="3" bestFit="1" customWidth="1"/>
    <col min="9815" max="9815" width="9.140625" style="3"/>
    <col min="9816" max="9817" width="9.28515625" style="3" bestFit="1" customWidth="1"/>
    <col min="9818" max="9818" width="12.85546875" style="3" bestFit="1" customWidth="1"/>
    <col min="9819" max="9820" width="9.140625" style="3"/>
    <col min="9821" max="9822" width="9.28515625" style="3" bestFit="1" customWidth="1"/>
    <col min="9823" max="9823" width="9.140625" style="3"/>
    <col min="9824" max="9825" width="9.28515625" style="3" bestFit="1" customWidth="1"/>
    <col min="9826" max="9826" width="12.85546875" style="3" bestFit="1" customWidth="1"/>
    <col min="9827" max="9828" width="9.140625" style="3"/>
    <col min="9829" max="9830" width="9.28515625" style="3" bestFit="1" customWidth="1"/>
    <col min="9831" max="9831" width="9.140625" style="3"/>
    <col min="9832" max="9833" width="9.28515625" style="3" bestFit="1" customWidth="1"/>
    <col min="9834" max="9834" width="12.85546875" style="3" bestFit="1" customWidth="1"/>
    <col min="9835" max="9836" width="9.140625" style="3"/>
    <col min="9837" max="9838" width="9.28515625" style="3" bestFit="1" customWidth="1"/>
    <col min="9839" max="9839" width="9.140625" style="3"/>
    <col min="9840" max="9841" width="9.28515625" style="3" bestFit="1" customWidth="1"/>
    <col min="9842" max="9842" width="12.85546875" style="3" bestFit="1" customWidth="1"/>
    <col min="9843" max="9844" width="9.140625" style="3"/>
    <col min="9845" max="9846" width="9.28515625" style="3" bestFit="1" customWidth="1"/>
    <col min="9847" max="9847" width="9.140625" style="3"/>
    <col min="9848" max="9849" width="9.28515625" style="3" bestFit="1" customWidth="1"/>
    <col min="9850" max="9850" width="12.85546875" style="3" bestFit="1" customWidth="1"/>
    <col min="9851" max="9852" width="9.140625" style="3"/>
    <col min="9853" max="9854" width="9.28515625" style="3" bestFit="1" customWidth="1"/>
    <col min="9855" max="9855" width="9.140625" style="3"/>
    <col min="9856" max="9857" width="9.28515625" style="3" bestFit="1" customWidth="1"/>
    <col min="9858" max="9858" width="12.85546875" style="3" bestFit="1" customWidth="1"/>
    <col min="9859" max="9860" width="9.140625" style="3"/>
    <col min="9861" max="9862" width="9.28515625" style="3" bestFit="1" customWidth="1"/>
    <col min="9863" max="9863" width="9.140625" style="3"/>
    <col min="9864" max="9865" width="9.28515625" style="3" bestFit="1" customWidth="1"/>
    <col min="9866" max="9866" width="12.85546875" style="3" bestFit="1" customWidth="1"/>
    <col min="9867" max="9868" width="9.140625" style="3"/>
    <col min="9869" max="9870" width="9.28515625" style="3" bestFit="1" customWidth="1"/>
    <col min="9871" max="9871" width="9.140625" style="3"/>
    <col min="9872" max="9873" width="9.28515625" style="3" bestFit="1" customWidth="1"/>
    <col min="9874" max="9874" width="12.85546875" style="3" bestFit="1" customWidth="1"/>
    <col min="9875" max="9876" width="9.140625" style="3"/>
    <col min="9877" max="9878" width="9.28515625" style="3" bestFit="1" customWidth="1"/>
    <col min="9879" max="9879" width="9.140625" style="3"/>
    <col min="9880" max="9881" width="9.28515625" style="3" bestFit="1" customWidth="1"/>
    <col min="9882" max="9882" width="12.85546875" style="3" bestFit="1" customWidth="1"/>
    <col min="9883" max="9884" width="9.140625" style="3"/>
    <col min="9885" max="9886" width="9.28515625" style="3" bestFit="1" customWidth="1"/>
    <col min="9887" max="9887" width="9.140625" style="3"/>
    <col min="9888" max="9889" width="9.28515625" style="3" bestFit="1" customWidth="1"/>
    <col min="9890" max="9890" width="12.85546875" style="3" bestFit="1" customWidth="1"/>
    <col min="9891" max="9892" width="9.140625" style="3"/>
    <col min="9893" max="9894" width="9.28515625" style="3" bestFit="1" customWidth="1"/>
    <col min="9895" max="9895" width="9.140625" style="3"/>
    <col min="9896" max="9897" width="9.28515625" style="3" bestFit="1" customWidth="1"/>
    <col min="9898" max="9898" width="12.85546875" style="3" bestFit="1" customWidth="1"/>
    <col min="9899" max="9900" width="9.140625" style="3"/>
    <col min="9901" max="9902" width="9.28515625" style="3" bestFit="1" customWidth="1"/>
    <col min="9903" max="9903" width="9.140625" style="3"/>
    <col min="9904" max="9905" width="9.28515625" style="3" bestFit="1" customWidth="1"/>
    <col min="9906" max="9906" width="12.85546875" style="3" bestFit="1" customWidth="1"/>
    <col min="9907" max="9908" width="9.140625" style="3"/>
    <col min="9909" max="9910" width="9.28515625" style="3" bestFit="1" customWidth="1"/>
    <col min="9911" max="9911" width="9.140625" style="3"/>
    <col min="9912" max="9913" width="9.28515625" style="3" bestFit="1" customWidth="1"/>
    <col min="9914" max="9914" width="12.85546875" style="3" bestFit="1" customWidth="1"/>
    <col min="9915" max="9916" width="9.140625" style="3"/>
    <col min="9917" max="9918" width="9.28515625" style="3" bestFit="1" customWidth="1"/>
    <col min="9919" max="9919" width="9.140625" style="3"/>
    <col min="9920" max="9921" width="9.28515625" style="3" bestFit="1" customWidth="1"/>
    <col min="9922" max="9922" width="12.85546875" style="3" bestFit="1" customWidth="1"/>
    <col min="9923" max="9924" width="9.140625" style="3"/>
    <col min="9925" max="9926" width="9.28515625" style="3" bestFit="1" customWidth="1"/>
    <col min="9927" max="9927" width="9.140625" style="3"/>
    <col min="9928" max="9929" width="9.28515625" style="3" bestFit="1" customWidth="1"/>
    <col min="9930" max="9930" width="12.85546875" style="3" bestFit="1" customWidth="1"/>
    <col min="9931" max="9932" width="9.140625" style="3"/>
    <col min="9933" max="9934" width="9.28515625" style="3" bestFit="1" customWidth="1"/>
    <col min="9935" max="9935" width="9.140625" style="3"/>
    <col min="9936" max="9937" width="9.28515625" style="3" bestFit="1" customWidth="1"/>
    <col min="9938" max="9938" width="12.85546875" style="3" bestFit="1" customWidth="1"/>
    <col min="9939" max="9940" width="9.140625" style="3"/>
    <col min="9941" max="9942" width="9.28515625" style="3" bestFit="1" customWidth="1"/>
    <col min="9943" max="9943" width="9.140625" style="3"/>
    <col min="9944" max="9945" width="9.28515625" style="3" bestFit="1" customWidth="1"/>
    <col min="9946" max="9946" width="12.85546875" style="3" bestFit="1" customWidth="1"/>
    <col min="9947" max="9948" width="9.140625" style="3"/>
    <col min="9949" max="9950" width="9.28515625" style="3" bestFit="1" customWidth="1"/>
    <col min="9951" max="9951" width="9.140625" style="3"/>
    <col min="9952" max="9953" width="9.28515625" style="3" bestFit="1" customWidth="1"/>
    <col min="9954" max="9954" width="12.85546875" style="3" bestFit="1" customWidth="1"/>
    <col min="9955" max="9956" width="9.140625" style="3"/>
    <col min="9957" max="9958" width="9.28515625" style="3" bestFit="1" customWidth="1"/>
    <col min="9959" max="9959" width="9.140625" style="3"/>
    <col min="9960" max="9961" width="9.28515625" style="3" bestFit="1" customWidth="1"/>
    <col min="9962" max="9962" width="12.85546875" style="3" bestFit="1" customWidth="1"/>
    <col min="9963" max="9964" width="9.140625" style="3"/>
    <col min="9965" max="9966" width="9.28515625" style="3" bestFit="1" customWidth="1"/>
    <col min="9967" max="9967" width="9.140625" style="3"/>
    <col min="9968" max="9969" width="9.28515625" style="3" bestFit="1" customWidth="1"/>
    <col min="9970" max="9970" width="12.85546875" style="3" bestFit="1" customWidth="1"/>
    <col min="9971" max="9972" width="9.140625" style="3"/>
    <col min="9973" max="9974" width="9.28515625" style="3" bestFit="1" customWidth="1"/>
    <col min="9975" max="9975" width="9.140625" style="3"/>
    <col min="9976" max="9977" width="9.28515625" style="3" bestFit="1" customWidth="1"/>
    <col min="9978" max="9978" width="12.85546875" style="3" bestFit="1" customWidth="1"/>
    <col min="9979" max="9980" width="9.140625" style="3"/>
    <col min="9981" max="9982" width="9.28515625" style="3" bestFit="1" customWidth="1"/>
    <col min="9983" max="9983" width="9.140625" style="3"/>
    <col min="9984" max="9985" width="9.28515625" style="3" bestFit="1" customWidth="1"/>
    <col min="9986" max="9986" width="12.85546875" style="3" bestFit="1" customWidth="1"/>
    <col min="9987" max="9988" width="9.140625" style="3"/>
    <col min="9989" max="9990" width="9.28515625" style="3" bestFit="1" customWidth="1"/>
    <col min="9991" max="9991" width="9.140625" style="3"/>
    <col min="9992" max="9993" width="9.28515625" style="3" bestFit="1" customWidth="1"/>
    <col min="9994" max="9994" width="12.85546875" style="3" bestFit="1" customWidth="1"/>
    <col min="9995" max="9996" width="9.140625" style="3"/>
    <col min="9997" max="9998" width="9.28515625" style="3" bestFit="1" customWidth="1"/>
    <col min="9999" max="9999" width="9.140625" style="3"/>
    <col min="10000" max="10001" width="9.28515625" style="3" bestFit="1" customWidth="1"/>
    <col min="10002" max="10002" width="12.85546875" style="3" bestFit="1" customWidth="1"/>
    <col min="10003" max="10004" width="9.140625" style="3"/>
    <col min="10005" max="10006" width="9.28515625" style="3" bestFit="1" customWidth="1"/>
    <col min="10007" max="10007" width="9.140625" style="3"/>
    <col min="10008" max="10009" width="9.28515625" style="3" bestFit="1" customWidth="1"/>
    <col min="10010" max="10010" width="12.85546875" style="3" bestFit="1" customWidth="1"/>
    <col min="10011" max="10012" width="9.140625" style="3"/>
    <col min="10013" max="10014" width="9.28515625" style="3" bestFit="1" customWidth="1"/>
    <col min="10015" max="10015" width="9.140625" style="3"/>
    <col min="10016" max="10017" width="9.28515625" style="3" bestFit="1" customWidth="1"/>
    <col min="10018" max="10018" width="12.85546875" style="3" bestFit="1" customWidth="1"/>
    <col min="10019" max="10020" width="9.140625" style="3"/>
    <col min="10021" max="10022" width="9.28515625" style="3" bestFit="1" customWidth="1"/>
    <col min="10023" max="10023" width="9.140625" style="3"/>
    <col min="10024" max="10025" width="9.28515625" style="3" bestFit="1" customWidth="1"/>
    <col min="10026" max="10026" width="12.85546875" style="3" bestFit="1" customWidth="1"/>
    <col min="10027" max="10028" width="9.140625" style="3"/>
    <col min="10029" max="10030" width="9.28515625" style="3" bestFit="1" customWidth="1"/>
    <col min="10031" max="10031" width="9.140625" style="3"/>
    <col min="10032" max="10033" width="9.28515625" style="3" bestFit="1" customWidth="1"/>
    <col min="10034" max="10034" width="12.85546875" style="3" bestFit="1" customWidth="1"/>
    <col min="10035" max="10036" width="9.140625" style="3"/>
    <col min="10037" max="10038" width="9.28515625" style="3" bestFit="1" customWidth="1"/>
    <col min="10039" max="10039" width="9.140625" style="3"/>
    <col min="10040" max="10041" width="9.28515625" style="3" bestFit="1" customWidth="1"/>
    <col min="10042" max="10042" width="12.85546875" style="3" bestFit="1" customWidth="1"/>
    <col min="10043" max="10044" width="9.140625" style="3"/>
    <col min="10045" max="10046" width="9.28515625" style="3" bestFit="1" customWidth="1"/>
    <col min="10047" max="10047" width="9.140625" style="3"/>
    <col min="10048" max="10049" width="9.28515625" style="3" bestFit="1" customWidth="1"/>
    <col min="10050" max="10050" width="12.85546875" style="3" bestFit="1" customWidth="1"/>
    <col min="10051" max="10052" width="9.140625" style="3"/>
    <col min="10053" max="10054" width="9.28515625" style="3" bestFit="1" customWidth="1"/>
    <col min="10055" max="10055" width="9.140625" style="3"/>
    <col min="10056" max="10057" width="9.28515625" style="3" bestFit="1" customWidth="1"/>
    <col min="10058" max="10058" width="12.85546875" style="3" bestFit="1" customWidth="1"/>
    <col min="10059" max="10060" width="9.140625" style="3"/>
    <col min="10061" max="10062" width="9.28515625" style="3" bestFit="1" customWidth="1"/>
    <col min="10063" max="10063" width="9.140625" style="3"/>
    <col min="10064" max="10065" width="9.28515625" style="3" bestFit="1" customWidth="1"/>
    <col min="10066" max="10066" width="12.85546875" style="3" bestFit="1" customWidth="1"/>
    <col min="10067" max="10068" width="9.140625" style="3"/>
    <col min="10069" max="10070" width="9.28515625" style="3" bestFit="1" customWidth="1"/>
    <col min="10071" max="10071" width="9.140625" style="3"/>
    <col min="10072" max="10073" width="9.28515625" style="3" bestFit="1" customWidth="1"/>
    <col min="10074" max="10074" width="12.85546875" style="3" bestFit="1" customWidth="1"/>
    <col min="10075" max="10076" width="9.140625" style="3"/>
    <col min="10077" max="10078" width="9.28515625" style="3" bestFit="1" customWidth="1"/>
    <col min="10079" max="10079" width="9.140625" style="3"/>
    <col min="10080" max="10081" width="9.28515625" style="3" bestFit="1" customWidth="1"/>
    <col min="10082" max="10082" width="12.85546875" style="3" bestFit="1" customWidth="1"/>
    <col min="10083" max="10084" width="9.140625" style="3"/>
    <col min="10085" max="10086" width="9.28515625" style="3" bestFit="1" customWidth="1"/>
    <col min="10087" max="10087" width="9.140625" style="3"/>
    <col min="10088" max="10089" width="9.28515625" style="3" bestFit="1" customWidth="1"/>
    <col min="10090" max="10090" width="12.85546875" style="3" bestFit="1" customWidth="1"/>
    <col min="10091" max="10092" width="9.140625" style="3"/>
    <col min="10093" max="10094" width="9.28515625" style="3" bestFit="1" customWidth="1"/>
    <col min="10095" max="10095" width="9.140625" style="3"/>
    <col min="10096" max="10097" width="9.28515625" style="3" bestFit="1" customWidth="1"/>
    <col min="10098" max="10098" width="12.85546875" style="3" bestFit="1" customWidth="1"/>
    <col min="10099" max="10100" width="9.140625" style="3"/>
    <col min="10101" max="10102" width="9.28515625" style="3" bestFit="1" customWidth="1"/>
    <col min="10103" max="10103" width="9.140625" style="3"/>
    <col min="10104" max="10105" width="9.28515625" style="3" bestFit="1" customWidth="1"/>
    <col min="10106" max="10106" width="12.85546875" style="3" bestFit="1" customWidth="1"/>
    <col min="10107" max="10108" width="9.140625" style="3"/>
    <col min="10109" max="10110" width="9.28515625" style="3" bestFit="1" customWidth="1"/>
    <col min="10111" max="10111" width="9.140625" style="3"/>
    <col min="10112" max="10113" width="9.28515625" style="3" bestFit="1" customWidth="1"/>
    <col min="10114" max="10114" width="12.85546875" style="3" bestFit="1" customWidth="1"/>
    <col min="10115" max="10116" width="9.140625" style="3"/>
    <col min="10117" max="10118" width="9.28515625" style="3" bestFit="1" customWidth="1"/>
    <col min="10119" max="10119" width="9.140625" style="3"/>
    <col min="10120" max="10121" width="9.28515625" style="3" bestFit="1" customWidth="1"/>
    <col min="10122" max="10122" width="12.85546875" style="3" bestFit="1" customWidth="1"/>
    <col min="10123" max="10124" width="9.140625" style="3"/>
    <col min="10125" max="10126" width="9.28515625" style="3" bestFit="1" customWidth="1"/>
    <col min="10127" max="10127" width="9.140625" style="3"/>
    <col min="10128" max="10129" width="9.28515625" style="3" bestFit="1" customWidth="1"/>
    <col min="10130" max="10130" width="12.85546875" style="3" bestFit="1" customWidth="1"/>
    <col min="10131" max="10132" width="9.140625" style="3"/>
    <col min="10133" max="10134" width="9.28515625" style="3" bestFit="1" customWidth="1"/>
    <col min="10135" max="10135" width="9.140625" style="3"/>
    <col min="10136" max="10137" width="9.28515625" style="3" bestFit="1" customWidth="1"/>
    <col min="10138" max="10138" width="12.85546875" style="3" bestFit="1" customWidth="1"/>
    <col min="10139" max="10140" width="9.140625" style="3"/>
    <col min="10141" max="10142" width="9.28515625" style="3" bestFit="1" customWidth="1"/>
    <col min="10143" max="10143" width="9.140625" style="3"/>
    <col min="10144" max="10145" width="9.28515625" style="3" bestFit="1" customWidth="1"/>
    <col min="10146" max="10146" width="12.85546875" style="3" bestFit="1" customWidth="1"/>
    <col min="10147" max="10148" width="9.140625" style="3"/>
    <col min="10149" max="10150" width="9.28515625" style="3" bestFit="1" customWidth="1"/>
    <col min="10151" max="10151" width="9.140625" style="3"/>
    <col min="10152" max="10153" width="9.28515625" style="3" bestFit="1" customWidth="1"/>
    <col min="10154" max="10154" width="12.85546875" style="3" bestFit="1" customWidth="1"/>
    <col min="10155" max="10156" width="9.140625" style="3"/>
    <col min="10157" max="10158" width="9.28515625" style="3" bestFit="1" customWidth="1"/>
    <col min="10159" max="10159" width="9.140625" style="3"/>
    <col min="10160" max="10161" width="9.28515625" style="3" bestFit="1" customWidth="1"/>
    <col min="10162" max="10162" width="12.85546875" style="3" bestFit="1" customWidth="1"/>
    <col min="10163" max="10164" width="9.140625" style="3"/>
    <col min="10165" max="10166" width="9.28515625" style="3" bestFit="1" customWidth="1"/>
    <col min="10167" max="10167" width="9.140625" style="3"/>
    <col min="10168" max="10169" width="9.28515625" style="3" bestFit="1" customWidth="1"/>
    <col min="10170" max="10170" width="12.85546875" style="3" bestFit="1" customWidth="1"/>
    <col min="10171" max="10172" width="9.140625" style="3"/>
    <col min="10173" max="10174" width="9.28515625" style="3" bestFit="1" customWidth="1"/>
    <col min="10175" max="10175" width="9.140625" style="3"/>
    <col min="10176" max="10177" width="9.28515625" style="3" bestFit="1" customWidth="1"/>
    <col min="10178" max="10178" width="12.85546875" style="3" bestFit="1" customWidth="1"/>
    <col min="10179" max="10180" width="9.140625" style="3"/>
    <col min="10181" max="10182" width="9.28515625" style="3" bestFit="1" customWidth="1"/>
    <col min="10183" max="10183" width="9.140625" style="3"/>
    <col min="10184" max="10185" width="9.28515625" style="3" bestFit="1" customWidth="1"/>
    <col min="10186" max="10186" width="12.85546875" style="3" bestFit="1" customWidth="1"/>
    <col min="10187" max="10188" width="9.140625" style="3"/>
    <col min="10189" max="10190" width="9.28515625" style="3" bestFit="1" customWidth="1"/>
    <col min="10191" max="10191" width="9.140625" style="3"/>
    <col min="10192" max="10193" width="9.28515625" style="3" bestFit="1" customWidth="1"/>
    <col min="10194" max="10194" width="12.85546875" style="3" bestFit="1" customWidth="1"/>
    <col min="10195" max="10196" width="9.140625" style="3"/>
    <col min="10197" max="10198" width="9.28515625" style="3" bestFit="1" customWidth="1"/>
    <col min="10199" max="10199" width="9.140625" style="3"/>
    <col min="10200" max="10201" width="9.28515625" style="3" bestFit="1" customWidth="1"/>
    <col min="10202" max="10202" width="12.85546875" style="3" bestFit="1" customWidth="1"/>
    <col min="10203" max="10204" width="9.140625" style="3"/>
    <col min="10205" max="10206" width="9.28515625" style="3" bestFit="1" customWidth="1"/>
    <col min="10207" max="10207" width="9.140625" style="3"/>
    <col min="10208" max="10209" width="9.28515625" style="3" bestFit="1" customWidth="1"/>
    <col min="10210" max="10210" width="12.85546875" style="3" bestFit="1" customWidth="1"/>
    <col min="10211" max="10212" width="9.140625" style="3"/>
    <col min="10213" max="10214" width="9.28515625" style="3" bestFit="1" customWidth="1"/>
    <col min="10215" max="10215" width="9.140625" style="3"/>
    <col min="10216" max="10217" width="9.28515625" style="3" bestFit="1" customWidth="1"/>
    <col min="10218" max="10218" width="12.85546875" style="3" bestFit="1" customWidth="1"/>
    <col min="10219" max="10220" width="9.140625" style="3"/>
    <col min="10221" max="10222" width="9.28515625" style="3" bestFit="1" customWidth="1"/>
    <col min="10223" max="10223" width="9.140625" style="3"/>
    <col min="10224" max="10225" width="9.28515625" style="3" bestFit="1" customWidth="1"/>
    <col min="10226" max="10226" width="12.85546875" style="3" bestFit="1" customWidth="1"/>
    <col min="10227" max="10228" width="9.140625" style="3"/>
    <col min="10229" max="10230" width="9.28515625" style="3" bestFit="1" customWidth="1"/>
    <col min="10231" max="10231" width="9.140625" style="3"/>
    <col min="10232" max="10233" width="9.28515625" style="3" bestFit="1" customWidth="1"/>
    <col min="10234" max="10234" width="12.85546875" style="3" bestFit="1" customWidth="1"/>
    <col min="10235" max="10236" width="9.140625" style="3"/>
    <col min="10237" max="10238" width="9.28515625" style="3" bestFit="1" customWidth="1"/>
    <col min="10239" max="10239" width="9.140625" style="3"/>
    <col min="10240" max="10241" width="9.28515625" style="3" bestFit="1" customWidth="1"/>
    <col min="10242" max="10242" width="12.85546875" style="3" bestFit="1" customWidth="1"/>
    <col min="10243" max="10244" width="9.140625" style="3"/>
    <col min="10245" max="10246" width="9.28515625" style="3" bestFit="1" customWidth="1"/>
    <col min="10247" max="10247" width="9.140625" style="3"/>
    <col min="10248" max="10249" width="9.28515625" style="3" bestFit="1" customWidth="1"/>
    <col min="10250" max="10250" width="12.85546875" style="3" bestFit="1" customWidth="1"/>
    <col min="10251" max="10252" width="9.140625" style="3"/>
    <col min="10253" max="10254" width="9.28515625" style="3" bestFit="1" customWidth="1"/>
    <col min="10255" max="10255" width="9.140625" style="3"/>
    <col min="10256" max="10257" width="9.28515625" style="3" bestFit="1" customWidth="1"/>
    <col min="10258" max="10258" width="12.85546875" style="3" bestFit="1" customWidth="1"/>
    <col min="10259" max="10260" width="9.140625" style="3"/>
    <col min="10261" max="10262" width="9.28515625" style="3" bestFit="1" customWidth="1"/>
    <col min="10263" max="10263" width="9.140625" style="3"/>
    <col min="10264" max="10265" width="9.28515625" style="3" bestFit="1" customWidth="1"/>
    <col min="10266" max="10266" width="12.85546875" style="3" bestFit="1" customWidth="1"/>
    <col min="10267" max="10268" width="9.140625" style="3"/>
    <col min="10269" max="10270" width="9.28515625" style="3" bestFit="1" customWidth="1"/>
    <col min="10271" max="10271" width="9.140625" style="3"/>
    <col min="10272" max="10273" width="9.28515625" style="3" bestFit="1" customWidth="1"/>
    <col min="10274" max="10274" width="12.85546875" style="3" bestFit="1" customWidth="1"/>
    <col min="10275" max="10276" width="9.140625" style="3"/>
    <col min="10277" max="10278" width="9.28515625" style="3" bestFit="1" customWidth="1"/>
    <col min="10279" max="10279" width="9.140625" style="3"/>
    <col min="10280" max="10281" width="9.28515625" style="3" bestFit="1" customWidth="1"/>
    <col min="10282" max="10282" width="12.85546875" style="3" bestFit="1" customWidth="1"/>
    <col min="10283" max="10284" width="9.140625" style="3"/>
    <col min="10285" max="10286" width="9.28515625" style="3" bestFit="1" customWidth="1"/>
    <col min="10287" max="10287" width="9.140625" style="3"/>
    <col min="10288" max="10289" width="9.28515625" style="3" bestFit="1" customWidth="1"/>
    <col min="10290" max="10290" width="12.85546875" style="3" bestFit="1" customWidth="1"/>
    <col min="10291" max="10292" width="9.140625" style="3"/>
    <col min="10293" max="10294" width="9.28515625" style="3" bestFit="1" customWidth="1"/>
    <col min="10295" max="10295" width="9.140625" style="3"/>
    <col min="10296" max="10297" width="9.28515625" style="3" bestFit="1" customWidth="1"/>
    <col min="10298" max="10298" width="12.85546875" style="3" bestFit="1" customWidth="1"/>
    <col min="10299" max="10300" width="9.140625" style="3"/>
    <col min="10301" max="10302" width="9.28515625" style="3" bestFit="1" customWidth="1"/>
    <col min="10303" max="10303" width="9.140625" style="3"/>
    <col min="10304" max="10305" width="9.28515625" style="3" bestFit="1" customWidth="1"/>
    <col min="10306" max="10306" width="12.85546875" style="3" bestFit="1" customWidth="1"/>
    <col min="10307" max="10308" width="9.140625" style="3"/>
    <col min="10309" max="10310" width="9.28515625" style="3" bestFit="1" customWidth="1"/>
    <col min="10311" max="10311" width="9.140625" style="3"/>
    <col min="10312" max="10313" width="9.28515625" style="3" bestFit="1" customWidth="1"/>
    <col min="10314" max="10314" width="12.85546875" style="3" bestFit="1" customWidth="1"/>
    <col min="10315" max="10316" width="9.140625" style="3"/>
    <col min="10317" max="10318" width="9.28515625" style="3" bestFit="1" customWidth="1"/>
    <col min="10319" max="10319" width="9.140625" style="3"/>
    <col min="10320" max="10321" width="9.28515625" style="3" bestFit="1" customWidth="1"/>
    <col min="10322" max="10322" width="12.85546875" style="3" bestFit="1" customWidth="1"/>
    <col min="10323" max="10324" width="9.140625" style="3"/>
    <col min="10325" max="10326" width="9.28515625" style="3" bestFit="1" customWidth="1"/>
    <col min="10327" max="10327" width="9.140625" style="3"/>
    <col min="10328" max="10329" width="9.28515625" style="3" bestFit="1" customWidth="1"/>
    <col min="10330" max="10330" width="12.85546875" style="3" bestFit="1" customWidth="1"/>
    <col min="10331" max="10332" width="9.140625" style="3"/>
    <col min="10333" max="10334" width="9.28515625" style="3" bestFit="1" customWidth="1"/>
    <col min="10335" max="10335" width="9.140625" style="3"/>
    <col min="10336" max="10337" width="9.28515625" style="3" bestFit="1" customWidth="1"/>
    <col min="10338" max="10338" width="12.85546875" style="3" bestFit="1" customWidth="1"/>
    <col min="10339" max="10340" width="9.140625" style="3"/>
    <col min="10341" max="10342" width="9.28515625" style="3" bestFit="1" customWidth="1"/>
    <col min="10343" max="10343" width="9.140625" style="3"/>
    <col min="10344" max="10345" width="9.28515625" style="3" bestFit="1" customWidth="1"/>
    <col min="10346" max="10346" width="12.85546875" style="3" bestFit="1" customWidth="1"/>
    <col min="10347" max="10348" width="9.140625" style="3"/>
    <col min="10349" max="10350" width="9.28515625" style="3" bestFit="1" customWidth="1"/>
    <col min="10351" max="10351" width="9.140625" style="3"/>
    <col min="10352" max="10353" width="9.28515625" style="3" bestFit="1" customWidth="1"/>
    <col min="10354" max="10354" width="12.85546875" style="3" bestFit="1" customWidth="1"/>
    <col min="10355" max="10356" width="9.140625" style="3"/>
    <col min="10357" max="10358" width="9.28515625" style="3" bestFit="1" customWidth="1"/>
    <col min="10359" max="10359" width="9.140625" style="3"/>
    <col min="10360" max="10361" width="9.28515625" style="3" bestFit="1" customWidth="1"/>
    <col min="10362" max="10362" width="12.85546875" style="3" bestFit="1" customWidth="1"/>
    <col min="10363" max="10364" width="9.140625" style="3"/>
    <col min="10365" max="10366" width="9.28515625" style="3" bestFit="1" customWidth="1"/>
    <col min="10367" max="10367" width="9.140625" style="3"/>
    <col min="10368" max="10369" width="9.28515625" style="3" bestFit="1" customWidth="1"/>
    <col min="10370" max="10370" width="12.85546875" style="3" bestFit="1" customWidth="1"/>
    <col min="10371" max="10372" width="9.140625" style="3"/>
    <col min="10373" max="10374" width="9.28515625" style="3" bestFit="1" customWidth="1"/>
    <col min="10375" max="10375" width="9.140625" style="3"/>
    <col min="10376" max="10377" width="9.28515625" style="3" bestFit="1" customWidth="1"/>
    <col min="10378" max="10378" width="12.85546875" style="3" bestFit="1" customWidth="1"/>
    <col min="10379" max="10380" width="9.140625" style="3"/>
    <col min="10381" max="10382" width="9.28515625" style="3" bestFit="1" customWidth="1"/>
    <col min="10383" max="10383" width="9.140625" style="3"/>
    <col min="10384" max="10385" width="9.28515625" style="3" bestFit="1" customWidth="1"/>
    <col min="10386" max="10386" width="12.85546875" style="3" bestFit="1" customWidth="1"/>
    <col min="10387" max="10388" width="9.140625" style="3"/>
    <col min="10389" max="10390" width="9.28515625" style="3" bestFit="1" customWidth="1"/>
    <col min="10391" max="10391" width="9.140625" style="3"/>
    <col min="10392" max="10393" width="9.28515625" style="3" bestFit="1" customWidth="1"/>
    <col min="10394" max="10394" width="12.85546875" style="3" bestFit="1" customWidth="1"/>
    <col min="10395" max="10396" width="9.140625" style="3"/>
    <col min="10397" max="10398" width="9.28515625" style="3" bestFit="1" customWidth="1"/>
    <col min="10399" max="10399" width="9.140625" style="3"/>
    <col min="10400" max="10401" width="9.28515625" style="3" bestFit="1" customWidth="1"/>
    <col min="10402" max="10402" width="12.85546875" style="3" bestFit="1" customWidth="1"/>
    <col min="10403" max="10404" width="9.140625" style="3"/>
    <col min="10405" max="10406" width="9.28515625" style="3" bestFit="1" customWidth="1"/>
    <col min="10407" max="10407" width="9.140625" style="3"/>
    <col min="10408" max="10409" width="9.28515625" style="3" bestFit="1" customWidth="1"/>
    <col min="10410" max="10410" width="12.85546875" style="3" bestFit="1" customWidth="1"/>
    <col min="10411" max="10412" width="9.140625" style="3"/>
    <col min="10413" max="10414" width="9.28515625" style="3" bestFit="1" customWidth="1"/>
    <col min="10415" max="10415" width="9.140625" style="3"/>
    <col min="10416" max="10417" width="9.28515625" style="3" bestFit="1" customWidth="1"/>
    <col min="10418" max="10418" width="12.85546875" style="3" bestFit="1" customWidth="1"/>
    <col min="10419" max="10420" width="9.140625" style="3"/>
    <col min="10421" max="10422" width="9.28515625" style="3" bestFit="1" customWidth="1"/>
    <col min="10423" max="10423" width="9.140625" style="3"/>
    <col min="10424" max="10425" width="9.28515625" style="3" bestFit="1" customWidth="1"/>
    <col min="10426" max="10426" width="12.85546875" style="3" bestFit="1" customWidth="1"/>
    <col min="10427" max="10428" width="9.140625" style="3"/>
    <col min="10429" max="10430" width="9.28515625" style="3" bestFit="1" customWidth="1"/>
    <col min="10431" max="10431" width="9.140625" style="3"/>
    <col min="10432" max="10433" width="9.28515625" style="3" bestFit="1" customWidth="1"/>
    <col min="10434" max="10434" width="12.85546875" style="3" bestFit="1" customWidth="1"/>
    <col min="10435" max="10436" width="9.140625" style="3"/>
    <col min="10437" max="10438" width="9.28515625" style="3" bestFit="1" customWidth="1"/>
    <col min="10439" max="10439" width="9.140625" style="3"/>
    <col min="10440" max="10441" width="9.28515625" style="3" bestFit="1" customWidth="1"/>
    <col min="10442" max="10442" width="12.85546875" style="3" bestFit="1" customWidth="1"/>
    <col min="10443" max="10444" width="9.140625" style="3"/>
    <col min="10445" max="10446" width="9.28515625" style="3" bestFit="1" customWidth="1"/>
    <col min="10447" max="10447" width="9.140625" style="3"/>
    <col min="10448" max="10449" width="9.28515625" style="3" bestFit="1" customWidth="1"/>
    <col min="10450" max="10450" width="12.85546875" style="3" bestFit="1" customWidth="1"/>
    <col min="10451" max="10452" width="9.140625" style="3"/>
    <col min="10453" max="10454" width="9.28515625" style="3" bestFit="1" customWidth="1"/>
    <col min="10455" max="10455" width="9.140625" style="3"/>
    <col min="10456" max="10457" width="9.28515625" style="3" bestFit="1" customWidth="1"/>
    <col min="10458" max="10458" width="12.85546875" style="3" bestFit="1" customWidth="1"/>
    <col min="10459" max="10460" width="9.140625" style="3"/>
    <col min="10461" max="10462" width="9.28515625" style="3" bestFit="1" customWidth="1"/>
    <col min="10463" max="10463" width="9.140625" style="3"/>
    <col min="10464" max="10465" width="9.28515625" style="3" bestFit="1" customWidth="1"/>
    <col min="10466" max="10466" width="12.85546875" style="3" bestFit="1" customWidth="1"/>
    <col min="10467" max="10468" width="9.140625" style="3"/>
    <col min="10469" max="10470" width="9.28515625" style="3" bestFit="1" customWidth="1"/>
    <col min="10471" max="10471" width="9.140625" style="3"/>
    <col min="10472" max="10473" width="9.28515625" style="3" bestFit="1" customWidth="1"/>
    <col min="10474" max="10474" width="12.85546875" style="3" bestFit="1" customWidth="1"/>
    <col min="10475" max="10476" width="9.140625" style="3"/>
    <col min="10477" max="10478" width="9.28515625" style="3" bestFit="1" customWidth="1"/>
    <col min="10479" max="10479" width="9.140625" style="3"/>
    <col min="10480" max="10481" width="9.28515625" style="3" bestFit="1" customWidth="1"/>
    <col min="10482" max="10482" width="12.85546875" style="3" bestFit="1" customWidth="1"/>
    <col min="10483" max="10484" width="9.140625" style="3"/>
    <col min="10485" max="10486" width="9.28515625" style="3" bestFit="1" customWidth="1"/>
    <col min="10487" max="10487" width="9.140625" style="3"/>
    <col min="10488" max="10489" width="9.28515625" style="3" bestFit="1" customWidth="1"/>
    <col min="10490" max="10490" width="12.85546875" style="3" bestFit="1" customWidth="1"/>
    <col min="10491" max="10492" width="9.140625" style="3"/>
    <col min="10493" max="10494" width="9.28515625" style="3" bestFit="1" customWidth="1"/>
    <col min="10495" max="10495" width="9.140625" style="3"/>
    <col min="10496" max="10497" width="9.28515625" style="3" bestFit="1" customWidth="1"/>
    <col min="10498" max="10498" width="12.85546875" style="3" bestFit="1" customWidth="1"/>
    <col min="10499" max="10500" width="9.140625" style="3"/>
    <col min="10501" max="10502" width="9.28515625" style="3" bestFit="1" customWidth="1"/>
    <col min="10503" max="10503" width="9.140625" style="3"/>
    <col min="10504" max="10505" width="9.28515625" style="3" bestFit="1" customWidth="1"/>
    <col min="10506" max="10506" width="12.85546875" style="3" bestFit="1" customWidth="1"/>
    <col min="10507" max="10508" width="9.140625" style="3"/>
    <col min="10509" max="10510" width="9.28515625" style="3" bestFit="1" customWidth="1"/>
    <col min="10511" max="10511" width="9.140625" style="3"/>
    <col min="10512" max="10513" width="9.28515625" style="3" bestFit="1" customWidth="1"/>
    <col min="10514" max="10514" width="12.85546875" style="3" bestFit="1" customWidth="1"/>
    <col min="10515" max="10516" width="9.140625" style="3"/>
    <col min="10517" max="10518" width="9.28515625" style="3" bestFit="1" customWidth="1"/>
    <col min="10519" max="10519" width="9.140625" style="3"/>
    <col min="10520" max="10521" width="9.28515625" style="3" bestFit="1" customWidth="1"/>
    <col min="10522" max="10522" width="12.85546875" style="3" bestFit="1" customWidth="1"/>
    <col min="10523" max="10524" width="9.140625" style="3"/>
    <col min="10525" max="10526" width="9.28515625" style="3" bestFit="1" customWidth="1"/>
    <col min="10527" max="10527" width="9.140625" style="3"/>
    <col min="10528" max="10529" width="9.28515625" style="3" bestFit="1" customWidth="1"/>
    <col min="10530" max="10530" width="12.85546875" style="3" bestFit="1" customWidth="1"/>
    <col min="10531" max="10532" width="9.140625" style="3"/>
    <col min="10533" max="10534" width="9.28515625" style="3" bestFit="1" customWidth="1"/>
    <col min="10535" max="10535" width="9.140625" style="3"/>
    <col min="10536" max="10537" width="9.28515625" style="3" bestFit="1" customWidth="1"/>
    <col min="10538" max="10538" width="12.85546875" style="3" bestFit="1" customWidth="1"/>
    <col min="10539" max="10540" width="9.140625" style="3"/>
    <col min="10541" max="10542" width="9.28515625" style="3" bestFit="1" customWidth="1"/>
    <col min="10543" max="10543" width="9.140625" style="3"/>
    <col min="10544" max="10545" width="9.28515625" style="3" bestFit="1" customWidth="1"/>
    <col min="10546" max="10546" width="12.85546875" style="3" bestFit="1" customWidth="1"/>
    <col min="10547" max="10548" width="9.140625" style="3"/>
    <col min="10549" max="10550" width="9.28515625" style="3" bestFit="1" customWidth="1"/>
    <col min="10551" max="10551" width="9.140625" style="3"/>
    <col min="10552" max="10553" width="9.28515625" style="3" bestFit="1" customWidth="1"/>
    <col min="10554" max="10554" width="12.85546875" style="3" bestFit="1" customWidth="1"/>
    <col min="10555" max="10556" width="9.140625" style="3"/>
    <col min="10557" max="10558" width="9.28515625" style="3" bestFit="1" customWidth="1"/>
    <col min="10559" max="10559" width="9.140625" style="3"/>
    <col min="10560" max="10561" width="9.28515625" style="3" bestFit="1" customWidth="1"/>
    <col min="10562" max="10562" width="12.85546875" style="3" bestFit="1" customWidth="1"/>
    <col min="10563" max="10564" width="9.140625" style="3"/>
    <col min="10565" max="10566" width="9.28515625" style="3" bestFit="1" customWidth="1"/>
    <col min="10567" max="10567" width="9.140625" style="3"/>
    <col min="10568" max="10569" width="9.28515625" style="3" bestFit="1" customWidth="1"/>
    <col min="10570" max="10570" width="12.85546875" style="3" bestFit="1" customWidth="1"/>
    <col min="10571" max="10572" width="9.140625" style="3"/>
    <col min="10573" max="10574" width="9.28515625" style="3" bestFit="1" customWidth="1"/>
    <col min="10575" max="10575" width="9.140625" style="3"/>
    <col min="10576" max="10577" width="9.28515625" style="3" bestFit="1" customWidth="1"/>
    <col min="10578" max="10578" width="12.85546875" style="3" bestFit="1" customWidth="1"/>
    <col min="10579" max="10580" width="9.140625" style="3"/>
    <col min="10581" max="10582" width="9.28515625" style="3" bestFit="1" customWidth="1"/>
    <col min="10583" max="10583" width="9.140625" style="3"/>
    <col min="10584" max="10585" width="9.28515625" style="3" bestFit="1" customWidth="1"/>
    <col min="10586" max="10586" width="12.85546875" style="3" bestFit="1" customWidth="1"/>
    <col min="10587" max="10588" width="9.140625" style="3"/>
    <col min="10589" max="10590" width="9.28515625" style="3" bestFit="1" customWidth="1"/>
    <col min="10591" max="10591" width="9.140625" style="3"/>
    <col min="10592" max="10593" width="9.28515625" style="3" bestFit="1" customWidth="1"/>
    <col min="10594" max="10594" width="12.85546875" style="3" bestFit="1" customWidth="1"/>
    <col min="10595" max="10596" width="9.140625" style="3"/>
    <col min="10597" max="10598" width="9.28515625" style="3" bestFit="1" customWidth="1"/>
    <col min="10599" max="10599" width="9.140625" style="3"/>
    <col min="10600" max="10601" width="9.28515625" style="3" bestFit="1" customWidth="1"/>
    <col min="10602" max="10602" width="12.85546875" style="3" bestFit="1" customWidth="1"/>
    <col min="10603" max="10604" width="9.140625" style="3"/>
    <col min="10605" max="10606" width="9.28515625" style="3" bestFit="1" customWidth="1"/>
    <col min="10607" max="10607" width="9.140625" style="3"/>
    <col min="10608" max="10609" width="9.28515625" style="3" bestFit="1" customWidth="1"/>
    <col min="10610" max="10610" width="12.85546875" style="3" bestFit="1" customWidth="1"/>
    <col min="10611" max="10612" width="9.140625" style="3"/>
    <col min="10613" max="10614" width="9.28515625" style="3" bestFit="1" customWidth="1"/>
    <col min="10615" max="10615" width="9.140625" style="3"/>
    <col min="10616" max="10617" width="9.28515625" style="3" bestFit="1" customWidth="1"/>
    <col min="10618" max="10618" width="12.85546875" style="3" bestFit="1" customWidth="1"/>
    <col min="10619" max="10620" width="9.140625" style="3"/>
    <col min="10621" max="10622" width="9.28515625" style="3" bestFit="1" customWidth="1"/>
    <col min="10623" max="10623" width="9.140625" style="3"/>
    <col min="10624" max="10625" width="9.28515625" style="3" bestFit="1" customWidth="1"/>
    <col min="10626" max="10626" width="12.85546875" style="3" bestFit="1" customWidth="1"/>
    <col min="10627" max="10628" width="9.140625" style="3"/>
    <col min="10629" max="10630" width="9.28515625" style="3" bestFit="1" customWidth="1"/>
    <col min="10631" max="10631" width="9.140625" style="3"/>
    <col min="10632" max="10633" width="9.28515625" style="3" bestFit="1" customWidth="1"/>
    <col min="10634" max="10634" width="12.85546875" style="3" bestFit="1" customWidth="1"/>
    <col min="10635" max="10636" width="9.140625" style="3"/>
    <col min="10637" max="10638" width="9.28515625" style="3" bestFit="1" customWidth="1"/>
    <col min="10639" max="10639" width="9.140625" style="3"/>
    <col min="10640" max="10641" width="9.28515625" style="3" bestFit="1" customWidth="1"/>
    <col min="10642" max="10642" width="12.85546875" style="3" bestFit="1" customWidth="1"/>
    <col min="10643" max="10644" width="9.140625" style="3"/>
    <col min="10645" max="10646" width="9.28515625" style="3" bestFit="1" customWidth="1"/>
    <col min="10647" max="10647" width="9.140625" style="3"/>
    <col min="10648" max="10649" width="9.28515625" style="3" bestFit="1" customWidth="1"/>
    <col min="10650" max="10650" width="12.85546875" style="3" bestFit="1" customWidth="1"/>
    <col min="10651" max="10652" width="9.140625" style="3"/>
    <col min="10653" max="10654" width="9.28515625" style="3" bestFit="1" customWidth="1"/>
    <col min="10655" max="10655" width="9.140625" style="3"/>
    <col min="10656" max="10657" width="9.28515625" style="3" bestFit="1" customWidth="1"/>
    <col min="10658" max="10658" width="12.85546875" style="3" bestFit="1" customWidth="1"/>
    <col min="10659" max="10660" width="9.140625" style="3"/>
    <col min="10661" max="10662" width="9.28515625" style="3" bestFit="1" customWidth="1"/>
    <col min="10663" max="10663" width="9.140625" style="3"/>
    <col min="10664" max="10665" width="9.28515625" style="3" bestFit="1" customWidth="1"/>
    <col min="10666" max="10666" width="12.85546875" style="3" bestFit="1" customWidth="1"/>
    <col min="10667" max="10668" width="9.140625" style="3"/>
    <col min="10669" max="10670" width="9.28515625" style="3" bestFit="1" customWidth="1"/>
    <col min="10671" max="10671" width="9.140625" style="3"/>
    <col min="10672" max="10673" width="9.28515625" style="3" bestFit="1" customWidth="1"/>
    <col min="10674" max="10674" width="12.85546875" style="3" bestFit="1" customWidth="1"/>
    <col min="10675" max="10676" width="9.140625" style="3"/>
    <col min="10677" max="10678" width="9.28515625" style="3" bestFit="1" customWidth="1"/>
    <col min="10679" max="10679" width="9.140625" style="3"/>
    <col min="10680" max="10681" width="9.28515625" style="3" bestFit="1" customWidth="1"/>
    <col min="10682" max="10682" width="12.85546875" style="3" bestFit="1" customWidth="1"/>
    <col min="10683" max="10684" width="9.140625" style="3"/>
    <col min="10685" max="10686" width="9.28515625" style="3" bestFit="1" customWidth="1"/>
    <col min="10687" max="10687" width="9.140625" style="3"/>
    <col min="10688" max="10689" width="9.28515625" style="3" bestFit="1" customWidth="1"/>
    <col min="10690" max="10690" width="12.85546875" style="3" bestFit="1" customWidth="1"/>
    <col min="10691" max="10692" width="9.140625" style="3"/>
    <col min="10693" max="10694" width="9.28515625" style="3" bestFit="1" customWidth="1"/>
    <col min="10695" max="10695" width="9.140625" style="3"/>
    <col min="10696" max="10697" width="9.28515625" style="3" bestFit="1" customWidth="1"/>
    <col min="10698" max="10698" width="12.85546875" style="3" bestFit="1" customWidth="1"/>
    <col min="10699" max="10700" width="9.140625" style="3"/>
    <col min="10701" max="10702" width="9.28515625" style="3" bestFit="1" customWidth="1"/>
    <col min="10703" max="10703" width="9.140625" style="3"/>
    <col min="10704" max="10705" width="9.28515625" style="3" bestFit="1" customWidth="1"/>
    <col min="10706" max="10706" width="12.85546875" style="3" bestFit="1" customWidth="1"/>
    <col min="10707" max="10708" width="9.140625" style="3"/>
    <col min="10709" max="10710" width="9.28515625" style="3" bestFit="1" customWidth="1"/>
    <col min="10711" max="10711" width="9.140625" style="3"/>
    <col min="10712" max="10713" width="9.28515625" style="3" bestFit="1" customWidth="1"/>
    <col min="10714" max="10714" width="12.85546875" style="3" bestFit="1" customWidth="1"/>
    <col min="10715" max="10716" width="9.140625" style="3"/>
    <col min="10717" max="10718" width="9.28515625" style="3" bestFit="1" customWidth="1"/>
    <col min="10719" max="10719" width="9.140625" style="3"/>
    <col min="10720" max="10721" width="9.28515625" style="3" bestFit="1" customWidth="1"/>
    <col min="10722" max="10722" width="12.85546875" style="3" bestFit="1" customWidth="1"/>
    <col min="10723" max="10724" width="9.140625" style="3"/>
    <col min="10725" max="10726" width="9.28515625" style="3" bestFit="1" customWidth="1"/>
    <col min="10727" max="10727" width="9.140625" style="3"/>
    <col min="10728" max="10729" width="9.28515625" style="3" bestFit="1" customWidth="1"/>
    <col min="10730" max="10730" width="12.85546875" style="3" bestFit="1" customWidth="1"/>
    <col min="10731" max="10732" width="9.140625" style="3"/>
    <col min="10733" max="10734" width="9.28515625" style="3" bestFit="1" customWidth="1"/>
    <col min="10735" max="10735" width="9.140625" style="3"/>
    <col min="10736" max="10737" width="9.28515625" style="3" bestFit="1" customWidth="1"/>
    <col min="10738" max="10738" width="12.85546875" style="3" bestFit="1" customWidth="1"/>
    <col min="10739" max="10740" width="9.140625" style="3"/>
    <col min="10741" max="10742" width="9.28515625" style="3" bestFit="1" customWidth="1"/>
    <col min="10743" max="10743" width="9.140625" style="3"/>
    <col min="10744" max="10745" width="9.28515625" style="3" bestFit="1" customWidth="1"/>
    <col min="10746" max="10746" width="12.85546875" style="3" bestFit="1" customWidth="1"/>
    <col min="10747" max="10748" width="9.140625" style="3"/>
    <col min="10749" max="10750" width="9.28515625" style="3" bestFit="1" customWidth="1"/>
    <col min="10751" max="10751" width="9.140625" style="3"/>
    <col min="10752" max="10753" width="9.28515625" style="3" bestFit="1" customWidth="1"/>
    <col min="10754" max="10754" width="12.85546875" style="3" bestFit="1" customWidth="1"/>
    <col min="10755" max="10756" width="9.140625" style="3"/>
    <col min="10757" max="10758" width="9.28515625" style="3" bestFit="1" customWidth="1"/>
    <col min="10759" max="10759" width="9.140625" style="3"/>
    <col min="10760" max="10761" width="9.28515625" style="3" bestFit="1" customWidth="1"/>
    <col min="10762" max="10762" width="12.85546875" style="3" bestFit="1" customWidth="1"/>
    <col min="10763" max="10764" width="9.140625" style="3"/>
    <col min="10765" max="10766" width="9.28515625" style="3" bestFit="1" customWidth="1"/>
    <col min="10767" max="10767" width="9.140625" style="3"/>
    <col min="10768" max="10769" width="9.28515625" style="3" bestFit="1" customWidth="1"/>
    <col min="10770" max="10770" width="12.85546875" style="3" bestFit="1" customWidth="1"/>
    <col min="10771" max="10772" width="9.140625" style="3"/>
    <col min="10773" max="10774" width="9.28515625" style="3" bestFit="1" customWidth="1"/>
    <col min="10775" max="10775" width="9.140625" style="3"/>
    <col min="10776" max="10777" width="9.28515625" style="3" bestFit="1" customWidth="1"/>
    <col min="10778" max="10778" width="12.85546875" style="3" bestFit="1" customWidth="1"/>
    <col min="10779" max="10780" width="9.140625" style="3"/>
    <col min="10781" max="10782" width="9.28515625" style="3" bestFit="1" customWidth="1"/>
    <col min="10783" max="10783" width="9.140625" style="3"/>
    <col min="10784" max="10785" width="9.28515625" style="3" bestFit="1" customWidth="1"/>
    <col min="10786" max="10786" width="12.85546875" style="3" bestFit="1" customWidth="1"/>
    <col min="10787" max="10788" width="9.140625" style="3"/>
    <col min="10789" max="10790" width="9.28515625" style="3" bestFit="1" customWidth="1"/>
    <col min="10791" max="10791" width="9.140625" style="3"/>
    <col min="10792" max="10793" width="9.28515625" style="3" bestFit="1" customWidth="1"/>
    <col min="10794" max="10794" width="12.85546875" style="3" bestFit="1" customWidth="1"/>
    <col min="10795" max="10796" width="9.140625" style="3"/>
    <col min="10797" max="10798" width="9.28515625" style="3" bestFit="1" customWidth="1"/>
    <col min="10799" max="10799" width="9.140625" style="3"/>
    <col min="10800" max="10801" width="9.28515625" style="3" bestFit="1" customWidth="1"/>
    <col min="10802" max="10802" width="12.85546875" style="3" bestFit="1" customWidth="1"/>
    <col min="10803" max="10804" width="9.140625" style="3"/>
    <col min="10805" max="10806" width="9.28515625" style="3" bestFit="1" customWidth="1"/>
    <col min="10807" max="10807" width="9.140625" style="3"/>
    <col min="10808" max="10809" width="9.28515625" style="3" bestFit="1" customWidth="1"/>
    <col min="10810" max="10810" width="12.85546875" style="3" bestFit="1" customWidth="1"/>
    <col min="10811" max="10812" width="9.140625" style="3"/>
    <col min="10813" max="10814" width="9.28515625" style="3" bestFit="1" customWidth="1"/>
    <col min="10815" max="10815" width="9.140625" style="3"/>
    <col min="10816" max="10817" width="9.28515625" style="3" bestFit="1" customWidth="1"/>
    <col min="10818" max="10818" width="12.85546875" style="3" bestFit="1" customWidth="1"/>
    <col min="10819" max="10820" width="9.140625" style="3"/>
    <col min="10821" max="10822" width="9.28515625" style="3" bestFit="1" customWidth="1"/>
    <col min="10823" max="10823" width="9.140625" style="3"/>
    <col min="10824" max="10825" width="9.28515625" style="3" bestFit="1" customWidth="1"/>
    <col min="10826" max="10826" width="12.85546875" style="3" bestFit="1" customWidth="1"/>
    <col min="10827" max="10828" width="9.140625" style="3"/>
    <col min="10829" max="10830" width="9.28515625" style="3" bestFit="1" customWidth="1"/>
    <col min="10831" max="10831" width="9.140625" style="3"/>
    <col min="10832" max="10833" width="9.28515625" style="3" bestFit="1" customWidth="1"/>
    <col min="10834" max="10834" width="12.85546875" style="3" bestFit="1" customWidth="1"/>
    <col min="10835" max="10836" width="9.140625" style="3"/>
    <col min="10837" max="10838" width="9.28515625" style="3" bestFit="1" customWidth="1"/>
    <col min="10839" max="10839" width="9.140625" style="3"/>
    <col min="10840" max="10841" width="9.28515625" style="3" bestFit="1" customWidth="1"/>
    <col min="10842" max="10842" width="12.85546875" style="3" bestFit="1" customWidth="1"/>
    <col min="10843" max="10844" width="9.140625" style="3"/>
    <col min="10845" max="10846" width="9.28515625" style="3" bestFit="1" customWidth="1"/>
    <col min="10847" max="10847" width="9.140625" style="3"/>
    <col min="10848" max="10849" width="9.28515625" style="3" bestFit="1" customWidth="1"/>
    <col min="10850" max="10850" width="12.85546875" style="3" bestFit="1" customWidth="1"/>
    <col min="10851" max="10852" width="9.140625" style="3"/>
    <col min="10853" max="10854" width="9.28515625" style="3" bestFit="1" customWidth="1"/>
    <col min="10855" max="10855" width="9.140625" style="3"/>
    <col min="10856" max="10857" width="9.28515625" style="3" bestFit="1" customWidth="1"/>
    <col min="10858" max="10858" width="12.85546875" style="3" bestFit="1" customWidth="1"/>
    <col min="10859" max="10860" width="9.140625" style="3"/>
    <col min="10861" max="10862" width="9.28515625" style="3" bestFit="1" customWidth="1"/>
    <col min="10863" max="10863" width="9.140625" style="3"/>
    <col min="10864" max="10865" width="9.28515625" style="3" bestFit="1" customWidth="1"/>
    <col min="10866" max="10866" width="12.85546875" style="3" bestFit="1" customWidth="1"/>
    <col min="10867" max="10868" width="9.140625" style="3"/>
    <col min="10869" max="10870" width="9.28515625" style="3" bestFit="1" customWidth="1"/>
    <col min="10871" max="10871" width="9.140625" style="3"/>
    <col min="10872" max="10873" width="9.28515625" style="3" bestFit="1" customWidth="1"/>
    <col min="10874" max="10874" width="12.85546875" style="3" bestFit="1" customWidth="1"/>
    <col min="10875" max="10876" width="9.140625" style="3"/>
    <col min="10877" max="10878" width="9.28515625" style="3" bestFit="1" customWidth="1"/>
    <col min="10879" max="10879" width="9.140625" style="3"/>
    <col min="10880" max="10881" width="9.28515625" style="3" bestFit="1" customWidth="1"/>
    <col min="10882" max="10882" width="12.85546875" style="3" bestFit="1" customWidth="1"/>
    <col min="10883" max="10884" width="9.140625" style="3"/>
    <col min="10885" max="10886" width="9.28515625" style="3" bestFit="1" customWidth="1"/>
    <col min="10887" max="10887" width="9.140625" style="3"/>
    <col min="10888" max="10889" width="9.28515625" style="3" bestFit="1" customWidth="1"/>
    <col min="10890" max="10890" width="12.85546875" style="3" bestFit="1" customWidth="1"/>
    <col min="10891" max="10892" width="9.140625" style="3"/>
    <col min="10893" max="10894" width="9.28515625" style="3" bestFit="1" customWidth="1"/>
    <col min="10895" max="10895" width="9.140625" style="3"/>
    <col min="10896" max="10897" width="9.28515625" style="3" bestFit="1" customWidth="1"/>
    <col min="10898" max="10898" width="12.85546875" style="3" bestFit="1" customWidth="1"/>
    <col min="10899" max="10900" width="9.140625" style="3"/>
    <col min="10901" max="10902" width="9.28515625" style="3" bestFit="1" customWidth="1"/>
    <col min="10903" max="10903" width="9.140625" style="3"/>
    <col min="10904" max="10905" width="9.28515625" style="3" bestFit="1" customWidth="1"/>
    <col min="10906" max="10906" width="12.85546875" style="3" bestFit="1" customWidth="1"/>
    <col min="10907" max="10908" width="9.140625" style="3"/>
    <col min="10909" max="10910" width="9.28515625" style="3" bestFit="1" customWidth="1"/>
    <col min="10911" max="10911" width="9.140625" style="3"/>
    <col min="10912" max="10913" width="9.28515625" style="3" bestFit="1" customWidth="1"/>
    <col min="10914" max="10914" width="12.85546875" style="3" bestFit="1" customWidth="1"/>
    <col min="10915" max="10916" width="9.140625" style="3"/>
    <col min="10917" max="10918" width="9.28515625" style="3" bestFit="1" customWidth="1"/>
    <col min="10919" max="10919" width="9.140625" style="3"/>
    <col min="10920" max="10921" width="9.28515625" style="3" bestFit="1" customWidth="1"/>
    <col min="10922" max="10922" width="12.85546875" style="3" bestFit="1" customWidth="1"/>
    <col min="10923" max="10924" width="9.140625" style="3"/>
    <col min="10925" max="10926" width="9.28515625" style="3" bestFit="1" customWidth="1"/>
    <col min="10927" max="10927" width="9.140625" style="3"/>
    <col min="10928" max="10929" width="9.28515625" style="3" bestFit="1" customWidth="1"/>
    <col min="10930" max="10930" width="12.85546875" style="3" bestFit="1" customWidth="1"/>
    <col min="10931" max="10932" width="9.140625" style="3"/>
    <col min="10933" max="10934" width="9.28515625" style="3" bestFit="1" customWidth="1"/>
    <col min="10935" max="10935" width="9.140625" style="3"/>
    <col min="10936" max="10937" width="9.28515625" style="3" bestFit="1" customWidth="1"/>
    <col min="10938" max="10938" width="12.85546875" style="3" bestFit="1" customWidth="1"/>
    <col min="10939" max="10940" width="9.140625" style="3"/>
    <col min="10941" max="10942" width="9.28515625" style="3" bestFit="1" customWidth="1"/>
    <col min="10943" max="10943" width="9.140625" style="3"/>
    <col min="10944" max="10945" width="9.28515625" style="3" bestFit="1" customWidth="1"/>
    <col min="10946" max="10946" width="12.85546875" style="3" bestFit="1" customWidth="1"/>
    <col min="10947" max="10948" width="9.140625" style="3"/>
    <col min="10949" max="10950" width="9.28515625" style="3" bestFit="1" customWidth="1"/>
    <col min="10951" max="10951" width="9.140625" style="3"/>
    <col min="10952" max="10953" width="9.28515625" style="3" bestFit="1" customWidth="1"/>
    <col min="10954" max="10954" width="12.85546875" style="3" bestFit="1" customWidth="1"/>
    <col min="10955" max="10956" width="9.140625" style="3"/>
    <col min="10957" max="10958" width="9.28515625" style="3" bestFit="1" customWidth="1"/>
    <col min="10959" max="10959" width="9.140625" style="3"/>
    <col min="10960" max="10961" width="9.28515625" style="3" bestFit="1" customWidth="1"/>
    <col min="10962" max="10962" width="12.85546875" style="3" bestFit="1" customWidth="1"/>
    <col min="10963" max="10964" width="9.140625" style="3"/>
    <col min="10965" max="10966" width="9.28515625" style="3" bestFit="1" customWidth="1"/>
    <col min="10967" max="10967" width="9.140625" style="3"/>
    <col min="10968" max="10969" width="9.28515625" style="3" bestFit="1" customWidth="1"/>
    <col min="10970" max="10970" width="12.85546875" style="3" bestFit="1" customWidth="1"/>
    <col min="10971" max="10972" width="9.140625" style="3"/>
    <col min="10973" max="10974" width="9.28515625" style="3" bestFit="1" customWidth="1"/>
    <col min="10975" max="10975" width="9.140625" style="3"/>
    <col min="10976" max="10977" width="9.28515625" style="3" bestFit="1" customWidth="1"/>
    <col min="10978" max="10978" width="12.85546875" style="3" bestFit="1" customWidth="1"/>
    <col min="10979" max="10980" width="9.140625" style="3"/>
    <col min="10981" max="10982" width="9.28515625" style="3" bestFit="1" customWidth="1"/>
    <col min="10983" max="10983" width="9.140625" style="3"/>
    <col min="10984" max="10985" width="9.28515625" style="3" bestFit="1" customWidth="1"/>
    <col min="10986" max="10986" width="12.85546875" style="3" bestFit="1" customWidth="1"/>
    <col min="10987" max="10988" width="9.140625" style="3"/>
    <col min="10989" max="10990" width="9.28515625" style="3" bestFit="1" customWidth="1"/>
    <col min="10991" max="10991" width="9.140625" style="3"/>
    <col min="10992" max="10993" width="9.28515625" style="3" bestFit="1" customWidth="1"/>
    <col min="10994" max="10994" width="12.85546875" style="3" bestFit="1" customWidth="1"/>
    <col min="10995" max="10996" width="9.140625" style="3"/>
    <col min="10997" max="10998" width="9.28515625" style="3" bestFit="1" customWidth="1"/>
    <col min="10999" max="10999" width="9.140625" style="3"/>
    <col min="11000" max="11001" width="9.28515625" style="3" bestFit="1" customWidth="1"/>
    <col min="11002" max="11002" width="12.85546875" style="3" bestFit="1" customWidth="1"/>
    <col min="11003" max="11004" width="9.140625" style="3"/>
    <col min="11005" max="11006" width="9.28515625" style="3" bestFit="1" customWidth="1"/>
    <col min="11007" max="11007" width="9.140625" style="3"/>
    <col min="11008" max="11009" width="9.28515625" style="3" bestFit="1" customWidth="1"/>
    <col min="11010" max="11010" width="12.85546875" style="3" bestFit="1" customWidth="1"/>
    <col min="11011" max="11012" width="9.140625" style="3"/>
    <col min="11013" max="11014" width="9.28515625" style="3" bestFit="1" customWidth="1"/>
    <col min="11015" max="11015" width="9.140625" style="3"/>
    <col min="11016" max="11017" width="9.28515625" style="3" bestFit="1" customWidth="1"/>
    <col min="11018" max="11018" width="12.85546875" style="3" bestFit="1" customWidth="1"/>
    <col min="11019" max="11020" width="9.140625" style="3"/>
    <col min="11021" max="11022" width="9.28515625" style="3" bestFit="1" customWidth="1"/>
    <col min="11023" max="11023" width="9.140625" style="3"/>
    <col min="11024" max="11025" width="9.28515625" style="3" bestFit="1" customWidth="1"/>
    <col min="11026" max="11026" width="12.85546875" style="3" bestFit="1" customWidth="1"/>
    <col min="11027" max="11028" width="9.140625" style="3"/>
    <col min="11029" max="11030" width="9.28515625" style="3" bestFit="1" customWidth="1"/>
    <col min="11031" max="11031" width="9.140625" style="3"/>
    <col min="11032" max="11033" width="9.28515625" style="3" bestFit="1" customWidth="1"/>
    <col min="11034" max="11034" width="12.85546875" style="3" bestFit="1" customWidth="1"/>
    <col min="11035" max="11036" width="9.140625" style="3"/>
    <col min="11037" max="11038" width="9.28515625" style="3" bestFit="1" customWidth="1"/>
    <col min="11039" max="11039" width="9.140625" style="3"/>
    <col min="11040" max="11041" width="9.28515625" style="3" bestFit="1" customWidth="1"/>
    <col min="11042" max="11042" width="12.85546875" style="3" bestFit="1" customWidth="1"/>
    <col min="11043" max="11044" width="9.140625" style="3"/>
    <col min="11045" max="11046" width="9.28515625" style="3" bestFit="1" customWidth="1"/>
    <col min="11047" max="11047" width="9.140625" style="3"/>
    <col min="11048" max="11049" width="9.28515625" style="3" bestFit="1" customWidth="1"/>
    <col min="11050" max="11050" width="12.85546875" style="3" bestFit="1" customWidth="1"/>
    <col min="11051" max="11052" width="9.140625" style="3"/>
    <col min="11053" max="11054" width="9.28515625" style="3" bestFit="1" customWidth="1"/>
    <col min="11055" max="11055" width="9.140625" style="3"/>
    <col min="11056" max="11057" width="9.28515625" style="3" bestFit="1" customWidth="1"/>
    <col min="11058" max="11058" width="12.85546875" style="3" bestFit="1" customWidth="1"/>
    <col min="11059" max="11060" width="9.140625" style="3"/>
    <col min="11061" max="11062" width="9.28515625" style="3" bestFit="1" customWidth="1"/>
    <col min="11063" max="11063" width="9.140625" style="3"/>
    <col min="11064" max="11065" width="9.28515625" style="3" bestFit="1" customWidth="1"/>
    <col min="11066" max="11066" width="12.85546875" style="3" bestFit="1" customWidth="1"/>
    <col min="11067" max="11068" width="9.140625" style="3"/>
    <col min="11069" max="11070" width="9.28515625" style="3" bestFit="1" customWidth="1"/>
    <col min="11071" max="11071" width="9.140625" style="3"/>
    <col min="11072" max="11073" width="9.28515625" style="3" bestFit="1" customWidth="1"/>
    <col min="11074" max="11074" width="12.85546875" style="3" bestFit="1" customWidth="1"/>
    <col min="11075" max="11076" width="9.140625" style="3"/>
    <col min="11077" max="11078" width="9.28515625" style="3" bestFit="1" customWidth="1"/>
    <col min="11079" max="11079" width="9.140625" style="3"/>
    <col min="11080" max="11081" width="9.28515625" style="3" bestFit="1" customWidth="1"/>
    <col min="11082" max="11082" width="12.85546875" style="3" bestFit="1" customWidth="1"/>
    <col min="11083" max="11084" width="9.140625" style="3"/>
    <col min="11085" max="11086" width="9.28515625" style="3" bestFit="1" customWidth="1"/>
    <col min="11087" max="11087" width="9.140625" style="3"/>
    <col min="11088" max="11089" width="9.28515625" style="3" bestFit="1" customWidth="1"/>
    <col min="11090" max="11090" width="12.85546875" style="3" bestFit="1" customWidth="1"/>
    <col min="11091" max="11092" width="9.140625" style="3"/>
    <col min="11093" max="11094" width="9.28515625" style="3" bestFit="1" customWidth="1"/>
    <col min="11095" max="11095" width="9.140625" style="3"/>
    <col min="11096" max="11097" width="9.28515625" style="3" bestFit="1" customWidth="1"/>
    <col min="11098" max="11098" width="12.85546875" style="3" bestFit="1" customWidth="1"/>
    <col min="11099" max="11100" width="9.140625" style="3"/>
    <col min="11101" max="11102" width="9.28515625" style="3" bestFit="1" customWidth="1"/>
    <col min="11103" max="11103" width="9.140625" style="3"/>
    <col min="11104" max="11105" width="9.28515625" style="3" bestFit="1" customWidth="1"/>
    <col min="11106" max="11106" width="12.85546875" style="3" bestFit="1" customWidth="1"/>
    <col min="11107" max="11108" width="9.140625" style="3"/>
    <col min="11109" max="11110" width="9.28515625" style="3" bestFit="1" customWidth="1"/>
    <col min="11111" max="11111" width="9.140625" style="3"/>
    <col min="11112" max="11113" width="9.28515625" style="3" bestFit="1" customWidth="1"/>
    <col min="11114" max="11114" width="12.85546875" style="3" bestFit="1" customWidth="1"/>
    <col min="11115" max="11116" width="9.140625" style="3"/>
    <col min="11117" max="11118" width="9.28515625" style="3" bestFit="1" customWidth="1"/>
    <col min="11119" max="11119" width="9.140625" style="3"/>
    <col min="11120" max="11121" width="9.28515625" style="3" bestFit="1" customWidth="1"/>
    <col min="11122" max="11122" width="12.85546875" style="3" bestFit="1" customWidth="1"/>
    <col min="11123" max="11124" width="9.140625" style="3"/>
    <col min="11125" max="11126" width="9.28515625" style="3" bestFit="1" customWidth="1"/>
    <col min="11127" max="11127" width="9.140625" style="3"/>
    <col min="11128" max="11129" width="9.28515625" style="3" bestFit="1" customWidth="1"/>
    <col min="11130" max="11130" width="12.85546875" style="3" bestFit="1" customWidth="1"/>
    <col min="11131" max="11132" width="9.140625" style="3"/>
    <col min="11133" max="11134" width="9.28515625" style="3" bestFit="1" customWidth="1"/>
    <col min="11135" max="11135" width="9.140625" style="3"/>
    <col min="11136" max="11137" width="9.28515625" style="3" bestFit="1" customWidth="1"/>
    <col min="11138" max="11138" width="12.85546875" style="3" bestFit="1" customWidth="1"/>
    <col min="11139" max="11140" width="9.140625" style="3"/>
    <col min="11141" max="11142" width="9.28515625" style="3" bestFit="1" customWidth="1"/>
    <col min="11143" max="11143" width="9.140625" style="3"/>
    <col min="11144" max="11145" width="9.28515625" style="3" bestFit="1" customWidth="1"/>
    <col min="11146" max="11146" width="12.85546875" style="3" bestFit="1" customWidth="1"/>
    <col min="11147" max="11148" width="9.140625" style="3"/>
    <col min="11149" max="11150" width="9.28515625" style="3" bestFit="1" customWidth="1"/>
    <col min="11151" max="11151" width="9.140625" style="3"/>
    <col min="11152" max="11153" width="9.28515625" style="3" bestFit="1" customWidth="1"/>
    <col min="11154" max="11154" width="12.85546875" style="3" bestFit="1" customWidth="1"/>
    <col min="11155" max="11156" width="9.140625" style="3"/>
    <col min="11157" max="11158" width="9.28515625" style="3" bestFit="1" customWidth="1"/>
    <col min="11159" max="11159" width="9.140625" style="3"/>
    <col min="11160" max="11161" width="9.28515625" style="3" bestFit="1" customWidth="1"/>
    <col min="11162" max="11162" width="12.85546875" style="3" bestFit="1" customWidth="1"/>
    <col min="11163" max="11164" width="9.140625" style="3"/>
    <col min="11165" max="11166" width="9.28515625" style="3" bestFit="1" customWidth="1"/>
    <col min="11167" max="11167" width="9.140625" style="3"/>
    <col min="11168" max="11169" width="9.28515625" style="3" bestFit="1" customWidth="1"/>
    <col min="11170" max="11170" width="12.85546875" style="3" bestFit="1" customWidth="1"/>
    <col min="11171" max="11172" width="9.140625" style="3"/>
    <col min="11173" max="11174" width="9.28515625" style="3" bestFit="1" customWidth="1"/>
    <col min="11175" max="11175" width="9.140625" style="3"/>
    <col min="11176" max="11177" width="9.28515625" style="3" bestFit="1" customWidth="1"/>
    <col min="11178" max="11178" width="12.85546875" style="3" bestFit="1" customWidth="1"/>
    <col min="11179" max="11180" width="9.140625" style="3"/>
    <col min="11181" max="11182" width="9.28515625" style="3" bestFit="1" customWidth="1"/>
    <col min="11183" max="11183" width="9.140625" style="3"/>
    <col min="11184" max="11185" width="9.28515625" style="3" bestFit="1" customWidth="1"/>
    <col min="11186" max="11186" width="12.85546875" style="3" bestFit="1" customWidth="1"/>
    <col min="11187" max="11188" width="9.140625" style="3"/>
    <col min="11189" max="11190" width="9.28515625" style="3" bestFit="1" customWidth="1"/>
    <col min="11191" max="11191" width="9.140625" style="3"/>
    <col min="11192" max="11193" width="9.28515625" style="3" bestFit="1" customWidth="1"/>
    <col min="11194" max="11194" width="12.85546875" style="3" bestFit="1" customWidth="1"/>
    <col min="11195" max="11196" width="9.140625" style="3"/>
    <col min="11197" max="11198" width="9.28515625" style="3" bestFit="1" customWidth="1"/>
    <col min="11199" max="11199" width="9.140625" style="3"/>
    <col min="11200" max="11201" width="9.28515625" style="3" bestFit="1" customWidth="1"/>
    <col min="11202" max="11202" width="12.85546875" style="3" bestFit="1" customWidth="1"/>
    <col min="11203" max="11204" width="9.140625" style="3"/>
    <col min="11205" max="11206" width="9.28515625" style="3" bestFit="1" customWidth="1"/>
    <col min="11207" max="11207" width="9.140625" style="3"/>
    <col min="11208" max="11209" width="9.28515625" style="3" bestFit="1" customWidth="1"/>
    <col min="11210" max="11210" width="12.85546875" style="3" bestFit="1" customWidth="1"/>
    <col min="11211" max="11212" width="9.140625" style="3"/>
    <col min="11213" max="11214" width="9.28515625" style="3" bestFit="1" customWidth="1"/>
    <col min="11215" max="11215" width="9.140625" style="3"/>
    <col min="11216" max="11217" width="9.28515625" style="3" bestFit="1" customWidth="1"/>
    <col min="11218" max="11218" width="12.85546875" style="3" bestFit="1" customWidth="1"/>
    <col min="11219" max="11220" width="9.140625" style="3"/>
    <col min="11221" max="11222" width="9.28515625" style="3" bestFit="1" customWidth="1"/>
    <col min="11223" max="11223" width="9.140625" style="3"/>
    <col min="11224" max="11225" width="9.28515625" style="3" bestFit="1" customWidth="1"/>
    <col min="11226" max="11226" width="12.85546875" style="3" bestFit="1" customWidth="1"/>
    <col min="11227" max="11228" width="9.140625" style="3"/>
    <col min="11229" max="11230" width="9.28515625" style="3" bestFit="1" customWidth="1"/>
    <col min="11231" max="11231" width="9.140625" style="3"/>
    <col min="11232" max="11233" width="9.28515625" style="3" bestFit="1" customWidth="1"/>
    <col min="11234" max="11234" width="12.85546875" style="3" bestFit="1" customWidth="1"/>
    <col min="11235" max="11236" width="9.140625" style="3"/>
    <col min="11237" max="11238" width="9.28515625" style="3" bestFit="1" customWidth="1"/>
    <col min="11239" max="11239" width="9.140625" style="3"/>
    <col min="11240" max="11241" width="9.28515625" style="3" bestFit="1" customWidth="1"/>
    <col min="11242" max="11242" width="12.85546875" style="3" bestFit="1" customWidth="1"/>
    <col min="11243" max="11244" width="9.140625" style="3"/>
    <col min="11245" max="11246" width="9.28515625" style="3" bestFit="1" customWidth="1"/>
    <col min="11247" max="11247" width="9.140625" style="3"/>
    <col min="11248" max="11249" width="9.28515625" style="3" bestFit="1" customWidth="1"/>
    <col min="11250" max="11250" width="12.85546875" style="3" bestFit="1" customWidth="1"/>
    <col min="11251" max="11252" width="9.140625" style="3"/>
    <col min="11253" max="11254" width="9.28515625" style="3" bestFit="1" customWidth="1"/>
    <col min="11255" max="11255" width="9.140625" style="3"/>
    <col min="11256" max="11257" width="9.28515625" style="3" bestFit="1" customWidth="1"/>
    <col min="11258" max="11258" width="12.85546875" style="3" bestFit="1" customWidth="1"/>
    <col min="11259" max="11260" width="9.140625" style="3"/>
    <col min="11261" max="11262" width="9.28515625" style="3" bestFit="1" customWidth="1"/>
    <col min="11263" max="11263" width="9.140625" style="3"/>
    <col min="11264" max="11265" width="9.28515625" style="3" bestFit="1" customWidth="1"/>
    <col min="11266" max="11266" width="12.85546875" style="3" bestFit="1" customWidth="1"/>
    <col min="11267" max="11268" width="9.140625" style="3"/>
    <col min="11269" max="11270" width="9.28515625" style="3" bestFit="1" customWidth="1"/>
    <col min="11271" max="11271" width="9.140625" style="3"/>
    <col min="11272" max="11273" width="9.28515625" style="3" bestFit="1" customWidth="1"/>
    <col min="11274" max="11274" width="12.85546875" style="3" bestFit="1" customWidth="1"/>
    <col min="11275" max="11276" width="9.140625" style="3"/>
    <col min="11277" max="11278" width="9.28515625" style="3" bestFit="1" customWidth="1"/>
    <col min="11279" max="11279" width="9.140625" style="3"/>
    <col min="11280" max="11281" width="9.28515625" style="3" bestFit="1" customWidth="1"/>
    <col min="11282" max="11282" width="12.85546875" style="3" bestFit="1" customWidth="1"/>
    <col min="11283" max="11284" width="9.140625" style="3"/>
    <col min="11285" max="11286" width="9.28515625" style="3" bestFit="1" customWidth="1"/>
    <col min="11287" max="11287" width="9.140625" style="3"/>
    <col min="11288" max="11289" width="9.28515625" style="3" bestFit="1" customWidth="1"/>
    <col min="11290" max="11290" width="12.85546875" style="3" bestFit="1" customWidth="1"/>
    <col min="11291" max="11292" width="9.140625" style="3"/>
    <col min="11293" max="11294" width="9.28515625" style="3" bestFit="1" customWidth="1"/>
    <col min="11295" max="11295" width="9.140625" style="3"/>
    <col min="11296" max="11297" width="9.28515625" style="3" bestFit="1" customWidth="1"/>
    <col min="11298" max="11298" width="12.85546875" style="3" bestFit="1" customWidth="1"/>
    <col min="11299" max="11300" width="9.140625" style="3"/>
    <col min="11301" max="11302" width="9.28515625" style="3" bestFit="1" customWidth="1"/>
    <col min="11303" max="11303" width="9.140625" style="3"/>
    <col min="11304" max="11305" width="9.28515625" style="3" bestFit="1" customWidth="1"/>
    <col min="11306" max="11306" width="12.85546875" style="3" bestFit="1" customWidth="1"/>
    <col min="11307" max="11308" width="9.140625" style="3"/>
    <col min="11309" max="11310" width="9.28515625" style="3" bestFit="1" customWidth="1"/>
    <col min="11311" max="11311" width="9.140625" style="3"/>
    <col min="11312" max="11313" width="9.28515625" style="3" bestFit="1" customWidth="1"/>
    <col min="11314" max="11314" width="12.85546875" style="3" bestFit="1" customWidth="1"/>
    <col min="11315" max="11316" width="9.140625" style="3"/>
    <col min="11317" max="11318" width="9.28515625" style="3" bestFit="1" customWidth="1"/>
    <col min="11319" max="11319" width="9.140625" style="3"/>
    <col min="11320" max="11321" width="9.28515625" style="3" bestFit="1" customWidth="1"/>
    <col min="11322" max="11322" width="12.85546875" style="3" bestFit="1" customWidth="1"/>
    <col min="11323" max="11324" width="9.140625" style="3"/>
    <col min="11325" max="11326" width="9.28515625" style="3" bestFit="1" customWidth="1"/>
    <col min="11327" max="11327" width="9.140625" style="3"/>
    <col min="11328" max="11329" width="9.28515625" style="3" bestFit="1" customWidth="1"/>
    <col min="11330" max="11330" width="12.85546875" style="3" bestFit="1" customWidth="1"/>
    <col min="11331" max="11332" width="9.140625" style="3"/>
    <col min="11333" max="11334" width="9.28515625" style="3" bestFit="1" customWidth="1"/>
    <col min="11335" max="11335" width="9.140625" style="3"/>
    <col min="11336" max="11337" width="9.28515625" style="3" bestFit="1" customWidth="1"/>
    <col min="11338" max="11338" width="12.85546875" style="3" bestFit="1" customWidth="1"/>
    <col min="11339" max="11340" width="9.140625" style="3"/>
    <col min="11341" max="11342" width="9.28515625" style="3" bestFit="1" customWidth="1"/>
    <col min="11343" max="11343" width="9.140625" style="3"/>
    <col min="11344" max="11345" width="9.28515625" style="3" bestFit="1" customWidth="1"/>
    <col min="11346" max="11346" width="12.85546875" style="3" bestFit="1" customWidth="1"/>
    <col min="11347" max="11348" width="9.140625" style="3"/>
    <col min="11349" max="11350" width="9.28515625" style="3" bestFit="1" customWidth="1"/>
    <col min="11351" max="11351" width="9.140625" style="3"/>
    <col min="11352" max="11353" width="9.28515625" style="3" bestFit="1" customWidth="1"/>
    <col min="11354" max="11354" width="12.85546875" style="3" bestFit="1" customWidth="1"/>
    <col min="11355" max="11356" width="9.140625" style="3"/>
    <col min="11357" max="11358" width="9.28515625" style="3" bestFit="1" customWidth="1"/>
    <col min="11359" max="11359" width="9.140625" style="3"/>
    <col min="11360" max="11361" width="9.28515625" style="3" bestFit="1" customWidth="1"/>
    <col min="11362" max="11362" width="12.85546875" style="3" bestFit="1" customWidth="1"/>
    <col min="11363" max="11364" width="9.140625" style="3"/>
    <col min="11365" max="11366" width="9.28515625" style="3" bestFit="1" customWidth="1"/>
    <col min="11367" max="11367" width="9.140625" style="3"/>
    <col min="11368" max="11369" width="9.28515625" style="3" bestFit="1" customWidth="1"/>
    <col min="11370" max="11370" width="12.85546875" style="3" bestFit="1" customWidth="1"/>
    <col min="11371" max="11372" width="9.140625" style="3"/>
    <col min="11373" max="11374" width="9.28515625" style="3" bestFit="1" customWidth="1"/>
    <col min="11375" max="11375" width="9.140625" style="3"/>
    <col min="11376" max="11377" width="9.28515625" style="3" bestFit="1" customWidth="1"/>
    <col min="11378" max="11378" width="12.85546875" style="3" bestFit="1" customWidth="1"/>
    <col min="11379" max="11380" width="9.140625" style="3"/>
    <col min="11381" max="11382" width="9.28515625" style="3" bestFit="1" customWidth="1"/>
    <col min="11383" max="11383" width="9.140625" style="3"/>
    <col min="11384" max="11385" width="9.28515625" style="3" bestFit="1" customWidth="1"/>
    <col min="11386" max="11386" width="12.85546875" style="3" bestFit="1" customWidth="1"/>
    <col min="11387" max="11388" width="9.140625" style="3"/>
    <col min="11389" max="11390" width="9.28515625" style="3" bestFit="1" customWidth="1"/>
    <col min="11391" max="11391" width="9.140625" style="3"/>
    <col min="11392" max="11393" width="9.28515625" style="3" bestFit="1" customWidth="1"/>
    <col min="11394" max="11394" width="12.85546875" style="3" bestFit="1" customWidth="1"/>
    <col min="11395" max="11396" width="9.140625" style="3"/>
    <col min="11397" max="11398" width="9.28515625" style="3" bestFit="1" customWidth="1"/>
    <col min="11399" max="11399" width="9.140625" style="3"/>
    <col min="11400" max="11401" width="9.28515625" style="3" bestFit="1" customWidth="1"/>
    <col min="11402" max="11402" width="12.85546875" style="3" bestFit="1" customWidth="1"/>
    <col min="11403" max="11404" width="9.140625" style="3"/>
    <col min="11405" max="11406" width="9.28515625" style="3" bestFit="1" customWidth="1"/>
    <col min="11407" max="11407" width="9.140625" style="3"/>
    <col min="11408" max="11409" width="9.28515625" style="3" bestFit="1" customWidth="1"/>
    <col min="11410" max="11410" width="12.85546875" style="3" bestFit="1" customWidth="1"/>
    <col min="11411" max="11412" width="9.140625" style="3"/>
    <col min="11413" max="11414" width="9.28515625" style="3" bestFit="1" customWidth="1"/>
    <col min="11415" max="11415" width="9.140625" style="3"/>
    <col min="11416" max="11417" width="9.28515625" style="3" bestFit="1" customWidth="1"/>
    <col min="11418" max="11418" width="12.85546875" style="3" bestFit="1" customWidth="1"/>
    <col min="11419" max="11420" width="9.140625" style="3"/>
    <col min="11421" max="11422" width="9.28515625" style="3" bestFit="1" customWidth="1"/>
    <col min="11423" max="11423" width="9.140625" style="3"/>
    <col min="11424" max="11425" width="9.28515625" style="3" bestFit="1" customWidth="1"/>
    <col min="11426" max="11426" width="12.85546875" style="3" bestFit="1" customWidth="1"/>
    <col min="11427" max="11428" width="9.140625" style="3"/>
    <col min="11429" max="11430" width="9.28515625" style="3" bestFit="1" customWidth="1"/>
    <col min="11431" max="11431" width="9.140625" style="3"/>
    <col min="11432" max="11433" width="9.28515625" style="3" bestFit="1" customWidth="1"/>
    <col min="11434" max="11434" width="12.85546875" style="3" bestFit="1" customWidth="1"/>
    <col min="11435" max="11436" width="9.140625" style="3"/>
    <col min="11437" max="11438" width="9.28515625" style="3" bestFit="1" customWidth="1"/>
    <col min="11439" max="11439" width="9.140625" style="3"/>
    <col min="11440" max="11441" width="9.28515625" style="3" bestFit="1" customWidth="1"/>
    <col min="11442" max="11442" width="12.85546875" style="3" bestFit="1" customWidth="1"/>
    <col min="11443" max="11444" width="9.140625" style="3"/>
    <col min="11445" max="11446" width="9.28515625" style="3" bestFit="1" customWidth="1"/>
    <col min="11447" max="11447" width="9.140625" style="3"/>
    <col min="11448" max="11449" width="9.28515625" style="3" bestFit="1" customWidth="1"/>
    <col min="11450" max="11450" width="12.85546875" style="3" bestFit="1" customWidth="1"/>
    <col min="11451" max="11452" width="9.140625" style="3"/>
    <col min="11453" max="11454" width="9.28515625" style="3" bestFit="1" customWidth="1"/>
    <col min="11455" max="11455" width="9.140625" style="3"/>
    <col min="11456" max="11457" width="9.28515625" style="3" bestFit="1" customWidth="1"/>
    <col min="11458" max="11458" width="12.85546875" style="3" bestFit="1" customWidth="1"/>
    <col min="11459" max="11460" width="9.140625" style="3"/>
    <col min="11461" max="11462" width="9.28515625" style="3" bestFit="1" customWidth="1"/>
    <col min="11463" max="11463" width="9.140625" style="3"/>
    <col min="11464" max="11465" width="9.28515625" style="3" bestFit="1" customWidth="1"/>
    <col min="11466" max="11466" width="12.85546875" style="3" bestFit="1" customWidth="1"/>
    <col min="11467" max="11468" width="9.140625" style="3"/>
    <col min="11469" max="11470" width="9.28515625" style="3" bestFit="1" customWidth="1"/>
    <col min="11471" max="11471" width="9.140625" style="3"/>
    <col min="11472" max="11473" width="9.28515625" style="3" bestFit="1" customWidth="1"/>
    <col min="11474" max="11474" width="12.85546875" style="3" bestFit="1" customWidth="1"/>
    <col min="11475" max="11476" width="9.140625" style="3"/>
    <col min="11477" max="11478" width="9.28515625" style="3" bestFit="1" customWidth="1"/>
    <col min="11479" max="11479" width="9.140625" style="3"/>
    <col min="11480" max="11481" width="9.28515625" style="3" bestFit="1" customWidth="1"/>
    <col min="11482" max="11482" width="12.85546875" style="3" bestFit="1" customWidth="1"/>
    <col min="11483" max="11484" width="9.140625" style="3"/>
    <col min="11485" max="11486" width="9.28515625" style="3" bestFit="1" customWidth="1"/>
    <col min="11487" max="11487" width="9.140625" style="3"/>
    <col min="11488" max="11489" width="9.28515625" style="3" bestFit="1" customWidth="1"/>
    <col min="11490" max="11490" width="12.85546875" style="3" bestFit="1" customWidth="1"/>
    <col min="11491" max="11492" width="9.140625" style="3"/>
    <col min="11493" max="11494" width="9.28515625" style="3" bestFit="1" customWidth="1"/>
    <col min="11495" max="11495" width="9.140625" style="3"/>
    <col min="11496" max="11497" width="9.28515625" style="3" bestFit="1" customWidth="1"/>
    <col min="11498" max="11498" width="12.85546875" style="3" bestFit="1" customWidth="1"/>
    <col min="11499" max="11500" width="9.140625" style="3"/>
    <col min="11501" max="11502" width="9.28515625" style="3" bestFit="1" customWidth="1"/>
    <col min="11503" max="11503" width="9.140625" style="3"/>
    <col min="11504" max="11505" width="9.28515625" style="3" bestFit="1" customWidth="1"/>
    <col min="11506" max="11506" width="12.85546875" style="3" bestFit="1" customWidth="1"/>
    <col min="11507" max="11508" width="9.140625" style="3"/>
    <col min="11509" max="11510" width="9.28515625" style="3" bestFit="1" customWidth="1"/>
    <col min="11511" max="11511" width="9.140625" style="3"/>
    <col min="11512" max="11513" width="9.28515625" style="3" bestFit="1" customWidth="1"/>
    <col min="11514" max="11514" width="12.85546875" style="3" bestFit="1" customWidth="1"/>
    <col min="11515" max="11516" width="9.140625" style="3"/>
    <col min="11517" max="11518" width="9.28515625" style="3" bestFit="1" customWidth="1"/>
    <col min="11519" max="11519" width="9.140625" style="3"/>
    <col min="11520" max="11521" width="9.28515625" style="3" bestFit="1" customWidth="1"/>
    <col min="11522" max="11522" width="12.85546875" style="3" bestFit="1" customWidth="1"/>
    <col min="11523" max="11524" width="9.140625" style="3"/>
    <col min="11525" max="11526" width="9.28515625" style="3" bestFit="1" customWidth="1"/>
    <col min="11527" max="11527" width="9.140625" style="3"/>
    <col min="11528" max="11529" width="9.28515625" style="3" bestFit="1" customWidth="1"/>
    <col min="11530" max="11530" width="12.85546875" style="3" bestFit="1" customWidth="1"/>
    <col min="11531" max="11532" width="9.140625" style="3"/>
    <col min="11533" max="11534" width="9.28515625" style="3" bestFit="1" customWidth="1"/>
    <col min="11535" max="11535" width="9.140625" style="3"/>
    <col min="11536" max="11537" width="9.28515625" style="3" bestFit="1" customWidth="1"/>
    <col min="11538" max="11538" width="12.85546875" style="3" bestFit="1" customWidth="1"/>
    <col min="11539" max="11540" width="9.140625" style="3"/>
    <col min="11541" max="11542" width="9.28515625" style="3" bestFit="1" customWidth="1"/>
    <col min="11543" max="11543" width="9.140625" style="3"/>
    <col min="11544" max="11545" width="9.28515625" style="3" bestFit="1" customWidth="1"/>
    <col min="11546" max="11546" width="12.85546875" style="3" bestFit="1" customWidth="1"/>
    <col min="11547" max="11548" width="9.140625" style="3"/>
    <col min="11549" max="11550" width="9.28515625" style="3" bestFit="1" customWidth="1"/>
    <col min="11551" max="11551" width="9.140625" style="3"/>
    <col min="11552" max="11553" width="9.28515625" style="3" bestFit="1" customWidth="1"/>
    <col min="11554" max="11554" width="12.85546875" style="3" bestFit="1" customWidth="1"/>
    <col min="11555" max="11556" width="9.140625" style="3"/>
    <col min="11557" max="11558" width="9.28515625" style="3" bestFit="1" customWidth="1"/>
    <col min="11559" max="11559" width="9.140625" style="3"/>
    <col min="11560" max="11561" width="9.28515625" style="3" bestFit="1" customWidth="1"/>
    <col min="11562" max="11562" width="12.85546875" style="3" bestFit="1" customWidth="1"/>
    <col min="11563" max="11564" width="9.140625" style="3"/>
    <col min="11565" max="11566" width="9.28515625" style="3" bestFit="1" customWidth="1"/>
    <col min="11567" max="11567" width="9.140625" style="3"/>
    <col min="11568" max="11569" width="9.28515625" style="3" bestFit="1" customWidth="1"/>
    <col min="11570" max="11570" width="12.85546875" style="3" bestFit="1" customWidth="1"/>
    <col min="11571" max="11572" width="9.140625" style="3"/>
    <col min="11573" max="11574" width="9.28515625" style="3" bestFit="1" customWidth="1"/>
    <col min="11575" max="11575" width="9.140625" style="3"/>
    <col min="11576" max="11577" width="9.28515625" style="3" bestFit="1" customWidth="1"/>
    <col min="11578" max="11578" width="12.85546875" style="3" bestFit="1" customWidth="1"/>
    <col min="11579" max="11580" width="9.140625" style="3"/>
    <col min="11581" max="11582" width="9.28515625" style="3" bestFit="1" customWidth="1"/>
    <col min="11583" max="11583" width="9.140625" style="3"/>
    <col min="11584" max="11585" width="9.28515625" style="3" bestFit="1" customWidth="1"/>
    <col min="11586" max="11586" width="12.85546875" style="3" bestFit="1" customWidth="1"/>
    <col min="11587" max="11588" width="9.140625" style="3"/>
    <col min="11589" max="11590" width="9.28515625" style="3" bestFit="1" customWidth="1"/>
    <col min="11591" max="11591" width="9.140625" style="3"/>
    <col min="11592" max="11593" width="9.28515625" style="3" bestFit="1" customWidth="1"/>
    <col min="11594" max="11594" width="12.85546875" style="3" bestFit="1" customWidth="1"/>
    <col min="11595" max="11596" width="9.140625" style="3"/>
    <col min="11597" max="11598" width="9.28515625" style="3" bestFit="1" customWidth="1"/>
    <col min="11599" max="11599" width="9.140625" style="3"/>
    <col min="11600" max="11601" width="9.28515625" style="3" bestFit="1" customWidth="1"/>
    <col min="11602" max="11602" width="12.85546875" style="3" bestFit="1" customWidth="1"/>
    <col min="11603" max="11604" width="9.140625" style="3"/>
    <col min="11605" max="11606" width="9.28515625" style="3" bestFit="1" customWidth="1"/>
    <col min="11607" max="11607" width="9.140625" style="3"/>
    <col min="11608" max="11609" width="9.28515625" style="3" bestFit="1" customWidth="1"/>
    <col min="11610" max="11610" width="12.85546875" style="3" bestFit="1" customWidth="1"/>
    <col min="11611" max="11612" width="9.140625" style="3"/>
    <col min="11613" max="11614" width="9.28515625" style="3" bestFit="1" customWidth="1"/>
    <col min="11615" max="11615" width="9.140625" style="3"/>
    <col min="11616" max="11617" width="9.28515625" style="3" bestFit="1" customWidth="1"/>
    <col min="11618" max="11618" width="12.85546875" style="3" bestFit="1" customWidth="1"/>
    <col min="11619" max="11620" width="9.140625" style="3"/>
    <col min="11621" max="11622" width="9.28515625" style="3" bestFit="1" customWidth="1"/>
    <col min="11623" max="11623" width="9.140625" style="3"/>
    <col min="11624" max="11625" width="9.28515625" style="3" bestFit="1" customWidth="1"/>
    <col min="11626" max="11626" width="12.85546875" style="3" bestFit="1" customWidth="1"/>
    <col min="11627" max="11628" width="9.140625" style="3"/>
    <col min="11629" max="11630" width="9.28515625" style="3" bestFit="1" customWidth="1"/>
    <col min="11631" max="11631" width="9.140625" style="3"/>
    <col min="11632" max="11633" width="9.28515625" style="3" bestFit="1" customWidth="1"/>
    <col min="11634" max="11634" width="12.85546875" style="3" bestFit="1" customWidth="1"/>
    <col min="11635" max="11636" width="9.140625" style="3"/>
    <col min="11637" max="11638" width="9.28515625" style="3" bestFit="1" customWidth="1"/>
    <col min="11639" max="11639" width="9.140625" style="3"/>
    <col min="11640" max="11641" width="9.28515625" style="3" bestFit="1" customWidth="1"/>
    <col min="11642" max="11642" width="12.85546875" style="3" bestFit="1" customWidth="1"/>
    <col min="11643" max="11644" width="9.140625" style="3"/>
    <col min="11645" max="11646" width="9.28515625" style="3" bestFit="1" customWidth="1"/>
    <col min="11647" max="11647" width="9.140625" style="3"/>
    <col min="11648" max="11649" width="9.28515625" style="3" bestFit="1" customWidth="1"/>
    <col min="11650" max="11650" width="12.85546875" style="3" bestFit="1" customWidth="1"/>
    <col min="11651" max="11652" width="9.140625" style="3"/>
    <col min="11653" max="11654" width="9.28515625" style="3" bestFit="1" customWidth="1"/>
    <col min="11655" max="11655" width="9.140625" style="3"/>
    <col min="11656" max="11657" width="9.28515625" style="3" bestFit="1" customWidth="1"/>
    <col min="11658" max="11658" width="12.85546875" style="3" bestFit="1" customWidth="1"/>
    <col min="11659" max="11660" width="9.140625" style="3"/>
    <col min="11661" max="11662" width="9.28515625" style="3" bestFit="1" customWidth="1"/>
    <col min="11663" max="11663" width="9.140625" style="3"/>
    <col min="11664" max="11665" width="9.28515625" style="3" bestFit="1" customWidth="1"/>
    <col min="11666" max="11666" width="12.85546875" style="3" bestFit="1" customWidth="1"/>
    <col min="11667" max="11668" width="9.140625" style="3"/>
    <col min="11669" max="11670" width="9.28515625" style="3" bestFit="1" customWidth="1"/>
    <col min="11671" max="11671" width="9.140625" style="3"/>
    <col min="11672" max="11673" width="9.28515625" style="3" bestFit="1" customWidth="1"/>
    <col min="11674" max="11674" width="12.85546875" style="3" bestFit="1" customWidth="1"/>
    <col min="11675" max="11676" width="9.140625" style="3"/>
    <col min="11677" max="11678" width="9.28515625" style="3" bestFit="1" customWidth="1"/>
    <col min="11679" max="11679" width="9.140625" style="3"/>
    <col min="11680" max="11681" width="9.28515625" style="3" bestFit="1" customWidth="1"/>
    <col min="11682" max="11682" width="12.85546875" style="3" bestFit="1" customWidth="1"/>
    <col min="11683" max="11684" width="9.140625" style="3"/>
    <col min="11685" max="11686" width="9.28515625" style="3" bestFit="1" customWidth="1"/>
    <col min="11687" max="11687" width="9.140625" style="3"/>
    <col min="11688" max="11689" width="9.28515625" style="3" bestFit="1" customWidth="1"/>
    <col min="11690" max="11690" width="12.85546875" style="3" bestFit="1" customWidth="1"/>
    <col min="11691" max="11692" width="9.140625" style="3"/>
    <col min="11693" max="11694" width="9.28515625" style="3" bestFit="1" customWidth="1"/>
    <col min="11695" max="11695" width="9.140625" style="3"/>
    <col min="11696" max="11697" width="9.28515625" style="3" bestFit="1" customWidth="1"/>
    <col min="11698" max="11698" width="12.85546875" style="3" bestFit="1" customWidth="1"/>
    <col min="11699" max="11700" width="9.140625" style="3"/>
    <col min="11701" max="11702" width="9.28515625" style="3" bestFit="1" customWidth="1"/>
    <col min="11703" max="11703" width="9.140625" style="3"/>
    <col min="11704" max="11705" width="9.28515625" style="3" bestFit="1" customWidth="1"/>
    <col min="11706" max="11706" width="12.85546875" style="3" bestFit="1" customWidth="1"/>
    <col min="11707" max="11708" width="9.140625" style="3"/>
    <col min="11709" max="11710" width="9.28515625" style="3" bestFit="1" customWidth="1"/>
    <col min="11711" max="11711" width="9.140625" style="3"/>
    <col min="11712" max="11713" width="9.28515625" style="3" bestFit="1" customWidth="1"/>
    <col min="11714" max="11714" width="12.85546875" style="3" bestFit="1" customWidth="1"/>
    <col min="11715" max="11716" width="9.140625" style="3"/>
    <col min="11717" max="11718" width="9.28515625" style="3" bestFit="1" customWidth="1"/>
    <col min="11719" max="11719" width="9.140625" style="3"/>
    <col min="11720" max="11721" width="9.28515625" style="3" bestFit="1" customWidth="1"/>
    <col min="11722" max="11722" width="12.85546875" style="3" bestFit="1" customWidth="1"/>
    <col min="11723" max="11724" width="9.140625" style="3"/>
    <col min="11725" max="11726" width="9.28515625" style="3" bestFit="1" customWidth="1"/>
    <col min="11727" max="11727" width="9.140625" style="3"/>
    <col min="11728" max="11729" width="9.28515625" style="3" bestFit="1" customWidth="1"/>
    <col min="11730" max="11730" width="12.85546875" style="3" bestFit="1" customWidth="1"/>
    <col min="11731" max="11732" width="9.140625" style="3"/>
    <col min="11733" max="11734" width="9.28515625" style="3" bestFit="1" customWidth="1"/>
    <col min="11735" max="11735" width="9.140625" style="3"/>
    <col min="11736" max="11737" width="9.28515625" style="3" bestFit="1" customWidth="1"/>
    <col min="11738" max="11738" width="12.85546875" style="3" bestFit="1" customWidth="1"/>
    <col min="11739" max="11740" width="9.140625" style="3"/>
    <col min="11741" max="11742" width="9.28515625" style="3" bestFit="1" customWidth="1"/>
    <col min="11743" max="11743" width="9.140625" style="3"/>
    <col min="11744" max="11745" width="9.28515625" style="3" bestFit="1" customWidth="1"/>
    <col min="11746" max="11746" width="12.85546875" style="3" bestFit="1" customWidth="1"/>
    <col min="11747" max="11748" width="9.140625" style="3"/>
    <col min="11749" max="11750" width="9.28515625" style="3" bestFit="1" customWidth="1"/>
    <col min="11751" max="11751" width="9.140625" style="3"/>
    <col min="11752" max="11753" width="9.28515625" style="3" bestFit="1" customWidth="1"/>
    <col min="11754" max="11754" width="12.85546875" style="3" bestFit="1" customWidth="1"/>
    <col min="11755" max="11756" width="9.140625" style="3"/>
    <col min="11757" max="11758" width="9.28515625" style="3" bestFit="1" customWidth="1"/>
    <col min="11759" max="11759" width="9.140625" style="3"/>
    <col min="11760" max="11761" width="9.28515625" style="3" bestFit="1" customWidth="1"/>
    <col min="11762" max="11762" width="12.85546875" style="3" bestFit="1" customWidth="1"/>
    <col min="11763" max="11764" width="9.140625" style="3"/>
    <col min="11765" max="11766" width="9.28515625" style="3" bestFit="1" customWidth="1"/>
    <col min="11767" max="11767" width="9.140625" style="3"/>
    <col min="11768" max="11769" width="9.28515625" style="3" bestFit="1" customWidth="1"/>
    <col min="11770" max="11770" width="12.85546875" style="3" bestFit="1" customWidth="1"/>
    <col min="11771" max="11772" width="9.140625" style="3"/>
    <col min="11773" max="11774" width="9.28515625" style="3" bestFit="1" customWidth="1"/>
    <col min="11775" max="11775" width="9.140625" style="3"/>
    <col min="11776" max="11777" width="9.28515625" style="3" bestFit="1" customWidth="1"/>
    <col min="11778" max="11778" width="12.85546875" style="3" bestFit="1" customWidth="1"/>
    <col min="11779" max="11780" width="9.140625" style="3"/>
    <col min="11781" max="11782" width="9.28515625" style="3" bestFit="1" customWidth="1"/>
    <col min="11783" max="11783" width="9.140625" style="3"/>
    <col min="11784" max="11785" width="9.28515625" style="3" bestFit="1" customWidth="1"/>
    <col min="11786" max="11786" width="12.85546875" style="3" bestFit="1" customWidth="1"/>
    <col min="11787" max="11788" width="9.140625" style="3"/>
    <col min="11789" max="11790" width="9.28515625" style="3" bestFit="1" customWidth="1"/>
    <col min="11791" max="11791" width="9.140625" style="3"/>
    <col min="11792" max="11793" width="9.28515625" style="3" bestFit="1" customWidth="1"/>
    <col min="11794" max="11794" width="12.85546875" style="3" bestFit="1" customWidth="1"/>
    <col min="11795" max="11796" width="9.140625" style="3"/>
    <col min="11797" max="11798" width="9.28515625" style="3" bestFit="1" customWidth="1"/>
    <col min="11799" max="11799" width="9.140625" style="3"/>
    <col min="11800" max="11801" width="9.28515625" style="3" bestFit="1" customWidth="1"/>
    <col min="11802" max="11802" width="12.85546875" style="3" bestFit="1" customWidth="1"/>
    <col min="11803" max="11804" width="9.140625" style="3"/>
    <col min="11805" max="11806" width="9.28515625" style="3" bestFit="1" customWidth="1"/>
    <col min="11807" max="11807" width="9.140625" style="3"/>
    <col min="11808" max="11809" width="9.28515625" style="3" bestFit="1" customWidth="1"/>
    <col min="11810" max="11810" width="12.85546875" style="3" bestFit="1" customWidth="1"/>
    <col min="11811" max="11812" width="9.140625" style="3"/>
    <col min="11813" max="11814" width="9.28515625" style="3" bestFit="1" customWidth="1"/>
    <col min="11815" max="11815" width="9.140625" style="3"/>
    <col min="11816" max="11817" width="9.28515625" style="3" bestFit="1" customWidth="1"/>
    <col min="11818" max="11818" width="12.85546875" style="3" bestFit="1" customWidth="1"/>
    <col min="11819" max="11820" width="9.140625" style="3"/>
    <col min="11821" max="11822" width="9.28515625" style="3" bestFit="1" customWidth="1"/>
    <col min="11823" max="11823" width="9.140625" style="3"/>
    <col min="11824" max="11825" width="9.28515625" style="3" bestFit="1" customWidth="1"/>
    <col min="11826" max="11826" width="12.85546875" style="3" bestFit="1" customWidth="1"/>
    <col min="11827" max="11828" width="9.140625" style="3"/>
    <col min="11829" max="11830" width="9.28515625" style="3" bestFit="1" customWidth="1"/>
    <col min="11831" max="11831" width="9.140625" style="3"/>
    <col min="11832" max="11833" width="9.28515625" style="3" bestFit="1" customWidth="1"/>
    <col min="11834" max="11834" width="12.85546875" style="3" bestFit="1" customWidth="1"/>
    <col min="11835" max="11836" width="9.140625" style="3"/>
    <col min="11837" max="11838" width="9.28515625" style="3" bestFit="1" customWidth="1"/>
    <col min="11839" max="11839" width="9.140625" style="3"/>
    <col min="11840" max="11841" width="9.28515625" style="3" bestFit="1" customWidth="1"/>
    <col min="11842" max="11842" width="12.85546875" style="3" bestFit="1" customWidth="1"/>
    <col min="11843" max="11844" width="9.140625" style="3"/>
    <col min="11845" max="11846" width="9.28515625" style="3" bestFit="1" customWidth="1"/>
    <col min="11847" max="11847" width="9.140625" style="3"/>
    <col min="11848" max="11849" width="9.28515625" style="3" bestFit="1" customWidth="1"/>
    <col min="11850" max="11850" width="12.85546875" style="3" bestFit="1" customWidth="1"/>
    <col min="11851" max="11852" width="9.140625" style="3"/>
    <col min="11853" max="11854" width="9.28515625" style="3" bestFit="1" customWidth="1"/>
    <col min="11855" max="11855" width="9.140625" style="3"/>
    <col min="11856" max="11857" width="9.28515625" style="3" bestFit="1" customWidth="1"/>
    <col min="11858" max="11858" width="12.85546875" style="3" bestFit="1" customWidth="1"/>
    <col min="11859" max="11860" width="9.140625" style="3"/>
    <col min="11861" max="11862" width="9.28515625" style="3" bestFit="1" customWidth="1"/>
    <col min="11863" max="11863" width="9.140625" style="3"/>
    <col min="11864" max="11865" width="9.28515625" style="3" bestFit="1" customWidth="1"/>
    <col min="11866" max="11866" width="12.85546875" style="3" bestFit="1" customWidth="1"/>
    <col min="11867" max="11868" width="9.140625" style="3"/>
    <col min="11869" max="11870" width="9.28515625" style="3" bestFit="1" customWidth="1"/>
    <col min="11871" max="11871" width="9.140625" style="3"/>
    <col min="11872" max="11873" width="9.28515625" style="3" bestFit="1" customWidth="1"/>
    <col min="11874" max="11874" width="12.85546875" style="3" bestFit="1" customWidth="1"/>
    <col min="11875" max="11876" width="9.140625" style="3"/>
    <col min="11877" max="11878" width="9.28515625" style="3" bestFit="1" customWidth="1"/>
    <col min="11879" max="11879" width="9.140625" style="3"/>
    <col min="11880" max="11881" width="9.28515625" style="3" bestFit="1" customWidth="1"/>
    <col min="11882" max="11882" width="12.85546875" style="3" bestFit="1" customWidth="1"/>
    <col min="11883" max="11884" width="9.140625" style="3"/>
    <col min="11885" max="11886" width="9.28515625" style="3" bestFit="1" customWidth="1"/>
    <col min="11887" max="11887" width="9.140625" style="3"/>
    <col min="11888" max="11889" width="9.28515625" style="3" bestFit="1" customWidth="1"/>
    <col min="11890" max="11890" width="12.85546875" style="3" bestFit="1" customWidth="1"/>
    <col min="11891" max="11892" width="9.140625" style="3"/>
    <col min="11893" max="11894" width="9.28515625" style="3" bestFit="1" customWidth="1"/>
    <col min="11895" max="11895" width="9.140625" style="3"/>
    <col min="11896" max="11897" width="9.28515625" style="3" bestFit="1" customWidth="1"/>
    <col min="11898" max="11898" width="12.85546875" style="3" bestFit="1" customWidth="1"/>
    <col min="11899" max="11900" width="9.140625" style="3"/>
    <col min="11901" max="11902" width="9.28515625" style="3" bestFit="1" customWidth="1"/>
    <col min="11903" max="11903" width="9.140625" style="3"/>
    <col min="11904" max="11905" width="9.28515625" style="3" bestFit="1" customWidth="1"/>
    <col min="11906" max="11906" width="12.85546875" style="3" bestFit="1" customWidth="1"/>
    <col min="11907" max="11908" width="9.140625" style="3"/>
    <col min="11909" max="11910" width="9.28515625" style="3" bestFit="1" customWidth="1"/>
    <col min="11911" max="11911" width="9.140625" style="3"/>
    <col min="11912" max="11913" width="9.28515625" style="3" bestFit="1" customWidth="1"/>
    <col min="11914" max="11914" width="12.85546875" style="3" bestFit="1" customWidth="1"/>
    <col min="11915" max="11916" width="9.140625" style="3"/>
    <col min="11917" max="11918" width="9.28515625" style="3" bestFit="1" customWidth="1"/>
    <col min="11919" max="11919" width="9.140625" style="3"/>
    <col min="11920" max="11921" width="9.28515625" style="3" bestFit="1" customWidth="1"/>
    <col min="11922" max="11922" width="12.85546875" style="3" bestFit="1" customWidth="1"/>
    <col min="11923" max="11924" width="9.140625" style="3"/>
    <col min="11925" max="11926" width="9.28515625" style="3" bestFit="1" customWidth="1"/>
    <col min="11927" max="11927" width="9.140625" style="3"/>
    <col min="11928" max="11929" width="9.28515625" style="3" bestFit="1" customWidth="1"/>
    <col min="11930" max="11930" width="12.85546875" style="3" bestFit="1" customWidth="1"/>
    <col min="11931" max="11932" width="9.140625" style="3"/>
    <col min="11933" max="11934" width="9.28515625" style="3" bestFit="1" customWidth="1"/>
    <col min="11935" max="11935" width="9.140625" style="3"/>
    <col min="11936" max="11937" width="9.28515625" style="3" bestFit="1" customWidth="1"/>
    <col min="11938" max="11938" width="12.85546875" style="3" bestFit="1" customWidth="1"/>
    <col min="11939" max="11940" width="9.140625" style="3"/>
    <col min="11941" max="11942" width="9.28515625" style="3" bestFit="1" customWidth="1"/>
    <col min="11943" max="11943" width="9.140625" style="3"/>
    <col min="11944" max="11945" width="9.28515625" style="3" bestFit="1" customWidth="1"/>
    <col min="11946" max="11946" width="12.85546875" style="3" bestFit="1" customWidth="1"/>
    <col min="11947" max="11948" width="9.140625" style="3"/>
    <col min="11949" max="11950" width="9.28515625" style="3" bestFit="1" customWidth="1"/>
    <col min="11951" max="11951" width="9.140625" style="3"/>
    <col min="11952" max="11953" width="9.28515625" style="3" bestFit="1" customWidth="1"/>
    <col min="11954" max="11954" width="12.85546875" style="3" bestFit="1" customWidth="1"/>
    <col min="11955" max="11956" width="9.140625" style="3"/>
    <col min="11957" max="11958" width="9.28515625" style="3" bestFit="1" customWidth="1"/>
    <col min="11959" max="11959" width="9.140625" style="3"/>
    <col min="11960" max="11961" width="9.28515625" style="3" bestFit="1" customWidth="1"/>
    <col min="11962" max="11962" width="12.85546875" style="3" bestFit="1" customWidth="1"/>
    <col min="11963" max="11964" width="9.140625" style="3"/>
    <col min="11965" max="11966" width="9.28515625" style="3" bestFit="1" customWidth="1"/>
    <col min="11967" max="11967" width="9.140625" style="3"/>
    <col min="11968" max="11969" width="9.28515625" style="3" bestFit="1" customWidth="1"/>
    <col min="11970" max="11970" width="12.85546875" style="3" bestFit="1" customWidth="1"/>
    <col min="11971" max="11972" width="9.140625" style="3"/>
    <col min="11973" max="11974" width="9.28515625" style="3" bestFit="1" customWidth="1"/>
    <col min="11975" max="11975" width="9.140625" style="3"/>
    <col min="11976" max="11977" width="9.28515625" style="3" bestFit="1" customWidth="1"/>
    <col min="11978" max="11978" width="12.85546875" style="3" bestFit="1" customWidth="1"/>
    <col min="11979" max="11980" width="9.140625" style="3"/>
    <col min="11981" max="11982" width="9.28515625" style="3" bestFit="1" customWidth="1"/>
    <col min="11983" max="11983" width="9.140625" style="3"/>
    <col min="11984" max="11985" width="9.28515625" style="3" bestFit="1" customWidth="1"/>
    <col min="11986" max="11986" width="12.85546875" style="3" bestFit="1" customWidth="1"/>
    <col min="11987" max="11988" width="9.140625" style="3"/>
    <col min="11989" max="11990" width="9.28515625" style="3" bestFit="1" customWidth="1"/>
    <col min="11991" max="11991" width="9.140625" style="3"/>
    <col min="11992" max="11993" width="9.28515625" style="3" bestFit="1" customWidth="1"/>
    <col min="11994" max="11994" width="12.85546875" style="3" bestFit="1" customWidth="1"/>
    <col min="11995" max="11996" width="9.140625" style="3"/>
    <col min="11997" max="11998" width="9.28515625" style="3" bestFit="1" customWidth="1"/>
    <col min="11999" max="11999" width="9.140625" style="3"/>
    <col min="12000" max="12001" width="9.28515625" style="3" bestFit="1" customWidth="1"/>
    <col min="12002" max="12002" width="12.85546875" style="3" bestFit="1" customWidth="1"/>
    <col min="12003" max="12004" width="9.140625" style="3"/>
    <col min="12005" max="12006" width="9.28515625" style="3" bestFit="1" customWidth="1"/>
    <col min="12007" max="12007" width="9.140625" style="3"/>
    <col min="12008" max="12009" width="9.28515625" style="3" bestFit="1" customWidth="1"/>
    <col min="12010" max="12010" width="12.85546875" style="3" bestFit="1" customWidth="1"/>
    <col min="12011" max="12012" width="9.140625" style="3"/>
    <col min="12013" max="12014" width="9.28515625" style="3" bestFit="1" customWidth="1"/>
    <col min="12015" max="12015" width="9.140625" style="3"/>
    <col min="12016" max="12017" width="9.28515625" style="3" bestFit="1" customWidth="1"/>
    <col min="12018" max="12018" width="12.85546875" style="3" bestFit="1" customWidth="1"/>
    <col min="12019" max="12020" width="9.140625" style="3"/>
    <col min="12021" max="12022" width="9.28515625" style="3" bestFit="1" customWidth="1"/>
    <col min="12023" max="12023" width="9.140625" style="3"/>
    <col min="12024" max="12025" width="9.28515625" style="3" bestFit="1" customWidth="1"/>
    <col min="12026" max="12026" width="12.85546875" style="3" bestFit="1" customWidth="1"/>
    <col min="12027" max="12028" width="9.140625" style="3"/>
    <col min="12029" max="12030" width="9.28515625" style="3" bestFit="1" customWidth="1"/>
    <col min="12031" max="12031" width="9.140625" style="3"/>
    <col min="12032" max="12033" width="9.28515625" style="3" bestFit="1" customWidth="1"/>
    <col min="12034" max="12034" width="12.85546875" style="3" bestFit="1" customWidth="1"/>
    <col min="12035" max="12036" width="9.140625" style="3"/>
    <col min="12037" max="12038" width="9.28515625" style="3" bestFit="1" customWidth="1"/>
    <col min="12039" max="12039" width="9.140625" style="3"/>
    <col min="12040" max="12041" width="9.28515625" style="3" bestFit="1" customWidth="1"/>
    <col min="12042" max="12042" width="12.85546875" style="3" bestFit="1" customWidth="1"/>
    <col min="12043" max="12044" width="9.140625" style="3"/>
    <col min="12045" max="12046" width="9.28515625" style="3" bestFit="1" customWidth="1"/>
    <col min="12047" max="12047" width="9.140625" style="3"/>
    <col min="12048" max="12049" width="9.28515625" style="3" bestFit="1" customWidth="1"/>
    <col min="12050" max="12050" width="12.85546875" style="3" bestFit="1" customWidth="1"/>
    <col min="12051" max="12052" width="9.140625" style="3"/>
    <col min="12053" max="12054" width="9.28515625" style="3" bestFit="1" customWidth="1"/>
    <col min="12055" max="12055" width="9.140625" style="3"/>
    <col min="12056" max="12057" width="9.28515625" style="3" bestFit="1" customWidth="1"/>
    <col min="12058" max="12058" width="12.85546875" style="3" bestFit="1" customWidth="1"/>
    <col min="12059" max="12060" width="9.140625" style="3"/>
    <col min="12061" max="12062" width="9.28515625" style="3" bestFit="1" customWidth="1"/>
    <col min="12063" max="12063" width="9.140625" style="3"/>
    <col min="12064" max="12065" width="9.28515625" style="3" bestFit="1" customWidth="1"/>
    <col min="12066" max="12066" width="12.85546875" style="3" bestFit="1" customWidth="1"/>
    <col min="12067" max="12068" width="9.140625" style="3"/>
    <col min="12069" max="12070" width="9.28515625" style="3" bestFit="1" customWidth="1"/>
    <col min="12071" max="12071" width="9.140625" style="3"/>
    <col min="12072" max="12073" width="9.28515625" style="3" bestFit="1" customWidth="1"/>
    <col min="12074" max="12074" width="12.85546875" style="3" bestFit="1" customWidth="1"/>
    <col min="12075" max="12076" width="9.140625" style="3"/>
    <col min="12077" max="12078" width="9.28515625" style="3" bestFit="1" customWidth="1"/>
    <col min="12079" max="12079" width="9.140625" style="3"/>
    <col min="12080" max="12081" width="9.28515625" style="3" bestFit="1" customWidth="1"/>
    <col min="12082" max="12082" width="12.85546875" style="3" bestFit="1" customWidth="1"/>
    <col min="12083" max="12084" width="9.140625" style="3"/>
    <col min="12085" max="12086" width="9.28515625" style="3" bestFit="1" customWidth="1"/>
    <col min="12087" max="12087" width="9.140625" style="3"/>
    <col min="12088" max="12089" width="9.28515625" style="3" bestFit="1" customWidth="1"/>
    <col min="12090" max="12090" width="12.85546875" style="3" bestFit="1" customWidth="1"/>
    <col min="12091" max="12092" width="9.140625" style="3"/>
    <col min="12093" max="12094" width="9.28515625" style="3" bestFit="1" customWidth="1"/>
    <col min="12095" max="12095" width="9.140625" style="3"/>
    <col min="12096" max="12097" width="9.28515625" style="3" bestFit="1" customWidth="1"/>
    <col min="12098" max="12098" width="12.85546875" style="3" bestFit="1" customWidth="1"/>
    <col min="12099" max="12100" width="9.140625" style="3"/>
    <col min="12101" max="12102" width="9.28515625" style="3" bestFit="1" customWidth="1"/>
    <col min="12103" max="12103" width="9.140625" style="3"/>
    <col min="12104" max="12105" width="9.28515625" style="3" bestFit="1" customWidth="1"/>
    <col min="12106" max="12106" width="12.85546875" style="3" bestFit="1" customWidth="1"/>
    <col min="12107" max="12108" width="9.140625" style="3"/>
    <col min="12109" max="12110" width="9.28515625" style="3" bestFit="1" customWidth="1"/>
    <col min="12111" max="12111" width="9.140625" style="3"/>
    <col min="12112" max="12113" width="9.28515625" style="3" bestFit="1" customWidth="1"/>
    <col min="12114" max="12114" width="12.85546875" style="3" bestFit="1" customWidth="1"/>
    <col min="12115" max="12116" width="9.140625" style="3"/>
    <col min="12117" max="12118" width="9.28515625" style="3" bestFit="1" customWidth="1"/>
    <col min="12119" max="12119" width="9.140625" style="3"/>
    <col min="12120" max="12121" width="9.28515625" style="3" bestFit="1" customWidth="1"/>
    <col min="12122" max="12122" width="12.85546875" style="3" bestFit="1" customWidth="1"/>
    <col min="12123" max="12124" width="9.140625" style="3"/>
    <col min="12125" max="12126" width="9.28515625" style="3" bestFit="1" customWidth="1"/>
    <col min="12127" max="12127" width="9.140625" style="3"/>
    <col min="12128" max="12129" width="9.28515625" style="3" bestFit="1" customWidth="1"/>
    <col min="12130" max="12130" width="12.85546875" style="3" bestFit="1" customWidth="1"/>
    <col min="12131" max="12132" width="9.140625" style="3"/>
    <col min="12133" max="12134" width="9.28515625" style="3" bestFit="1" customWidth="1"/>
    <col min="12135" max="12135" width="9.140625" style="3"/>
    <col min="12136" max="12137" width="9.28515625" style="3" bestFit="1" customWidth="1"/>
    <col min="12138" max="12138" width="12.85546875" style="3" bestFit="1" customWidth="1"/>
    <col min="12139" max="12140" width="9.140625" style="3"/>
    <col min="12141" max="12142" width="9.28515625" style="3" bestFit="1" customWidth="1"/>
    <col min="12143" max="12143" width="9.140625" style="3"/>
    <col min="12144" max="12145" width="9.28515625" style="3" bestFit="1" customWidth="1"/>
    <col min="12146" max="12146" width="12.85546875" style="3" bestFit="1" customWidth="1"/>
    <col min="12147" max="12148" width="9.140625" style="3"/>
    <col min="12149" max="12150" width="9.28515625" style="3" bestFit="1" customWidth="1"/>
    <col min="12151" max="12151" width="9.140625" style="3"/>
    <col min="12152" max="12153" width="9.28515625" style="3" bestFit="1" customWidth="1"/>
    <col min="12154" max="12154" width="12.85546875" style="3" bestFit="1" customWidth="1"/>
    <col min="12155" max="12156" width="9.140625" style="3"/>
    <col min="12157" max="12158" width="9.28515625" style="3" bestFit="1" customWidth="1"/>
    <col min="12159" max="12159" width="9.140625" style="3"/>
    <col min="12160" max="12161" width="9.28515625" style="3" bestFit="1" customWidth="1"/>
    <col min="12162" max="12162" width="12.85546875" style="3" bestFit="1" customWidth="1"/>
    <col min="12163" max="12164" width="9.140625" style="3"/>
    <col min="12165" max="12166" width="9.28515625" style="3" bestFit="1" customWidth="1"/>
    <col min="12167" max="12167" width="9.140625" style="3"/>
    <col min="12168" max="12169" width="9.28515625" style="3" bestFit="1" customWidth="1"/>
    <col min="12170" max="12170" width="12.85546875" style="3" bestFit="1" customWidth="1"/>
    <col min="12171" max="12172" width="9.140625" style="3"/>
    <col min="12173" max="12174" width="9.28515625" style="3" bestFit="1" customWidth="1"/>
    <col min="12175" max="12175" width="9.140625" style="3"/>
    <col min="12176" max="12177" width="9.28515625" style="3" bestFit="1" customWidth="1"/>
    <col min="12178" max="12178" width="12.85546875" style="3" bestFit="1" customWidth="1"/>
    <col min="12179" max="12180" width="9.140625" style="3"/>
    <col min="12181" max="12182" width="9.28515625" style="3" bestFit="1" customWidth="1"/>
    <col min="12183" max="12183" width="9.140625" style="3"/>
    <col min="12184" max="12185" width="9.28515625" style="3" bestFit="1" customWidth="1"/>
    <col min="12186" max="12186" width="12.85546875" style="3" bestFit="1" customWidth="1"/>
    <col min="12187" max="12188" width="9.140625" style="3"/>
    <col min="12189" max="12190" width="9.28515625" style="3" bestFit="1" customWidth="1"/>
    <col min="12191" max="12191" width="9.140625" style="3"/>
    <col min="12192" max="12193" width="9.28515625" style="3" bestFit="1" customWidth="1"/>
    <col min="12194" max="12194" width="12.85546875" style="3" bestFit="1" customWidth="1"/>
    <col min="12195" max="12196" width="9.140625" style="3"/>
    <col min="12197" max="12198" width="9.28515625" style="3" bestFit="1" customWidth="1"/>
    <col min="12199" max="12199" width="9.140625" style="3"/>
    <col min="12200" max="12201" width="9.28515625" style="3" bestFit="1" customWidth="1"/>
    <col min="12202" max="12202" width="12.85546875" style="3" bestFit="1" customWidth="1"/>
    <col min="12203" max="12204" width="9.140625" style="3"/>
    <col min="12205" max="12206" width="9.28515625" style="3" bestFit="1" customWidth="1"/>
    <col min="12207" max="12207" width="9.140625" style="3"/>
    <col min="12208" max="12209" width="9.28515625" style="3" bestFit="1" customWidth="1"/>
    <col min="12210" max="12210" width="12.85546875" style="3" bestFit="1" customWidth="1"/>
    <col min="12211" max="12212" width="9.140625" style="3"/>
    <col min="12213" max="12214" width="9.28515625" style="3" bestFit="1" customWidth="1"/>
    <col min="12215" max="12215" width="9.140625" style="3"/>
    <col min="12216" max="12217" width="9.28515625" style="3" bestFit="1" customWidth="1"/>
    <col min="12218" max="12218" width="12.85546875" style="3" bestFit="1" customWidth="1"/>
    <col min="12219" max="12220" width="9.140625" style="3"/>
    <col min="12221" max="12222" width="9.28515625" style="3" bestFit="1" customWidth="1"/>
    <col min="12223" max="12223" width="9.140625" style="3"/>
    <col min="12224" max="12225" width="9.28515625" style="3" bestFit="1" customWidth="1"/>
    <col min="12226" max="12226" width="12.85546875" style="3" bestFit="1" customWidth="1"/>
    <col min="12227" max="12228" width="9.140625" style="3"/>
    <col min="12229" max="12230" width="9.28515625" style="3" bestFit="1" customWidth="1"/>
    <col min="12231" max="12231" width="9.140625" style="3"/>
    <col min="12232" max="12233" width="9.28515625" style="3" bestFit="1" customWidth="1"/>
    <col min="12234" max="12234" width="12.85546875" style="3" bestFit="1" customWidth="1"/>
    <col min="12235" max="12236" width="9.140625" style="3"/>
    <col min="12237" max="12238" width="9.28515625" style="3" bestFit="1" customWidth="1"/>
    <col min="12239" max="12239" width="9.140625" style="3"/>
    <col min="12240" max="12241" width="9.28515625" style="3" bestFit="1" customWidth="1"/>
    <col min="12242" max="12242" width="12.85546875" style="3" bestFit="1" customWidth="1"/>
    <col min="12243" max="12244" width="9.140625" style="3"/>
    <col min="12245" max="12246" width="9.28515625" style="3" bestFit="1" customWidth="1"/>
    <col min="12247" max="12247" width="9.140625" style="3"/>
    <col min="12248" max="12249" width="9.28515625" style="3" bestFit="1" customWidth="1"/>
    <col min="12250" max="12250" width="12.85546875" style="3" bestFit="1" customWidth="1"/>
    <col min="12251" max="12252" width="9.140625" style="3"/>
    <col min="12253" max="12254" width="9.28515625" style="3" bestFit="1" customWidth="1"/>
    <col min="12255" max="12255" width="9.140625" style="3"/>
    <col min="12256" max="12257" width="9.28515625" style="3" bestFit="1" customWidth="1"/>
    <col min="12258" max="12258" width="12.85546875" style="3" bestFit="1" customWidth="1"/>
    <col min="12259" max="12260" width="9.140625" style="3"/>
    <col min="12261" max="12262" width="9.28515625" style="3" bestFit="1" customWidth="1"/>
    <col min="12263" max="12263" width="9.140625" style="3"/>
    <col min="12264" max="12265" width="9.28515625" style="3" bestFit="1" customWidth="1"/>
    <col min="12266" max="12266" width="12.85546875" style="3" bestFit="1" customWidth="1"/>
    <col min="12267" max="12268" width="9.140625" style="3"/>
    <col min="12269" max="12270" width="9.28515625" style="3" bestFit="1" customWidth="1"/>
    <col min="12271" max="12271" width="9.140625" style="3"/>
    <col min="12272" max="12273" width="9.28515625" style="3" bestFit="1" customWidth="1"/>
    <col min="12274" max="12274" width="12.85546875" style="3" bestFit="1" customWidth="1"/>
    <col min="12275" max="12276" width="9.140625" style="3"/>
    <col min="12277" max="12278" width="9.28515625" style="3" bestFit="1" customWidth="1"/>
    <col min="12279" max="12279" width="9.140625" style="3"/>
    <col min="12280" max="12281" width="9.28515625" style="3" bestFit="1" customWidth="1"/>
    <col min="12282" max="12282" width="12.85546875" style="3" bestFit="1" customWidth="1"/>
    <col min="12283" max="12284" width="9.140625" style="3"/>
    <col min="12285" max="12286" width="9.28515625" style="3" bestFit="1" customWidth="1"/>
    <col min="12287" max="12287" width="9.140625" style="3"/>
    <col min="12288" max="12289" width="9.28515625" style="3" bestFit="1" customWidth="1"/>
    <col min="12290" max="12290" width="12.85546875" style="3" bestFit="1" customWidth="1"/>
    <col min="12291" max="12292" width="9.140625" style="3"/>
    <col min="12293" max="12294" width="9.28515625" style="3" bestFit="1" customWidth="1"/>
    <col min="12295" max="12295" width="9.140625" style="3"/>
    <col min="12296" max="12297" width="9.28515625" style="3" bestFit="1" customWidth="1"/>
    <col min="12298" max="12298" width="12.85546875" style="3" bestFit="1" customWidth="1"/>
    <col min="12299" max="12300" width="9.140625" style="3"/>
    <col min="12301" max="12302" width="9.28515625" style="3" bestFit="1" customWidth="1"/>
    <col min="12303" max="12303" width="9.140625" style="3"/>
    <col min="12304" max="12305" width="9.28515625" style="3" bestFit="1" customWidth="1"/>
    <col min="12306" max="12306" width="12.85546875" style="3" bestFit="1" customWidth="1"/>
    <col min="12307" max="12308" width="9.140625" style="3"/>
    <col min="12309" max="12310" width="9.28515625" style="3" bestFit="1" customWidth="1"/>
    <col min="12311" max="12311" width="9.140625" style="3"/>
    <col min="12312" max="12313" width="9.28515625" style="3" bestFit="1" customWidth="1"/>
    <col min="12314" max="12314" width="12.85546875" style="3" bestFit="1" customWidth="1"/>
    <col min="12315" max="12316" width="9.140625" style="3"/>
    <col min="12317" max="12318" width="9.28515625" style="3" bestFit="1" customWidth="1"/>
    <col min="12319" max="12319" width="9.140625" style="3"/>
    <col min="12320" max="12321" width="9.28515625" style="3" bestFit="1" customWidth="1"/>
    <col min="12322" max="12322" width="12.85546875" style="3" bestFit="1" customWidth="1"/>
    <col min="12323" max="12324" width="9.140625" style="3"/>
    <col min="12325" max="12326" width="9.28515625" style="3" bestFit="1" customWidth="1"/>
    <col min="12327" max="12327" width="9.140625" style="3"/>
    <col min="12328" max="12329" width="9.28515625" style="3" bestFit="1" customWidth="1"/>
    <col min="12330" max="12330" width="12.85546875" style="3" bestFit="1" customWidth="1"/>
    <col min="12331" max="12332" width="9.140625" style="3"/>
    <col min="12333" max="12334" width="9.28515625" style="3" bestFit="1" customWidth="1"/>
    <col min="12335" max="12335" width="9.140625" style="3"/>
    <col min="12336" max="12337" width="9.28515625" style="3" bestFit="1" customWidth="1"/>
    <col min="12338" max="12338" width="12.85546875" style="3" bestFit="1" customWidth="1"/>
    <col min="12339" max="12340" width="9.140625" style="3"/>
    <col min="12341" max="12342" width="9.28515625" style="3" bestFit="1" customWidth="1"/>
    <col min="12343" max="12343" width="9.140625" style="3"/>
    <col min="12344" max="12345" width="9.28515625" style="3" bestFit="1" customWidth="1"/>
    <col min="12346" max="12346" width="12.85546875" style="3" bestFit="1" customWidth="1"/>
    <col min="12347" max="12348" width="9.140625" style="3"/>
    <col min="12349" max="12350" width="9.28515625" style="3" bestFit="1" customWidth="1"/>
    <col min="12351" max="12351" width="9.140625" style="3"/>
    <col min="12352" max="12353" width="9.28515625" style="3" bestFit="1" customWidth="1"/>
    <col min="12354" max="12354" width="12.85546875" style="3" bestFit="1" customWidth="1"/>
    <col min="12355" max="12356" width="9.140625" style="3"/>
    <col min="12357" max="12358" width="9.28515625" style="3" bestFit="1" customWidth="1"/>
    <col min="12359" max="12359" width="9.140625" style="3"/>
    <col min="12360" max="12361" width="9.28515625" style="3" bestFit="1" customWidth="1"/>
    <col min="12362" max="12362" width="12.85546875" style="3" bestFit="1" customWidth="1"/>
    <col min="12363" max="12364" width="9.140625" style="3"/>
    <col min="12365" max="12366" width="9.28515625" style="3" bestFit="1" customWidth="1"/>
    <col min="12367" max="12367" width="9.140625" style="3"/>
    <col min="12368" max="12369" width="9.28515625" style="3" bestFit="1" customWidth="1"/>
    <col min="12370" max="12370" width="12.85546875" style="3" bestFit="1" customWidth="1"/>
    <col min="12371" max="12372" width="9.140625" style="3"/>
    <col min="12373" max="12374" width="9.28515625" style="3" bestFit="1" customWidth="1"/>
    <col min="12375" max="12375" width="9.140625" style="3"/>
    <col min="12376" max="12377" width="9.28515625" style="3" bestFit="1" customWidth="1"/>
    <col min="12378" max="12378" width="12.85546875" style="3" bestFit="1" customWidth="1"/>
    <col min="12379" max="12380" width="9.140625" style="3"/>
    <col min="12381" max="12382" width="9.28515625" style="3" bestFit="1" customWidth="1"/>
    <col min="12383" max="12383" width="9.140625" style="3"/>
    <col min="12384" max="12385" width="9.28515625" style="3" bestFit="1" customWidth="1"/>
    <col min="12386" max="12386" width="12.85546875" style="3" bestFit="1" customWidth="1"/>
    <col min="12387" max="12388" width="9.140625" style="3"/>
    <col min="12389" max="12390" width="9.28515625" style="3" bestFit="1" customWidth="1"/>
    <col min="12391" max="12391" width="9.140625" style="3"/>
    <col min="12392" max="12393" width="9.28515625" style="3" bestFit="1" customWidth="1"/>
    <col min="12394" max="12394" width="12.85546875" style="3" bestFit="1" customWidth="1"/>
    <col min="12395" max="12396" width="9.140625" style="3"/>
    <col min="12397" max="12398" width="9.28515625" style="3" bestFit="1" customWidth="1"/>
    <col min="12399" max="12399" width="9.140625" style="3"/>
    <col min="12400" max="12401" width="9.28515625" style="3" bestFit="1" customWidth="1"/>
    <col min="12402" max="12402" width="12.85546875" style="3" bestFit="1" customWidth="1"/>
    <col min="12403" max="12404" width="9.140625" style="3"/>
    <col min="12405" max="12406" width="9.28515625" style="3" bestFit="1" customWidth="1"/>
    <col min="12407" max="12407" width="9.140625" style="3"/>
    <col min="12408" max="12409" width="9.28515625" style="3" bestFit="1" customWidth="1"/>
    <col min="12410" max="12410" width="12.85546875" style="3" bestFit="1" customWidth="1"/>
    <col min="12411" max="12412" width="9.140625" style="3"/>
    <col min="12413" max="12414" width="9.28515625" style="3" bestFit="1" customWidth="1"/>
    <col min="12415" max="12415" width="9.140625" style="3"/>
    <col min="12416" max="12417" width="9.28515625" style="3" bestFit="1" customWidth="1"/>
    <col min="12418" max="12418" width="12.85546875" style="3" bestFit="1" customWidth="1"/>
    <col min="12419" max="12420" width="9.140625" style="3"/>
    <col min="12421" max="12422" width="9.28515625" style="3" bestFit="1" customWidth="1"/>
    <col min="12423" max="12423" width="9.140625" style="3"/>
    <col min="12424" max="12425" width="9.28515625" style="3" bestFit="1" customWidth="1"/>
    <col min="12426" max="12426" width="12.85546875" style="3" bestFit="1" customWidth="1"/>
    <col min="12427" max="12428" width="9.140625" style="3"/>
    <col min="12429" max="12430" width="9.28515625" style="3" bestFit="1" customWidth="1"/>
    <col min="12431" max="12431" width="9.140625" style="3"/>
    <col min="12432" max="12433" width="9.28515625" style="3" bestFit="1" customWidth="1"/>
    <col min="12434" max="12434" width="12.85546875" style="3" bestFit="1" customWidth="1"/>
    <col min="12435" max="12436" width="9.140625" style="3"/>
    <col min="12437" max="12438" width="9.28515625" style="3" bestFit="1" customWidth="1"/>
    <col min="12439" max="12439" width="9.140625" style="3"/>
    <col min="12440" max="12441" width="9.28515625" style="3" bestFit="1" customWidth="1"/>
    <col min="12442" max="12442" width="12.85546875" style="3" bestFit="1" customWidth="1"/>
    <col min="12443" max="12444" width="9.140625" style="3"/>
    <col min="12445" max="12446" width="9.28515625" style="3" bestFit="1" customWidth="1"/>
    <col min="12447" max="12447" width="9.140625" style="3"/>
    <col min="12448" max="12449" width="9.28515625" style="3" bestFit="1" customWidth="1"/>
    <col min="12450" max="12450" width="12.85546875" style="3" bestFit="1" customWidth="1"/>
    <col min="12451" max="12452" width="9.140625" style="3"/>
    <col min="12453" max="12454" width="9.28515625" style="3" bestFit="1" customWidth="1"/>
    <col min="12455" max="12455" width="9.140625" style="3"/>
    <col min="12456" max="12457" width="9.28515625" style="3" bestFit="1" customWidth="1"/>
    <col min="12458" max="12458" width="12.85546875" style="3" bestFit="1" customWidth="1"/>
    <col min="12459" max="12460" width="9.140625" style="3"/>
    <col min="12461" max="12462" width="9.28515625" style="3" bestFit="1" customWidth="1"/>
    <col min="12463" max="12463" width="9.140625" style="3"/>
    <col min="12464" max="12465" width="9.28515625" style="3" bestFit="1" customWidth="1"/>
    <col min="12466" max="12466" width="12.85546875" style="3" bestFit="1" customWidth="1"/>
    <col min="12467" max="12468" width="9.140625" style="3"/>
    <col min="12469" max="12470" width="9.28515625" style="3" bestFit="1" customWidth="1"/>
    <col min="12471" max="12471" width="9.140625" style="3"/>
    <col min="12472" max="12473" width="9.28515625" style="3" bestFit="1" customWidth="1"/>
    <col min="12474" max="12474" width="12.85546875" style="3" bestFit="1" customWidth="1"/>
    <col min="12475" max="12476" width="9.140625" style="3"/>
    <col min="12477" max="12478" width="9.28515625" style="3" bestFit="1" customWidth="1"/>
    <col min="12479" max="12479" width="9.140625" style="3"/>
    <col min="12480" max="12481" width="9.28515625" style="3" bestFit="1" customWidth="1"/>
    <col min="12482" max="12482" width="12.85546875" style="3" bestFit="1" customWidth="1"/>
    <col min="12483" max="12484" width="9.140625" style="3"/>
    <col min="12485" max="12486" width="9.28515625" style="3" bestFit="1" customWidth="1"/>
    <col min="12487" max="12487" width="9.140625" style="3"/>
    <col min="12488" max="12489" width="9.28515625" style="3" bestFit="1" customWidth="1"/>
    <col min="12490" max="12490" width="12.85546875" style="3" bestFit="1" customWidth="1"/>
    <col min="12491" max="12492" width="9.140625" style="3"/>
    <col min="12493" max="12494" width="9.28515625" style="3" bestFit="1" customWidth="1"/>
    <col min="12495" max="12495" width="9.140625" style="3"/>
    <col min="12496" max="12497" width="9.28515625" style="3" bestFit="1" customWidth="1"/>
    <col min="12498" max="12498" width="12.85546875" style="3" bestFit="1" customWidth="1"/>
    <col min="12499" max="12500" width="9.140625" style="3"/>
    <col min="12501" max="12502" width="9.28515625" style="3" bestFit="1" customWidth="1"/>
    <col min="12503" max="12503" width="9.140625" style="3"/>
    <col min="12504" max="12505" width="9.28515625" style="3" bestFit="1" customWidth="1"/>
    <col min="12506" max="12506" width="12.85546875" style="3" bestFit="1" customWidth="1"/>
    <col min="12507" max="12508" width="9.140625" style="3"/>
    <col min="12509" max="12510" width="9.28515625" style="3" bestFit="1" customWidth="1"/>
    <col min="12511" max="12511" width="9.140625" style="3"/>
    <col min="12512" max="12513" width="9.28515625" style="3" bestFit="1" customWidth="1"/>
    <col min="12514" max="12514" width="12.85546875" style="3" bestFit="1" customWidth="1"/>
    <col min="12515" max="12516" width="9.140625" style="3"/>
    <col min="12517" max="12518" width="9.28515625" style="3" bestFit="1" customWidth="1"/>
    <col min="12519" max="12519" width="9.140625" style="3"/>
    <col min="12520" max="12521" width="9.28515625" style="3" bestFit="1" customWidth="1"/>
    <col min="12522" max="12522" width="12.85546875" style="3" bestFit="1" customWidth="1"/>
    <col min="12523" max="12524" width="9.140625" style="3"/>
    <col min="12525" max="12526" width="9.28515625" style="3" bestFit="1" customWidth="1"/>
    <col min="12527" max="12527" width="9.140625" style="3"/>
    <col min="12528" max="12529" width="9.28515625" style="3" bestFit="1" customWidth="1"/>
    <col min="12530" max="12530" width="12.85546875" style="3" bestFit="1" customWidth="1"/>
    <col min="12531" max="12532" width="9.140625" style="3"/>
    <col min="12533" max="12534" width="9.28515625" style="3" bestFit="1" customWidth="1"/>
    <col min="12535" max="12535" width="9.140625" style="3"/>
    <col min="12536" max="12537" width="9.28515625" style="3" bestFit="1" customWidth="1"/>
    <col min="12538" max="12538" width="12.85546875" style="3" bestFit="1" customWidth="1"/>
    <col min="12539" max="12540" width="9.140625" style="3"/>
    <col min="12541" max="12542" width="9.28515625" style="3" bestFit="1" customWidth="1"/>
    <col min="12543" max="12543" width="9.140625" style="3"/>
    <col min="12544" max="12545" width="9.28515625" style="3" bestFit="1" customWidth="1"/>
    <col min="12546" max="12546" width="12.85546875" style="3" bestFit="1" customWidth="1"/>
    <col min="12547" max="12548" width="9.140625" style="3"/>
    <col min="12549" max="12550" width="9.28515625" style="3" bestFit="1" customWidth="1"/>
    <col min="12551" max="12551" width="9.140625" style="3"/>
    <col min="12552" max="12553" width="9.28515625" style="3" bestFit="1" customWidth="1"/>
    <col min="12554" max="12554" width="12.85546875" style="3" bestFit="1" customWidth="1"/>
    <col min="12555" max="12556" width="9.140625" style="3"/>
    <col min="12557" max="12558" width="9.28515625" style="3" bestFit="1" customWidth="1"/>
    <col min="12559" max="12559" width="9.140625" style="3"/>
    <col min="12560" max="12561" width="9.28515625" style="3" bestFit="1" customWidth="1"/>
    <col min="12562" max="12562" width="12.85546875" style="3" bestFit="1" customWidth="1"/>
    <col min="12563" max="12564" width="9.140625" style="3"/>
    <col min="12565" max="12566" width="9.28515625" style="3" bestFit="1" customWidth="1"/>
    <col min="12567" max="12567" width="9.140625" style="3"/>
    <col min="12568" max="12569" width="9.28515625" style="3" bestFit="1" customWidth="1"/>
    <col min="12570" max="12570" width="12.85546875" style="3" bestFit="1" customWidth="1"/>
    <col min="12571" max="12572" width="9.140625" style="3"/>
    <col min="12573" max="12574" width="9.28515625" style="3" bestFit="1" customWidth="1"/>
    <col min="12575" max="12575" width="9.140625" style="3"/>
    <col min="12576" max="12577" width="9.28515625" style="3" bestFit="1" customWidth="1"/>
    <col min="12578" max="12578" width="12.85546875" style="3" bestFit="1" customWidth="1"/>
    <col min="12579" max="12580" width="9.140625" style="3"/>
    <col min="12581" max="12582" width="9.28515625" style="3" bestFit="1" customWidth="1"/>
    <col min="12583" max="12583" width="9.140625" style="3"/>
    <col min="12584" max="12585" width="9.28515625" style="3" bestFit="1" customWidth="1"/>
    <col min="12586" max="12586" width="12.85546875" style="3" bestFit="1" customWidth="1"/>
    <col min="12587" max="12588" width="9.140625" style="3"/>
    <col min="12589" max="12590" width="9.28515625" style="3" bestFit="1" customWidth="1"/>
    <col min="12591" max="12591" width="9.140625" style="3"/>
    <col min="12592" max="12593" width="9.28515625" style="3" bestFit="1" customWidth="1"/>
    <col min="12594" max="12594" width="12.85546875" style="3" bestFit="1" customWidth="1"/>
    <col min="12595" max="12596" width="9.140625" style="3"/>
    <col min="12597" max="12598" width="9.28515625" style="3" bestFit="1" customWidth="1"/>
    <col min="12599" max="12599" width="9.140625" style="3"/>
    <col min="12600" max="12601" width="9.28515625" style="3" bestFit="1" customWidth="1"/>
    <col min="12602" max="12602" width="12.85546875" style="3" bestFit="1" customWidth="1"/>
    <col min="12603" max="12604" width="9.140625" style="3"/>
    <col min="12605" max="12606" width="9.28515625" style="3" bestFit="1" customWidth="1"/>
    <col min="12607" max="12607" width="9.140625" style="3"/>
    <col min="12608" max="12609" width="9.28515625" style="3" bestFit="1" customWidth="1"/>
    <col min="12610" max="12610" width="12.85546875" style="3" bestFit="1" customWidth="1"/>
    <col min="12611" max="12612" width="9.140625" style="3"/>
    <col min="12613" max="12614" width="9.28515625" style="3" bestFit="1" customWidth="1"/>
    <col min="12615" max="12615" width="9.140625" style="3"/>
    <col min="12616" max="12617" width="9.28515625" style="3" bestFit="1" customWidth="1"/>
    <col min="12618" max="12618" width="12.85546875" style="3" bestFit="1" customWidth="1"/>
    <col min="12619" max="12620" width="9.140625" style="3"/>
    <col min="12621" max="12622" width="9.28515625" style="3" bestFit="1" customWidth="1"/>
    <col min="12623" max="12623" width="9.140625" style="3"/>
    <col min="12624" max="12625" width="9.28515625" style="3" bestFit="1" customWidth="1"/>
    <col min="12626" max="12626" width="12.85546875" style="3" bestFit="1" customWidth="1"/>
    <col min="12627" max="12628" width="9.140625" style="3"/>
    <col min="12629" max="12630" width="9.28515625" style="3" bestFit="1" customWidth="1"/>
    <col min="12631" max="12631" width="9.140625" style="3"/>
    <col min="12632" max="12633" width="9.28515625" style="3" bestFit="1" customWidth="1"/>
    <col min="12634" max="12634" width="12.85546875" style="3" bestFit="1" customWidth="1"/>
    <col min="12635" max="12636" width="9.140625" style="3"/>
    <col min="12637" max="12638" width="9.28515625" style="3" bestFit="1" customWidth="1"/>
    <col min="12639" max="12639" width="9.140625" style="3"/>
    <col min="12640" max="12641" width="9.28515625" style="3" bestFit="1" customWidth="1"/>
    <col min="12642" max="12642" width="12.85546875" style="3" bestFit="1" customWidth="1"/>
    <col min="12643" max="12644" width="9.140625" style="3"/>
    <col min="12645" max="12646" width="9.28515625" style="3" bestFit="1" customWidth="1"/>
    <col min="12647" max="12647" width="9.140625" style="3"/>
    <col min="12648" max="12649" width="9.28515625" style="3" bestFit="1" customWidth="1"/>
    <col min="12650" max="12650" width="12.85546875" style="3" bestFit="1" customWidth="1"/>
    <col min="12651" max="12652" width="9.140625" style="3"/>
    <col min="12653" max="12654" width="9.28515625" style="3" bestFit="1" customWidth="1"/>
    <col min="12655" max="12655" width="9.140625" style="3"/>
    <col min="12656" max="12657" width="9.28515625" style="3" bestFit="1" customWidth="1"/>
    <col min="12658" max="12658" width="12.85546875" style="3" bestFit="1" customWidth="1"/>
    <col min="12659" max="12660" width="9.140625" style="3"/>
    <col min="12661" max="12662" width="9.28515625" style="3" bestFit="1" customWidth="1"/>
    <col min="12663" max="12663" width="9.140625" style="3"/>
    <col min="12664" max="12665" width="9.28515625" style="3" bestFit="1" customWidth="1"/>
    <col min="12666" max="12666" width="12.85546875" style="3" bestFit="1" customWidth="1"/>
    <col min="12667" max="12668" width="9.140625" style="3"/>
    <col min="12669" max="12670" width="9.28515625" style="3" bestFit="1" customWidth="1"/>
    <col min="12671" max="12671" width="9.140625" style="3"/>
    <col min="12672" max="12673" width="9.28515625" style="3" bestFit="1" customWidth="1"/>
    <col min="12674" max="12674" width="12.85546875" style="3" bestFit="1" customWidth="1"/>
    <col min="12675" max="12676" width="9.140625" style="3"/>
    <col min="12677" max="12678" width="9.28515625" style="3" bestFit="1" customWidth="1"/>
    <col min="12679" max="12679" width="9.140625" style="3"/>
    <col min="12680" max="12681" width="9.28515625" style="3" bestFit="1" customWidth="1"/>
    <col min="12682" max="12682" width="12.85546875" style="3" bestFit="1" customWidth="1"/>
    <col min="12683" max="12684" width="9.140625" style="3"/>
    <col min="12685" max="12686" width="9.28515625" style="3" bestFit="1" customWidth="1"/>
    <col min="12687" max="12687" width="9.140625" style="3"/>
    <col min="12688" max="12689" width="9.28515625" style="3" bestFit="1" customWidth="1"/>
    <col min="12690" max="12690" width="12.85546875" style="3" bestFit="1" customWidth="1"/>
    <col min="12691" max="12692" width="9.140625" style="3"/>
    <col min="12693" max="12694" width="9.28515625" style="3" bestFit="1" customWidth="1"/>
    <col min="12695" max="12695" width="9.140625" style="3"/>
    <col min="12696" max="12697" width="9.28515625" style="3" bestFit="1" customWidth="1"/>
    <col min="12698" max="12698" width="12.85546875" style="3" bestFit="1" customWidth="1"/>
    <col min="12699" max="12700" width="9.140625" style="3"/>
    <col min="12701" max="12702" width="9.28515625" style="3" bestFit="1" customWidth="1"/>
    <col min="12703" max="12703" width="9.140625" style="3"/>
    <col min="12704" max="12705" width="9.28515625" style="3" bestFit="1" customWidth="1"/>
    <col min="12706" max="12706" width="12.85546875" style="3" bestFit="1" customWidth="1"/>
    <col min="12707" max="12708" width="9.140625" style="3"/>
    <col min="12709" max="12710" width="9.28515625" style="3" bestFit="1" customWidth="1"/>
    <col min="12711" max="12711" width="9.140625" style="3"/>
    <col min="12712" max="12713" width="9.28515625" style="3" bestFit="1" customWidth="1"/>
    <col min="12714" max="12714" width="12.85546875" style="3" bestFit="1" customWidth="1"/>
    <col min="12715" max="12716" width="9.140625" style="3"/>
    <col min="12717" max="12718" width="9.28515625" style="3" bestFit="1" customWidth="1"/>
    <col min="12719" max="12719" width="9.140625" style="3"/>
    <col min="12720" max="12721" width="9.28515625" style="3" bestFit="1" customWidth="1"/>
    <col min="12722" max="12722" width="12.85546875" style="3" bestFit="1" customWidth="1"/>
    <col min="12723" max="12724" width="9.140625" style="3"/>
    <col min="12725" max="12726" width="9.28515625" style="3" bestFit="1" customWidth="1"/>
    <col min="12727" max="12727" width="9.140625" style="3"/>
    <col min="12728" max="12729" width="9.28515625" style="3" bestFit="1" customWidth="1"/>
    <col min="12730" max="12730" width="12.85546875" style="3" bestFit="1" customWidth="1"/>
    <col min="12731" max="12732" width="9.140625" style="3"/>
    <col min="12733" max="12734" width="9.28515625" style="3" bestFit="1" customWidth="1"/>
    <col min="12735" max="12735" width="9.140625" style="3"/>
    <col min="12736" max="12737" width="9.28515625" style="3" bestFit="1" customWidth="1"/>
    <col min="12738" max="12738" width="12.85546875" style="3" bestFit="1" customWidth="1"/>
    <col min="12739" max="12740" width="9.140625" style="3"/>
    <col min="12741" max="12742" width="9.28515625" style="3" bestFit="1" customWidth="1"/>
    <col min="12743" max="12743" width="9.140625" style="3"/>
    <col min="12744" max="12745" width="9.28515625" style="3" bestFit="1" customWidth="1"/>
    <col min="12746" max="12746" width="12.85546875" style="3" bestFit="1" customWidth="1"/>
    <col min="12747" max="12748" width="9.140625" style="3"/>
    <col min="12749" max="12750" width="9.28515625" style="3" bestFit="1" customWidth="1"/>
    <col min="12751" max="12751" width="9.140625" style="3"/>
    <col min="12752" max="12753" width="9.28515625" style="3" bestFit="1" customWidth="1"/>
    <col min="12754" max="12754" width="12.85546875" style="3" bestFit="1" customWidth="1"/>
    <col min="12755" max="12756" width="9.140625" style="3"/>
    <col min="12757" max="12758" width="9.28515625" style="3" bestFit="1" customWidth="1"/>
    <col min="12759" max="12759" width="9.140625" style="3"/>
    <col min="12760" max="12761" width="9.28515625" style="3" bestFit="1" customWidth="1"/>
    <col min="12762" max="12762" width="12.85546875" style="3" bestFit="1" customWidth="1"/>
    <col min="12763" max="12764" width="9.140625" style="3"/>
    <col min="12765" max="12766" width="9.28515625" style="3" bestFit="1" customWidth="1"/>
    <col min="12767" max="12767" width="9.140625" style="3"/>
    <col min="12768" max="12769" width="9.28515625" style="3" bestFit="1" customWidth="1"/>
    <col min="12770" max="12770" width="12.85546875" style="3" bestFit="1" customWidth="1"/>
    <col min="12771" max="12772" width="9.140625" style="3"/>
    <col min="12773" max="12774" width="9.28515625" style="3" bestFit="1" customWidth="1"/>
    <col min="12775" max="12775" width="9.140625" style="3"/>
    <col min="12776" max="12777" width="9.28515625" style="3" bestFit="1" customWidth="1"/>
    <col min="12778" max="12778" width="12.85546875" style="3" bestFit="1" customWidth="1"/>
    <col min="12779" max="12780" width="9.140625" style="3"/>
    <col min="12781" max="12782" width="9.28515625" style="3" bestFit="1" customWidth="1"/>
    <col min="12783" max="12783" width="9.140625" style="3"/>
    <col min="12784" max="12785" width="9.28515625" style="3" bestFit="1" customWidth="1"/>
    <col min="12786" max="12786" width="12.85546875" style="3" bestFit="1" customWidth="1"/>
    <col min="12787" max="12788" width="9.140625" style="3"/>
    <col min="12789" max="12790" width="9.28515625" style="3" bestFit="1" customWidth="1"/>
    <col min="12791" max="12791" width="9.140625" style="3"/>
    <col min="12792" max="12793" width="9.28515625" style="3" bestFit="1" customWidth="1"/>
    <col min="12794" max="12794" width="12.85546875" style="3" bestFit="1" customWidth="1"/>
    <col min="12795" max="12796" width="9.140625" style="3"/>
    <col min="12797" max="12798" width="9.28515625" style="3" bestFit="1" customWidth="1"/>
    <col min="12799" max="12799" width="9.140625" style="3"/>
    <col min="12800" max="12801" width="9.28515625" style="3" bestFit="1" customWidth="1"/>
    <col min="12802" max="12802" width="12.85546875" style="3" bestFit="1" customWidth="1"/>
    <col min="12803" max="12804" width="9.140625" style="3"/>
    <col min="12805" max="12806" width="9.28515625" style="3" bestFit="1" customWidth="1"/>
    <col min="12807" max="12807" width="9.140625" style="3"/>
    <col min="12808" max="12809" width="9.28515625" style="3" bestFit="1" customWidth="1"/>
    <col min="12810" max="12810" width="12.85546875" style="3" bestFit="1" customWidth="1"/>
    <col min="12811" max="12812" width="9.140625" style="3"/>
    <col min="12813" max="12814" width="9.28515625" style="3" bestFit="1" customWidth="1"/>
    <col min="12815" max="12815" width="9.140625" style="3"/>
    <col min="12816" max="12817" width="9.28515625" style="3" bestFit="1" customWidth="1"/>
    <col min="12818" max="12818" width="12.85546875" style="3" bestFit="1" customWidth="1"/>
    <col min="12819" max="12820" width="9.140625" style="3"/>
    <col min="12821" max="12822" width="9.28515625" style="3" bestFit="1" customWidth="1"/>
    <col min="12823" max="12823" width="9.140625" style="3"/>
    <col min="12824" max="12825" width="9.28515625" style="3" bestFit="1" customWidth="1"/>
    <col min="12826" max="12826" width="12.85546875" style="3" bestFit="1" customWidth="1"/>
    <col min="12827" max="12828" width="9.140625" style="3"/>
    <col min="12829" max="12830" width="9.28515625" style="3" bestFit="1" customWidth="1"/>
    <col min="12831" max="12831" width="9.140625" style="3"/>
    <col min="12832" max="12833" width="9.28515625" style="3" bestFit="1" customWidth="1"/>
    <col min="12834" max="12834" width="12.85546875" style="3" bestFit="1" customWidth="1"/>
    <col min="12835" max="12836" width="9.140625" style="3"/>
    <col min="12837" max="12838" width="9.28515625" style="3" bestFit="1" customWidth="1"/>
    <col min="12839" max="12839" width="9.140625" style="3"/>
    <col min="12840" max="12841" width="9.28515625" style="3" bestFit="1" customWidth="1"/>
    <col min="12842" max="12842" width="12.85546875" style="3" bestFit="1" customWidth="1"/>
    <col min="12843" max="12844" width="9.140625" style="3"/>
    <col min="12845" max="12846" width="9.28515625" style="3" bestFit="1" customWidth="1"/>
    <col min="12847" max="12847" width="9.140625" style="3"/>
    <col min="12848" max="12849" width="9.28515625" style="3" bestFit="1" customWidth="1"/>
    <col min="12850" max="12850" width="12.85546875" style="3" bestFit="1" customWidth="1"/>
    <col min="12851" max="12852" width="9.140625" style="3"/>
    <col min="12853" max="12854" width="9.28515625" style="3" bestFit="1" customWidth="1"/>
    <col min="12855" max="12855" width="9.140625" style="3"/>
    <col min="12856" max="12857" width="9.28515625" style="3" bestFit="1" customWidth="1"/>
    <col min="12858" max="12858" width="12.85546875" style="3" bestFit="1" customWidth="1"/>
    <col min="12859" max="12860" width="9.140625" style="3"/>
    <col min="12861" max="12862" width="9.28515625" style="3" bestFit="1" customWidth="1"/>
    <col min="12863" max="12863" width="9.140625" style="3"/>
    <col min="12864" max="12865" width="9.28515625" style="3" bestFit="1" customWidth="1"/>
    <col min="12866" max="12866" width="12.85546875" style="3" bestFit="1" customWidth="1"/>
    <col min="12867" max="12868" width="9.140625" style="3"/>
    <col min="12869" max="12870" width="9.28515625" style="3" bestFit="1" customWidth="1"/>
    <col min="12871" max="12871" width="9.140625" style="3"/>
    <col min="12872" max="12873" width="9.28515625" style="3" bestFit="1" customWidth="1"/>
    <col min="12874" max="12874" width="12.85546875" style="3" bestFit="1" customWidth="1"/>
    <col min="12875" max="12876" width="9.140625" style="3"/>
    <col min="12877" max="12878" width="9.28515625" style="3" bestFit="1" customWidth="1"/>
    <col min="12879" max="12879" width="9.140625" style="3"/>
    <col min="12880" max="12881" width="9.28515625" style="3" bestFit="1" customWidth="1"/>
    <col min="12882" max="12882" width="12.85546875" style="3" bestFit="1" customWidth="1"/>
    <col min="12883" max="12884" width="9.140625" style="3"/>
    <col min="12885" max="12886" width="9.28515625" style="3" bestFit="1" customWidth="1"/>
    <col min="12887" max="12887" width="9.140625" style="3"/>
    <col min="12888" max="12889" width="9.28515625" style="3" bestFit="1" customWidth="1"/>
    <col min="12890" max="12890" width="12.85546875" style="3" bestFit="1" customWidth="1"/>
    <col min="12891" max="12892" width="9.140625" style="3"/>
    <col min="12893" max="12894" width="9.28515625" style="3" bestFit="1" customWidth="1"/>
    <col min="12895" max="12895" width="9.140625" style="3"/>
    <col min="12896" max="12897" width="9.28515625" style="3" bestFit="1" customWidth="1"/>
    <col min="12898" max="12898" width="12.85546875" style="3" bestFit="1" customWidth="1"/>
    <col min="12899" max="12900" width="9.140625" style="3"/>
    <col min="12901" max="12902" width="9.28515625" style="3" bestFit="1" customWidth="1"/>
    <col min="12903" max="12903" width="9.140625" style="3"/>
    <col min="12904" max="12905" width="9.28515625" style="3" bestFit="1" customWidth="1"/>
    <col min="12906" max="12906" width="12.85546875" style="3" bestFit="1" customWidth="1"/>
    <col min="12907" max="12908" width="9.140625" style="3"/>
    <col min="12909" max="12910" width="9.28515625" style="3" bestFit="1" customWidth="1"/>
    <col min="12911" max="12911" width="9.140625" style="3"/>
    <col min="12912" max="12913" width="9.28515625" style="3" bestFit="1" customWidth="1"/>
    <col min="12914" max="12914" width="12.85546875" style="3" bestFit="1" customWidth="1"/>
    <col min="12915" max="12916" width="9.140625" style="3"/>
    <col min="12917" max="12918" width="9.28515625" style="3" bestFit="1" customWidth="1"/>
    <col min="12919" max="12919" width="9.140625" style="3"/>
    <col min="12920" max="12921" width="9.28515625" style="3" bestFit="1" customWidth="1"/>
    <col min="12922" max="12922" width="12.85546875" style="3" bestFit="1" customWidth="1"/>
    <col min="12923" max="12924" width="9.140625" style="3"/>
    <col min="12925" max="12926" width="9.28515625" style="3" bestFit="1" customWidth="1"/>
    <col min="12927" max="12927" width="9.140625" style="3"/>
    <col min="12928" max="12929" width="9.28515625" style="3" bestFit="1" customWidth="1"/>
    <col min="12930" max="12930" width="12.85546875" style="3" bestFit="1" customWidth="1"/>
    <col min="12931" max="12932" width="9.140625" style="3"/>
    <col min="12933" max="12934" width="9.28515625" style="3" bestFit="1" customWidth="1"/>
    <col min="12935" max="12935" width="9.140625" style="3"/>
    <col min="12936" max="12937" width="9.28515625" style="3" bestFit="1" customWidth="1"/>
    <col min="12938" max="12938" width="12.85546875" style="3" bestFit="1" customWidth="1"/>
    <col min="12939" max="12940" width="9.140625" style="3"/>
    <col min="12941" max="12942" width="9.28515625" style="3" bestFit="1" customWidth="1"/>
    <col min="12943" max="12943" width="9.140625" style="3"/>
    <col min="12944" max="12945" width="9.28515625" style="3" bestFit="1" customWidth="1"/>
    <col min="12946" max="12946" width="12.85546875" style="3" bestFit="1" customWidth="1"/>
    <col min="12947" max="12948" width="9.140625" style="3"/>
    <col min="12949" max="12950" width="9.28515625" style="3" bestFit="1" customWidth="1"/>
    <col min="12951" max="12951" width="9.140625" style="3"/>
    <col min="12952" max="12953" width="9.28515625" style="3" bestFit="1" customWidth="1"/>
    <col min="12954" max="12954" width="12.85546875" style="3" bestFit="1" customWidth="1"/>
    <col min="12955" max="12956" width="9.140625" style="3"/>
    <col min="12957" max="12958" width="9.28515625" style="3" bestFit="1" customWidth="1"/>
    <col min="12959" max="12959" width="9.140625" style="3"/>
    <col min="12960" max="12961" width="9.28515625" style="3" bestFit="1" customWidth="1"/>
    <col min="12962" max="12962" width="12.85546875" style="3" bestFit="1" customWidth="1"/>
    <col min="12963" max="12964" width="9.140625" style="3"/>
    <col min="12965" max="12966" width="9.28515625" style="3" bestFit="1" customWidth="1"/>
    <col min="12967" max="12967" width="9.140625" style="3"/>
    <col min="12968" max="12969" width="9.28515625" style="3" bestFit="1" customWidth="1"/>
    <col min="12970" max="12970" width="12.85546875" style="3" bestFit="1" customWidth="1"/>
    <col min="12971" max="12972" width="9.140625" style="3"/>
    <col min="12973" max="12974" width="9.28515625" style="3" bestFit="1" customWidth="1"/>
    <col min="12975" max="12975" width="9.140625" style="3"/>
    <col min="12976" max="12977" width="9.28515625" style="3" bestFit="1" customWidth="1"/>
    <col min="12978" max="12978" width="12.85546875" style="3" bestFit="1" customWidth="1"/>
    <col min="12979" max="12980" width="9.140625" style="3"/>
    <col min="12981" max="12982" width="9.28515625" style="3" bestFit="1" customWidth="1"/>
    <col min="12983" max="12983" width="9.140625" style="3"/>
    <col min="12984" max="12985" width="9.28515625" style="3" bestFit="1" customWidth="1"/>
    <col min="12986" max="12986" width="12.85546875" style="3" bestFit="1" customWidth="1"/>
    <col min="12987" max="12988" width="9.140625" style="3"/>
    <col min="12989" max="12990" width="9.28515625" style="3" bestFit="1" customWidth="1"/>
    <col min="12991" max="12991" width="9.140625" style="3"/>
    <col min="12992" max="12993" width="9.28515625" style="3" bestFit="1" customWidth="1"/>
    <col min="12994" max="12994" width="12.85546875" style="3" bestFit="1" customWidth="1"/>
    <col min="12995" max="12996" width="9.140625" style="3"/>
    <col min="12997" max="12998" width="9.28515625" style="3" bestFit="1" customWidth="1"/>
    <col min="12999" max="12999" width="9.140625" style="3"/>
    <col min="13000" max="13001" width="9.28515625" style="3" bestFit="1" customWidth="1"/>
    <col min="13002" max="13002" width="12.85546875" style="3" bestFit="1" customWidth="1"/>
    <col min="13003" max="13004" width="9.140625" style="3"/>
    <col min="13005" max="13006" width="9.28515625" style="3" bestFit="1" customWidth="1"/>
    <col min="13007" max="13007" width="9.140625" style="3"/>
    <col min="13008" max="13009" width="9.28515625" style="3" bestFit="1" customWidth="1"/>
    <col min="13010" max="13010" width="12.85546875" style="3" bestFit="1" customWidth="1"/>
    <col min="13011" max="13012" width="9.140625" style="3"/>
    <col min="13013" max="13014" width="9.28515625" style="3" bestFit="1" customWidth="1"/>
    <col min="13015" max="13015" width="9.140625" style="3"/>
    <col min="13016" max="13017" width="9.28515625" style="3" bestFit="1" customWidth="1"/>
    <col min="13018" max="13018" width="12.85546875" style="3" bestFit="1" customWidth="1"/>
    <col min="13019" max="13020" width="9.140625" style="3"/>
    <col min="13021" max="13022" width="9.28515625" style="3" bestFit="1" customWidth="1"/>
    <col min="13023" max="13023" width="9.140625" style="3"/>
    <col min="13024" max="13025" width="9.28515625" style="3" bestFit="1" customWidth="1"/>
    <col min="13026" max="13026" width="12.85546875" style="3" bestFit="1" customWidth="1"/>
    <col min="13027" max="13028" width="9.140625" style="3"/>
    <col min="13029" max="13030" width="9.28515625" style="3" bestFit="1" customWidth="1"/>
    <col min="13031" max="13031" width="9.140625" style="3"/>
    <col min="13032" max="13033" width="9.28515625" style="3" bestFit="1" customWidth="1"/>
    <col min="13034" max="13034" width="12.85546875" style="3" bestFit="1" customWidth="1"/>
    <col min="13035" max="13036" width="9.140625" style="3"/>
    <col min="13037" max="13038" width="9.28515625" style="3" bestFit="1" customWidth="1"/>
    <col min="13039" max="13039" width="9.140625" style="3"/>
    <col min="13040" max="13041" width="9.28515625" style="3" bestFit="1" customWidth="1"/>
    <col min="13042" max="13042" width="12.85546875" style="3" bestFit="1" customWidth="1"/>
    <col min="13043" max="13044" width="9.140625" style="3"/>
    <col min="13045" max="13046" width="9.28515625" style="3" bestFit="1" customWidth="1"/>
    <col min="13047" max="13047" width="9.140625" style="3"/>
    <col min="13048" max="13049" width="9.28515625" style="3" bestFit="1" customWidth="1"/>
    <col min="13050" max="13050" width="12.85546875" style="3" bestFit="1" customWidth="1"/>
    <col min="13051" max="13052" width="9.140625" style="3"/>
    <col min="13053" max="13054" width="9.28515625" style="3" bestFit="1" customWidth="1"/>
    <col min="13055" max="13055" width="9.140625" style="3"/>
    <col min="13056" max="13057" width="9.28515625" style="3" bestFit="1" customWidth="1"/>
    <col min="13058" max="13058" width="12.85546875" style="3" bestFit="1" customWidth="1"/>
    <col min="13059" max="13060" width="9.140625" style="3"/>
    <col min="13061" max="13062" width="9.28515625" style="3" bestFit="1" customWidth="1"/>
    <col min="13063" max="13063" width="9.140625" style="3"/>
    <col min="13064" max="13065" width="9.28515625" style="3" bestFit="1" customWidth="1"/>
    <col min="13066" max="13066" width="12.85546875" style="3" bestFit="1" customWidth="1"/>
    <col min="13067" max="13068" width="9.140625" style="3"/>
    <col min="13069" max="13070" width="9.28515625" style="3" bestFit="1" customWidth="1"/>
    <col min="13071" max="13071" width="9.140625" style="3"/>
    <col min="13072" max="13073" width="9.28515625" style="3" bestFit="1" customWidth="1"/>
    <col min="13074" max="13074" width="12.85546875" style="3" bestFit="1" customWidth="1"/>
    <col min="13075" max="13076" width="9.140625" style="3"/>
    <col min="13077" max="13078" width="9.28515625" style="3" bestFit="1" customWidth="1"/>
    <col min="13079" max="13079" width="9.140625" style="3"/>
    <col min="13080" max="13081" width="9.28515625" style="3" bestFit="1" customWidth="1"/>
    <col min="13082" max="13082" width="12.85546875" style="3" bestFit="1" customWidth="1"/>
    <col min="13083" max="13084" width="9.140625" style="3"/>
    <col min="13085" max="13086" width="9.28515625" style="3" bestFit="1" customWidth="1"/>
    <col min="13087" max="13087" width="9.140625" style="3"/>
    <col min="13088" max="13089" width="9.28515625" style="3" bestFit="1" customWidth="1"/>
    <col min="13090" max="13090" width="12.85546875" style="3" bestFit="1" customWidth="1"/>
    <col min="13091" max="13092" width="9.140625" style="3"/>
    <col min="13093" max="13094" width="9.28515625" style="3" bestFit="1" customWidth="1"/>
    <col min="13095" max="13095" width="9.140625" style="3"/>
    <col min="13096" max="13097" width="9.28515625" style="3" bestFit="1" customWidth="1"/>
    <col min="13098" max="13098" width="12.85546875" style="3" bestFit="1" customWidth="1"/>
    <col min="13099" max="13100" width="9.140625" style="3"/>
    <col min="13101" max="13102" width="9.28515625" style="3" bestFit="1" customWidth="1"/>
    <col min="13103" max="13103" width="9.140625" style="3"/>
    <col min="13104" max="13105" width="9.28515625" style="3" bestFit="1" customWidth="1"/>
    <col min="13106" max="13106" width="12.85546875" style="3" bestFit="1" customWidth="1"/>
    <col min="13107" max="13108" width="9.140625" style="3"/>
    <col min="13109" max="13110" width="9.28515625" style="3" bestFit="1" customWidth="1"/>
    <col min="13111" max="13111" width="9.140625" style="3"/>
    <col min="13112" max="13113" width="9.28515625" style="3" bestFit="1" customWidth="1"/>
    <col min="13114" max="13114" width="12.85546875" style="3" bestFit="1" customWidth="1"/>
    <col min="13115" max="13116" width="9.140625" style="3"/>
    <col min="13117" max="13118" width="9.28515625" style="3" bestFit="1" customWidth="1"/>
    <col min="13119" max="13119" width="9.140625" style="3"/>
    <col min="13120" max="13121" width="9.28515625" style="3" bestFit="1" customWidth="1"/>
    <col min="13122" max="13122" width="12.85546875" style="3" bestFit="1" customWidth="1"/>
    <col min="13123" max="13124" width="9.140625" style="3"/>
    <col min="13125" max="13126" width="9.28515625" style="3" bestFit="1" customWidth="1"/>
    <col min="13127" max="13127" width="9.140625" style="3"/>
    <col min="13128" max="13129" width="9.28515625" style="3" bestFit="1" customWidth="1"/>
    <col min="13130" max="13130" width="12.85546875" style="3" bestFit="1" customWidth="1"/>
    <col min="13131" max="13132" width="9.140625" style="3"/>
    <col min="13133" max="13134" width="9.28515625" style="3" bestFit="1" customWidth="1"/>
    <col min="13135" max="13135" width="9.140625" style="3"/>
    <col min="13136" max="13137" width="9.28515625" style="3" bestFit="1" customWidth="1"/>
    <col min="13138" max="13138" width="12.85546875" style="3" bestFit="1" customWidth="1"/>
    <col min="13139" max="13140" width="9.140625" style="3"/>
    <col min="13141" max="13142" width="9.28515625" style="3" bestFit="1" customWidth="1"/>
    <col min="13143" max="13143" width="9.140625" style="3"/>
    <col min="13144" max="13145" width="9.28515625" style="3" bestFit="1" customWidth="1"/>
    <col min="13146" max="13146" width="12.85546875" style="3" bestFit="1" customWidth="1"/>
    <col min="13147" max="13148" width="9.140625" style="3"/>
    <col min="13149" max="13150" width="9.28515625" style="3" bestFit="1" customWidth="1"/>
    <col min="13151" max="13151" width="9.140625" style="3"/>
    <col min="13152" max="13153" width="9.28515625" style="3" bestFit="1" customWidth="1"/>
    <col min="13154" max="13154" width="12.85546875" style="3" bestFit="1" customWidth="1"/>
    <col min="13155" max="13156" width="9.140625" style="3"/>
    <col min="13157" max="13158" width="9.28515625" style="3" bestFit="1" customWidth="1"/>
    <col min="13159" max="13159" width="9.140625" style="3"/>
    <col min="13160" max="13161" width="9.28515625" style="3" bestFit="1" customWidth="1"/>
    <col min="13162" max="13162" width="12.85546875" style="3" bestFit="1" customWidth="1"/>
    <col min="13163" max="13164" width="9.140625" style="3"/>
    <col min="13165" max="13166" width="9.28515625" style="3" bestFit="1" customWidth="1"/>
    <col min="13167" max="13167" width="9.140625" style="3"/>
    <col min="13168" max="13169" width="9.28515625" style="3" bestFit="1" customWidth="1"/>
    <col min="13170" max="13170" width="12.85546875" style="3" bestFit="1" customWidth="1"/>
    <col min="13171" max="13172" width="9.140625" style="3"/>
    <col min="13173" max="13174" width="9.28515625" style="3" bestFit="1" customWidth="1"/>
    <col min="13175" max="13175" width="9.140625" style="3"/>
    <col min="13176" max="13177" width="9.28515625" style="3" bestFit="1" customWidth="1"/>
    <col min="13178" max="13178" width="12.85546875" style="3" bestFit="1" customWidth="1"/>
    <col min="13179" max="13180" width="9.140625" style="3"/>
    <col min="13181" max="13182" width="9.28515625" style="3" bestFit="1" customWidth="1"/>
    <col min="13183" max="13183" width="9.140625" style="3"/>
    <col min="13184" max="13185" width="9.28515625" style="3" bestFit="1" customWidth="1"/>
    <col min="13186" max="13186" width="12.85546875" style="3" bestFit="1" customWidth="1"/>
    <col min="13187" max="13188" width="9.140625" style="3"/>
    <col min="13189" max="13190" width="9.28515625" style="3" bestFit="1" customWidth="1"/>
    <col min="13191" max="13191" width="9.140625" style="3"/>
    <col min="13192" max="13193" width="9.28515625" style="3" bestFit="1" customWidth="1"/>
    <col min="13194" max="13194" width="12.85546875" style="3" bestFit="1" customWidth="1"/>
    <col min="13195" max="13196" width="9.140625" style="3"/>
    <col min="13197" max="13198" width="9.28515625" style="3" bestFit="1" customWidth="1"/>
    <col min="13199" max="13199" width="9.140625" style="3"/>
    <col min="13200" max="13201" width="9.28515625" style="3" bestFit="1" customWidth="1"/>
    <col min="13202" max="13202" width="12.85546875" style="3" bestFit="1" customWidth="1"/>
    <col min="13203" max="13204" width="9.140625" style="3"/>
    <col min="13205" max="13206" width="9.28515625" style="3" bestFit="1" customWidth="1"/>
    <col min="13207" max="13207" width="9.140625" style="3"/>
    <col min="13208" max="13209" width="9.28515625" style="3" bestFit="1" customWidth="1"/>
    <col min="13210" max="13210" width="12.85546875" style="3" bestFit="1" customWidth="1"/>
    <col min="13211" max="13212" width="9.140625" style="3"/>
    <col min="13213" max="13214" width="9.28515625" style="3" bestFit="1" customWidth="1"/>
    <col min="13215" max="13215" width="9.140625" style="3"/>
    <col min="13216" max="13217" width="9.28515625" style="3" bestFit="1" customWidth="1"/>
    <col min="13218" max="13218" width="12.85546875" style="3" bestFit="1" customWidth="1"/>
    <col min="13219" max="13220" width="9.140625" style="3"/>
    <col min="13221" max="13222" width="9.28515625" style="3" bestFit="1" customWidth="1"/>
    <col min="13223" max="13223" width="9.140625" style="3"/>
    <col min="13224" max="13225" width="9.28515625" style="3" bestFit="1" customWidth="1"/>
    <col min="13226" max="13226" width="12.85546875" style="3" bestFit="1" customWidth="1"/>
    <col min="13227" max="13228" width="9.140625" style="3"/>
    <col min="13229" max="13230" width="9.28515625" style="3" bestFit="1" customWidth="1"/>
    <col min="13231" max="13231" width="9.140625" style="3"/>
    <col min="13232" max="13233" width="9.28515625" style="3" bestFit="1" customWidth="1"/>
    <col min="13234" max="13234" width="12.85546875" style="3" bestFit="1" customWidth="1"/>
    <col min="13235" max="13236" width="9.140625" style="3"/>
    <col min="13237" max="13238" width="9.28515625" style="3" bestFit="1" customWidth="1"/>
    <col min="13239" max="13239" width="9.140625" style="3"/>
    <col min="13240" max="13241" width="9.28515625" style="3" bestFit="1" customWidth="1"/>
    <col min="13242" max="13242" width="12.85546875" style="3" bestFit="1" customWidth="1"/>
    <col min="13243" max="13244" width="9.140625" style="3"/>
    <col min="13245" max="13246" width="9.28515625" style="3" bestFit="1" customWidth="1"/>
    <col min="13247" max="13247" width="9.140625" style="3"/>
    <col min="13248" max="13249" width="9.28515625" style="3" bestFit="1" customWidth="1"/>
    <col min="13250" max="13250" width="12.85546875" style="3" bestFit="1" customWidth="1"/>
    <col min="13251" max="13252" width="9.140625" style="3"/>
    <col min="13253" max="13254" width="9.28515625" style="3" bestFit="1" customWidth="1"/>
    <col min="13255" max="13255" width="9.140625" style="3"/>
    <col min="13256" max="13257" width="9.28515625" style="3" bestFit="1" customWidth="1"/>
    <col min="13258" max="13258" width="12.85546875" style="3" bestFit="1" customWidth="1"/>
    <col min="13259" max="13260" width="9.140625" style="3"/>
    <col min="13261" max="13262" width="9.28515625" style="3" bestFit="1" customWidth="1"/>
    <col min="13263" max="13263" width="9.140625" style="3"/>
    <col min="13264" max="13265" width="9.28515625" style="3" bestFit="1" customWidth="1"/>
    <col min="13266" max="13266" width="12.85546875" style="3" bestFit="1" customWidth="1"/>
    <col min="13267" max="13268" width="9.140625" style="3"/>
    <col min="13269" max="13270" width="9.28515625" style="3" bestFit="1" customWidth="1"/>
    <col min="13271" max="13271" width="9.140625" style="3"/>
    <col min="13272" max="13273" width="9.28515625" style="3" bestFit="1" customWidth="1"/>
    <col min="13274" max="13274" width="12.85546875" style="3" bestFit="1" customWidth="1"/>
    <col min="13275" max="13276" width="9.140625" style="3"/>
    <col min="13277" max="13278" width="9.28515625" style="3" bestFit="1" customWidth="1"/>
    <col min="13279" max="13279" width="9.140625" style="3"/>
    <col min="13280" max="13281" width="9.28515625" style="3" bestFit="1" customWidth="1"/>
    <col min="13282" max="13282" width="12.85546875" style="3" bestFit="1" customWidth="1"/>
    <col min="13283" max="13284" width="9.140625" style="3"/>
    <col min="13285" max="13286" width="9.28515625" style="3" bestFit="1" customWidth="1"/>
    <col min="13287" max="13287" width="9.140625" style="3"/>
    <col min="13288" max="13289" width="9.28515625" style="3" bestFit="1" customWidth="1"/>
    <col min="13290" max="13290" width="12.85546875" style="3" bestFit="1" customWidth="1"/>
    <col min="13291" max="13292" width="9.140625" style="3"/>
    <col min="13293" max="13294" width="9.28515625" style="3" bestFit="1" customWidth="1"/>
    <col min="13295" max="13295" width="9.140625" style="3"/>
    <col min="13296" max="13297" width="9.28515625" style="3" bestFit="1" customWidth="1"/>
    <col min="13298" max="13298" width="12.85546875" style="3" bestFit="1" customWidth="1"/>
    <col min="13299" max="13300" width="9.140625" style="3"/>
    <col min="13301" max="13302" width="9.28515625" style="3" bestFit="1" customWidth="1"/>
    <col min="13303" max="13303" width="9.140625" style="3"/>
    <col min="13304" max="13305" width="9.28515625" style="3" bestFit="1" customWidth="1"/>
    <col min="13306" max="13306" width="12.85546875" style="3" bestFit="1" customWidth="1"/>
    <col min="13307" max="13308" width="9.140625" style="3"/>
    <col min="13309" max="13310" width="9.28515625" style="3" bestFit="1" customWidth="1"/>
    <col min="13311" max="13311" width="9.140625" style="3"/>
    <col min="13312" max="13313" width="9.28515625" style="3" bestFit="1" customWidth="1"/>
    <col min="13314" max="13314" width="12.85546875" style="3" bestFit="1" customWidth="1"/>
    <col min="13315" max="13316" width="9.140625" style="3"/>
    <col min="13317" max="13318" width="9.28515625" style="3" bestFit="1" customWidth="1"/>
    <col min="13319" max="13319" width="9.140625" style="3"/>
    <col min="13320" max="13321" width="9.28515625" style="3" bestFit="1" customWidth="1"/>
    <col min="13322" max="13322" width="12.85546875" style="3" bestFit="1" customWidth="1"/>
    <col min="13323" max="13324" width="9.140625" style="3"/>
    <col min="13325" max="13326" width="9.28515625" style="3" bestFit="1" customWidth="1"/>
    <col min="13327" max="13327" width="9.140625" style="3"/>
    <col min="13328" max="13329" width="9.28515625" style="3" bestFit="1" customWidth="1"/>
    <col min="13330" max="13330" width="12.85546875" style="3" bestFit="1" customWidth="1"/>
    <col min="13331" max="13332" width="9.140625" style="3"/>
    <col min="13333" max="13334" width="9.28515625" style="3" bestFit="1" customWidth="1"/>
    <col min="13335" max="13335" width="9.140625" style="3"/>
    <col min="13336" max="13337" width="9.28515625" style="3" bestFit="1" customWidth="1"/>
    <col min="13338" max="13338" width="12.85546875" style="3" bestFit="1" customWidth="1"/>
    <col min="13339" max="13340" width="9.140625" style="3"/>
    <col min="13341" max="13342" width="9.28515625" style="3" bestFit="1" customWidth="1"/>
    <col min="13343" max="13343" width="9.140625" style="3"/>
    <col min="13344" max="13345" width="9.28515625" style="3" bestFit="1" customWidth="1"/>
    <col min="13346" max="13346" width="12.85546875" style="3" bestFit="1" customWidth="1"/>
    <col min="13347" max="13348" width="9.140625" style="3"/>
    <col min="13349" max="13350" width="9.28515625" style="3" bestFit="1" customWidth="1"/>
    <col min="13351" max="13351" width="9.140625" style="3"/>
    <col min="13352" max="13353" width="9.28515625" style="3" bestFit="1" customWidth="1"/>
    <col min="13354" max="13354" width="12.85546875" style="3" bestFit="1" customWidth="1"/>
    <col min="13355" max="13356" width="9.140625" style="3"/>
    <col min="13357" max="13358" width="9.28515625" style="3" bestFit="1" customWidth="1"/>
    <col min="13359" max="13359" width="9.140625" style="3"/>
    <col min="13360" max="13361" width="9.28515625" style="3" bestFit="1" customWidth="1"/>
    <col min="13362" max="13362" width="12.85546875" style="3" bestFit="1" customWidth="1"/>
    <col min="13363" max="13364" width="9.140625" style="3"/>
    <col min="13365" max="13366" width="9.28515625" style="3" bestFit="1" customWidth="1"/>
    <col min="13367" max="13367" width="9.140625" style="3"/>
    <col min="13368" max="13369" width="9.28515625" style="3" bestFit="1" customWidth="1"/>
    <col min="13370" max="13370" width="12.85546875" style="3" bestFit="1" customWidth="1"/>
    <col min="13371" max="13372" width="9.140625" style="3"/>
    <col min="13373" max="13374" width="9.28515625" style="3" bestFit="1" customWidth="1"/>
    <col min="13375" max="13375" width="9.140625" style="3"/>
    <col min="13376" max="13377" width="9.28515625" style="3" bestFit="1" customWidth="1"/>
    <col min="13378" max="13378" width="12.85546875" style="3" bestFit="1" customWidth="1"/>
    <col min="13379" max="13380" width="9.140625" style="3"/>
    <col min="13381" max="13382" width="9.28515625" style="3" bestFit="1" customWidth="1"/>
    <col min="13383" max="13383" width="9.140625" style="3"/>
    <col min="13384" max="13385" width="9.28515625" style="3" bestFit="1" customWidth="1"/>
    <col min="13386" max="13386" width="12.85546875" style="3" bestFit="1" customWidth="1"/>
    <col min="13387" max="13388" width="9.140625" style="3"/>
    <col min="13389" max="13390" width="9.28515625" style="3" bestFit="1" customWidth="1"/>
    <col min="13391" max="13391" width="9.140625" style="3"/>
    <col min="13392" max="13393" width="9.28515625" style="3" bestFit="1" customWidth="1"/>
    <col min="13394" max="13394" width="12.85546875" style="3" bestFit="1" customWidth="1"/>
    <col min="13395" max="13396" width="9.140625" style="3"/>
    <col min="13397" max="13398" width="9.28515625" style="3" bestFit="1" customWidth="1"/>
    <col min="13399" max="13399" width="9.140625" style="3"/>
    <col min="13400" max="13401" width="9.28515625" style="3" bestFit="1" customWidth="1"/>
    <col min="13402" max="13402" width="12.85546875" style="3" bestFit="1" customWidth="1"/>
    <col min="13403" max="13404" width="9.140625" style="3"/>
    <col min="13405" max="13406" width="9.28515625" style="3" bestFit="1" customWidth="1"/>
    <col min="13407" max="13407" width="9.140625" style="3"/>
    <col min="13408" max="13409" width="9.28515625" style="3" bestFit="1" customWidth="1"/>
    <col min="13410" max="13410" width="12.85546875" style="3" bestFit="1" customWidth="1"/>
    <col min="13411" max="13412" width="9.140625" style="3"/>
    <col min="13413" max="13414" width="9.28515625" style="3" bestFit="1" customWidth="1"/>
    <col min="13415" max="13415" width="9.140625" style="3"/>
    <col min="13416" max="13417" width="9.28515625" style="3" bestFit="1" customWidth="1"/>
    <col min="13418" max="13418" width="12.85546875" style="3" bestFit="1" customWidth="1"/>
    <col min="13419" max="13420" width="9.140625" style="3"/>
    <col min="13421" max="13422" width="9.28515625" style="3" bestFit="1" customWidth="1"/>
    <col min="13423" max="13423" width="9.140625" style="3"/>
    <col min="13424" max="13425" width="9.28515625" style="3" bestFit="1" customWidth="1"/>
    <col min="13426" max="13426" width="12.85546875" style="3" bestFit="1" customWidth="1"/>
    <col min="13427" max="13428" width="9.140625" style="3"/>
    <col min="13429" max="13430" width="9.28515625" style="3" bestFit="1" customWidth="1"/>
    <col min="13431" max="13431" width="9.140625" style="3"/>
    <col min="13432" max="13433" width="9.28515625" style="3" bestFit="1" customWidth="1"/>
    <col min="13434" max="13434" width="12.85546875" style="3" bestFit="1" customWidth="1"/>
    <col min="13435" max="13436" width="9.140625" style="3"/>
    <col min="13437" max="13438" width="9.28515625" style="3" bestFit="1" customWidth="1"/>
    <col min="13439" max="13439" width="9.140625" style="3"/>
    <col min="13440" max="13441" width="9.28515625" style="3" bestFit="1" customWidth="1"/>
    <col min="13442" max="13442" width="12.85546875" style="3" bestFit="1" customWidth="1"/>
    <col min="13443" max="13444" width="9.140625" style="3"/>
    <col min="13445" max="13446" width="9.28515625" style="3" bestFit="1" customWidth="1"/>
    <col min="13447" max="13447" width="9.140625" style="3"/>
    <col min="13448" max="13449" width="9.28515625" style="3" bestFit="1" customWidth="1"/>
    <col min="13450" max="13450" width="12.85546875" style="3" bestFit="1" customWidth="1"/>
    <col min="13451" max="13452" width="9.140625" style="3"/>
    <col min="13453" max="13454" width="9.28515625" style="3" bestFit="1" customWidth="1"/>
    <col min="13455" max="13455" width="9.140625" style="3"/>
    <col min="13456" max="13457" width="9.28515625" style="3" bestFit="1" customWidth="1"/>
    <col min="13458" max="13458" width="12.85546875" style="3" bestFit="1" customWidth="1"/>
    <col min="13459" max="13460" width="9.140625" style="3"/>
    <col min="13461" max="13462" width="9.28515625" style="3" bestFit="1" customWidth="1"/>
    <col min="13463" max="13463" width="9.140625" style="3"/>
    <col min="13464" max="13465" width="9.28515625" style="3" bestFit="1" customWidth="1"/>
    <col min="13466" max="13466" width="12.85546875" style="3" bestFit="1" customWidth="1"/>
    <col min="13467" max="13468" width="9.140625" style="3"/>
    <col min="13469" max="13470" width="9.28515625" style="3" bestFit="1" customWidth="1"/>
    <col min="13471" max="13471" width="9.140625" style="3"/>
    <col min="13472" max="13473" width="9.28515625" style="3" bestFit="1" customWidth="1"/>
    <col min="13474" max="13474" width="12.85546875" style="3" bestFit="1" customWidth="1"/>
    <col min="13475" max="13476" width="9.140625" style="3"/>
    <col min="13477" max="13478" width="9.28515625" style="3" bestFit="1" customWidth="1"/>
    <col min="13479" max="13479" width="9.140625" style="3"/>
    <col min="13480" max="13481" width="9.28515625" style="3" bestFit="1" customWidth="1"/>
    <col min="13482" max="13482" width="12.85546875" style="3" bestFit="1" customWidth="1"/>
    <col min="13483" max="13484" width="9.140625" style="3"/>
    <col min="13485" max="13486" width="9.28515625" style="3" bestFit="1" customWidth="1"/>
    <col min="13487" max="13487" width="9.140625" style="3"/>
    <col min="13488" max="13489" width="9.28515625" style="3" bestFit="1" customWidth="1"/>
    <col min="13490" max="13490" width="12.85546875" style="3" bestFit="1" customWidth="1"/>
    <col min="13491" max="13492" width="9.140625" style="3"/>
    <col min="13493" max="13494" width="9.28515625" style="3" bestFit="1" customWidth="1"/>
    <col min="13495" max="13495" width="9.140625" style="3"/>
    <col min="13496" max="13497" width="9.28515625" style="3" bestFit="1" customWidth="1"/>
    <col min="13498" max="13498" width="12.85546875" style="3" bestFit="1" customWidth="1"/>
    <col min="13499" max="13500" width="9.140625" style="3"/>
    <col min="13501" max="13502" width="9.28515625" style="3" bestFit="1" customWidth="1"/>
    <col min="13503" max="13503" width="9.140625" style="3"/>
    <col min="13504" max="13505" width="9.28515625" style="3" bestFit="1" customWidth="1"/>
    <col min="13506" max="13506" width="12.85546875" style="3" bestFit="1" customWidth="1"/>
    <col min="13507" max="13508" width="9.140625" style="3"/>
    <col min="13509" max="13510" width="9.28515625" style="3" bestFit="1" customWidth="1"/>
    <col min="13511" max="13511" width="9.140625" style="3"/>
    <col min="13512" max="13513" width="9.28515625" style="3" bestFit="1" customWidth="1"/>
    <col min="13514" max="13514" width="12.85546875" style="3" bestFit="1" customWidth="1"/>
    <col min="13515" max="13516" width="9.140625" style="3"/>
    <col min="13517" max="13518" width="9.28515625" style="3" bestFit="1" customWidth="1"/>
    <col min="13519" max="13519" width="9.140625" style="3"/>
    <col min="13520" max="13521" width="9.28515625" style="3" bestFit="1" customWidth="1"/>
    <col min="13522" max="13522" width="12.85546875" style="3" bestFit="1" customWidth="1"/>
    <col min="13523" max="13524" width="9.140625" style="3"/>
    <col min="13525" max="13526" width="9.28515625" style="3" bestFit="1" customWidth="1"/>
    <col min="13527" max="13527" width="9.140625" style="3"/>
    <col min="13528" max="13529" width="9.28515625" style="3" bestFit="1" customWidth="1"/>
    <col min="13530" max="13530" width="12.85546875" style="3" bestFit="1" customWidth="1"/>
    <col min="13531" max="13532" width="9.140625" style="3"/>
    <col min="13533" max="13534" width="9.28515625" style="3" bestFit="1" customWidth="1"/>
    <col min="13535" max="13535" width="9.140625" style="3"/>
    <col min="13536" max="13537" width="9.28515625" style="3" bestFit="1" customWidth="1"/>
    <col min="13538" max="13538" width="12.85546875" style="3" bestFit="1" customWidth="1"/>
    <col min="13539" max="13540" width="9.140625" style="3"/>
    <col min="13541" max="13542" width="9.28515625" style="3" bestFit="1" customWidth="1"/>
    <col min="13543" max="13543" width="9.140625" style="3"/>
    <col min="13544" max="13545" width="9.28515625" style="3" bestFit="1" customWidth="1"/>
    <col min="13546" max="13546" width="12.85546875" style="3" bestFit="1" customWidth="1"/>
    <col min="13547" max="13548" width="9.140625" style="3"/>
    <col min="13549" max="13550" width="9.28515625" style="3" bestFit="1" customWidth="1"/>
    <col min="13551" max="13551" width="9.140625" style="3"/>
    <col min="13552" max="13553" width="9.28515625" style="3" bestFit="1" customWidth="1"/>
    <col min="13554" max="13554" width="12.85546875" style="3" bestFit="1" customWidth="1"/>
    <col min="13555" max="13556" width="9.140625" style="3"/>
    <col min="13557" max="13558" width="9.28515625" style="3" bestFit="1" customWidth="1"/>
    <col min="13559" max="13559" width="9.140625" style="3"/>
    <col min="13560" max="13561" width="9.28515625" style="3" bestFit="1" customWidth="1"/>
    <col min="13562" max="13562" width="12.85546875" style="3" bestFit="1" customWidth="1"/>
    <col min="13563" max="13564" width="9.140625" style="3"/>
    <col min="13565" max="13566" width="9.28515625" style="3" bestFit="1" customWidth="1"/>
    <col min="13567" max="13567" width="9.140625" style="3"/>
    <col min="13568" max="13569" width="9.28515625" style="3" bestFit="1" customWidth="1"/>
    <col min="13570" max="13570" width="12.85546875" style="3" bestFit="1" customWidth="1"/>
    <col min="13571" max="13572" width="9.140625" style="3"/>
    <col min="13573" max="13574" width="9.28515625" style="3" bestFit="1" customWidth="1"/>
    <col min="13575" max="13575" width="9.140625" style="3"/>
    <col min="13576" max="13577" width="9.28515625" style="3" bestFit="1" customWidth="1"/>
    <col min="13578" max="13578" width="12.85546875" style="3" bestFit="1" customWidth="1"/>
    <col min="13579" max="13580" width="9.140625" style="3"/>
    <col min="13581" max="13582" width="9.28515625" style="3" bestFit="1" customWidth="1"/>
    <col min="13583" max="13583" width="9.140625" style="3"/>
    <col min="13584" max="13585" width="9.28515625" style="3" bestFit="1" customWidth="1"/>
    <col min="13586" max="13586" width="12.85546875" style="3" bestFit="1" customWidth="1"/>
    <col min="13587" max="13588" width="9.140625" style="3"/>
    <col min="13589" max="13590" width="9.28515625" style="3" bestFit="1" customWidth="1"/>
    <col min="13591" max="13591" width="9.140625" style="3"/>
    <col min="13592" max="13593" width="9.28515625" style="3" bestFit="1" customWidth="1"/>
    <col min="13594" max="13594" width="12.85546875" style="3" bestFit="1" customWidth="1"/>
    <col min="13595" max="13596" width="9.140625" style="3"/>
    <col min="13597" max="13598" width="9.28515625" style="3" bestFit="1" customWidth="1"/>
    <col min="13599" max="13599" width="9.140625" style="3"/>
    <col min="13600" max="13601" width="9.28515625" style="3" bestFit="1" customWidth="1"/>
    <col min="13602" max="13602" width="12.85546875" style="3" bestFit="1" customWidth="1"/>
    <col min="13603" max="13604" width="9.140625" style="3"/>
    <col min="13605" max="13606" width="9.28515625" style="3" bestFit="1" customWidth="1"/>
    <col min="13607" max="13607" width="9.140625" style="3"/>
    <col min="13608" max="13609" width="9.28515625" style="3" bestFit="1" customWidth="1"/>
    <col min="13610" max="13610" width="12.85546875" style="3" bestFit="1" customWidth="1"/>
    <col min="13611" max="13612" width="9.140625" style="3"/>
    <col min="13613" max="13614" width="9.28515625" style="3" bestFit="1" customWidth="1"/>
    <col min="13615" max="13615" width="9.140625" style="3"/>
    <col min="13616" max="13617" width="9.28515625" style="3" bestFit="1" customWidth="1"/>
    <col min="13618" max="13618" width="12.85546875" style="3" bestFit="1" customWidth="1"/>
    <col min="13619" max="13620" width="9.140625" style="3"/>
    <col min="13621" max="13622" width="9.28515625" style="3" bestFit="1" customWidth="1"/>
    <col min="13623" max="13623" width="9.140625" style="3"/>
    <col min="13624" max="13625" width="9.28515625" style="3" bestFit="1" customWidth="1"/>
    <col min="13626" max="13626" width="12.85546875" style="3" bestFit="1" customWidth="1"/>
    <col min="13627" max="13628" width="9.140625" style="3"/>
    <col min="13629" max="13630" width="9.28515625" style="3" bestFit="1" customWidth="1"/>
    <col min="13631" max="13631" width="9.140625" style="3"/>
    <col min="13632" max="13633" width="9.28515625" style="3" bestFit="1" customWidth="1"/>
    <col min="13634" max="13634" width="12.85546875" style="3" bestFit="1" customWidth="1"/>
    <col min="13635" max="13636" width="9.140625" style="3"/>
    <col min="13637" max="13638" width="9.28515625" style="3" bestFit="1" customWidth="1"/>
    <col min="13639" max="13639" width="9.140625" style="3"/>
    <col min="13640" max="13641" width="9.28515625" style="3" bestFit="1" customWidth="1"/>
    <col min="13642" max="13642" width="12.85546875" style="3" bestFit="1" customWidth="1"/>
    <col min="13643" max="13644" width="9.140625" style="3"/>
    <col min="13645" max="13646" width="9.28515625" style="3" bestFit="1" customWidth="1"/>
    <col min="13647" max="13647" width="9.140625" style="3"/>
    <col min="13648" max="13649" width="9.28515625" style="3" bestFit="1" customWidth="1"/>
    <col min="13650" max="13650" width="12.85546875" style="3" bestFit="1" customWidth="1"/>
    <col min="13651" max="13652" width="9.140625" style="3"/>
    <col min="13653" max="13654" width="9.28515625" style="3" bestFit="1" customWidth="1"/>
    <col min="13655" max="13655" width="9.140625" style="3"/>
    <col min="13656" max="13657" width="9.28515625" style="3" bestFit="1" customWidth="1"/>
    <col min="13658" max="13658" width="12.85546875" style="3" bestFit="1" customWidth="1"/>
    <col min="13659" max="13660" width="9.140625" style="3"/>
    <col min="13661" max="13662" width="9.28515625" style="3" bestFit="1" customWidth="1"/>
    <col min="13663" max="13663" width="9.140625" style="3"/>
    <col min="13664" max="13665" width="9.28515625" style="3" bestFit="1" customWidth="1"/>
    <col min="13666" max="13666" width="12.85546875" style="3" bestFit="1" customWidth="1"/>
    <col min="13667" max="13668" width="9.140625" style="3"/>
    <col min="13669" max="13670" width="9.28515625" style="3" bestFit="1" customWidth="1"/>
    <col min="13671" max="13671" width="9.140625" style="3"/>
    <col min="13672" max="13673" width="9.28515625" style="3" bestFit="1" customWidth="1"/>
    <col min="13674" max="13674" width="12.85546875" style="3" bestFit="1" customWidth="1"/>
    <col min="13675" max="13676" width="9.140625" style="3"/>
    <col min="13677" max="13678" width="9.28515625" style="3" bestFit="1" customWidth="1"/>
    <col min="13679" max="13679" width="9.140625" style="3"/>
    <col min="13680" max="13681" width="9.28515625" style="3" bestFit="1" customWidth="1"/>
    <col min="13682" max="13682" width="12.85546875" style="3" bestFit="1" customWidth="1"/>
    <col min="13683" max="13684" width="9.140625" style="3"/>
    <col min="13685" max="13686" width="9.28515625" style="3" bestFit="1" customWidth="1"/>
    <col min="13687" max="13687" width="9.140625" style="3"/>
    <col min="13688" max="13689" width="9.28515625" style="3" bestFit="1" customWidth="1"/>
    <col min="13690" max="13690" width="12.85546875" style="3" bestFit="1" customWidth="1"/>
    <col min="13691" max="13692" width="9.140625" style="3"/>
    <col min="13693" max="13694" width="9.28515625" style="3" bestFit="1" customWidth="1"/>
    <col min="13695" max="13695" width="9.140625" style="3"/>
    <col min="13696" max="13697" width="9.28515625" style="3" bestFit="1" customWidth="1"/>
    <col min="13698" max="13698" width="12.85546875" style="3" bestFit="1" customWidth="1"/>
    <col min="13699" max="13700" width="9.140625" style="3"/>
    <col min="13701" max="13702" width="9.28515625" style="3" bestFit="1" customWidth="1"/>
    <col min="13703" max="13703" width="9.140625" style="3"/>
    <col min="13704" max="13705" width="9.28515625" style="3" bestFit="1" customWidth="1"/>
    <col min="13706" max="13706" width="12.85546875" style="3" bestFit="1" customWidth="1"/>
    <col min="13707" max="13708" width="9.140625" style="3"/>
    <col min="13709" max="13710" width="9.28515625" style="3" bestFit="1" customWidth="1"/>
    <col min="13711" max="13711" width="9.140625" style="3"/>
    <col min="13712" max="13713" width="9.28515625" style="3" bestFit="1" customWidth="1"/>
    <col min="13714" max="13714" width="12.85546875" style="3" bestFit="1" customWidth="1"/>
    <col min="13715" max="13716" width="9.140625" style="3"/>
    <col min="13717" max="13718" width="9.28515625" style="3" bestFit="1" customWidth="1"/>
    <col min="13719" max="13719" width="9.140625" style="3"/>
    <col min="13720" max="13721" width="9.28515625" style="3" bestFit="1" customWidth="1"/>
    <col min="13722" max="13722" width="12.85546875" style="3" bestFit="1" customWidth="1"/>
    <col min="13723" max="13724" width="9.140625" style="3"/>
    <col min="13725" max="13726" width="9.28515625" style="3" bestFit="1" customWidth="1"/>
    <col min="13727" max="13727" width="9.140625" style="3"/>
    <col min="13728" max="13729" width="9.28515625" style="3" bestFit="1" customWidth="1"/>
    <col min="13730" max="13730" width="12.85546875" style="3" bestFit="1" customWidth="1"/>
    <col min="13731" max="13732" width="9.140625" style="3"/>
    <col min="13733" max="13734" width="9.28515625" style="3" bestFit="1" customWidth="1"/>
    <col min="13735" max="13735" width="9.140625" style="3"/>
    <col min="13736" max="13737" width="9.28515625" style="3" bestFit="1" customWidth="1"/>
    <col min="13738" max="13738" width="12.85546875" style="3" bestFit="1" customWidth="1"/>
    <col min="13739" max="13740" width="9.140625" style="3"/>
    <col min="13741" max="13742" width="9.28515625" style="3" bestFit="1" customWidth="1"/>
    <col min="13743" max="13743" width="9.140625" style="3"/>
    <col min="13744" max="13745" width="9.28515625" style="3" bestFit="1" customWidth="1"/>
    <col min="13746" max="13746" width="12.85546875" style="3" bestFit="1" customWidth="1"/>
    <col min="13747" max="13748" width="9.140625" style="3"/>
    <col min="13749" max="13750" width="9.28515625" style="3" bestFit="1" customWidth="1"/>
    <col min="13751" max="13751" width="9.140625" style="3"/>
    <col min="13752" max="13753" width="9.28515625" style="3" bestFit="1" customWidth="1"/>
    <col min="13754" max="13754" width="12.85546875" style="3" bestFit="1" customWidth="1"/>
    <col min="13755" max="13756" width="9.140625" style="3"/>
    <col min="13757" max="13758" width="9.28515625" style="3" bestFit="1" customWidth="1"/>
    <col min="13759" max="13759" width="9.140625" style="3"/>
    <col min="13760" max="13761" width="9.28515625" style="3" bestFit="1" customWidth="1"/>
    <col min="13762" max="13762" width="12.85546875" style="3" bestFit="1" customWidth="1"/>
    <col min="13763" max="13764" width="9.140625" style="3"/>
    <col min="13765" max="13766" width="9.28515625" style="3" bestFit="1" customWidth="1"/>
    <col min="13767" max="13767" width="9.140625" style="3"/>
    <col min="13768" max="13769" width="9.28515625" style="3" bestFit="1" customWidth="1"/>
    <col min="13770" max="13770" width="12.85546875" style="3" bestFit="1" customWidth="1"/>
    <col min="13771" max="13772" width="9.140625" style="3"/>
    <col min="13773" max="13774" width="9.28515625" style="3" bestFit="1" customWidth="1"/>
    <col min="13775" max="13775" width="9.140625" style="3"/>
    <col min="13776" max="13777" width="9.28515625" style="3" bestFit="1" customWidth="1"/>
    <col min="13778" max="13778" width="12.85546875" style="3" bestFit="1" customWidth="1"/>
    <col min="13779" max="13780" width="9.140625" style="3"/>
    <col min="13781" max="13782" width="9.28515625" style="3" bestFit="1" customWidth="1"/>
    <col min="13783" max="13783" width="9.140625" style="3"/>
    <col min="13784" max="13785" width="9.28515625" style="3" bestFit="1" customWidth="1"/>
    <col min="13786" max="13786" width="12.85546875" style="3" bestFit="1" customWidth="1"/>
    <col min="13787" max="13788" width="9.140625" style="3"/>
    <col min="13789" max="13790" width="9.28515625" style="3" bestFit="1" customWidth="1"/>
    <col min="13791" max="13791" width="9.140625" style="3"/>
    <col min="13792" max="13793" width="9.28515625" style="3" bestFit="1" customWidth="1"/>
    <col min="13794" max="13794" width="12.85546875" style="3" bestFit="1" customWidth="1"/>
    <col min="13795" max="13796" width="9.140625" style="3"/>
    <col min="13797" max="13798" width="9.28515625" style="3" bestFit="1" customWidth="1"/>
    <col min="13799" max="13799" width="9.140625" style="3"/>
    <col min="13800" max="13801" width="9.28515625" style="3" bestFit="1" customWidth="1"/>
    <col min="13802" max="13802" width="12.85546875" style="3" bestFit="1" customWidth="1"/>
    <col min="13803" max="13804" width="9.140625" style="3"/>
    <col min="13805" max="13806" width="9.28515625" style="3" bestFit="1" customWidth="1"/>
    <col min="13807" max="13807" width="9.140625" style="3"/>
    <col min="13808" max="13809" width="9.28515625" style="3" bestFit="1" customWidth="1"/>
    <col min="13810" max="13810" width="12.85546875" style="3" bestFit="1" customWidth="1"/>
    <col min="13811" max="13812" width="9.140625" style="3"/>
    <col min="13813" max="13814" width="9.28515625" style="3" bestFit="1" customWidth="1"/>
    <col min="13815" max="13815" width="9.140625" style="3"/>
    <col min="13816" max="13817" width="9.28515625" style="3" bestFit="1" customWidth="1"/>
    <col min="13818" max="13818" width="12.85546875" style="3" bestFit="1" customWidth="1"/>
    <col min="13819" max="13820" width="9.140625" style="3"/>
    <col min="13821" max="13822" width="9.28515625" style="3" bestFit="1" customWidth="1"/>
    <col min="13823" max="13823" width="9.140625" style="3"/>
    <col min="13824" max="13825" width="9.28515625" style="3" bestFit="1" customWidth="1"/>
    <col min="13826" max="13826" width="12.85546875" style="3" bestFit="1" customWidth="1"/>
    <col min="13827" max="13828" width="9.140625" style="3"/>
    <col min="13829" max="13830" width="9.28515625" style="3" bestFit="1" customWidth="1"/>
    <col min="13831" max="13831" width="9.140625" style="3"/>
    <col min="13832" max="13833" width="9.28515625" style="3" bestFit="1" customWidth="1"/>
    <col min="13834" max="13834" width="12.85546875" style="3" bestFit="1" customWidth="1"/>
    <col min="13835" max="13836" width="9.140625" style="3"/>
    <col min="13837" max="13838" width="9.28515625" style="3" bestFit="1" customWidth="1"/>
    <col min="13839" max="13839" width="9.140625" style="3"/>
    <col min="13840" max="13841" width="9.28515625" style="3" bestFit="1" customWidth="1"/>
    <col min="13842" max="13842" width="12.85546875" style="3" bestFit="1" customWidth="1"/>
    <col min="13843" max="13844" width="9.140625" style="3"/>
    <col min="13845" max="13846" width="9.28515625" style="3" bestFit="1" customWidth="1"/>
    <col min="13847" max="13847" width="9.140625" style="3"/>
    <col min="13848" max="13849" width="9.28515625" style="3" bestFit="1" customWidth="1"/>
    <col min="13850" max="13850" width="12.85546875" style="3" bestFit="1" customWidth="1"/>
    <col min="13851" max="13852" width="9.140625" style="3"/>
    <col min="13853" max="13854" width="9.28515625" style="3" bestFit="1" customWidth="1"/>
    <col min="13855" max="13855" width="9.140625" style="3"/>
    <col min="13856" max="13857" width="9.28515625" style="3" bestFit="1" customWidth="1"/>
    <col min="13858" max="13858" width="12.85546875" style="3" bestFit="1" customWidth="1"/>
    <col min="13859" max="13860" width="9.140625" style="3"/>
    <col min="13861" max="13862" width="9.28515625" style="3" bestFit="1" customWidth="1"/>
    <col min="13863" max="13863" width="9.140625" style="3"/>
    <col min="13864" max="13865" width="9.28515625" style="3" bestFit="1" customWidth="1"/>
    <col min="13866" max="13866" width="12.85546875" style="3" bestFit="1" customWidth="1"/>
    <col min="13867" max="13868" width="9.140625" style="3"/>
    <col min="13869" max="13870" width="9.28515625" style="3" bestFit="1" customWidth="1"/>
    <col min="13871" max="13871" width="9.140625" style="3"/>
    <col min="13872" max="13873" width="9.28515625" style="3" bestFit="1" customWidth="1"/>
    <col min="13874" max="13874" width="12.85546875" style="3" bestFit="1" customWidth="1"/>
    <col min="13875" max="13876" width="9.140625" style="3"/>
    <col min="13877" max="13878" width="9.28515625" style="3" bestFit="1" customWidth="1"/>
    <col min="13879" max="13879" width="9.140625" style="3"/>
    <col min="13880" max="13881" width="9.28515625" style="3" bestFit="1" customWidth="1"/>
    <col min="13882" max="13882" width="12.85546875" style="3" bestFit="1" customWidth="1"/>
    <col min="13883" max="13884" width="9.140625" style="3"/>
    <col min="13885" max="13886" width="9.28515625" style="3" bestFit="1" customWidth="1"/>
    <col min="13887" max="13887" width="9.140625" style="3"/>
    <col min="13888" max="13889" width="9.28515625" style="3" bestFit="1" customWidth="1"/>
    <col min="13890" max="13890" width="12.85546875" style="3" bestFit="1" customWidth="1"/>
    <col min="13891" max="13892" width="9.140625" style="3"/>
    <col min="13893" max="13894" width="9.28515625" style="3" bestFit="1" customWidth="1"/>
    <col min="13895" max="13895" width="9.140625" style="3"/>
    <col min="13896" max="13897" width="9.28515625" style="3" bestFit="1" customWidth="1"/>
    <col min="13898" max="13898" width="12.85546875" style="3" bestFit="1" customWidth="1"/>
    <col min="13899" max="13900" width="9.140625" style="3"/>
    <col min="13901" max="13902" width="9.28515625" style="3" bestFit="1" customWidth="1"/>
    <col min="13903" max="13903" width="9.140625" style="3"/>
    <col min="13904" max="13905" width="9.28515625" style="3" bestFit="1" customWidth="1"/>
    <col min="13906" max="13906" width="12.85546875" style="3" bestFit="1" customWidth="1"/>
    <col min="13907" max="13908" width="9.140625" style="3"/>
    <col min="13909" max="13910" width="9.28515625" style="3" bestFit="1" customWidth="1"/>
    <col min="13911" max="13911" width="9.140625" style="3"/>
    <col min="13912" max="13913" width="9.28515625" style="3" bestFit="1" customWidth="1"/>
    <col min="13914" max="13914" width="12.85546875" style="3" bestFit="1" customWidth="1"/>
    <col min="13915" max="13916" width="9.140625" style="3"/>
    <col min="13917" max="13918" width="9.28515625" style="3" bestFit="1" customWidth="1"/>
    <col min="13919" max="13919" width="9.140625" style="3"/>
    <col min="13920" max="13921" width="9.28515625" style="3" bestFit="1" customWidth="1"/>
    <col min="13922" max="13922" width="12.85546875" style="3" bestFit="1" customWidth="1"/>
    <col min="13923" max="13924" width="9.140625" style="3"/>
    <col min="13925" max="13926" width="9.28515625" style="3" bestFit="1" customWidth="1"/>
    <col min="13927" max="13927" width="9.140625" style="3"/>
    <col min="13928" max="13929" width="9.28515625" style="3" bestFit="1" customWidth="1"/>
    <col min="13930" max="13930" width="12.85546875" style="3" bestFit="1" customWidth="1"/>
    <col min="13931" max="13932" width="9.140625" style="3"/>
    <col min="13933" max="13934" width="9.28515625" style="3" bestFit="1" customWidth="1"/>
    <col min="13935" max="13935" width="9.140625" style="3"/>
    <col min="13936" max="13937" width="9.28515625" style="3" bestFit="1" customWidth="1"/>
    <col min="13938" max="13938" width="12.85546875" style="3" bestFit="1" customWidth="1"/>
    <col min="13939" max="13940" width="9.140625" style="3"/>
    <col min="13941" max="13942" width="9.28515625" style="3" bestFit="1" customWidth="1"/>
    <col min="13943" max="13943" width="9.140625" style="3"/>
    <col min="13944" max="13945" width="9.28515625" style="3" bestFit="1" customWidth="1"/>
    <col min="13946" max="13946" width="12.85546875" style="3" bestFit="1" customWidth="1"/>
    <col min="13947" max="13948" width="9.140625" style="3"/>
    <col min="13949" max="13950" width="9.28515625" style="3" bestFit="1" customWidth="1"/>
    <col min="13951" max="13951" width="9.140625" style="3"/>
    <col min="13952" max="13953" width="9.28515625" style="3" bestFit="1" customWidth="1"/>
    <col min="13954" max="13954" width="12.85546875" style="3" bestFit="1" customWidth="1"/>
    <col min="13955" max="13956" width="9.140625" style="3"/>
    <col min="13957" max="13958" width="9.28515625" style="3" bestFit="1" customWidth="1"/>
    <col min="13959" max="13959" width="9.140625" style="3"/>
    <col min="13960" max="13961" width="9.28515625" style="3" bestFit="1" customWidth="1"/>
    <col min="13962" max="13962" width="12.85546875" style="3" bestFit="1" customWidth="1"/>
    <col min="13963" max="13964" width="9.140625" style="3"/>
    <col min="13965" max="13966" width="9.28515625" style="3" bestFit="1" customWidth="1"/>
    <col min="13967" max="13967" width="9.140625" style="3"/>
    <col min="13968" max="13969" width="9.28515625" style="3" bestFit="1" customWidth="1"/>
    <col min="13970" max="13970" width="12.85546875" style="3" bestFit="1" customWidth="1"/>
    <col min="13971" max="13972" width="9.140625" style="3"/>
    <col min="13973" max="13974" width="9.28515625" style="3" bestFit="1" customWidth="1"/>
    <col min="13975" max="13975" width="9.140625" style="3"/>
    <col min="13976" max="13977" width="9.28515625" style="3" bestFit="1" customWidth="1"/>
    <col min="13978" max="13978" width="12.85546875" style="3" bestFit="1" customWidth="1"/>
    <col min="13979" max="13980" width="9.140625" style="3"/>
    <col min="13981" max="13982" width="9.28515625" style="3" bestFit="1" customWidth="1"/>
    <col min="13983" max="13983" width="9.140625" style="3"/>
    <col min="13984" max="13985" width="9.28515625" style="3" bestFit="1" customWidth="1"/>
    <col min="13986" max="13986" width="12.85546875" style="3" bestFit="1" customWidth="1"/>
    <col min="13987" max="13988" width="9.140625" style="3"/>
    <col min="13989" max="13990" width="9.28515625" style="3" bestFit="1" customWidth="1"/>
    <col min="13991" max="13991" width="9.140625" style="3"/>
    <col min="13992" max="13993" width="9.28515625" style="3" bestFit="1" customWidth="1"/>
    <col min="13994" max="13994" width="12.85546875" style="3" bestFit="1" customWidth="1"/>
    <col min="13995" max="13996" width="9.140625" style="3"/>
    <col min="13997" max="13998" width="9.28515625" style="3" bestFit="1" customWidth="1"/>
    <col min="13999" max="13999" width="9.140625" style="3"/>
    <col min="14000" max="14001" width="9.28515625" style="3" bestFit="1" customWidth="1"/>
    <col min="14002" max="14002" width="12.85546875" style="3" bestFit="1" customWidth="1"/>
    <col min="14003" max="14004" width="9.140625" style="3"/>
    <col min="14005" max="14006" width="9.28515625" style="3" bestFit="1" customWidth="1"/>
    <col min="14007" max="14007" width="9.140625" style="3"/>
    <col min="14008" max="14009" width="9.28515625" style="3" bestFit="1" customWidth="1"/>
    <col min="14010" max="14010" width="12.85546875" style="3" bestFit="1" customWidth="1"/>
    <col min="14011" max="14012" width="9.140625" style="3"/>
    <col min="14013" max="14014" width="9.28515625" style="3" bestFit="1" customWidth="1"/>
    <col min="14015" max="14015" width="9.140625" style="3"/>
    <col min="14016" max="14017" width="9.28515625" style="3" bestFit="1" customWidth="1"/>
    <col min="14018" max="14018" width="12.85546875" style="3" bestFit="1" customWidth="1"/>
    <col min="14019" max="14020" width="9.140625" style="3"/>
    <col min="14021" max="14022" width="9.28515625" style="3" bestFit="1" customWidth="1"/>
    <col min="14023" max="14023" width="9.140625" style="3"/>
    <col min="14024" max="14025" width="9.28515625" style="3" bestFit="1" customWidth="1"/>
    <col min="14026" max="14026" width="12.85546875" style="3" bestFit="1" customWidth="1"/>
    <col min="14027" max="14028" width="9.140625" style="3"/>
    <col min="14029" max="14030" width="9.28515625" style="3" bestFit="1" customWidth="1"/>
    <col min="14031" max="14031" width="9.140625" style="3"/>
    <col min="14032" max="14033" width="9.28515625" style="3" bestFit="1" customWidth="1"/>
    <col min="14034" max="14034" width="12.85546875" style="3" bestFit="1" customWidth="1"/>
    <col min="14035" max="14036" width="9.140625" style="3"/>
    <col min="14037" max="14038" width="9.28515625" style="3" bestFit="1" customWidth="1"/>
    <col min="14039" max="14039" width="9.140625" style="3"/>
    <col min="14040" max="14041" width="9.28515625" style="3" bestFit="1" customWidth="1"/>
    <col min="14042" max="14042" width="12.85546875" style="3" bestFit="1" customWidth="1"/>
    <col min="14043" max="14044" width="9.140625" style="3"/>
    <col min="14045" max="14046" width="9.28515625" style="3" bestFit="1" customWidth="1"/>
    <col min="14047" max="14047" width="9.140625" style="3"/>
    <col min="14048" max="14049" width="9.28515625" style="3" bestFit="1" customWidth="1"/>
    <col min="14050" max="14050" width="12.85546875" style="3" bestFit="1" customWidth="1"/>
    <col min="14051" max="14052" width="9.140625" style="3"/>
    <col min="14053" max="14054" width="9.28515625" style="3" bestFit="1" customWidth="1"/>
    <col min="14055" max="14055" width="9.140625" style="3"/>
    <col min="14056" max="14057" width="9.28515625" style="3" bestFit="1" customWidth="1"/>
    <col min="14058" max="14058" width="12.85546875" style="3" bestFit="1" customWidth="1"/>
    <col min="14059" max="14060" width="9.140625" style="3"/>
    <col min="14061" max="14062" width="9.28515625" style="3" bestFit="1" customWidth="1"/>
    <col min="14063" max="14063" width="9.140625" style="3"/>
    <col min="14064" max="14065" width="9.28515625" style="3" bestFit="1" customWidth="1"/>
    <col min="14066" max="14066" width="12.85546875" style="3" bestFit="1" customWidth="1"/>
    <col min="14067" max="14068" width="9.140625" style="3"/>
    <col min="14069" max="14070" width="9.28515625" style="3" bestFit="1" customWidth="1"/>
    <col min="14071" max="14071" width="9.140625" style="3"/>
    <col min="14072" max="14073" width="9.28515625" style="3" bestFit="1" customWidth="1"/>
    <col min="14074" max="14074" width="12.85546875" style="3" bestFit="1" customWidth="1"/>
    <col min="14075" max="14076" width="9.140625" style="3"/>
    <col min="14077" max="14078" width="9.28515625" style="3" bestFit="1" customWidth="1"/>
    <col min="14079" max="14079" width="9.140625" style="3"/>
    <col min="14080" max="14081" width="9.28515625" style="3" bestFit="1" customWidth="1"/>
    <col min="14082" max="14082" width="12.85546875" style="3" bestFit="1" customWidth="1"/>
    <col min="14083" max="14084" width="9.140625" style="3"/>
    <col min="14085" max="14086" width="9.28515625" style="3" bestFit="1" customWidth="1"/>
    <col min="14087" max="14087" width="9.140625" style="3"/>
    <col min="14088" max="14089" width="9.28515625" style="3" bestFit="1" customWidth="1"/>
    <col min="14090" max="14090" width="12.85546875" style="3" bestFit="1" customWidth="1"/>
    <col min="14091" max="14092" width="9.140625" style="3"/>
    <col min="14093" max="14094" width="9.28515625" style="3" bestFit="1" customWidth="1"/>
    <col min="14095" max="14095" width="9.140625" style="3"/>
    <col min="14096" max="14097" width="9.28515625" style="3" bestFit="1" customWidth="1"/>
    <col min="14098" max="14098" width="12.85546875" style="3" bestFit="1" customWidth="1"/>
    <col min="14099" max="14100" width="9.140625" style="3"/>
    <col min="14101" max="14102" width="9.28515625" style="3" bestFit="1" customWidth="1"/>
    <col min="14103" max="14103" width="9.140625" style="3"/>
    <col min="14104" max="14105" width="9.28515625" style="3" bestFit="1" customWidth="1"/>
    <col min="14106" max="14106" width="12.85546875" style="3" bestFit="1" customWidth="1"/>
    <col min="14107" max="14108" width="9.140625" style="3"/>
    <col min="14109" max="14110" width="9.28515625" style="3" bestFit="1" customWidth="1"/>
    <col min="14111" max="14111" width="9.140625" style="3"/>
    <col min="14112" max="14113" width="9.28515625" style="3" bestFit="1" customWidth="1"/>
    <col min="14114" max="14114" width="12.85546875" style="3" bestFit="1" customWidth="1"/>
    <col min="14115" max="14116" width="9.140625" style="3"/>
    <col min="14117" max="14118" width="9.28515625" style="3" bestFit="1" customWidth="1"/>
    <col min="14119" max="14119" width="9.140625" style="3"/>
    <col min="14120" max="14121" width="9.28515625" style="3" bestFit="1" customWidth="1"/>
    <col min="14122" max="14122" width="12.85546875" style="3" bestFit="1" customWidth="1"/>
    <col min="14123" max="14124" width="9.140625" style="3"/>
    <col min="14125" max="14126" width="9.28515625" style="3" bestFit="1" customWidth="1"/>
    <col min="14127" max="14127" width="9.140625" style="3"/>
    <col min="14128" max="14129" width="9.28515625" style="3" bestFit="1" customWidth="1"/>
    <col min="14130" max="14130" width="12.85546875" style="3" bestFit="1" customWidth="1"/>
    <col min="14131" max="14132" width="9.140625" style="3"/>
    <col min="14133" max="14134" width="9.28515625" style="3" bestFit="1" customWidth="1"/>
    <col min="14135" max="14135" width="9.140625" style="3"/>
    <col min="14136" max="14137" width="9.28515625" style="3" bestFit="1" customWidth="1"/>
    <col min="14138" max="14138" width="12.85546875" style="3" bestFit="1" customWidth="1"/>
    <col min="14139" max="14140" width="9.140625" style="3"/>
    <col min="14141" max="14142" width="9.28515625" style="3" bestFit="1" customWidth="1"/>
    <col min="14143" max="14143" width="9.140625" style="3"/>
    <col min="14144" max="14145" width="9.28515625" style="3" bestFit="1" customWidth="1"/>
    <col min="14146" max="14146" width="12.85546875" style="3" bestFit="1" customWidth="1"/>
    <col min="14147" max="14148" width="9.140625" style="3"/>
    <col min="14149" max="14150" width="9.28515625" style="3" bestFit="1" customWidth="1"/>
    <col min="14151" max="14151" width="9.140625" style="3"/>
    <col min="14152" max="14153" width="9.28515625" style="3" bestFit="1" customWidth="1"/>
    <col min="14154" max="14154" width="12.85546875" style="3" bestFit="1" customWidth="1"/>
    <col min="14155" max="14156" width="9.140625" style="3"/>
    <col min="14157" max="14158" width="9.28515625" style="3" bestFit="1" customWidth="1"/>
    <col min="14159" max="14159" width="9.140625" style="3"/>
    <col min="14160" max="14161" width="9.28515625" style="3" bestFit="1" customWidth="1"/>
    <col min="14162" max="14162" width="12.85546875" style="3" bestFit="1" customWidth="1"/>
    <col min="14163" max="14164" width="9.140625" style="3"/>
    <col min="14165" max="14166" width="9.28515625" style="3" bestFit="1" customWidth="1"/>
    <col min="14167" max="14167" width="9.140625" style="3"/>
    <col min="14168" max="14169" width="9.28515625" style="3" bestFit="1" customWidth="1"/>
    <col min="14170" max="14170" width="12.85546875" style="3" bestFit="1" customWidth="1"/>
    <col min="14171" max="14172" width="9.140625" style="3"/>
    <col min="14173" max="14174" width="9.28515625" style="3" bestFit="1" customWidth="1"/>
    <col min="14175" max="14175" width="9.140625" style="3"/>
    <col min="14176" max="14177" width="9.28515625" style="3" bestFit="1" customWidth="1"/>
    <col min="14178" max="14178" width="12.85546875" style="3" bestFit="1" customWidth="1"/>
    <col min="14179" max="14180" width="9.140625" style="3"/>
    <col min="14181" max="14182" width="9.28515625" style="3" bestFit="1" customWidth="1"/>
    <col min="14183" max="14183" width="9.140625" style="3"/>
    <col min="14184" max="14185" width="9.28515625" style="3" bestFit="1" customWidth="1"/>
    <col min="14186" max="14186" width="12.85546875" style="3" bestFit="1" customWidth="1"/>
    <col min="14187" max="14188" width="9.140625" style="3"/>
    <col min="14189" max="14190" width="9.28515625" style="3" bestFit="1" customWidth="1"/>
    <col min="14191" max="14191" width="9.140625" style="3"/>
    <col min="14192" max="14193" width="9.28515625" style="3" bestFit="1" customWidth="1"/>
    <col min="14194" max="14194" width="12.85546875" style="3" bestFit="1" customWidth="1"/>
    <col min="14195" max="14196" width="9.140625" style="3"/>
    <col min="14197" max="14198" width="9.28515625" style="3" bestFit="1" customWidth="1"/>
    <col min="14199" max="14199" width="9.140625" style="3"/>
    <col min="14200" max="14201" width="9.28515625" style="3" bestFit="1" customWidth="1"/>
    <col min="14202" max="14202" width="12.85546875" style="3" bestFit="1" customWidth="1"/>
    <col min="14203" max="14204" width="9.140625" style="3"/>
    <col min="14205" max="14206" width="9.28515625" style="3" bestFit="1" customWidth="1"/>
    <col min="14207" max="14207" width="9.140625" style="3"/>
    <col min="14208" max="14209" width="9.28515625" style="3" bestFit="1" customWidth="1"/>
    <col min="14210" max="14210" width="12.85546875" style="3" bestFit="1" customWidth="1"/>
    <col min="14211" max="14212" width="9.140625" style="3"/>
    <col min="14213" max="14214" width="9.28515625" style="3" bestFit="1" customWidth="1"/>
    <col min="14215" max="14215" width="9.140625" style="3"/>
    <col min="14216" max="14217" width="9.28515625" style="3" bestFit="1" customWidth="1"/>
    <col min="14218" max="14218" width="12.85546875" style="3" bestFit="1" customWidth="1"/>
    <col min="14219" max="14220" width="9.140625" style="3"/>
    <col min="14221" max="14222" width="9.28515625" style="3" bestFit="1" customWidth="1"/>
    <col min="14223" max="14223" width="9.140625" style="3"/>
    <col min="14224" max="14225" width="9.28515625" style="3" bestFit="1" customWidth="1"/>
    <col min="14226" max="14226" width="12.85546875" style="3" bestFit="1" customWidth="1"/>
    <col min="14227" max="14228" width="9.140625" style="3"/>
    <col min="14229" max="14230" width="9.28515625" style="3" bestFit="1" customWidth="1"/>
    <col min="14231" max="14231" width="9.140625" style="3"/>
    <col min="14232" max="14233" width="9.28515625" style="3" bestFit="1" customWidth="1"/>
    <col min="14234" max="14234" width="12.85546875" style="3" bestFit="1" customWidth="1"/>
    <col min="14235" max="14236" width="9.140625" style="3"/>
    <col min="14237" max="14238" width="9.28515625" style="3" bestFit="1" customWidth="1"/>
    <col min="14239" max="14239" width="9.140625" style="3"/>
    <col min="14240" max="14241" width="9.28515625" style="3" bestFit="1" customWidth="1"/>
    <col min="14242" max="14242" width="12.85546875" style="3" bestFit="1" customWidth="1"/>
    <col min="14243" max="14244" width="9.140625" style="3"/>
    <col min="14245" max="14246" width="9.28515625" style="3" bestFit="1" customWidth="1"/>
    <col min="14247" max="14247" width="9.140625" style="3"/>
    <col min="14248" max="14249" width="9.28515625" style="3" bestFit="1" customWidth="1"/>
    <col min="14250" max="14250" width="12.85546875" style="3" bestFit="1" customWidth="1"/>
    <col min="14251" max="14252" width="9.140625" style="3"/>
    <col min="14253" max="14254" width="9.28515625" style="3" bestFit="1" customWidth="1"/>
    <col min="14255" max="14255" width="9.140625" style="3"/>
    <col min="14256" max="14257" width="9.28515625" style="3" bestFit="1" customWidth="1"/>
    <col min="14258" max="14258" width="12.85546875" style="3" bestFit="1" customWidth="1"/>
    <col min="14259" max="14260" width="9.140625" style="3"/>
    <col min="14261" max="14262" width="9.28515625" style="3" bestFit="1" customWidth="1"/>
    <col min="14263" max="14263" width="9.140625" style="3"/>
    <col min="14264" max="14265" width="9.28515625" style="3" bestFit="1" customWidth="1"/>
    <col min="14266" max="14266" width="12.85546875" style="3" bestFit="1" customWidth="1"/>
    <col min="14267" max="14268" width="9.140625" style="3"/>
    <col min="14269" max="14270" width="9.28515625" style="3" bestFit="1" customWidth="1"/>
    <col min="14271" max="14271" width="9.140625" style="3"/>
    <col min="14272" max="14273" width="9.28515625" style="3" bestFit="1" customWidth="1"/>
    <col min="14274" max="14274" width="12.85546875" style="3" bestFit="1" customWidth="1"/>
    <col min="14275" max="14276" width="9.140625" style="3"/>
    <col min="14277" max="14278" width="9.28515625" style="3" bestFit="1" customWidth="1"/>
    <col min="14279" max="14279" width="9.140625" style="3"/>
    <col min="14280" max="14281" width="9.28515625" style="3" bestFit="1" customWidth="1"/>
    <col min="14282" max="14282" width="12.85546875" style="3" bestFit="1" customWidth="1"/>
    <col min="14283" max="14284" width="9.140625" style="3"/>
    <col min="14285" max="14286" width="9.28515625" style="3" bestFit="1" customWidth="1"/>
    <col min="14287" max="14287" width="9.140625" style="3"/>
    <col min="14288" max="14289" width="9.28515625" style="3" bestFit="1" customWidth="1"/>
    <col min="14290" max="14290" width="12.85546875" style="3" bestFit="1" customWidth="1"/>
    <col min="14291" max="14292" width="9.140625" style="3"/>
    <col min="14293" max="14294" width="9.28515625" style="3" bestFit="1" customWidth="1"/>
    <col min="14295" max="14295" width="9.140625" style="3"/>
    <col min="14296" max="14297" width="9.28515625" style="3" bestFit="1" customWidth="1"/>
    <col min="14298" max="14298" width="12.85546875" style="3" bestFit="1" customWidth="1"/>
    <col min="14299" max="14300" width="9.140625" style="3"/>
    <col min="14301" max="14302" width="9.28515625" style="3" bestFit="1" customWidth="1"/>
    <col min="14303" max="14303" width="9.140625" style="3"/>
    <col min="14304" max="14305" width="9.28515625" style="3" bestFit="1" customWidth="1"/>
    <col min="14306" max="14306" width="12.85546875" style="3" bestFit="1" customWidth="1"/>
    <col min="14307" max="14308" width="9.140625" style="3"/>
    <col min="14309" max="14310" width="9.28515625" style="3" bestFit="1" customWidth="1"/>
    <col min="14311" max="14311" width="9.140625" style="3"/>
    <col min="14312" max="14313" width="9.28515625" style="3" bestFit="1" customWidth="1"/>
    <col min="14314" max="14314" width="12.85546875" style="3" bestFit="1" customWidth="1"/>
    <col min="14315" max="14316" width="9.140625" style="3"/>
    <col min="14317" max="14318" width="9.28515625" style="3" bestFit="1" customWidth="1"/>
    <col min="14319" max="14319" width="9.140625" style="3"/>
    <col min="14320" max="14321" width="9.28515625" style="3" bestFit="1" customWidth="1"/>
    <col min="14322" max="14322" width="12.85546875" style="3" bestFit="1" customWidth="1"/>
    <col min="14323" max="14324" width="9.140625" style="3"/>
    <col min="14325" max="14326" width="9.28515625" style="3" bestFit="1" customWidth="1"/>
    <col min="14327" max="14327" width="9.140625" style="3"/>
    <col min="14328" max="14329" width="9.28515625" style="3" bestFit="1" customWidth="1"/>
    <col min="14330" max="14330" width="12.85546875" style="3" bestFit="1" customWidth="1"/>
    <col min="14331" max="14332" width="9.140625" style="3"/>
    <col min="14333" max="14334" width="9.28515625" style="3" bestFit="1" customWidth="1"/>
    <col min="14335" max="14335" width="9.140625" style="3"/>
    <col min="14336" max="14337" width="9.28515625" style="3" bestFit="1" customWidth="1"/>
    <col min="14338" max="14338" width="12.85546875" style="3" bestFit="1" customWidth="1"/>
    <col min="14339" max="14340" width="9.140625" style="3"/>
    <col min="14341" max="14342" width="9.28515625" style="3" bestFit="1" customWidth="1"/>
    <col min="14343" max="14343" width="9.140625" style="3"/>
    <col min="14344" max="14345" width="9.28515625" style="3" bestFit="1" customWidth="1"/>
    <col min="14346" max="14346" width="12.85546875" style="3" bestFit="1" customWidth="1"/>
    <col min="14347" max="14348" width="9.140625" style="3"/>
    <col min="14349" max="14350" width="9.28515625" style="3" bestFit="1" customWidth="1"/>
    <col min="14351" max="14351" width="9.140625" style="3"/>
    <col min="14352" max="14353" width="9.28515625" style="3" bestFit="1" customWidth="1"/>
    <col min="14354" max="14354" width="12.85546875" style="3" bestFit="1" customWidth="1"/>
    <col min="14355" max="14356" width="9.140625" style="3"/>
    <col min="14357" max="14358" width="9.28515625" style="3" bestFit="1" customWidth="1"/>
    <col min="14359" max="14359" width="9.140625" style="3"/>
    <col min="14360" max="14361" width="9.28515625" style="3" bestFit="1" customWidth="1"/>
    <col min="14362" max="14362" width="12.85546875" style="3" bestFit="1" customWidth="1"/>
    <col min="14363" max="14364" width="9.140625" style="3"/>
    <col min="14365" max="14366" width="9.28515625" style="3" bestFit="1" customWidth="1"/>
    <col min="14367" max="14367" width="9.140625" style="3"/>
    <col min="14368" max="14369" width="9.28515625" style="3" bestFit="1" customWidth="1"/>
    <col min="14370" max="14370" width="12.85546875" style="3" bestFit="1" customWidth="1"/>
    <col min="14371" max="14372" width="9.140625" style="3"/>
    <col min="14373" max="14374" width="9.28515625" style="3" bestFit="1" customWidth="1"/>
    <col min="14375" max="14375" width="9.140625" style="3"/>
    <col min="14376" max="14377" width="9.28515625" style="3" bestFit="1" customWidth="1"/>
    <col min="14378" max="14378" width="12.85546875" style="3" bestFit="1" customWidth="1"/>
    <col min="14379" max="14380" width="9.140625" style="3"/>
    <col min="14381" max="14382" width="9.28515625" style="3" bestFit="1" customWidth="1"/>
    <col min="14383" max="14383" width="9.140625" style="3"/>
    <col min="14384" max="14385" width="9.28515625" style="3" bestFit="1" customWidth="1"/>
    <col min="14386" max="14386" width="12.85546875" style="3" bestFit="1" customWidth="1"/>
    <col min="14387" max="14388" width="9.140625" style="3"/>
    <col min="14389" max="14390" width="9.28515625" style="3" bestFit="1" customWidth="1"/>
    <col min="14391" max="14391" width="9.140625" style="3"/>
    <col min="14392" max="14393" width="9.28515625" style="3" bestFit="1" customWidth="1"/>
    <col min="14394" max="14394" width="12.85546875" style="3" bestFit="1" customWidth="1"/>
    <col min="14395" max="14396" width="9.140625" style="3"/>
    <col min="14397" max="14398" width="9.28515625" style="3" bestFit="1" customWidth="1"/>
    <col min="14399" max="14399" width="9.140625" style="3"/>
    <col min="14400" max="14401" width="9.28515625" style="3" bestFit="1" customWidth="1"/>
    <col min="14402" max="14402" width="12.85546875" style="3" bestFit="1" customWidth="1"/>
    <col min="14403" max="14404" width="9.140625" style="3"/>
    <col min="14405" max="14406" width="9.28515625" style="3" bestFit="1" customWidth="1"/>
    <col min="14407" max="14407" width="9.140625" style="3"/>
    <col min="14408" max="14409" width="9.28515625" style="3" bestFit="1" customWidth="1"/>
    <col min="14410" max="14410" width="12.85546875" style="3" bestFit="1" customWidth="1"/>
    <col min="14411" max="14412" width="9.140625" style="3"/>
    <col min="14413" max="14414" width="9.28515625" style="3" bestFit="1" customWidth="1"/>
    <col min="14415" max="14415" width="9.140625" style="3"/>
    <col min="14416" max="14417" width="9.28515625" style="3" bestFit="1" customWidth="1"/>
    <col min="14418" max="14418" width="12.85546875" style="3" bestFit="1" customWidth="1"/>
    <col min="14419" max="14420" width="9.140625" style="3"/>
    <col min="14421" max="14422" width="9.28515625" style="3" bestFit="1" customWidth="1"/>
    <col min="14423" max="14423" width="9.140625" style="3"/>
    <col min="14424" max="14425" width="9.28515625" style="3" bestFit="1" customWidth="1"/>
    <col min="14426" max="14426" width="12.85546875" style="3" bestFit="1" customWidth="1"/>
    <col min="14427" max="14428" width="9.140625" style="3"/>
    <col min="14429" max="14430" width="9.28515625" style="3" bestFit="1" customWidth="1"/>
    <col min="14431" max="14431" width="9.140625" style="3"/>
    <col min="14432" max="14433" width="9.28515625" style="3" bestFit="1" customWidth="1"/>
    <col min="14434" max="14434" width="12.85546875" style="3" bestFit="1" customWidth="1"/>
    <col min="14435" max="14436" width="9.140625" style="3"/>
    <col min="14437" max="14438" width="9.28515625" style="3" bestFit="1" customWidth="1"/>
    <col min="14439" max="14439" width="9.140625" style="3"/>
    <col min="14440" max="14441" width="9.28515625" style="3" bestFit="1" customWidth="1"/>
    <col min="14442" max="14442" width="12.85546875" style="3" bestFit="1" customWidth="1"/>
    <col min="14443" max="14444" width="9.140625" style="3"/>
    <col min="14445" max="14446" width="9.28515625" style="3" bestFit="1" customWidth="1"/>
    <col min="14447" max="14447" width="9.140625" style="3"/>
    <col min="14448" max="14449" width="9.28515625" style="3" bestFit="1" customWidth="1"/>
    <col min="14450" max="14450" width="12.85546875" style="3" bestFit="1" customWidth="1"/>
    <col min="14451" max="14452" width="9.140625" style="3"/>
    <col min="14453" max="14454" width="9.28515625" style="3" bestFit="1" customWidth="1"/>
    <col min="14455" max="14455" width="9.140625" style="3"/>
    <col min="14456" max="14457" width="9.28515625" style="3" bestFit="1" customWidth="1"/>
    <col min="14458" max="14458" width="12.85546875" style="3" bestFit="1" customWidth="1"/>
    <col min="14459" max="14460" width="9.140625" style="3"/>
    <col min="14461" max="14462" width="9.28515625" style="3" bestFit="1" customWidth="1"/>
    <col min="14463" max="14463" width="9.140625" style="3"/>
    <col min="14464" max="14465" width="9.28515625" style="3" bestFit="1" customWidth="1"/>
    <col min="14466" max="14466" width="12.85546875" style="3" bestFit="1" customWidth="1"/>
    <col min="14467" max="14468" width="9.140625" style="3"/>
    <col min="14469" max="14470" width="9.28515625" style="3" bestFit="1" customWidth="1"/>
    <col min="14471" max="14471" width="9.140625" style="3"/>
    <col min="14472" max="14473" width="9.28515625" style="3" bestFit="1" customWidth="1"/>
    <col min="14474" max="14474" width="12.85546875" style="3" bestFit="1" customWidth="1"/>
    <col min="14475" max="14476" width="9.140625" style="3"/>
    <col min="14477" max="14478" width="9.28515625" style="3" bestFit="1" customWidth="1"/>
    <col min="14479" max="14479" width="9.140625" style="3"/>
    <col min="14480" max="14481" width="9.28515625" style="3" bestFit="1" customWidth="1"/>
    <col min="14482" max="14482" width="12.85546875" style="3" bestFit="1" customWidth="1"/>
    <col min="14483" max="14484" width="9.140625" style="3"/>
    <col min="14485" max="14486" width="9.28515625" style="3" bestFit="1" customWidth="1"/>
    <col min="14487" max="14487" width="9.140625" style="3"/>
    <col min="14488" max="14489" width="9.28515625" style="3" bestFit="1" customWidth="1"/>
    <col min="14490" max="14490" width="12.85546875" style="3" bestFit="1" customWidth="1"/>
    <col min="14491" max="14492" width="9.140625" style="3"/>
    <col min="14493" max="14494" width="9.28515625" style="3" bestFit="1" customWidth="1"/>
    <col min="14495" max="14495" width="9.140625" style="3"/>
    <col min="14496" max="14497" width="9.28515625" style="3" bestFit="1" customWidth="1"/>
    <col min="14498" max="14498" width="12.85546875" style="3" bestFit="1" customWidth="1"/>
    <col min="14499" max="14500" width="9.140625" style="3"/>
    <col min="14501" max="14502" width="9.28515625" style="3" bestFit="1" customWidth="1"/>
    <col min="14503" max="14503" width="9.140625" style="3"/>
    <col min="14504" max="14505" width="9.28515625" style="3" bestFit="1" customWidth="1"/>
    <col min="14506" max="14506" width="12.85546875" style="3" bestFit="1" customWidth="1"/>
    <col min="14507" max="14508" width="9.140625" style="3"/>
    <col min="14509" max="14510" width="9.28515625" style="3" bestFit="1" customWidth="1"/>
    <col min="14511" max="14511" width="9.140625" style="3"/>
    <col min="14512" max="14513" width="9.28515625" style="3" bestFit="1" customWidth="1"/>
    <col min="14514" max="14514" width="12.85546875" style="3" bestFit="1" customWidth="1"/>
    <col min="14515" max="14516" width="9.140625" style="3"/>
    <col min="14517" max="14518" width="9.28515625" style="3" bestFit="1" customWidth="1"/>
    <col min="14519" max="14519" width="9.140625" style="3"/>
    <col min="14520" max="14521" width="9.28515625" style="3" bestFit="1" customWidth="1"/>
    <col min="14522" max="14522" width="12.85546875" style="3" bestFit="1" customWidth="1"/>
    <col min="14523" max="14524" width="9.140625" style="3"/>
    <col min="14525" max="14526" width="9.28515625" style="3" bestFit="1" customWidth="1"/>
    <col min="14527" max="14527" width="9.140625" style="3"/>
    <col min="14528" max="14529" width="9.28515625" style="3" bestFit="1" customWidth="1"/>
    <col min="14530" max="14530" width="12.85546875" style="3" bestFit="1" customWidth="1"/>
    <col min="14531" max="14532" width="9.140625" style="3"/>
    <col min="14533" max="14534" width="9.28515625" style="3" bestFit="1" customWidth="1"/>
    <col min="14535" max="14535" width="9.140625" style="3"/>
    <col min="14536" max="14537" width="9.28515625" style="3" bestFit="1" customWidth="1"/>
    <col min="14538" max="14538" width="12.85546875" style="3" bestFit="1" customWidth="1"/>
    <col min="14539" max="14540" width="9.140625" style="3"/>
    <col min="14541" max="14542" width="9.28515625" style="3" bestFit="1" customWidth="1"/>
    <col min="14543" max="14543" width="9.140625" style="3"/>
    <col min="14544" max="14545" width="9.28515625" style="3" bestFit="1" customWidth="1"/>
    <col min="14546" max="14546" width="12.85546875" style="3" bestFit="1" customWidth="1"/>
    <col min="14547" max="14548" width="9.140625" style="3"/>
    <col min="14549" max="14550" width="9.28515625" style="3" bestFit="1" customWidth="1"/>
    <col min="14551" max="14551" width="9.140625" style="3"/>
    <col min="14552" max="14553" width="9.28515625" style="3" bestFit="1" customWidth="1"/>
    <col min="14554" max="14554" width="12.85546875" style="3" bestFit="1" customWidth="1"/>
    <col min="14555" max="14556" width="9.140625" style="3"/>
    <col min="14557" max="14558" width="9.28515625" style="3" bestFit="1" customWidth="1"/>
    <col min="14559" max="14559" width="9.140625" style="3"/>
    <col min="14560" max="14561" width="9.28515625" style="3" bestFit="1" customWidth="1"/>
    <col min="14562" max="14562" width="12.85546875" style="3" bestFit="1" customWidth="1"/>
    <col min="14563" max="14564" width="9.140625" style="3"/>
    <col min="14565" max="14566" width="9.28515625" style="3" bestFit="1" customWidth="1"/>
    <col min="14567" max="14567" width="9.140625" style="3"/>
    <col min="14568" max="14569" width="9.28515625" style="3" bestFit="1" customWidth="1"/>
    <col min="14570" max="14570" width="12.85546875" style="3" bestFit="1" customWidth="1"/>
    <col min="14571" max="14572" width="9.140625" style="3"/>
    <col min="14573" max="14574" width="9.28515625" style="3" bestFit="1" customWidth="1"/>
    <col min="14575" max="14575" width="9.140625" style="3"/>
    <col min="14576" max="14577" width="9.28515625" style="3" bestFit="1" customWidth="1"/>
    <col min="14578" max="14578" width="12.85546875" style="3" bestFit="1" customWidth="1"/>
    <col min="14579" max="14580" width="9.140625" style="3"/>
    <col min="14581" max="14582" width="9.28515625" style="3" bestFit="1" customWidth="1"/>
    <col min="14583" max="14583" width="9.140625" style="3"/>
    <col min="14584" max="14585" width="9.28515625" style="3" bestFit="1" customWidth="1"/>
    <col min="14586" max="14586" width="12.85546875" style="3" bestFit="1" customWidth="1"/>
    <col min="14587" max="14588" width="9.140625" style="3"/>
    <col min="14589" max="14590" width="9.28515625" style="3" bestFit="1" customWidth="1"/>
    <col min="14591" max="14591" width="9.140625" style="3"/>
    <col min="14592" max="14593" width="9.28515625" style="3" bestFit="1" customWidth="1"/>
    <col min="14594" max="14594" width="12.85546875" style="3" bestFit="1" customWidth="1"/>
    <col min="14595" max="14596" width="9.140625" style="3"/>
    <col min="14597" max="14598" width="9.28515625" style="3" bestFit="1" customWidth="1"/>
    <col min="14599" max="14599" width="9.140625" style="3"/>
    <col min="14600" max="14601" width="9.28515625" style="3" bestFit="1" customWidth="1"/>
    <col min="14602" max="14602" width="12.85546875" style="3" bestFit="1" customWidth="1"/>
    <col min="14603" max="14604" width="9.140625" style="3"/>
    <col min="14605" max="14606" width="9.28515625" style="3" bestFit="1" customWidth="1"/>
    <col min="14607" max="14607" width="9.140625" style="3"/>
    <col min="14608" max="14609" width="9.28515625" style="3" bestFit="1" customWidth="1"/>
    <col min="14610" max="14610" width="12.85546875" style="3" bestFit="1" customWidth="1"/>
    <col min="14611" max="14612" width="9.140625" style="3"/>
    <col min="14613" max="14614" width="9.28515625" style="3" bestFit="1" customWidth="1"/>
    <col min="14615" max="14615" width="9.140625" style="3"/>
    <col min="14616" max="14617" width="9.28515625" style="3" bestFit="1" customWidth="1"/>
    <col min="14618" max="14618" width="12.85546875" style="3" bestFit="1" customWidth="1"/>
    <col min="14619" max="14620" width="9.140625" style="3"/>
    <col min="14621" max="14622" width="9.28515625" style="3" bestFit="1" customWidth="1"/>
    <col min="14623" max="14623" width="9.140625" style="3"/>
    <col min="14624" max="14625" width="9.28515625" style="3" bestFit="1" customWidth="1"/>
    <col min="14626" max="14626" width="12.85546875" style="3" bestFit="1" customWidth="1"/>
    <col min="14627" max="14628" width="9.140625" style="3"/>
    <col min="14629" max="14630" width="9.28515625" style="3" bestFit="1" customWidth="1"/>
    <col min="14631" max="14631" width="9.140625" style="3"/>
    <col min="14632" max="14633" width="9.28515625" style="3" bestFit="1" customWidth="1"/>
    <col min="14634" max="14634" width="12.85546875" style="3" bestFit="1" customWidth="1"/>
    <col min="14635" max="14636" width="9.140625" style="3"/>
    <col min="14637" max="14638" width="9.28515625" style="3" bestFit="1" customWidth="1"/>
    <col min="14639" max="14639" width="9.140625" style="3"/>
    <col min="14640" max="14641" width="9.28515625" style="3" bestFit="1" customWidth="1"/>
    <col min="14642" max="14642" width="12.85546875" style="3" bestFit="1" customWidth="1"/>
    <col min="14643" max="14644" width="9.140625" style="3"/>
    <col min="14645" max="14646" width="9.28515625" style="3" bestFit="1" customWidth="1"/>
    <col min="14647" max="14647" width="9.140625" style="3"/>
    <col min="14648" max="14649" width="9.28515625" style="3" bestFit="1" customWidth="1"/>
    <col min="14650" max="14650" width="12.85546875" style="3" bestFit="1" customWidth="1"/>
    <col min="14651" max="14652" width="9.140625" style="3"/>
    <col min="14653" max="14654" width="9.28515625" style="3" bestFit="1" customWidth="1"/>
    <col min="14655" max="14655" width="9.140625" style="3"/>
    <col min="14656" max="14657" width="9.28515625" style="3" bestFit="1" customWidth="1"/>
    <col min="14658" max="14658" width="12.85546875" style="3" bestFit="1" customWidth="1"/>
    <col min="14659" max="14660" width="9.140625" style="3"/>
    <col min="14661" max="14662" width="9.28515625" style="3" bestFit="1" customWidth="1"/>
    <col min="14663" max="14663" width="9.140625" style="3"/>
    <col min="14664" max="14665" width="9.28515625" style="3" bestFit="1" customWidth="1"/>
    <col min="14666" max="14666" width="12.85546875" style="3" bestFit="1" customWidth="1"/>
    <col min="14667" max="14668" width="9.140625" style="3"/>
    <col min="14669" max="14670" width="9.28515625" style="3" bestFit="1" customWidth="1"/>
    <col min="14671" max="14671" width="9.140625" style="3"/>
    <col min="14672" max="14673" width="9.28515625" style="3" bestFit="1" customWidth="1"/>
    <col min="14674" max="14674" width="12.85546875" style="3" bestFit="1" customWidth="1"/>
    <col min="14675" max="14676" width="9.140625" style="3"/>
    <col min="14677" max="14678" width="9.28515625" style="3" bestFit="1" customWidth="1"/>
    <col min="14679" max="14679" width="9.140625" style="3"/>
    <col min="14680" max="14681" width="9.28515625" style="3" bestFit="1" customWidth="1"/>
    <col min="14682" max="14682" width="12.85546875" style="3" bestFit="1" customWidth="1"/>
    <col min="14683" max="14684" width="9.140625" style="3"/>
    <col min="14685" max="14686" width="9.28515625" style="3" bestFit="1" customWidth="1"/>
    <col min="14687" max="14687" width="9.140625" style="3"/>
    <col min="14688" max="14689" width="9.28515625" style="3" bestFit="1" customWidth="1"/>
    <col min="14690" max="14690" width="12.85546875" style="3" bestFit="1" customWidth="1"/>
    <col min="14691" max="14692" width="9.140625" style="3"/>
    <col min="14693" max="14694" width="9.28515625" style="3" bestFit="1" customWidth="1"/>
    <col min="14695" max="14695" width="9.140625" style="3"/>
    <col min="14696" max="14697" width="9.28515625" style="3" bestFit="1" customWidth="1"/>
    <col min="14698" max="14698" width="12.85546875" style="3" bestFit="1" customWidth="1"/>
    <col min="14699" max="14700" width="9.140625" style="3"/>
    <col min="14701" max="14702" width="9.28515625" style="3" bestFit="1" customWidth="1"/>
    <col min="14703" max="14703" width="9.140625" style="3"/>
    <col min="14704" max="14705" width="9.28515625" style="3" bestFit="1" customWidth="1"/>
    <col min="14706" max="14706" width="12.85546875" style="3" bestFit="1" customWidth="1"/>
    <col min="14707" max="14708" width="9.140625" style="3"/>
    <col min="14709" max="14710" width="9.28515625" style="3" bestFit="1" customWidth="1"/>
    <col min="14711" max="14711" width="9.140625" style="3"/>
    <col min="14712" max="14713" width="9.28515625" style="3" bestFit="1" customWidth="1"/>
    <col min="14714" max="14714" width="12.85546875" style="3" bestFit="1" customWidth="1"/>
    <col min="14715" max="14716" width="9.140625" style="3"/>
    <col min="14717" max="14718" width="9.28515625" style="3" bestFit="1" customWidth="1"/>
    <col min="14719" max="14719" width="9.140625" style="3"/>
    <col min="14720" max="14721" width="9.28515625" style="3" bestFit="1" customWidth="1"/>
    <col min="14722" max="14722" width="12.85546875" style="3" bestFit="1" customWidth="1"/>
    <col min="14723" max="14724" width="9.140625" style="3"/>
    <col min="14725" max="14726" width="9.28515625" style="3" bestFit="1" customWidth="1"/>
    <col min="14727" max="14727" width="9.140625" style="3"/>
    <col min="14728" max="14729" width="9.28515625" style="3" bestFit="1" customWidth="1"/>
    <col min="14730" max="14730" width="12.85546875" style="3" bestFit="1" customWidth="1"/>
    <col min="14731" max="14732" width="9.140625" style="3"/>
    <col min="14733" max="14734" width="9.28515625" style="3" bestFit="1" customWidth="1"/>
    <col min="14735" max="14735" width="9.140625" style="3"/>
    <col min="14736" max="14737" width="9.28515625" style="3" bestFit="1" customWidth="1"/>
    <col min="14738" max="14738" width="12.85546875" style="3" bestFit="1" customWidth="1"/>
    <col min="14739" max="14740" width="9.140625" style="3"/>
    <col min="14741" max="14742" width="9.28515625" style="3" bestFit="1" customWidth="1"/>
    <col min="14743" max="14743" width="9.140625" style="3"/>
    <col min="14744" max="14745" width="9.28515625" style="3" bestFit="1" customWidth="1"/>
    <col min="14746" max="14746" width="12.85546875" style="3" bestFit="1" customWidth="1"/>
    <col min="14747" max="14748" width="9.140625" style="3"/>
    <col min="14749" max="14750" width="9.28515625" style="3" bestFit="1" customWidth="1"/>
    <col min="14751" max="14751" width="9.140625" style="3"/>
    <col min="14752" max="14753" width="9.28515625" style="3" bestFit="1" customWidth="1"/>
    <col min="14754" max="14754" width="12.85546875" style="3" bestFit="1" customWidth="1"/>
    <col min="14755" max="14756" width="9.140625" style="3"/>
    <col min="14757" max="14758" width="9.28515625" style="3" bestFit="1" customWidth="1"/>
    <col min="14759" max="14759" width="9.140625" style="3"/>
    <col min="14760" max="14761" width="9.28515625" style="3" bestFit="1" customWidth="1"/>
    <col min="14762" max="14762" width="12.85546875" style="3" bestFit="1" customWidth="1"/>
    <col min="14763" max="14764" width="9.140625" style="3"/>
    <col min="14765" max="14766" width="9.28515625" style="3" bestFit="1" customWidth="1"/>
    <col min="14767" max="14767" width="9.140625" style="3"/>
    <col min="14768" max="14769" width="9.28515625" style="3" bestFit="1" customWidth="1"/>
    <col min="14770" max="14770" width="12.85546875" style="3" bestFit="1" customWidth="1"/>
    <col min="14771" max="14772" width="9.140625" style="3"/>
    <col min="14773" max="14774" width="9.28515625" style="3" bestFit="1" customWidth="1"/>
    <col min="14775" max="14775" width="9.140625" style="3"/>
    <col min="14776" max="14777" width="9.28515625" style="3" bestFit="1" customWidth="1"/>
    <col min="14778" max="14778" width="12.85546875" style="3" bestFit="1" customWidth="1"/>
    <col min="14779" max="14780" width="9.140625" style="3"/>
    <col min="14781" max="14782" width="9.28515625" style="3" bestFit="1" customWidth="1"/>
    <col min="14783" max="14783" width="9.140625" style="3"/>
    <col min="14784" max="14785" width="9.28515625" style="3" bestFit="1" customWidth="1"/>
    <col min="14786" max="14786" width="12.85546875" style="3" bestFit="1" customWidth="1"/>
    <col min="14787" max="14788" width="9.140625" style="3"/>
    <col min="14789" max="14790" width="9.28515625" style="3" bestFit="1" customWidth="1"/>
    <col min="14791" max="14791" width="9.140625" style="3"/>
    <col min="14792" max="14793" width="9.28515625" style="3" bestFit="1" customWidth="1"/>
    <col min="14794" max="14794" width="12.85546875" style="3" bestFit="1" customWidth="1"/>
    <col min="14795" max="14796" width="9.140625" style="3"/>
    <col min="14797" max="14798" width="9.28515625" style="3" bestFit="1" customWidth="1"/>
    <col min="14799" max="14799" width="9.140625" style="3"/>
    <col min="14800" max="14801" width="9.28515625" style="3" bestFit="1" customWidth="1"/>
    <col min="14802" max="14802" width="12.85546875" style="3" bestFit="1" customWidth="1"/>
    <col min="14803" max="14804" width="9.140625" style="3"/>
    <col min="14805" max="14806" width="9.28515625" style="3" bestFit="1" customWidth="1"/>
    <col min="14807" max="14807" width="9.140625" style="3"/>
    <col min="14808" max="14809" width="9.28515625" style="3" bestFit="1" customWidth="1"/>
    <col min="14810" max="14810" width="12.85546875" style="3" bestFit="1" customWidth="1"/>
    <col min="14811" max="14812" width="9.140625" style="3"/>
    <col min="14813" max="14814" width="9.28515625" style="3" bestFit="1" customWidth="1"/>
    <col min="14815" max="14815" width="9.140625" style="3"/>
    <col min="14816" max="14817" width="9.28515625" style="3" bestFit="1" customWidth="1"/>
    <col min="14818" max="14818" width="12.85546875" style="3" bestFit="1" customWidth="1"/>
    <col min="14819" max="14820" width="9.140625" style="3"/>
    <col min="14821" max="14822" width="9.28515625" style="3" bestFit="1" customWidth="1"/>
    <col min="14823" max="14823" width="9.140625" style="3"/>
    <col min="14824" max="14825" width="9.28515625" style="3" bestFit="1" customWidth="1"/>
    <col min="14826" max="14826" width="12.85546875" style="3" bestFit="1" customWidth="1"/>
    <col min="14827" max="14828" width="9.140625" style="3"/>
    <col min="14829" max="14830" width="9.28515625" style="3" bestFit="1" customWidth="1"/>
    <col min="14831" max="14831" width="9.140625" style="3"/>
    <col min="14832" max="14833" width="9.28515625" style="3" bestFit="1" customWidth="1"/>
    <col min="14834" max="14834" width="12.85546875" style="3" bestFit="1" customWidth="1"/>
    <col min="14835" max="14836" width="9.140625" style="3"/>
    <col min="14837" max="14838" width="9.28515625" style="3" bestFit="1" customWidth="1"/>
    <col min="14839" max="14839" width="9.140625" style="3"/>
    <col min="14840" max="14841" width="9.28515625" style="3" bestFit="1" customWidth="1"/>
    <col min="14842" max="14842" width="12.85546875" style="3" bestFit="1" customWidth="1"/>
    <col min="14843" max="14844" width="9.140625" style="3"/>
    <col min="14845" max="14846" width="9.28515625" style="3" bestFit="1" customWidth="1"/>
    <col min="14847" max="14847" width="9.140625" style="3"/>
    <col min="14848" max="14849" width="9.28515625" style="3" bestFit="1" customWidth="1"/>
    <col min="14850" max="14850" width="12.85546875" style="3" bestFit="1" customWidth="1"/>
    <col min="14851" max="14852" width="9.140625" style="3"/>
    <col min="14853" max="14854" width="9.28515625" style="3" bestFit="1" customWidth="1"/>
    <col min="14855" max="14855" width="9.140625" style="3"/>
    <col min="14856" max="14857" width="9.28515625" style="3" bestFit="1" customWidth="1"/>
    <col min="14858" max="14858" width="12.85546875" style="3" bestFit="1" customWidth="1"/>
    <col min="14859" max="14860" width="9.140625" style="3"/>
    <col min="14861" max="14862" width="9.28515625" style="3" bestFit="1" customWidth="1"/>
    <col min="14863" max="14863" width="9.140625" style="3"/>
    <col min="14864" max="14865" width="9.28515625" style="3" bestFit="1" customWidth="1"/>
    <col min="14866" max="14866" width="12.85546875" style="3" bestFit="1" customWidth="1"/>
    <col min="14867" max="14868" width="9.140625" style="3"/>
    <col min="14869" max="14870" width="9.28515625" style="3" bestFit="1" customWidth="1"/>
    <col min="14871" max="14871" width="9.140625" style="3"/>
    <col min="14872" max="14873" width="9.28515625" style="3" bestFit="1" customWidth="1"/>
    <col min="14874" max="14874" width="12.85546875" style="3" bestFit="1" customWidth="1"/>
    <col min="14875" max="14876" width="9.140625" style="3"/>
    <col min="14877" max="14878" width="9.28515625" style="3" bestFit="1" customWidth="1"/>
    <col min="14879" max="14879" width="9.140625" style="3"/>
    <col min="14880" max="14881" width="9.28515625" style="3" bestFit="1" customWidth="1"/>
    <col min="14882" max="14882" width="12.85546875" style="3" bestFit="1" customWidth="1"/>
    <col min="14883" max="14884" width="9.140625" style="3"/>
    <col min="14885" max="14886" width="9.28515625" style="3" bestFit="1" customWidth="1"/>
    <col min="14887" max="14887" width="9.140625" style="3"/>
    <col min="14888" max="14889" width="9.28515625" style="3" bestFit="1" customWidth="1"/>
    <col min="14890" max="14890" width="12.85546875" style="3" bestFit="1" customWidth="1"/>
    <col min="14891" max="14892" width="9.140625" style="3"/>
    <col min="14893" max="14894" width="9.28515625" style="3" bestFit="1" customWidth="1"/>
    <col min="14895" max="14895" width="9.140625" style="3"/>
    <col min="14896" max="14897" width="9.28515625" style="3" bestFit="1" customWidth="1"/>
    <col min="14898" max="14898" width="12.85546875" style="3" bestFit="1" customWidth="1"/>
    <col min="14899" max="14900" width="9.140625" style="3"/>
    <col min="14901" max="14902" width="9.28515625" style="3" bestFit="1" customWidth="1"/>
    <col min="14903" max="14903" width="9.140625" style="3"/>
    <col min="14904" max="14905" width="9.28515625" style="3" bestFit="1" customWidth="1"/>
    <col min="14906" max="14906" width="12.85546875" style="3" bestFit="1" customWidth="1"/>
    <col min="14907" max="14908" width="9.140625" style="3"/>
    <col min="14909" max="14910" width="9.28515625" style="3" bestFit="1" customWidth="1"/>
    <col min="14911" max="14911" width="9.140625" style="3"/>
    <col min="14912" max="14913" width="9.28515625" style="3" bestFit="1" customWidth="1"/>
    <col min="14914" max="14914" width="12.85546875" style="3" bestFit="1" customWidth="1"/>
    <col min="14915" max="14916" width="9.140625" style="3"/>
    <col min="14917" max="14918" width="9.28515625" style="3" bestFit="1" customWidth="1"/>
    <col min="14919" max="14919" width="9.140625" style="3"/>
    <col min="14920" max="14921" width="9.28515625" style="3" bestFit="1" customWidth="1"/>
    <col min="14922" max="14922" width="12.85546875" style="3" bestFit="1" customWidth="1"/>
    <col min="14923" max="14924" width="9.140625" style="3"/>
    <col min="14925" max="14926" width="9.28515625" style="3" bestFit="1" customWidth="1"/>
    <col min="14927" max="14927" width="9.140625" style="3"/>
    <col min="14928" max="14929" width="9.28515625" style="3" bestFit="1" customWidth="1"/>
    <col min="14930" max="14930" width="12.85546875" style="3" bestFit="1" customWidth="1"/>
    <col min="14931" max="14932" width="9.140625" style="3"/>
    <col min="14933" max="14934" width="9.28515625" style="3" bestFit="1" customWidth="1"/>
    <col min="14935" max="14935" width="9.140625" style="3"/>
    <col min="14936" max="14937" width="9.28515625" style="3" bestFit="1" customWidth="1"/>
    <col min="14938" max="14938" width="12.85546875" style="3" bestFit="1" customWidth="1"/>
    <col min="14939" max="14940" width="9.140625" style="3"/>
    <col min="14941" max="14942" width="9.28515625" style="3" bestFit="1" customWidth="1"/>
    <col min="14943" max="14943" width="9.140625" style="3"/>
    <col min="14944" max="14945" width="9.28515625" style="3" bestFit="1" customWidth="1"/>
    <col min="14946" max="14946" width="12.85546875" style="3" bestFit="1" customWidth="1"/>
    <col min="14947" max="14948" width="9.140625" style="3"/>
    <col min="14949" max="14950" width="9.28515625" style="3" bestFit="1" customWidth="1"/>
    <col min="14951" max="14951" width="9.140625" style="3"/>
    <col min="14952" max="14953" width="9.28515625" style="3" bestFit="1" customWidth="1"/>
    <col min="14954" max="14954" width="12.85546875" style="3" bestFit="1" customWidth="1"/>
    <col min="14955" max="14956" width="9.140625" style="3"/>
    <col min="14957" max="14958" width="9.28515625" style="3" bestFit="1" customWidth="1"/>
    <col min="14959" max="14959" width="9.140625" style="3"/>
    <col min="14960" max="14961" width="9.28515625" style="3" bestFit="1" customWidth="1"/>
    <col min="14962" max="14962" width="12.85546875" style="3" bestFit="1" customWidth="1"/>
    <col min="14963" max="14964" width="9.140625" style="3"/>
    <col min="14965" max="14966" width="9.28515625" style="3" bestFit="1" customWidth="1"/>
    <col min="14967" max="14967" width="9.140625" style="3"/>
    <col min="14968" max="14969" width="9.28515625" style="3" bestFit="1" customWidth="1"/>
    <col min="14970" max="14970" width="12.85546875" style="3" bestFit="1" customWidth="1"/>
    <col min="14971" max="14972" width="9.140625" style="3"/>
    <col min="14973" max="14974" width="9.28515625" style="3" bestFit="1" customWidth="1"/>
    <col min="14975" max="14975" width="9.140625" style="3"/>
    <col min="14976" max="14977" width="9.28515625" style="3" bestFit="1" customWidth="1"/>
    <col min="14978" max="14978" width="12.85546875" style="3" bestFit="1" customWidth="1"/>
    <col min="14979" max="14980" width="9.140625" style="3"/>
    <col min="14981" max="14982" width="9.28515625" style="3" bestFit="1" customWidth="1"/>
    <col min="14983" max="14983" width="9.140625" style="3"/>
    <col min="14984" max="14985" width="9.28515625" style="3" bestFit="1" customWidth="1"/>
    <col min="14986" max="14986" width="12.85546875" style="3" bestFit="1" customWidth="1"/>
    <col min="14987" max="14988" width="9.140625" style="3"/>
    <col min="14989" max="14990" width="9.28515625" style="3" bestFit="1" customWidth="1"/>
    <col min="14991" max="14991" width="9.140625" style="3"/>
    <col min="14992" max="14993" width="9.28515625" style="3" bestFit="1" customWidth="1"/>
    <col min="14994" max="14994" width="12.85546875" style="3" bestFit="1" customWidth="1"/>
    <col min="14995" max="14996" width="9.140625" style="3"/>
    <col min="14997" max="14998" width="9.28515625" style="3" bestFit="1" customWidth="1"/>
    <col min="14999" max="14999" width="9.140625" style="3"/>
    <col min="15000" max="15001" width="9.28515625" style="3" bestFit="1" customWidth="1"/>
    <col min="15002" max="15002" width="12.85546875" style="3" bestFit="1" customWidth="1"/>
    <col min="15003" max="15004" width="9.140625" style="3"/>
    <col min="15005" max="15006" width="9.28515625" style="3" bestFit="1" customWidth="1"/>
    <col min="15007" max="15007" width="9.140625" style="3"/>
    <col min="15008" max="15009" width="9.28515625" style="3" bestFit="1" customWidth="1"/>
    <col min="15010" max="15010" width="12.85546875" style="3" bestFit="1" customWidth="1"/>
    <col min="15011" max="15012" width="9.140625" style="3"/>
    <col min="15013" max="15014" width="9.28515625" style="3" bestFit="1" customWidth="1"/>
    <col min="15015" max="15015" width="9.140625" style="3"/>
    <col min="15016" max="15017" width="9.28515625" style="3" bestFit="1" customWidth="1"/>
    <col min="15018" max="15018" width="12.85546875" style="3" bestFit="1" customWidth="1"/>
    <col min="15019" max="15020" width="9.140625" style="3"/>
    <col min="15021" max="15022" width="9.28515625" style="3" bestFit="1" customWidth="1"/>
    <col min="15023" max="15023" width="9.140625" style="3"/>
    <col min="15024" max="15025" width="9.28515625" style="3" bestFit="1" customWidth="1"/>
    <col min="15026" max="15026" width="12.85546875" style="3" bestFit="1" customWidth="1"/>
    <col min="15027" max="15028" width="9.140625" style="3"/>
    <col min="15029" max="15030" width="9.28515625" style="3" bestFit="1" customWidth="1"/>
    <col min="15031" max="15031" width="9.140625" style="3"/>
    <col min="15032" max="15033" width="9.28515625" style="3" bestFit="1" customWidth="1"/>
    <col min="15034" max="15034" width="12.85546875" style="3" bestFit="1" customWidth="1"/>
    <col min="15035" max="15036" width="9.140625" style="3"/>
    <col min="15037" max="15038" width="9.28515625" style="3" bestFit="1" customWidth="1"/>
    <col min="15039" max="15039" width="9.140625" style="3"/>
    <col min="15040" max="15041" width="9.28515625" style="3" bestFit="1" customWidth="1"/>
    <col min="15042" max="15042" width="12.85546875" style="3" bestFit="1" customWidth="1"/>
    <col min="15043" max="15044" width="9.140625" style="3"/>
    <col min="15045" max="15046" width="9.28515625" style="3" bestFit="1" customWidth="1"/>
    <col min="15047" max="15047" width="9.140625" style="3"/>
    <col min="15048" max="15049" width="9.28515625" style="3" bestFit="1" customWidth="1"/>
    <col min="15050" max="15050" width="12.85546875" style="3" bestFit="1" customWidth="1"/>
    <col min="15051" max="15052" width="9.140625" style="3"/>
    <col min="15053" max="15054" width="9.28515625" style="3" bestFit="1" customWidth="1"/>
    <col min="15055" max="15055" width="9.140625" style="3"/>
    <col min="15056" max="15057" width="9.28515625" style="3" bestFit="1" customWidth="1"/>
    <col min="15058" max="15058" width="12.85546875" style="3" bestFit="1" customWidth="1"/>
    <col min="15059" max="15060" width="9.140625" style="3"/>
    <col min="15061" max="15062" width="9.28515625" style="3" bestFit="1" customWidth="1"/>
    <col min="15063" max="15063" width="9.140625" style="3"/>
    <col min="15064" max="15065" width="9.28515625" style="3" bestFit="1" customWidth="1"/>
    <col min="15066" max="15066" width="12.85546875" style="3" bestFit="1" customWidth="1"/>
    <col min="15067" max="15068" width="9.140625" style="3"/>
    <col min="15069" max="15070" width="9.28515625" style="3" bestFit="1" customWidth="1"/>
    <col min="15071" max="15071" width="9.140625" style="3"/>
    <col min="15072" max="15073" width="9.28515625" style="3" bestFit="1" customWidth="1"/>
    <col min="15074" max="15074" width="12.85546875" style="3" bestFit="1" customWidth="1"/>
    <col min="15075" max="15076" width="9.140625" style="3"/>
    <col min="15077" max="15078" width="9.28515625" style="3" bestFit="1" customWidth="1"/>
    <col min="15079" max="15079" width="9.140625" style="3"/>
    <col min="15080" max="15081" width="9.28515625" style="3" bestFit="1" customWidth="1"/>
    <col min="15082" max="15082" width="12.85546875" style="3" bestFit="1" customWidth="1"/>
    <col min="15083" max="15084" width="9.140625" style="3"/>
    <col min="15085" max="15086" width="9.28515625" style="3" bestFit="1" customWidth="1"/>
    <col min="15087" max="15087" width="9.140625" style="3"/>
    <col min="15088" max="15089" width="9.28515625" style="3" bestFit="1" customWidth="1"/>
    <col min="15090" max="15090" width="12.85546875" style="3" bestFit="1" customWidth="1"/>
    <col min="15091" max="15092" width="9.140625" style="3"/>
    <col min="15093" max="15094" width="9.28515625" style="3" bestFit="1" customWidth="1"/>
    <col min="15095" max="15095" width="9.140625" style="3"/>
    <col min="15096" max="15097" width="9.28515625" style="3" bestFit="1" customWidth="1"/>
    <col min="15098" max="15098" width="12.85546875" style="3" bestFit="1" customWidth="1"/>
    <col min="15099" max="15100" width="9.140625" style="3"/>
    <col min="15101" max="15102" width="9.28515625" style="3" bestFit="1" customWidth="1"/>
    <col min="15103" max="15103" width="9.140625" style="3"/>
    <col min="15104" max="15105" width="9.28515625" style="3" bestFit="1" customWidth="1"/>
    <col min="15106" max="15106" width="12.85546875" style="3" bestFit="1" customWidth="1"/>
    <col min="15107" max="15108" width="9.140625" style="3"/>
    <col min="15109" max="15110" width="9.28515625" style="3" bestFit="1" customWidth="1"/>
    <col min="15111" max="15111" width="9.140625" style="3"/>
    <col min="15112" max="15113" width="9.28515625" style="3" bestFit="1" customWidth="1"/>
    <col min="15114" max="15114" width="12.85546875" style="3" bestFit="1" customWidth="1"/>
    <col min="15115" max="15116" width="9.140625" style="3"/>
    <col min="15117" max="15118" width="9.28515625" style="3" bestFit="1" customWidth="1"/>
    <col min="15119" max="15119" width="9.140625" style="3"/>
    <col min="15120" max="15121" width="9.28515625" style="3" bestFit="1" customWidth="1"/>
    <col min="15122" max="15122" width="12.85546875" style="3" bestFit="1" customWidth="1"/>
    <col min="15123" max="15124" width="9.140625" style="3"/>
    <col min="15125" max="15126" width="9.28515625" style="3" bestFit="1" customWidth="1"/>
    <col min="15127" max="15127" width="9.140625" style="3"/>
    <col min="15128" max="15129" width="9.28515625" style="3" bestFit="1" customWidth="1"/>
    <col min="15130" max="15130" width="12.85546875" style="3" bestFit="1" customWidth="1"/>
    <col min="15131" max="15132" width="9.140625" style="3"/>
    <col min="15133" max="15134" width="9.28515625" style="3" bestFit="1" customWidth="1"/>
    <col min="15135" max="15135" width="9.140625" style="3"/>
    <col min="15136" max="15137" width="9.28515625" style="3" bestFit="1" customWidth="1"/>
    <col min="15138" max="15138" width="12.85546875" style="3" bestFit="1" customWidth="1"/>
    <col min="15139" max="15140" width="9.140625" style="3"/>
    <col min="15141" max="15142" width="9.28515625" style="3" bestFit="1" customWidth="1"/>
    <col min="15143" max="15143" width="9.140625" style="3"/>
    <col min="15144" max="15145" width="9.28515625" style="3" bestFit="1" customWidth="1"/>
    <col min="15146" max="15146" width="12.85546875" style="3" bestFit="1" customWidth="1"/>
    <col min="15147" max="15148" width="9.140625" style="3"/>
    <col min="15149" max="15150" width="9.28515625" style="3" bestFit="1" customWidth="1"/>
    <col min="15151" max="15151" width="9.140625" style="3"/>
    <col min="15152" max="15153" width="9.28515625" style="3" bestFit="1" customWidth="1"/>
    <col min="15154" max="15154" width="12.85546875" style="3" bestFit="1" customWidth="1"/>
    <col min="15155" max="15156" width="9.140625" style="3"/>
    <col min="15157" max="15158" width="9.28515625" style="3" bestFit="1" customWidth="1"/>
    <col min="15159" max="15159" width="9.140625" style="3"/>
    <col min="15160" max="15161" width="9.28515625" style="3" bestFit="1" customWidth="1"/>
    <col min="15162" max="15162" width="12.85546875" style="3" bestFit="1" customWidth="1"/>
    <col min="15163" max="15164" width="9.140625" style="3"/>
    <col min="15165" max="15166" width="9.28515625" style="3" bestFit="1" customWidth="1"/>
    <col min="15167" max="15167" width="9.140625" style="3"/>
    <col min="15168" max="15169" width="9.28515625" style="3" bestFit="1" customWidth="1"/>
    <col min="15170" max="15170" width="12.85546875" style="3" bestFit="1" customWidth="1"/>
    <col min="15171" max="15172" width="9.140625" style="3"/>
    <col min="15173" max="15174" width="9.28515625" style="3" bestFit="1" customWidth="1"/>
    <col min="15175" max="15175" width="9.140625" style="3"/>
    <col min="15176" max="15177" width="9.28515625" style="3" bestFit="1" customWidth="1"/>
    <col min="15178" max="15178" width="12.85546875" style="3" bestFit="1" customWidth="1"/>
    <col min="15179" max="15180" width="9.140625" style="3"/>
    <col min="15181" max="15182" width="9.28515625" style="3" bestFit="1" customWidth="1"/>
    <col min="15183" max="15183" width="9.140625" style="3"/>
    <col min="15184" max="15185" width="9.28515625" style="3" bestFit="1" customWidth="1"/>
    <col min="15186" max="15186" width="12.85546875" style="3" bestFit="1" customWidth="1"/>
    <col min="15187" max="15188" width="9.140625" style="3"/>
    <col min="15189" max="15190" width="9.28515625" style="3" bestFit="1" customWidth="1"/>
    <col min="15191" max="15191" width="9.140625" style="3"/>
    <col min="15192" max="15193" width="9.28515625" style="3" bestFit="1" customWidth="1"/>
    <col min="15194" max="15194" width="12.85546875" style="3" bestFit="1" customWidth="1"/>
    <col min="15195" max="15196" width="9.140625" style="3"/>
    <col min="15197" max="15198" width="9.28515625" style="3" bestFit="1" customWidth="1"/>
    <col min="15199" max="15199" width="9.140625" style="3"/>
    <col min="15200" max="15201" width="9.28515625" style="3" bestFit="1" customWidth="1"/>
    <col min="15202" max="15202" width="12.85546875" style="3" bestFit="1" customWidth="1"/>
    <col min="15203" max="15204" width="9.140625" style="3"/>
    <col min="15205" max="15206" width="9.28515625" style="3" bestFit="1" customWidth="1"/>
    <col min="15207" max="15207" width="9.140625" style="3"/>
    <col min="15208" max="15209" width="9.28515625" style="3" bestFit="1" customWidth="1"/>
    <col min="15210" max="15210" width="12.85546875" style="3" bestFit="1" customWidth="1"/>
    <col min="15211" max="15212" width="9.140625" style="3"/>
    <col min="15213" max="15214" width="9.28515625" style="3" bestFit="1" customWidth="1"/>
    <col min="15215" max="15215" width="9.140625" style="3"/>
    <col min="15216" max="15217" width="9.28515625" style="3" bestFit="1" customWidth="1"/>
    <col min="15218" max="15218" width="12.85546875" style="3" bestFit="1" customWidth="1"/>
    <col min="15219" max="15220" width="9.140625" style="3"/>
    <col min="15221" max="15222" width="9.28515625" style="3" bestFit="1" customWidth="1"/>
    <col min="15223" max="15223" width="9.140625" style="3"/>
    <col min="15224" max="15225" width="9.28515625" style="3" bestFit="1" customWidth="1"/>
    <col min="15226" max="15226" width="12.85546875" style="3" bestFit="1" customWidth="1"/>
    <col min="15227" max="15228" width="9.140625" style="3"/>
    <col min="15229" max="15230" width="9.28515625" style="3" bestFit="1" customWidth="1"/>
    <col min="15231" max="15231" width="9.140625" style="3"/>
    <col min="15232" max="15233" width="9.28515625" style="3" bestFit="1" customWidth="1"/>
    <col min="15234" max="15234" width="12.85546875" style="3" bestFit="1" customWidth="1"/>
    <col min="15235" max="15236" width="9.140625" style="3"/>
    <col min="15237" max="15238" width="9.28515625" style="3" bestFit="1" customWidth="1"/>
    <col min="15239" max="15239" width="9.140625" style="3"/>
    <col min="15240" max="15241" width="9.28515625" style="3" bestFit="1" customWidth="1"/>
    <col min="15242" max="15242" width="12.85546875" style="3" bestFit="1" customWidth="1"/>
    <col min="15243" max="15244" width="9.140625" style="3"/>
    <col min="15245" max="15246" width="9.28515625" style="3" bestFit="1" customWidth="1"/>
    <col min="15247" max="15247" width="9.140625" style="3"/>
    <col min="15248" max="15249" width="9.28515625" style="3" bestFit="1" customWidth="1"/>
    <col min="15250" max="15250" width="12.85546875" style="3" bestFit="1" customWidth="1"/>
    <col min="15251" max="15252" width="9.140625" style="3"/>
    <col min="15253" max="15254" width="9.28515625" style="3" bestFit="1" customWidth="1"/>
    <col min="15255" max="15255" width="9.140625" style="3"/>
    <col min="15256" max="15257" width="9.28515625" style="3" bestFit="1" customWidth="1"/>
    <col min="15258" max="15258" width="12.85546875" style="3" bestFit="1" customWidth="1"/>
    <col min="15259" max="15260" width="9.140625" style="3"/>
    <col min="15261" max="15262" width="9.28515625" style="3" bestFit="1" customWidth="1"/>
    <col min="15263" max="15263" width="9.140625" style="3"/>
    <col min="15264" max="15265" width="9.28515625" style="3" bestFit="1" customWidth="1"/>
    <col min="15266" max="15266" width="12.85546875" style="3" bestFit="1" customWidth="1"/>
    <col min="15267" max="15268" width="9.140625" style="3"/>
    <col min="15269" max="15270" width="9.28515625" style="3" bestFit="1" customWidth="1"/>
    <col min="15271" max="15271" width="9.140625" style="3"/>
    <col min="15272" max="15273" width="9.28515625" style="3" bestFit="1" customWidth="1"/>
    <col min="15274" max="15274" width="12.85546875" style="3" bestFit="1" customWidth="1"/>
    <col min="15275" max="15276" width="9.140625" style="3"/>
    <col min="15277" max="15278" width="9.28515625" style="3" bestFit="1" customWidth="1"/>
    <col min="15279" max="15279" width="9.140625" style="3"/>
    <col min="15280" max="15281" width="9.28515625" style="3" bestFit="1" customWidth="1"/>
    <col min="15282" max="15282" width="12.85546875" style="3" bestFit="1" customWidth="1"/>
    <col min="15283" max="15284" width="9.140625" style="3"/>
    <col min="15285" max="15286" width="9.28515625" style="3" bestFit="1" customWidth="1"/>
    <col min="15287" max="15287" width="9.140625" style="3"/>
    <col min="15288" max="15289" width="9.28515625" style="3" bestFit="1" customWidth="1"/>
    <col min="15290" max="15290" width="12.85546875" style="3" bestFit="1" customWidth="1"/>
    <col min="15291" max="15292" width="9.140625" style="3"/>
    <col min="15293" max="15294" width="9.28515625" style="3" bestFit="1" customWidth="1"/>
    <col min="15295" max="15295" width="9.140625" style="3"/>
    <col min="15296" max="15297" width="9.28515625" style="3" bestFit="1" customWidth="1"/>
    <col min="15298" max="15298" width="12.85546875" style="3" bestFit="1" customWidth="1"/>
    <col min="15299" max="15300" width="9.140625" style="3"/>
    <col min="15301" max="15302" width="9.28515625" style="3" bestFit="1" customWidth="1"/>
    <col min="15303" max="15303" width="9.140625" style="3"/>
    <col min="15304" max="15305" width="9.28515625" style="3" bestFit="1" customWidth="1"/>
    <col min="15306" max="15306" width="12.85546875" style="3" bestFit="1" customWidth="1"/>
    <col min="15307" max="15308" width="9.140625" style="3"/>
    <col min="15309" max="15310" width="9.28515625" style="3" bestFit="1" customWidth="1"/>
    <col min="15311" max="15311" width="9.140625" style="3"/>
    <col min="15312" max="15313" width="9.28515625" style="3" bestFit="1" customWidth="1"/>
    <col min="15314" max="15314" width="12.85546875" style="3" bestFit="1" customWidth="1"/>
    <col min="15315" max="15316" width="9.140625" style="3"/>
    <col min="15317" max="15318" width="9.28515625" style="3" bestFit="1" customWidth="1"/>
    <col min="15319" max="15319" width="9.140625" style="3"/>
    <col min="15320" max="15321" width="9.28515625" style="3" bestFit="1" customWidth="1"/>
    <col min="15322" max="15322" width="12.85546875" style="3" bestFit="1" customWidth="1"/>
    <col min="15323" max="15324" width="9.140625" style="3"/>
    <col min="15325" max="15326" width="9.28515625" style="3" bestFit="1" customWidth="1"/>
    <col min="15327" max="15327" width="9.140625" style="3"/>
    <col min="15328" max="15329" width="9.28515625" style="3" bestFit="1" customWidth="1"/>
    <col min="15330" max="15330" width="12.85546875" style="3" bestFit="1" customWidth="1"/>
    <col min="15331" max="15332" width="9.140625" style="3"/>
    <col min="15333" max="15334" width="9.28515625" style="3" bestFit="1" customWidth="1"/>
    <col min="15335" max="15335" width="9.140625" style="3"/>
    <col min="15336" max="15337" width="9.28515625" style="3" bestFit="1" customWidth="1"/>
    <col min="15338" max="15338" width="12.85546875" style="3" bestFit="1" customWidth="1"/>
    <col min="15339" max="15340" width="9.140625" style="3"/>
    <col min="15341" max="15342" width="9.28515625" style="3" bestFit="1" customWidth="1"/>
    <col min="15343" max="15343" width="9.140625" style="3"/>
    <col min="15344" max="15345" width="9.28515625" style="3" bestFit="1" customWidth="1"/>
    <col min="15346" max="15346" width="12.85546875" style="3" bestFit="1" customWidth="1"/>
    <col min="15347" max="15348" width="9.140625" style="3"/>
    <col min="15349" max="15350" width="9.28515625" style="3" bestFit="1" customWidth="1"/>
    <col min="15351" max="15351" width="9.140625" style="3"/>
    <col min="15352" max="15353" width="9.28515625" style="3" bestFit="1" customWidth="1"/>
    <col min="15354" max="15354" width="12.85546875" style="3" bestFit="1" customWidth="1"/>
    <col min="15355" max="15356" width="9.140625" style="3"/>
    <col min="15357" max="15358" width="9.28515625" style="3" bestFit="1" customWidth="1"/>
    <col min="15359" max="15359" width="9.140625" style="3"/>
    <col min="15360" max="15361" width="9.28515625" style="3" bestFit="1" customWidth="1"/>
    <col min="15362" max="15362" width="12.85546875" style="3" bestFit="1" customWidth="1"/>
    <col min="15363" max="15364" width="9.140625" style="3"/>
    <col min="15365" max="15366" width="9.28515625" style="3" bestFit="1" customWidth="1"/>
    <col min="15367" max="15367" width="9.140625" style="3"/>
    <col min="15368" max="15369" width="9.28515625" style="3" bestFit="1" customWidth="1"/>
    <col min="15370" max="15370" width="12.85546875" style="3" bestFit="1" customWidth="1"/>
    <col min="15371" max="15372" width="9.140625" style="3"/>
    <col min="15373" max="15374" width="9.28515625" style="3" bestFit="1" customWidth="1"/>
    <col min="15375" max="15375" width="9.140625" style="3"/>
    <col min="15376" max="15377" width="9.28515625" style="3" bestFit="1" customWidth="1"/>
    <col min="15378" max="15378" width="12.85546875" style="3" bestFit="1" customWidth="1"/>
    <col min="15379" max="15380" width="9.140625" style="3"/>
    <col min="15381" max="15382" width="9.28515625" style="3" bestFit="1" customWidth="1"/>
    <col min="15383" max="15383" width="9.140625" style="3"/>
    <col min="15384" max="15385" width="9.28515625" style="3" bestFit="1" customWidth="1"/>
    <col min="15386" max="15386" width="12.85546875" style="3" bestFit="1" customWidth="1"/>
    <col min="15387" max="15388" width="9.140625" style="3"/>
    <col min="15389" max="15390" width="9.28515625" style="3" bestFit="1" customWidth="1"/>
    <col min="15391" max="15391" width="9.140625" style="3"/>
    <col min="15392" max="15393" width="9.28515625" style="3" bestFit="1" customWidth="1"/>
    <col min="15394" max="15394" width="12.85546875" style="3" bestFit="1" customWidth="1"/>
    <col min="15395" max="15396" width="9.140625" style="3"/>
    <col min="15397" max="15398" width="9.28515625" style="3" bestFit="1" customWidth="1"/>
    <col min="15399" max="15399" width="9.140625" style="3"/>
    <col min="15400" max="15401" width="9.28515625" style="3" bestFit="1" customWidth="1"/>
    <col min="15402" max="15402" width="12.85546875" style="3" bestFit="1" customWidth="1"/>
    <col min="15403" max="15404" width="9.140625" style="3"/>
    <col min="15405" max="15406" width="9.28515625" style="3" bestFit="1" customWidth="1"/>
    <col min="15407" max="15407" width="9.140625" style="3"/>
    <col min="15408" max="15409" width="9.28515625" style="3" bestFit="1" customWidth="1"/>
    <col min="15410" max="15410" width="12.85546875" style="3" bestFit="1" customWidth="1"/>
    <col min="15411" max="15412" width="9.140625" style="3"/>
    <col min="15413" max="15414" width="9.28515625" style="3" bestFit="1" customWidth="1"/>
    <col min="15415" max="15415" width="9.140625" style="3"/>
    <col min="15416" max="15417" width="9.28515625" style="3" bestFit="1" customWidth="1"/>
    <col min="15418" max="15418" width="12.85546875" style="3" bestFit="1" customWidth="1"/>
    <col min="15419" max="15420" width="9.140625" style="3"/>
    <col min="15421" max="15422" width="9.28515625" style="3" bestFit="1" customWidth="1"/>
    <col min="15423" max="15423" width="9.140625" style="3"/>
    <col min="15424" max="15425" width="9.28515625" style="3" bestFit="1" customWidth="1"/>
    <col min="15426" max="15426" width="12.85546875" style="3" bestFit="1" customWidth="1"/>
    <col min="15427" max="15428" width="9.140625" style="3"/>
    <col min="15429" max="15430" width="9.28515625" style="3" bestFit="1" customWidth="1"/>
    <col min="15431" max="15431" width="9.140625" style="3"/>
    <col min="15432" max="15433" width="9.28515625" style="3" bestFit="1" customWidth="1"/>
    <col min="15434" max="15434" width="12.85546875" style="3" bestFit="1" customWidth="1"/>
    <col min="15435" max="15436" width="9.140625" style="3"/>
    <col min="15437" max="15438" width="9.28515625" style="3" bestFit="1" customWidth="1"/>
    <col min="15439" max="15439" width="9.140625" style="3"/>
    <col min="15440" max="15441" width="9.28515625" style="3" bestFit="1" customWidth="1"/>
    <col min="15442" max="15442" width="12.85546875" style="3" bestFit="1" customWidth="1"/>
    <col min="15443" max="15444" width="9.140625" style="3"/>
    <col min="15445" max="15446" width="9.28515625" style="3" bestFit="1" customWidth="1"/>
    <col min="15447" max="15447" width="9.140625" style="3"/>
    <col min="15448" max="15449" width="9.28515625" style="3" bestFit="1" customWidth="1"/>
    <col min="15450" max="15450" width="12.85546875" style="3" bestFit="1" customWidth="1"/>
    <col min="15451" max="15452" width="9.140625" style="3"/>
    <col min="15453" max="15454" width="9.28515625" style="3" bestFit="1" customWidth="1"/>
    <col min="15455" max="15455" width="9.140625" style="3"/>
    <col min="15456" max="15457" width="9.28515625" style="3" bestFit="1" customWidth="1"/>
    <col min="15458" max="15458" width="12.85546875" style="3" bestFit="1" customWidth="1"/>
    <col min="15459" max="15460" width="9.140625" style="3"/>
    <col min="15461" max="15462" width="9.28515625" style="3" bestFit="1" customWidth="1"/>
    <col min="15463" max="15463" width="9.140625" style="3"/>
    <col min="15464" max="15465" width="9.28515625" style="3" bestFit="1" customWidth="1"/>
    <col min="15466" max="15466" width="12.85546875" style="3" bestFit="1" customWidth="1"/>
    <col min="15467" max="15468" width="9.140625" style="3"/>
    <col min="15469" max="15470" width="9.28515625" style="3" bestFit="1" customWidth="1"/>
    <col min="15471" max="15471" width="9.140625" style="3"/>
    <col min="15472" max="15473" width="9.28515625" style="3" bestFit="1" customWidth="1"/>
    <col min="15474" max="15474" width="12.85546875" style="3" bestFit="1" customWidth="1"/>
    <col min="15475" max="15476" width="9.140625" style="3"/>
    <col min="15477" max="15478" width="9.28515625" style="3" bestFit="1" customWidth="1"/>
    <col min="15479" max="15479" width="9.140625" style="3"/>
    <col min="15480" max="15481" width="9.28515625" style="3" bestFit="1" customWidth="1"/>
    <col min="15482" max="15482" width="12.85546875" style="3" bestFit="1" customWidth="1"/>
    <col min="15483" max="15484" width="9.140625" style="3"/>
    <col min="15485" max="15486" width="9.28515625" style="3" bestFit="1" customWidth="1"/>
    <col min="15487" max="15487" width="9.140625" style="3"/>
    <col min="15488" max="15489" width="9.28515625" style="3" bestFit="1" customWidth="1"/>
    <col min="15490" max="15490" width="12.85546875" style="3" bestFit="1" customWidth="1"/>
    <col min="15491" max="15492" width="9.140625" style="3"/>
    <col min="15493" max="15494" width="9.28515625" style="3" bestFit="1" customWidth="1"/>
    <col min="15495" max="15495" width="9.140625" style="3"/>
    <col min="15496" max="15497" width="9.28515625" style="3" bestFit="1" customWidth="1"/>
    <col min="15498" max="15498" width="12.85546875" style="3" bestFit="1" customWidth="1"/>
    <col min="15499" max="15500" width="9.140625" style="3"/>
    <col min="15501" max="15502" width="9.28515625" style="3" bestFit="1" customWidth="1"/>
    <col min="15503" max="15503" width="9.140625" style="3"/>
    <col min="15504" max="15505" width="9.28515625" style="3" bestFit="1" customWidth="1"/>
    <col min="15506" max="15506" width="12.85546875" style="3" bestFit="1" customWidth="1"/>
    <col min="15507" max="15508" width="9.140625" style="3"/>
    <col min="15509" max="15510" width="9.28515625" style="3" bestFit="1" customWidth="1"/>
    <col min="15511" max="15511" width="9.140625" style="3"/>
    <col min="15512" max="15513" width="9.28515625" style="3" bestFit="1" customWidth="1"/>
    <col min="15514" max="15514" width="12.85546875" style="3" bestFit="1" customWidth="1"/>
    <col min="15515" max="15516" width="9.140625" style="3"/>
    <col min="15517" max="15518" width="9.28515625" style="3" bestFit="1" customWidth="1"/>
    <col min="15519" max="15519" width="9.140625" style="3"/>
    <col min="15520" max="15521" width="9.28515625" style="3" bestFit="1" customWidth="1"/>
    <col min="15522" max="15522" width="12.85546875" style="3" bestFit="1" customWidth="1"/>
    <col min="15523" max="15524" width="9.140625" style="3"/>
    <col min="15525" max="15526" width="9.28515625" style="3" bestFit="1" customWidth="1"/>
    <col min="15527" max="15527" width="9.140625" style="3"/>
    <col min="15528" max="15529" width="9.28515625" style="3" bestFit="1" customWidth="1"/>
    <col min="15530" max="15530" width="12.85546875" style="3" bestFit="1" customWidth="1"/>
    <col min="15531" max="15532" width="9.140625" style="3"/>
    <col min="15533" max="15534" width="9.28515625" style="3" bestFit="1" customWidth="1"/>
    <col min="15535" max="15535" width="9.140625" style="3"/>
    <col min="15536" max="15537" width="9.28515625" style="3" bestFit="1" customWidth="1"/>
    <col min="15538" max="15538" width="12.85546875" style="3" bestFit="1" customWidth="1"/>
    <col min="15539" max="15540" width="9.140625" style="3"/>
    <col min="15541" max="15542" width="9.28515625" style="3" bestFit="1" customWidth="1"/>
    <col min="15543" max="15543" width="9.140625" style="3"/>
    <col min="15544" max="15545" width="9.28515625" style="3" bestFit="1" customWidth="1"/>
    <col min="15546" max="15546" width="12.85546875" style="3" bestFit="1" customWidth="1"/>
    <col min="15547" max="15548" width="9.140625" style="3"/>
    <col min="15549" max="15550" width="9.28515625" style="3" bestFit="1" customWidth="1"/>
    <col min="15551" max="15551" width="9.140625" style="3"/>
    <col min="15552" max="15553" width="9.28515625" style="3" bestFit="1" customWidth="1"/>
    <col min="15554" max="15554" width="12.85546875" style="3" bestFit="1" customWidth="1"/>
    <col min="15555" max="15556" width="9.140625" style="3"/>
    <col min="15557" max="15558" width="9.28515625" style="3" bestFit="1" customWidth="1"/>
    <col min="15559" max="15559" width="9.140625" style="3"/>
    <col min="15560" max="15561" width="9.28515625" style="3" bestFit="1" customWidth="1"/>
    <col min="15562" max="15562" width="12.85546875" style="3" bestFit="1" customWidth="1"/>
    <col min="15563" max="15564" width="9.140625" style="3"/>
    <col min="15565" max="15566" width="9.28515625" style="3" bestFit="1" customWidth="1"/>
    <col min="15567" max="15567" width="9.140625" style="3"/>
    <col min="15568" max="15569" width="9.28515625" style="3" bestFit="1" customWidth="1"/>
    <col min="15570" max="15570" width="12.85546875" style="3" bestFit="1" customWidth="1"/>
    <col min="15571" max="15572" width="9.140625" style="3"/>
    <col min="15573" max="15574" width="9.28515625" style="3" bestFit="1" customWidth="1"/>
    <col min="15575" max="15575" width="9.140625" style="3"/>
    <col min="15576" max="15577" width="9.28515625" style="3" bestFit="1" customWidth="1"/>
    <col min="15578" max="15578" width="12.85546875" style="3" bestFit="1" customWidth="1"/>
    <col min="15579" max="15580" width="9.140625" style="3"/>
    <col min="15581" max="15582" width="9.28515625" style="3" bestFit="1" customWidth="1"/>
    <col min="15583" max="15583" width="9.140625" style="3"/>
    <col min="15584" max="15585" width="9.28515625" style="3" bestFit="1" customWidth="1"/>
    <col min="15586" max="15586" width="12.85546875" style="3" bestFit="1" customWidth="1"/>
    <col min="15587" max="15588" width="9.140625" style="3"/>
    <col min="15589" max="15590" width="9.28515625" style="3" bestFit="1" customWidth="1"/>
    <col min="15591" max="15591" width="9.140625" style="3"/>
    <col min="15592" max="15593" width="9.28515625" style="3" bestFit="1" customWidth="1"/>
    <col min="15594" max="15594" width="12.85546875" style="3" bestFit="1" customWidth="1"/>
    <col min="15595" max="15596" width="9.140625" style="3"/>
    <col min="15597" max="15598" width="9.28515625" style="3" bestFit="1" customWidth="1"/>
    <col min="15599" max="15599" width="9.140625" style="3"/>
    <col min="15600" max="15601" width="9.28515625" style="3" bestFit="1" customWidth="1"/>
    <col min="15602" max="15602" width="12.85546875" style="3" bestFit="1" customWidth="1"/>
    <col min="15603" max="15604" width="9.140625" style="3"/>
    <col min="15605" max="15606" width="9.28515625" style="3" bestFit="1" customWidth="1"/>
    <col min="15607" max="15607" width="9.140625" style="3"/>
    <col min="15608" max="15609" width="9.28515625" style="3" bestFit="1" customWidth="1"/>
    <col min="15610" max="15610" width="12.85546875" style="3" bestFit="1" customWidth="1"/>
    <col min="15611" max="15612" width="9.140625" style="3"/>
    <col min="15613" max="15614" width="9.28515625" style="3" bestFit="1" customWidth="1"/>
    <col min="15615" max="15615" width="9.140625" style="3"/>
    <col min="15616" max="15617" width="9.28515625" style="3" bestFit="1" customWidth="1"/>
    <col min="15618" max="15618" width="12.85546875" style="3" bestFit="1" customWidth="1"/>
    <col min="15619" max="15620" width="9.140625" style="3"/>
    <col min="15621" max="15622" width="9.28515625" style="3" bestFit="1" customWidth="1"/>
    <col min="15623" max="15623" width="9.140625" style="3"/>
    <col min="15624" max="15625" width="9.28515625" style="3" bestFit="1" customWidth="1"/>
    <col min="15626" max="15626" width="12.85546875" style="3" bestFit="1" customWidth="1"/>
    <col min="15627" max="15628" width="9.140625" style="3"/>
    <col min="15629" max="15630" width="9.28515625" style="3" bestFit="1" customWidth="1"/>
    <col min="15631" max="15631" width="9.140625" style="3"/>
    <col min="15632" max="15633" width="9.28515625" style="3" bestFit="1" customWidth="1"/>
    <col min="15634" max="15634" width="12.85546875" style="3" bestFit="1" customWidth="1"/>
    <col min="15635" max="15636" width="9.140625" style="3"/>
    <col min="15637" max="15638" width="9.28515625" style="3" bestFit="1" customWidth="1"/>
    <col min="15639" max="15639" width="9.140625" style="3"/>
    <col min="15640" max="15641" width="9.28515625" style="3" bestFit="1" customWidth="1"/>
    <col min="15642" max="15642" width="12.85546875" style="3" bestFit="1" customWidth="1"/>
    <col min="15643" max="15644" width="9.140625" style="3"/>
    <col min="15645" max="15646" width="9.28515625" style="3" bestFit="1" customWidth="1"/>
    <col min="15647" max="15647" width="9.140625" style="3"/>
    <col min="15648" max="15649" width="9.28515625" style="3" bestFit="1" customWidth="1"/>
    <col min="15650" max="15650" width="12.85546875" style="3" bestFit="1" customWidth="1"/>
    <col min="15651" max="15652" width="9.140625" style="3"/>
    <col min="15653" max="15654" width="9.28515625" style="3" bestFit="1" customWidth="1"/>
    <col min="15655" max="15655" width="9.140625" style="3"/>
    <col min="15656" max="15657" width="9.28515625" style="3" bestFit="1" customWidth="1"/>
    <col min="15658" max="15658" width="12.85546875" style="3" bestFit="1" customWidth="1"/>
    <col min="15659" max="15660" width="9.140625" style="3"/>
    <col min="15661" max="15662" width="9.28515625" style="3" bestFit="1" customWidth="1"/>
    <col min="15663" max="15663" width="9.140625" style="3"/>
    <col min="15664" max="15665" width="9.28515625" style="3" bestFit="1" customWidth="1"/>
    <col min="15666" max="15666" width="12.85546875" style="3" bestFit="1" customWidth="1"/>
    <col min="15667" max="15668" width="9.140625" style="3"/>
    <col min="15669" max="15670" width="9.28515625" style="3" bestFit="1" customWidth="1"/>
    <col min="15671" max="15671" width="9.140625" style="3"/>
    <col min="15672" max="15673" width="9.28515625" style="3" bestFit="1" customWidth="1"/>
    <col min="15674" max="15674" width="12.85546875" style="3" bestFit="1" customWidth="1"/>
    <col min="15675" max="15676" width="9.140625" style="3"/>
    <col min="15677" max="15678" width="9.28515625" style="3" bestFit="1" customWidth="1"/>
    <col min="15679" max="15679" width="9.140625" style="3"/>
    <col min="15680" max="15681" width="9.28515625" style="3" bestFit="1" customWidth="1"/>
    <col min="15682" max="15682" width="12.85546875" style="3" bestFit="1" customWidth="1"/>
    <col min="15683" max="15684" width="9.140625" style="3"/>
    <col min="15685" max="15686" width="9.28515625" style="3" bestFit="1" customWidth="1"/>
    <col min="15687" max="15687" width="9.140625" style="3"/>
    <col min="15688" max="15689" width="9.28515625" style="3" bestFit="1" customWidth="1"/>
    <col min="15690" max="15690" width="12.85546875" style="3" bestFit="1" customWidth="1"/>
    <col min="15691" max="15692" width="9.140625" style="3"/>
    <col min="15693" max="15694" width="9.28515625" style="3" bestFit="1" customWidth="1"/>
    <col min="15695" max="15695" width="9.140625" style="3"/>
    <col min="15696" max="15697" width="9.28515625" style="3" bestFit="1" customWidth="1"/>
    <col min="15698" max="15698" width="12.85546875" style="3" bestFit="1" customWidth="1"/>
    <col min="15699" max="15700" width="9.140625" style="3"/>
    <col min="15701" max="15702" width="9.28515625" style="3" bestFit="1" customWidth="1"/>
    <col min="15703" max="15703" width="9.140625" style="3"/>
    <col min="15704" max="15705" width="9.28515625" style="3" bestFit="1" customWidth="1"/>
    <col min="15706" max="15706" width="12.85546875" style="3" bestFit="1" customWidth="1"/>
    <col min="15707" max="15708" width="9.140625" style="3"/>
    <col min="15709" max="15710" width="9.28515625" style="3" bestFit="1" customWidth="1"/>
    <col min="15711" max="15711" width="9.140625" style="3"/>
    <col min="15712" max="15713" width="9.28515625" style="3" bestFit="1" customWidth="1"/>
    <col min="15714" max="15714" width="12.85546875" style="3" bestFit="1" customWidth="1"/>
    <col min="15715" max="15716" width="9.140625" style="3"/>
    <col min="15717" max="15718" width="9.28515625" style="3" bestFit="1" customWidth="1"/>
    <col min="15719" max="15719" width="9.140625" style="3"/>
    <col min="15720" max="15721" width="9.28515625" style="3" bestFit="1" customWidth="1"/>
    <col min="15722" max="15722" width="12.85546875" style="3" bestFit="1" customWidth="1"/>
    <col min="15723" max="15724" width="9.140625" style="3"/>
    <col min="15725" max="15726" width="9.28515625" style="3" bestFit="1" customWidth="1"/>
    <col min="15727" max="15727" width="9.140625" style="3"/>
    <col min="15728" max="15729" width="9.28515625" style="3" bestFit="1" customWidth="1"/>
    <col min="15730" max="15730" width="12.85546875" style="3" bestFit="1" customWidth="1"/>
    <col min="15731" max="15732" width="9.140625" style="3"/>
    <col min="15733" max="15734" width="9.28515625" style="3" bestFit="1" customWidth="1"/>
    <col min="15735" max="15735" width="9.140625" style="3"/>
    <col min="15736" max="15737" width="9.28515625" style="3" bestFit="1" customWidth="1"/>
    <col min="15738" max="15738" width="12.85546875" style="3" bestFit="1" customWidth="1"/>
    <col min="15739" max="15740" width="9.140625" style="3"/>
    <col min="15741" max="15742" width="9.28515625" style="3" bestFit="1" customWidth="1"/>
    <col min="15743" max="15743" width="9.140625" style="3"/>
    <col min="15744" max="15745" width="9.28515625" style="3" bestFit="1" customWidth="1"/>
    <col min="15746" max="15746" width="12.85546875" style="3" bestFit="1" customWidth="1"/>
    <col min="15747" max="15748" width="9.140625" style="3"/>
    <col min="15749" max="15750" width="9.28515625" style="3" bestFit="1" customWidth="1"/>
    <col min="15751" max="15751" width="9.140625" style="3"/>
    <col min="15752" max="15753" width="9.28515625" style="3" bestFit="1" customWidth="1"/>
    <col min="15754" max="15754" width="12.85546875" style="3" bestFit="1" customWidth="1"/>
    <col min="15755" max="15756" width="9.140625" style="3"/>
    <col min="15757" max="15758" width="9.28515625" style="3" bestFit="1" customWidth="1"/>
    <col min="15759" max="15759" width="9.140625" style="3"/>
    <col min="15760" max="15761" width="9.28515625" style="3" bestFit="1" customWidth="1"/>
    <col min="15762" max="15762" width="12.85546875" style="3" bestFit="1" customWidth="1"/>
    <col min="15763" max="15764" width="9.140625" style="3"/>
    <col min="15765" max="15766" width="9.28515625" style="3" bestFit="1" customWidth="1"/>
    <col min="15767" max="15767" width="9.140625" style="3"/>
    <col min="15768" max="15769" width="9.28515625" style="3" bestFit="1" customWidth="1"/>
    <col min="15770" max="15770" width="12.85546875" style="3" bestFit="1" customWidth="1"/>
    <col min="15771" max="15772" width="9.140625" style="3"/>
    <col min="15773" max="15774" width="9.28515625" style="3" bestFit="1" customWidth="1"/>
    <col min="15775" max="15775" width="9.140625" style="3"/>
    <col min="15776" max="15777" width="9.28515625" style="3" bestFit="1" customWidth="1"/>
    <col min="15778" max="15778" width="12.85546875" style="3" bestFit="1" customWidth="1"/>
    <col min="15779" max="15780" width="9.140625" style="3"/>
    <col min="15781" max="15782" width="9.28515625" style="3" bestFit="1" customWidth="1"/>
    <col min="15783" max="15783" width="9.140625" style="3"/>
    <col min="15784" max="15785" width="9.28515625" style="3" bestFit="1" customWidth="1"/>
    <col min="15786" max="15786" width="12.85546875" style="3" bestFit="1" customWidth="1"/>
    <col min="15787" max="15788" width="9.140625" style="3"/>
    <col min="15789" max="15790" width="9.28515625" style="3" bestFit="1" customWidth="1"/>
    <col min="15791" max="15791" width="9.140625" style="3"/>
    <col min="15792" max="15793" width="9.28515625" style="3" bestFit="1" customWidth="1"/>
    <col min="15794" max="15794" width="12.85546875" style="3" bestFit="1" customWidth="1"/>
    <col min="15795" max="15796" width="9.140625" style="3"/>
    <col min="15797" max="15798" width="9.28515625" style="3" bestFit="1" customWidth="1"/>
    <col min="15799" max="15799" width="9.140625" style="3"/>
    <col min="15800" max="15801" width="9.28515625" style="3" bestFit="1" customWidth="1"/>
    <col min="15802" max="15802" width="12.85546875" style="3" bestFit="1" customWidth="1"/>
    <col min="15803" max="15804" width="9.140625" style="3"/>
    <col min="15805" max="15806" width="9.28515625" style="3" bestFit="1" customWidth="1"/>
    <col min="15807" max="15807" width="9.140625" style="3"/>
    <col min="15808" max="15809" width="9.28515625" style="3" bestFit="1" customWidth="1"/>
    <col min="15810" max="15810" width="12.85546875" style="3" bestFit="1" customWidth="1"/>
    <col min="15811" max="15812" width="9.140625" style="3"/>
    <col min="15813" max="15814" width="9.28515625" style="3" bestFit="1" customWidth="1"/>
    <col min="15815" max="15815" width="9.140625" style="3"/>
    <col min="15816" max="15817" width="9.28515625" style="3" bestFit="1" customWidth="1"/>
    <col min="15818" max="15818" width="12.85546875" style="3" bestFit="1" customWidth="1"/>
    <col min="15819" max="15820" width="9.140625" style="3"/>
    <col min="15821" max="15822" width="9.28515625" style="3" bestFit="1" customWidth="1"/>
    <col min="15823" max="15823" width="9.140625" style="3"/>
    <col min="15824" max="15825" width="9.28515625" style="3" bestFit="1" customWidth="1"/>
    <col min="15826" max="15826" width="12.85546875" style="3" bestFit="1" customWidth="1"/>
    <col min="15827" max="15828" width="9.140625" style="3"/>
    <col min="15829" max="15830" width="9.28515625" style="3" bestFit="1" customWidth="1"/>
    <col min="15831" max="15831" width="9.140625" style="3"/>
    <col min="15832" max="15833" width="9.28515625" style="3" bestFit="1" customWidth="1"/>
    <col min="15834" max="15834" width="12.85546875" style="3" bestFit="1" customWidth="1"/>
    <col min="15835" max="15836" width="9.140625" style="3"/>
    <col min="15837" max="15838" width="9.28515625" style="3" bestFit="1" customWidth="1"/>
    <col min="15839" max="15839" width="9.140625" style="3"/>
    <col min="15840" max="15841" width="9.28515625" style="3" bestFit="1" customWidth="1"/>
    <col min="15842" max="15842" width="12.85546875" style="3" bestFit="1" customWidth="1"/>
    <col min="15843" max="15844" width="9.140625" style="3"/>
    <col min="15845" max="15846" width="9.28515625" style="3" bestFit="1" customWidth="1"/>
    <col min="15847" max="15847" width="9.140625" style="3"/>
    <col min="15848" max="15849" width="9.28515625" style="3" bestFit="1" customWidth="1"/>
    <col min="15850" max="15850" width="12.85546875" style="3" bestFit="1" customWidth="1"/>
    <col min="15851" max="15852" width="9.140625" style="3"/>
    <col min="15853" max="15854" width="9.28515625" style="3" bestFit="1" customWidth="1"/>
    <col min="15855" max="15855" width="9.140625" style="3"/>
    <col min="15856" max="15857" width="9.28515625" style="3" bestFit="1" customWidth="1"/>
    <col min="15858" max="15858" width="12.85546875" style="3" bestFit="1" customWidth="1"/>
    <col min="15859" max="15860" width="9.140625" style="3"/>
    <col min="15861" max="15862" width="9.28515625" style="3" bestFit="1" customWidth="1"/>
    <col min="15863" max="15863" width="9.140625" style="3"/>
    <col min="15864" max="15865" width="9.28515625" style="3" bestFit="1" customWidth="1"/>
    <col min="15866" max="15866" width="12.85546875" style="3" bestFit="1" customWidth="1"/>
    <col min="15867" max="15868" width="9.140625" style="3"/>
    <col min="15869" max="15870" width="9.28515625" style="3" bestFit="1" customWidth="1"/>
    <col min="15871" max="15871" width="9.140625" style="3"/>
    <col min="15872" max="15873" width="9.28515625" style="3" bestFit="1" customWidth="1"/>
    <col min="15874" max="15874" width="12.85546875" style="3" bestFit="1" customWidth="1"/>
    <col min="15875" max="15876" width="9.140625" style="3"/>
    <col min="15877" max="15878" width="9.28515625" style="3" bestFit="1" customWidth="1"/>
    <col min="15879" max="15879" width="9.140625" style="3"/>
    <col min="15880" max="15881" width="9.28515625" style="3" bestFit="1" customWidth="1"/>
    <col min="15882" max="15882" width="12.85546875" style="3" bestFit="1" customWidth="1"/>
    <col min="15883" max="15884" width="9.140625" style="3"/>
    <col min="15885" max="15886" width="9.28515625" style="3" bestFit="1" customWidth="1"/>
    <col min="15887" max="15887" width="9.140625" style="3"/>
    <col min="15888" max="15889" width="9.28515625" style="3" bestFit="1" customWidth="1"/>
    <col min="15890" max="15890" width="12.85546875" style="3" bestFit="1" customWidth="1"/>
    <col min="15891" max="15892" width="9.140625" style="3"/>
    <col min="15893" max="15894" width="9.28515625" style="3" bestFit="1" customWidth="1"/>
    <col min="15895" max="15895" width="9.140625" style="3"/>
    <col min="15896" max="15897" width="9.28515625" style="3" bestFit="1" customWidth="1"/>
    <col min="15898" max="15898" width="12.85546875" style="3" bestFit="1" customWidth="1"/>
    <col min="15899" max="15900" width="9.140625" style="3"/>
    <col min="15901" max="15902" width="9.28515625" style="3" bestFit="1" customWidth="1"/>
    <col min="15903" max="15903" width="9.140625" style="3"/>
    <col min="15904" max="15905" width="9.28515625" style="3" bestFit="1" customWidth="1"/>
    <col min="15906" max="15906" width="12.85546875" style="3" bestFit="1" customWidth="1"/>
    <col min="15907" max="15908" width="9.140625" style="3"/>
    <col min="15909" max="15910" width="9.28515625" style="3" bestFit="1" customWidth="1"/>
    <col min="15911" max="15911" width="9.140625" style="3"/>
    <col min="15912" max="15913" width="9.28515625" style="3" bestFit="1" customWidth="1"/>
    <col min="15914" max="15914" width="12.85546875" style="3" bestFit="1" customWidth="1"/>
    <col min="15915" max="15916" width="9.140625" style="3"/>
    <col min="15917" max="15918" width="9.28515625" style="3" bestFit="1" customWidth="1"/>
    <col min="15919" max="15919" width="9.140625" style="3"/>
    <col min="15920" max="15921" width="9.28515625" style="3" bestFit="1" customWidth="1"/>
    <col min="15922" max="15922" width="12.85546875" style="3" bestFit="1" customWidth="1"/>
    <col min="15923" max="15924" width="9.140625" style="3"/>
    <col min="15925" max="15926" width="9.28515625" style="3" bestFit="1" customWidth="1"/>
    <col min="15927" max="15927" width="9.140625" style="3"/>
    <col min="15928" max="15929" width="9.28515625" style="3" bestFit="1" customWidth="1"/>
    <col min="15930" max="15930" width="12.85546875" style="3" bestFit="1" customWidth="1"/>
    <col min="15931" max="15932" width="9.140625" style="3"/>
    <col min="15933" max="15934" width="9.28515625" style="3" bestFit="1" customWidth="1"/>
    <col min="15935" max="15935" width="9.140625" style="3"/>
    <col min="15936" max="15937" width="9.28515625" style="3" bestFit="1" customWidth="1"/>
    <col min="15938" max="15938" width="12.85546875" style="3" bestFit="1" customWidth="1"/>
    <col min="15939" max="15940" width="9.140625" style="3"/>
    <col min="15941" max="15942" width="9.28515625" style="3" bestFit="1" customWidth="1"/>
    <col min="15943" max="15943" width="9.140625" style="3"/>
    <col min="15944" max="15945" width="9.28515625" style="3" bestFit="1" customWidth="1"/>
    <col min="15946" max="15946" width="12.85546875" style="3" bestFit="1" customWidth="1"/>
    <col min="15947" max="15948" width="9.140625" style="3"/>
    <col min="15949" max="15950" width="9.28515625" style="3" bestFit="1" customWidth="1"/>
    <col min="15951" max="15951" width="9.140625" style="3"/>
    <col min="15952" max="15953" width="9.28515625" style="3" bestFit="1" customWidth="1"/>
    <col min="15954" max="15954" width="12.85546875" style="3" bestFit="1" customWidth="1"/>
    <col min="15955" max="15956" width="9.140625" style="3"/>
    <col min="15957" max="15958" width="9.28515625" style="3" bestFit="1" customWidth="1"/>
    <col min="15959" max="15959" width="9.140625" style="3"/>
    <col min="15960" max="15961" width="9.28515625" style="3" bestFit="1" customWidth="1"/>
    <col min="15962" max="15962" width="12.85546875" style="3" bestFit="1" customWidth="1"/>
    <col min="15963" max="15964" width="9.140625" style="3"/>
    <col min="15965" max="15966" width="9.28515625" style="3" bestFit="1" customWidth="1"/>
    <col min="15967" max="15967" width="9.140625" style="3"/>
    <col min="15968" max="15969" width="9.28515625" style="3" bestFit="1" customWidth="1"/>
    <col min="15970" max="15970" width="12.85546875" style="3" bestFit="1" customWidth="1"/>
    <col min="15971" max="15972" width="9.140625" style="3"/>
    <col min="15973" max="15974" width="9.28515625" style="3" bestFit="1" customWidth="1"/>
    <col min="15975" max="15975" width="9.140625" style="3"/>
    <col min="15976" max="15977" width="9.28515625" style="3" bestFit="1" customWidth="1"/>
    <col min="15978" max="15978" width="12.85546875" style="3" bestFit="1" customWidth="1"/>
    <col min="15979" max="15980" width="9.140625" style="3"/>
    <col min="15981" max="15982" width="9.28515625" style="3" bestFit="1" customWidth="1"/>
    <col min="15983" max="15983" width="9.140625" style="3"/>
    <col min="15984" max="15985" width="9.28515625" style="3" bestFit="1" customWidth="1"/>
    <col min="15986" max="15986" width="12.85546875" style="3" bestFit="1" customWidth="1"/>
    <col min="15987" max="15988" width="9.140625" style="3"/>
    <col min="15989" max="15990" width="9.28515625" style="3" bestFit="1" customWidth="1"/>
    <col min="15991" max="15991" width="9.140625" style="3"/>
    <col min="15992" max="15993" width="9.28515625" style="3" bestFit="1" customWidth="1"/>
    <col min="15994" max="15994" width="12.85546875" style="3" bestFit="1" customWidth="1"/>
    <col min="15995" max="15996" width="9.140625" style="3"/>
    <col min="15997" max="15998" width="9.28515625" style="3" bestFit="1" customWidth="1"/>
    <col min="15999" max="15999" width="9.140625" style="3"/>
    <col min="16000" max="16001" width="9.28515625" style="3" bestFit="1" customWidth="1"/>
    <col min="16002" max="16002" width="12.85546875" style="3" bestFit="1" customWidth="1"/>
    <col min="16003" max="16004" width="9.140625" style="3"/>
    <col min="16005" max="16006" width="9.28515625" style="3" bestFit="1" customWidth="1"/>
    <col min="16007" max="16007" width="9.140625" style="3"/>
    <col min="16008" max="16009" width="9.28515625" style="3" bestFit="1" customWidth="1"/>
    <col min="16010" max="16010" width="12.85546875" style="3" bestFit="1" customWidth="1"/>
    <col min="16011" max="16012" width="9.140625" style="3"/>
    <col min="16013" max="16014" width="9.28515625" style="3" bestFit="1" customWidth="1"/>
    <col min="16015" max="16015" width="9.140625" style="3"/>
    <col min="16016" max="16017" width="9.28515625" style="3" bestFit="1" customWidth="1"/>
    <col min="16018" max="16018" width="12.85546875" style="3" bestFit="1" customWidth="1"/>
    <col min="16019" max="16020" width="9.140625" style="3"/>
    <col min="16021" max="16022" width="9.28515625" style="3" bestFit="1" customWidth="1"/>
    <col min="16023" max="16023" width="9.140625" style="3"/>
    <col min="16024" max="16025" width="9.28515625" style="3" bestFit="1" customWidth="1"/>
    <col min="16026" max="16026" width="12.85546875" style="3" bestFit="1" customWidth="1"/>
    <col min="16027" max="16028" width="9.140625" style="3"/>
    <col min="16029" max="16030" width="9.28515625" style="3" bestFit="1" customWidth="1"/>
    <col min="16031" max="16031" width="9.140625" style="3"/>
    <col min="16032" max="16033" width="9.28515625" style="3" bestFit="1" customWidth="1"/>
    <col min="16034" max="16034" width="12.85546875" style="3" bestFit="1" customWidth="1"/>
    <col min="16035" max="16036" width="9.140625" style="3"/>
    <col min="16037" max="16038" width="9.28515625" style="3" bestFit="1" customWidth="1"/>
    <col min="16039" max="16039" width="9.140625" style="3"/>
    <col min="16040" max="16041" width="9.28515625" style="3" bestFit="1" customWidth="1"/>
    <col min="16042" max="16042" width="12.85546875" style="3" bestFit="1" customWidth="1"/>
    <col min="16043" max="16044" width="9.140625" style="3"/>
    <col min="16045" max="16046" width="9.28515625" style="3" bestFit="1" customWidth="1"/>
    <col min="16047" max="16047" width="9.140625" style="3"/>
    <col min="16048" max="16049" width="9.28515625" style="3" bestFit="1" customWidth="1"/>
    <col min="16050" max="16050" width="12.85546875" style="3" bestFit="1" customWidth="1"/>
    <col min="16051" max="16052" width="9.140625" style="3"/>
    <col min="16053" max="16054" width="9.28515625" style="3" bestFit="1" customWidth="1"/>
    <col min="16055" max="16055" width="9.140625" style="3"/>
    <col min="16056" max="16057" width="9.28515625" style="3" bestFit="1" customWidth="1"/>
    <col min="16058" max="16058" width="12.85546875" style="3" bestFit="1" customWidth="1"/>
    <col min="16059" max="16060" width="9.140625" style="3"/>
    <col min="16061" max="16062" width="9.28515625" style="3" bestFit="1" customWidth="1"/>
    <col min="16063" max="16063" width="9.140625" style="3"/>
    <col min="16064" max="16065" width="9.28515625" style="3" bestFit="1" customWidth="1"/>
    <col min="16066" max="16066" width="12.85546875" style="3" bestFit="1" customWidth="1"/>
    <col min="16067" max="16068" width="9.140625" style="3"/>
    <col min="16069" max="16070" width="9.28515625" style="3" bestFit="1" customWidth="1"/>
    <col min="16071" max="16071" width="9.140625" style="3"/>
    <col min="16072" max="16073" width="9.28515625" style="3" bestFit="1" customWidth="1"/>
    <col min="16074" max="16074" width="12.85546875" style="3" bestFit="1" customWidth="1"/>
    <col min="16075" max="16076" width="9.140625" style="3"/>
    <col min="16077" max="16078" width="9.28515625" style="3" bestFit="1" customWidth="1"/>
    <col min="16079" max="16079" width="9.140625" style="3"/>
    <col min="16080" max="16081" width="9.28515625" style="3" bestFit="1" customWidth="1"/>
    <col min="16082" max="16082" width="12.85546875" style="3" bestFit="1" customWidth="1"/>
    <col min="16083" max="16084" width="9.140625" style="3"/>
    <col min="16085" max="16086" width="9.28515625" style="3" bestFit="1" customWidth="1"/>
    <col min="16087" max="16087" width="9.140625" style="3"/>
    <col min="16088" max="16089" width="9.28515625" style="3" bestFit="1" customWidth="1"/>
    <col min="16090" max="16090" width="12.85546875" style="3" bestFit="1" customWidth="1"/>
    <col min="16091" max="16092" width="9.140625" style="3"/>
    <col min="16093" max="16094" width="9.28515625" style="3" bestFit="1" customWidth="1"/>
    <col min="16095" max="16095" width="9.140625" style="3"/>
    <col min="16096" max="16097" width="9.28515625" style="3" bestFit="1" customWidth="1"/>
    <col min="16098" max="16098" width="12.85546875" style="3" bestFit="1" customWidth="1"/>
    <col min="16099" max="16100" width="9.140625" style="3"/>
    <col min="16101" max="16102" width="9.28515625" style="3" bestFit="1" customWidth="1"/>
    <col min="16103" max="16103" width="9.140625" style="3"/>
    <col min="16104" max="16105" width="9.28515625" style="3" bestFit="1" customWidth="1"/>
    <col min="16106" max="16106" width="12.85546875" style="3" bestFit="1" customWidth="1"/>
    <col min="16107" max="16108" width="9.140625" style="3"/>
    <col min="16109" max="16110" width="9.28515625" style="3" bestFit="1" customWidth="1"/>
    <col min="16111" max="16111" width="9.140625" style="3"/>
    <col min="16112" max="16113" width="9.28515625" style="3" bestFit="1" customWidth="1"/>
    <col min="16114" max="16114" width="12.85546875" style="3" bestFit="1" customWidth="1"/>
    <col min="16115" max="16116" width="9.140625" style="3"/>
    <col min="16117" max="16118" width="9.28515625" style="3" bestFit="1" customWidth="1"/>
    <col min="16119" max="16119" width="9.140625" style="3"/>
    <col min="16120" max="16121" width="9.28515625" style="3" bestFit="1" customWidth="1"/>
    <col min="16122" max="16122" width="12.85546875" style="3" bestFit="1" customWidth="1"/>
    <col min="16123" max="16124" width="9.140625" style="3"/>
    <col min="16125" max="16126" width="9.28515625" style="3" bestFit="1" customWidth="1"/>
    <col min="16127" max="16127" width="9.140625" style="3"/>
    <col min="16128" max="16129" width="9.28515625" style="3" bestFit="1" customWidth="1"/>
    <col min="16130" max="16130" width="12.85546875" style="3" bestFit="1" customWidth="1"/>
    <col min="16131" max="16132" width="9.140625" style="3"/>
    <col min="16133" max="16134" width="9.28515625" style="3" bestFit="1" customWidth="1"/>
    <col min="16135" max="16135" width="9.140625" style="3"/>
    <col min="16136" max="16137" width="9.28515625" style="3" bestFit="1" customWidth="1"/>
    <col min="16138" max="16138" width="12.85546875" style="3" bestFit="1" customWidth="1"/>
    <col min="16139" max="16140" width="9.140625" style="3"/>
    <col min="16141" max="16142" width="9.28515625" style="3" bestFit="1" customWidth="1"/>
    <col min="16143" max="16143" width="9.140625" style="3"/>
    <col min="16144" max="16145" width="9.28515625" style="3" bestFit="1" customWidth="1"/>
    <col min="16146" max="16146" width="12.85546875" style="3" bestFit="1" customWidth="1"/>
    <col min="16147" max="16148" width="9.140625" style="3"/>
    <col min="16149" max="16150" width="9.28515625" style="3" bestFit="1" customWidth="1"/>
    <col min="16151" max="16151" width="9.140625" style="3"/>
    <col min="16152" max="16153" width="9.28515625" style="3" bestFit="1" customWidth="1"/>
    <col min="16154" max="16154" width="12.85546875" style="3" bestFit="1" customWidth="1"/>
    <col min="16155" max="16156" width="9.140625" style="3"/>
    <col min="16157" max="16158" width="9.28515625" style="3" bestFit="1" customWidth="1"/>
    <col min="16159" max="16159" width="9.140625" style="3"/>
    <col min="16160" max="16161" width="9.28515625" style="3" bestFit="1" customWidth="1"/>
    <col min="16162" max="16162" width="12.85546875" style="3" bestFit="1" customWidth="1"/>
    <col min="16163" max="16164" width="9.140625" style="3"/>
    <col min="16165" max="16166" width="9.28515625" style="3" bestFit="1" customWidth="1"/>
    <col min="16167" max="16167" width="9.140625" style="3"/>
    <col min="16168" max="16169" width="9.28515625" style="3" bestFit="1" customWidth="1"/>
    <col min="16170" max="16170" width="12.85546875" style="3" bestFit="1" customWidth="1"/>
    <col min="16171" max="16172" width="9.140625" style="3"/>
    <col min="16173" max="16174" width="9.28515625" style="3" bestFit="1" customWidth="1"/>
    <col min="16175" max="16175" width="9.140625" style="3"/>
    <col min="16176" max="16177" width="9.28515625" style="3" bestFit="1" customWidth="1"/>
    <col min="16178" max="16178" width="12.85546875" style="3" bestFit="1" customWidth="1"/>
    <col min="16179" max="16180" width="9.140625" style="3"/>
    <col min="16181" max="16182" width="9.28515625" style="3" bestFit="1" customWidth="1"/>
    <col min="16183" max="16183" width="9.140625" style="3"/>
    <col min="16184" max="16185" width="9.28515625" style="3" bestFit="1" customWidth="1"/>
    <col min="16186" max="16186" width="12.85546875" style="3" bestFit="1" customWidth="1"/>
    <col min="16187" max="16188" width="9.140625" style="3"/>
    <col min="16189" max="16190" width="9.28515625" style="3" bestFit="1" customWidth="1"/>
    <col min="16191" max="16191" width="9.140625" style="3"/>
    <col min="16192" max="16193" width="9.28515625" style="3" bestFit="1" customWidth="1"/>
    <col min="16194" max="16194" width="12.85546875" style="3" bestFit="1" customWidth="1"/>
    <col min="16195" max="16196" width="9.140625" style="3"/>
    <col min="16197" max="16198" width="9.28515625" style="3" bestFit="1" customWidth="1"/>
    <col min="16199" max="16199" width="9.140625" style="3"/>
    <col min="16200" max="16201" width="9.28515625" style="3" bestFit="1" customWidth="1"/>
    <col min="16202" max="16202" width="12.85546875" style="3" bestFit="1" customWidth="1"/>
    <col min="16203" max="16204" width="9.140625" style="3"/>
    <col min="16205" max="16206" width="9.28515625" style="3" bestFit="1" customWidth="1"/>
    <col min="16207" max="16207" width="9.140625" style="3"/>
    <col min="16208" max="16209" width="9.28515625" style="3" bestFit="1" customWidth="1"/>
    <col min="16210" max="16210" width="12.85546875" style="3" bestFit="1" customWidth="1"/>
    <col min="16211" max="16212" width="9.140625" style="3"/>
    <col min="16213" max="16214" width="9.28515625" style="3" bestFit="1" customWidth="1"/>
    <col min="16215" max="16215" width="9.140625" style="3"/>
    <col min="16216" max="16217" width="9.28515625" style="3" bestFit="1" customWidth="1"/>
    <col min="16218" max="16218" width="12.85546875" style="3" bestFit="1" customWidth="1"/>
    <col min="16219" max="16220" width="9.140625" style="3"/>
    <col min="16221" max="16222" width="9.28515625" style="3" bestFit="1" customWidth="1"/>
    <col min="16223" max="16223" width="9.140625" style="3"/>
    <col min="16224" max="16225" width="9.28515625" style="3" bestFit="1" customWidth="1"/>
    <col min="16226" max="16226" width="12.85546875" style="3" bestFit="1" customWidth="1"/>
    <col min="16227" max="16228" width="9.140625" style="3"/>
    <col min="16229" max="16230" width="9.28515625" style="3" bestFit="1" customWidth="1"/>
    <col min="16231" max="16231" width="9.140625" style="3"/>
    <col min="16232" max="16233" width="9.28515625" style="3" bestFit="1" customWidth="1"/>
    <col min="16234" max="16234" width="12.85546875" style="3" bestFit="1" customWidth="1"/>
    <col min="16235" max="16236" width="9.140625" style="3"/>
    <col min="16237" max="16238" width="9.28515625" style="3" bestFit="1" customWidth="1"/>
    <col min="16239" max="16239" width="9.140625" style="3"/>
    <col min="16240" max="16241" width="9.28515625" style="3" bestFit="1" customWidth="1"/>
    <col min="16242" max="16242" width="12.85546875" style="3" bestFit="1" customWidth="1"/>
    <col min="16243" max="16244" width="9.140625" style="3"/>
    <col min="16245" max="16246" width="9.28515625" style="3" bestFit="1" customWidth="1"/>
    <col min="16247" max="16247" width="9.140625" style="3"/>
    <col min="16248" max="16249" width="9.28515625" style="3" bestFit="1" customWidth="1"/>
    <col min="16250" max="16250" width="12.85546875" style="3" bestFit="1" customWidth="1"/>
    <col min="16251" max="16252" width="9.140625" style="3"/>
    <col min="16253" max="16254" width="9.28515625" style="3" bestFit="1" customWidth="1"/>
    <col min="16255" max="16255" width="9.140625" style="3"/>
    <col min="16256" max="16257" width="9.28515625" style="3" bestFit="1" customWidth="1"/>
    <col min="16258" max="16258" width="12.85546875" style="3" bestFit="1" customWidth="1"/>
    <col min="16259" max="16260" width="9.140625" style="3"/>
    <col min="16261" max="16262" width="9.28515625" style="3" bestFit="1" customWidth="1"/>
    <col min="16263" max="16263" width="9.140625" style="3"/>
    <col min="16264" max="16265" width="9.28515625" style="3" bestFit="1" customWidth="1"/>
    <col min="16266" max="16266" width="12.85546875" style="3" bestFit="1" customWidth="1"/>
    <col min="16267" max="16268" width="9.140625" style="3"/>
    <col min="16269" max="16270" width="9.28515625" style="3" bestFit="1" customWidth="1"/>
    <col min="16271" max="16271" width="9.140625" style="3"/>
    <col min="16272" max="16273" width="9.28515625" style="3" bestFit="1" customWidth="1"/>
    <col min="16274" max="16274" width="12.85546875" style="3" bestFit="1" customWidth="1"/>
    <col min="16275" max="16276" width="9.140625" style="3"/>
    <col min="16277" max="16278" width="9.28515625" style="3" bestFit="1" customWidth="1"/>
    <col min="16279" max="16279" width="9.140625" style="3"/>
    <col min="16280" max="16281" width="9.28515625" style="3" bestFit="1" customWidth="1"/>
    <col min="16282" max="16282" width="12.85546875" style="3" bestFit="1" customWidth="1"/>
    <col min="16283" max="16284" width="9.140625" style="3"/>
    <col min="16285" max="16286" width="9.28515625" style="3" bestFit="1" customWidth="1"/>
    <col min="16287" max="16287" width="9.140625" style="3"/>
    <col min="16288" max="16289" width="9.28515625" style="3" bestFit="1" customWidth="1"/>
    <col min="16290" max="16290" width="12.85546875" style="3" bestFit="1" customWidth="1"/>
    <col min="16291" max="16292" width="9.140625" style="3"/>
    <col min="16293" max="16294" width="9.28515625" style="3" bestFit="1" customWidth="1"/>
    <col min="16295" max="16295" width="9.140625" style="3"/>
    <col min="16296" max="16297" width="9.28515625" style="3" bestFit="1" customWidth="1"/>
    <col min="16298" max="16298" width="12.85546875" style="3" bestFit="1" customWidth="1"/>
    <col min="16299" max="16300" width="9.140625" style="3"/>
    <col min="16301" max="16302" width="9.28515625" style="3" bestFit="1" customWidth="1"/>
    <col min="16303" max="16303" width="9.140625" style="3"/>
    <col min="16304" max="16305" width="9.28515625" style="3" bestFit="1" customWidth="1"/>
    <col min="16306" max="16306" width="12.85546875" style="3" bestFit="1" customWidth="1"/>
    <col min="16307" max="16308" width="9.140625" style="3"/>
    <col min="16309" max="16310" width="9.28515625" style="3" bestFit="1" customWidth="1"/>
    <col min="16311" max="16311" width="9.140625" style="3"/>
    <col min="16312" max="16313" width="9.28515625" style="3" bestFit="1" customWidth="1"/>
    <col min="16314" max="16314" width="12.85546875" style="3" bestFit="1" customWidth="1"/>
    <col min="16315" max="16316" width="9.140625" style="3"/>
    <col min="16317" max="16318" width="9.28515625" style="3" bestFit="1" customWidth="1"/>
    <col min="16319" max="16319" width="9.140625" style="3"/>
    <col min="16320" max="16321" width="9.28515625" style="3" bestFit="1" customWidth="1"/>
    <col min="16322" max="16322" width="12.85546875" style="3" bestFit="1" customWidth="1"/>
    <col min="16323" max="16324" width="9.140625" style="3"/>
    <col min="16325" max="16326" width="9.28515625" style="3" bestFit="1" customWidth="1"/>
    <col min="16327" max="16327" width="9.140625" style="3"/>
    <col min="16328" max="16329" width="9.28515625" style="3" bestFit="1" customWidth="1"/>
    <col min="16330" max="16330" width="12.85546875" style="3" bestFit="1" customWidth="1"/>
    <col min="16331" max="16332" width="9.140625" style="3"/>
    <col min="16333" max="16334" width="9.28515625" style="3" bestFit="1" customWidth="1"/>
    <col min="16335" max="16335" width="9.140625" style="3"/>
    <col min="16336" max="16337" width="9.28515625" style="3" bestFit="1" customWidth="1"/>
    <col min="16338" max="16338" width="12.85546875" style="3" bestFit="1" customWidth="1"/>
    <col min="16339" max="16384" width="12.85546875" style="3" customWidth="1"/>
  </cols>
  <sheetData>
    <row r="1" spans="1:10" ht="15.75" x14ac:dyDescent="0.25">
      <c r="A1" s="1" t="s">
        <v>365</v>
      </c>
      <c r="D1" s="351"/>
      <c r="E1" s="351"/>
      <c r="F1" s="351"/>
      <c r="G1" s="351"/>
      <c r="J1" s="857" t="s">
        <v>475</v>
      </c>
    </row>
    <row r="2" spans="1:10" ht="18.75" customHeight="1" x14ac:dyDescent="0.2">
      <c r="D2" s="351"/>
      <c r="E2" s="351"/>
      <c r="F2" s="351"/>
      <c r="G2" s="351"/>
      <c r="J2" s="512" t="s">
        <v>450</v>
      </c>
    </row>
    <row r="3" spans="1:10" ht="18.75" customHeight="1" x14ac:dyDescent="0.2">
      <c r="D3" s="351"/>
      <c r="E3" s="351"/>
      <c r="F3" s="351"/>
      <c r="G3" s="351"/>
      <c r="J3" s="512" t="s">
        <v>540</v>
      </c>
    </row>
    <row r="4" spans="1:10" ht="18.75" customHeight="1" x14ac:dyDescent="0.2">
      <c r="D4" s="351"/>
      <c r="E4" s="351"/>
      <c r="F4" s="351"/>
      <c r="G4" s="351"/>
      <c r="J4" s="512" t="s">
        <v>451</v>
      </c>
    </row>
    <row r="5" spans="1:10" ht="18.75" customHeight="1" x14ac:dyDescent="0.2">
      <c r="A5" s="4"/>
      <c r="B5" s="4"/>
      <c r="C5" s="195"/>
      <c r="D5" s="195"/>
      <c r="J5" s="512" t="s">
        <v>585</v>
      </c>
    </row>
    <row r="6" spans="1:10" ht="9" customHeight="1" x14ac:dyDescent="0.2">
      <c r="D6" s="195"/>
      <c r="E6" s="195"/>
      <c r="F6" s="195"/>
      <c r="G6" s="195"/>
      <c r="H6" s="512"/>
      <c r="I6" s="512"/>
      <c r="J6" s="512"/>
    </row>
    <row r="7" spans="1:10" ht="26.25" customHeight="1" x14ac:dyDescent="0.3">
      <c r="A7" s="1347" t="s">
        <v>0</v>
      </c>
      <c r="B7" s="1347"/>
      <c r="C7" s="1347"/>
      <c r="D7" s="1347"/>
      <c r="E7" s="1347"/>
      <c r="F7" s="1347"/>
      <c r="G7" s="1347"/>
      <c r="H7" s="1347"/>
      <c r="I7" s="1347"/>
      <c r="J7" s="1347"/>
    </row>
    <row r="8" spans="1:10" ht="36.75" customHeight="1" x14ac:dyDescent="0.3">
      <c r="A8" s="1348" t="s">
        <v>486</v>
      </c>
      <c r="B8" s="1348"/>
      <c r="C8" s="1348"/>
      <c r="D8" s="1348"/>
      <c r="E8" s="1348"/>
      <c r="F8" s="1348"/>
      <c r="G8" s="1348"/>
      <c r="H8" s="1348"/>
      <c r="I8" s="1348"/>
      <c r="J8" s="1348"/>
    </row>
    <row r="9" spans="1:10" ht="13.5" thickBot="1" x14ac:dyDescent="0.25">
      <c r="H9" s="506"/>
      <c r="I9" s="506"/>
      <c r="J9" s="506" t="s">
        <v>584</v>
      </c>
    </row>
    <row r="10" spans="1:10" ht="14.25" customHeight="1" thickBo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508" t="s">
        <v>549</v>
      </c>
      <c r="I10" s="508" t="s">
        <v>477</v>
      </c>
      <c r="J10" s="705" t="s">
        <v>476</v>
      </c>
    </row>
    <row r="11" spans="1:10" s="1" customFormat="1" ht="19.5" thickBot="1" x14ac:dyDescent="0.35">
      <c r="A11" s="1349" t="s">
        <v>484</v>
      </c>
      <c r="B11" s="1350"/>
      <c r="C11" s="1350"/>
      <c r="D11" s="1350"/>
      <c r="E11" s="1350"/>
      <c r="F11" s="1350"/>
      <c r="G11" s="1350"/>
      <c r="H11" s="938">
        <f>H12+H14</f>
        <v>1413645.8054700003</v>
      </c>
      <c r="I11" s="938">
        <f>I12+I14</f>
        <v>1448341.4597700003</v>
      </c>
      <c r="J11" s="939">
        <f t="shared" ref="J11" si="0">J12+J14</f>
        <v>34695.654299999995</v>
      </c>
    </row>
    <row r="12" spans="1:10" ht="15.75" x14ac:dyDescent="0.25">
      <c r="A12" s="422" t="s">
        <v>8</v>
      </c>
      <c r="B12" s="1351" t="s">
        <v>9</v>
      </c>
      <c r="C12" s="1351"/>
      <c r="D12" s="1351"/>
      <c r="E12" s="1351"/>
      <c r="F12" s="1351"/>
      <c r="G12" s="1351"/>
      <c r="H12" s="940">
        <f t="shared" ref="H12" si="1">H80</f>
        <v>157276.50489000001</v>
      </c>
      <c r="I12" s="940">
        <f t="shared" ref="I12:J12" si="2">I80</f>
        <v>181820.99447000001</v>
      </c>
      <c r="J12" s="941">
        <f t="shared" si="2"/>
        <v>24544.489579999994</v>
      </c>
    </row>
    <row r="13" spans="1:10" ht="15.75" x14ac:dyDescent="0.25">
      <c r="A13" s="358"/>
      <c r="B13" s="1352"/>
      <c r="C13" s="1352"/>
      <c r="D13" s="1352"/>
      <c r="E13" s="1352"/>
      <c r="F13" s="1352"/>
      <c r="G13" s="1352"/>
      <c r="H13" s="942"/>
      <c r="I13" s="942"/>
      <c r="J13" s="943"/>
    </row>
    <row r="14" spans="1:10" ht="15.75" x14ac:dyDescent="0.25">
      <c r="A14" s="7" t="s">
        <v>10</v>
      </c>
      <c r="B14" s="1353" t="s">
        <v>11</v>
      </c>
      <c r="C14" s="1353"/>
      <c r="D14" s="1353"/>
      <c r="E14" s="1353"/>
      <c r="F14" s="1353"/>
      <c r="G14" s="1353"/>
      <c r="H14" s="944">
        <f>SUM(H15:H20)</f>
        <v>1256369.3005800003</v>
      </c>
      <c r="I14" s="944">
        <f>SUM(I15:I20)</f>
        <v>1266520.4653000003</v>
      </c>
      <c r="J14" s="945">
        <f>SUM(J15:J20)</f>
        <v>10151.164720000001</v>
      </c>
    </row>
    <row r="15" spans="1:10" ht="15.75" x14ac:dyDescent="0.25">
      <c r="A15" s="8" t="s">
        <v>12</v>
      </c>
      <c r="B15" s="1341" t="s">
        <v>193</v>
      </c>
      <c r="C15" s="1341"/>
      <c r="D15" s="1341"/>
      <c r="E15" s="1341"/>
      <c r="F15" s="1341"/>
      <c r="G15" s="1341"/>
      <c r="H15" s="942">
        <f>H77</f>
        <v>223776</v>
      </c>
      <c r="I15" s="942">
        <f>I77</f>
        <v>223776</v>
      </c>
      <c r="J15" s="943">
        <f t="shared" ref="J15" si="3">J77</f>
        <v>0</v>
      </c>
    </row>
    <row r="16" spans="1:10" ht="15.75" x14ac:dyDescent="0.25">
      <c r="A16" s="8" t="s">
        <v>13</v>
      </c>
      <c r="B16" s="1341" t="s">
        <v>190</v>
      </c>
      <c r="C16" s="1341"/>
      <c r="D16" s="1341"/>
      <c r="E16" s="1341"/>
      <c r="F16" s="1341"/>
      <c r="G16" s="1341"/>
      <c r="H16" s="942">
        <f>H980</f>
        <v>201315.43725999998</v>
      </c>
      <c r="I16" s="942">
        <f>I980</f>
        <v>201578.60197999998</v>
      </c>
      <c r="J16" s="943">
        <f>J980</f>
        <v>263.16471999999999</v>
      </c>
    </row>
    <row r="17" spans="1:10" s="1" customFormat="1" ht="15.75" x14ac:dyDescent="0.25">
      <c r="A17" s="8" t="s">
        <v>14</v>
      </c>
      <c r="B17" s="1342" t="s">
        <v>191</v>
      </c>
      <c r="C17" s="1342"/>
      <c r="D17" s="1342"/>
      <c r="E17" s="1342"/>
      <c r="F17" s="1342"/>
      <c r="G17" s="1342"/>
      <c r="H17" s="946">
        <f>H1095</f>
        <v>819627.86300000013</v>
      </c>
      <c r="I17" s="946">
        <f>I1095</f>
        <v>829194.00900000008</v>
      </c>
      <c r="J17" s="947">
        <f>J1095</f>
        <v>9566.1460000000006</v>
      </c>
    </row>
    <row r="18" spans="1:10" s="1" customFormat="1" ht="15.75" x14ac:dyDescent="0.25">
      <c r="A18" s="8" t="s">
        <v>357</v>
      </c>
      <c r="B18" s="1342" t="s">
        <v>356</v>
      </c>
      <c r="C18" s="1342"/>
      <c r="D18" s="1342"/>
      <c r="E18" s="1342"/>
      <c r="F18" s="1342"/>
      <c r="G18" s="1342"/>
      <c r="H18" s="946">
        <f>H1455</f>
        <v>0</v>
      </c>
      <c r="I18" s="946">
        <f>I1455</f>
        <v>321.85399999999998</v>
      </c>
      <c r="J18" s="947">
        <f>J1455</f>
        <v>321.85399999999998</v>
      </c>
    </row>
    <row r="19" spans="1:10" s="124" customFormat="1" ht="63" x14ac:dyDescent="0.25">
      <c r="A19" s="421" t="s">
        <v>274</v>
      </c>
      <c r="B19" s="1343" t="s">
        <v>275</v>
      </c>
      <c r="C19" s="1344"/>
      <c r="D19" s="1344"/>
      <c r="E19" s="1344"/>
      <c r="F19" s="1344"/>
      <c r="G19" s="1345"/>
      <c r="H19" s="948">
        <f>H78</f>
        <v>5150.0003200000001</v>
      </c>
      <c r="I19" s="948">
        <f>I78</f>
        <v>5150.0003200000001</v>
      </c>
      <c r="J19" s="949">
        <f t="shared" ref="J19:J20" si="4">J78</f>
        <v>0</v>
      </c>
    </row>
    <row r="20" spans="1:10" s="124" customFormat="1" ht="48" thickBot="1" x14ac:dyDescent="0.3">
      <c r="A20" s="746" t="s">
        <v>491</v>
      </c>
      <c r="B20" s="1346" t="s">
        <v>492</v>
      </c>
      <c r="C20" s="1346"/>
      <c r="D20" s="1346"/>
      <c r="E20" s="1346"/>
      <c r="F20" s="1346"/>
      <c r="G20" s="1346"/>
      <c r="H20" s="948">
        <f>H79</f>
        <v>6500</v>
      </c>
      <c r="I20" s="948">
        <f>I79</f>
        <v>6500</v>
      </c>
      <c r="J20" s="949">
        <f t="shared" si="4"/>
        <v>0</v>
      </c>
    </row>
    <row r="21" spans="1:10" s="1" customFormat="1" thickBot="1" x14ac:dyDescent="0.25">
      <c r="A21" s="1328"/>
      <c r="B21" s="1329"/>
      <c r="C21" s="1329"/>
      <c r="D21" s="1329"/>
      <c r="E21" s="1329"/>
      <c r="F21" s="1329"/>
      <c r="G21" s="1329"/>
      <c r="H21" s="1329"/>
      <c r="I21" s="1329"/>
      <c r="J21" s="1330"/>
    </row>
    <row r="22" spans="1:10" s="1" customFormat="1" ht="19.5" thickBot="1" x14ac:dyDescent="0.35">
      <c r="A22" s="1331" t="s">
        <v>485</v>
      </c>
      <c r="B22" s="1332"/>
      <c r="C22" s="1332"/>
      <c r="D22" s="1332"/>
      <c r="E22" s="1332"/>
      <c r="F22" s="1332"/>
      <c r="G22" s="1333"/>
      <c r="H22" s="938">
        <f>SUM(H23:H69)</f>
        <v>1445042.6404500003</v>
      </c>
      <c r="I22" s="938">
        <f>SUM(I23:I69)</f>
        <v>1479738.2947500004</v>
      </c>
      <c r="J22" s="938">
        <f>SUM(J23:J69)</f>
        <v>34695.654300000002</v>
      </c>
    </row>
    <row r="23" spans="1:10" s="1" customFormat="1" ht="16.5" customHeight="1" x14ac:dyDescent="0.25">
      <c r="A23" s="1334" t="s">
        <v>15</v>
      </c>
      <c r="B23" s="1335"/>
      <c r="C23" s="1335"/>
      <c r="D23" s="1335"/>
      <c r="E23" s="1335"/>
      <c r="F23" s="1335"/>
      <c r="G23" s="1335"/>
      <c r="H23" s="950">
        <f>H84+H143+H1115+H1491+H1052+H1513+H1517</f>
        <v>399244.98969000002</v>
      </c>
      <c r="I23" s="950">
        <f>I84+I143+I1115+I1491+I1052+I1513+I1517</f>
        <v>415255.92900000006</v>
      </c>
      <c r="J23" s="950">
        <f>J84+J143+J1115+J1491+J1052+J1513+J1517</f>
        <v>16010.93931</v>
      </c>
    </row>
    <row r="24" spans="1:10" s="1" customFormat="1" ht="15.75" customHeight="1" x14ac:dyDescent="0.25">
      <c r="A24" s="1336" t="s">
        <v>16</v>
      </c>
      <c r="B24" s="1337"/>
      <c r="C24" s="1337"/>
      <c r="D24" s="1337"/>
      <c r="E24" s="1337"/>
      <c r="F24" s="1337"/>
      <c r="G24" s="1338"/>
      <c r="H24" s="951">
        <f>H127</f>
        <v>2157.33</v>
      </c>
      <c r="I24" s="951">
        <f>I127</f>
        <v>2157.33</v>
      </c>
      <c r="J24" s="951">
        <f>J127</f>
        <v>0</v>
      </c>
    </row>
    <row r="25" spans="1:10" s="1" customFormat="1" ht="15.75" customHeight="1" x14ac:dyDescent="0.25">
      <c r="A25" s="1336" t="s">
        <v>17</v>
      </c>
      <c r="B25" s="1337"/>
      <c r="C25" s="1337"/>
      <c r="D25" s="1337"/>
      <c r="E25" s="1337"/>
      <c r="F25" s="1337"/>
      <c r="G25" s="1338"/>
      <c r="H25" s="951">
        <f>H112</f>
        <v>4163.0049999999992</v>
      </c>
      <c r="I25" s="951">
        <f>I112</f>
        <v>4163.0049999999992</v>
      </c>
      <c r="J25" s="951">
        <f>J112</f>
        <v>0</v>
      </c>
    </row>
    <row r="26" spans="1:10" s="1" customFormat="1" ht="15.75" customHeight="1" x14ac:dyDescent="0.25">
      <c r="A26" s="1339" t="s">
        <v>142</v>
      </c>
      <c r="B26" s="1340"/>
      <c r="C26" s="1340"/>
      <c r="D26" s="1340"/>
      <c r="E26" s="1340"/>
      <c r="F26" s="1340"/>
      <c r="G26" s="1340"/>
      <c r="H26" s="952">
        <f>H134</f>
        <v>6845.3470000000007</v>
      </c>
      <c r="I26" s="952">
        <f>I134</f>
        <v>6845.3470000000007</v>
      </c>
      <c r="J26" s="952">
        <f>J134</f>
        <v>0</v>
      </c>
    </row>
    <row r="27" spans="1:10" s="1" customFormat="1" ht="15.75" customHeight="1" x14ac:dyDescent="0.25">
      <c r="A27" s="1326" t="s">
        <v>269</v>
      </c>
      <c r="B27" s="1327"/>
      <c r="C27" s="1327"/>
      <c r="D27" s="1327"/>
      <c r="E27" s="1327"/>
      <c r="F27" s="1327"/>
      <c r="G27" s="1327"/>
      <c r="H27" s="952">
        <f>H265</f>
        <v>2311.9480000000003</v>
      </c>
      <c r="I27" s="952">
        <f>I265</f>
        <v>765.58600000000001</v>
      </c>
      <c r="J27" s="952">
        <f>J265</f>
        <v>-1546.3620000000001</v>
      </c>
    </row>
    <row r="28" spans="1:10" s="1" customFormat="1" ht="17.25" customHeight="1" x14ac:dyDescent="0.25">
      <c r="A28" s="1326" t="s">
        <v>270</v>
      </c>
      <c r="B28" s="1327"/>
      <c r="C28" s="1327"/>
      <c r="D28" s="1327"/>
      <c r="E28" s="1327"/>
      <c r="F28" s="1327"/>
      <c r="G28" s="1327"/>
      <c r="H28" s="952">
        <f>H272</f>
        <v>11296.233</v>
      </c>
      <c r="I28" s="952">
        <f>I272</f>
        <v>11913.233</v>
      </c>
      <c r="J28" s="952">
        <f>J272</f>
        <v>617</v>
      </c>
    </row>
    <row r="29" spans="1:10" s="1" customFormat="1" ht="17.25" customHeight="1" x14ac:dyDescent="0.25">
      <c r="A29" s="1326" t="s">
        <v>271</v>
      </c>
      <c r="B29" s="1327"/>
      <c r="C29" s="1327"/>
      <c r="D29" s="1327"/>
      <c r="E29" s="1327"/>
      <c r="F29" s="1327"/>
      <c r="G29" s="1327"/>
      <c r="H29" s="952">
        <f>H285</f>
        <v>6649.3429999999998</v>
      </c>
      <c r="I29" s="952">
        <f>I285</f>
        <v>6649.3429999999998</v>
      </c>
      <c r="J29" s="952">
        <f>J285</f>
        <v>0</v>
      </c>
    </row>
    <row r="30" spans="1:10" s="1" customFormat="1" ht="15.75" customHeight="1" x14ac:dyDescent="0.25">
      <c r="A30" s="1326" t="s">
        <v>448</v>
      </c>
      <c r="B30" s="1327"/>
      <c r="C30" s="1327"/>
      <c r="D30" s="1327"/>
      <c r="E30" s="1327"/>
      <c r="F30" s="1327"/>
      <c r="G30" s="1327"/>
      <c r="H30" s="952">
        <f>H925+H1049</f>
        <v>9505.0062999999991</v>
      </c>
      <c r="I30" s="952">
        <f>I925+I1049</f>
        <v>9505.0062999999991</v>
      </c>
      <c r="J30" s="952">
        <f>J925+J1049</f>
        <v>0</v>
      </c>
    </row>
    <row r="31" spans="1:10" s="1" customFormat="1" ht="15.75" x14ac:dyDescent="0.25">
      <c r="A31" s="1324" t="s">
        <v>160</v>
      </c>
      <c r="B31" s="1325"/>
      <c r="C31" s="1325"/>
      <c r="D31" s="1325"/>
      <c r="E31" s="1325"/>
      <c r="F31" s="1325"/>
      <c r="G31" s="1325"/>
      <c r="H31" s="952">
        <f>H300+H1152</f>
        <v>26783.306859999997</v>
      </c>
      <c r="I31" s="952">
        <f>I300+I1152</f>
        <v>28431.410060000002</v>
      </c>
      <c r="J31" s="952">
        <f>J300+J1152</f>
        <v>1648.1032000000002</v>
      </c>
    </row>
    <row r="32" spans="1:10" s="1" customFormat="1" ht="15.75" x14ac:dyDescent="0.25">
      <c r="A32" s="1324" t="s">
        <v>161</v>
      </c>
      <c r="B32" s="1325"/>
      <c r="C32" s="1325"/>
      <c r="D32" s="1325"/>
      <c r="E32" s="1325"/>
      <c r="F32" s="1325"/>
      <c r="G32" s="1325"/>
      <c r="H32" s="952">
        <f>H321+H1157</f>
        <v>34001.669699999999</v>
      </c>
      <c r="I32" s="952">
        <f>I321+I1157</f>
        <v>36475.656900000002</v>
      </c>
      <c r="J32" s="952">
        <f>J321+J1157</f>
        <v>2473.9871999999987</v>
      </c>
    </row>
    <row r="33" spans="1:10" s="1" customFormat="1" ht="15.75" x14ac:dyDescent="0.25">
      <c r="A33" s="1324" t="s">
        <v>162</v>
      </c>
      <c r="B33" s="1325"/>
      <c r="C33" s="1325"/>
      <c r="D33" s="1325"/>
      <c r="E33" s="1325"/>
      <c r="F33" s="1325"/>
      <c r="G33" s="1325"/>
      <c r="H33" s="952">
        <f>H338+H1162</f>
        <v>19529.141</v>
      </c>
      <c r="I33" s="952">
        <f>I338+I1162</f>
        <v>21374.440200000001</v>
      </c>
      <c r="J33" s="952">
        <f>J338+J1162</f>
        <v>1845.2992000000008</v>
      </c>
    </row>
    <row r="34" spans="1:10" s="1" customFormat="1" ht="15.75" x14ac:dyDescent="0.25">
      <c r="A34" s="1324" t="s">
        <v>163</v>
      </c>
      <c r="B34" s="1325"/>
      <c r="C34" s="1325"/>
      <c r="D34" s="1325"/>
      <c r="E34" s="1325"/>
      <c r="F34" s="1325"/>
      <c r="G34" s="1325"/>
      <c r="H34" s="952">
        <f>H354+H1166</f>
        <v>24489.769</v>
      </c>
      <c r="I34" s="952">
        <f>I354+I1166</f>
        <v>26015.762600000002</v>
      </c>
      <c r="J34" s="952">
        <f>J354+J1166</f>
        <v>1525.9936000000014</v>
      </c>
    </row>
    <row r="35" spans="1:10" s="1" customFormat="1" ht="15.75" x14ac:dyDescent="0.25">
      <c r="A35" s="1324" t="s">
        <v>164</v>
      </c>
      <c r="B35" s="1325"/>
      <c r="C35" s="1325"/>
      <c r="D35" s="1325"/>
      <c r="E35" s="1325"/>
      <c r="F35" s="1325"/>
      <c r="G35" s="1325"/>
      <c r="H35" s="952">
        <f>H373+H1170</f>
        <v>23707.521000000001</v>
      </c>
      <c r="I35" s="952">
        <f>I373+I1170</f>
        <v>25227.823199999999</v>
      </c>
      <c r="J35" s="952">
        <f>J373+J1170</f>
        <v>1520.3022000000005</v>
      </c>
    </row>
    <row r="36" spans="1:10" s="1" customFormat="1" ht="15.75" x14ac:dyDescent="0.25">
      <c r="A36" s="1324" t="s">
        <v>165</v>
      </c>
      <c r="B36" s="1325"/>
      <c r="C36" s="1325"/>
      <c r="D36" s="1325"/>
      <c r="E36" s="1325"/>
      <c r="F36" s="1325"/>
      <c r="G36" s="1325"/>
      <c r="H36" s="952">
        <f>H391+H1174</f>
        <v>13260.601999999999</v>
      </c>
      <c r="I36" s="952">
        <f>I391+I1174</f>
        <v>13932.024999999998</v>
      </c>
      <c r="J36" s="952">
        <f>J391+J1174</f>
        <v>671.42299999999977</v>
      </c>
    </row>
    <row r="37" spans="1:10" s="1" customFormat="1" ht="15.75" x14ac:dyDescent="0.25">
      <c r="A37" s="1324" t="s">
        <v>166</v>
      </c>
      <c r="B37" s="1325"/>
      <c r="C37" s="1325"/>
      <c r="D37" s="1325"/>
      <c r="E37" s="1325"/>
      <c r="F37" s="1325"/>
      <c r="G37" s="1325"/>
      <c r="H37" s="952">
        <f>H407+H1178</f>
        <v>8674.0990000000002</v>
      </c>
      <c r="I37" s="952">
        <f>I407+I1178</f>
        <v>9525.5769999999993</v>
      </c>
      <c r="J37" s="952">
        <f>J407+J1178</f>
        <v>851.47799999999938</v>
      </c>
    </row>
    <row r="38" spans="1:10" s="1" customFormat="1" ht="15.75" x14ac:dyDescent="0.25">
      <c r="A38" s="1324" t="s">
        <v>167</v>
      </c>
      <c r="B38" s="1325"/>
      <c r="C38" s="1325"/>
      <c r="D38" s="1325"/>
      <c r="E38" s="1325"/>
      <c r="F38" s="1325"/>
      <c r="G38" s="1325"/>
      <c r="H38" s="952">
        <f>H423+H1182</f>
        <v>27282.488799999999</v>
      </c>
      <c r="I38" s="952">
        <f>I423+I1182</f>
        <v>28984.537400000001</v>
      </c>
      <c r="J38" s="952">
        <f>J423+J1182</f>
        <v>1702.0486000000008</v>
      </c>
    </row>
    <row r="39" spans="1:10" s="1" customFormat="1" ht="15.75" x14ac:dyDescent="0.25">
      <c r="A39" s="1324" t="s">
        <v>168</v>
      </c>
      <c r="B39" s="1325"/>
      <c r="C39" s="1325"/>
      <c r="D39" s="1325"/>
      <c r="E39" s="1325"/>
      <c r="F39" s="1325"/>
      <c r="G39" s="1325"/>
      <c r="H39" s="952">
        <f>H442+H1187</f>
        <v>34459.652000000002</v>
      </c>
      <c r="I39" s="952">
        <f>I442+I1187</f>
        <v>36700.641000000003</v>
      </c>
      <c r="J39" s="952">
        <f>J442+J1187</f>
        <v>2240.9889999999987</v>
      </c>
    </row>
    <row r="40" spans="1:10" s="1" customFormat="1" ht="15.75" x14ac:dyDescent="0.25">
      <c r="A40" s="1324" t="s">
        <v>169</v>
      </c>
      <c r="B40" s="1325"/>
      <c r="C40" s="1325"/>
      <c r="D40" s="1325"/>
      <c r="E40" s="1325"/>
      <c r="F40" s="1325"/>
      <c r="G40" s="1325"/>
      <c r="H40" s="952">
        <f>H454+H1192</f>
        <v>10697.888999999999</v>
      </c>
      <c r="I40" s="952">
        <f>I454+I1192</f>
        <v>11261.736999999999</v>
      </c>
      <c r="J40" s="952">
        <f>J454+J1192</f>
        <v>563.84799999999927</v>
      </c>
    </row>
    <row r="41" spans="1:10" s="1" customFormat="1" ht="15.75" x14ac:dyDescent="0.25">
      <c r="A41" s="1324" t="s">
        <v>170</v>
      </c>
      <c r="B41" s="1325"/>
      <c r="C41" s="1325"/>
      <c r="D41" s="1325"/>
      <c r="E41" s="1325"/>
      <c r="F41" s="1325"/>
      <c r="G41" s="1325"/>
      <c r="H41" s="952">
        <f>H469+H1196</f>
        <v>13363.804999999998</v>
      </c>
      <c r="I41" s="952">
        <f>I469+I1196</f>
        <v>14307.156200000001</v>
      </c>
      <c r="J41" s="952">
        <f>J469+J1196</f>
        <v>943.35120000000086</v>
      </c>
    </row>
    <row r="42" spans="1:10" s="1" customFormat="1" ht="15.75" x14ac:dyDescent="0.25">
      <c r="A42" s="1324" t="s">
        <v>171</v>
      </c>
      <c r="B42" s="1325"/>
      <c r="C42" s="1325"/>
      <c r="D42" s="1325"/>
      <c r="E42" s="1325"/>
      <c r="F42" s="1325"/>
      <c r="G42" s="1325"/>
      <c r="H42" s="952">
        <f>H487+H1200</f>
        <v>8031.357</v>
      </c>
      <c r="I42" s="952">
        <f>I487+I1200</f>
        <v>8461.3850000000002</v>
      </c>
      <c r="J42" s="952">
        <f>J487+J1200</f>
        <v>430.02799999999979</v>
      </c>
    </row>
    <row r="43" spans="1:10" s="1" customFormat="1" ht="15.75" x14ac:dyDescent="0.25">
      <c r="A43" s="1324" t="s">
        <v>172</v>
      </c>
      <c r="B43" s="1325"/>
      <c r="C43" s="1325"/>
      <c r="D43" s="1325"/>
      <c r="E43" s="1325"/>
      <c r="F43" s="1325"/>
      <c r="G43" s="1325"/>
      <c r="H43" s="952">
        <f>H504+H1204</f>
        <v>12819.923999999999</v>
      </c>
      <c r="I43" s="952">
        <f>I504+I1204</f>
        <v>13525.4496</v>
      </c>
      <c r="J43" s="952">
        <f>J504+J1204</f>
        <v>705.52560000000028</v>
      </c>
    </row>
    <row r="44" spans="1:10" s="1" customFormat="1" ht="15.75" x14ac:dyDescent="0.25">
      <c r="A44" s="1324" t="s">
        <v>306</v>
      </c>
      <c r="B44" s="1325"/>
      <c r="C44" s="1325"/>
      <c r="D44" s="1325"/>
      <c r="E44" s="1325"/>
      <c r="F44" s="1325"/>
      <c r="G44" s="1325"/>
      <c r="H44" s="952">
        <f>H521+H1208</f>
        <v>23455.487999999998</v>
      </c>
      <c r="I44" s="952">
        <f>I521+I1208</f>
        <v>24666.748</v>
      </c>
      <c r="J44" s="952">
        <f>J521+J1208</f>
        <v>1211.2599999999993</v>
      </c>
    </row>
    <row r="45" spans="1:10" s="1" customFormat="1" ht="15.75" x14ac:dyDescent="0.25">
      <c r="A45" s="1324" t="s">
        <v>307</v>
      </c>
      <c r="B45" s="1325"/>
      <c r="C45" s="1325"/>
      <c r="D45" s="1325"/>
      <c r="E45" s="1325"/>
      <c r="F45" s="1325"/>
      <c r="G45" s="1325"/>
      <c r="H45" s="952">
        <f>H1233+H535+H1003+H1507</f>
        <v>45069.411999999997</v>
      </c>
      <c r="I45" s="952">
        <f>I1233+I535+I1003+I1507+I1464</f>
        <v>45597.828959999999</v>
      </c>
      <c r="J45" s="952">
        <f>J1233+J535+J1003+J1507+J1464</f>
        <v>528.41696000000002</v>
      </c>
    </row>
    <row r="46" spans="1:10" s="1" customFormat="1" ht="15.75" x14ac:dyDescent="0.25">
      <c r="A46" s="1324" t="s">
        <v>308</v>
      </c>
      <c r="B46" s="1325"/>
      <c r="C46" s="1325"/>
      <c r="D46" s="1325"/>
      <c r="E46" s="1325"/>
      <c r="F46" s="1325"/>
      <c r="G46" s="1325"/>
      <c r="H46" s="952">
        <f>H1255+H551+H1005+H1509</f>
        <v>44456.44</v>
      </c>
      <c r="I46" s="952">
        <f>I1255+I551+I1005+I1509+I1469</f>
        <v>43649.856959999997</v>
      </c>
      <c r="J46" s="952">
        <f>J1255+J551+J1005+J1509+J1469</f>
        <v>-806.5830400000018</v>
      </c>
    </row>
    <row r="47" spans="1:10" s="1" customFormat="1" ht="15.75" x14ac:dyDescent="0.25">
      <c r="A47" s="1324" t="s">
        <v>309</v>
      </c>
      <c r="B47" s="1325"/>
      <c r="C47" s="1325"/>
      <c r="D47" s="1325"/>
      <c r="E47" s="1325"/>
      <c r="F47" s="1325"/>
      <c r="G47" s="1325"/>
      <c r="H47" s="952">
        <f>H1277+H564+H1007</f>
        <v>54012.769</v>
      </c>
      <c r="I47" s="952">
        <f>I1277+I564+I1007+I1474</f>
        <v>54548.185960000003</v>
      </c>
      <c r="J47" s="952">
        <f>J1277+J564+J1007+J1474</f>
        <v>535.41696000000002</v>
      </c>
    </row>
    <row r="48" spans="1:10" s="1" customFormat="1" ht="15.75" x14ac:dyDescent="0.25">
      <c r="A48" s="1324" t="s">
        <v>310</v>
      </c>
      <c r="B48" s="1325"/>
      <c r="C48" s="1325"/>
      <c r="D48" s="1325"/>
      <c r="E48" s="1325"/>
      <c r="F48" s="1325"/>
      <c r="G48" s="1325"/>
      <c r="H48" s="952">
        <f>H1299+H585+H1009</f>
        <v>36851.121999999996</v>
      </c>
      <c r="I48" s="952">
        <f>I1299+I585+I1009</f>
        <v>37489.538959999991</v>
      </c>
      <c r="J48" s="952">
        <f>J1299+J585+J1009</f>
        <v>638.41696000000002</v>
      </c>
    </row>
    <row r="49" spans="1:10" s="1" customFormat="1" ht="15.75" x14ac:dyDescent="0.25">
      <c r="A49" s="1324" t="s">
        <v>311</v>
      </c>
      <c r="B49" s="1325"/>
      <c r="C49" s="1325"/>
      <c r="D49" s="1325"/>
      <c r="E49" s="1325"/>
      <c r="F49" s="1325"/>
      <c r="G49" s="1325"/>
      <c r="H49" s="952">
        <f>H1311+H606+H1011+H1043</f>
        <v>32259.288</v>
      </c>
      <c r="I49" s="952">
        <f>I1311+I606+I1011+I1043</f>
        <v>32377.704960000003</v>
      </c>
      <c r="J49" s="952">
        <f>J1311+J606+J1011+J1043</f>
        <v>118.41695999999996</v>
      </c>
    </row>
    <row r="50" spans="1:10" s="1" customFormat="1" ht="15.75" x14ac:dyDescent="0.25">
      <c r="A50" s="1324" t="s">
        <v>312</v>
      </c>
      <c r="B50" s="1325"/>
      <c r="C50" s="1325"/>
      <c r="D50" s="1325"/>
      <c r="E50" s="1325"/>
      <c r="F50" s="1325"/>
      <c r="G50" s="1325"/>
      <c r="H50" s="952">
        <f>H1323+H627+H1013</f>
        <v>50512.645000000004</v>
      </c>
      <c r="I50" s="952">
        <f>I1323+I627+I1013</f>
        <v>51658.061960000006</v>
      </c>
      <c r="J50" s="952">
        <f>J1323+J627+J1013</f>
        <v>1145.41696</v>
      </c>
    </row>
    <row r="51" spans="1:10" s="1" customFormat="1" ht="15.75" x14ac:dyDescent="0.25">
      <c r="A51" s="1324" t="s">
        <v>313</v>
      </c>
      <c r="B51" s="1325"/>
      <c r="C51" s="1325"/>
      <c r="D51" s="1325"/>
      <c r="E51" s="1325"/>
      <c r="F51" s="1325"/>
      <c r="G51" s="1325"/>
      <c r="H51" s="952">
        <f>H1335+H650+H1015+H1505+H1036</f>
        <v>58053.822339999999</v>
      </c>
      <c r="I51" s="952">
        <f>I1335+I650+I1015+I1505+I1036</f>
        <v>56698.239300000001</v>
      </c>
      <c r="J51" s="952">
        <f>J1335+J650+J1015+J1505+J1036</f>
        <v>-1355.5830400000018</v>
      </c>
    </row>
    <row r="52" spans="1:10" s="1" customFormat="1" ht="15.75" x14ac:dyDescent="0.25">
      <c r="A52" s="1324" t="s">
        <v>314</v>
      </c>
      <c r="B52" s="1325"/>
      <c r="C52" s="1325"/>
      <c r="D52" s="1325"/>
      <c r="E52" s="1325"/>
      <c r="F52" s="1325"/>
      <c r="G52" s="1325"/>
      <c r="H52" s="952">
        <f>H1347+H667+H1017</f>
        <v>25979.632000000001</v>
      </c>
      <c r="I52" s="952">
        <f>I1347+I667+I1017</f>
        <v>26039.632000000001</v>
      </c>
      <c r="J52" s="952">
        <f>J1347+J667+J1017</f>
        <v>60</v>
      </c>
    </row>
    <row r="53" spans="1:10" s="1" customFormat="1" ht="15.75" x14ac:dyDescent="0.25">
      <c r="A53" s="1324" t="s">
        <v>315</v>
      </c>
      <c r="B53" s="1325"/>
      <c r="C53" s="1325"/>
      <c r="D53" s="1325"/>
      <c r="E53" s="1325"/>
      <c r="F53" s="1325"/>
      <c r="G53" s="1325"/>
      <c r="H53" s="952">
        <f>H1359+H685+H1019+H1502</f>
        <v>52302.885000000009</v>
      </c>
      <c r="I53" s="952">
        <f>I1359+I685+I1019+I1502+I1479</f>
        <v>53418.301960000012</v>
      </c>
      <c r="J53" s="952">
        <f>J1359+J685+J1019+J1502+J1479</f>
        <v>1115.41696</v>
      </c>
    </row>
    <row r="54" spans="1:10" s="1" customFormat="1" ht="15.75" x14ac:dyDescent="0.25">
      <c r="A54" s="1324" t="s">
        <v>316</v>
      </c>
      <c r="B54" s="1325"/>
      <c r="C54" s="1325"/>
      <c r="D54" s="1325"/>
      <c r="E54" s="1325"/>
      <c r="F54" s="1325"/>
      <c r="G54" s="1325"/>
      <c r="H54" s="952">
        <f>H1381+H705+H1021+H1038</f>
        <v>26521.402999999998</v>
      </c>
      <c r="I54" s="952">
        <f>I1381+I705+I1021+I1038</f>
        <v>26571.402999999998</v>
      </c>
      <c r="J54" s="952">
        <f>J1381+J705+J1021+J1038</f>
        <v>50</v>
      </c>
    </row>
    <row r="55" spans="1:10" s="1" customFormat="1" ht="15.75" x14ac:dyDescent="0.25">
      <c r="A55" s="1324" t="s">
        <v>317</v>
      </c>
      <c r="B55" s="1325"/>
      <c r="C55" s="1325"/>
      <c r="D55" s="1325"/>
      <c r="E55" s="1325"/>
      <c r="F55" s="1325"/>
      <c r="G55" s="1325"/>
      <c r="H55" s="952">
        <f>H1393+H722+H1023+H1040</f>
        <v>34882.587999999996</v>
      </c>
      <c r="I55" s="952">
        <f>I1393+I722+I1023+I1040</f>
        <v>34942.587999999996</v>
      </c>
      <c r="J55" s="952">
        <f>J1393+J722+J1023+J1040</f>
        <v>60</v>
      </c>
    </row>
    <row r="56" spans="1:10" s="1" customFormat="1" ht="15.75" x14ac:dyDescent="0.25">
      <c r="A56" s="1324" t="s">
        <v>318</v>
      </c>
      <c r="B56" s="1325"/>
      <c r="C56" s="1325"/>
      <c r="D56" s="1325"/>
      <c r="E56" s="1325"/>
      <c r="F56" s="1325"/>
      <c r="G56" s="1325"/>
      <c r="H56" s="952">
        <f>H1405+H741+H1025+H1034+H1499</f>
        <v>94251.537000000011</v>
      </c>
      <c r="I56" s="952">
        <f>I1405+I741+I1025+I1034+I1499</f>
        <v>92361.011880000005</v>
      </c>
      <c r="J56" s="952">
        <f>J1405+J741+J1025+J1034+J1499</f>
        <v>-1890.5251200000034</v>
      </c>
    </row>
    <row r="57" spans="1:10" s="1" customFormat="1" ht="15.75" x14ac:dyDescent="0.25">
      <c r="A57" s="1324" t="s">
        <v>319</v>
      </c>
      <c r="B57" s="1325"/>
      <c r="C57" s="1325"/>
      <c r="D57" s="1325"/>
      <c r="E57" s="1325"/>
      <c r="F57" s="1325"/>
      <c r="G57" s="1325"/>
      <c r="H57" s="952">
        <f>H1417+H762+H1027</f>
        <v>13077.761</v>
      </c>
      <c r="I57" s="952">
        <f>I1417+I762+I1027</f>
        <v>13117.761</v>
      </c>
      <c r="J57" s="952">
        <f>J1417+J762+J1027</f>
        <v>40</v>
      </c>
    </row>
    <row r="58" spans="1:10" s="1" customFormat="1" ht="15.75" x14ac:dyDescent="0.25">
      <c r="A58" s="1324" t="s">
        <v>320</v>
      </c>
      <c r="B58" s="1325"/>
      <c r="C58" s="1325"/>
      <c r="D58" s="1325"/>
      <c r="E58" s="1325"/>
      <c r="F58" s="1325"/>
      <c r="G58" s="1325"/>
      <c r="H58" s="952">
        <f>H1428+H777+H1029</f>
        <v>13258.631000000001</v>
      </c>
      <c r="I58" s="952">
        <f>I1428+I777+I1029</f>
        <v>13498.631000000001</v>
      </c>
      <c r="J58" s="952">
        <f>J1428+J777+J1029</f>
        <v>240</v>
      </c>
    </row>
    <row r="59" spans="1:10" s="1" customFormat="1" ht="15.75" x14ac:dyDescent="0.25">
      <c r="A59" s="1324" t="s">
        <v>321</v>
      </c>
      <c r="B59" s="1325"/>
      <c r="C59" s="1325"/>
      <c r="D59" s="1325"/>
      <c r="E59" s="1325"/>
      <c r="F59" s="1325"/>
      <c r="G59" s="1325"/>
      <c r="H59" s="952">
        <f>H1439+H792+H1031</f>
        <v>14793.623000000001</v>
      </c>
      <c r="I59" s="952">
        <f>I1439+I792+I1031</f>
        <v>14833.623000000001</v>
      </c>
      <c r="J59" s="952">
        <f>J1439+J792+J1031</f>
        <v>40</v>
      </c>
    </row>
    <row r="60" spans="1:10" s="1" customFormat="1" ht="15.75" x14ac:dyDescent="0.25">
      <c r="A60" s="1324" t="s">
        <v>414</v>
      </c>
      <c r="B60" s="1325"/>
      <c r="C60" s="1325"/>
      <c r="D60" s="1325"/>
      <c r="E60" s="1325"/>
      <c r="F60" s="1325"/>
      <c r="G60" s="1325"/>
      <c r="H60" s="952">
        <f>H810</f>
        <v>10778.807000000001</v>
      </c>
      <c r="I60" s="952">
        <f>I810</f>
        <v>10828.807000000001</v>
      </c>
      <c r="J60" s="952">
        <f>J810</f>
        <v>50</v>
      </c>
    </row>
    <row r="61" spans="1:10" s="1" customFormat="1" ht="15.75" x14ac:dyDescent="0.25">
      <c r="A61" s="1324" t="s">
        <v>415</v>
      </c>
      <c r="B61" s="1325"/>
      <c r="C61" s="1325"/>
      <c r="D61" s="1325"/>
      <c r="E61" s="1325"/>
      <c r="F61" s="1325"/>
      <c r="G61" s="1325"/>
      <c r="H61" s="952">
        <f>H821</f>
        <v>4064.1949999999997</v>
      </c>
      <c r="I61" s="952">
        <f>I821</f>
        <v>4064.1949999999997</v>
      </c>
      <c r="J61" s="952">
        <f>J821</f>
        <v>0</v>
      </c>
    </row>
    <row r="62" spans="1:10" s="1" customFormat="1" ht="15.75" x14ac:dyDescent="0.25">
      <c r="A62" s="1324" t="s">
        <v>416</v>
      </c>
      <c r="B62" s="1325"/>
      <c r="C62" s="1325"/>
      <c r="D62" s="1325"/>
      <c r="E62" s="1325"/>
      <c r="F62" s="1325"/>
      <c r="G62" s="1325"/>
      <c r="H62" s="952">
        <f>H832</f>
        <v>7275.5999999999995</v>
      </c>
      <c r="I62" s="952">
        <f>I832</f>
        <v>7275.5999999999995</v>
      </c>
      <c r="J62" s="952">
        <f>J832</f>
        <v>0</v>
      </c>
    </row>
    <row r="63" spans="1:10" s="1" customFormat="1" ht="15.75" x14ac:dyDescent="0.25">
      <c r="A63" s="1324" t="s">
        <v>417</v>
      </c>
      <c r="B63" s="1325"/>
      <c r="C63" s="1325"/>
      <c r="D63" s="1325"/>
      <c r="E63" s="1325"/>
      <c r="F63" s="1325"/>
      <c r="G63" s="1325"/>
      <c r="H63" s="952">
        <f>H843</f>
        <v>10050.550999999999</v>
      </c>
      <c r="I63" s="952">
        <f>I843</f>
        <v>10124.025879999999</v>
      </c>
      <c r="J63" s="952">
        <f>J843</f>
        <v>73.474879999999999</v>
      </c>
    </row>
    <row r="64" spans="1:10" s="1" customFormat="1" ht="15.75" x14ac:dyDescent="0.25">
      <c r="A64" s="1324" t="s">
        <v>418</v>
      </c>
      <c r="B64" s="1325"/>
      <c r="C64" s="1325"/>
      <c r="D64" s="1325"/>
      <c r="E64" s="1325"/>
      <c r="F64" s="1325"/>
      <c r="G64" s="1325"/>
      <c r="H64" s="952">
        <f>H856</f>
        <v>8372.469000000001</v>
      </c>
      <c r="I64" s="952">
        <f>I856</f>
        <v>8495.9438800000007</v>
      </c>
      <c r="J64" s="952">
        <f>J856</f>
        <v>123.47488</v>
      </c>
    </row>
    <row r="65" spans="1:10" s="1" customFormat="1" ht="15.75" x14ac:dyDescent="0.25">
      <c r="A65" s="1324" t="s">
        <v>419</v>
      </c>
      <c r="B65" s="1325"/>
      <c r="C65" s="1325"/>
      <c r="D65" s="1325"/>
      <c r="E65" s="1325"/>
      <c r="F65" s="1325"/>
      <c r="G65" s="1325"/>
      <c r="H65" s="952">
        <f>H871</f>
        <v>10105.455000000002</v>
      </c>
      <c r="I65" s="952">
        <f>I871</f>
        <v>10155.455000000002</v>
      </c>
      <c r="J65" s="952">
        <f>J871</f>
        <v>50</v>
      </c>
    </row>
    <row r="66" spans="1:10" s="1" customFormat="1" ht="15.75" x14ac:dyDescent="0.25">
      <c r="A66" s="1324" t="s">
        <v>420</v>
      </c>
      <c r="B66" s="1325"/>
      <c r="C66" s="1325"/>
      <c r="D66" s="1325"/>
      <c r="E66" s="1325"/>
      <c r="F66" s="1325"/>
      <c r="G66" s="1325"/>
      <c r="H66" s="952">
        <f>H885</f>
        <v>10322.341</v>
      </c>
      <c r="I66" s="952">
        <f>I885</f>
        <v>10395.81588</v>
      </c>
      <c r="J66" s="952">
        <f>J885</f>
        <v>73.474879999999999</v>
      </c>
    </row>
    <row r="67" spans="1:10" s="1" customFormat="1" ht="15.75" x14ac:dyDescent="0.25">
      <c r="A67" s="1324" t="s">
        <v>421</v>
      </c>
      <c r="B67" s="1325"/>
      <c r="C67" s="1325"/>
      <c r="D67" s="1325"/>
      <c r="E67" s="1325"/>
      <c r="F67" s="1325"/>
      <c r="G67" s="1325"/>
      <c r="H67" s="952">
        <f>H901</f>
        <v>7250.0169999999989</v>
      </c>
      <c r="I67" s="952">
        <f>I901</f>
        <v>6875.0169999999989</v>
      </c>
      <c r="J67" s="952">
        <f>J901</f>
        <v>-375</v>
      </c>
    </row>
    <row r="68" spans="1:10" s="1" customFormat="1" ht="15.75" x14ac:dyDescent="0.25">
      <c r="A68" s="1324" t="s">
        <v>422</v>
      </c>
      <c r="B68" s="1325"/>
      <c r="C68" s="1325"/>
      <c r="D68" s="1325"/>
      <c r="E68" s="1325"/>
      <c r="F68" s="1325"/>
      <c r="G68" s="1325"/>
      <c r="H68" s="952">
        <f>H914</f>
        <v>9040.9560000000019</v>
      </c>
      <c r="I68" s="952">
        <f>I914</f>
        <v>9090.9560000000019</v>
      </c>
      <c r="J68" s="952">
        <f>J914</f>
        <v>50</v>
      </c>
    </row>
    <row r="69" spans="1:10" s="1" customFormat="1" ht="16.5" thickBot="1" x14ac:dyDescent="0.3">
      <c r="A69" s="1313" t="s">
        <v>423</v>
      </c>
      <c r="B69" s="1314"/>
      <c r="C69" s="1314"/>
      <c r="D69" s="1314"/>
      <c r="E69" s="1314"/>
      <c r="F69" s="1314"/>
      <c r="G69" s="1314"/>
      <c r="H69" s="953">
        <f>H945+H1076</f>
        <v>48768.776760000001</v>
      </c>
      <c r="I69" s="953">
        <f>I945+I1076</f>
        <v>49484.981749999999</v>
      </c>
      <c r="J69" s="953">
        <f>J945+J1076</f>
        <v>716.20498999999995</v>
      </c>
    </row>
    <row r="70" spans="1:10" s="1" customFormat="1" ht="19.5" thickBot="1" x14ac:dyDescent="0.35">
      <c r="A70" s="1315" t="s">
        <v>366</v>
      </c>
      <c r="B70" s="1316"/>
      <c r="C70" s="1316"/>
      <c r="D70" s="1316"/>
      <c r="E70" s="1316"/>
      <c r="F70" s="1316"/>
      <c r="G70" s="1317"/>
      <c r="H70" s="954">
        <f>H11-H22</f>
        <v>-31396.834980000043</v>
      </c>
      <c r="I70" s="954">
        <f>I11-I22</f>
        <v>-31396.834980000043</v>
      </c>
      <c r="J70" s="955">
        <f>J11-J22</f>
        <v>0</v>
      </c>
    </row>
    <row r="71" spans="1:10" ht="18.75" x14ac:dyDescent="0.3">
      <c r="A71" s="1318" t="s">
        <v>367</v>
      </c>
      <c r="B71" s="1319"/>
      <c r="C71" s="1319"/>
      <c r="D71" s="1319"/>
      <c r="E71" s="1319"/>
      <c r="F71" s="1319"/>
      <c r="G71" s="1319"/>
      <c r="H71" s="956">
        <f>H72-H73</f>
        <v>32631.83498</v>
      </c>
      <c r="I71" s="956">
        <f>I72-I73</f>
        <v>32631.83498</v>
      </c>
      <c r="J71" s="957">
        <f t="shared" ref="J71" si="5">J72-J73</f>
        <v>0</v>
      </c>
    </row>
    <row r="72" spans="1:10" ht="18.75" x14ac:dyDescent="0.3">
      <c r="A72" s="1320" t="s">
        <v>371</v>
      </c>
      <c r="B72" s="1321"/>
      <c r="C72" s="1321"/>
      <c r="D72" s="1321"/>
      <c r="E72" s="1321"/>
      <c r="F72" s="1321"/>
      <c r="G72" s="1321"/>
      <c r="H72" s="958">
        <f>H1489+H73</f>
        <v>32637.847269999998</v>
      </c>
      <c r="I72" s="958">
        <f>I1489+I73</f>
        <v>32637.847269999998</v>
      </c>
      <c r="J72" s="959">
        <f>I72-H72</f>
        <v>0</v>
      </c>
    </row>
    <row r="73" spans="1:10" ht="19.5" thickBot="1" x14ac:dyDescent="0.35">
      <c r="A73" s="1322" t="s">
        <v>329</v>
      </c>
      <c r="B73" s="1323"/>
      <c r="C73" s="1323"/>
      <c r="D73" s="1323"/>
      <c r="E73" s="1323"/>
      <c r="F73" s="1323"/>
      <c r="G73" s="1323"/>
      <c r="H73" s="960">
        <f>H1521</f>
        <v>6.0122900000000001</v>
      </c>
      <c r="I73" s="960">
        <f>I1521</f>
        <v>6.0122900000000001</v>
      </c>
      <c r="J73" s="961">
        <f>I73-H73</f>
        <v>0</v>
      </c>
    </row>
    <row r="74" spans="1:10" ht="15.75" customHeight="1" thickBot="1" x14ac:dyDescent="0.25">
      <c r="A74" s="841"/>
      <c r="B74" s="119"/>
      <c r="C74" s="119"/>
      <c r="D74" s="119"/>
      <c r="E74" s="119"/>
      <c r="F74" s="119"/>
      <c r="G74" s="119"/>
      <c r="H74" s="509"/>
      <c r="I74" s="509"/>
      <c r="J74" s="509"/>
    </row>
    <row r="75" spans="1:10" ht="32.25" customHeight="1" thickBot="1" x14ac:dyDescent="0.25">
      <c r="A75" s="165" t="s">
        <v>1</v>
      </c>
      <c r="B75" s="166" t="s">
        <v>2</v>
      </c>
      <c r="C75" s="166" t="s">
        <v>3</v>
      </c>
      <c r="D75" s="166" t="s">
        <v>4</v>
      </c>
      <c r="E75" s="166" t="s">
        <v>5</v>
      </c>
      <c r="F75" s="166" t="s">
        <v>6</v>
      </c>
      <c r="G75" s="166" t="s">
        <v>7</v>
      </c>
      <c r="H75" s="611" t="s">
        <v>549</v>
      </c>
      <c r="I75" s="611" t="s">
        <v>477</v>
      </c>
      <c r="J75" s="840" t="s">
        <v>476</v>
      </c>
    </row>
    <row r="76" spans="1:10" ht="16.5" customHeight="1" x14ac:dyDescent="0.3">
      <c r="A76" s="9" t="s">
        <v>19</v>
      </c>
      <c r="B76" s="1277"/>
      <c r="C76" s="1277"/>
      <c r="D76" s="1277"/>
      <c r="E76" s="1277"/>
      <c r="F76" s="1277"/>
      <c r="G76" s="1277"/>
      <c r="H76" s="962">
        <f>H77+H80+H78+H79</f>
        <v>392702.50520999997</v>
      </c>
      <c r="I76" s="962">
        <f>I77+I80+I78+I79</f>
        <v>417246.99479000003</v>
      </c>
      <c r="J76" s="963">
        <f>J77+J80+J78+J79</f>
        <v>24544.489579999994</v>
      </c>
    </row>
    <row r="77" spans="1:10" s="11" customFormat="1" ht="15.75" x14ac:dyDescent="0.25">
      <c r="A77" s="10" t="s">
        <v>20</v>
      </c>
      <c r="B77" s="1306" t="s">
        <v>192</v>
      </c>
      <c r="C77" s="1306"/>
      <c r="D77" s="1306"/>
      <c r="E77" s="1306"/>
      <c r="F77" s="1306"/>
      <c r="G77" s="1306"/>
      <c r="H77" s="964">
        <v>223776</v>
      </c>
      <c r="I77" s="964">
        <f>223776</f>
        <v>223776</v>
      </c>
      <c r="J77" s="965">
        <f>I77-H77</f>
        <v>0</v>
      </c>
    </row>
    <row r="78" spans="1:10" s="11" customFormat="1" ht="63" x14ac:dyDescent="0.25">
      <c r="A78" s="350" t="s">
        <v>272</v>
      </c>
      <c r="B78" s="1306" t="s">
        <v>273</v>
      </c>
      <c r="C78" s="1306"/>
      <c r="D78" s="1306"/>
      <c r="E78" s="1306"/>
      <c r="F78" s="1306"/>
      <c r="G78" s="1306"/>
      <c r="H78" s="964">
        <v>5150.0003200000001</v>
      </c>
      <c r="I78" s="964">
        <v>5150.0003200000001</v>
      </c>
      <c r="J78" s="965">
        <f t="shared" ref="J78" si="6">I78-H78</f>
        <v>0</v>
      </c>
    </row>
    <row r="79" spans="1:10" s="11" customFormat="1" ht="78.75" x14ac:dyDescent="0.25">
      <c r="A79" s="730" t="s">
        <v>487</v>
      </c>
      <c r="B79" s="1307" t="s">
        <v>538</v>
      </c>
      <c r="C79" s="1307"/>
      <c r="D79" s="1307"/>
      <c r="E79" s="1307"/>
      <c r="F79" s="1307"/>
      <c r="G79" s="1307"/>
      <c r="H79" s="964">
        <v>6500</v>
      </c>
      <c r="I79" s="964">
        <v>6500</v>
      </c>
      <c r="J79" s="965">
        <f t="shared" ref="J79" si="7">I79-H79</f>
        <v>0</v>
      </c>
    </row>
    <row r="80" spans="1:10" s="11" customFormat="1" ht="16.5" thickBot="1" x14ac:dyDescent="0.3">
      <c r="A80" s="535" t="s">
        <v>21</v>
      </c>
      <c r="B80" s="1308"/>
      <c r="C80" s="1308"/>
      <c r="D80" s="1308"/>
      <c r="E80" s="1308"/>
      <c r="F80" s="1308"/>
      <c r="G80" s="1308"/>
      <c r="H80" s="966">
        <f>155344.50489+1932</f>
        <v>157276.50489000001</v>
      </c>
      <c r="I80" s="966">
        <f>155344.50489+1932+4870+20849.21-4870+3189.27958+6+500</f>
        <v>181820.99447000001</v>
      </c>
      <c r="J80" s="967">
        <f>I80-H80</f>
        <v>24544.489579999994</v>
      </c>
    </row>
    <row r="81" spans="1:10" s="11" customFormat="1" ht="16.5" thickBot="1" x14ac:dyDescent="0.3">
      <c r="A81" s="1309"/>
      <c r="B81" s="1310"/>
      <c r="C81" s="1310"/>
      <c r="D81" s="1310"/>
      <c r="E81" s="1310"/>
      <c r="F81" s="1310"/>
      <c r="G81" s="1310"/>
      <c r="H81" s="1310"/>
      <c r="I81" s="1310"/>
      <c r="J81" s="1311"/>
    </row>
    <row r="82" spans="1:10" ht="29.25" customHeight="1" thickBot="1" x14ac:dyDescent="0.35">
      <c r="A82" s="349" t="s">
        <v>22</v>
      </c>
      <c r="B82" s="1312"/>
      <c r="C82" s="1312"/>
      <c r="D82" s="1312"/>
      <c r="E82" s="1312"/>
      <c r="F82" s="1312"/>
      <c r="G82" s="1312"/>
      <c r="H82" s="968">
        <f>H83+H143+H265+H272+H285+H299+H534+H808+H925+H945</f>
        <v>391467.50521000003</v>
      </c>
      <c r="I82" s="968">
        <f>I83+I143+I265+I272+I285+I299+I534+I808+I925+I945</f>
        <v>416011.99479000008</v>
      </c>
      <c r="J82" s="969">
        <f>J83+J143+J265+J272+J285+J299+J534+J808+J925+J945</f>
        <v>24544.489580000001</v>
      </c>
    </row>
    <row r="83" spans="1:10" s="15" customFormat="1" ht="29.25" customHeight="1" thickBot="1" x14ac:dyDescent="0.25">
      <c r="A83" s="12" t="s">
        <v>23</v>
      </c>
      <c r="B83" s="13"/>
      <c r="C83" s="13"/>
      <c r="D83" s="13"/>
      <c r="E83" s="13"/>
      <c r="F83" s="13"/>
      <c r="G83" s="14"/>
      <c r="H83" s="970">
        <f>H84+H134+H112+H127</f>
        <v>48508.118800000004</v>
      </c>
      <c r="I83" s="970">
        <f>I84+I134+I112+I127</f>
        <v>50315.480439999999</v>
      </c>
      <c r="J83" s="971">
        <f>J84+J134+J112+J127</f>
        <v>1807.361640000001</v>
      </c>
    </row>
    <row r="84" spans="1:10" s="15" customFormat="1" ht="28.5" customHeight="1" thickBot="1" x14ac:dyDescent="0.25">
      <c r="A84" s="16" t="s">
        <v>24</v>
      </c>
      <c r="B84" s="17" t="s">
        <v>25</v>
      </c>
      <c r="C84" s="17"/>
      <c r="D84" s="17"/>
      <c r="E84" s="17"/>
      <c r="F84" s="17"/>
      <c r="G84" s="18"/>
      <c r="H84" s="972">
        <f>H85+H89+H103+H108</f>
        <v>35342.436800000003</v>
      </c>
      <c r="I84" s="972">
        <f>I85+I89+I103+I108</f>
        <v>37149.798439999999</v>
      </c>
      <c r="J84" s="973">
        <f>J85+J89+J103+J108</f>
        <v>1807.361640000001</v>
      </c>
    </row>
    <row r="85" spans="1:10" s="15" customFormat="1" ht="28.5" customHeight="1" x14ac:dyDescent="0.2">
      <c r="A85" s="19" t="s">
        <v>26</v>
      </c>
      <c r="B85" s="20" t="s">
        <v>25</v>
      </c>
      <c r="C85" s="21">
        <v>1</v>
      </c>
      <c r="D85" s="21">
        <v>2</v>
      </c>
      <c r="E85" s="20" t="s">
        <v>27</v>
      </c>
      <c r="F85" s="22">
        <v>0</v>
      </c>
      <c r="G85" s="22"/>
      <c r="H85" s="974">
        <f>SUM(H87:H88)</f>
        <v>3270.4790000000003</v>
      </c>
      <c r="I85" s="974">
        <f>SUM(I87:I88)</f>
        <v>3270.4790000000003</v>
      </c>
      <c r="J85" s="975">
        <f>SUM(J87:J88)</f>
        <v>0</v>
      </c>
    </row>
    <row r="86" spans="1:10" s="15" customFormat="1" ht="15" x14ac:dyDescent="0.25">
      <c r="A86" s="23" t="s">
        <v>28</v>
      </c>
      <c r="B86" s="24" t="s">
        <v>25</v>
      </c>
      <c r="C86" s="25">
        <v>1</v>
      </c>
      <c r="D86" s="25">
        <v>2</v>
      </c>
      <c r="E86" s="26">
        <v>9990020300</v>
      </c>
      <c r="F86" s="27">
        <v>0</v>
      </c>
      <c r="G86" s="27">
        <v>210</v>
      </c>
      <c r="H86" s="75">
        <f>H87+H88</f>
        <v>3270.4790000000003</v>
      </c>
      <c r="I86" s="75">
        <f>I87+I88</f>
        <v>3270.4790000000003</v>
      </c>
      <c r="J86" s="976">
        <f>J87+J88</f>
        <v>0</v>
      </c>
    </row>
    <row r="87" spans="1:10" s="15" customFormat="1" ht="15" x14ac:dyDescent="0.25">
      <c r="A87" s="28" t="s">
        <v>29</v>
      </c>
      <c r="B87" s="29" t="s">
        <v>25</v>
      </c>
      <c r="C87" s="30">
        <v>1</v>
      </c>
      <c r="D87" s="30">
        <v>2</v>
      </c>
      <c r="E87" s="31">
        <v>9990020300</v>
      </c>
      <c r="F87" s="32">
        <v>121</v>
      </c>
      <c r="G87" s="32">
        <v>211</v>
      </c>
      <c r="H87" s="977">
        <f>2698.289-216.4+30</f>
        <v>2511.8890000000001</v>
      </c>
      <c r="I87" s="977">
        <f>2698.289-216.4+30</f>
        <v>2511.8890000000001</v>
      </c>
      <c r="J87" s="978">
        <f>I87-H87</f>
        <v>0</v>
      </c>
    </row>
    <row r="88" spans="1:10" s="15" customFormat="1" ht="15" x14ac:dyDescent="0.25">
      <c r="A88" s="33" t="s">
        <v>30</v>
      </c>
      <c r="B88" s="29" t="s">
        <v>25</v>
      </c>
      <c r="C88" s="30">
        <v>1</v>
      </c>
      <c r="D88" s="30">
        <v>2</v>
      </c>
      <c r="E88" s="31">
        <v>9990020300</v>
      </c>
      <c r="F88" s="32">
        <v>129</v>
      </c>
      <c r="G88" s="32">
        <v>213</v>
      </c>
      <c r="H88" s="977">
        <f>814.883-65.353+9.06</f>
        <v>758.59</v>
      </c>
      <c r="I88" s="977">
        <f>814.883-65.353+9.06</f>
        <v>758.59</v>
      </c>
      <c r="J88" s="978">
        <f t="shared" ref="J88:J150" si="8">I88-H88</f>
        <v>0</v>
      </c>
    </row>
    <row r="89" spans="1:10" s="15" customFormat="1" ht="42.75" customHeight="1" x14ac:dyDescent="0.2">
      <c r="A89" s="34" t="s">
        <v>31</v>
      </c>
      <c r="B89" s="35" t="s">
        <v>25</v>
      </c>
      <c r="C89" s="36">
        <v>1</v>
      </c>
      <c r="D89" s="36">
        <v>4</v>
      </c>
      <c r="E89" s="35" t="s">
        <v>27</v>
      </c>
      <c r="F89" s="37">
        <v>0</v>
      </c>
      <c r="G89" s="37"/>
      <c r="H89" s="894">
        <f>SUM(H91:H102)</f>
        <v>26608.656800000004</v>
      </c>
      <c r="I89" s="894">
        <f>SUM(I91:I102)</f>
        <v>28416.018440000003</v>
      </c>
      <c r="J89" s="895">
        <f>SUM(J91:J102)</f>
        <v>1807.361640000001</v>
      </c>
    </row>
    <row r="90" spans="1:10" s="15" customFormat="1" ht="15" x14ac:dyDescent="0.25">
      <c r="A90" s="23" t="s">
        <v>28</v>
      </c>
      <c r="B90" s="24" t="s">
        <v>25</v>
      </c>
      <c r="C90" s="25">
        <v>1</v>
      </c>
      <c r="D90" s="25">
        <v>4</v>
      </c>
      <c r="E90" s="26">
        <v>9990020400</v>
      </c>
      <c r="F90" s="27">
        <v>0</v>
      </c>
      <c r="G90" s="27">
        <v>210</v>
      </c>
      <c r="H90" s="75">
        <f>H91+H92</f>
        <v>25072.317000000003</v>
      </c>
      <c r="I90" s="75">
        <f>I91+I92</f>
        <v>26618.679000000004</v>
      </c>
      <c r="J90" s="976">
        <f>J91+J92</f>
        <v>1546.362000000001</v>
      </c>
    </row>
    <row r="91" spans="1:10" s="15" customFormat="1" ht="15" x14ac:dyDescent="0.25">
      <c r="A91" s="28" t="s">
        <v>29</v>
      </c>
      <c r="B91" s="29" t="s">
        <v>25</v>
      </c>
      <c r="C91" s="30">
        <v>1</v>
      </c>
      <c r="D91" s="30">
        <v>4</v>
      </c>
      <c r="E91" s="31">
        <v>9990020400</v>
      </c>
      <c r="F91" s="32">
        <v>121</v>
      </c>
      <c r="G91" s="32">
        <v>211</v>
      </c>
      <c r="H91" s="977">
        <f>21225.238-1443.5+202.09-727.056</f>
        <v>19256.772000000001</v>
      </c>
      <c r="I91" s="977">
        <f>21225.238-1443.5+202.09-727.056+1187.682</f>
        <v>20444.454000000002</v>
      </c>
      <c r="J91" s="978">
        <f t="shared" si="8"/>
        <v>1187.6820000000007</v>
      </c>
    </row>
    <row r="92" spans="1:10" s="15" customFormat="1" ht="15" x14ac:dyDescent="0.25">
      <c r="A92" s="33" t="s">
        <v>30</v>
      </c>
      <c r="B92" s="29" t="s">
        <v>25</v>
      </c>
      <c r="C92" s="30">
        <v>1</v>
      </c>
      <c r="D92" s="30">
        <v>4</v>
      </c>
      <c r="E92" s="31">
        <v>9990020400</v>
      </c>
      <c r="F92" s="32">
        <v>129</v>
      </c>
      <c r="G92" s="32">
        <v>213</v>
      </c>
      <c r="H92" s="977">
        <f>6035.116-219.571</f>
        <v>5815.5450000000001</v>
      </c>
      <c r="I92" s="977">
        <f>6035.116-219.571+358.68</f>
        <v>6174.2250000000004</v>
      </c>
      <c r="J92" s="978">
        <f t="shared" si="8"/>
        <v>358.68000000000029</v>
      </c>
    </row>
    <row r="93" spans="1:10" s="15" customFormat="1" ht="15" x14ac:dyDescent="0.25">
      <c r="A93" s="23" t="s">
        <v>186</v>
      </c>
      <c r="B93" s="24" t="s">
        <v>25</v>
      </c>
      <c r="C93" s="25">
        <v>1</v>
      </c>
      <c r="D93" s="25">
        <v>4</v>
      </c>
      <c r="E93" s="26">
        <v>9990020400</v>
      </c>
      <c r="F93" s="27">
        <v>122</v>
      </c>
      <c r="G93" s="27">
        <v>226</v>
      </c>
      <c r="H93" s="979"/>
      <c r="I93" s="979"/>
      <c r="J93" s="980">
        <f t="shared" si="8"/>
        <v>0</v>
      </c>
    </row>
    <row r="94" spans="1:10" s="15" customFormat="1" ht="15" x14ac:dyDescent="0.25">
      <c r="A94" s="167" t="s">
        <v>32</v>
      </c>
      <c r="B94" s="24" t="s">
        <v>25</v>
      </c>
      <c r="C94" s="25">
        <v>1</v>
      </c>
      <c r="D94" s="25">
        <v>4</v>
      </c>
      <c r="E94" s="26">
        <v>9990020400</v>
      </c>
      <c r="F94" s="27">
        <v>244</v>
      </c>
      <c r="G94" s="141">
        <v>221</v>
      </c>
      <c r="H94" s="979">
        <v>180</v>
      </c>
      <c r="I94" s="979">
        <v>180</v>
      </c>
      <c r="J94" s="980">
        <f t="shared" si="8"/>
        <v>0</v>
      </c>
    </row>
    <row r="95" spans="1:10" s="15" customFormat="1" ht="15" x14ac:dyDescent="0.25">
      <c r="A95" s="167" t="s">
        <v>44</v>
      </c>
      <c r="B95" s="24" t="s">
        <v>25</v>
      </c>
      <c r="C95" s="25">
        <v>1</v>
      </c>
      <c r="D95" s="25">
        <v>4</v>
      </c>
      <c r="E95" s="26">
        <v>9990020400</v>
      </c>
      <c r="F95" s="27">
        <v>244</v>
      </c>
      <c r="G95" s="141">
        <v>226</v>
      </c>
      <c r="H95" s="979">
        <f>99.287+120+60+60+21.2+30+2.45+42.4028</f>
        <v>435.33980000000003</v>
      </c>
      <c r="I95" s="979">
        <f>99.287+120+60+60+21.2+30+2.45+42.4028-0.00036</f>
        <v>435.33944000000002</v>
      </c>
      <c r="J95" s="980">
        <f t="shared" si="8"/>
        <v>-3.6000000000058208E-4</v>
      </c>
    </row>
    <row r="96" spans="1:10" s="15" customFormat="1" ht="15" x14ac:dyDescent="0.25">
      <c r="A96" s="167" t="s">
        <v>296</v>
      </c>
      <c r="B96" s="24" t="s">
        <v>25</v>
      </c>
      <c r="C96" s="25">
        <v>1</v>
      </c>
      <c r="D96" s="25">
        <v>4</v>
      </c>
      <c r="E96" s="26">
        <v>9990020400</v>
      </c>
      <c r="F96" s="27">
        <v>244</v>
      </c>
      <c r="G96" s="141">
        <v>227</v>
      </c>
      <c r="H96" s="979">
        <f>150-150</f>
        <v>0</v>
      </c>
      <c r="I96" s="979">
        <v>137</v>
      </c>
      <c r="J96" s="980">
        <f t="shared" si="8"/>
        <v>137</v>
      </c>
    </row>
    <row r="97" spans="1:10" s="15" customFormat="1" ht="15" x14ac:dyDescent="0.25">
      <c r="A97" s="168" t="s">
        <v>36</v>
      </c>
      <c r="B97" s="24" t="s">
        <v>25</v>
      </c>
      <c r="C97" s="25">
        <v>1</v>
      </c>
      <c r="D97" s="25">
        <v>4</v>
      </c>
      <c r="E97" s="26">
        <v>9990020400</v>
      </c>
      <c r="F97" s="27">
        <v>851</v>
      </c>
      <c r="G97" s="141">
        <v>291</v>
      </c>
      <c r="H97" s="979">
        <v>550</v>
      </c>
      <c r="I97" s="979">
        <v>550</v>
      </c>
      <c r="J97" s="980">
        <f t="shared" si="8"/>
        <v>0</v>
      </c>
    </row>
    <row r="98" spans="1:10" s="15" customFormat="1" ht="15.75" customHeight="1" x14ac:dyDescent="0.25">
      <c r="A98" s="755" t="s">
        <v>505</v>
      </c>
      <c r="B98" s="24" t="s">
        <v>25</v>
      </c>
      <c r="C98" s="25">
        <v>1</v>
      </c>
      <c r="D98" s="25">
        <v>4</v>
      </c>
      <c r="E98" s="26">
        <v>9990020400</v>
      </c>
      <c r="F98" s="27">
        <v>852</v>
      </c>
      <c r="G98" s="141">
        <v>291</v>
      </c>
      <c r="H98" s="979">
        <f>16-16</f>
        <v>0</v>
      </c>
      <c r="I98" s="979">
        <f>16-16</f>
        <v>0</v>
      </c>
      <c r="J98" s="980">
        <f t="shared" si="8"/>
        <v>0</v>
      </c>
    </row>
    <row r="99" spans="1:10" s="15" customFormat="1" ht="15.75" customHeight="1" x14ac:dyDescent="0.25">
      <c r="A99" s="167" t="s">
        <v>256</v>
      </c>
      <c r="B99" s="24" t="s">
        <v>25</v>
      </c>
      <c r="C99" s="25">
        <v>1</v>
      </c>
      <c r="D99" s="25">
        <v>4</v>
      </c>
      <c r="E99" s="26">
        <v>9990020400</v>
      </c>
      <c r="F99" s="27">
        <v>853</v>
      </c>
      <c r="G99" s="141">
        <v>295</v>
      </c>
      <c r="H99" s="979">
        <v>16</v>
      </c>
      <c r="I99" s="979">
        <f>16+14</f>
        <v>30</v>
      </c>
      <c r="J99" s="980">
        <f t="shared" si="8"/>
        <v>14</v>
      </c>
    </row>
    <row r="100" spans="1:10" s="15" customFormat="1" ht="15" x14ac:dyDescent="0.25">
      <c r="A100" s="167" t="s">
        <v>45</v>
      </c>
      <c r="B100" s="24" t="s">
        <v>25</v>
      </c>
      <c r="C100" s="25">
        <v>1</v>
      </c>
      <c r="D100" s="25">
        <v>4</v>
      </c>
      <c r="E100" s="26">
        <v>9990020400</v>
      </c>
      <c r="F100" s="27">
        <v>244</v>
      </c>
      <c r="G100" s="141">
        <v>310</v>
      </c>
      <c r="H100" s="979">
        <v>200</v>
      </c>
      <c r="I100" s="979">
        <f>200+60+50</f>
        <v>310</v>
      </c>
      <c r="J100" s="980">
        <f t="shared" si="8"/>
        <v>110</v>
      </c>
    </row>
    <row r="101" spans="1:10" s="15" customFormat="1" ht="15" x14ac:dyDescent="0.25">
      <c r="A101" s="167" t="s">
        <v>37</v>
      </c>
      <c r="B101" s="24" t="s">
        <v>25</v>
      </c>
      <c r="C101" s="25">
        <v>1</v>
      </c>
      <c r="D101" s="25">
        <v>4</v>
      </c>
      <c r="E101" s="26">
        <v>9990020400</v>
      </c>
      <c r="F101" s="27">
        <v>244</v>
      </c>
      <c r="G101" s="141">
        <v>343</v>
      </c>
      <c r="H101" s="979"/>
      <c r="I101" s="979"/>
      <c r="J101" s="980">
        <f t="shared" si="8"/>
        <v>0</v>
      </c>
    </row>
    <row r="102" spans="1:10" s="15" customFormat="1" ht="15" x14ac:dyDescent="0.25">
      <c r="A102" s="167" t="s">
        <v>148</v>
      </c>
      <c r="B102" s="24" t="s">
        <v>25</v>
      </c>
      <c r="C102" s="25">
        <v>1</v>
      </c>
      <c r="D102" s="25">
        <v>4</v>
      </c>
      <c r="E102" s="26">
        <v>9990020400</v>
      </c>
      <c r="F102" s="27">
        <v>244</v>
      </c>
      <c r="G102" s="141">
        <v>346</v>
      </c>
      <c r="H102" s="979">
        <v>155</v>
      </c>
      <c r="I102" s="979">
        <v>155</v>
      </c>
      <c r="J102" s="980">
        <f t="shared" si="8"/>
        <v>0</v>
      </c>
    </row>
    <row r="103" spans="1:10" s="15" customFormat="1" ht="14.25" customHeight="1" x14ac:dyDescent="0.2">
      <c r="A103" s="44" t="s">
        <v>39</v>
      </c>
      <c r="B103" s="45" t="s">
        <v>25</v>
      </c>
      <c r="C103" s="40">
        <v>4</v>
      </c>
      <c r="D103" s="40">
        <v>5</v>
      </c>
      <c r="E103" s="35" t="s">
        <v>27</v>
      </c>
      <c r="F103" s="42">
        <v>0</v>
      </c>
      <c r="G103" s="42"/>
      <c r="H103" s="894">
        <f>H104+H107</f>
        <v>4587.4040000000005</v>
      </c>
      <c r="I103" s="894">
        <f>I104+I107</f>
        <v>4587.4040000000005</v>
      </c>
      <c r="J103" s="895">
        <f>J104+J107</f>
        <v>0</v>
      </c>
    </row>
    <row r="104" spans="1:10" s="15" customFormat="1" ht="14.25" customHeight="1" x14ac:dyDescent="0.25">
      <c r="A104" s="23" t="s">
        <v>28</v>
      </c>
      <c r="B104" s="46" t="s">
        <v>25</v>
      </c>
      <c r="C104" s="25">
        <v>4</v>
      </c>
      <c r="D104" s="25">
        <v>5</v>
      </c>
      <c r="E104" s="26">
        <v>9990020400</v>
      </c>
      <c r="F104" s="27">
        <v>0</v>
      </c>
      <c r="G104" s="27">
        <v>210</v>
      </c>
      <c r="H104" s="75">
        <f>H105+H106</f>
        <v>4587.4040000000005</v>
      </c>
      <c r="I104" s="75">
        <f>I105+I106</f>
        <v>4587.4040000000005</v>
      </c>
      <c r="J104" s="976">
        <f>J105+J106</f>
        <v>0</v>
      </c>
    </row>
    <row r="105" spans="1:10" s="48" customFormat="1" ht="14.25" customHeight="1" x14ac:dyDescent="0.25">
      <c r="A105" s="28" t="s">
        <v>29</v>
      </c>
      <c r="B105" s="47" t="s">
        <v>25</v>
      </c>
      <c r="C105" s="30">
        <v>4</v>
      </c>
      <c r="D105" s="30">
        <v>5</v>
      </c>
      <c r="E105" s="31">
        <v>9990020400</v>
      </c>
      <c r="F105" s="32">
        <v>121</v>
      </c>
      <c r="G105" s="32">
        <v>211</v>
      </c>
      <c r="H105" s="977">
        <f>3786.512-306+42.84</f>
        <v>3523.3520000000003</v>
      </c>
      <c r="I105" s="977">
        <f>3786.512-306+42.84</f>
        <v>3523.3520000000003</v>
      </c>
      <c r="J105" s="978">
        <f t="shared" si="8"/>
        <v>0</v>
      </c>
    </row>
    <row r="106" spans="1:10" s="48" customFormat="1" ht="14.25" customHeight="1" x14ac:dyDescent="0.25">
      <c r="A106" s="28" t="s">
        <v>38</v>
      </c>
      <c r="B106" s="47" t="s">
        <v>25</v>
      </c>
      <c r="C106" s="30">
        <v>4</v>
      </c>
      <c r="D106" s="30">
        <v>5</v>
      </c>
      <c r="E106" s="31">
        <v>9990020400</v>
      </c>
      <c r="F106" s="32">
        <v>129</v>
      </c>
      <c r="G106" s="32">
        <v>213</v>
      </c>
      <c r="H106" s="977">
        <v>1064.0519999999999</v>
      </c>
      <c r="I106" s="977">
        <v>1064.0519999999999</v>
      </c>
      <c r="J106" s="978">
        <f t="shared" si="8"/>
        <v>0</v>
      </c>
    </row>
    <row r="107" spans="1:10" s="48" customFormat="1" ht="14.25" customHeight="1" x14ac:dyDescent="0.25">
      <c r="A107" s="167" t="s">
        <v>44</v>
      </c>
      <c r="B107" s="469" t="s">
        <v>25</v>
      </c>
      <c r="C107" s="25">
        <v>4</v>
      </c>
      <c r="D107" s="25">
        <v>5</v>
      </c>
      <c r="E107" s="26">
        <v>9990020400</v>
      </c>
      <c r="F107" s="27">
        <v>244</v>
      </c>
      <c r="G107" s="27">
        <v>226</v>
      </c>
      <c r="H107" s="979"/>
      <c r="I107" s="979"/>
      <c r="J107" s="978">
        <f t="shared" si="8"/>
        <v>0</v>
      </c>
    </row>
    <row r="108" spans="1:10" s="53" customFormat="1" ht="15" x14ac:dyDescent="0.25">
      <c r="A108" s="49" t="s">
        <v>147</v>
      </c>
      <c r="B108" s="50" t="s">
        <v>25</v>
      </c>
      <c r="C108" s="51">
        <v>11</v>
      </c>
      <c r="D108" s="51">
        <v>5</v>
      </c>
      <c r="E108" s="35" t="s">
        <v>27</v>
      </c>
      <c r="F108" s="52">
        <v>0</v>
      </c>
      <c r="G108" s="52"/>
      <c r="H108" s="894">
        <f>H109</f>
        <v>875.89699999999993</v>
      </c>
      <c r="I108" s="894">
        <f>I109</f>
        <v>875.89699999999993</v>
      </c>
      <c r="J108" s="895">
        <f>J109</f>
        <v>0</v>
      </c>
    </row>
    <row r="109" spans="1:10" s="15" customFormat="1" ht="14.25" customHeight="1" x14ac:dyDescent="0.25">
      <c r="A109" s="23" t="s">
        <v>28</v>
      </c>
      <c r="B109" s="24" t="s">
        <v>25</v>
      </c>
      <c r="C109" s="25">
        <v>11</v>
      </c>
      <c r="D109" s="25">
        <v>5</v>
      </c>
      <c r="E109" s="26">
        <v>9990020400</v>
      </c>
      <c r="F109" s="27">
        <v>0</v>
      </c>
      <c r="G109" s="27">
        <v>210</v>
      </c>
      <c r="H109" s="979">
        <f>H110+H111</f>
        <v>875.89699999999993</v>
      </c>
      <c r="I109" s="979">
        <f>I110+I111</f>
        <v>875.89699999999993</v>
      </c>
      <c r="J109" s="980">
        <f>J110+J111</f>
        <v>0</v>
      </c>
    </row>
    <row r="110" spans="1:10" s="15" customFormat="1" ht="15" x14ac:dyDescent="0.25">
      <c r="A110" s="28" t="s">
        <v>29</v>
      </c>
      <c r="B110" s="29" t="s">
        <v>25</v>
      </c>
      <c r="C110" s="30">
        <v>11</v>
      </c>
      <c r="D110" s="30">
        <v>5</v>
      </c>
      <c r="E110" s="31">
        <v>9990020400</v>
      </c>
      <c r="F110" s="32">
        <v>121</v>
      </c>
      <c r="G110" s="32">
        <v>211</v>
      </c>
      <c r="H110" s="981">
        <f>723.472-59+8.26</f>
        <v>672.73199999999997</v>
      </c>
      <c r="I110" s="981">
        <f>723.472-59+8.26</f>
        <v>672.73199999999997</v>
      </c>
      <c r="J110" s="978">
        <f t="shared" si="8"/>
        <v>0</v>
      </c>
    </row>
    <row r="111" spans="1:10" s="15" customFormat="1" ht="15.75" thickBot="1" x14ac:dyDescent="0.3">
      <c r="A111" s="217" t="s">
        <v>38</v>
      </c>
      <c r="B111" s="370" t="s">
        <v>25</v>
      </c>
      <c r="C111" s="55">
        <v>11</v>
      </c>
      <c r="D111" s="55">
        <v>5</v>
      </c>
      <c r="E111" s="371">
        <v>9990020400</v>
      </c>
      <c r="F111" s="56">
        <v>129</v>
      </c>
      <c r="G111" s="56">
        <v>213</v>
      </c>
      <c r="H111" s="982">
        <v>203.16499999999999</v>
      </c>
      <c r="I111" s="982">
        <v>203.16499999999999</v>
      </c>
      <c r="J111" s="983">
        <f t="shared" si="8"/>
        <v>0</v>
      </c>
    </row>
    <row r="112" spans="1:10" s="11" customFormat="1" ht="15" thickBot="1" x14ac:dyDescent="0.25">
      <c r="A112" s="365" t="s">
        <v>41</v>
      </c>
      <c r="B112" s="366"/>
      <c r="C112" s="367"/>
      <c r="D112" s="367"/>
      <c r="E112" s="368"/>
      <c r="F112" s="369"/>
      <c r="G112" s="369"/>
      <c r="H112" s="984">
        <f>H113+H117</f>
        <v>4163.0049999999992</v>
      </c>
      <c r="I112" s="984">
        <f>I113+I117</f>
        <v>4163.0049999999992</v>
      </c>
      <c r="J112" s="985">
        <f>J113+J117</f>
        <v>0</v>
      </c>
    </row>
    <row r="113" spans="1:10" s="11" customFormat="1" ht="42.75" x14ac:dyDescent="0.2">
      <c r="A113" s="19" t="s">
        <v>42</v>
      </c>
      <c r="B113" s="57"/>
      <c r="C113" s="58"/>
      <c r="D113" s="58"/>
      <c r="E113" s="59"/>
      <c r="F113" s="60"/>
      <c r="G113" s="60"/>
      <c r="H113" s="986">
        <f>H115+H116</f>
        <v>2639.6749999999997</v>
      </c>
      <c r="I113" s="986">
        <f>I115+I116</f>
        <v>2639.6749999999997</v>
      </c>
      <c r="J113" s="987">
        <f>J115+J116</f>
        <v>0</v>
      </c>
    </row>
    <row r="114" spans="1:10" s="11" customFormat="1" ht="15" x14ac:dyDescent="0.25">
      <c r="A114" s="23" t="s">
        <v>28</v>
      </c>
      <c r="B114" s="61" t="s">
        <v>25</v>
      </c>
      <c r="C114" s="62">
        <v>1</v>
      </c>
      <c r="D114" s="62">
        <v>3</v>
      </c>
      <c r="E114" s="63">
        <v>9990021100</v>
      </c>
      <c r="F114" s="64">
        <v>0</v>
      </c>
      <c r="G114" s="64">
        <v>210</v>
      </c>
      <c r="H114" s="988">
        <f>H115+H116</f>
        <v>2639.6749999999997</v>
      </c>
      <c r="I114" s="988">
        <f>I115+I116</f>
        <v>2639.6749999999997</v>
      </c>
      <c r="J114" s="989">
        <f>J115+J116</f>
        <v>0</v>
      </c>
    </row>
    <row r="115" spans="1:10" s="11" customFormat="1" ht="15" x14ac:dyDescent="0.25">
      <c r="A115" s="28" t="s">
        <v>29</v>
      </c>
      <c r="B115" s="65" t="s">
        <v>25</v>
      </c>
      <c r="C115" s="66">
        <v>1</v>
      </c>
      <c r="D115" s="66">
        <v>3</v>
      </c>
      <c r="E115" s="67">
        <v>9990021100</v>
      </c>
      <c r="F115" s="68">
        <v>121</v>
      </c>
      <c r="G115" s="68">
        <v>211</v>
      </c>
      <c r="H115" s="977">
        <f>2194.928-194.8+27.272</f>
        <v>2027.3999999999999</v>
      </c>
      <c r="I115" s="977">
        <f>2194.928-194.8+27.272</f>
        <v>2027.3999999999999</v>
      </c>
      <c r="J115" s="978">
        <f t="shared" si="8"/>
        <v>0</v>
      </c>
    </row>
    <row r="116" spans="1:10" s="11" customFormat="1" ht="15" x14ac:dyDescent="0.25">
      <c r="A116" s="33" t="s">
        <v>30</v>
      </c>
      <c r="B116" s="65" t="s">
        <v>25</v>
      </c>
      <c r="C116" s="66">
        <v>1</v>
      </c>
      <c r="D116" s="66">
        <v>3</v>
      </c>
      <c r="E116" s="67">
        <v>9990021100</v>
      </c>
      <c r="F116" s="68">
        <v>129</v>
      </c>
      <c r="G116" s="68">
        <v>213</v>
      </c>
      <c r="H116" s="977">
        <v>612.27499999999998</v>
      </c>
      <c r="I116" s="977">
        <v>612.27499999999998</v>
      </c>
      <c r="J116" s="978">
        <f t="shared" si="8"/>
        <v>0</v>
      </c>
    </row>
    <row r="117" spans="1:10" s="69" customFormat="1" ht="42" customHeight="1" x14ac:dyDescent="0.2">
      <c r="A117" s="34" t="s">
        <v>43</v>
      </c>
      <c r="B117" s="35" t="s">
        <v>25</v>
      </c>
      <c r="C117" s="36">
        <v>1</v>
      </c>
      <c r="D117" s="36">
        <v>3</v>
      </c>
      <c r="E117" s="35" t="s">
        <v>27</v>
      </c>
      <c r="F117" s="37">
        <v>0</v>
      </c>
      <c r="G117" s="37"/>
      <c r="H117" s="894">
        <f>SUM(H119:H126)</f>
        <v>1523.33</v>
      </c>
      <c r="I117" s="894">
        <f>SUM(I119:I126)</f>
        <v>1523.33</v>
      </c>
      <c r="J117" s="895">
        <f>SUM(J119:J126)</f>
        <v>0</v>
      </c>
    </row>
    <row r="118" spans="1:10" s="15" customFormat="1" ht="15" x14ac:dyDescent="0.25">
      <c r="A118" s="23" t="s">
        <v>28</v>
      </c>
      <c r="B118" s="24" t="s">
        <v>25</v>
      </c>
      <c r="C118" s="25">
        <v>1</v>
      </c>
      <c r="D118" s="25">
        <v>3</v>
      </c>
      <c r="E118" s="26">
        <v>9990020400</v>
      </c>
      <c r="F118" s="27">
        <v>0</v>
      </c>
      <c r="G118" s="27">
        <v>210</v>
      </c>
      <c r="H118" s="75">
        <f>H119+H121+H120</f>
        <v>1273.83</v>
      </c>
      <c r="I118" s="75">
        <f>I119+I121+I120</f>
        <v>1273.83</v>
      </c>
      <c r="J118" s="976">
        <f>J119+J121+J120</f>
        <v>0</v>
      </c>
    </row>
    <row r="119" spans="1:10" s="158" customFormat="1" ht="15" x14ac:dyDescent="0.25">
      <c r="A119" s="28" t="s">
        <v>29</v>
      </c>
      <c r="B119" s="29" t="s">
        <v>25</v>
      </c>
      <c r="C119" s="30">
        <v>1</v>
      </c>
      <c r="D119" s="30">
        <v>3</v>
      </c>
      <c r="E119" s="31">
        <v>9990020400</v>
      </c>
      <c r="F119" s="32">
        <v>121</v>
      </c>
      <c r="G119" s="32">
        <v>211</v>
      </c>
      <c r="H119" s="977">
        <f>1028.244-58+8.12</f>
        <v>978.36399999999992</v>
      </c>
      <c r="I119" s="977">
        <f>1028.244-58+8.12</f>
        <v>978.36399999999992</v>
      </c>
      <c r="J119" s="978">
        <f t="shared" si="8"/>
        <v>0</v>
      </c>
    </row>
    <row r="120" spans="1:10" s="158" customFormat="1" ht="15" x14ac:dyDescent="0.25">
      <c r="A120" s="28" t="s">
        <v>257</v>
      </c>
      <c r="B120" s="29" t="s">
        <v>25</v>
      </c>
      <c r="C120" s="30">
        <v>1</v>
      </c>
      <c r="D120" s="30">
        <v>3</v>
      </c>
      <c r="E120" s="31">
        <v>9990020400</v>
      </c>
      <c r="F120" s="32">
        <v>121</v>
      </c>
      <c r="G120" s="32">
        <v>266</v>
      </c>
      <c r="H120" s="977"/>
      <c r="I120" s="977"/>
      <c r="J120" s="978">
        <f t="shared" si="8"/>
        <v>0</v>
      </c>
    </row>
    <row r="121" spans="1:10" s="158" customFormat="1" ht="15" x14ac:dyDescent="0.25">
      <c r="A121" s="33" t="s">
        <v>30</v>
      </c>
      <c r="B121" s="29" t="s">
        <v>25</v>
      </c>
      <c r="C121" s="30">
        <v>1</v>
      </c>
      <c r="D121" s="30">
        <v>3</v>
      </c>
      <c r="E121" s="31">
        <v>9990020400</v>
      </c>
      <c r="F121" s="32">
        <v>129</v>
      </c>
      <c r="G121" s="32">
        <v>213</v>
      </c>
      <c r="H121" s="977">
        <v>295.46600000000001</v>
      </c>
      <c r="I121" s="977">
        <v>295.46600000000001</v>
      </c>
      <c r="J121" s="978">
        <f t="shared" si="8"/>
        <v>0</v>
      </c>
    </row>
    <row r="122" spans="1:10" s="158" customFormat="1" ht="15" x14ac:dyDescent="0.25">
      <c r="A122" s="23" t="s">
        <v>330</v>
      </c>
      <c r="B122" s="24" t="s">
        <v>25</v>
      </c>
      <c r="C122" s="25">
        <v>1</v>
      </c>
      <c r="D122" s="25">
        <v>3</v>
      </c>
      <c r="E122" s="26">
        <v>9990020400</v>
      </c>
      <c r="F122" s="27">
        <v>244</v>
      </c>
      <c r="G122" s="27">
        <v>224</v>
      </c>
      <c r="H122" s="979">
        <v>200</v>
      </c>
      <c r="I122" s="979">
        <v>200</v>
      </c>
      <c r="J122" s="980">
        <f t="shared" si="8"/>
        <v>0</v>
      </c>
    </row>
    <row r="123" spans="1:10" s="158" customFormat="1" ht="15" x14ac:dyDescent="0.25">
      <c r="A123" s="23" t="s">
        <v>44</v>
      </c>
      <c r="B123" s="24" t="s">
        <v>25</v>
      </c>
      <c r="C123" s="25">
        <v>1</v>
      </c>
      <c r="D123" s="25">
        <v>3</v>
      </c>
      <c r="E123" s="26">
        <v>9990020400</v>
      </c>
      <c r="F123" s="27">
        <v>244</v>
      </c>
      <c r="G123" s="27">
        <v>226</v>
      </c>
      <c r="H123" s="75">
        <f>23+6.5</f>
        <v>29.5</v>
      </c>
      <c r="I123" s="75">
        <f>23+6.5</f>
        <v>29.5</v>
      </c>
      <c r="J123" s="980">
        <f t="shared" si="8"/>
        <v>0</v>
      </c>
    </row>
    <row r="124" spans="1:10" s="158" customFormat="1" ht="15" x14ac:dyDescent="0.25">
      <c r="A124" s="167" t="s">
        <v>45</v>
      </c>
      <c r="B124" s="24" t="s">
        <v>25</v>
      </c>
      <c r="C124" s="25">
        <v>1</v>
      </c>
      <c r="D124" s="25">
        <v>3</v>
      </c>
      <c r="E124" s="26">
        <v>9990020400</v>
      </c>
      <c r="F124" s="27">
        <v>244</v>
      </c>
      <c r="G124" s="27">
        <v>310</v>
      </c>
      <c r="H124" s="75"/>
      <c r="I124" s="75"/>
      <c r="J124" s="980">
        <f t="shared" si="8"/>
        <v>0</v>
      </c>
    </row>
    <row r="125" spans="1:10" s="158" customFormat="1" ht="15" x14ac:dyDescent="0.25">
      <c r="A125" s="167" t="s">
        <v>37</v>
      </c>
      <c r="B125" s="24" t="s">
        <v>25</v>
      </c>
      <c r="C125" s="25">
        <v>1</v>
      </c>
      <c r="D125" s="25">
        <v>3</v>
      </c>
      <c r="E125" s="26">
        <v>9990020400</v>
      </c>
      <c r="F125" s="27">
        <v>244</v>
      </c>
      <c r="G125" s="27">
        <v>343</v>
      </c>
      <c r="H125" s="75"/>
      <c r="I125" s="75"/>
      <c r="J125" s="980">
        <f t="shared" si="8"/>
        <v>0</v>
      </c>
    </row>
    <row r="126" spans="1:10" s="158" customFormat="1" ht="15.75" thickBot="1" x14ac:dyDescent="0.3">
      <c r="A126" s="169" t="s">
        <v>148</v>
      </c>
      <c r="B126" s="170" t="s">
        <v>25</v>
      </c>
      <c r="C126" s="143">
        <v>1</v>
      </c>
      <c r="D126" s="143">
        <v>3</v>
      </c>
      <c r="E126" s="161">
        <v>9990020400</v>
      </c>
      <c r="F126" s="145">
        <v>244</v>
      </c>
      <c r="G126" s="145">
        <v>346</v>
      </c>
      <c r="H126" s="990">
        <v>20</v>
      </c>
      <c r="I126" s="990">
        <v>20</v>
      </c>
      <c r="J126" s="991">
        <f t="shared" si="8"/>
        <v>0</v>
      </c>
    </row>
    <row r="127" spans="1:10" s="15" customFormat="1" ht="15" thickBot="1" x14ac:dyDescent="0.25">
      <c r="A127" s="213" t="s">
        <v>46</v>
      </c>
      <c r="B127" s="70" t="s">
        <v>25</v>
      </c>
      <c r="C127" s="215"/>
      <c r="D127" s="215"/>
      <c r="E127" s="71"/>
      <c r="F127" s="216"/>
      <c r="G127" s="216"/>
      <c r="H127" s="992">
        <f>H128</f>
        <v>2157.33</v>
      </c>
      <c r="I127" s="992">
        <f>I128</f>
        <v>2157.33</v>
      </c>
      <c r="J127" s="993">
        <f>J128</f>
        <v>0</v>
      </c>
    </row>
    <row r="128" spans="1:10" s="15" customFormat="1" ht="30.75" customHeight="1" x14ac:dyDescent="0.2">
      <c r="A128" s="72" t="s">
        <v>47</v>
      </c>
      <c r="B128" s="20" t="s">
        <v>25</v>
      </c>
      <c r="C128" s="73">
        <v>1</v>
      </c>
      <c r="D128" s="73">
        <v>6</v>
      </c>
      <c r="E128" s="20" t="s">
        <v>27</v>
      </c>
      <c r="F128" s="74">
        <v>0</v>
      </c>
      <c r="G128" s="74"/>
      <c r="H128" s="994">
        <f>H129+H132+H133</f>
        <v>2157.33</v>
      </c>
      <c r="I128" s="994">
        <f>I129+I132+I133</f>
        <v>2157.33</v>
      </c>
      <c r="J128" s="995">
        <f>J129+J132+J133</f>
        <v>0</v>
      </c>
    </row>
    <row r="129" spans="1:10" s="15" customFormat="1" ht="15" x14ac:dyDescent="0.25">
      <c r="A129" s="23" t="s">
        <v>28</v>
      </c>
      <c r="B129" s="24" t="s">
        <v>25</v>
      </c>
      <c r="C129" s="25">
        <v>1</v>
      </c>
      <c r="D129" s="25">
        <v>6</v>
      </c>
      <c r="E129" s="26">
        <v>9990022500</v>
      </c>
      <c r="F129" s="27">
        <v>0</v>
      </c>
      <c r="G129" s="27">
        <v>210</v>
      </c>
      <c r="H129" s="75">
        <f>H130+H131</f>
        <v>1877.83</v>
      </c>
      <c r="I129" s="75">
        <f>I130+I131</f>
        <v>1877.83</v>
      </c>
      <c r="J129" s="976">
        <f>J130+J131</f>
        <v>0</v>
      </c>
    </row>
    <row r="130" spans="1:10" s="15" customFormat="1" ht="15" x14ac:dyDescent="0.25">
      <c r="A130" s="28" t="s">
        <v>29</v>
      </c>
      <c r="B130" s="29" t="s">
        <v>25</v>
      </c>
      <c r="C130" s="30">
        <v>1</v>
      </c>
      <c r="D130" s="30">
        <v>6</v>
      </c>
      <c r="E130" s="31">
        <v>9990022500</v>
      </c>
      <c r="F130" s="32">
        <v>121</v>
      </c>
      <c r="G130" s="32">
        <v>211</v>
      </c>
      <c r="H130" s="977">
        <f>1525.666-97.4+14</f>
        <v>1442.2659999999998</v>
      </c>
      <c r="I130" s="977">
        <f>1525.666-97.4+14</f>
        <v>1442.2659999999998</v>
      </c>
      <c r="J130" s="978">
        <f t="shared" si="8"/>
        <v>0</v>
      </c>
    </row>
    <row r="131" spans="1:10" s="15" customFormat="1" ht="15" x14ac:dyDescent="0.25">
      <c r="A131" s="33" t="s">
        <v>30</v>
      </c>
      <c r="B131" s="29" t="s">
        <v>25</v>
      </c>
      <c r="C131" s="30">
        <v>1</v>
      </c>
      <c r="D131" s="30">
        <v>6</v>
      </c>
      <c r="E131" s="31">
        <v>9990022500</v>
      </c>
      <c r="F131" s="32">
        <v>129</v>
      </c>
      <c r="G131" s="32">
        <v>213</v>
      </c>
      <c r="H131" s="977">
        <v>435.56400000000002</v>
      </c>
      <c r="I131" s="977">
        <v>435.56400000000002</v>
      </c>
      <c r="J131" s="978">
        <f t="shared" si="8"/>
        <v>0</v>
      </c>
    </row>
    <row r="132" spans="1:10" s="15" customFormat="1" ht="15" x14ac:dyDescent="0.25">
      <c r="A132" s="23" t="s">
        <v>44</v>
      </c>
      <c r="B132" s="24" t="s">
        <v>25</v>
      </c>
      <c r="C132" s="25">
        <v>1</v>
      </c>
      <c r="D132" s="25">
        <v>6</v>
      </c>
      <c r="E132" s="26">
        <v>9990022500</v>
      </c>
      <c r="F132" s="27">
        <v>244</v>
      </c>
      <c r="G132" s="27">
        <v>226</v>
      </c>
      <c r="H132" s="75">
        <f>20*12+23+6.5</f>
        <v>269.5</v>
      </c>
      <c r="I132" s="75">
        <f>20*12+23+6.5</f>
        <v>269.5</v>
      </c>
      <c r="J132" s="980">
        <f t="shared" si="8"/>
        <v>0</v>
      </c>
    </row>
    <row r="133" spans="1:10" s="15" customFormat="1" ht="15.75" thickBot="1" x14ac:dyDescent="0.3">
      <c r="A133" s="169" t="s">
        <v>148</v>
      </c>
      <c r="B133" s="170" t="s">
        <v>25</v>
      </c>
      <c r="C133" s="143">
        <v>1</v>
      </c>
      <c r="D133" s="143">
        <v>6</v>
      </c>
      <c r="E133" s="161">
        <v>9990022500</v>
      </c>
      <c r="F133" s="145">
        <v>244</v>
      </c>
      <c r="G133" s="145">
        <v>346</v>
      </c>
      <c r="H133" s="990">
        <v>10</v>
      </c>
      <c r="I133" s="990">
        <v>10</v>
      </c>
      <c r="J133" s="991">
        <f t="shared" si="8"/>
        <v>0</v>
      </c>
    </row>
    <row r="134" spans="1:10" s="15" customFormat="1" ht="13.5" customHeight="1" thickBot="1" x14ac:dyDescent="0.25">
      <c r="A134" s="213" t="s">
        <v>140</v>
      </c>
      <c r="B134" s="70" t="s">
        <v>48</v>
      </c>
      <c r="C134" s="215"/>
      <c r="D134" s="215"/>
      <c r="E134" s="71"/>
      <c r="F134" s="216"/>
      <c r="G134" s="216"/>
      <c r="H134" s="992">
        <f>H135</f>
        <v>6845.3470000000007</v>
      </c>
      <c r="I134" s="992">
        <f>I135</f>
        <v>6845.3470000000007</v>
      </c>
      <c r="J134" s="909">
        <f>J135</f>
        <v>0</v>
      </c>
    </row>
    <row r="135" spans="1:10" s="15" customFormat="1" ht="30" customHeight="1" x14ac:dyDescent="0.2">
      <c r="A135" s="72" t="s">
        <v>47</v>
      </c>
      <c r="B135" s="20" t="s">
        <v>48</v>
      </c>
      <c r="C135" s="73">
        <v>1</v>
      </c>
      <c r="D135" s="73">
        <v>6</v>
      </c>
      <c r="E135" s="20" t="s">
        <v>27</v>
      </c>
      <c r="F135" s="74">
        <v>0</v>
      </c>
      <c r="G135" s="22"/>
      <c r="H135" s="994">
        <f>SUM(H137:H142)</f>
        <v>6845.3470000000007</v>
      </c>
      <c r="I135" s="994">
        <f>SUM(I137:I142)</f>
        <v>6845.3470000000007</v>
      </c>
      <c r="J135" s="995">
        <f>SUM(J137:J142)</f>
        <v>0</v>
      </c>
    </row>
    <row r="136" spans="1:10" s="15" customFormat="1" ht="15" x14ac:dyDescent="0.25">
      <c r="A136" s="23" t="s">
        <v>28</v>
      </c>
      <c r="B136" s="24" t="s">
        <v>48</v>
      </c>
      <c r="C136" s="25">
        <v>1</v>
      </c>
      <c r="D136" s="25">
        <v>6</v>
      </c>
      <c r="E136" s="26">
        <v>9990020400</v>
      </c>
      <c r="F136" s="27">
        <v>0</v>
      </c>
      <c r="G136" s="27">
        <v>210</v>
      </c>
      <c r="H136" s="75">
        <f>H137+H138</f>
        <v>6660.7530000000006</v>
      </c>
      <c r="I136" s="75">
        <f>I137+I138</f>
        <v>6660.7530000000006</v>
      </c>
      <c r="J136" s="976">
        <f>J137+J138</f>
        <v>0</v>
      </c>
    </row>
    <row r="137" spans="1:10" s="15" customFormat="1" ht="15" x14ac:dyDescent="0.25">
      <c r="A137" s="28" t="s">
        <v>29</v>
      </c>
      <c r="B137" s="29" t="s">
        <v>48</v>
      </c>
      <c r="C137" s="30">
        <v>1</v>
      </c>
      <c r="D137" s="30">
        <v>6</v>
      </c>
      <c r="E137" s="31">
        <v>9990020400</v>
      </c>
      <c r="F137" s="32">
        <v>121</v>
      </c>
      <c r="G137" s="32">
        <v>211</v>
      </c>
      <c r="H137" s="977">
        <f>5432.286-368.5+52</f>
        <v>5115.7860000000001</v>
      </c>
      <c r="I137" s="977">
        <f>5432.286-368.5+52</f>
        <v>5115.7860000000001</v>
      </c>
      <c r="J137" s="978">
        <f t="shared" si="8"/>
        <v>0</v>
      </c>
    </row>
    <row r="138" spans="1:10" s="15" customFormat="1" ht="15" x14ac:dyDescent="0.25">
      <c r="A138" s="33" t="s">
        <v>30</v>
      </c>
      <c r="B138" s="29" t="s">
        <v>48</v>
      </c>
      <c r="C138" s="30">
        <v>1</v>
      </c>
      <c r="D138" s="30">
        <v>6</v>
      </c>
      <c r="E138" s="31">
        <v>9990020400</v>
      </c>
      <c r="F138" s="32">
        <v>129</v>
      </c>
      <c r="G138" s="32">
        <v>213</v>
      </c>
      <c r="H138" s="977">
        <v>1544.9670000000001</v>
      </c>
      <c r="I138" s="977">
        <v>1544.9670000000001</v>
      </c>
      <c r="J138" s="978">
        <f t="shared" si="8"/>
        <v>0</v>
      </c>
    </row>
    <row r="139" spans="1:10" s="15" customFormat="1" ht="15.75" customHeight="1" x14ac:dyDescent="0.25">
      <c r="A139" s="23" t="s">
        <v>49</v>
      </c>
      <c r="B139" s="24" t="s">
        <v>48</v>
      </c>
      <c r="C139" s="46" t="s">
        <v>50</v>
      </c>
      <c r="D139" s="46" t="s">
        <v>51</v>
      </c>
      <c r="E139" s="26">
        <v>9990020400</v>
      </c>
      <c r="F139" s="27">
        <v>244</v>
      </c>
      <c r="G139" s="46" t="s">
        <v>52</v>
      </c>
      <c r="H139" s="75">
        <v>12</v>
      </c>
      <c r="I139" s="75">
        <v>12</v>
      </c>
      <c r="J139" s="980">
        <f t="shared" si="8"/>
        <v>0</v>
      </c>
    </row>
    <row r="140" spans="1:10" s="15" customFormat="1" ht="15" x14ac:dyDescent="0.25">
      <c r="A140" s="167" t="s">
        <v>44</v>
      </c>
      <c r="B140" s="24" t="s">
        <v>48</v>
      </c>
      <c r="C140" s="46" t="s">
        <v>50</v>
      </c>
      <c r="D140" s="46" t="s">
        <v>51</v>
      </c>
      <c r="E140" s="26">
        <v>9990020400</v>
      </c>
      <c r="F140" s="27">
        <v>244</v>
      </c>
      <c r="G140" s="141">
        <v>226</v>
      </c>
      <c r="H140" s="75">
        <f>23+2.45+87.144</f>
        <v>112.59400000000001</v>
      </c>
      <c r="I140" s="75">
        <f>23+2.45+87.144</f>
        <v>112.59400000000001</v>
      </c>
      <c r="J140" s="980">
        <f t="shared" si="8"/>
        <v>0</v>
      </c>
    </row>
    <row r="141" spans="1:10" s="15" customFormat="1" ht="15" x14ac:dyDescent="0.25">
      <c r="A141" s="167" t="s">
        <v>45</v>
      </c>
      <c r="B141" s="24" t="s">
        <v>48</v>
      </c>
      <c r="C141" s="46" t="s">
        <v>50</v>
      </c>
      <c r="D141" s="46" t="s">
        <v>51</v>
      </c>
      <c r="E141" s="26">
        <v>9990020400</v>
      </c>
      <c r="F141" s="27">
        <v>244</v>
      </c>
      <c r="G141" s="24" t="s">
        <v>364</v>
      </c>
      <c r="H141" s="979"/>
      <c r="I141" s="979">
        <v>30</v>
      </c>
      <c r="J141" s="980">
        <f t="shared" si="8"/>
        <v>30</v>
      </c>
    </row>
    <row r="142" spans="1:10" s="15" customFormat="1" ht="15.75" customHeight="1" thickBot="1" x14ac:dyDescent="0.3">
      <c r="A142" s="169" t="s">
        <v>148</v>
      </c>
      <c r="B142" s="170" t="s">
        <v>48</v>
      </c>
      <c r="C142" s="142" t="s">
        <v>50</v>
      </c>
      <c r="D142" s="142" t="s">
        <v>51</v>
      </c>
      <c r="E142" s="161">
        <v>9990020400</v>
      </c>
      <c r="F142" s="145">
        <v>244</v>
      </c>
      <c r="G142" s="142" t="s">
        <v>149</v>
      </c>
      <c r="H142" s="990">
        <v>60</v>
      </c>
      <c r="I142" s="990">
        <f>60-30</f>
        <v>30</v>
      </c>
      <c r="J142" s="991">
        <f t="shared" si="8"/>
        <v>-30</v>
      </c>
    </row>
    <row r="143" spans="1:10" s="15" customFormat="1" ht="30" customHeight="1" thickBot="1" x14ac:dyDescent="0.25">
      <c r="A143" s="372" t="s">
        <v>424</v>
      </c>
      <c r="B143" s="70"/>
      <c r="C143" s="70"/>
      <c r="D143" s="70"/>
      <c r="E143" s="70"/>
      <c r="F143" s="70"/>
      <c r="G143" s="373"/>
      <c r="H143" s="992">
        <f>H144+H148+H155+H164+H165+H167+H170+H240+H248+H252+H256+H202+H221+H254+H236+H204+H210+H243+H183+H217+H230+H166+H168+H226+H228+H193+H163+H182+H238+H224+H233+H245+H191</f>
        <v>70721.845060000007</v>
      </c>
      <c r="I143" s="992">
        <f t="shared" ref="I143:J143" si="9">I144+I148+I155+I164+I165+I167+I170+I240+I248+I252+I256+I202+I221+I254+I236+I204+I210+I243+I183+I217+I230+I166+I168+I226+I228+I193+I163+I182+I238+I224+I233+I245+I191</f>
        <v>84178.153590000016</v>
      </c>
      <c r="J143" s="993">
        <f t="shared" si="9"/>
        <v>13456.30853</v>
      </c>
    </row>
    <row r="144" spans="1:10" s="15" customFormat="1" ht="16.5" customHeight="1" x14ac:dyDescent="0.2">
      <c r="A144" s="374" t="s">
        <v>53</v>
      </c>
      <c r="B144" s="20" t="s">
        <v>25</v>
      </c>
      <c r="C144" s="20" t="s">
        <v>50</v>
      </c>
      <c r="D144" s="20" t="s">
        <v>54</v>
      </c>
      <c r="E144" s="20" t="s">
        <v>27</v>
      </c>
      <c r="F144" s="20" t="s">
        <v>55</v>
      </c>
      <c r="G144" s="375"/>
      <c r="H144" s="994">
        <f>H145+H146+H147</f>
        <v>7614.0000000000009</v>
      </c>
      <c r="I144" s="994">
        <f>I145+I146+I147</f>
        <v>5121.7750000000015</v>
      </c>
      <c r="J144" s="995">
        <f t="shared" ref="J144" si="10">J145+J146+J147</f>
        <v>-2492.2250000000004</v>
      </c>
    </row>
    <row r="145" spans="1:10" s="15" customFormat="1" ht="15" x14ac:dyDescent="0.25">
      <c r="A145" s="77" t="s">
        <v>56</v>
      </c>
      <c r="B145" s="78" t="s">
        <v>25</v>
      </c>
      <c r="C145" s="79">
        <v>1</v>
      </c>
      <c r="D145" s="79">
        <v>11</v>
      </c>
      <c r="E145" s="545">
        <v>9990020670</v>
      </c>
      <c r="F145" s="80">
        <v>870</v>
      </c>
      <c r="G145" s="80">
        <v>296</v>
      </c>
      <c r="H145" s="996">
        <f>7767.225-250+96.6-555+0.175</f>
        <v>7059.0000000000009</v>
      </c>
      <c r="I145" s="996">
        <f>7767.225-250+96.6-555+0.175-6599+96.775+2000</f>
        <v>2556.775000000001</v>
      </c>
      <c r="J145" s="980">
        <f t="shared" si="8"/>
        <v>-4502.2250000000004</v>
      </c>
    </row>
    <row r="146" spans="1:10" s="15" customFormat="1" ht="15" x14ac:dyDescent="0.25">
      <c r="A146" s="77" t="s">
        <v>338</v>
      </c>
      <c r="B146" s="78" t="s">
        <v>25</v>
      </c>
      <c r="C146" s="79">
        <v>10</v>
      </c>
      <c r="D146" s="79">
        <v>3</v>
      </c>
      <c r="E146" s="545">
        <v>9990020670</v>
      </c>
      <c r="F146" s="80">
        <v>321</v>
      </c>
      <c r="G146" s="80">
        <v>262</v>
      </c>
      <c r="H146" s="75">
        <v>555</v>
      </c>
      <c r="I146" s="75">
        <f>555+2010</f>
        <v>2565</v>
      </c>
      <c r="J146" s="980">
        <f t="shared" si="8"/>
        <v>2010</v>
      </c>
    </row>
    <row r="147" spans="1:10" s="15" customFormat="1" ht="15" x14ac:dyDescent="0.25">
      <c r="A147" s="77" t="s">
        <v>258</v>
      </c>
      <c r="B147" s="78" t="s">
        <v>25</v>
      </c>
      <c r="C147" s="79">
        <v>10</v>
      </c>
      <c r="D147" s="79">
        <v>3</v>
      </c>
      <c r="E147" s="545">
        <v>9990020670</v>
      </c>
      <c r="F147" s="80">
        <v>323</v>
      </c>
      <c r="G147" s="80">
        <v>263</v>
      </c>
      <c r="H147" s="75"/>
      <c r="I147" s="75"/>
      <c r="J147" s="980">
        <f t="shared" si="8"/>
        <v>0</v>
      </c>
    </row>
    <row r="148" spans="1:10" s="69" customFormat="1" ht="17.25" customHeight="1" x14ac:dyDescent="0.2">
      <c r="A148" s="81" t="s">
        <v>254</v>
      </c>
      <c r="B148" s="82" t="s">
        <v>25</v>
      </c>
      <c r="C148" s="83">
        <v>1</v>
      </c>
      <c r="D148" s="83">
        <v>13</v>
      </c>
      <c r="E148" s="35" t="s">
        <v>27</v>
      </c>
      <c r="F148" s="84">
        <v>0</v>
      </c>
      <c r="G148" s="84"/>
      <c r="H148" s="894">
        <f>SUM(H149:H154)</f>
        <v>696.87473999999997</v>
      </c>
      <c r="I148" s="894">
        <f>SUM(I149:I154)</f>
        <v>202.8751</v>
      </c>
      <c r="J148" s="895">
        <f>SUM(J149:J154)</f>
        <v>-493.99964</v>
      </c>
    </row>
    <row r="149" spans="1:10" s="15" customFormat="1" ht="15" x14ac:dyDescent="0.25">
      <c r="A149" s="77" t="s">
        <v>57</v>
      </c>
      <c r="B149" s="78" t="s">
        <v>25</v>
      </c>
      <c r="C149" s="79">
        <v>1</v>
      </c>
      <c r="D149" s="79">
        <v>13</v>
      </c>
      <c r="E149" s="79">
        <v>9995220600</v>
      </c>
      <c r="F149" s="80">
        <v>244</v>
      </c>
      <c r="G149" s="80">
        <v>226</v>
      </c>
      <c r="H149" s="75">
        <f>1000-500</f>
        <v>500</v>
      </c>
      <c r="I149" s="75">
        <f>1000-500-500</f>
        <v>0</v>
      </c>
      <c r="J149" s="980">
        <f t="shared" si="8"/>
        <v>-500</v>
      </c>
    </row>
    <row r="150" spans="1:10" s="15" customFormat="1" ht="15" x14ac:dyDescent="0.25">
      <c r="A150" s="598" t="s">
        <v>253</v>
      </c>
      <c r="B150" s="78" t="s">
        <v>25</v>
      </c>
      <c r="C150" s="79">
        <v>1</v>
      </c>
      <c r="D150" s="79">
        <v>13</v>
      </c>
      <c r="E150" s="79">
        <v>9995220600</v>
      </c>
      <c r="F150" s="599">
        <v>244</v>
      </c>
      <c r="G150" s="80">
        <v>226</v>
      </c>
      <c r="H150" s="75"/>
      <c r="I150" s="75"/>
      <c r="J150" s="980">
        <f t="shared" si="8"/>
        <v>0</v>
      </c>
    </row>
    <row r="151" spans="1:10" s="15" customFormat="1" ht="30" x14ac:dyDescent="0.25">
      <c r="A151" s="77" t="s">
        <v>284</v>
      </c>
      <c r="B151" s="78" t="s">
        <v>25</v>
      </c>
      <c r="C151" s="79">
        <v>1</v>
      </c>
      <c r="D151" s="79">
        <v>13</v>
      </c>
      <c r="E151" s="79">
        <v>9995220600</v>
      </c>
      <c r="F151" s="80">
        <v>853</v>
      </c>
      <c r="G151" s="80">
        <v>297</v>
      </c>
      <c r="H151" s="75">
        <v>32</v>
      </c>
      <c r="I151" s="75">
        <v>32</v>
      </c>
      <c r="J151" s="980">
        <f t="shared" ref="J151:J222" si="11">I151-H151</f>
        <v>0</v>
      </c>
    </row>
    <row r="152" spans="1:10" s="15" customFormat="1" ht="30" x14ac:dyDescent="0.25">
      <c r="A152" s="411" t="s">
        <v>385</v>
      </c>
      <c r="B152" s="706" t="s">
        <v>25</v>
      </c>
      <c r="C152" s="707">
        <v>1</v>
      </c>
      <c r="D152" s="707">
        <v>13</v>
      </c>
      <c r="E152" s="708" t="s">
        <v>386</v>
      </c>
      <c r="F152" s="709">
        <v>244</v>
      </c>
      <c r="G152" s="710">
        <v>226</v>
      </c>
      <c r="H152" s="75">
        <v>4.8747400000000001</v>
      </c>
      <c r="I152" s="75">
        <v>4.8750999999999998</v>
      </c>
      <c r="J152" s="980">
        <f t="shared" si="11"/>
        <v>3.599999999996939E-4</v>
      </c>
    </row>
    <row r="153" spans="1:10" s="15" customFormat="1" ht="15" x14ac:dyDescent="0.25">
      <c r="A153" s="411" t="s">
        <v>501</v>
      </c>
      <c r="B153" s="706" t="s">
        <v>25</v>
      </c>
      <c r="C153" s="707">
        <v>1</v>
      </c>
      <c r="D153" s="707">
        <v>13</v>
      </c>
      <c r="E153" s="708" t="s">
        <v>500</v>
      </c>
      <c r="F153" s="709">
        <v>244</v>
      </c>
      <c r="G153" s="710">
        <v>226</v>
      </c>
      <c r="H153" s="75">
        <v>60</v>
      </c>
      <c r="I153" s="75">
        <f>60+6</f>
        <v>66</v>
      </c>
      <c r="J153" s="980">
        <f t="shared" ref="J153" si="12">I153-H153</f>
        <v>6</v>
      </c>
    </row>
    <row r="154" spans="1:10" s="15" customFormat="1" ht="15" x14ac:dyDescent="0.25">
      <c r="A154" s="411" t="s">
        <v>499</v>
      </c>
      <c r="B154" s="706" t="s">
        <v>25</v>
      </c>
      <c r="C154" s="707">
        <v>1</v>
      </c>
      <c r="D154" s="707">
        <v>13</v>
      </c>
      <c r="E154" s="708" t="s">
        <v>500</v>
      </c>
      <c r="F154" s="709">
        <v>852</v>
      </c>
      <c r="G154" s="710">
        <v>291</v>
      </c>
      <c r="H154" s="75">
        <f>50+50</f>
        <v>100</v>
      </c>
      <c r="I154" s="75">
        <f>50+50</f>
        <v>100</v>
      </c>
      <c r="J154" s="980">
        <f t="shared" si="11"/>
        <v>0</v>
      </c>
    </row>
    <row r="155" spans="1:10" s="69" customFormat="1" ht="14.25" x14ac:dyDescent="0.2">
      <c r="A155" s="81" t="s">
        <v>59</v>
      </c>
      <c r="B155" s="82" t="s">
        <v>25</v>
      </c>
      <c r="C155" s="83">
        <v>3</v>
      </c>
      <c r="D155" s="83">
        <v>10</v>
      </c>
      <c r="E155" s="35" t="s">
        <v>27</v>
      </c>
      <c r="F155" s="84">
        <v>0</v>
      </c>
      <c r="G155" s="84"/>
      <c r="H155" s="894">
        <f>H156+H157+H158+H159+H160+H161+H162</f>
        <v>0</v>
      </c>
      <c r="I155" s="894">
        <f>I156+I157+I158+I159+I160+I161+I162</f>
        <v>800</v>
      </c>
      <c r="J155" s="895">
        <f>J156+J157+J158+J159+J160+J161+J162</f>
        <v>800</v>
      </c>
    </row>
    <row r="156" spans="1:10" s="15" customFormat="1" ht="15" x14ac:dyDescent="0.25">
      <c r="A156" s="77" t="s">
        <v>59</v>
      </c>
      <c r="B156" s="78" t="s">
        <v>25</v>
      </c>
      <c r="C156" s="79">
        <v>3</v>
      </c>
      <c r="D156" s="79">
        <v>10</v>
      </c>
      <c r="E156" s="26">
        <v>9990199900</v>
      </c>
      <c r="F156" s="80">
        <v>244</v>
      </c>
      <c r="G156" s="80">
        <v>226</v>
      </c>
      <c r="H156" s="75"/>
      <c r="I156" s="75"/>
      <c r="J156" s="980">
        <f t="shared" si="11"/>
        <v>0</v>
      </c>
    </row>
    <row r="157" spans="1:10" s="15" customFormat="1" ht="15" x14ac:dyDescent="0.25">
      <c r="A157" s="77" t="s">
        <v>217</v>
      </c>
      <c r="B157" s="78" t="s">
        <v>25</v>
      </c>
      <c r="C157" s="79">
        <v>3</v>
      </c>
      <c r="D157" s="79">
        <v>10</v>
      </c>
      <c r="E157" s="26">
        <v>9990199900</v>
      </c>
      <c r="F157" s="80">
        <v>244</v>
      </c>
      <c r="G157" s="80">
        <v>341</v>
      </c>
      <c r="H157" s="75"/>
      <c r="I157" s="75">
        <v>200</v>
      </c>
      <c r="J157" s="980">
        <f t="shared" si="11"/>
        <v>200</v>
      </c>
    </row>
    <row r="158" spans="1:10" s="15" customFormat="1" ht="15" x14ac:dyDescent="0.25">
      <c r="A158" s="77" t="s">
        <v>215</v>
      </c>
      <c r="B158" s="78" t="s">
        <v>25</v>
      </c>
      <c r="C158" s="79">
        <v>3</v>
      </c>
      <c r="D158" s="79">
        <v>10</v>
      </c>
      <c r="E158" s="26">
        <v>9990199900</v>
      </c>
      <c r="F158" s="80">
        <v>244</v>
      </c>
      <c r="G158" s="80">
        <v>342</v>
      </c>
      <c r="H158" s="75"/>
      <c r="I158" s="75">
        <v>300</v>
      </c>
      <c r="J158" s="980">
        <f t="shared" si="11"/>
        <v>300</v>
      </c>
    </row>
    <row r="159" spans="1:10" s="15" customFormat="1" ht="15" x14ac:dyDescent="0.25">
      <c r="A159" s="77" t="s">
        <v>214</v>
      </c>
      <c r="B159" s="78" t="s">
        <v>25</v>
      </c>
      <c r="C159" s="79">
        <v>3</v>
      </c>
      <c r="D159" s="79">
        <v>10</v>
      </c>
      <c r="E159" s="26">
        <v>9990199900</v>
      </c>
      <c r="F159" s="80">
        <v>244</v>
      </c>
      <c r="G159" s="80">
        <v>343</v>
      </c>
      <c r="H159" s="75"/>
      <c r="I159" s="75"/>
      <c r="J159" s="980">
        <f t="shared" si="11"/>
        <v>0</v>
      </c>
    </row>
    <row r="160" spans="1:10" s="15" customFormat="1" ht="15" x14ac:dyDescent="0.25">
      <c r="A160" s="77" t="s">
        <v>216</v>
      </c>
      <c r="B160" s="78" t="s">
        <v>25</v>
      </c>
      <c r="C160" s="79">
        <v>3</v>
      </c>
      <c r="D160" s="79">
        <v>10</v>
      </c>
      <c r="E160" s="26">
        <v>9990199900</v>
      </c>
      <c r="F160" s="80">
        <v>244</v>
      </c>
      <c r="G160" s="80">
        <v>344</v>
      </c>
      <c r="H160" s="75"/>
      <c r="I160" s="75">
        <v>300</v>
      </c>
      <c r="J160" s="980">
        <f t="shared" si="11"/>
        <v>300</v>
      </c>
    </row>
    <row r="161" spans="1:10" s="15" customFormat="1" ht="15" x14ac:dyDescent="0.25">
      <c r="A161" s="77" t="s">
        <v>218</v>
      </c>
      <c r="B161" s="78" t="s">
        <v>25</v>
      </c>
      <c r="C161" s="79">
        <v>3</v>
      </c>
      <c r="D161" s="79">
        <v>10</v>
      </c>
      <c r="E161" s="26">
        <v>9990199900</v>
      </c>
      <c r="F161" s="80">
        <v>244</v>
      </c>
      <c r="G161" s="80">
        <v>345</v>
      </c>
      <c r="H161" s="75"/>
      <c r="I161" s="75"/>
      <c r="J161" s="980">
        <f t="shared" si="11"/>
        <v>0</v>
      </c>
    </row>
    <row r="162" spans="1:10" s="15" customFormat="1" ht="15" x14ac:dyDescent="0.25">
      <c r="A162" s="77" t="s">
        <v>219</v>
      </c>
      <c r="B162" s="78" t="s">
        <v>25</v>
      </c>
      <c r="C162" s="79">
        <v>3</v>
      </c>
      <c r="D162" s="79">
        <v>10</v>
      </c>
      <c r="E162" s="26">
        <v>9990199900</v>
      </c>
      <c r="F162" s="80">
        <v>360</v>
      </c>
      <c r="G162" s="80">
        <v>296</v>
      </c>
      <c r="H162" s="75"/>
      <c r="I162" s="75"/>
      <c r="J162" s="980">
        <f t="shared" si="11"/>
        <v>0</v>
      </c>
    </row>
    <row r="163" spans="1:10" s="69" customFormat="1" ht="14.25" x14ac:dyDescent="0.2">
      <c r="A163" s="499" t="s">
        <v>253</v>
      </c>
      <c r="B163" s="82" t="s">
        <v>25</v>
      </c>
      <c r="C163" s="83">
        <v>3</v>
      </c>
      <c r="D163" s="83">
        <v>10</v>
      </c>
      <c r="E163" s="83">
        <v>9990199900</v>
      </c>
      <c r="F163" s="500">
        <v>244</v>
      </c>
      <c r="G163" s="84">
        <v>226</v>
      </c>
      <c r="H163" s="894">
        <f>1500-500</f>
        <v>1000</v>
      </c>
      <c r="I163" s="894">
        <f>1500-500-121.872+107.13</f>
        <v>985.25800000000004</v>
      </c>
      <c r="J163" s="997">
        <f t="shared" si="11"/>
        <v>-14.741999999999962</v>
      </c>
    </row>
    <row r="164" spans="1:10" s="86" customFormat="1" ht="14.25" x14ac:dyDescent="0.2">
      <c r="A164" s="87" t="s">
        <v>60</v>
      </c>
      <c r="B164" s="88" t="s">
        <v>25</v>
      </c>
      <c r="C164" s="40">
        <v>3</v>
      </c>
      <c r="D164" s="40">
        <v>14</v>
      </c>
      <c r="E164" s="41">
        <v>9990199900</v>
      </c>
      <c r="F164" s="42">
        <v>244</v>
      </c>
      <c r="G164" s="138">
        <v>226</v>
      </c>
      <c r="H164" s="998"/>
      <c r="I164" s="998"/>
      <c r="J164" s="997">
        <f t="shared" si="11"/>
        <v>0</v>
      </c>
    </row>
    <row r="165" spans="1:10" s="86" customFormat="1" ht="14.25" x14ac:dyDescent="0.2">
      <c r="A165" s="87" t="s">
        <v>61</v>
      </c>
      <c r="B165" s="88" t="s">
        <v>25</v>
      </c>
      <c r="C165" s="40">
        <v>3</v>
      </c>
      <c r="D165" s="40">
        <v>14</v>
      </c>
      <c r="E165" s="41">
        <v>9990199900</v>
      </c>
      <c r="F165" s="42">
        <v>244</v>
      </c>
      <c r="G165" s="138">
        <v>226</v>
      </c>
      <c r="H165" s="998">
        <v>50</v>
      </c>
      <c r="I165" s="998">
        <v>50</v>
      </c>
      <c r="J165" s="997">
        <f t="shared" si="11"/>
        <v>0</v>
      </c>
    </row>
    <row r="166" spans="1:10" s="86" customFormat="1" ht="14.25" x14ac:dyDescent="0.2">
      <c r="A166" s="87" t="s">
        <v>61</v>
      </c>
      <c r="B166" s="88" t="s">
        <v>25</v>
      </c>
      <c r="C166" s="40">
        <v>3</v>
      </c>
      <c r="D166" s="40">
        <v>14</v>
      </c>
      <c r="E166" s="41">
        <v>9990199900</v>
      </c>
      <c r="F166" s="42">
        <v>244</v>
      </c>
      <c r="G166" s="138">
        <v>310</v>
      </c>
      <c r="H166" s="998"/>
      <c r="I166" s="998"/>
      <c r="J166" s="997">
        <f t="shared" si="11"/>
        <v>0</v>
      </c>
    </row>
    <row r="167" spans="1:10" s="86" customFormat="1" ht="15" thickBot="1" x14ac:dyDescent="0.25">
      <c r="A167" s="480" t="s">
        <v>62</v>
      </c>
      <c r="B167" s="481" t="s">
        <v>25</v>
      </c>
      <c r="C167" s="482">
        <v>3</v>
      </c>
      <c r="D167" s="482">
        <v>14</v>
      </c>
      <c r="E167" s="483">
        <v>9990199900</v>
      </c>
      <c r="F167" s="484">
        <v>244</v>
      </c>
      <c r="G167" s="485">
        <v>226</v>
      </c>
      <c r="H167" s="999"/>
      <c r="I167" s="999"/>
      <c r="J167" s="997">
        <f t="shared" si="11"/>
        <v>0</v>
      </c>
    </row>
    <row r="168" spans="1:10" s="86" customFormat="1" ht="15" thickBot="1" x14ac:dyDescent="0.25">
      <c r="A168" s="487" t="s">
        <v>39</v>
      </c>
      <c r="B168" s="488" t="s">
        <v>25</v>
      </c>
      <c r="C168" s="489">
        <v>4</v>
      </c>
      <c r="D168" s="489">
        <v>5</v>
      </c>
      <c r="E168" s="490" t="s">
        <v>27</v>
      </c>
      <c r="F168" s="491">
        <v>0</v>
      </c>
      <c r="G168" s="491"/>
      <c r="H168" s="1000">
        <f>H169</f>
        <v>10</v>
      </c>
      <c r="I168" s="1000">
        <f>I169</f>
        <v>10</v>
      </c>
      <c r="J168" s="1001">
        <f>J169</f>
        <v>0</v>
      </c>
    </row>
    <row r="169" spans="1:10" s="43" customFormat="1" ht="15.75" thickBot="1" x14ac:dyDescent="0.3">
      <c r="A169" s="476" t="s">
        <v>374</v>
      </c>
      <c r="B169" s="486" t="s">
        <v>25</v>
      </c>
      <c r="C169" s="477">
        <v>4</v>
      </c>
      <c r="D169" s="477">
        <v>5</v>
      </c>
      <c r="E169" s="478">
        <v>9990523001</v>
      </c>
      <c r="F169" s="479">
        <v>244</v>
      </c>
      <c r="G169" s="711">
        <v>226</v>
      </c>
      <c r="H169" s="1002">
        <v>10</v>
      </c>
      <c r="I169" s="1002">
        <v>10</v>
      </c>
      <c r="J169" s="980">
        <f t="shared" si="11"/>
        <v>0</v>
      </c>
    </row>
    <row r="170" spans="1:10" s="43" customFormat="1" ht="18.75" customHeight="1" thickBot="1" x14ac:dyDescent="0.25">
      <c r="A170" s="536" t="s">
        <v>341</v>
      </c>
      <c r="B170" s="537" t="s">
        <v>25</v>
      </c>
      <c r="C170" s="538">
        <v>4</v>
      </c>
      <c r="D170" s="538">
        <v>9</v>
      </c>
      <c r="E170" s="539" t="s">
        <v>27</v>
      </c>
      <c r="F170" s="540">
        <v>0</v>
      </c>
      <c r="G170" s="541"/>
      <c r="H170" s="1003">
        <f>SUM(H171:H181)-H174</f>
        <v>24857</v>
      </c>
      <c r="I170" s="1003">
        <f>SUM(I171:I181)-I174</f>
        <v>23857</v>
      </c>
      <c r="J170" s="1004">
        <f>SUM(J171:J181)-J174</f>
        <v>-1000</v>
      </c>
    </row>
    <row r="171" spans="1:10" s="1" customFormat="1" ht="15" x14ac:dyDescent="0.25">
      <c r="A171" s="595" t="s">
        <v>550</v>
      </c>
      <c r="B171" s="596" t="s">
        <v>25</v>
      </c>
      <c r="C171" s="98">
        <v>4</v>
      </c>
      <c r="D171" s="98">
        <v>9</v>
      </c>
      <c r="E171" s="103">
        <v>9993159802</v>
      </c>
      <c r="F171" s="99">
        <v>243</v>
      </c>
      <c r="G171" s="139">
        <v>225</v>
      </c>
      <c r="H171" s="1005">
        <f>22925-303.704-2292.5-2100-2500</f>
        <v>15728.795999999998</v>
      </c>
      <c r="I171" s="1005">
        <f>22925-303.704-2292.5-2100-2500-1000</f>
        <v>14728.795999999998</v>
      </c>
      <c r="J171" s="1006">
        <f t="shared" si="11"/>
        <v>-1000</v>
      </c>
    </row>
    <row r="172" spans="1:10" s="1" customFormat="1" ht="15" x14ac:dyDescent="0.25">
      <c r="A172" s="167" t="s">
        <v>64</v>
      </c>
      <c r="B172" s="469" t="s">
        <v>25</v>
      </c>
      <c r="C172" s="25">
        <v>4</v>
      </c>
      <c r="D172" s="25">
        <v>9</v>
      </c>
      <c r="E172" s="26">
        <v>9993159802</v>
      </c>
      <c r="F172" s="27">
        <v>244</v>
      </c>
      <c r="G172" s="141">
        <v>225</v>
      </c>
      <c r="H172" s="1007">
        <f>22925*10%+1932</f>
        <v>4224.5</v>
      </c>
      <c r="I172" s="1007">
        <f>22925*10%+1932</f>
        <v>4224.5</v>
      </c>
      <c r="J172" s="980">
        <f t="shared" si="11"/>
        <v>0</v>
      </c>
    </row>
    <row r="173" spans="1:10" s="1" customFormat="1" ht="30" x14ac:dyDescent="0.25">
      <c r="A173" s="465" t="s">
        <v>285</v>
      </c>
      <c r="B173" s="466" t="s">
        <v>25</v>
      </c>
      <c r="C173" s="467">
        <v>4</v>
      </c>
      <c r="D173" s="467">
        <v>9</v>
      </c>
      <c r="E173" s="162">
        <v>9993159802</v>
      </c>
      <c r="F173" s="468">
        <v>244</v>
      </c>
      <c r="G173" s="468">
        <v>225</v>
      </c>
      <c r="H173" s="1008">
        <v>2100</v>
      </c>
      <c r="I173" s="1008">
        <v>2100</v>
      </c>
      <c r="J173" s="980">
        <f t="shared" si="11"/>
        <v>0</v>
      </c>
    </row>
    <row r="174" spans="1:10" s="1" customFormat="1" ht="12" x14ac:dyDescent="0.2">
      <c r="A174" s="731" t="s">
        <v>490</v>
      </c>
      <c r="B174" s="732" t="s">
        <v>25</v>
      </c>
      <c r="C174" s="733">
        <v>4</v>
      </c>
      <c r="D174" s="733">
        <v>9</v>
      </c>
      <c r="E174" s="734">
        <v>9993159802</v>
      </c>
      <c r="F174" s="735">
        <v>244</v>
      </c>
      <c r="G174" s="735">
        <v>225</v>
      </c>
      <c r="H174" s="1009">
        <v>75.041370000000001</v>
      </c>
      <c r="I174" s="1009">
        <v>75.041370000000001</v>
      </c>
      <c r="J174" s="1010">
        <f>I174-H174</f>
        <v>0</v>
      </c>
    </row>
    <row r="175" spans="1:10" s="1" customFormat="1" ht="15" x14ac:dyDescent="0.25">
      <c r="A175" s="167" t="s">
        <v>506</v>
      </c>
      <c r="B175" s="469" t="s">
        <v>25</v>
      </c>
      <c r="C175" s="25">
        <v>4</v>
      </c>
      <c r="D175" s="25">
        <v>9</v>
      </c>
      <c r="E175" s="26">
        <v>9993159802</v>
      </c>
      <c r="F175" s="27">
        <v>244</v>
      </c>
      <c r="G175" s="141">
        <v>226</v>
      </c>
      <c r="H175" s="1007"/>
      <c r="I175" s="1007"/>
      <c r="J175" s="980">
        <f t="shared" si="11"/>
        <v>0</v>
      </c>
    </row>
    <row r="176" spans="1:10" s="1" customFormat="1" ht="15" x14ac:dyDescent="0.25">
      <c r="A176" s="167" t="s">
        <v>339</v>
      </c>
      <c r="B176" s="469" t="s">
        <v>25</v>
      </c>
      <c r="C176" s="25">
        <v>4</v>
      </c>
      <c r="D176" s="25">
        <v>9</v>
      </c>
      <c r="E176" s="26">
        <v>9993159802</v>
      </c>
      <c r="F176" s="27">
        <v>244</v>
      </c>
      <c r="G176" s="141">
        <v>226</v>
      </c>
      <c r="H176" s="1007">
        <v>0</v>
      </c>
      <c r="I176" s="1007">
        <v>0</v>
      </c>
      <c r="J176" s="980">
        <f t="shared" si="11"/>
        <v>0</v>
      </c>
    </row>
    <row r="177" spans="1:10" s="1" customFormat="1" ht="15" x14ac:dyDescent="0.25">
      <c r="A177" s="324" t="s">
        <v>340</v>
      </c>
      <c r="B177" s="557" t="s">
        <v>25</v>
      </c>
      <c r="C177" s="313">
        <v>4</v>
      </c>
      <c r="D177" s="313">
        <v>9</v>
      </c>
      <c r="E177" s="504">
        <v>9993159802</v>
      </c>
      <c r="F177" s="315">
        <v>414</v>
      </c>
      <c r="G177" s="597">
        <v>310</v>
      </c>
      <c r="H177" s="1011"/>
      <c r="I177" s="1011"/>
      <c r="J177" s="980">
        <f t="shared" si="11"/>
        <v>0</v>
      </c>
    </row>
    <row r="178" spans="1:10" s="1" customFormat="1" ht="30" x14ac:dyDescent="0.25">
      <c r="A178" s="748" t="s">
        <v>525</v>
      </c>
      <c r="B178" s="469" t="s">
        <v>25</v>
      </c>
      <c r="C178" s="25">
        <v>4</v>
      </c>
      <c r="D178" s="25">
        <v>9</v>
      </c>
      <c r="E178" s="444">
        <v>1540520760</v>
      </c>
      <c r="F178" s="27">
        <v>243</v>
      </c>
      <c r="G178" s="141">
        <v>225</v>
      </c>
      <c r="H178" s="1007">
        <v>303.70400000000001</v>
      </c>
      <c r="I178" s="1007">
        <v>303.70400000000001</v>
      </c>
      <c r="J178" s="980">
        <f t="shared" si="11"/>
        <v>0</v>
      </c>
    </row>
    <row r="179" spans="1:10" s="1" customFormat="1" ht="15" x14ac:dyDescent="0.25">
      <c r="A179" s="167" t="s">
        <v>295</v>
      </c>
      <c r="B179" s="469" t="s">
        <v>25</v>
      </c>
      <c r="C179" s="25">
        <v>4</v>
      </c>
      <c r="D179" s="25">
        <v>9</v>
      </c>
      <c r="E179" s="444">
        <v>1540520760</v>
      </c>
      <c r="F179" s="27">
        <v>243</v>
      </c>
      <c r="G179" s="141">
        <v>226</v>
      </c>
      <c r="H179" s="1007"/>
      <c r="I179" s="1007"/>
      <c r="J179" s="980">
        <f t="shared" si="11"/>
        <v>0</v>
      </c>
    </row>
    <row r="180" spans="1:10" s="43" customFormat="1" ht="31.5" x14ac:dyDescent="0.25">
      <c r="A180" s="736" t="s">
        <v>297</v>
      </c>
      <c r="B180" s="737" t="s">
        <v>25</v>
      </c>
      <c r="C180" s="738">
        <v>4</v>
      </c>
      <c r="D180" s="738">
        <v>9</v>
      </c>
      <c r="E180" s="739">
        <v>9993159802</v>
      </c>
      <c r="F180" s="740">
        <v>853</v>
      </c>
      <c r="G180" s="740">
        <v>295</v>
      </c>
      <c r="H180" s="900"/>
      <c r="I180" s="900"/>
      <c r="J180" s="980">
        <f t="shared" si="11"/>
        <v>0</v>
      </c>
    </row>
    <row r="181" spans="1:10" s="116" customFormat="1" ht="32.25" thickBot="1" x14ac:dyDescent="0.3">
      <c r="A181" s="749" t="s">
        <v>488</v>
      </c>
      <c r="B181" s="750" t="s">
        <v>25</v>
      </c>
      <c r="C181" s="751">
        <v>4</v>
      </c>
      <c r="D181" s="751">
        <v>9</v>
      </c>
      <c r="E181" s="752">
        <v>9990041120</v>
      </c>
      <c r="F181" s="753">
        <v>243</v>
      </c>
      <c r="G181" s="753">
        <v>225</v>
      </c>
      <c r="H181" s="1012">
        <v>2500</v>
      </c>
      <c r="I181" s="1012">
        <v>2500</v>
      </c>
      <c r="J181" s="1013">
        <f t="shared" si="11"/>
        <v>0</v>
      </c>
    </row>
    <row r="182" spans="1:10" s="86" customFormat="1" ht="30.75" customHeight="1" thickBot="1" x14ac:dyDescent="0.3">
      <c r="A182" s="741" t="s">
        <v>489</v>
      </c>
      <c r="B182" s="742" t="s">
        <v>25</v>
      </c>
      <c r="C182" s="743">
        <v>4</v>
      </c>
      <c r="D182" s="743">
        <v>9</v>
      </c>
      <c r="E182" s="744">
        <v>9990041120</v>
      </c>
      <c r="F182" s="745">
        <v>243</v>
      </c>
      <c r="G182" s="745">
        <v>225</v>
      </c>
      <c r="H182" s="1014">
        <v>6500</v>
      </c>
      <c r="I182" s="1014">
        <v>6500</v>
      </c>
      <c r="J182" s="1015">
        <f t="shared" si="11"/>
        <v>0</v>
      </c>
    </row>
    <row r="183" spans="1:10" s="69" customFormat="1" ht="16.5" customHeight="1" x14ac:dyDescent="0.25">
      <c r="A183" s="382" t="s">
        <v>228</v>
      </c>
      <c r="B183" s="302" t="s">
        <v>25</v>
      </c>
      <c r="C183" s="303">
        <v>4</v>
      </c>
      <c r="D183" s="303">
        <v>12</v>
      </c>
      <c r="E183" s="377" t="s">
        <v>27</v>
      </c>
      <c r="F183" s="304">
        <v>0</v>
      </c>
      <c r="G183" s="305"/>
      <c r="H183" s="1016">
        <f>H185+H186+H189+H188+H184</f>
        <v>230.5</v>
      </c>
      <c r="I183" s="1016">
        <f>I185+I186+I189+I188+I184+I187</f>
        <v>5876.652</v>
      </c>
      <c r="J183" s="1017">
        <f>J185+J186+J189+J188+J184+J187</f>
        <v>5646.152</v>
      </c>
    </row>
    <row r="184" spans="1:10" s="124" customFormat="1" ht="45" x14ac:dyDescent="0.25">
      <c r="A184" s="412" t="s">
        <v>363</v>
      </c>
      <c r="B184" s="117" t="s">
        <v>25</v>
      </c>
      <c r="C184" s="201">
        <v>4</v>
      </c>
      <c r="D184" s="201">
        <v>12</v>
      </c>
      <c r="E184" s="202">
        <v>1120185140</v>
      </c>
      <c r="F184" s="203">
        <v>244</v>
      </c>
      <c r="G184" s="316">
        <v>226</v>
      </c>
      <c r="H184" s="1018">
        <v>130.5</v>
      </c>
      <c r="I184" s="1018">
        <v>130.5</v>
      </c>
      <c r="J184" s="980">
        <f t="shared" si="11"/>
        <v>0</v>
      </c>
    </row>
    <row r="185" spans="1:10" s="69" customFormat="1" ht="18" customHeight="1" x14ac:dyDescent="0.25">
      <c r="A185" s="465" t="s">
        <v>223</v>
      </c>
      <c r="B185" s="466" t="s">
        <v>25</v>
      </c>
      <c r="C185" s="467">
        <v>4</v>
      </c>
      <c r="D185" s="467">
        <v>12</v>
      </c>
      <c r="E185" s="162">
        <v>9992649900</v>
      </c>
      <c r="F185" s="468">
        <v>245</v>
      </c>
      <c r="G185" s="468">
        <v>226</v>
      </c>
      <c r="H185" s="1019"/>
      <c r="I185" s="1019">
        <v>595</v>
      </c>
      <c r="J185" s="980">
        <f t="shared" si="11"/>
        <v>595</v>
      </c>
    </row>
    <row r="186" spans="1:10" s="69" customFormat="1" ht="30" x14ac:dyDescent="0.25">
      <c r="A186" s="77" t="s">
        <v>222</v>
      </c>
      <c r="B186" s="78" t="s">
        <v>25</v>
      </c>
      <c r="C186" s="79">
        <v>4</v>
      </c>
      <c r="D186" s="79">
        <v>12</v>
      </c>
      <c r="E186" s="26">
        <v>9992649900</v>
      </c>
      <c r="F186" s="80">
        <v>245</v>
      </c>
      <c r="G186" s="80">
        <v>226</v>
      </c>
      <c r="H186" s="75">
        <f>950-950</f>
        <v>0</v>
      </c>
      <c r="I186" s="75">
        <f>950-950</f>
        <v>0</v>
      </c>
      <c r="J186" s="980">
        <f t="shared" si="11"/>
        <v>0</v>
      </c>
    </row>
    <row r="187" spans="1:10" s="69" customFormat="1" ht="15" x14ac:dyDescent="0.25">
      <c r="A187" s="77" t="s">
        <v>562</v>
      </c>
      <c r="B187" s="78" t="s">
        <v>25</v>
      </c>
      <c r="C187" s="79">
        <v>4</v>
      </c>
      <c r="D187" s="79">
        <v>12</v>
      </c>
      <c r="E187" s="26">
        <v>9992649900</v>
      </c>
      <c r="F187" s="80">
        <v>245</v>
      </c>
      <c r="G187" s="80">
        <v>226</v>
      </c>
      <c r="H187" s="75">
        <f>950-950</f>
        <v>0</v>
      </c>
      <c r="I187" s="75">
        <v>5000</v>
      </c>
      <c r="J187" s="980">
        <f t="shared" ref="J187" si="13">I187-H187</f>
        <v>5000</v>
      </c>
    </row>
    <row r="188" spans="1:10" s="69" customFormat="1" ht="30" x14ac:dyDescent="0.25">
      <c r="A188" s="77" t="s">
        <v>559</v>
      </c>
      <c r="B188" s="78" t="s">
        <v>25</v>
      </c>
      <c r="C188" s="79">
        <v>4</v>
      </c>
      <c r="D188" s="79">
        <v>12</v>
      </c>
      <c r="E188" s="26">
        <v>9992649900</v>
      </c>
      <c r="F188" s="80">
        <v>244</v>
      </c>
      <c r="G188" s="80">
        <v>226</v>
      </c>
      <c r="H188" s="75">
        <v>100</v>
      </c>
      <c r="I188" s="75">
        <f>100+51.152</f>
        <v>151.15199999999999</v>
      </c>
      <c r="J188" s="980">
        <f t="shared" si="11"/>
        <v>51.151999999999987</v>
      </c>
    </row>
    <row r="189" spans="1:10" s="868" customFormat="1" ht="15" x14ac:dyDescent="0.25">
      <c r="A189" s="383" t="s">
        <v>220</v>
      </c>
      <c r="B189" s="378" t="s">
        <v>25</v>
      </c>
      <c r="C189" s="379">
        <v>4</v>
      </c>
      <c r="D189" s="379">
        <v>12</v>
      </c>
      <c r="E189" s="380" t="s">
        <v>27</v>
      </c>
      <c r="F189" s="381">
        <v>0</v>
      </c>
      <c r="G189" s="381"/>
      <c r="H189" s="1020">
        <f>H190</f>
        <v>0</v>
      </c>
      <c r="I189" s="1020">
        <f>I190</f>
        <v>0</v>
      </c>
      <c r="J189" s="980">
        <f t="shared" si="11"/>
        <v>0</v>
      </c>
    </row>
    <row r="190" spans="1:10" s="868" customFormat="1" ht="15.75" thickBot="1" x14ac:dyDescent="0.3">
      <c r="A190" s="217" t="s">
        <v>45</v>
      </c>
      <c r="B190" s="860" t="s">
        <v>25</v>
      </c>
      <c r="C190" s="55">
        <v>4</v>
      </c>
      <c r="D190" s="55">
        <v>12</v>
      </c>
      <c r="E190" s="717">
        <v>9990109900</v>
      </c>
      <c r="F190" s="56">
        <v>244</v>
      </c>
      <c r="G190" s="56">
        <v>310</v>
      </c>
      <c r="H190" s="1021"/>
      <c r="I190" s="1021"/>
      <c r="J190" s="991">
        <f t="shared" si="11"/>
        <v>0</v>
      </c>
    </row>
    <row r="191" spans="1:10" s="868" customFormat="1" ht="20.25" customHeight="1" x14ac:dyDescent="0.2">
      <c r="A191" s="756" t="s">
        <v>561</v>
      </c>
      <c r="B191" s="757" t="s">
        <v>25</v>
      </c>
      <c r="C191" s="757" t="s">
        <v>207</v>
      </c>
      <c r="D191" s="757" t="s">
        <v>293</v>
      </c>
      <c r="E191" s="861" t="s">
        <v>27</v>
      </c>
      <c r="F191" s="757" t="s">
        <v>55</v>
      </c>
      <c r="G191" s="757"/>
      <c r="H191" s="1022">
        <f>H192</f>
        <v>0</v>
      </c>
      <c r="I191" s="1022">
        <f t="shared" ref="I191:J191" si="14">I192</f>
        <v>602.54700000000003</v>
      </c>
      <c r="J191" s="1023">
        <f t="shared" si="14"/>
        <v>602.54700000000003</v>
      </c>
    </row>
    <row r="192" spans="1:10" s="868" customFormat="1" ht="15.75" thickBot="1" x14ac:dyDescent="0.3">
      <c r="A192" s="862" t="s">
        <v>582</v>
      </c>
      <c r="B192" s="864" t="s">
        <v>25</v>
      </c>
      <c r="C192" s="867">
        <v>4</v>
      </c>
      <c r="D192" s="867">
        <v>12</v>
      </c>
      <c r="E192" s="863">
        <v>9990041120</v>
      </c>
      <c r="F192" s="865">
        <v>244</v>
      </c>
      <c r="G192" s="866">
        <v>225</v>
      </c>
      <c r="H192" s="1024"/>
      <c r="I192" s="1024">
        <v>602.54700000000003</v>
      </c>
      <c r="J192" s="1025">
        <f>I192</f>
        <v>602.54700000000003</v>
      </c>
    </row>
    <row r="193" spans="1:10" s="69" customFormat="1" ht="15" thickBot="1" x14ac:dyDescent="0.25">
      <c r="A193" s="543" t="s">
        <v>342</v>
      </c>
      <c r="B193" s="544" t="s">
        <v>25</v>
      </c>
      <c r="C193" s="544" t="s">
        <v>197</v>
      </c>
      <c r="D193" s="544" t="s">
        <v>210</v>
      </c>
      <c r="E193" s="539" t="s">
        <v>27</v>
      </c>
      <c r="F193" s="540">
        <v>0</v>
      </c>
      <c r="G193" s="541"/>
      <c r="H193" s="1026">
        <f>SUM(H194:H201)</f>
        <v>1421.867</v>
      </c>
      <c r="I193" s="1026">
        <f>SUM(I194:I201)</f>
        <v>1421.867</v>
      </c>
      <c r="J193" s="1027">
        <f>SUM(J194:J201)</f>
        <v>0</v>
      </c>
    </row>
    <row r="194" spans="1:10" s="542" customFormat="1" ht="30" x14ac:dyDescent="0.25">
      <c r="A194" s="546" t="s">
        <v>328</v>
      </c>
      <c r="B194" s="547" t="s">
        <v>25</v>
      </c>
      <c r="C194" s="547" t="s">
        <v>197</v>
      </c>
      <c r="D194" s="547" t="s">
        <v>210</v>
      </c>
      <c r="E194" s="548">
        <v>9990005000</v>
      </c>
      <c r="F194" s="549">
        <v>244</v>
      </c>
      <c r="G194" s="549">
        <v>226</v>
      </c>
      <c r="H194" s="1028"/>
      <c r="I194" s="1028"/>
      <c r="J194" s="978">
        <f t="shared" si="11"/>
        <v>0</v>
      </c>
    </row>
    <row r="195" spans="1:10" s="542" customFormat="1" ht="15" x14ac:dyDescent="0.25">
      <c r="A195" s="712" t="s">
        <v>400</v>
      </c>
      <c r="B195" s="78" t="s">
        <v>25</v>
      </c>
      <c r="C195" s="78" t="s">
        <v>197</v>
      </c>
      <c r="D195" s="78" t="s">
        <v>210</v>
      </c>
      <c r="E195" s="545">
        <v>9990005000</v>
      </c>
      <c r="F195" s="468">
        <v>244</v>
      </c>
      <c r="G195" s="468">
        <v>310</v>
      </c>
      <c r="H195" s="1029">
        <v>0</v>
      </c>
      <c r="I195" s="1029">
        <v>0</v>
      </c>
      <c r="J195" s="978">
        <f t="shared" si="11"/>
        <v>0</v>
      </c>
    </row>
    <row r="196" spans="1:10" s="542" customFormat="1" ht="15" x14ac:dyDescent="0.25">
      <c r="A196" s="712" t="s">
        <v>401</v>
      </c>
      <c r="B196" s="466" t="s">
        <v>25</v>
      </c>
      <c r="C196" s="466" t="s">
        <v>197</v>
      </c>
      <c r="D196" s="466" t="s">
        <v>210</v>
      </c>
      <c r="E196" s="713">
        <v>9990005000</v>
      </c>
      <c r="F196" s="468">
        <v>414</v>
      </c>
      <c r="G196" s="468">
        <v>310</v>
      </c>
      <c r="H196" s="1029"/>
      <c r="I196" s="1029"/>
      <c r="J196" s="978">
        <f t="shared" ref="J196" si="15">I196-H196</f>
        <v>0</v>
      </c>
    </row>
    <row r="197" spans="1:10" s="542" customFormat="1" ht="30" x14ac:dyDescent="0.25">
      <c r="A197" s="550" t="s">
        <v>362</v>
      </c>
      <c r="B197" s="78" t="s">
        <v>25</v>
      </c>
      <c r="C197" s="78" t="s">
        <v>197</v>
      </c>
      <c r="D197" s="78" t="s">
        <v>210</v>
      </c>
      <c r="E197" s="545">
        <v>9990005000</v>
      </c>
      <c r="F197" s="80">
        <v>853</v>
      </c>
      <c r="G197" s="80">
        <v>295</v>
      </c>
      <c r="H197" s="896"/>
      <c r="I197" s="896"/>
      <c r="J197" s="978">
        <f t="shared" si="11"/>
        <v>0</v>
      </c>
    </row>
    <row r="198" spans="1:10" s="542" customFormat="1" ht="15" x14ac:dyDescent="0.25">
      <c r="A198" s="550" t="s">
        <v>359</v>
      </c>
      <c r="B198" s="78" t="s">
        <v>25</v>
      </c>
      <c r="C198" s="78" t="s">
        <v>197</v>
      </c>
      <c r="D198" s="78" t="s">
        <v>210</v>
      </c>
      <c r="E198" s="545">
        <v>9990041120</v>
      </c>
      <c r="F198" s="80">
        <v>414</v>
      </c>
      <c r="G198" s="80">
        <v>310</v>
      </c>
      <c r="H198" s="896"/>
      <c r="I198" s="896"/>
      <c r="J198" s="978">
        <f t="shared" si="11"/>
        <v>0</v>
      </c>
    </row>
    <row r="199" spans="1:10" s="542" customFormat="1" ht="30" x14ac:dyDescent="0.25">
      <c r="A199" s="550" t="s">
        <v>360</v>
      </c>
      <c r="B199" s="78" t="s">
        <v>25</v>
      </c>
      <c r="C199" s="78" t="s">
        <v>197</v>
      </c>
      <c r="D199" s="78" t="s">
        <v>210</v>
      </c>
      <c r="E199" s="545">
        <v>9990041120</v>
      </c>
      <c r="F199" s="80">
        <v>414</v>
      </c>
      <c r="G199" s="80">
        <v>310</v>
      </c>
      <c r="H199" s="896"/>
      <c r="I199" s="896"/>
      <c r="J199" s="978">
        <f t="shared" si="11"/>
        <v>0</v>
      </c>
    </row>
    <row r="200" spans="1:10" s="542" customFormat="1" ht="30" x14ac:dyDescent="0.25">
      <c r="A200" s="550" t="s">
        <v>453</v>
      </c>
      <c r="B200" s="78" t="s">
        <v>25</v>
      </c>
      <c r="C200" s="78" t="s">
        <v>197</v>
      </c>
      <c r="D200" s="78" t="s">
        <v>210</v>
      </c>
      <c r="E200" s="545" t="s">
        <v>343</v>
      </c>
      <c r="F200" s="80">
        <v>414</v>
      </c>
      <c r="G200" s="80">
        <v>310</v>
      </c>
      <c r="H200" s="896">
        <v>430.24360000000001</v>
      </c>
      <c r="I200" s="896">
        <v>430.24360000000001</v>
      </c>
      <c r="J200" s="978">
        <f t="shared" si="11"/>
        <v>0</v>
      </c>
    </row>
    <row r="201" spans="1:10" s="542" customFormat="1" ht="30.75" customHeight="1" thickBot="1" x14ac:dyDescent="0.3">
      <c r="A201" s="551" t="s">
        <v>454</v>
      </c>
      <c r="B201" s="714" t="s">
        <v>25</v>
      </c>
      <c r="C201" s="714" t="s">
        <v>197</v>
      </c>
      <c r="D201" s="714" t="s">
        <v>210</v>
      </c>
      <c r="E201" s="715" t="s">
        <v>343</v>
      </c>
      <c r="F201" s="716">
        <v>414</v>
      </c>
      <c r="G201" s="716">
        <v>310</v>
      </c>
      <c r="H201" s="1030">
        <f>991.62339+0.00001</f>
        <v>991.62339999999995</v>
      </c>
      <c r="I201" s="1030">
        <f>991.62339+0.00001</f>
        <v>991.62339999999995</v>
      </c>
      <c r="J201" s="983">
        <f t="shared" si="11"/>
        <v>0</v>
      </c>
    </row>
    <row r="202" spans="1:10" s="43" customFormat="1" ht="29.25" thickBot="1" x14ac:dyDescent="0.25">
      <c r="A202" s="473" t="s">
        <v>196</v>
      </c>
      <c r="B202" s="846" t="s">
        <v>25</v>
      </c>
      <c r="C202" s="846" t="s">
        <v>197</v>
      </c>
      <c r="D202" s="846" t="s">
        <v>198</v>
      </c>
      <c r="E202" s="846" t="s">
        <v>27</v>
      </c>
      <c r="F202" s="846" t="s">
        <v>55</v>
      </c>
      <c r="G202" s="846"/>
      <c r="H202" s="1031">
        <f t="shared" ref="H202:J202" si="16">H203</f>
        <v>315.60300000000001</v>
      </c>
      <c r="I202" s="1031">
        <f t="shared" si="16"/>
        <v>315.60300000000001</v>
      </c>
      <c r="J202" s="1032">
        <f t="shared" si="16"/>
        <v>0</v>
      </c>
    </row>
    <row r="203" spans="1:10" s="69" customFormat="1" ht="15.75" thickBot="1" x14ac:dyDescent="0.3">
      <c r="A203" s="847" t="s">
        <v>551</v>
      </c>
      <c r="B203" s="848" t="s">
        <v>25</v>
      </c>
      <c r="C203" s="849">
        <v>5</v>
      </c>
      <c r="D203" s="849">
        <v>3</v>
      </c>
      <c r="E203" s="850" t="s">
        <v>498</v>
      </c>
      <c r="F203" s="851">
        <v>244</v>
      </c>
      <c r="G203" s="851">
        <v>225</v>
      </c>
      <c r="H203" s="927">
        <v>315.60300000000001</v>
      </c>
      <c r="I203" s="927">
        <v>315.60300000000001</v>
      </c>
      <c r="J203" s="1033">
        <f t="shared" ref="J203" si="17">I203-H203</f>
        <v>0</v>
      </c>
    </row>
    <row r="204" spans="1:10" s="15" customFormat="1" ht="29.25" thickBot="1" x14ac:dyDescent="0.25">
      <c r="A204" s="387" t="s">
        <v>245</v>
      </c>
      <c r="B204" s="388" t="s">
        <v>25</v>
      </c>
      <c r="C204" s="388" t="s">
        <v>206</v>
      </c>
      <c r="D204" s="388" t="s">
        <v>206</v>
      </c>
      <c r="E204" s="388" t="s">
        <v>27</v>
      </c>
      <c r="F204" s="388" t="s">
        <v>55</v>
      </c>
      <c r="G204" s="388"/>
      <c r="H204" s="1034">
        <f>H206+H209+H205</f>
        <v>10784</v>
      </c>
      <c r="I204" s="1034">
        <f>I206+I209+I205</f>
        <v>10784</v>
      </c>
      <c r="J204" s="1035">
        <f>J206+J209+J205</f>
        <v>0</v>
      </c>
    </row>
    <row r="205" spans="1:10" s="15" customFormat="1" ht="29.25" customHeight="1" x14ac:dyDescent="0.25">
      <c r="A205" s="571" t="s">
        <v>244</v>
      </c>
      <c r="B205" s="572" t="s">
        <v>25</v>
      </c>
      <c r="C205" s="573">
        <v>5</v>
      </c>
      <c r="D205" s="573">
        <v>2</v>
      </c>
      <c r="E205" s="574" t="s">
        <v>242</v>
      </c>
      <c r="F205" s="575">
        <v>611</v>
      </c>
      <c r="G205" s="576">
        <v>241</v>
      </c>
      <c r="H205" s="1036">
        <v>590</v>
      </c>
      <c r="I205" s="1036">
        <v>590</v>
      </c>
      <c r="J205" s="1037">
        <f t="shared" si="11"/>
        <v>0</v>
      </c>
    </row>
    <row r="206" spans="1:10" s="15" customFormat="1" ht="29.25" customHeight="1" x14ac:dyDescent="0.25">
      <c r="A206" s="577" t="s">
        <v>244</v>
      </c>
      <c r="B206" s="578" t="s">
        <v>25</v>
      </c>
      <c r="C206" s="579">
        <v>5</v>
      </c>
      <c r="D206" s="579">
        <v>3</v>
      </c>
      <c r="E206" s="580" t="s">
        <v>242</v>
      </c>
      <c r="F206" s="581">
        <v>611</v>
      </c>
      <c r="G206" s="582">
        <v>241</v>
      </c>
      <c r="H206" s="1038">
        <f>11165-1768+497+700-400</f>
        <v>10194</v>
      </c>
      <c r="I206" s="1038">
        <f>11165-1768+497+700-400</f>
        <v>10194</v>
      </c>
      <c r="J206" s="978">
        <f t="shared" si="11"/>
        <v>0</v>
      </c>
    </row>
    <row r="207" spans="1:10" s="15" customFormat="1" ht="29.25" customHeight="1" x14ac:dyDescent="0.25">
      <c r="A207" s="583" t="s">
        <v>244</v>
      </c>
      <c r="B207" s="584" t="s">
        <v>25</v>
      </c>
      <c r="C207" s="585">
        <v>7</v>
      </c>
      <c r="D207" s="585">
        <v>1</v>
      </c>
      <c r="E207" s="586" t="s">
        <v>299</v>
      </c>
      <c r="F207" s="587">
        <v>611</v>
      </c>
      <c r="G207" s="588">
        <v>241</v>
      </c>
      <c r="H207" s="1039"/>
      <c r="I207" s="1039"/>
      <c r="J207" s="978">
        <f t="shared" si="11"/>
        <v>0</v>
      </c>
    </row>
    <row r="208" spans="1:10" s="15" customFormat="1" ht="29.25" customHeight="1" x14ac:dyDescent="0.25">
      <c r="A208" s="577" t="s">
        <v>244</v>
      </c>
      <c r="B208" s="578" t="s">
        <v>25</v>
      </c>
      <c r="C208" s="579">
        <v>7</v>
      </c>
      <c r="D208" s="579">
        <v>2</v>
      </c>
      <c r="E208" s="580" t="s">
        <v>300</v>
      </c>
      <c r="F208" s="581">
        <v>611</v>
      </c>
      <c r="G208" s="582">
        <v>241</v>
      </c>
      <c r="H208" s="1038"/>
      <c r="I208" s="1038"/>
      <c r="J208" s="978">
        <f t="shared" si="11"/>
        <v>0</v>
      </c>
    </row>
    <row r="209" spans="1:10" s="15" customFormat="1" ht="15.75" thickBot="1" x14ac:dyDescent="0.3">
      <c r="A209" s="589" t="s">
        <v>243</v>
      </c>
      <c r="B209" s="590" t="s">
        <v>25</v>
      </c>
      <c r="C209" s="591">
        <v>5</v>
      </c>
      <c r="D209" s="591">
        <v>3</v>
      </c>
      <c r="E209" s="592" t="s">
        <v>242</v>
      </c>
      <c r="F209" s="593">
        <v>612</v>
      </c>
      <c r="G209" s="594">
        <v>241</v>
      </c>
      <c r="H209" s="1040"/>
      <c r="I209" s="1040"/>
      <c r="J209" s="978">
        <f t="shared" si="11"/>
        <v>0</v>
      </c>
    </row>
    <row r="210" spans="1:10" s="15" customFormat="1" ht="17.25" customHeight="1" thickBot="1" x14ac:dyDescent="0.25">
      <c r="A210" s="497" t="s">
        <v>344</v>
      </c>
      <c r="B210" s="498" t="s">
        <v>25</v>
      </c>
      <c r="C210" s="498" t="s">
        <v>197</v>
      </c>
      <c r="D210" s="498" t="s">
        <v>206</v>
      </c>
      <c r="E210" s="498" t="s">
        <v>27</v>
      </c>
      <c r="F210" s="498" t="s">
        <v>55</v>
      </c>
      <c r="G210" s="498"/>
      <c r="H210" s="1041">
        <f>SUM(H211:H216)</f>
        <v>400</v>
      </c>
      <c r="I210" s="1041">
        <f>SUM(I211:I216)</f>
        <v>5310.8109999999997</v>
      </c>
      <c r="J210" s="1042">
        <f>SUM(J211:J216)</f>
        <v>4910.8109999999997</v>
      </c>
    </row>
    <row r="211" spans="1:10" s="542" customFormat="1" ht="15" x14ac:dyDescent="0.25">
      <c r="A211" s="712" t="s">
        <v>400</v>
      </c>
      <c r="B211" s="78" t="s">
        <v>25</v>
      </c>
      <c r="C211" s="78" t="s">
        <v>197</v>
      </c>
      <c r="D211" s="78" t="s">
        <v>198</v>
      </c>
      <c r="E211" s="545">
        <v>9996000500</v>
      </c>
      <c r="F211" s="468">
        <v>244</v>
      </c>
      <c r="G211" s="468">
        <v>310</v>
      </c>
      <c r="H211" s="1029">
        <v>200</v>
      </c>
      <c r="I211" s="1029">
        <v>200</v>
      </c>
      <c r="J211" s="980">
        <f t="shared" ref="J211" si="18">I211-H211</f>
        <v>0</v>
      </c>
    </row>
    <row r="212" spans="1:10" s="542" customFormat="1" ht="15" x14ac:dyDescent="0.25">
      <c r="A212" s="712" t="s">
        <v>507</v>
      </c>
      <c r="B212" s="466" t="s">
        <v>25</v>
      </c>
      <c r="C212" s="466" t="s">
        <v>197</v>
      </c>
      <c r="D212" s="466" t="s">
        <v>198</v>
      </c>
      <c r="E212" s="713">
        <v>9996000500</v>
      </c>
      <c r="F212" s="468">
        <v>244</v>
      </c>
      <c r="G212" s="468">
        <v>310</v>
      </c>
      <c r="H212" s="1029">
        <v>200</v>
      </c>
      <c r="I212" s="1029">
        <f>200+500</f>
        <v>700</v>
      </c>
      <c r="J212" s="980">
        <f>I212-H212</f>
        <v>500</v>
      </c>
    </row>
    <row r="213" spans="1:10" s="15" customFormat="1" ht="30" x14ac:dyDescent="0.25">
      <c r="A213" s="446" t="s">
        <v>324</v>
      </c>
      <c r="B213" s="553" t="s">
        <v>25</v>
      </c>
      <c r="C213" s="554">
        <v>5</v>
      </c>
      <c r="D213" s="554">
        <v>3</v>
      </c>
      <c r="E213" s="555">
        <v>9990041120</v>
      </c>
      <c r="F213" s="556">
        <v>244</v>
      </c>
      <c r="G213" s="718">
        <v>225</v>
      </c>
      <c r="H213" s="1043"/>
      <c r="I213" s="1043"/>
      <c r="J213" s="980">
        <f t="shared" si="11"/>
        <v>0</v>
      </c>
    </row>
    <row r="214" spans="1:10" s="15" customFormat="1" ht="15" x14ac:dyDescent="0.25">
      <c r="A214" s="446" t="s">
        <v>345</v>
      </c>
      <c r="B214" s="553" t="s">
        <v>25</v>
      </c>
      <c r="C214" s="554">
        <v>5</v>
      </c>
      <c r="D214" s="554">
        <v>3</v>
      </c>
      <c r="E214" s="555">
        <v>9996000500</v>
      </c>
      <c r="F214" s="556">
        <v>244</v>
      </c>
      <c r="G214" s="718">
        <v>226</v>
      </c>
      <c r="H214" s="1043"/>
      <c r="I214" s="1043"/>
      <c r="J214" s="980">
        <f t="shared" si="11"/>
        <v>0</v>
      </c>
    </row>
    <row r="215" spans="1:10" s="15" customFormat="1" ht="15" x14ac:dyDescent="0.25">
      <c r="A215" s="411" t="s">
        <v>565</v>
      </c>
      <c r="B215" s="553" t="s">
        <v>25</v>
      </c>
      <c r="C215" s="554">
        <v>5</v>
      </c>
      <c r="D215" s="554">
        <v>3</v>
      </c>
      <c r="E215" s="555">
        <v>9996000500</v>
      </c>
      <c r="F215" s="556">
        <v>244</v>
      </c>
      <c r="G215" s="718">
        <v>225</v>
      </c>
      <c r="H215" s="1044"/>
      <c r="I215" s="1044">
        <v>2500</v>
      </c>
      <c r="J215" s="980">
        <f t="shared" ref="J215" si="19">I215-H215</f>
        <v>2500</v>
      </c>
    </row>
    <row r="216" spans="1:10" s="15" customFormat="1" ht="15.75" thickBot="1" x14ac:dyDescent="0.3">
      <c r="A216" s="605" t="s">
        <v>564</v>
      </c>
      <c r="B216" s="553" t="s">
        <v>25</v>
      </c>
      <c r="C216" s="554">
        <v>5</v>
      </c>
      <c r="D216" s="554">
        <v>3</v>
      </c>
      <c r="E216" s="555">
        <v>9996000500</v>
      </c>
      <c r="F216" s="556">
        <v>244</v>
      </c>
      <c r="G216" s="719">
        <v>226</v>
      </c>
      <c r="H216" s="1045"/>
      <c r="I216" s="1045">
        <v>1910.8109999999999</v>
      </c>
      <c r="J216" s="980">
        <f t="shared" si="11"/>
        <v>1910.8109999999999</v>
      </c>
    </row>
    <row r="217" spans="1:10" s="15" customFormat="1" ht="15" thickBot="1" x14ac:dyDescent="0.25">
      <c r="A217" s="473" t="s">
        <v>256</v>
      </c>
      <c r="B217" s="474" t="s">
        <v>25</v>
      </c>
      <c r="C217" s="474" t="s">
        <v>209</v>
      </c>
      <c r="D217" s="474" t="s">
        <v>206</v>
      </c>
      <c r="E217" s="474" t="s">
        <v>27</v>
      </c>
      <c r="F217" s="474" t="s">
        <v>55</v>
      </c>
      <c r="G217" s="474"/>
      <c r="H217" s="1046">
        <f>H218</f>
        <v>0</v>
      </c>
      <c r="I217" s="1046">
        <f>I218</f>
        <v>0</v>
      </c>
      <c r="J217" s="1047">
        <f>J218</f>
        <v>0</v>
      </c>
    </row>
    <row r="218" spans="1:10" s="15" customFormat="1" ht="15" x14ac:dyDescent="0.25">
      <c r="A218" s="77" t="s">
        <v>346</v>
      </c>
      <c r="B218" s="78" t="s">
        <v>25</v>
      </c>
      <c r="C218" s="79">
        <v>7</v>
      </c>
      <c r="D218" s="79">
        <v>1</v>
      </c>
      <c r="E218" s="26">
        <v>9994209900</v>
      </c>
      <c r="F218" s="80">
        <v>853</v>
      </c>
      <c r="G218" s="332">
        <v>295</v>
      </c>
      <c r="H218" s="75"/>
      <c r="I218" s="75"/>
      <c r="J218" s="980">
        <f t="shared" si="11"/>
        <v>0</v>
      </c>
    </row>
    <row r="219" spans="1:10" s="15" customFormat="1" ht="30" x14ac:dyDescent="0.25">
      <c r="A219" s="77" t="s">
        <v>347</v>
      </c>
      <c r="B219" s="78" t="s">
        <v>25</v>
      </c>
      <c r="C219" s="79">
        <v>7</v>
      </c>
      <c r="D219" s="79">
        <v>2</v>
      </c>
      <c r="E219" s="26">
        <v>9990041120</v>
      </c>
      <c r="F219" s="80">
        <v>243</v>
      </c>
      <c r="G219" s="332">
        <v>225</v>
      </c>
      <c r="H219" s="75"/>
      <c r="I219" s="75"/>
      <c r="J219" s="980">
        <f t="shared" si="11"/>
        <v>0</v>
      </c>
    </row>
    <row r="220" spans="1:10" s="15" customFormat="1" ht="15" x14ac:dyDescent="0.25">
      <c r="A220" s="77" t="s">
        <v>348</v>
      </c>
      <c r="B220" s="78" t="s">
        <v>25</v>
      </c>
      <c r="C220" s="79">
        <v>7</v>
      </c>
      <c r="D220" s="79">
        <v>2</v>
      </c>
      <c r="E220" s="26">
        <v>9994219900</v>
      </c>
      <c r="F220" s="468">
        <v>831</v>
      </c>
      <c r="G220" s="552">
        <v>297</v>
      </c>
      <c r="H220" s="1019"/>
      <c r="I220" s="1019"/>
      <c r="J220" s="980">
        <f t="shared" si="11"/>
        <v>0</v>
      </c>
    </row>
    <row r="221" spans="1:10" s="43" customFormat="1" ht="16.5" customHeight="1" x14ac:dyDescent="0.2">
      <c r="A221" s="292" t="s">
        <v>259</v>
      </c>
      <c r="B221" s="293" t="s">
        <v>25</v>
      </c>
      <c r="C221" s="294">
        <v>7</v>
      </c>
      <c r="D221" s="294">
        <v>0</v>
      </c>
      <c r="E221" s="295" t="s">
        <v>27</v>
      </c>
      <c r="F221" s="296">
        <v>0</v>
      </c>
      <c r="G221" s="331"/>
      <c r="H221" s="1048">
        <f>H222+H223</f>
        <v>1800</v>
      </c>
      <c r="I221" s="1048">
        <f>I222+I223</f>
        <v>1800</v>
      </c>
      <c r="J221" s="1049">
        <f>J222+J223</f>
        <v>0</v>
      </c>
    </row>
    <row r="222" spans="1:10" s="15" customFormat="1" ht="15" x14ac:dyDescent="0.25">
      <c r="A222" s="77" t="s">
        <v>227</v>
      </c>
      <c r="B222" s="78" t="s">
        <v>25</v>
      </c>
      <c r="C222" s="79">
        <v>7</v>
      </c>
      <c r="D222" s="79">
        <v>1</v>
      </c>
      <c r="E222" s="26">
        <v>9994209900</v>
      </c>
      <c r="F222" s="80">
        <v>244</v>
      </c>
      <c r="G222" s="332">
        <v>226</v>
      </c>
      <c r="H222" s="75">
        <f>1100-1100</f>
        <v>0</v>
      </c>
      <c r="I222" s="75">
        <f>1100-1100</f>
        <v>0</v>
      </c>
      <c r="J222" s="980">
        <f t="shared" si="11"/>
        <v>0</v>
      </c>
    </row>
    <row r="223" spans="1:10" s="15" customFormat="1" ht="15" x14ac:dyDescent="0.25">
      <c r="A223" s="77" t="s">
        <v>226</v>
      </c>
      <c r="B223" s="78" t="s">
        <v>25</v>
      </c>
      <c r="C223" s="79">
        <v>7</v>
      </c>
      <c r="D223" s="79">
        <v>2</v>
      </c>
      <c r="E223" s="26">
        <v>9994219900</v>
      </c>
      <c r="F223" s="80">
        <v>244</v>
      </c>
      <c r="G223" s="332">
        <v>226</v>
      </c>
      <c r="H223" s="75">
        <v>1800</v>
      </c>
      <c r="I223" s="75">
        <v>1800</v>
      </c>
      <c r="J223" s="980">
        <f t="shared" ref="J223:J282" si="20">I223-H223</f>
        <v>0</v>
      </c>
    </row>
    <row r="224" spans="1:10" s="15" customFormat="1" ht="14.25" x14ac:dyDescent="0.2">
      <c r="A224" s="292" t="s">
        <v>399</v>
      </c>
      <c r="B224" s="293" t="s">
        <v>25</v>
      </c>
      <c r="C224" s="294">
        <v>7</v>
      </c>
      <c r="D224" s="294">
        <v>0</v>
      </c>
      <c r="E224" s="295" t="s">
        <v>27</v>
      </c>
      <c r="F224" s="296">
        <v>0</v>
      </c>
      <c r="G224" s="331"/>
      <c r="H224" s="1048">
        <f>H225</f>
        <v>800</v>
      </c>
      <c r="I224" s="1048">
        <f>I225</f>
        <v>500</v>
      </c>
      <c r="J224" s="1049">
        <f>J225</f>
        <v>-300</v>
      </c>
    </row>
    <row r="225" spans="1:10" s="356" customFormat="1" ht="14.25" customHeight="1" x14ac:dyDescent="0.25">
      <c r="A225" s="446" t="s">
        <v>441</v>
      </c>
      <c r="B225" s="466" t="s">
        <v>25</v>
      </c>
      <c r="C225" s="467">
        <v>7</v>
      </c>
      <c r="D225" s="467">
        <v>1</v>
      </c>
      <c r="E225" s="162">
        <v>9990041120</v>
      </c>
      <c r="F225" s="468">
        <v>243</v>
      </c>
      <c r="G225" s="552">
        <v>226</v>
      </c>
      <c r="H225" s="1019">
        <f>8*100</f>
        <v>800</v>
      </c>
      <c r="I225" s="1019">
        <f>8*100-300</f>
        <v>500</v>
      </c>
      <c r="J225" s="980">
        <f t="shared" si="20"/>
        <v>-300</v>
      </c>
    </row>
    <row r="226" spans="1:10" s="15" customFormat="1" ht="28.5" hidden="1" x14ac:dyDescent="0.2">
      <c r="A226" s="292" t="s">
        <v>323</v>
      </c>
      <c r="B226" s="293" t="s">
        <v>25</v>
      </c>
      <c r="C226" s="294">
        <v>7</v>
      </c>
      <c r="D226" s="294">
        <v>0</v>
      </c>
      <c r="E226" s="295" t="s">
        <v>27</v>
      </c>
      <c r="F226" s="296">
        <v>0</v>
      </c>
      <c r="G226" s="331"/>
      <c r="H226" s="1048">
        <f>H227</f>
        <v>0</v>
      </c>
      <c r="I226" s="1048">
        <f>I227</f>
        <v>0</v>
      </c>
      <c r="J226" s="1049">
        <f>J227</f>
        <v>0</v>
      </c>
    </row>
    <row r="227" spans="1:10" s="15" customFormat="1" ht="15" hidden="1" x14ac:dyDescent="0.25">
      <c r="A227" s="77" t="s">
        <v>226</v>
      </c>
      <c r="B227" s="78" t="s">
        <v>25</v>
      </c>
      <c r="C227" s="79">
        <v>7</v>
      </c>
      <c r="D227" s="79">
        <v>2</v>
      </c>
      <c r="E227" s="26">
        <v>9994219900</v>
      </c>
      <c r="F227" s="80">
        <v>244</v>
      </c>
      <c r="G227" s="332">
        <v>310</v>
      </c>
      <c r="H227" s="75"/>
      <c r="I227" s="75"/>
      <c r="J227" s="980">
        <f t="shared" si="20"/>
        <v>0</v>
      </c>
    </row>
    <row r="228" spans="1:10" s="15" customFormat="1" ht="28.5" x14ac:dyDescent="0.2">
      <c r="A228" s="292" t="s">
        <v>325</v>
      </c>
      <c r="B228" s="293" t="s">
        <v>25</v>
      </c>
      <c r="C228" s="294">
        <v>7</v>
      </c>
      <c r="D228" s="294">
        <v>0</v>
      </c>
      <c r="E228" s="295" t="s">
        <v>27</v>
      </c>
      <c r="F228" s="296">
        <v>0</v>
      </c>
      <c r="G228" s="331"/>
      <c r="H228" s="1048">
        <f>H229</f>
        <v>0</v>
      </c>
      <c r="I228" s="1048">
        <f>I229</f>
        <v>0</v>
      </c>
      <c r="J228" s="1049">
        <f>J229</f>
        <v>0</v>
      </c>
    </row>
    <row r="229" spans="1:10" s="15" customFormat="1" ht="15" x14ac:dyDescent="0.25">
      <c r="A229" s="77" t="s">
        <v>226</v>
      </c>
      <c r="B229" s="78" t="s">
        <v>25</v>
      </c>
      <c r="C229" s="79">
        <v>7</v>
      </c>
      <c r="D229" s="79">
        <v>2</v>
      </c>
      <c r="E229" s="26">
        <v>9994219900</v>
      </c>
      <c r="F229" s="80">
        <v>244</v>
      </c>
      <c r="G229" s="332">
        <v>310</v>
      </c>
      <c r="H229" s="75"/>
      <c r="I229" s="75"/>
      <c r="J229" s="980">
        <f t="shared" si="20"/>
        <v>0</v>
      </c>
    </row>
    <row r="230" spans="1:10" s="43" customFormat="1" ht="28.5" x14ac:dyDescent="0.2">
      <c r="A230" s="292" t="s">
        <v>298</v>
      </c>
      <c r="B230" s="293" t="s">
        <v>25</v>
      </c>
      <c r="C230" s="294">
        <v>7</v>
      </c>
      <c r="D230" s="294">
        <v>0</v>
      </c>
      <c r="E230" s="295" t="s">
        <v>27</v>
      </c>
      <c r="F230" s="296">
        <v>0</v>
      </c>
      <c r="G230" s="331"/>
      <c r="H230" s="1050">
        <f>H231+H232</f>
        <v>0</v>
      </c>
      <c r="I230" s="1050">
        <f>I231+I232</f>
        <v>0</v>
      </c>
      <c r="J230" s="1051">
        <f>J231+J232</f>
        <v>0</v>
      </c>
    </row>
    <row r="231" spans="1:10" s="15" customFormat="1" ht="15" x14ac:dyDescent="0.25">
      <c r="A231" s="77" t="s">
        <v>227</v>
      </c>
      <c r="B231" s="78" t="s">
        <v>25</v>
      </c>
      <c r="C231" s="79">
        <v>7</v>
      </c>
      <c r="D231" s="79">
        <v>1</v>
      </c>
      <c r="E231" s="26">
        <v>9994209900</v>
      </c>
      <c r="F231" s="80">
        <v>244</v>
      </c>
      <c r="G231" s="332">
        <v>226</v>
      </c>
      <c r="H231" s="75"/>
      <c r="I231" s="75"/>
      <c r="J231" s="980">
        <f t="shared" si="20"/>
        <v>0</v>
      </c>
    </row>
    <row r="232" spans="1:10" s="15" customFormat="1" ht="15" x14ac:dyDescent="0.25">
      <c r="A232" s="77" t="s">
        <v>226</v>
      </c>
      <c r="B232" s="78" t="s">
        <v>25</v>
      </c>
      <c r="C232" s="79">
        <v>7</v>
      </c>
      <c r="D232" s="79">
        <v>2</v>
      </c>
      <c r="E232" s="26">
        <v>9994219900</v>
      </c>
      <c r="F232" s="80">
        <v>244</v>
      </c>
      <c r="G232" s="332">
        <v>226</v>
      </c>
      <c r="H232" s="75"/>
      <c r="I232" s="75"/>
      <c r="J232" s="980">
        <f t="shared" si="20"/>
        <v>0</v>
      </c>
    </row>
    <row r="233" spans="1:10" s="15" customFormat="1" ht="14.25" x14ac:dyDescent="0.2">
      <c r="A233" s="292" t="s">
        <v>246</v>
      </c>
      <c r="B233" s="293" t="s">
        <v>25</v>
      </c>
      <c r="C233" s="294">
        <v>7</v>
      </c>
      <c r="D233" s="294">
        <v>0</v>
      </c>
      <c r="E233" s="295" t="s">
        <v>27</v>
      </c>
      <c r="F233" s="296">
        <v>0</v>
      </c>
      <c r="G233" s="297"/>
      <c r="H233" s="1048">
        <f>H234+H235</f>
        <v>0</v>
      </c>
      <c r="I233" s="1048">
        <f>I234+I235</f>
        <v>0</v>
      </c>
      <c r="J233" s="1049">
        <f>J234+J235</f>
        <v>0</v>
      </c>
    </row>
    <row r="234" spans="1:10" s="15" customFormat="1" ht="15" x14ac:dyDescent="0.25">
      <c r="A234" s="77" t="s">
        <v>227</v>
      </c>
      <c r="B234" s="78" t="s">
        <v>25</v>
      </c>
      <c r="C234" s="79">
        <v>7</v>
      </c>
      <c r="D234" s="79">
        <v>1</v>
      </c>
      <c r="E234" s="26">
        <v>9994209900</v>
      </c>
      <c r="F234" s="80">
        <v>244</v>
      </c>
      <c r="G234" s="80">
        <v>226</v>
      </c>
      <c r="H234" s="75"/>
      <c r="I234" s="75"/>
      <c r="J234" s="980">
        <f t="shared" si="20"/>
        <v>0</v>
      </c>
    </row>
    <row r="235" spans="1:10" s="15" customFormat="1" ht="15" x14ac:dyDescent="0.25">
      <c r="A235" s="77" t="s">
        <v>226</v>
      </c>
      <c r="B235" s="78" t="s">
        <v>25</v>
      </c>
      <c r="C235" s="79">
        <v>7</v>
      </c>
      <c r="D235" s="79">
        <v>2</v>
      </c>
      <c r="E235" s="26">
        <v>9994219900</v>
      </c>
      <c r="F235" s="80">
        <v>244</v>
      </c>
      <c r="G235" s="80">
        <v>226</v>
      </c>
      <c r="H235" s="75"/>
      <c r="I235" s="75"/>
      <c r="J235" s="980">
        <f t="shared" si="20"/>
        <v>0</v>
      </c>
    </row>
    <row r="236" spans="1:10" s="15" customFormat="1" ht="12.75" customHeight="1" x14ac:dyDescent="0.2">
      <c r="A236" s="218" t="s">
        <v>225</v>
      </c>
      <c r="B236" s="219" t="s">
        <v>25</v>
      </c>
      <c r="C236" s="219" t="s">
        <v>209</v>
      </c>
      <c r="D236" s="219" t="s">
        <v>210</v>
      </c>
      <c r="E236" s="219" t="s">
        <v>27</v>
      </c>
      <c r="F236" s="219" t="s">
        <v>55</v>
      </c>
      <c r="G236" s="219"/>
      <c r="H236" s="1052">
        <f>H237</f>
        <v>0</v>
      </c>
      <c r="I236" s="1052">
        <f>I237</f>
        <v>0</v>
      </c>
      <c r="J236" s="1053">
        <f>J237</f>
        <v>0</v>
      </c>
    </row>
    <row r="237" spans="1:10" s="15" customFormat="1" ht="15.75" thickBot="1" x14ac:dyDescent="0.3">
      <c r="A237" s="353" t="s">
        <v>224</v>
      </c>
      <c r="B237" s="389" t="s">
        <v>25</v>
      </c>
      <c r="C237" s="390">
        <v>7</v>
      </c>
      <c r="D237" s="390">
        <v>2</v>
      </c>
      <c r="E237" s="391">
        <v>9990041120</v>
      </c>
      <c r="F237" s="392">
        <v>243</v>
      </c>
      <c r="G237" s="393">
        <v>225</v>
      </c>
      <c r="H237" s="1054"/>
      <c r="I237" s="1054"/>
      <c r="J237" s="980">
        <f t="shared" si="20"/>
        <v>0</v>
      </c>
    </row>
    <row r="238" spans="1:10" ht="15.75" customHeight="1" thickBot="1" x14ac:dyDescent="0.3">
      <c r="A238" s="1284" t="s">
        <v>396</v>
      </c>
      <c r="B238" s="1285"/>
      <c r="C238" s="1285"/>
      <c r="D238" s="1285"/>
      <c r="E238" s="1285"/>
      <c r="F238" s="1285"/>
      <c r="G238" s="1286"/>
      <c r="H238" s="1055">
        <f>H239</f>
        <v>0</v>
      </c>
      <c r="I238" s="1055">
        <f>I239</f>
        <v>0</v>
      </c>
      <c r="J238" s="1056">
        <f>J239</f>
        <v>0</v>
      </c>
    </row>
    <row r="239" spans="1:10" s="164" customFormat="1" ht="15.75" thickBot="1" x14ac:dyDescent="0.3">
      <c r="A239" s="723" t="s">
        <v>444</v>
      </c>
      <c r="B239" s="724" t="s">
        <v>25</v>
      </c>
      <c r="C239" s="725">
        <v>7</v>
      </c>
      <c r="D239" s="725">
        <v>2</v>
      </c>
      <c r="E239" s="726" t="s">
        <v>443</v>
      </c>
      <c r="F239" s="727">
        <v>243</v>
      </c>
      <c r="G239" s="728">
        <v>225</v>
      </c>
      <c r="H239" s="1057"/>
      <c r="I239" s="1057"/>
      <c r="J239" s="980">
        <f t="shared" si="20"/>
        <v>0</v>
      </c>
    </row>
    <row r="240" spans="1:10" s="69" customFormat="1" ht="14.25" x14ac:dyDescent="0.2">
      <c r="A240" s="299" t="s">
        <v>65</v>
      </c>
      <c r="B240" s="293" t="s">
        <v>25</v>
      </c>
      <c r="C240" s="294">
        <v>7</v>
      </c>
      <c r="D240" s="294">
        <v>7</v>
      </c>
      <c r="E240" s="295" t="s">
        <v>27</v>
      </c>
      <c r="F240" s="296">
        <v>0</v>
      </c>
      <c r="G240" s="296"/>
      <c r="H240" s="1058">
        <f>H241+H242</f>
        <v>50</v>
      </c>
      <c r="I240" s="1058">
        <f>I241+I242</f>
        <v>50</v>
      </c>
      <c r="J240" s="1059">
        <f>J241+J242</f>
        <v>0</v>
      </c>
    </row>
    <row r="241" spans="1:10" s="15" customFormat="1" ht="14.25" customHeight="1" x14ac:dyDescent="0.25">
      <c r="A241" s="167" t="s">
        <v>66</v>
      </c>
      <c r="B241" s="469" t="s">
        <v>25</v>
      </c>
      <c r="C241" s="25">
        <v>7</v>
      </c>
      <c r="D241" s="25">
        <v>7</v>
      </c>
      <c r="E241" s="26">
        <v>9994310100</v>
      </c>
      <c r="F241" s="27">
        <v>244</v>
      </c>
      <c r="G241" s="27">
        <v>349</v>
      </c>
      <c r="H241" s="900">
        <v>50</v>
      </c>
      <c r="I241" s="900">
        <v>50</v>
      </c>
      <c r="J241" s="980">
        <f t="shared" si="20"/>
        <v>0</v>
      </c>
    </row>
    <row r="242" spans="1:10" s="193" customFormat="1" ht="15" x14ac:dyDescent="0.25">
      <c r="A242" s="324" t="s">
        <v>199</v>
      </c>
      <c r="B242" s="557" t="s">
        <v>25</v>
      </c>
      <c r="C242" s="313">
        <v>7</v>
      </c>
      <c r="D242" s="313">
        <v>7</v>
      </c>
      <c r="E242" s="314">
        <v>9994310100</v>
      </c>
      <c r="F242" s="315">
        <v>350</v>
      </c>
      <c r="G242" s="315">
        <v>296</v>
      </c>
      <c r="H242" s="1011">
        <f>650-650</f>
        <v>0</v>
      </c>
      <c r="I242" s="1011">
        <f>650-650</f>
        <v>0</v>
      </c>
      <c r="J242" s="980">
        <f t="shared" si="20"/>
        <v>0</v>
      </c>
    </row>
    <row r="243" spans="1:10" s="193" customFormat="1" ht="14.25" x14ac:dyDescent="0.2">
      <c r="A243" s="286" t="s">
        <v>67</v>
      </c>
      <c r="B243" s="284" t="s">
        <v>25</v>
      </c>
      <c r="C243" s="287">
        <v>10</v>
      </c>
      <c r="D243" s="287">
        <v>1</v>
      </c>
      <c r="E243" s="284" t="s">
        <v>27</v>
      </c>
      <c r="F243" s="288">
        <v>0</v>
      </c>
      <c r="G243" s="289"/>
      <c r="H243" s="1060">
        <f>H244</f>
        <v>0</v>
      </c>
      <c r="I243" s="1060">
        <f>I244</f>
        <v>0</v>
      </c>
      <c r="J243" s="1061">
        <f>J244</f>
        <v>0</v>
      </c>
    </row>
    <row r="244" spans="1:10" s="193" customFormat="1" ht="17.25" customHeight="1" x14ac:dyDescent="0.25">
      <c r="A244" s="325" t="s">
        <v>68</v>
      </c>
      <c r="B244" s="357" t="s">
        <v>25</v>
      </c>
      <c r="C244" s="159">
        <v>10</v>
      </c>
      <c r="D244" s="159">
        <v>1</v>
      </c>
      <c r="E244" s="162">
        <v>9994910100</v>
      </c>
      <c r="F244" s="160">
        <v>312</v>
      </c>
      <c r="G244" s="160">
        <v>264</v>
      </c>
      <c r="H244" s="1019">
        <f>1710+138-1848</f>
        <v>0</v>
      </c>
      <c r="I244" s="1019">
        <f>1710+138-1848</f>
        <v>0</v>
      </c>
      <c r="J244" s="980">
        <f t="shared" si="20"/>
        <v>0</v>
      </c>
    </row>
    <row r="245" spans="1:10" s="193" customFormat="1" ht="17.25" customHeight="1" x14ac:dyDescent="0.2">
      <c r="A245" s="756" t="s">
        <v>510</v>
      </c>
      <c r="B245" s="757" t="s">
        <v>25</v>
      </c>
      <c r="C245" s="757" t="s">
        <v>54</v>
      </c>
      <c r="D245" s="757" t="s">
        <v>50</v>
      </c>
      <c r="E245" s="757" t="s">
        <v>27</v>
      </c>
      <c r="F245" s="757" t="s">
        <v>55</v>
      </c>
      <c r="G245" s="757"/>
      <c r="H245" s="1062">
        <f t="shared" ref="H245" si="21">H247+H246</f>
        <v>8150.0003200000001</v>
      </c>
      <c r="I245" s="1062">
        <f t="shared" ref="I245:J245" si="22">I247+I246</f>
        <v>8150.0003200000001</v>
      </c>
      <c r="J245" s="1063">
        <f t="shared" si="22"/>
        <v>0</v>
      </c>
    </row>
    <row r="246" spans="1:10" s="193" customFormat="1" ht="30" x14ac:dyDescent="0.25">
      <c r="A246" s="852" t="s">
        <v>508</v>
      </c>
      <c r="B246" s="853" t="s">
        <v>25</v>
      </c>
      <c r="C246" s="854">
        <v>11</v>
      </c>
      <c r="D246" s="854">
        <v>1</v>
      </c>
      <c r="E246" s="855">
        <v>9990041120</v>
      </c>
      <c r="F246" s="856">
        <v>243</v>
      </c>
      <c r="G246" s="856">
        <v>225</v>
      </c>
      <c r="H246" s="1064">
        <v>3000</v>
      </c>
      <c r="I246" s="1064">
        <v>3000</v>
      </c>
      <c r="J246" s="978">
        <f>I246-H246</f>
        <v>0</v>
      </c>
    </row>
    <row r="247" spans="1:10" s="193" customFormat="1" ht="30" x14ac:dyDescent="0.25">
      <c r="A247" s="852" t="s">
        <v>509</v>
      </c>
      <c r="B247" s="853" t="s">
        <v>25</v>
      </c>
      <c r="C247" s="854">
        <v>11</v>
      </c>
      <c r="D247" s="854">
        <v>1</v>
      </c>
      <c r="E247" s="855">
        <v>9990041120</v>
      </c>
      <c r="F247" s="856">
        <v>243</v>
      </c>
      <c r="G247" s="856">
        <v>225</v>
      </c>
      <c r="H247" s="981">
        <v>5150.0003200000001</v>
      </c>
      <c r="I247" s="981">
        <v>5150.0003200000001</v>
      </c>
      <c r="J247" s="978">
        <f>I247-H247</f>
        <v>0</v>
      </c>
    </row>
    <row r="248" spans="1:10" s="15" customFormat="1" ht="15.75" customHeight="1" x14ac:dyDescent="0.2">
      <c r="A248" s="758" t="s">
        <v>69</v>
      </c>
      <c r="B248" s="295" t="s">
        <v>25</v>
      </c>
      <c r="C248" s="294">
        <v>11</v>
      </c>
      <c r="D248" s="294">
        <v>2</v>
      </c>
      <c r="E248" s="295" t="s">
        <v>27</v>
      </c>
      <c r="F248" s="296">
        <v>0</v>
      </c>
      <c r="G248" s="296"/>
      <c r="H248" s="1065">
        <f>H249+H250+H251</f>
        <v>600</v>
      </c>
      <c r="I248" s="1065">
        <f>I249+I250+I251</f>
        <v>900</v>
      </c>
      <c r="J248" s="1066">
        <f>J249+J250+J251</f>
        <v>300</v>
      </c>
    </row>
    <row r="249" spans="1:10" s="15" customFormat="1" ht="15" x14ac:dyDescent="0.25">
      <c r="A249" s="558" t="s">
        <v>248</v>
      </c>
      <c r="B249" s="559" t="s">
        <v>25</v>
      </c>
      <c r="C249" s="560">
        <v>11</v>
      </c>
      <c r="D249" s="560">
        <v>2</v>
      </c>
      <c r="E249" s="561">
        <v>9995129700</v>
      </c>
      <c r="F249" s="562">
        <v>244</v>
      </c>
      <c r="G249" s="562">
        <v>226</v>
      </c>
      <c r="H249" s="1067">
        <f>82.48+117.52</f>
        <v>200</v>
      </c>
      <c r="I249" s="1067">
        <f>82.48+117.52-73.6</f>
        <v>126.4</v>
      </c>
      <c r="J249" s="980">
        <f t="shared" si="20"/>
        <v>-73.599999999999994</v>
      </c>
    </row>
    <row r="250" spans="1:10" s="15" customFormat="1" ht="15" x14ac:dyDescent="0.25">
      <c r="A250" s="563" t="s">
        <v>201</v>
      </c>
      <c r="B250" s="564" t="s">
        <v>25</v>
      </c>
      <c r="C250" s="565">
        <v>11</v>
      </c>
      <c r="D250" s="565">
        <v>2</v>
      </c>
      <c r="E250" s="566">
        <v>9995129700</v>
      </c>
      <c r="F250" s="567">
        <v>244</v>
      </c>
      <c r="G250" s="567">
        <v>349</v>
      </c>
      <c r="H250" s="1068">
        <f>11.3+38.7</f>
        <v>50</v>
      </c>
      <c r="I250" s="1068">
        <f>11.3+38.7+83.6+120</f>
        <v>253.6</v>
      </c>
      <c r="J250" s="980">
        <f t="shared" si="20"/>
        <v>203.6</v>
      </c>
    </row>
    <row r="251" spans="1:10" s="193" customFormat="1" ht="15" x14ac:dyDescent="0.25">
      <c r="A251" s="558" t="s">
        <v>200</v>
      </c>
      <c r="B251" s="559" t="s">
        <v>25</v>
      </c>
      <c r="C251" s="560">
        <v>11</v>
      </c>
      <c r="D251" s="560">
        <v>2</v>
      </c>
      <c r="E251" s="561">
        <v>9995129700</v>
      </c>
      <c r="F251" s="562">
        <v>350</v>
      </c>
      <c r="G251" s="562">
        <v>296</v>
      </c>
      <c r="H251" s="1069">
        <f>350</f>
        <v>350</v>
      </c>
      <c r="I251" s="1069">
        <f>350+290-120</f>
        <v>520</v>
      </c>
      <c r="J251" s="980">
        <f t="shared" si="20"/>
        <v>170</v>
      </c>
    </row>
    <row r="252" spans="1:10" s="69" customFormat="1" ht="28.5" x14ac:dyDescent="0.2">
      <c r="A252" s="290" t="s">
        <v>70</v>
      </c>
      <c r="B252" s="284" t="s">
        <v>25</v>
      </c>
      <c r="C252" s="283">
        <v>12</v>
      </c>
      <c r="D252" s="283">
        <v>2</v>
      </c>
      <c r="E252" s="291">
        <v>9994579900</v>
      </c>
      <c r="F252" s="285">
        <v>0</v>
      </c>
      <c r="G252" s="285"/>
      <c r="H252" s="1070">
        <f>H253</f>
        <v>5172</v>
      </c>
      <c r="I252" s="1070">
        <f>I253</f>
        <v>5172</v>
      </c>
      <c r="J252" s="1071">
        <f>J253</f>
        <v>0</v>
      </c>
    </row>
    <row r="253" spans="1:10" s="15" customFormat="1" ht="15" x14ac:dyDescent="0.25">
      <c r="A253" s="23" t="s">
        <v>247</v>
      </c>
      <c r="B253" s="24" t="s">
        <v>25</v>
      </c>
      <c r="C253" s="25">
        <v>12</v>
      </c>
      <c r="D253" s="25">
        <v>2</v>
      </c>
      <c r="E253" s="26">
        <v>9994579900</v>
      </c>
      <c r="F253" s="27">
        <v>611</v>
      </c>
      <c r="G253" s="27">
        <v>241</v>
      </c>
      <c r="H253" s="75">
        <f>5022+150</f>
        <v>5172</v>
      </c>
      <c r="I253" s="75">
        <f>5022+150</f>
        <v>5172</v>
      </c>
      <c r="J253" s="980">
        <f t="shared" si="20"/>
        <v>0</v>
      </c>
    </row>
    <row r="254" spans="1:10" s="15" customFormat="1" ht="28.5" x14ac:dyDescent="0.2">
      <c r="A254" s="300" t="s">
        <v>202</v>
      </c>
      <c r="B254" s="326" t="s">
        <v>25</v>
      </c>
      <c r="C254" s="327">
        <v>13</v>
      </c>
      <c r="D254" s="327">
        <v>1</v>
      </c>
      <c r="E254" s="328" t="s">
        <v>27</v>
      </c>
      <c r="F254" s="329">
        <v>0</v>
      </c>
      <c r="G254" s="329"/>
      <c r="H254" s="1072">
        <f>H255</f>
        <v>20</v>
      </c>
      <c r="I254" s="1072">
        <f>I255</f>
        <v>20</v>
      </c>
      <c r="J254" s="1073">
        <f>J255</f>
        <v>0</v>
      </c>
    </row>
    <row r="255" spans="1:10" s="15" customFormat="1" ht="15" x14ac:dyDescent="0.25">
      <c r="A255" s="568" t="s">
        <v>260</v>
      </c>
      <c r="B255" s="569" t="s">
        <v>25</v>
      </c>
      <c r="C255" s="443">
        <v>13</v>
      </c>
      <c r="D255" s="443">
        <v>1</v>
      </c>
      <c r="E255" s="470" t="s">
        <v>203</v>
      </c>
      <c r="F255" s="445">
        <v>730</v>
      </c>
      <c r="G255" s="570">
        <v>231</v>
      </c>
      <c r="H255" s="1074">
        <v>20</v>
      </c>
      <c r="I255" s="1074">
        <v>20</v>
      </c>
      <c r="J255" s="980">
        <f t="shared" si="20"/>
        <v>0</v>
      </c>
    </row>
    <row r="256" spans="1:10" s="15" customFormat="1" ht="14.25" x14ac:dyDescent="0.2">
      <c r="A256" s="290" t="s">
        <v>185</v>
      </c>
      <c r="B256" s="284" t="s">
        <v>25</v>
      </c>
      <c r="C256" s="283">
        <v>0</v>
      </c>
      <c r="D256" s="283">
        <v>0</v>
      </c>
      <c r="E256" s="284" t="s">
        <v>27</v>
      </c>
      <c r="F256" s="285">
        <v>500</v>
      </c>
      <c r="G256" s="285"/>
      <c r="H256" s="1070">
        <f>H257+H258+H259+H260+H261</f>
        <v>250</v>
      </c>
      <c r="I256" s="1070">
        <f>I257+I258+I259+I260+I261</f>
        <v>5747.7651700000006</v>
      </c>
      <c r="J256" s="1071">
        <f>J257+J258+J259+J260+J261</f>
        <v>5497.7651700000006</v>
      </c>
    </row>
    <row r="257" spans="1:10" s="15" customFormat="1" ht="42.75" x14ac:dyDescent="0.2">
      <c r="A257" s="359" t="s">
        <v>583</v>
      </c>
      <c r="B257" s="360" t="s">
        <v>25</v>
      </c>
      <c r="C257" s="361">
        <v>3</v>
      </c>
      <c r="D257" s="361">
        <v>10</v>
      </c>
      <c r="E257" s="362">
        <v>9990020670</v>
      </c>
      <c r="F257" s="363">
        <v>540</v>
      </c>
      <c r="G257" s="363">
        <v>251</v>
      </c>
      <c r="H257" s="1075">
        <v>0</v>
      </c>
      <c r="I257" s="1075">
        <v>500</v>
      </c>
      <c r="J257" s="997">
        <f t="shared" ref="J257" si="23">I257-H257</f>
        <v>500</v>
      </c>
    </row>
    <row r="258" spans="1:10" s="15" customFormat="1" ht="57" x14ac:dyDescent="0.2">
      <c r="A258" s="359" t="s">
        <v>566</v>
      </c>
      <c r="B258" s="360" t="s">
        <v>25</v>
      </c>
      <c r="C258" s="361">
        <v>4</v>
      </c>
      <c r="D258" s="361">
        <v>9</v>
      </c>
      <c r="E258" s="362">
        <v>9993159802</v>
      </c>
      <c r="F258" s="363">
        <v>540</v>
      </c>
      <c r="G258" s="363">
        <v>251</v>
      </c>
      <c r="H258" s="1075">
        <v>0</v>
      </c>
      <c r="I258" s="1075">
        <v>1000</v>
      </c>
      <c r="J258" s="997">
        <f t="shared" si="20"/>
        <v>1000</v>
      </c>
    </row>
    <row r="259" spans="1:10" s="15" customFormat="1" ht="42.75" x14ac:dyDescent="0.2">
      <c r="A259" s="359" t="s">
        <v>552</v>
      </c>
      <c r="B259" s="360" t="s">
        <v>25</v>
      </c>
      <c r="C259" s="361">
        <v>5</v>
      </c>
      <c r="D259" s="361">
        <v>2</v>
      </c>
      <c r="E259" s="362">
        <v>9990020670</v>
      </c>
      <c r="F259" s="363">
        <v>540</v>
      </c>
      <c r="G259" s="363">
        <v>251</v>
      </c>
      <c r="H259" s="1075">
        <v>0</v>
      </c>
      <c r="I259" s="1075">
        <v>3992.2249999999999</v>
      </c>
      <c r="J259" s="997">
        <f t="shared" ref="J259" si="24">I259-H259</f>
        <v>3992.2249999999999</v>
      </c>
    </row>
    <row r="260" spans="1:10" s="69" customFormat="1" ht="42.75" x14ac:dyDescent="0.2">
      <c r="A260" s="359" t="s">
        <v>553</v>
      </c>
      <c r="B260" s="360" t="s">
        <v>25</v>
      </c>
      <c r="C260" s="361">
        <v>14</v>
      </c>
      <c r="D260" s="361">
        <v>3</v>
      </c>
      <c r="E260" s="362">
        <v>9990020670</v>
      </c>
      <c r="F260" s="363">
        <v>540</v>
      </c>
      <c r="G260" s="363">
        <v>251</v>
      </c>
      <c r="H260" s="1075">
        <v>250</v>
      </c>
      <c r="I260" s="1075">
        <v>250</v>
      </c>
      <c r="J260" s="997">
        <f>I260-H260</f>
        <v>0</v>
      </c>
    </row>
    <row r="261" spans="1:10" s="15" customFormat="1" ht="28.5" x14ac:dyDescent="0.2">
      <c r="A261" s="290" t="s">
        <v>261</v>
      </c>
      <c r="B261" s="284" t="s">
        <v>25</v>
      </c>
      <c r="C261" s="283">
        <v>8</v>
      </c>
      <c r="D261" s="283">
        <v>1</v>
      </c>
      <c r="E261" s="284" t="s">
        <v>27</v>
      </c>
      <c r="F261" s="285">
        <v>0</v>
      </c>
      <c r="G261" s="285"/>
      <c r="H261" s="1070">
        <f>SUM(H262:H264)</f>
        <v>0</v>
      </c>
      <c r="I261" s="1070">
        <f>SUM(I262:I264)</f>
        <v>5.5401699999999998</v>
      </c>
      <c r="J261" s="1071">
        <f>SUM(J262:J264)</f>
        <v>5.5401699999999998</v>
      </c>
    </row>
    <row r="262" spans="1:10" s="15" customFormat="1" ht="0.75" hidden="1" customHeight="1" x14ac:dyDescent="0.25">
      <c r="A262" s="446" t="s">
        <v>580</v>
      </c>
      <c r="B262" s="447" t="s">
        <v>25</v>
      </c>
      <c r="C262" s="448">
        <v>8</v>
      </c>
      <c r="D262" s="448">
        <v>1</v>
      </c>
      <c r="E262" s="449" t="s">
        <v>287</v>
      </c>
      <c r="F262" s="450">
        <v>521</v>
      </c>
      <c r="G262" s="451">
        <v>251</v>
      </c>
      <c r="H262" s="896"/>
      <c r="I262" s="896"/>
      <c r="J262" s="997">
        <f t="shared" si="20"/>
        <v>0</v>
      </c>
    </row>
    <row r="263" spans="1:10" s="164" customFormat="1" ht="75.75" thickBot="1" x14ac:dyDescent="0.3">
      <c r="A263" s="452" t="s">
        <v>581</v>
      </c>
      <c r="B263" s="453" t="s">
        <v>25</v>
      </c>
      <c r="C263" s="448">
        <v>8</v>
      </c>
      <c r="D263" s="448">
        <v>1</v>
      </c>
      <c r="E263" s="454" t="s">
        <v>569</v>
      </c>
      <c r="F263" s="450">
        <v>521</v>
      </c>
      <c r="G263" s="450">
        <v>251</v>
      </c>
      <c r="H263" s="1076">
        <v>0</v>
      </c>
      <c r="I263" s="1076">
        <v>5.5401699999999998</v>
      </c>
      <c r="J263" s="978">
        <f t="shared" si="20"/>
        <v>5.5401699999999998</v>
      </c>
    </row>
    <row r="264" spans="1:10" s="15" customFormat="1" ht="75.75" hidden="1" thickBot="1" x14ac:dyDescent="0.3">
      <c r="A264" s="501" t="s">
        <v>455</v>
      </c>
      <c r="B264" s="502" t="s">
        <v>25</v>
      </c>
      <c r="C264" s="503">
        <v>8</v>
      </c>
      <c r="D264" s="503">
        <v>1</v>
      </c>
      <c r="E264" s="504" t="s">
        <v>291</v>
      </c>
      <c r="F264" s="505">
        <v>521</v>
      </c>
      <c r="G264" s="505">
        <v>251</v>
      </c>
      <c r="H264" s="1077">
        <v>0</v>
      </c>
      <c r="I264" s="1077">
        <v>0</v>
      </c>
      <c r="J264" s="978">
        <f t="shared" si="20"/>
        <v>0</v>
      </c>
    </row>
    <row r="265" spans="1:10" s="95" customFormat="1" ht="29.25" thickBot="1" x14ac:dyDescent="0.25">
      <c r="A265" s="394" t="s">
        <v>425</v>
      </c>
      <c r="B265" s="210" t="s">
        <v>25</v>
      </c>
      <c r="C265" s="211"/>
      <c r="D265" s="211"/>
      <c r="E265" s="321"/>
      <c r="F265" s="212"/>
      <c r="G265" s="212"/>
      <c r="H265" s="972">
        <f>SUM(H267:H271)</f>
        <v>2311.9480000000003</v>
      </c>
      <c r="I265" s="1078">
        <f>SUM(I267:I271)</f>
        <v>765.58600000000001</v>
      </c>
      <c r="J265" s="1079">
        <f>SUM(J267:J271)</f>
        <v>-1546.3620000000001</v>
      </c>
    </row>
    <row r="266" spans="1:10" s="100" customFormat="1" ht="15" x14ac:dyDescent="0.25">
      <c r="A266" s="96" t="s">
        <v>28</v>
      </c>
      <c r="B266" s="97" t="s">
        <v>25</v>
      </c>
      <c r="C266" s="98">
        <v>1</v>
      </c>
      <c r="D266" s="98">
        <v>13</v>
      </c>
      <c r="E266" s="103">
        <v>9999980019</v>
      </c>
      <c r="F266" s="99">
        <v>0</v>
      </c>
      <c r="G266" s="99">
        <v>210</v>
      </c>
      <c r="H266" s="1080">
        <f>H267+H268</f>
        <v>2232.4480000000003</v>
      </c>
      <c r="I266" s="1081">
        <f>I267+I268</f>
        <v>730.58600000000001</v>
      </c>
      <c r="J266" s="1082">
        <f>J267+J268</f>
        <v>-1501.8620000000001</v>
      </c>
    </row>
    <row r="267" spans="1:10" s="108" customFormat="1" ht="14.25" customHeight="1" x14ac:dyDescent="0.25">
      <c r="A267" s="102" t="s">
        <v>29</v>
      </c>
      <c r="B267" s="76" t="s">
        <v>25</v>
      </c>
      <c r="C267" s="30">
        <v>1</v>
      </c>
      <c r="D267" s="30">
        <v>13</v>
      </c>
      <c r="E267" s="31">
        <v>9999980019</v>
      </c>
      <c r="F267" s="32">
        <v>111</v>
      </c>
      <c r="G267" s="32">
        <v>211</v>
      </c>
      <c r="H267" s="977">
        <v>1714.63</v>
      </c>
      <c r="I267" s="1083">
        <v>561.12599999999998</v>
      </c>
      <c r="J267" s="1084">
        <f t="shared" si="20"/>
        <v>-1153.5040000000001</v>
      </c>
    </row>
    <row r="268" spans="1:10" s="108" customFormat="1" ht="14.25" customHeight="1" x14ac:dyDescent="0.25">
      <c r="A268" s="102" t="s">
        <v>58</v>
      </c>
      <c r="B268" s="76" t="s">
        <v>25</v>
      </c>
      <c r="C268" s="30">
        <v>1</v>
      </c>
      <c r="D268" s="30">
        <v>13</v>
      </c>
      <c r="E268" s="31">
        <v>9999980019</v>
      </c>
      <c r="F268" s="32">
        <v>119</v>
      </c>
      <c r="G268" s="32">
        <v>213</v>
      </c>
      <c r="H268" s="977">
        <v>517.81799999999998</v>
      </c>
      <c r="I268" s="1083">
        <v>169.46</v>
      </c>
      <c r="J268" s="1084">
        <f t="shared" si="20"/>
        <v>-348.35799999999995</v>
      </c>
    </row>
    <row r="269" spans="1:10" s="108" customFormat="1" ht="14.25" customHeight="1" x14ac:dyDescent="0.25">
      <c r="A269" s="85" t="s">
        <v>44</v>
      </c>
      <c r="B269" s="46" t="s">
        <v>25</v>
      </c>
      <c r="C269" s="25">
        <v>1</v>
      </c>
      <c r="D269" s="25">
        <v>13</v>
      </c>
      <c r="E269" s="26">
        <v>9999980019</v>
      </c>
      <c r="F269" s="27">
        <v>244</v>
      </c>
      <c r="G269" s="32">
        <v>226</v>
      </c>
      <c r="H269" s="977">
        <f>23+6.5</f>
        <v>29.5</v>
      </c>
      <c r="I269" s="1083">
        <v>0</v>
      </c>
      <c r="J269" s="1085">
        <f t="shared" si="20"/>
        <v>-29.5</v>
      </c>
    </row>
    <row r="270" spans="1:10" s="95" customFormat="1" ht="14.25" customHeight="1" x14ac:dyDescent="0.25">
      <c r="A270" s="85" t="s">
        <v>45</v>
      </c>
      <c r="B270" s="46" t="s">
        <v>25</v>
      </c>
      <c r="C270" s="25">
        <v>1</v>
      </c>
      <c r="D270" s="25">
        <v>13</v>
      </c>
      <c r="E270" s="26">
        <v>9999980019</v>
      </c>
      <c r="F270" s="27">
        <v>244</v>
      </c>
      <c r="G270" s="27">
        <v>310</v>
      </c>
      <c r="H270" s="75">
        <v>35</v>
      </c>
      <c r="I270" s="996">
        <v>35</v>
      </c>
      <c r="J270" s="1085">
        <f t="shared" si="20"/>
        <v>0</v>
      </c>
    </row>
    <row r="271" spans="1:10" s="95" customFormat="1" ht="14.25" customHeight="1" thickBot="1" x14ac:dyDescent="0.3">
      <c r="A271" s="169" t="s">
        <v>148</v>
      </c>
      <c r="B271" s="142" t="s">
        <v>25</v>
      </c>
      <c r="C271" s="143">
        <v>1</v>
      </c>
      <c r="D271" s="143">
        <v>13</v>
      </c>
      <c r="E271" s="161">
        <v>9999980019</v>
      </c>
      <c r="F271" s="145">
        <v>244</v>
      </c>
      <c r="G271" s="145">
        <v>346</v>
      </c>
      <c r="H271" s="990">
        <v>15</v>
      </c>
      <c r="I271" s="1086">
        <v>0</v>
      </c>
      <c r="J271" s="1087">
        <f t="shared" si="20"/>
        <v>-15</v>
      </c>
    </row>
    <row r="272" spans="1:10" s="95" customFormat="1" ht="29.25" thickBot="1" x14ac:dyDescent="0.25">
      <c r="A272" s="330" t="s">
        <v>426</v>
      </c>
      <c r="B272" s="214" t="s">
        <v>25</v>
      </c>
      <c r="C272" s="215"/>
      <c r="D272" s="215"/>
      <c r="E272" s="71"/>
      <c r="F272" s="216"/>
      <c r="G272" s="216"/>
      <c r="H272" s="992">
        <f>SUM(H274:H284)</f>
        <v>11296.233</v>
      </c>
      <c r="I272" s="992">
        <f>SUM(I274:I284)</f>
        <v>11913.233</v>
      </c>
      <c r="J272" s="993">
        <f>SUM(J274:J284)</f>
        <v>617</v>
      </c>
    </row>
    <row r="273" spans="1:10" s="95" customFormat="1" ht="14.25" customHeight="1" x14ac:dyDescent="0.25">
      <c r="A273" s="96" t="s">
        <v>28</v>
      </c>
      <c r="B273" s="97" t="s">
        <v>25</v>
      </c>
      <c r="C273" s="98">
        <v>1</v>
      </c>
      <c r="D273" s="98">
        <v>13</v>
      </c>
      <c r="E273" s="103">
        <v>9999980019</v>
      </c>
      <c r="F273" s="99">
        <v>0</v>
      </c>
      <c r="G273" s="99">
        <v>210</v>
      </c>
      <c r="H273" s="1080">
        <f>H274+H275</f>
        <v>7829.9550000000008</v>
      </c>
      <c r="I273" s="1080">
        <f>I274+I275</f>
        <v>7829.9550000000008</v>
      </c>
      <c r="J273" s="1088">
        <f>J274+J275</f>
        <v>0</v>
      </c>
    </row>
    <row r="274" spans="1:10" s="108" customFormat="1" ht="14.25" customHeight="1" x14ac:dyDescent="0.25">
      <c r="A274" s="102" t="s">
        <v>29</v>
      </c>
      <c r="B274" s="76" t="s">
        <v>25</v>
      </c>
      <c r="C274" s="30">
        <v>1</v>
      </c>
      <c r="D274" s="30">
        <v>13</v>
      </c>
      <c r="E274" s="31">
        <v>9999980019</v>
      </c>
      <c r="F274" s="32">
        <v>111</v>
      </c>
      <c r="G274" s="32">
        <v>211</v>
      </c>
      <c r="H274" s="977">
        <f>5286.734+727.056</f>
        <v>6013.7900000000009</v>
      </c>
      <c r="I274" s="977">
        <f>5286.734+727.056</f>
        <v>6013.7900000000009</v>
      </c>
      <c r="J274" s="978">
        <f t="shared" si="20"/>
        <v>0</v>
      </c>
    </row>
    <row r="275" spans="1:10" s="108" customFormat="1" ht="15" x14ac:dyDescent="0.25">
      <c r="A275" s="102" t="s">
        <v>58</v>
      </c>
      <c r="B275" s="76" t="s">
        <v>25</v>
      </c>
      <c r="C275" s="30">
        <v>1</v>
      </c>
      <c r="D275" s="30">
        <v>13</v>
      </c>
      <c r="E275" s="31">
        <v>9999980019</v>
      </c>
      <c r="F275" s="32">
        <v>119</v>
      </c>
      <c r="G275" s="32">
        <v>213</v>
      </c>
      <c r="H275" s="981">
        <f>1596.594+219.571</f>
        <v>1816.165</v>
      </c>
      <c r="I275" s="981">
        <f>1596.594+219.571</f>
        <v>1816.165</v>
      </c>
      <c r="J275" s="978">
        <f t="shared" si="20"/>
        <v>0</v>
      </c>
    </row>
    <row r="276" spans="1:10" s="193" customFormat="1" ht="15" x14ac:dyDescent="0.25">
      <c r="A276" s="85" t="s">
        <v>35</v>
      </c>
      <c r="B276" s="46" t="s">
        <v>25</v>
      </c>
      <c r="C276" s="25">
        <v>1</v>
      </c>
      <c r="D276" s="25">
        <v>13</v>
      </c>
      <c r="E276" s="26">
        <v>9999980019</v>
      </c>
      <c r="F276" s="27">
        <v>244</v>
      </c>
      <c r="G276" s="27">
        <v>225</v>
      </c>
      <c r="H276" s="75"/>
      <c r="I276" s="75">
        <v>50</v>
      </c>
      <c r="J276" s="980">
        <f t="shared" si="20"/>
        <v>50</v>
      </c>
    </row>
    <row r="277" spans="1:10" s="95" customFormat="1" ht="14.25" customHeight="1" x14ac:dyDescent="0.25">
      <c r="A277" s="85" t="s">
        <v>44</v>
      </c>
      <c r="B277" s="46" t="s">
        <v>25</v>
      </c>
      <c r="C277" s="25">
        <v>1</v>
      </c>
      <c r="D277" s="25">
        <v>13</v>
      </c>
      <c r="E277" s="26">
        <v>9999980019</v>
      </c>
      <c r="F277" s="27">
        <v>244</v>
      </c>
      <c r="G277" s="27">
        <v>226</v>
      </c>
      <c r="H277" s="75">
        <f>23+2.45</f>
        <v>25.45</v>
      </c>
      <c r="I277" s="75">
        <f>23+2.45</f>
        <v>25.45</v>
      </c>
      <c r="J277" s="980">
        <f t="shared" si="20"/>
        <v>0</v>
      </c>
    </row>
    <row r="278" spans="1:10" s="193" customFormat="1" ht="15" x14ac:dyDescent="0.25">
      <c r="A278" s="167" t="s">
        <v>33</v>
      </c>
      <c r="B278" s="24" t="s">
        <v>25</v>
      </c>
      <c r="C278" s="25">
        <v>1</v>
      </c>
      <c r="D278" s="25">
        <v>13</v>
      </c>
      <c r="E278" s="26">
        <v>9999980019</v>
      </c>
      <c r="F278" s="27">
        <v>247</v>
      </c>
      <c r="G278" s="141">
        <v>223</v>
      </c>
      <c r="H278" s="979">
        <f>3714-800+11</f>
        <v>2925</v>
      </c>
      <c r="I278" s="979">
        <f>3714-800+11+400</f>
        <v>3325</v>
      </c>
      <c r="J278" s="980">
        <f t="shared" si="20"/>
        <v>400</v>
      </c>
    </row>
    <row r="279" spans="1:10" s="193" customFormat="1" ht="15" x14ac:dyDescent="0.25">
      <c r="A279" s="167" t="s">
        <v>296</v>
      </c>
      <c r="B279" s="46" t="s">
        <v>25</v>
      </c>
      <c r="C279" s="25">
        <v>1</v>
      </c>
      <c r="D279" s="25">
        <v>13</v>
      </c>
      <c r="E279" s="26">
        <v>9999980019</v>
      </c>
      <c r="F279" s="27">
        <v>244</v>
      </c>
      <c r="G279" s="141">
        <v>227</v>
      </c>
      <c r="H279" s="1089">
        <f>13.048+15.641</f>
        <v>28.689</v>
      </c>
      <c r="I279" s="1089">
        <f>13.048+15.641</f>
        <v>28.689</v>
      </c>
      <c r="J279" s="980">
        <f t="shared" si="20"/>
        <v>0</v>
      </c>
    </row>
    <row r="280" spans="1:10" s="95" customFormat="1" ht="14.25" customHeight="1" x14ac:dyDescent="0.25">
      <c r="A280" s="85" t="s">
        <v>36</v>
      </c>
      <c r="B280" s="46" t="s">
        <v>25</v>
      </c>
      <c r="C280" s="25">
        <v>1</v>
      </c>
      <c r="D280" s="25">
        <v>13</v>
      </c>
      <c r="E280" s="26">
        <v>9999980019</v>
      </c>
      <c r="F280" s="27">
        <v>851</v>
      </c>
      <c r="G280" s="27">
        <v>291</v>
      </c>
      <c r="H280" s="75">
        <v>25.827999999999999</v>
      </c>
      <c r="I280" s="75">
        <v>25.827999999999999</v>
      </c>
      <c r="J280" s="980">
        <f t="shared" si="20"/>
        <v>0</v>
      </c>
    </row>
    <row r="281" spans="1:10" s="95" customFormat="1" ht="14.25" customHeight="1" x14ac:dyDescent="0.25">
      <c r="A281" s="85" t="s">
        <v>45</v>
      </c>
      <c r="B281" s="46" t="s">
        <v>25</v>
      </c>
      <c r="C281" s="25">
        <v>1</v>
      </c>
      <c r="D281" s="25">
        <v>13</v>
      </c>
      <c r="E281" s="26">
        <v>9999980019</v>
      </c>
      <c r="F281" s="27">
        <v>244</v>
      </c>
      <c r="G281" s="27">
        <v>310</v>
      </c>
      <c r="H281" s="75"/>
      <c r="I281" s="75">
        <v>27</v>
      </c>
      <c r="J281" s="980">
        <f t="shared" si="20"/>
        <v>27</v>
      </c>
    </row>
    <row r="282" spans="1:10" s="95" customFormat="1" ht="14.25" customHeight="1" x14ac:dyDescent="0.25">
      <c r="A282" s="85" t="s">
        <v>37</v>
      </c>
      <c r="B282" s="46" t="s">
        <v>25</v>
      </c>
      <c r="C282" s="25">
        <v>1</v>
      </c>
      <c r="D282" s="25">
        <v>13</v>
      </c>
      <c r="E282" s="26">
        <v>9999980019</v>
      </c>
      <c r="F282" s="27">
        <v>244</v>
      </c>
      <c r="G282" s="27">
        <v>343</v>
      </c>
      <c r="H282" s="75">
        <f>450-28.689</f>
        <v>421.31099999999998</v>
      </c>
      <c r="I282" s="75">
        <f>450-28.689-61.5+150</f>
        <v>509.81099999999998</v>
      </c>
      <c r="J282" s="980">
        <f t="shared" si="20"/>
        <v>88.5</v>
      </c>
    </row>
    <row r="283" spans="1:10" s="95" customFormat="1" ht="14.25" customHeight="1" x14ac:dyDescent="0.25">
      <c r="A283" s="167" t="s">
        <v>187</v>
      </c>
      <c r="B283" s="46" t="s">
        <v>25</v>
      </c>
      <c r="C283" s="25">
        <v>1</v>
      </c>
      <c r="D283" s="25">
        <v>13</v>
      </c>
      <c r="E283" s="26">
        <v>9999980019</v>
      </c>
      <c r="F283" s="27">
        <v>244</v>
      </c>
      <c r="G283" s="27">
        <v>344</v>
      </c>
      <c r="H283" s="75"/>
      <c r="I283" s="75"/>
      <c r="J283" s="980">
        <f t="shared" ref="J283:J348" si="25">I283-H283</f>
        <v>0</v>
      </c>
    </row>
    <row r="284" spans="1:10" s="95" customFormat="1" ht="14.25" customHeight="1" thickBot="1" x14ac:dyDescent="0.3">
      <c r="A284" s="169" t="s">
        <v>148</v>
      </c>
      <c r="B284" s="142" t="s">
        <v>25</v>
      </c>
      <c r="C284" s="143">
        <v>1</v>
      </c>
      <c r="D284" s="143">
        <v>13</v>
      </c>
      <c r="E284" s="161">
        <v>9999980019</v>
      </c>
      <c r="F284" s="145">
        <v>244</v>
      </c>
      <c r="G284" s="145">
        <v>346</v>
      </c>
      <c r="H284" s="990">
        <v>40</v>
      </c>
      <c r="I284" s="990">
        <f>40+11.5+40</f>
        <v>91.5</v>
      </c>
      <c r="J284" s="991">
        <f t="shared" si="25"/>
        <v>51.5</v>
      </c>
    </row>
    <row r="285" spans="1:10" s="95" customFormat="1" ht="15" thickBot="1" x14ac:dyDescent="0.25">
      <c r="A285" s="330" t="s">
        <v>427</v>
      </c>
      <c r="B285" s="214" t="s">
        <v>25</v>
      </c>
      <c r="C285" s="215"/>
      <c r="D285" s="215"/>
      <c r="E285" s="71"/>
      <c r="F285" s="216"/>
      <c r="G285" s="216"/>
      <c r="H285" s="992">
        <f>SUM(H287:H298)</f>
        <v>6649.3429999999998</v>
      </c>
      <c r="I285" s="992">
        <f>SUM(I287:I298)</f>
        <v>6649.3429999999998</v>
      </c>
      <c r="J285" s="993">
        <f>SUM(J287:J298)</f>
        <v>0</v>
      </c>
    </row>
    <row r="286" spans="1:10" s="95" customFormat="1" ht="14.25" customHeight="1" x14ac:dyDescent="0.25">
      <c r="A286" s="96" t="s">
        <v>28</v>
      </c>
      <c r="B286" s="97" t="s">
        <v>25</v>
      </c>
      <c r="C286" s="98">
        <v>3</v>
      </c>
      <c r="D286" s="98">
        <v>10</v>
      </c>
      <c r="E286" s="103">
        <v>9993029900</v>
      </c>
      <c r="F286" s="99">
        <v>0</v>
      </c>
      <c r="G286" s="99">
        <v>210</v>
      </c>
      <c r="H286" s="1080">
        <f>H287+H288</f>
        <v>6437.8429999999998</v>
      </c>
      <c r="I286" s="1080">
        <f>I287+I288</f>
        <v>6437.8429999999998</v>
      </c>
      <c r="J286" s="1088">
        <f>J287+J288</f>
        <v>0</v>
      </c>
    </row>
    <row r="287" spans="1:10" s="108" customFormat="1" ht="14.25" customHeight="1" x14ac:dyDescent="0.25">
      <c r="A287" s="102" t="s">
        <v>29</v>
      </c>
      <c r="B287" s="320" t="s">
        <v>25</v>
      </c>
      <c r="C287" s="25">
        <v>3</v>
      </c>
      <c r="D287" s="25">
        <v>10</v>
      </c>
      <c r="E287" s="26">
        <v>9993029900</v>
      </c>
      <c r="F287" s="32">
        <v>111</v>
      </c>
      <c r="G287" s="32">
        <v>211</v>
      </c>
      <c r="H287" s="977">
        <v>4944.58</v>
      </c>
      <c r="I287" s="977">
        <v>4944.58</v>
      </c>
      <c r="J287" s="978">
        <f t="shared" si="25"/>
        <v>0</v>
      </c>
    </row>
    <row r="288" spans="1:10" s="108" customFormat="1" ht="15" x14ac:dyDescent="0.25">
      <c r="A288" s="102" t="s">
        <v>58</v>
      </c>
      <c r="B288" s="320" t="s">
        <v>25</v>
      </c>
      <c r="C288" s="25">
        <v>3</v>
      </c>
      <c r="D288" s="25">
        <v>10</v>
      </c>
      <c r="E288" s="26">
        <v>9993029900</v>
      </c>
      <c r="F288" s="32">
        <v>119</v>
      </c>
      <c r="G288" s="32">
        <v>213</v>
      </c>
      <c r="H288" s="981">
        <v>1493.2629999999999</v>
      </c>
      <c r="I288" s="981">
        <v>1493.2629999999999</v>
      </c>
      <c r="J288" s="978">
        <f t="shared" si="25"/>
        <v>0</v>
      </c>
    </row>
    <row r="289" spans="1:10" s="95" customFormat="1" ht="14.25" customHeight="1" x14ac:dyDescent="0.25">
      <c r="A289" s="85" t="s">
        <v>262</v>
      </c>
      <c r="B289" s="320" t="s">
        <v>25</v>
      </c>
      <c r="C289" s="25">
        <v>3</v>
      </c>
      <c r="D289" s="25">
        <v>10</v>
      </c>
      <c r="E289" s="26">
        <v>9993029900</v>
      </c>
      <c r="F289" s="27">
        <v>112</v>
      </c>
      <c r="G289" s="27">
        <v>212</v>
      </c>
      <c r="H289" s="75"/>
      <c r="I289" s="75"/>
      <c r="J289" s="980">
        <f t="shared" si="25"/>
        <v>0</v>
      </c>
    </row>
    <row r="290" spans="1:10" s="95" customFormat="1" ht="14.25" customHeight="1" x14ac:dyDescent="0.25">
      <c r="A290" s="85" t="s">
        <v>263</v>
      </c>
      <c r="B290" s="320" t="s">
        <v>25</v>
      </c>
      <c r="C290" s="25">
        <v>3</v>
      </c>
      <c r="D290" s="25">
        <v>10</v>
      </c>
      <c r="E290" s="26">
        <v>9993029900</v>
      </c>
      <c r="F290" s="27">
        <v>112</v>
      </c>
      <c r="G290" s="27">
        <v>226</v>
      </c>
      <c r="H290" s="75"/>
      <c r="I290" s="75"/>
      <c r="J290" s="980">
        <f t="shared" si="25"/>
        <v>0</v>
      </c>
    </row>
    <row r="291" spans="1:10" s="95" customFormat="1" ht="14.25" customHeight="1" x14ac:dyDescent="0.25">
      <c r="A291" s="85" t="s">
        <v>32</v>
      </c>
      <c r="B291" s="320" t="s">
        <v>25</v>
      </c>
      <c r="C291" s="25">
        <v>3</v>
      </c>
      <c r="D291" s="25">
        <v>10</v>
      </c>
      <c r="E291" s="26">
        <v>9993029900</v>
      </c>
      <c r="F291" s="27">
        <v>244</v>
      </c>
      <c r="G291" s="27">
        <v>221</v>
      </c>
      <c r="H291" s="75">
        <v>75</v>
      </c>
      <c r="I291" s="75">
        <v>75</v>
      </c>
      <c r="J291" s="980">
        <f t="shared" si="25"/>
        <v>0</v>
      </c>
    </row>
    <row r="292" spans="1:10" s="95" customFormat="1" ht="14.25" customHeight="1" x14ac:dyDescent="0.25">
      <c r="A292" s="176" t="s">
        <v>35</v>
      </c>
      <c r="B292" s="320" t="s">
        <v>25</v>
      </c>
      <c r="C292" s="25">
        <v>3</v>
      </c>
      <c r="D292" s="25">
        <v>10</v>
      </c>
      <c r="E292" s="26">
        <v>9993029900</v>
      </c>
      <c r="F292" s="27">
        <v>244</v>
      </c>
      <c r="G292" s="27">
        <v>225</v>
      </c>
      <c r="H292" s="75"/>
      <c r="I292" s="75"/>
      <c r="J292" s="980">
        <f t="shared" si="25"/>
        <v>0</v>
      </c>
    </row>
    <row r="293" spans="1:10" s="95" customFormat="1" ht="14.25" customHeight="1" x14ac:dyDescent="0.25">
      <c r="A293" s="176" t="s">
        <v>44</v>
      </c>
      <c r="B293" s="320" t="s">
        <v>25</v>
      </c>
      <c r="C293" s="25">
        <v>3</v>
      </c>
      <c r="D293" s="25">
        <v>10</v>
      </c>
      <c r="E293" s="26">
        <v>9993029900</v>
      </c>
      <c r="F293" s="27">
        <v>244</v>
      </c>
      <c r="G293" s="27">
        <v>226</v>
      </c>
      <c r="H293" s="75">
        <f>23+3.5+15</f>
        <v>41.5</v>
      </c>
      <c r="I293" s="75">
        <f>23+3.5+15</f>
        <v>41.5</v>
      </c>
      <c r="J293" s="980">
        <f t="shared" si="25"/>
        <v>0</v>
      </c>
    </row>
    <row r="294" spans="1:10" s="95" customFormat="1" ht="14.25" customHeight="1" x14ac:dyDescent="0.25">
      <c r="A294" s="85" t="s">
        <v>45</v>
      </c>
      <c r="B294" s="320" t="s">
        <v>25</v>
      </c>
      <c r="C294" s="25">
        <v>3</v>
      </c>
      <c r="D294" s="25">
        <v>10</v>
      </c>
      <c r="E294" s="26">
        <v>9993029900</v>
      </c>
      <c r="F294" s="27">
        <v>244</v>
      </c>
      <c r="G294" s="27">
        <v>310</v>
      </c>
      <c r="H294" s="75">
        <f>195-140</f>
        <v>55</v>
      </c>
      <c r="I294" s="75">
        <f>195-140</f>
        <v>55</v>
      </c>
      <c r="J294" s="980">
        <f t="shared" si="25"/>
        <v>0</v>
      </c>
    </row>
    <row r="295" spans="1:10" s="95" customFormat="1" ht="14.25" customHeight="1" x14ac:dyDescent="0.25">
      <c r="A295" s="85" t="s">
        <v>398</v>
      </c>
      <c r="B295" s="320" t="s">
        <v>25</v>
      </c>
      <c r="C295" s="25">
        <v>3</v>
      </c>
      <c r="D295" s="25">
        <v>10</v>
      </c>
      <c r="E295" s="26">
        <v>9993029900</v>
      </c>
      <c r="F295" s="27">
        <v>244</v>
      </c>
      <c r="G295" s="27">
        <v>343</v>
      </c>
      <c r="H295" s="75">
        <v>10</v>
      </c>
      <c r="I295" s="75">
        <v>10</v>
      </c>
      <c r="J295" s="980">
        <f t="shared" si="25"/>
        <v>0</v>
      </c>
    </row>
    <row r="296" spans="1:10" s="95" customFormat="1" ht="14.25" customHeight="1" x14ac:dyDescent="0.25">
      <c r="A296" s="85" t="s">
        <v>288</v>
      </c>
      <c r="B296" s="320" t="s">
        <v>25</v>
      </c>
      <c r="C296" s="25">
        <v>3</v>
      </c>
      <c r="D296" s="25">
        <v>10</v>
      </c>
      <c r="E296" s="26">
        <v>9993029900</v>
      </c>
      <c r="F296" s="27">
        <v>244</v>
      </c>
      <c r="G296" s="27">
        <v>345</v>
      </c>
      <c r="H296" s="75">
        <f>30-30</f>
        <v>0</v>
      </c>
      <c r="I296" s="75">
        <f>30-30</f>
        <v>0</v>
      </c>
      <c r="J296" s="980">
        <f t="shared" si="25"/>
        <v>0</v>
      </c>
    </row>
    <row r="297" spans="1:10" s="95" customFormat="1" ht="14.25" customHeight="1" x14ac:dyDescent="0.25">
      <c r="A297" s="167" t="s">
        <v>187</v>
      </c>
      <c r="B297" s="320" t="s">
        <v>25</v>
      </c>
      <c r="C297" s="25">
        <v>3</v>
      </c>
      <c r="D297" s="25">
        <v>10</v>
      </c>
      <c r="E297" s="26">
        <v>9993029900</v>
      </c>
      <c r="F297" s="27">
        <v>244</v>
      </c>
      <c r="G297" s="27">
        <v>344</v>
      </c>
      <c r="H297" s="75"/>
      <c r="I297" s="75"/>
      <c r="J297" s="980">
        <f t="shared" si="25"/>
        <v>0</v>
      </c>
    </row>
    <row r="298" spans="1:10" s="95" customFormat="1" ht="14.25" customHeight="1" thickBot="1" x14ac:dyDescent="0.3">
      <c r="A298" s="476" t="s">
        <v>148</v>
      </c>
      <c r="B298" s="686" t="s">
        <v>25</v>
      </c>
      <c r="C298" s="477">
        <v>3</v>
      </c>
      <c r="D298" s="477">
        <v>10</v>
      </c>
      <c r="E298" s="478">
        <v>9993029900</v>
      </c>
      <c r="F298" s="479">
        <v>244</v>
      </c>
      <c r="G298" s="479">
        <v>346</v>
      </c>
      <c r="H298" s="1090">
        <v>30</v>
      </c>
      <c r="I298" s="1090">
        <v>30</v>
      </c>
      <c r="J298" s="991">
        <f t="shared" si="25"/>
        <v>0</v>
      </c>
    </row>
    <row r="299" spans="1:10" s="108" customFormat="1" ht="14.25" customHeight="1" thickBot="1" x14ac:dyDescent="0.25">
      <c r="A299" s="213" t="s">
        <v>71</v>
      </c>
      <c r="B299" s="214" t="s">
        <v>25</v>
      </c>
      <c r="C299" s="215"/>
      <c r="D299" s="215"/>
      <c r="E299" s="71"/>
      <c r="F299" s="216"/>
      <c r="G299" s="216"/>
      <c r="H299" s="992">
        <f>H300+H321+H338+H354+H373+H391+H407+H423+H442+H454+H469+H487+H504+H521</f>
        <v>92322.71236000002</v>
      </c>
      <c r="I299" s="992">
        <f>I300+I321+I338+I354+I373+I391+I407+I423+I442+I454+I469+I487+I504+I521</f>
        <v>96003.349159999998</v>
      </c>
      <c r="J299" s="993">
        <f>J300+J321+J338+J354+J373+J391+J407+J423+J442+J454+J469+J487+J504+J521</f>
        <v>3680.6368000000002</v>
      </c>
    </row>
    <row r="300" spans="1:10" s="15" customFormat="1" ht="15.75" customHeight="1" thickBot="1" x14ac:dyDescent="0.25">
      <c r="A300" s="209" t="s">
        <v>428</v>
      </c>
      <c r="B300" s="210" t="s">
        <v>25</v>
      </c>
      <c r="C300" s="211"/>
      <c r="D300" s="211"/>
      <c r="E300" s="321"/>
      <c r="F300" s="212"/>
      <c r="G300" s="212"/>
      <c r="H300" s="972">
        <f>SUM(H302:H320)-H306</f>
        <v>7609.4078600000003</v>
      </c>
      <c r="I300" s="972">
        <f>SUM(I302:I320)-I306</f>
        <v>7764.9290600000004</v>
      </c>
      <c r="J300" s="973">
        <f>SUM(J302:J320)-J306</f>
        <v>155.52119999999999</v>
      </c>
    </row>
    <row r="301" spans="1:10" s="15" customFormat="1" ht="12.75" customHeight="1" x14ac:dyDescent="0.25">
      <c r="A301" s="173" t="s">
        <v>28</v>
      </c>
      <c r="B301" s="174" t="s">
        <v>25</v>
      </c>
      <c r="C301" s="98">
        <v>7</v>
      </c>
      <c r="D301" s="98">
        <v>1</v>
      </c>
      <c r="E301" s="103">
        <v>9994209900</v>
      </c>
      <c r="F301" s="99">
        <v>0</v>
      </c>
      <c r="G301" s="175">
        <v>210</v>
      </c>
      <c r="H301" s="1091">
        <f>H302+H303</f>
        <v>5188.9179999999997</v>
      </c>
      <c r="I301" s="1091">
        <f>I302+I303</f>
        <v>5188.9179999999997</v>
      </c>
      <c r="J301" s="1092">
        <f>J302+J303</f>
        <v>0</v>
      </c>
    </row>
    <row r="302" spans="1:10" s="48" customFormat="1" ht="15" x14ac:dyDescent="0.25">
      <c r="A302" s="109" t="s">
        <v>29</v>
      </c>
      <c r="B302" s="54" t="s">
        <v>25</v>
      </c>
      <c r="C302" s="30">
        <v>7</v>
      </c>
      <c r="D302" s="30">
        <v>1</v>
      </c>
      <c r="E302" s="31">
        <v>9994209900</v>
      </c>
      <c r="F302" s="32">
        <v>111</v>
      </c>
      <c r="G302" s="68">
        <v>211</v>
      </c>
      <c r="H302" s="1093">
        <v>3985.3440000000001</v>
      </c>
      <c r="I302" s="1093">
        <v>3985.3440000000001</v>
      </c>
      <c r="J302" s="978">
        <f t="shared" si="25"/>
        <v>0</v>
      </c>
    </row>
    <row r="303" spans="1:10" s="48" customFormat="1" ht="15" x14ac:dyDescent="0.25">
      <c r="A303" s="109" t="s">
        <v>58</v>
      </c>
      <c r="B303" s="54" t="s">
        <v>25</v>
      </c>
      <c r="C303" s="30">
        <v>7</v>
      </c>
      <c r="D303" s="30">
        <v>1</v>
      </c>
      <c r="E303" s="31">
        <v>9994209900</v>
      </c>
      <c r="F303" s="32">
        <v>119</v>
      </c>
      <c r="G303" s="68">
        <v>213</v>
      </c>
      <c r="H303" s="1093">
        <v>1203.5740000000001</v>
      </c>
      <c r="I303" s="1093">
        <v>1203.5740000000001</v>
      </c>
      <c r="J303" s="978">
        <f t="shared" si="25"/>
        <v>0</v>
      </c>
    </row>
    <row r="304" spans="1:10" s="15" customFormat="1" ht="15" x14ac:dyDescent="0.25">
      <c r="A304" s="176" t="s">
        <v>32</v>
      </c>
      <c r="B304" s="117" t="s">
        <v>25</v>
      </c>
      <c r="C304" s="25">
        <v>7</v>
      </c>
      <c r="D304" s="25">
        <v>1</v>
      </c>
      <c r="E304" s="26">
        <v>9994209900</v>
      </c>
      <c r="F304" s="27">
        <v>244</v>
      </c>
      <c r="G304" s="316">
        <v>221</v>
      </c>
      <c r="H304" s="75"/>
      <c r="I304" s="75"/>
      <c r="J304" s="980">
        <f t="shared" si="25"/>
        <v>0</v>
      </c>
    </row>
    <row r="305" spans="1:10" s="15" customFormat="1" ht="15" x14ac:dyDescent="0.25">
      <c r="A305" s="176" t="s">
        <v>33</v>
      </c>
      <c r="B305" s="117" t="s">
        <v>25</v>
      </c>
      <c r="C305" s="25">
        <v>7</v>
      </c>
      <c r="D305" s="25">
        <v>1</v>
      </c>
      <c r="E305" s="26">
        <v>9994209900</v>
      </c>
      <c r="F305" s="27">
        <v>247</v>
      </c>
      <c r="G305" s="316">
        <v>223</v>
      </c>
      <c r="H305" s="75">
        <f>307-102.00084</f>
        <v>204.99916000000002</v>
      </c>
      <c r="I305" s="75">
        <f>307-102.00084</f>
        <v>204.99916000000002</v>
      </c>
      <c r="J305" s="980">
        <f t="shared" si="25"/>
        <v>0</v>
      </c>
    </row>
    <row r="306" spans="1:10" s="15" customFormat="1" x14ac:dyDescent="0.2">
      <c r="A306" s="184" t="s">
        <v>146</v>
      </c>
      <c r="B306" s="178" t="s">
        <v>25</v>
      </c>
      <c r="C306" s="179">
        <v>7</v>
      </c>
      <c r="D306" s="179">
        <v>1</v>
      </c>
      <c r="E306" s="180">
        <v>9994209900</v>
      </c>
      <c r="F306" s="181">
        <v>247</v>
      </c>
      <c r="G306" s="182">
        <v>223</v>
      </c>
      <c r="H306" s="911"/>
      <c r="I306" s="911"/>
      <c r="J306" s="1010">
        <f t="shared" si="25"/>
        <v>0</v>
      </c>
    </row>
    <row r="307" spans="1:10" s="15" customFormat="1" ht="15" x14ac:dyDescent="0.25">
      <c r="A307" s="176" t="s">
        <v>35</v>
      </c>
      <c r="B307" s="117" t="s">
        <v>25</v>
      </c>
      <c r="C307" s="25">
        <v>7</v>
      </c>
      <c r="D307" s="25">
        <v>1</v>
      </c>
      <c r="E307" s="26">
        <v>9994209900</v>
      </c>
      <c r="F307" s="27">
        <v>244</v>
      </c>
      <c r="G307" s="316">
        <v>225</v>
      </c>
      <c r="H307" s="75"/>
      <c r="I307" s="75">
        <v>70</v>
      </c>
      <c r="J307" s="980">
        <f t="shared" si="25"/>
        <v>70</v>
      </c>
    </row>
    <row r="308" spans="1:10" s="15" customFormat="1" ht="15" x14ac:dyDescent="0.25">
      <c r="A308" s="176" t="s">
        <v>44</v>
      </c>
      <c r="B308" s="117" t="s">
        <v>25</v>
      </c>
      <c r="C308" s="25">
        <v>7</v>
      </c>
      <c r="D308" s="25">
        <v>1</v>
      </c>
      <c r="E308" s="26">
        <v>9994209900</v>
      </c>
      <c r="F308" s="27">
        <v>244</v>
      </c>
      <c r="G308" s="316">
        <v>226</v>
      </c>
      <c r="H308" s="75">
        <f>6+2.45+23+6.9097</f>
        <v>38.359699999999997</v>
      </c>
      <c r="I308" s="75">
        <f>6+2.45+23+6.9097</f>
        <v>38.359699999999997</v>
      </c>
      <c r="J308" s="980">
        <f t="shared" si="25"/>
        <v>0</v>
      </c>
    </row>
    <row r="309" spans="1:10" s="15" customFormat="1" ht="15" x14ac:dyDescent="0.25">
      <c r="A309" s="176" t="s">
        <v>264</v>
      </c>
      <c r="B309" s="117" t="s">
        <v>25</v>
      </c>
      <c r="C309" s="25">
        <v>7</v>
      </c>
      <c r="D309" s="25">
        <v>1</v>
      </c>
      <c r="E309" s="26">
        <v>9994209900</v>
      </c>
      <c r="F309" s="27">
        <v>244</v>
      </c>
      <c r="G309" s="316">
        <v>226</v>
      </c>
      <c r="H309" s="75"/>
      <c r="I309" s="75">
        <v>35.5212</v>
      </c>
      <c r="J309" s="980">
        <f t="shared" si="25"/>
        <v>35.5212</v>
      </c>
    </row>
    <row r="310" spans="1:10" s="15" customFormat="1" ht="15" x14ac:dyDescent="0.25">
      <c r="A310" s="176" t="s">
        <v>265</v>
      </c>
      <c r="B310" s="117" t="s">
        <v>25</v>
      </c>
      <c r="C310" s="25">
        <v>7</v>
      </c>
      <c r="D310" s="25">
        <v>1</v>
      </c>
      <c r="E310" s="26">
        <v>9994209900</v>
      </c>
      <c r="F310" s="27">
        <v>244</v>
      </c>
      <c r="G310" s="316">
        <v>226</v>
      </c>
      <c r="H310" s="75">
        <v>50</v>
      </c>
      <c r="I310" s="75">
        <v>50</v>
      </c>
      <c r="J310" s="980">
        <f t="shared" si="25"/>
        <v>0</v>
      </c>
    </row>
    <row r="311" spans="1:10" s="15" customFormat="1" ht="15" x14ac:dyDescent="0.25">
      <c r="A311" s="176" t="s">
        <v>36</v>
      </c>
      <c r="B311" s="117" t="s">
        <v>25</v>
      </c>
      <c r="C311" s="25">
        <v>7</v>
      </c>
      <c r="D311" s="25">
        <v>1</v>
      </c>
      <c r="E311" s="26">
        <v>9994209900</v>
      </c>
      <c r="F311" s="27">
        <v>851</v>
      </c>
      <c r="G311" s="316">
        <v>291</v>
      </c>
      <c r="H311" s="75"/>
      <c r="I311" s="75"/>
      <c r="J311" s="980">
        <f t="shared" si="25"/>
        <v>0</v>
      </c>
    </row>
    <row r="312" spans="1:10" s="15" customFormat="1" ht="15" x14ac:dyDescent="0.25">
      <c r="A312" s="177" t="s">
        <v>72</v>
      </c>
      <c r="B312" s="117" t="s">
        <v>25</v>
      </c>
      <c r="C312" s="25">
        <v>7</v>
      </c>
      <c r="D312" s="25">
        <v>1</v>
      </c>
      <c r="E312" s="26">
        <v>9994209900</v>
      </c>
      <c r="F312" s="27">
        <v>851</v>
      </c>
      <c r="G312" s="316">
        <v>291</v>
      </c>
      <c r="H312" s="75">
        <v>2.1309999999999998</v>
      </c>
      <c r="I312" s="75">
        <v>2.1309999999999998</v>
      </c>
      <c r="J312" s="980">
        <f t="shared" si="25"/>
        <v>0</v>
      </c>
    </row>
    <row r="313" spans="1:10" s="15" customFormat="1" ht="15" x14ac:dyDescent="0.25">
      <c r="A313" s="177" t="s">
        <v>45</v>
      </c>
      <c r="B313" s="117" t="s">
        <v>25</v>
      </c>
      <c r="C313" s="25">
        <v>7</v>
      </c>
      <c r="D313" s="25">
        <v>1</v>
      </c>
      <c r="E313" s="26">
        <v>9994209900</v>
      </c>
      <c r="F313" s="27">
        <v>244</v>
      </c>
      <c r="G313" s="316">
        <v>310</v>
      </c>
      <c r="H313" s="75"/>
      <c r="I313" s="75">
        <v>50</v>
      </c>
      <c r="J313" s="980">
        <f t="shared" si="25"/>
        <v>50</v>
      </c>
    </row>
    <row r="314" spans="1:10" s="15" customFormat="1" ht="15" x14ac:dyDescent="0.25">
      <c r="A314" s="177" t="s">
        <v>73</v>
      </c>
      <c r="B314" s="117" t="s">
        <v>25</v>
      </c>
      <c r="C314" s="25">
        <v>7</v>
      </c>
      <c r="D314" s="25">
        <v>1</v>
      </c>
      <c r="E314" s="26">
        <v>9994209900</v>
      </c>
      <c r="F314" s="27">
        <v>244</v>
      </c>
      <c r="G314" s="316">
        <v>342</v>
      </c>
      <c r="H314" s="75">
        <f>2192-183-182</f>
        <v>1827</v>
      </c>
      <c r="I314" s="75">
        <f>2192-183-182</f>
        <v>1827</v>
      </c>
      <c r="J314" s="980">
        <f t="shared" si="25"/>
        <v>0</v>
      </c>
    </row>
    <row r="315" spans="1:10" s="15" customFormat="1" ht="15" x14ac:dyDescent="0.25">
      <c r="A315" s="177" t="s">
        <v>143</v>
      </c>
      <c r="B315" s="117" t="s">
        <v>25</v>
      </c>
      <c r="C315" s="25">
        <v>7</v>
      </c>
      <c r="D315" s="25">
        <v>1</v>
      </c>
      <c r="E315" s="26">
        <v>9994209900</v>
      </c>
      <c r="F315" s="27">
        <v>244</v>
      </c>
      <c r="G315" s="316">
        <v>343</v>
      </c>
      <c r="H315" s="75">
        <v>280</v>
      </c>
      <c r="I315" s="75">
        <v>280</v>
      </c>
      <c r="J315" s="980">
        <f t="shared" si="25"/>
        <v>0</v>
      </c>
    </row>
    <row r="316" spans="1:10" s="15" customFormat="1" ht="15" x14ac:dyDescent="0.25">
      <c r="A316" s="184" t="s">
        <v>146</v>
      </c>
      <c r="B316" s="178" t="s">
        <v>25</v>
      </c>
      <c r="C316" s="179">
        <v>7</v>
      </c>
      <c r="D316" s="179">
        <v>1</v>
      </c>
      <c r="E316" s="180">
        <v>9994209900</v>
      </c>
      <c r="F316" s="181">
        <v>244</v>
      </c>
      <c r="G316" s="182">
        <v>343</v>
      </c>
      <c r="H316" s="911"/>
      <c r="I316" s="911"/>
      <c r="J316" s="980">
        <f t="shared" si="25"/>
        <v>0</v>
      </c>
    </row>
    <row r="317" spans="1:10" s="15" customFormat="1" ht="15" x14ac:dyDescent="0.25">
      <c r="A317" s="177" t="s">
        <v>144</v>
      </c>
      <c r="B317" s="117" t="s">
        <v>25</v>
      </c>
      <c r="C317" s="25">
        <v>7</v>
      </c>
      <c r="D317" s="25">
        <v>1</v>
      </c>
      <c r="E317" s="26">
        <v>9994209900</v>
      </c>
      <c r="F317" s="27">
        <v>244</v>
      </c>
      <c r="G317" s="316">
        <v>343</v>
      </c>
      <c r="H317" s="979">
        <v>18</v>
      </c>
      <c r="I317" s="979">
        <v>18</v>
      </c>
      <c r="J317" s="980">
        <f t="shared" si="25"/>
        <v>0</v>
      </c>
    </row>
    <row r="318" spans="1:10" s="15" customFormat="1" ht="15" x14ac:dyDescent="0.25">
      <c r="A318" s="177" t="s">
        <v>187</v>
      </c>
      <c r="B318" s="117" t="s">
        <v>25</v>
      </c>
      <c r="C318" s="25">
        <v>7</v>
      </c>
      <c r="D318" s="25">
        <v>1</v>
      </c>
      <c r="E318" s="26">
        <v>9994209900</v>
      </c>
      <c r="F318" s="27">
        <v>244</v>
      </c>
      <c r="G318" s="316">
        <v>344</v>
      </c>
      <c r="H318" s="979"/>
      <c r="I318" s="979"/>
      <c r="J318" s="980">
        <f t="shared" si="25"/>
        <v>0</v>
      </c>
    </row>
    <row r="319" spans="1:10" s="15" customFormat="1" ht="15" x14ac:dyDescent="0.25">
      <c r="A319" s="167" t="s">
        <v>358</v>
      </c>
      <c r="B319" s="117" t="s">
        <v>25</v>
      </c>
      <c r="C319" s="25">
        <v>7</v>
      </c>
      <c r="D319" s="25">
        <v>1</v>
      </c>
      <c r="E319" s="26">
        <v>9994209900</v>
      </c>
      <c r="F319" s="27">
        <v>244</v>
      </c>
      <c r="G319" s="316">
        <v>345</v>
      </c>
      <c r="H319" s="75"/>
      <c r="I319" s="75"/>
      <c r="J319" s="980">
        <f t="shared" si="25"/>
        <v>0</v>
      </c>
    </row>
    <row r="320" spans="1:10" s="15" customFormat="1" ht="15.75" thickBot="1" x14ac:dyDescent="0.3">
      <c r="A320" s="169" t="s">
        <v>148</v>
      </c>
      <c r="B320" s="171" t="s">
        <v>25</v>
      </c>
      <c r="C320" s="143">
        <v>7</v>
      </c>
      <c r="D320" s="143">
        <v>1</v>
      </c>
      <c r="E320" s="161">
        <v>9994209900</v>
      </c>
      <c r="F320" s="145">
        <v>244</v>
      </c>
      <c r="G320" s="172">
        <v>346</v>
      </c>
      <c r="H320" s="990"/>
      <c r="I320" s="990"/>
      <c r="J320" s="991">
        <f t="shared" si="25"/>
        <v>0</v>
      </c>
    </row>
    <row r="321" spans="1:10" s="15" customFormat="1" ht="15" thickBot="1" x14ac:dyDescent="0.25">
      <c r="A321" s="213" t="s">
        <v>429</v>
      </c>
      <c r="B321" s="214" t="s">
        <v>25</v>
      </c>
      <c r="C321" s="215"/>
      <c r="D321" s="215"/>
      <c r="E321" s="71"/>
      <c r="F321" s="216"/>
      <c r="G321" s="216"/>
      <c r="H321" s="992">
        <f>SUM(H323:H337)-H327</f>
        <v>10641.456699999999</v>
      </c>
      <c r="I321" s="992">
        <f>SUM(I323:I337)-I327</f>
        <v>11296.9779</v>
      </c>
      <c r="J321" s="993">
        <f>SUM(J323:J337)-J327</f>
        <v>655.52120000000002</v>
      </c>
    </row>
    <row r="322" spans="1:10" s="15" customFormat="1" ht="15" x14ac:dyDescent="0.25">
      <c r="A322" s="173" t="s">
        <v>28</v>
      </c>
      <c r="B322" s="174" t="s">
        <v>25</v>
      </c>
      <c r="C322" s="98">
        <v>7</v>
      </c>
      <c r="D322" s="98">
        <v>1</v>
      </c>
      <c r="E322" s="103">
        <v>9994209900</v>
      </c>
      <c r="F322" s="99">
        <v>0</v>
      </c>
      <c r="G322" s="175">
        <v>210</v>
      </c>
      <c r="H322" s="1091">
        <f>H323+H324</f>
        <v>6854.28</v>
      </c>
      <c r="I322" s="1091">
        <f>I323+I324</f>
        <v>6854.28</v>
      </c>
      <c r="J322" s="1092">
        <f>J323+J324</f>
        <v>0</v>
      </c>
    </row>
    <row r="323" spans="1:10" s="48" customFormat="1" ht="15" x14ac:dyDescent="0.25">
      <c r="A323" s="109" t="s">
        <v>29</v>
      </c>
      <c r="B323" s="54" t="s">
        <v>25</v>
      </c>
      <c r="C323" s="30">
        <v>7</v>
      </c>
      <c r="D323" s="30">
        <v>1</v>
      </c>
      <c r="E323" s="31">
        <v>9994209900</v>
      </c>
      <c r="F323" s="32">
        <v>111</v>
      </c>
      <c r="G323" s="68">
        <v>211</v>
      </c>
      <c r="H323" s="1093">
        <v>5264.424</v>
      </c>
      <c r="I323" s="1093">
        <v>5264.424</v>
      </c>
      <c r="J323" s="978">
        <f t="shared" si="25"/>
        <v>0</v>
      </c>
    </row>
    <row r="324" spans="1:10" s="48" customFormat="1" ht="15" x14ac:dyDescent="0.25">
      <c r="A324" s="109" t="s">
        <v>58</v>
      </c>
      <c r="B324" s="54" t="s">
        <v>25</v>
      </c>
      <c r="C324" s="30">
        <v>7</v>
      </c>
      <c r="D324" s="30">
        <v>1</v>
      </c>
      <c r="E324" s="31">
        <v>9994209900</v>
      </c>
      <c r="F324" s="32">
        <v>119</v>
      </c>
      <c r="G324" s="68">
        <v>213</v>
      </c>
      <c r="H324" s="1093">
        <v>1589.856</v>
      </c>
      <c r="I324" s="1093">
        <v>1589.856</v>
      </c>
      <c r="J324" s="978">
        <f t="shared" si="25"/>
        <v>0</v>
      </c>
    </row>
    <row r="325" spans="1:10" s="15" customFormat="1" ht="15" x14ac:dyDescent="0.25">
      <c r="A325" s="176" t="s">
        <v>32</v>
      </c>
      <c r="B325" s="117" t="s">
        <v>25</v>
      </c>
      <c r="C325" s="25">
        <v>7</v>
      </c>
      <c r="D325" s="25">
        <v>1</v>
      </c>
      <c r="E325" s="26">
        <v>9994209900</v>
      </c>
      <c r="F325" s="27">
        <v>244</v>
      </c>
      <c r="G325" s="316">
        <v>221</v>
      </c>
      <c r="H325" s="75"/>
      <c r="I325" s="75"/>
      <c r="J325" s="980">
        <f t="shared" si="25"/>
        <v>0</v>
      </c>
    </row>
    <row r="326" spans="1:10" s="15" customFormat="1" ht="15" x14ac:dyDescent="0.25">
      <c r="A326" s="176" t="s">
        <v>33</v>
      </c>
      <c r="B326" s="117" t="s">
        <v>25</v>
      </c>
      <c r="C326" s="25">
        <v>7</v>
      </c>
      <c r="D326" s="25">
        <v>1</v>
      </c>
      <c r="E326" s="26">
        <v>9994209900</v>
      </c>
      <c r="F326" s="27">
        <v>247</v>
      </c>
      <c r="G326" s="316">
        <v>223</v>
      </c>
      <c r="H326" s="75">
        <f>1200-400-300+260</f>
        <v>760</v>
      </c>
      <c r="I326" s="75">
        <f>1200-400-300+260+500</f>
        <v>1260</v>
      </c>
      <c r="J326" s="980">
        <f t="shared" si="25"/>
        <v>500</v>
      </c>
    </row>
    <row r="327" spans="1:10" s="15" customFormat="1" x14ac:dyDescent="0.2">
      <c r="A327" s="184" t="s">
        <v>146</v>
      </c>
      <c r="B327" s="178" t="s">
        <v>25</v>
      </c>
      <c r="C327" s="179">
        <v>7</v>
      </c>
      <c r="D327" s="179">
        <v>1</v>
      </c>
      <c r="E327" s="180">
        <v>9994209900</v>
      </c>
      <c r="F327" s="181">
        <v>247</v>
      </c>
      <c r="G327" s="182">
        <v>223</v>
      </c>
      <c r="H327" s="911">
        <v>149.97293999999999</v>
      </c>
      <c r="I327" s="911">
        <v>149.97293999999999</v>
      </c>
      <c r="J327" s="1010">
        <f t="shared" ref="J327" si="26">I327-H327</f>
        <v>0</v>
      </c>
    </row>
    <row r="328" spans="1:10" s="15" customFormat="1" ht="15" x14ac:dyDescent="0.25">
      <c r="A328" s="176" t="s">
        <v>35</v>
      </c>
      <c r="B328" s="117" t="s">
        <v>25</v>
      </c>
      <c r="C328" s="25">
        <v>7</v>
      </c>
      <c r="D328" s="25">
        <v>1</v>
      </c>
      <c r="E328" s="26">
        <v>9994209900</v>
      </c>
      <c r="F328" s="27">
        <v>244</v>
      </c>
      <c r="G328" s="316">
        <v>225</v>
      </c>
      <c r="H328" s="75"/>
      <c r="I328" s="75">
        <v>70</v>
      </c>
      <c r="J328" s="980">
        <f t="shared" si="25"/>
        <v>70</v>
      </c>
    </row>
    <row r="329" spans="1:10" s="15" customFormat="1" ht="15" x14ac:dyDescent="0.25">
      <c r="A329" s="176" t="s">
        <v>44</v>
      </c>
      <c r="B329" s="117" t="s">
        <v>25</v>
      </c>
      <c r="C329" s="25">
        <v>7</v>
      </c>
      <c r="D329" s="25">
        <v>1</v>
      </c>
      <c r="E329" s="26">
        <v>9994209900</v>
      </c>
      <c r="F329" s="27">
        <v>244</v>
      </c>
      <c r="G329" s="316">
        <v>226</v>
      </c>
      <c r="H329" s="75">
        <f>6+2.45+23+8.9097</f>
        <v>40.359700000000004</v>
      </c>
      <c r="I329" s="75">
        <f>6+2.45+23+8.9097</f>
        <v>40.359700000000004</v>
      </c>
      <c r="J329" s="980">
        <f t="shared" si="25"/>
        <v>0</v>
      </c>
    </row>
    <row r="330" spans="1:10" s="15" customFormat="1" ht="15" x14ac:dyDescent="0.25">
      <c r="A330" s="176" t="s">
        <v>264</v>
      </c>
      <c r="B330" s="117" t="s">
        <v>25</v>
      </c>
      <c r="C330" s="25">
        <v>7</v>
      </c>
      <c r="D330" s="25">
        <v>1</v>
      </c>
      <c r="E330" s="26">
        <v>9994209900</v>
      </c>
      <c r="F330" s="27">
        <v>244</v>
      </c>
      <c r="G330" s="316">
        <v>226</v>
      </c>
      <c r="H330" s="75"/>
      <c r="I330" s="75">
        <v>35.5212</v>
      </c>
      <c r="J330" s="980">
        <f t="shared" si="25"/>
        <v>35.5212</v>
      </c>
    </row>
    <row r="331" spans="1:10" s="15" customFormat="1" ht="15" x14ac:dyDescent="0.25">
      <c r="A331" s="176" t="s">
        <v>265</v>
      </c>
      <c r="B331" s="117" t="s">
        <v>25</v>
      </c>
      <c r="C331" s="25">
        <v>7</v>
      </c>
      <c r="D331" s="25">
        <v>1</v>
      </c>
      <c r="E331" s="26">
        <v>9994209900</v>
      </c>
      <c r="F331" s="27">
        <v>244</v>
      </c>
      <c r="G331" s="316">
        <v>226</v>
      </c>
      <c r="H331" s="75">
        <v>50</v>
      </c>
      <c r="I331" s="75">
        <v>50</v>
      </c>
      <c r="J331" s="980">
        <f t="shared" si="25"/>
        <v>0</v>
      </c>
    </row>
    <row r="332" spans="1:10" s="15" customFormat="1" ht="15" x14ac:dyDescent="0.25">
      <c r="A332" s="177" t="s">
        <v>72</v>
      </c>
      <c r="B332" s="117" t="s">
        <v>25</v>
      </c>
      <c r="C332" s="25">
        <v>7</v>
      </c>
      <c r="D332" s="25">
        <v>1</v>
      </c>
      <c r="E332" s="26">
        <v>9994209900</v>
      </c>
      <c r="F332" s="27">
        <v>851</v>
      </c>
      <c r="G332" s="316">
        <v>291</v>
      </c>
      <c r="H332" s="75">
        <v>6.8170000000000002</v>
      </c>
      <c r="I332" s="75">
        <v>6.8170000000000002</v>
      </c>
      <c r="J332" s="980">
        <f t="shared" si="25"/>
        <v>0</v>
      </c>
    </row>
    <row r="333" spans="1:10" s="95" customFormat="1" ht="14.25" customHeight="1" x14ac:dyDescent="0.25">
      <c r="A333" s="85" t="s">
        <v>45</v>
      </c>
      <c r="B333" s="117" t="s">
        <v>25</v>
      </c>
      <c r="C333" s="25">
        <v>7</v>
      </c>
      <c r="D333" s="25">
        <v>1</v>
      </c>
      <c r="E333" s="26">
        <v>9994209900</v>
      </c>
      <c r="F333" s="27">
        <v>244</v>
      </c>
      <c r="G333" s="27">
        <v>310</v>
      </c>
      <c r="H333" s="75"/>
      <c r="I333" s="75">
        <v>50</v>
      </c>
      <c r="J333" s="980">
        <f t="shared" si="25"/>
        <v>50</v>
      </c>
    </row>
    <row r="334" spans="1:10" s="15" customFormat="1" ht="15" x14ac:dyDescent="0.25">
      <c r="A334" s="177" t="s">
        <v>73</v>
      </c>
      <c r="B334" s="117" t="s">
        <v>25</v>
      </c>
      <c r="C334" s="25">
        <v>7</v>
      </c>
      <c r="D334" s="25">
        <v>1</v>
      </c>
      <c r="E334" s="26">
        <v>9994209900</v>
      </c>
      <c r="F334" s="27">
        <v>244</v>
      </c>
      <c r="G334" s="316">
        <v>342</v>
      </c>
      <c r="H334" s="75">
        <f>3516-293-293</f>
        <v>2930</v>
      </c>
      <c r="I334" s="75">
        <f>3516-293-293</f>
        <v>2930</v>
      </c>
      <c r="J334" s="980">
        <f t="shared" si="25"/>
        <v>0</v>
      </c>
    </row>
    <row r="335" spans="1:10" s="15" customFormat="1" ht="15" x14ac:dyDescent="0.25">
      <c r="A335" s="177" t="s">
        <v>187</v>
      </c>
      <c r="B335" s="117" t="s">
        <v>25</v>
      </c>
      <c r="C335" s="25">
        <v>7</v>
      </c>
      <c r="D335" s="25">
        <v>1</v>
      </c>
      <c r="E335" s="26">
        <v>9994209900</v>
      </c>
      <c r="F335" s="27">
        <v>244</v>
      </c>
      <c r="G335" s="316">
        <v>344</v>
      </c>
      <c r="H335" s="979"/>
      <c r="I335" s="979"/>
      <c r="J335" s="980">
        <f t="shared" si="25"/>
        <v>0</v>
      </c>
    </row>
    <row r="336" spans="1:10" s="15" customFormat="1" ht="15" x14ac:dyDescent="0.25">
      <c r="A336" s="167" t="s">
        <v>358</v>
      </c>
      <c r="B336" s="117" t="s">
        <v>25</v>
      </c>
      <c r="C336" s="25">
        <v>7</v>
      </c>
      <c r="D336" s="25">
        <v>1</v>
      </c>
      <c r="E336" s="26">
        <v>9994209900</v>
      </c>
      <c r="F336" s="27">
        <v>244</v>
      </c>
      <c r="G336" s="316">
        <v>345</v>
      </c>
      <c r="H336" s="75"/>
      <c r="I336" s="75"/>
      <c r="J336" s="980">
        <f t="shared" si="25"/>
        <v>0</v>
      </c>
    </row>
    <row r="337" spans="1:10" s="15" customFormat="1" ht="15.75" thickBot="1" x14ac:dyDescent="0.3">
      <c r="A337" s="169" t="s">
        <v>148</v>
      </c>
      <c r="B337" s="171" t="s">
        <v>25</v>
      </c>
      <c r="C337" s="143">
        <v>7</v>
      </c>
      <c r="D337" s="143">
        <v>1</v>
      </c>
      <c r="E337" s="161">
        <v>9994209900</v>
      </c>
      <c r="F337" s="145">
        <v>244</v>
      </c>
      <c r="G337" s="172">
        <v>346</v>
      </c>
      <c r="H337" s="990"/>
      <c r="I337" s="990"/>
      <c r="J337" s="991">
        <f t="shared" si="25"/>
        <v>0</v>
      </c>
    </row>
    <row r="338" spans="1:10" s="15" customFormat="1" ht="15" thickBot="1" x14ac:dyDescent="0.25">
      <c r="A338" s="213" t="s">
        <v>430</v>
      </c>
      <c r="B338" s="214" t="s">
        <v>25</v>
      </c>
      <c r="C338" s="215"/>
      <c r="D338" s="215"/>
      <c r="E338" s="71"/>
      <c r="F338" s="216"/>
      <c r="G338" s="216"/>
      <c r="H338" s="992">
        <f>SUM(H340:H353)-H344</f>
        <v>6172.0439999999999</v>
      </c>
      <c r="I338" s="992">
        <f>SUM(I340:I353)-I344</f>
        <v>6977.5652</v>
      </c>
      <c r="J338" s="993">
        <f>SUM(J340:J353)-J344</f>
        <v>805.52120000000002</v>
      </c>
    </row>
    <row r="339" spans="1:10" s="15" customFormat="1" ht="15" x14ac:dyDescent="0.25">
      <c r="A339" s="173" t="s">
        <v>28</v>
      </c>
      <c r="B339" s="174" t="s">
        <v>25</v>
      </c>
      <c r="C339" s="98">
        <v>7</v>
      </c>
      <c r="D339" s="98">
        <v>1</v>
      </c>
      <c r="E339" s="103">
        <v>9994209900</v>
      </c>
      <c r="F339" s="99">
        <v>0</v>
      </c>
      <c r="G339" s="175">
        <v>210</v>
      </c>
      <c r="H339" s="1091">
        <f>H340+H341</f>
        <v>3611.2059999999997</v>
      </c>
      <c r="I339" s="1091">
        <f>I340+I341</f>
        <v>3611.2059999999997</v>
      </c>
      <c r="J339" s="1092">
        <f>J340+J341</f>
        <v>0</v>
      </c>
    </row>
    <row r="340" spans="1:10" s="48" customFormat="1" ht="15" x14ac:dyDescent="0.25">
      <c r="A340" s="109" t="s">
        <v>29</v>
      </c>
      <c r="B340" s="54" t="s">
        <v>25</v>
      </c>
      <c r="C340" s="30">
        <v>7</v>
      </c>
      <c r="D340" s="30">
        <v>1</v>
      </c>
      <c r="E340" s="31">
        <v>9994209900</v>
      </c>
      <c r="F340" s="32">
        <v>111</v>
      </c>
      <c r="G340" s="68">
        <v>211</v>
      </c>
      <c r="H340" s="1093">
        <v>2773.5839999999998</v>
      </c>
      <c r="I340" s="1093">
        <v>2773.5839999999998</v>
      </c>
      <c r="J340" s="978">
        <f t="shared" si="25"/>
        <v>0</v>
      </c>
    </row>
    <row r="341" spans="1:10" s="48" customFormat="1" ht="15" x14ac:dyDescent="0.25">
      <c r="A341" s="109" t="s">
        <v>58</v>
      </c>
      <c r="B341" s="54" t="s">
        <v>25</v>
      </c>
      <c r="C341" s="30">
        <v>7</v>
      </c>
      <c r="D341" s="30">
        <v>1</v>
      </c>
      <c r="E341" s="31">
        <v>9994209900</v>
      </c>
      <c r="F341" s="32">
        <v>119</v>
      </c>
      <c r="G341" s="68">
        <v>213</v>
      </c>
      <c r="H341" s="1093">
        <v>837.62199999999996</v>
      </c>
      <c r="I341" s="1093">
        <v>837.62199999999996</v>
      </c>
      <c r="J341" s="978">
        <f t="shared" si="25"/>
        <v>0</v>
      </c>
    </row>
    <row r="342" spans="1:10" s="15" customFormat="1" ht="15" x14ac:dyDescent="0.25">
      <c r="A342" s="176" t="s">
        <v>32</v>
      </c>
      <c r="B342" s="117" t="s">
        <v>25</v>
      </c>
      <c r="C342" s="25">
        <v>7</v>
      </c>
      <c r="D342" s="25">
        <v>1</v>
      </c>
      <c r="E342" s="26">
        <v>9994209900</v>
      </c>
      <c r="F342" s="27">
        <v>244</v>
      </c>
      <c r="G342" s="316">
        <v>221</v>
      </c>
      <c r="H342" s="75"/>
      <c r="I342" s="75"/>
      <c r="J342" s="980">
        <f t="shared" si="25"/>
        <v>0</v>
      </c>
    </row>
    <row r="343" spans="1:10" s="15" customFormat="1" ht="15" x14ac:dyDescent="0.25">
      <c r="A343" s="176" t="s">
        <v>33</v>
      </c>
      <c r="B343" s="117" t="s">
        <v>25</v>
      </c>
      <c r="C343" s="25">
        <v>7</v>
      </c>
      <c r="D343" s="25">
        <v>1</v>
      </c>
      <c r="E343" s="26">
        <v>9994209900</v>
      </c>
      <c r="F343" s="27">
        <v>247</v>
      </c>
      <c r="G343" s="316">
        <v>223</v>
      </c>
      <c r="H343" s="75">
        <f>1330-443-387+540+200</f>
        <v>1240</v>
      </c>
      <c r="I343" s="75">
        <f>1330-443-387+540+200+700</f>
        <v>1940</v>
      </c>
      <c r="J343" s="980">
        <f t="shared" si="25"/>
        <v>700</v>
      </c>
    </row>
    <row r="344" spans="1:10" s="15" customFormat="1" ht="15" x14ac:dyDescent="0.25">
      <c r="A344" s="184" t="s">
        <v>146</v>
      </c>
      <c r="B344" s="178" t="s">
        <v>25</v>
      </c>
      <c r="C344" s="179">
        <v>7</v>
      </c>
      <c r="D344" s="179">
        <v>1</v>
      </c>
      <c r="E344" s="180">
        <v>9994209900</v>
      </c>
      <c r="F344" s="181">
        <v>247</v>
      </c>
      <c r="G344" s="182">
        <v>223</v>
      </c>
      <c r="H344" s="911"/>
      <c r="I344" s="911"/>
      <c r="J344" s="978">
        <f t="shared" si="25"/>
        <v>0</v>
      </c>
    </row>
    <row r="345" spans="1:10" s="15" customFormat="1" ht="15" x14ac:dyDescent="0.25">
      <c r="A345" s="176" t="s">
        <v>35</v>
      </c>
      <c r="B345" s="117" t="s">
        <v>25</v>
      </c>
      <c r="C345" s="25">
        <v>7</v>
      </c>
      <c r="D345" s="25">
        <v>1</v>
      </c>
      <c r="E345" s="26">
        <v>9994209900</v>
      </c>
      <c r="F345" s="27">
        <v>244</v>
      </c>
      <c r="G345" s="316">
        <v>225</v>
      </c>
      <c r="H345" s="75"/>
      <c r="I345" s="75">
        <v>70</v>
      </c>
      <c r="J345" s="980">
        <f t="shared" si="25"/>
        <v>70</v>
      </c>
    </row>
    <row r="346" spans="1:10" s="15" customFormat="1" ht="15" x14ac:dyDescent="0.25">
      <c r="A346" s="176" t="s">
        <v>44</v>
      </c>
      <c r="B346" s="117" t="s">
        <v>25</v>
      </c>
      <c r="C346" s="25">
        <v>7</v>
      </c>
      <c r="D346" s="25">
        <v>1</v>
      </c>
      <c r="E346" s="26">
        <v>9994209900</v>
      </c>
      <c r="F346" s="27">
        <v>244</v>
      </c>
      <c r="G346" s="316">
        <v>226</v>
      </c>
      <c r="H346" s="75">
        <f>6+23+2.45</f>
        <v>31.45</v>
      </c>
      <c r="I346" s="75">
        <f>6+23+2.45</f>
        <v>31.45</v>
      </c>
      <c r="J346" s="980">
        <f t="shared" si="25"/>
        <v>0</v>
      </c>
    </row>
    <row r="347" spans="1:10" s="15" customFormat="1" ht="15" x14ac:dyDescent="0.25">
      <c r="A347" s="176" t="s">
        <v>264</v>
      </c>
      <c r="B347" s="117" t="s">
        <v>25</v>
      </c>
      <c r="C347" s="25">
        <v>7</v>
      </c>
      <c r="D347" s="25">
        <v>1</v>
      </c>
      <c r="E347" s="26">
        <v>9994209900</v>
      </c>
      <c r="F347" s="27">
        <v>244</v>
      </c>
      <c r="G347" s="316">
        <v>226</v>
      </c>
      <c r="H347" s="75"/>
      <c r="I347" s="75">
        <v>35.5212</v>
      </c>
      <c r="J347" s="980">
        <f t="shared" si="25"/>
        <v>35.5212</v>
      </c>
    </row>
    <row r="348" spans="1:10" s="15" customFormat="1" ht="15" x14ac:dyDescent="0.25">
      <c r="A348" s="176" t="s">
        <v>265</v>
      </c>
      <c r="B348" s="117" t="s">
        <v>25</v>
      </c>
      <c r="C348" s="25">
        <v>7</v>
      </c>
      <c r="D348" s="25">
        <v>1</v>
      </c>
      <c r="E348" s="26">
        <v>9994209900</v>
      </c>
      <c r="F348" s="27">
        <v>244</v>
      </c>
      <c r="G348" s="316">
        <v>226</v>
      </c>
      <c r="H348" s="75">
        <v>50</v>
      </c>
      <c r="I348" s="75">
        <v>50</v>
      </c>
      <c r="J348" s="980">
        <f t="shared" si="25"/>
        <v>0</v>
      </c>
    </row>
    <row r="349" spans="1:10" s="15" customFormat="1" ht="15" x14ac:dyDescent="0.25">
      <c r="A349" s="177" t="s">
        <v>72</v>
      </c>
      <c r="B349" s="117" t="s">
        <v>25</v>
      </c>
      <c r="C349" s="25">
        <v>7</v>
      </c>
      <c r="D349" s="25">
        <v>1</v>
      </c>
      <c r="E349" s="26">
        <v>9994209900</v>
      </c>
      <c r="F349" s="27">
        <v>851</v>
      </c>
      <c r="G349" s="316">
        <v>291</v>
      </c>
      <c r="H349" s="75">
        <v>11.388</v>
      </c>
      <c r="I349" s="75">
        <v>11.388</v>
      </c>
      <c r="J349" s="980">
        <f t="shared" ref="J349:J416" si="27">I349-H349</f>
        <v>0</v>
      </c>
    </row>
    <row r="350" spans="1:10" s="15" customFormat="1" ht="15" x14ac:dyDescent="0.25">
      <c r="A350" s="177" t="s">
        <v>45</v>
      </c>
      <c r="B350" s="117" t="s">
        <v>25</v>
      </c>
      <c r="C350" s="25">
        <v>7</v>
      </c>
      <c r="D350" s="25">
        <v>1</v>
      </c>
      <c r="E350" s="26">
        <v>9994209900</v>
      </c>
      <c r="F350" s="27">
        <v>244</v>
      </c>
      <c r="G350" s="316">
        <v>310</v>
      </c>
      <c r="H350" s="75"/>
      <c r="I350" s="75"/>
      <c r="J350" s="980">
        <f t="shared" si="27"/>
        <v>0</v>
      </c>
    </row>
    <row r="351" spans="1:10" s="15" customFormat="1" ht="15" x14ac:dyDescent="0.25">
      <c r="A351" s="177" t="s">
        <v>73</v>
      </c>
      <c r="B351" s="117" t="s">
        <v>25</v>
      </c>
      <c r="C351" s="25">
        <v>7</v>
      </c>
      <c r="D351" s="25">
        <v>1</v>
      </c>
      <c r="E351" s="26">
        <v>9994209900</v>
      </c>
      <c r="F351" s="27">
        <v>244</v>
      </c>
      <c r="G351" s="316">
        <v>342</v>
      </c>
      <c r="H351" s="75">
        <f>1473-123-122</f>
        <v>1228</v>
      </c>
      <c r="I351" s="75">
        <f>1473-123-122</f>
        <v>1228</v>
      </c>
      <c r="J351" s="980">
        <f t="shared" si="27"/>
        <v>0</v>
      </c>
    </row>
    <row r="352" spans="1:10" s="15" customFormat="1" ht="15" x14ac:dyDescent="0.25">
      <c r="A352" s="177" t="s">
        <v>187</v>
      </c>
      <c r="B352" s="117" t="s">
        <v>25</v>
      </c>
      <c r="C352" s="25">
        <v>7</v>
      </c>
      <c r="D352" s="25">
        <v>1</v>
      </c>
      <c r="E352" s="26">
        <v>9994209900</v>
      </c>
      <c r="F352" s="27">
        <v>244</v>
      </c>
      <c r="G352" s="316">
        <v>344</v>
      </c>
      <c r="H352" s="979"/>
      <c r="I352" s="979"/>
      <c r="J352" s="980">
        <f t="shared" si="27"/>
        <v>0</v>
      </c>
    </row>
    <row r="353" spans="1:10" s="183" customFormat="1" ht="15.75" thickBot="1" x14ac:dyDescent="0.3">
      <c r="A353" s="324" t="s">
        <v>148</v>
      </c>
      <c r="B353" s="322" t="s">
        <v>25</v>
      </c>
      <c r="C353" s="313">
        <v>7</v>
      </c>
      <c r="D353" s="313">
        <v>1</v>
      </c>
      <c r="E353" s="314">
        <v>9994209900</v>
      </c>
      <c r="F353" s="315">
        <v>244</v>
      </c>
      <c r="G353" s="323">
        <v>346</v>
      </c>
      <c r="H353" s="913"/>
      <c r="I353" s="913"/>
      <c r="J353" s="1094">
        <f t="shared" si="27"/>
        <v>0</v>
      </c>
    </row>
    <row r="354" spans="1:10" s="15" customFormat="1" ht="15" thickBot="1" x14ac:dyDescent="0.25">
      <c r="A354" s="426" t="s">
        <v>431</v>
      </c>
      <c r="B354" s="427" t="s">
        <v>25</v>
      </c>
      <c r="C354" s="428"/>
      <c r="D354" s="428"/>
      <c r="E354" s="461"/>
      <c r="F354" s="430"/>
      <c r="G354" s="430"/>
      <c r="H354" s="908">
        <f>SUM(H356:H372)-H360</f>
        <v>8475.1620000000003</v>
      </c>
      <c r="I354" s="908">
        <f>SUM(I356:I372)-I360</f>
        <v>8754.5056000000004</v>
      </c>
      <c r="J354" s="909">
        <f>SUM(J356:J372)-J360</f>
        <v>279.34359999999998</v>
      </c>
    </row>
    <row r="355" spans="1:10" s="15" customFormat="1" ht="15" x14ac:dyDescent="0.25">
      <c r="A355" s="173" t="s">
        <v>28</v>
      </c>
      <c r="B355" s="174" t="s">
        <v>25</v>
      </c>
      <c r="C355" s="98">
        <v>7</v>
      </c>
      <c r="D355" s="98">
        <v>1</v>
      </c>
      <c r="E355" s="103">
        <v>9994209900</v>
      </c>
      <c r="F355" s="99">
        <v>0</v>
      </c>
      <c r="G355" s="175">
        <v>210</v>
      </c>
      <c r="H355" s="1091">
        <f>H356+H357</f>
        <v>5802.4719999999998</v>
      </c>
      <c r="I355" s="1091">
        <f>I356+I357</f>
        <v>5802.4719999999998</v>
      </c>
      <c r="J355" s="1092">
        <f>J356+J357</f>
        <v>0</v>
      </c>
    </row>
    <row r="356" spans="1:10" s="48" customFormat="1" ht="15" x14ac:dyDescent="0.25">
      <c r="A356" s="109" t="s">
        <v>29</v>
      </c>
      <c r="B356" s="54" t="s">
        <v>25</v>
      </c>
      <c r="C356" s="30">
        <v>7</v>
      </c>
      <c r="D356" s="30">
        <v>1</v>
      </c>
      <c r="E356" s="31">
        <v>9994209900</v>
      </c>
      <c r="F356" s="32">
        <v>111</v>
      </c>
      <c r="G356" s="68">
        <v>211</v>
      </c>
      <c r="H356" s="1093">
        <v>4456.5839999999998</v>
      </c>
      <c r="I356" s="1093">
        <v>4456.5839999999998</v>
      </c>
      <c r="J356" s="978">
        <f t="shared" si="27"/>
        <v>0</v>
      </c>
    </row>
    <row r="357" spans="1:10" s="48" customFormat="1" ht="15" x14ac:dyDescent="0.25">
      <c r="A357" s="109" t="s">
        <v>58</v>
      </c>
      <c r="B357" s="54" t="s">
        <v>25</v>
      </c>
      <c r="C357" s="30">
        <v>7</v>
      </c>
      <c r="D357" s="30">
        <v>1</v>
      </c>
      <c r="E357" s="31">
        <v>9994209900</v>
      </c>
      <c r="F357" s="32">
        <v>119</v>
      </c>
      <c r="G357" s="68">
        <v>213</v>
      </c>
      <c r="H357" s="1093">
        <v>1345.8879999999999</v>
      </c>
      <c r="I357" s="1093">
        <v>1345.8879999999999</v>
      </c>
      <c r="J357" s="978">
        <f t="shared" si="27"/>
        <v>0</v>
      </c>
    </row>
    <row r="358" spans="1:10" s="15" customFormat="1" ht="15" x14ac:dyDescent="0.25">
      <c r="A358" s="176" t="s">
        <v>32</v>
      </c>
      <c r="B358" s="117" t="s">
        <v>25</v>
      </c>
      <c r="C358" s="25">
        <v>7</v>
      </c>
      <c r="D358" s="25">
        <v>1</v>
      </c>
      <c r="E358" s="26">
        <v>9994209900</v>
      </c>
      <c r="F358" s="27">
        <v>244</v>
      </c>
      <c r="G358" s="316">
        <v>221</v>
      </c>
      <c r="H358" s="75"/>
      <c r="I358" s="75"/>
      <c r="J358" s="980">
        <f t="shared" si="27"/>
        <v>0</v>
      </c>
    </row>
    <row r="359" spans="1:10" s="15" customFormat="1" ht="16.5" customHeight="1" x14ac:dyDescent="0.25">
      <c r="A359" s="176" t="s">
        <v>33</v>
      </c>
      <c r="B359" s="117" t="s">
        <v>25</v>
      </c>
      <c r="C359" s="25">
        <v>7</v>
      </c>
      <c r="D359" s="25">
        <v>1</v>
      </c>
      <c r="E359" s="26">
        <v>9994209900</v>
      </c>
      <c r="F359" s="27">
        <v>247</v>
      </c>
      <c r="G359" s="316">
        <v>223</v>
      </c>
      <c r="H359" s="75">
        <f>965-322</f>
        <v>643</v>
      </c>
      <c r="I359" s="75">
        <f>965-322+100</f>
        <v>743</v>
      </c>
      <c r="J359" s="980">
        <f t="shared" si="27"/>
        <v>100</v>
      </c>
    </row>
    <row r="360" spans="1:10" s="15" customFormat="1" x14ac:dyDescent="0.2">
      <c r="A360" s="184" t="s">
        <v>146</v>
      </c>
      <c r="B360" s="178" t="s">
        <v>25</v>
      </c>
      <c r="C360" s="179">
        <v>7</v>
      </c>
      <c r="D360" s="179">
        <v>1</v>
      </c>
      <c r="E360" s="180">
        <v>9994209900</v>
      </c>
      <c r="F360" s="181">
        <v>247</v>
      </c>
      <c r="G360" s="182">
        <v>223</v>
      </c>
      <c r="H360" s="911">
        <v>79.490049999999997</v>
      </c>
      <c r="I360" s="1095">
        <v>70.490049999999997</v>
      </c>
      <c r="J360" s="1010">
        <f t="shared" si="27"/>
        <v>-9</v>
      </c>
    </row>
    <row r="361" spans="1:10" s="15" customFormat="1" ht="15" x14ac:dyDescent="0.25">
      <c r="A361" s="176" t="s">
        <v>35</v>
      </c>
      <c r="B361" s="117" t="s">
        <v>25</v>
      </c>
      <c r="C361" s="25">
        <v>7</v>
      </c>
      <c r="D361" s="25">
        <v>1</v>
      </c>
      <c r="E361" s="26">
        <v>9994209900</v>
      </c>
      <c r="F361" s="27">
        <v>244</v>
      </c>
      <c r="G361" s="316">
        <v>225</v>
      </c>
      <c r="H361" s="75"/>
      <c r="I361" s="75"/>
      <c r="J361" s="980">
        <f t="shared" si="27"/>
        <v>0</v>
      </c>
    </row>
    <row r="362" spans="1:10" s="15" customFormat="1" ht="15" x14ac:dyDescent="0.25">
      <c r="A362" s="176" t="s">
        <v>44</v>
      </c>
      <c r="B362" s="117" t="s">
        <v>25</v>
      </c>
      <c r="C362" s="25">
        <v>7</v>
      </c>
      <c r="D362" s="25">
        <v>1</v>
      </c>
      <c r="E362" s="26">
        <v>9994209900</v>
      </c>
      <c r="F362" s="27">
        <v>244</v>
      </c>
      <c r="G362" s="316">
        <v>226</v>
      </c>
      <c r="H362" s="75">
        <f>6+6+23+6.91</f>
        <v>41.91</v>
      </c>
      <c r="I362" s="75">
        <f>6+6+23+6.91</f>
        <v>41.91</v>
      </c>
      <c r="J362" s="980">
        <f t="shared" si="27"/>
        <v>0</v>
      </c>
    </row>
    <row r="363" spans="1:10" s="15" customFormat="1" ht="15" x14ac:dyDescent="0.25">
      <c r="A363" s="176" t="s">
        <v>264</v>
      </c>
      <c r="B363" s="117" t="s">
        <v>25</v>
      </c>
      <c r="C363" s="25">
        <v>7</v>
      </c>
      <c r="D363" s="25">
        <v>1</v>
      </c>
      <c r="E363" s="26">
        <v>9994209900</v>
      </c>
      <c r="F363" s="27">
        <v>244</v>
      </c>
      <c r="G363" s="316">
        <v>226</v>
      </c>
      <c r="H363" s="75"/>
      <c r="I363" s="75">
        <v>29.343599999999999</v>
      </c>
      <c r="J363" s="980">
        <f t="shared" si="27"/>
        <v>29.343599999999999</v>
      </c>
    </row>
    <row r="364" spans="1:10" s="15" customFormat="1" ht="15" x14ac:dyDescent="0.25">
      <c r="A364" s="176" t="s">
        <v>265</v>
      </c>
      <c r="B364" s="117" t="s">
        <v>25</v>
      </c>
      <c r="C364" s="25">
        <v>7</v>
      </c>
      <c r="D364" s="25">
        <v>1</v>
      </c>
      <c r="E364" s="26">
        <v>9994209900</v>
      </c>
      <c r="F364" s="27">
        <v>244</v>
      </c>
      <c r="G364" s="316">
        <v>226</v>
      </c>
      <c r="H364" s="75"/>
      <c r="I364" s="75"/>
      <c r="J364" s="980">
        <f t="shared" si="27"/>
        <v>0</v>
      </c>
    </row>
    <row r="365" spans="1:10" s="15" customFormat="1" ht="15" x14ac:dyDescent="0.25">
      <c r="A365" s="177" t="s">
        <v>72</v>
      </c>
      <c r="B365" s="117" t="s">
        <v>25</v>
      </c>
      <c r="C365" s="25">
        <v>7</v>
      </c>
      <c r="D365" s="25">
        <v>1</v>
      </c>
      <c r="E365" s="26">
        <v>9994209900</v>
      </c>
      <c r="F365" s="27">
        <v>851</v>
      </c>
      <c r="G365" s="316">
        <v>291</v>
      </c>
      <c r="H365" s="75">
        <v>8.7799999999999994</v>
      </c>
      <c r="I365" s="75">
        <v>8.7799999999999994</v>
      </c>
      <c r="J365" s="980">
        <f t="shared" si="27"/>
        <v>0</v>
      </c>
    </row>
    <row r="366" spans="1:10" s="15" customFormat="1" ht="15" x14ac:dyDescent="0.25">
      <c r="A366" s="177" t="s">
        <v>73</v>
      </c>
      <c r="B366" s="117" t="s">
        <v>25</v>
      </c>
      <c r="C366" s="25">
        <v>7</v>
      </c>
      <c r="D366" s="25">
        <v>1</v>
      </c>
      <c r="E366" s="26">
        <v>9994209900</v>
      </c>
      <c r="F366" s="27">
        <v>244</v>
      </c>
      <c r="G366" s="316">
        <v>342</v>
      </c>
      <c r="H366" s="75">
        <f>2375-198-198</f>
        <v>1979</v>
      </c>
      <c r="I366" s="75">
        <f>2375-198-198</f>
        <v>1979</v>
      </c>
      <c r="J366" s="980">
        <f t="shared" si="27"/>
        <v>0</v>
      </c>
    </row>
    <row r="367" spans="1:10" s="15" customFormat="1" ht="15" x14ac:dyDescent="0.25">
      <c r="A367" s="177" t="s">
        <v>45</v>
      </c>
      <c r="B367" s="117" t="s">
        <v>25</v>
      </c>
      <c r="C367" s="25">
        <v>7</v>
      </c>
      <c r="D367" s="25">
        <v>1</v>
      </c>
      <c r="E367" s="26">
        <v>9994209900</v>
      </c>
      <c r="F367" s="27">
        <v>244</v>
      </c>
      <c r="G367" s="316">
        <v>310</v>
      </c>
      <c r="H367" s="75"/>
      <c r="I367" s="75"/>
      <c r="J367" s="980">
        <f t="shared" si="27"/>
        <v>0</v>
      </c>
    </row>
    <row r="368" spans="1:10" s="15" customFormat="1" ht="15" x14ac:dyDescent="0.25">
      <c r="A368" s="177" t="s">
        <v>143</v>
      </c>
      <c r="B368" s="117" t="s">
        <v>25</v>
      </c>
      <c r="C368" s="25">
        <v>7</v>
      </c>
      <c r="D368" s="25">
        <v>1</v>
      </c>
      <c r="E368" s="26">
        <v>9994209900</v>
      </c>
      <c r="F368" s="27">
        <v>244</v>
      </c>
      <c r="G368" s="316">
        <v>343</v>
      </c>
      <c r="H368" s="75"/>
      <c r="I368" s="75"/>
      <c r="J368" s="980">
        <f t="shared" si="27"/>
        <v>0</v>
      </c>
    </row>
    <row r="369" spans="1:10" s="15" customFormat="1" ht="15" x14ac:dyDescent="0.25">
      <c r="A369" s="177" t="s">
        <v>144</v>
      </c>
      <c r="B369" s="117" t="s">
        <v>25</v>
      </c>
      <c r="C369" s="25">
        <v>7</v>
      </c>
      <c r="D369" s="25">
        <v>1</v>
      </c>
      <c r="E369" s="26">
        <v>9994209900</v>
      </c>
      <c r="F369" s="27">
        <v>244</v>
      </c>
      <c r="G369" s="316">
        <v>343</v>
      </c>
      <c r="H369" s="75"/>
      <c r="I369" s="75"/>
      <c r="J369" s="980">
        <f t="shared" si="27"/>
        <v>0</v>
      </c>
    </row>
    <row r="370" spans="1:10" s="15" customFormat="1" ht="15" x14ac:dyDescent="0.25">
      <c r="A370" s="177" t="s">
        <v>187</v>
      </c>
      <c r="B370" s="117" t="s">
        <v>25</v>
      </c>
      <c r="C370" s="25">
        <v>7</v>
      </c>
      <c r="D370" s="25">
        <v>1</v>
      </c>
      <c r="E370" s="26">
        <v>9994209900</v>
      </c>
      <c r="F370" s="27">
        <v>244</v>
      </c>
      <c r="G370" s="316">
        <v>344</v>
      </c>
      <c r="H370" s="75"/>
      <c r="I370" s="75">
        <v>150</v>
      </c>
      <c r="J370" s="980">
        <f t="shared" si="27"/>
        <v>150</v>
      </c>
    </row>
    <row r="371" spans="1:10" s="183" customFormat="1" ht="15" x14ac:dyDescent="0.25">
      <c r="A371" s="167" t="s">
        <v>358</v>
      </c>
      <c r="B371" s="117" t="s">
        <v>25</v>
      </c>
      <c r="C371" s="25">
        <v>7</v>
      </c>
      <c r="D371" s="25">
        <v>1</v>
      </c>
      <c r="E371" s="26">
        <v>9994209900</v>
      </c>
      <c r="F371" s="27">
        <v>244</v>
      </c>
      <c r="G371" s="316">
        <v>345</v>
      </c>
      <c r="H371" s="75"/>
      <c r="I371" s="75"/>
      <c r="J371" s="980">
        <f t="shared" si="27"/>
        <v>0</v>
      </c>
    </row>
    <row r="372" spans="1:10" s="183" customFormat="1" ht="15.75" thickBot="1" x14ac:dyDescent="0.3">
      <c r="A372" s="476" t="s">
        <v>148</v>
      </c>
      <c r="B372" s="606" t="s">
        <v>25</v>
      </c>
      <c r="C372" s="477">
        <v>7</v>
      </c>
      <c r="D372" s="477">
        <v>1</v>
      </c>
      <c r="E372" s="478">
        <v>9994209900</v>
      </c>
      <c r="F372" s="479">
        <v>244</v>
      </c>
      <c r="G372" s="607">
        <v>346</v>
      </c>
      <c r="H372" s="1090"/>
      <c r="I372" s="1090"/>
      <c r="J372" s="991">
        <f t="shared" si="27"/>
        <v>0</v>
      </c>
    </row>
    <row r="373" spans="1:10" s="15" customFormat="1" ht="15" thickBot="1" x14ac:dyDescent="0.25">
      <c r="A373" s="213" t="s">
        <v>432</v>
      </c>
      <c r="B373" s="214" t="s">
        <v>25</v>
      </c>
      <c r="C373" s="215"/>
      <c r="D373" s="215"/>
      <c r="E373" s="71"/>
      <c r="F373" s="216"/>
      <c r="G373" s="216"/>
      <c r="H373" s="992">
        <f>SUM(H375:H390)-H379</f>
        <v>9386.9380000000001</v>
      </c>
      <c r="I373" s="992">
        <f>SUM(I375:I390)-I379</f>
        <v>9792.4591999999993</v>
      </c>
      <c r="J373" s="993">
        <f>SUM(J375:J390)-J379</f>
        <v>405.52120000000002</v>
      </c>
    </row>
    <row r="374" spans="1:10" s="15" customFormat="1" ht="15" x14ac:dyDescent="0.25">
      <c r="A374" s="173" t="s">
        <v>28</v>
      </c>
      <c r="B374" s="174" t="s">
        <v>25</v>
      </c>
      <c r="C374" s="98">
        <v>7</v>
      </c>
      <c r="D374" s="98">
        <v>1</v>
      </c>
      <c r="E374" s="103">
        <v>9994209900</v>
      </c>
      <c r="F374" s="99">
        <v>0</v>
      </c>
      <c r="G374" s="175">
        <v>210</v>
      </c>
      <c r="H374" s="1091">
        <f>H375+H376</f>
        <v>5802.4719999999998</v>
      </c>
      <c r="I374" s="1091">
        <f>I375+I376</f>
        <v>5802.4719999999998</v>
      </c>
      <c r="J374" s="1092">
        <f>J375+J376</f>
        <v>0</v>
      </c>
    </row>
    <row r="375" spans="1:10" s="48" customFormat="1" ht="15" x14ac:dyDescent="0.25">
      <c r="A375" s="109" t="s">
        <v>29</v>
      </c>
      <c r="B375" s="54" t="s">
        <v>25</v>
      </c>
      <c r="C375" s="30">
        <v>7</v>
      </c>
      <c r="D375" s="30">
        <v>1</v>
      </c>
      <c r="E375" s="31">
        <v>9994209900</v>
      </c>
      <c r="F375" s="32">
        <v>111</v>
      </c>
      <c r="G375" s="68">
        <v>211</v>
      </c>
      <c r="H375" s="1093">
        <v>4456.5839999999998</v>
      </c>
      <c r="I375" s="1093">
        <v>4456.5839999999998</v>
      </c>
      <c r="J375" s="978">
        <f t="shared" si="27"/>
        <v>0</v>
      </c>
    </row>
    <row r="376" spans="1:10" s="48" customFormat="1" ht="15" x14ac:dyDescent="0.25">
      <c r="A376" s="109" t="s">
        <v>58</v>
      </c>
      <c r="B376" s="54" t="s">
        <v>25</v>
      </c>
      <c r="C376" s="30">
        <v>7</v>
      </c>
      <c r="D376" s="30">
        <v>1</v>
      </c>
      <c r="E376" s="31">
        <v>9994209900</v>
      </c>
      <c r="F376" s="32">
        <v>119</v>
      </c>
      <c r="G376" s="68">
        <v>213</v>
      </c>
      <c r="H376" s="1093">
        <v>1345.8879999999999</v>
      </c>
      <c r="I376" s="1093">
        <v>1345.8879999999999</v>
      </c>
      <c r="J376" s="978">
        <f t="shared" si="27"/>
        <v>0</v>
      </c>
    </row>
    <row r="377" spans="1:10" s="15" customFormat="1" ht="15" x14ac:dyDescent="0.25">
      <c r="A377" s="176" t="s">
        <v>32</v>
      </c>
      <c r="B377" s="117" t="s">
        <v>25</v>
      </c>
      <c r="C377" s="25">
        <v>7</v>
      </c>
      <c r="D377" s="25">
        <v>1</v>
      </c>
      <c r="E377" s="26">
        <v>9994209900</v>
      </c>
      <c r="F377" s="27">
        <v>244</v>
      </c>
      <c r="G377" s="316">
        <v>221</v>
      </c>
      <c r="H377" s="75"/>
      <c r="I377" s="75"/>
      <c r="J377" s="980">
        <f t="shared" si="27"/>
        <v>0</v>
      </c>
    </row>
    <row r="378" spans="1:10" s="15" customFormat="1" ht="15" x14ac:dyDescent="0.25">
      <c r="A378" s="176" t="s">
        <v>33</v>
      </c>
      <c r="B378" s="117" t="s">
        <v>25</v>
      </c>
      <c r="C378" s="25">
        <v>7</v>
      </c>
      <c r="D378" s="25">
        <v>1</v>
      </c>
      <c r="E378" s="26">
        <v>9994209900</v>
      </c>
      <c r="F378" s="27">
        <v>247</v>
      </c>
      <c r="G378" s="316">
        <v>223</v>
      </c>
      <c r="H378" s="75">
        <f>159-53</f>
        <v>106</v>
      </c>
      <c r="I378" s="75">
        <f>159-53+300</f>
        <v>406</v>
      </c>
      <c r="J378" s="980">
        <f t="shared" si="27"/>
        <v>300</v>
      </c>
    </row>
    <row r="379" spans="1:10" s="15" customFormat="1" x14ac:dyDescent="0.2">
      <c r="A379" s="184" t="s">
        <v>146</v>
      </c>
      <c r="B379" s="178" t="s">
        <v>25</v>
      </c>
      <c r="C379" s="179">
        <v>7</v>
      </c>
      <c r="D379" s="179">
        <v>1</v>
      </c>
      <c r="E379" s="180">
        <v>9994209900</v>
      </c>
      <c r="F379" s="181">
        <v>247</v>
      </c>
      <c r="G379" s="182">
        <v>223</v>
      </c>
      <c r="H379" s="911">
        <v>23.234680000000001</v>
      </c>
      <c r="I379" s="911">
        <v>23.234680000000001</v>
      </c>
      <c r="J379" s="1010">
        <f t="shared" ref="J379" si="28">I379-H379</f>
        <v>0</v>
      </c>
    </row>
    <row r="380" spans="1:10" s="15" customFormat="1" ht="15" x14ac:dyDescent="0.25">
      <c r="A380" s="176" t="s">
        <v>35</v>
      </c>
      <c r="B380" s="117" t="s">
        <v>25</v>
      </c>
      <c r="C380" s="25">
        <v>7</v>
      </c>
      <c r="D380" s="25">
        <v>1</v>
      </c>
      <c r="E380" s="26">
        <v>9994209900</v>
      </c>
      <c r="F380" s="27">
        <v>244</v>
      </c>
      <c r="G380" s="316">
        <v>225</v>
      </c>
      <c r="H380" s="75"/>
      <c r="I380" s="75">
        <v>70</v>
      </c>
      <c r="J380" s="980">
        <f t="shared" si="27"/>
        <v>70</v>
      </c>
    </row>
    <row r="381" spans="1:10" s="15" customFormat="1" ht="15" x14ac:dyDescent="0.25">
      <c r="A381" s="176" t="s">
        <v>44</v>
      </c>
      <c r="B381" s="117" t="s">
        <v>25</v>
      </c>
      <c r="C381" s="25">
        <v>7</v>
      </c>
      <c r="D381" s="25">
        <v>1</v>
      </c>
      <c r="E381" s="26">
        <v>9994209900</v>
      </c>
      <c r="F381" s="27">
        <v>244</v>
      </c>
      <c r="G381" s="316">
        <v>226</v>
      </c>
      <c r="H381" s="75">
        <f>23+2.45+6</f>
        <v>31.45</v>
      </c>
      <c r="I381" s="75">
        <f>23+2.45+6</f>
        <v>31.45</v>
      </c>
      <c r="J381" s="980">
        <f t="shared" si="27"/>
        <v>0</v>
      </c>
    </row>
    <row r="382" spans="1:10" s="15" customFormat="1" ht="15" x14ac:dyDescent="0.25">
      <c r="A382" s="176" t="s">
        <v>264</v>
      </c>
      <c r="B382" s="117" t="s">
        <v>25</v>
      </c>
      <c r="C382" s="25">
        <v>7</v>
      </c>
      <c r="D382" s="25">
        <v>1</v>
      </c>
      <c r="E382" s="26">
        <v>9994209900</v>
      </c>
      <c r="F382" s="27">
        <v>244</v>
      </c>
      <c r="G382" s="316">
        <v>226</v>
      </c>
      <c r="H382" s="75"/>
      <c r="I382" s="75">
        <v>35.5212</v>
      </c>
      <c r="J382" s="980">
        <f t="shared" si="27"/>
        <v>35.5212</v>
      </c>
    </row>
    <row r="383" spans="1:10" s="15" customFormat="1" ht="15" x14ac:dyDescent="0.25">
      <c r="A383" s="176" t="s">
        <v>265</v>
      </c>
      <c r="B383" s="117" t="s">
        <v>25</v>
      </c>
      <c r="C383" s="25">
        <v>7</v>
      </c>
      <c r="D383" s="25">
        <v>1</v>
      </c>
      <c r="E383" s="26">
        <v>9994209900</v>
      </c>
      <c r="F383" s="27">
        <v>244</v>
      </c>
      <c r="G383" s="316">
        <v>226</v>
      </c>
      <c r="H383" s="75">
        <v>50</v>
      </c>
      <c r="I383" s="75">
        <v>50</v>
      </c>
      <c r="J383" s="980">
        <f t="shared" si="27"/>
        <v>0</v>
      </c>
    </row>
    <row r="384" spans="1:10" s="15" customFormat="1" ht="15" x14ac:dyDescent="0.25">
      <c r="A384" s="177" t="s">
        <v>72</v>
      </c>
      <c r="B384" s="117" t="s">
        <v>25</v>
      </c>
      <c r="C384" s="25">
        <v>7</v>
      </c>
      <c r="D384" s="25">
        <v>1</v>
      </c>
      <c r="E384" s="26">
        <v>9994209900</v>
      </c>
      <c r="F384" s="27">
        <v>851</v>
      </c>
      <c r="G384" s="316">
        <v>291</v>
      </c>
      <c r="H384" s="75">
        <v>4.016</v>
      </c>
      <c r="I384" s="75">
        <v>4.016</v>
      </c>
      <c r="J384" s="980">
        <f t="shared" si="27"/>
        <v>0</v>
      </c>
    </row>
    <row r="385" spans="1:10" s="15" customFormat="1" ht="15" x14ac:dyDescent="0.25">
      <c r="A385" s="177" t="s">
        <v>73</v>
      </c>
      <c r="B385" s="117" t="s">
        <v>25</v>
      </c>
      <c r="C385" s="25">
        <v>7</v>
      </c>
      <c r="D385" s="25">
        <v>1</v>
      </c>
      <c r="E385" s="26">
        <v>9994209900</v>
      </c>
      <c r="F385" s="27">
        <v>244</v>
      </c>
      <c r="G385" s="316">
        <v>342</v>
      </c>
      <c r="H385" s="75">
        <f>3668-306-305</f>
        <v>3057</v>
      </c>
      <c r="I385" s="75">
        <f>3668-306-305</f>
        <v>3057</v>
      </c>
      <c r="J385" s="980">
        <f t="shared" si="27"/>
        <v>0</v>
      </c>
    </row>
    <row r="386" spans="1:10" s="183" customFormat="1" ht="15" x14ac:dyDescent="0.25">
      <c r="A386" s="177" t="s">
        <v>143</v>
      </c>
      <c r="B386" s="117" t="s">
        <v>25</v>
      </c>
      <c r="C386" s="25">
        <v>7</v>
      </c>
      <c r="D386" s="25">
        <v>1</v>
      </c>
      <c r="E386" s="26">
        <v>9994209900</v>
      </c>
      <c r="F386" s="27">
        <v>244</v>
      </c>
      <c r="G386" s="316">
        <v>343</v>
      </c>
      <c r="H386" s="75">
        <v>336</v>
      </c>
      <c r="I386" s="75">
        <v>336</v>
      </c>
      <c r="J386" s="980">
        <f t="shared" si="27"/>
        <v>0</v>
      </c>
    </row>
    <row r="387" spans="1:10" s="183" customFormat="1" ht="15" x14ac:dyDescent="0.25">
      <c r="A387" s="184" t="s">
        <v>146</v>
      </c>
      <c r="B387" s="178" t="s">
        <v>25</v>
      </c>
      <c r="C387" s="179">
        <v>7</v>
      </c>
      <c r="D387" s="179">
        <v>1</v>
      </c>
      <c r="E387" s="180">
        <v>9994209900</v>
      </c>
      <c r="F387" s="181">
        <v>244</v>
      </c>
      <c r="G387" s="182">
        <v>343</v>
      </c>
      <c r="H387" s="911"/>
      <c r="I387" s="911"/>
      <c r="J387" s="980">
        <f t="shared" si="27"/>
        <v>0</v>
      </c>
    </row>
    <row r="388" spans="1:10" s="15" customFormat="1" ht="15" x14ac:dyDescent="0.25">
      <c r="A388" s="177" t="s">
        <v>144</v>
      </c>
      <c r="B388" s="117" t="s">
        <v>25</v>
      </c>
      <c r="C388" s="25">
        <v>7</v>
      </c>
      <c r="D388" s="25">
        <v>1</v>
      </c>
      <c r="E388" s="26">
        <v>9994209900</v>
      </c>
      <c r="F388" s="27">
        <v>244</v>
      </c>
      <c r="G388" s="316">
        <v>343</v>
      </c>
      <c r="H388" s="75"/>
      <c r="I388" s="75"/>
      <c r="J388" s="980">
        <f t="shared" si="27"/>
        <v>0</v>
      </c>
    </row>
    <row r="389" spans="1:10" s="15" customFormat="1" ht="15" x14ac:dyDescent="0.25">
      <c r="A389" s="177" t="s">
        <v>187</v>
      </c>
      <c r="B389" s="117" t="s">
        <v>25</v>
      </c>
      <c r="C389" s="25">
        <v>7</v>
      </c>
      <c r="D389" s="25">
        <v>1</v>
      </c>
      <c r="E389" s="26">
        <v>9994209900</v>
      </c>
      <c r="F389" s="27">
        <v>244</v>
      </c>
      <c r="G389" s="316">
        <v>344</v>
      </c>
      <c r="H389" s="979"/>
      <c r="I389" s="979"/>
      <c r="J389" s="980">
        <f t="shared" si="27"/>
        <v>0</v>
      </c>
    </row>
    <row r="390" spans="1:10" s="15" customFormat="1" ht="15.75" thickBot="1" x14ac:dyDescent="0.3">
      <c r="A390" s="169" t="s">
        <v>148</v>
      </c>
      <c r="B390" s="171" t="s">
        <v>25</v>
      </c>
      <c r="C390" s="143">
        <v>7</v>
      </c>
      <c r="D390" s="143">
        <v>1</v>
      </c>
      <c r="E390" s="161">
        <v>9994209900</v>
      </c>
      <c r="F390" s="145">
        <v>244</v>
      </c>
      <c r="G390" s="172">
        <v>346</v>
      </c>
      <c r="H390" s="990"/>
      <c r="I390" s="990"/>
      <c r="J390" s="991">
        <f t="shared" si="27"/>
        <v>0</v>
      </c>
    </row>
    <row r="391" spans="1:10" s="15" customFormat="1" ht="15" thickBot="1" x14ac:dyDescent="0.25">
      <c r="A391" s="213" t="s">
        <v>433</v>
      </c>
      <c r="B391" s="214" t="s">
        <v>25</v>
      </c>
      <c r="C391" s="215"/>
      <c r="D391" s="215"/>
      <c r="E391" s="71"/>
      <c r="F391" s="216"/>
      <c r="G391" s="216"/>
      <c r="H391" s="992">
        <f>SUM(H393:H406)</f>
        <v>5534.655999999999</v>
      </c>
      <c r="I391" s="992">
        <f>SUM(I393:I406)</f>
        <v>5604.655999999999</v>
      </c>
      <c r="J391" s="993">
        <f>SUM(J393:J406)</f>
        <v>70</v>
      </c>
    </row>
    <row r="392" spans="1:10" s="15" customFormat="1" ht="15" x14ac:dyDescent="0.25">
      <c r="A392" s="173" t="s">
        <v>28</v>
      </c>
      <c r="B392" s="174" t="s">
        <v>25</v>
      </c>
      <c r="C392" s="98">
        <v>7</v>
      </c>
      <c r="D392" s="98">
        <v>1</v>
      </c>
      <c r="E392" s="103">
        <v>9994209900</v>
      </c>
      <c r="F392" s="99">
        <v>0</v>
      </c>
      <c r="G392" s="175">
        <v>210</v>
      </c>
      <c r="H392" s="1091">
        <f>H393+H394</f>
        <v>3611.2059999999997</v>
      </c>
      <c r="I392" s="1091">
        <f>I393+I394</f>
        <v>3611.2059999999997</v>
      </c>
      <c r="J392" s="1092">
        <f>J393+J394</f>
        <v>0</v>
      </c>
    </row>
    <row r="393" spans="1:10" s="48" customFormat="1" ht="15" x14ac:dyDescent="0.25">
      <c r="A393" s="109" t="s">
        <v>29</v>
      </c>
      <c r="B393" s="54" t="s">
        <v>25</v>
      </c>
      <c r="C393" s="30">
        <v>7</v>
      </c>
      <c r="D393" s="30">
        <v>1</v>
      </c>
      <c r="E393" s="31">
        <v>9994209900</v>
      </c>
      <c r="F393" s="32">
        <v>111</v>
      </c>
      <c r="G393" s="68">
        <v>211</v>
      </c>
      <c r="H393" s="1093">
        <v>2773.5839999999998</v>
      </c>
      <c r="I393" s="1093">
        <v>2773.5839999999998</v>
      </c>
      <c r="J393" s="978">
        <f t="shared" si="27"/>
        <v>0</v>
      </c>
    </row>
    <row r="394" spans="1:10" s="48" customFormat="1" ht="15" x14ac:dyDescent="0.25">
      <c r="A394" s="109" t="s">
        <v>58</v>
      </c>
      <c r="B394" s="54" t="s">
        <v>25</v>
      </c>
      <c r="C394" s="30">
        <v>7</v>
      </c>
      <c r="D394" s="30">
        <v>1</v>
      </c>
      <c r="E394" s="31">
        <v>9994209900</v>
      </c>
      <c r="F394" s="32">
        <v>119</v>
      </c>
      <c r="G394" s="68">
        <v>213</v>
      </c>
      <c r="H394" s="1093">
        <v>837.62199999999996</v>
      </c>
      <c r="I394" s="1093">
        <v>837.62199999999996</v>
      </c>
      <c r="J394" s="978">
        <f t="shared" si="27"/>
        <v>0</v>
      </c>
    </row>
    <row r="395" spans="1:10" s="15" customFormat="1" ht="15" x14ac:dyDescent="0.25">
      <c r="A395" s="176" t="s">
        <v>32</v>
      </c>
      <c r="B395" s="117" t="s">
        <v>25</v>
      </c>
      <c r="C395" s="25">
        <v>7</v>
      </c>
      <c r="D395" s="25">
        <v>1</v>
      </c>
      <c r="E395" s="26">
        <v>9994209900</v>
      </c>
      <c r="F395" s="27">
        <v>244</v>
      </c>
      <c r="G395" s="316">
        <v>221</v>
      </c>
      <c r="H395" s="75"/>
      <c r="I395" s="75"/>
      <c r="J395" s="980">
        <f t="shared" si="27"/>
        <v>0</v>
      </c>
    </row>
    <row r="396" spans="1:10" s="15" customFormat="1" ht="15" x14ac:dyDescent="0.25">
      <c r="A396" s="176" t="s">
        <v>33</v>
      </c>
      <c r="B396" s="117" t="s">
        <v>25</v>
      </c>
      <c r="C396" s="25">
        <v>7</v>
      </c>
      <c r="D396" s="25">
        <v>1</v>
      </c>
      <c r="E396" s="26">
        <v>9994209900</v>
      </c>
      <c r="F396" s="27">
        <v>247</v>
      </c>
      <c r="G396" s="316">
        <v>223</v>
      </c>
      <c r="H396" s="75">
        <f>53-17</f>
        <v>36</v>
      </c>
      <c r="I396" s="75">
        <f>53-17</f>
        <v>36</v>
      </c>
      <c r="J396" s="980">
        <f t="shared" si="27"/>
        <v>0</v>
      </c>
    </row>
    <row r="397" spans="1:10" s="15" customFormat="1" ht="15" x14ac:dyDescent="0.25">
      <c r="A397" s="176" t="s">
        <v>35</v>
      </c>
      <c r="B397" s="117" t="s">
        <v>25</v>
      </c>
      <c r="C397" s="25">
        <v>7</v>
      </c>
      <c r="D397" s="25">
        <v>1</v>
      </c>
      <c r="E397" s="26">
        <v>9994209900</v>
      </c>
      <c r="F397" s="27">
        <v>244</v>
      </c>
      <c r="G397" s="316">
        <v>225</v>
      </c>
      <c r="H397" s="75"/>
      <c r="I397" s="75">
        <v>70</v>
      </c>
      <c r="J397" s="980">
        <f t="shared" si="27"/>
        <v>70</v>
      </c>
    </row>
    <row r="398" spans="1:10" s="15" customFormat="1" ht="15" x14ac:dyDescent="0.25">
      <c r="A398" s="176" t="s">
        <v>44</v>
      </c>
      <c r="B398" s="117" t="s">
        <v>25</v>
      </c>
      <c r="C398" s="25">
        <v>7</v>
      </c>
      <c r="D398" s="25">
        <v>1</v>
      </c>
      <c r="E398" s="26">
        <v>9994209900</v>
      </c>
      <c r="F398" s="27">
        <v>244</v>
      </c>
      <c r="G398" s="316">
        <v>226</v>
      </c>
      <c r="H398" s="75">
        <f>23+2.45+6</f>
        <v>31.45</v>
      </c>
      <c r="I398" s="75">
        <f>23+2.45+6</f>
        <v>31.45</v>
      </c>
      <c r="J398" s="980">
        <f t="shared" si="27"/>
        <v>0</v>
      </c>
    </row>
    <row r="399" spans="1:10" s="15" customFormat="1" ht="15" x14ac:dyDescent="0.25">
      <c r="A399" s="176" t="s">
        <v>265</v>
      </c>
      <c r="B399" s="117" t="s">
        <v>25</v>
      </c>
      <c r="C399" s="25">
        <v>7</v>
      </c>
      <c r="D399" s="25">
        <v>1</v>
      </c>
      <c r="E399" s="26">
        <v>9994209900</v>
      </c>
      <c r="F399" s="27">
        <v>244</v>
      </c>
      <c r="G399" s="316">
        <v>226</v>
      </c>
      <c r="H399" s="75"/>
      <c r="I399" s="75"/>
      <c r="J399" s="980">
        <f t="shared" si="27"/>
        <v>0</v>
      </c>
    </row>
    <row r="400" spans="1:10" s="15" customFormat="1" ht="15" x14ac:dyDescent="0.25">
      <c r="A400" s="177" t="s">
        <v>72</v>
      </c>
      <c r="B400" s="117" t="s">
        <v>25</v>
      </c>
      <c r="C400" s="25">
        <v>7</v>
      </c>
      <c r="D400" s="25">
        <v>1</v>
      </c>
      <c r="E400" s="26">
        <v>9994209900</v>
      </c>
      <c r="F400" s="27">
        <v>851</v>
      </c>
      <c r="G400" s="316">
        <v>291</v>
      </c>
      <c r="H400" s="75">
        <v>2</v>
      </c>
      <c r="I400" s="75">
        <v>2</v>
      </c>
      <c r="J400" s="980">
        <f t="shared" si="27"/>
        <v>0</v>
      </c>
    </row>
    <row r="401" spans="1:10" s="95" customFormat="1" ht="14.25" customHeight="1" x14ac:dyDescent="0.25">
      <c r="A401" s="85" t="s">
        <v>45</v>
      </c>
      <c r="B401" s="117" t="s">
        <v>25</v>
      </c>
      <c r="C401" s="25">
        <v>7</v>
      </c>
      <c r="D401" s="25">
        <v>1</v>
      </c>
      <c r="E401" s="26">
        <v>9994209900</v>
      </c>
      <c r="F401" s="27">
        <v>244</v>
      </c>
      <c r="G401" s="27">
        <v>310</v>
      </c>
      <c r="H401" s="75"/>
      <c r="I401" s="75"/>
      <c r="J401" s="980">
        <f t="shared" si="27"/>
        <v>0</v>
      </c>
    </row>
    <row r="402" spans="1:10" s="15" customFormat="1" ht="15" x14ac:dyDescent="0.25">
      <c r="A402" s="177" t="s">
        <v>73</v>
      </c>
      <c r="B402" s="117" t="s">
        <v>25</v>
      </c>
      <c r="C402" s="25">
        <v>7</v>
      </c>
      <c r="D402" s="25">
        <v>1</v>
      </c>
      <c r="E402" s="26">
        <v>9994209900</v>
      </c>
      <c r="F402" s="27">
        <v>244</v>
      </c>
      <c r="G402" s="316">
        <v>342</v>
      </c>
      <c r="H402" s="75">
        <f>1860-155-155</f>
        <v>1550</v>
      </c>
      <c r="I402" s="75">
        <f>1860-155-155</f>
        <v>1550</v>
      </c>
      <c r="J402" s="980">
        <f t="shared" si="27"/>
        <v>0</v>
      </c>
    </row>
    <row r="403" spans="1:10" s="183" customFormat="1" ht="15" x14ac:dyDescent="0.25">
      <c r="A403" s="177" t="s">
        <v>143</v>
      </c>
      <c r="B403" s="117" t="s">
        <v>25</v>
      </c>
      <c r="C403" s="25">
        <v>7</v>
      </c>
      <c r="D403" s="25">
        <v>1</v>
      </c>
      <c r="E403" s="26">
        <v>9994209900</v>
      </c>
      <c r="F403" s="27">
        <v>244</v>
      </c>
      <c r="G403" s="316">
        <v>343</v>
      </c>
      <c r="H403" s="75">
        <v>280</v>
      </c>
      <c r="I403" s="75">
        <v>280</v>
      </c>
      <c r="J403" s="980">
        <f t="shared" si="27"/>
        <v>0</v>
      </c>
    </row>
    <row r="404" spans="1:10" s="183" customFormat="1" ht="15" x14ac:dyDescent="0.25">
      <c r="A404" s="184" t="s">
        <v>146</v>
      </c>
      <c r="B404" s="178" t="s">
        <v>25</v>
      </c>
      <c r="C404" s="179">
        <v>7</v>
      </c>
      <c r="D404" s="179">
        <v>1</v>
      </c>
      <c r="E404" s="180">
        <v>9994209900</v>
      </c>
      <c r="F404" s="181">
        <v>244</v>
      </c>
      <c r="G404" s="182">
        <v>343</v>
      </c>
      <c r="H404" s="911"/>
      <c r="I404" s="911"/>
      <c r="J404" s="980">
        <f t="shared" si="27"/>
        <v>0</v>
      </c>
    </row>
    <row r="405" spans="1:10" s="15" customFormat="1" ht="15" x14ac:dyDescent="0.25">
      <c r="A405" s="177" t="s">
        <v>144</v>
      </c>
      <c r="B405" s="117" t="s">
        <v>25</v>
      </c>
      <c r="C405" s="25">
        <v>7</v>
      </c>
      <c r="D405" s="25">
        <v>1</v>
      </c>
      <c r="E405" s="26">
        <v>9994209900</v>
      </c>
      <c r="F405" s="27">
        <v>244</v>
      </c>
      <c r="G405" s="316">
        <v>343</v>
      </c>
      <c r="H405" s="75">
        <v>24</v>
      </c>
      <c r="I405" s="75">
        <v>24</v>
      </c>
      <c r="J405" s="980">
        <f t="shared" si="27"/>
        <v>0</v>
      </c>
    </row>
    <row r="406" spans="1:10" s="15" customFormat="1" ht="15.75" thickBot="1" x14ac:dyDescent="0.3">
      <c r="A406" s="169" t="s">
        <v>148</v>
      </c>
      <c r="B406" s="171" t="s">
        <v>25</v>
      </c>
      <c r="C406" s="143">
        <v>7</v>
      </c>
      <c r="D406" s="143">
        <v>1</v>
      </c>
      <c r="E406" s="161">
        <v>9994209900</v>
      </c>
      <c r="F406" s="145">
        <v>244</v>
      </c>
      <c r="G406" s="172">
        <v>346</v>
      </c>
      <c r="H406" s="990"/>
      <c r="I406" s="990"/>
      <c r="J406" s="991">
        <f t="shared" si="27"/>
        <v>0</v>
      </c>
    </row>
    <row r="407" spans="1:10" s="15" customFormat="1" ht="15" thickBot="1" x14ac:dyDescent="0.25">
      <c r="A407" s="213" t="s">
        <v>434</v>
      </c>
      <c r="B407" s="214" t="s">
        <v>25</v>
      </c>
      <c r="C407" s="215"/>
      <c r="D407" s="215"/>
      <c r="E407" s="71"/>
      <c r="F407" s="216"/>
      <c r="G407" s="216"/>
      <c r="H407" s="992">
        <f>SUM(H409:H422)-H413</f>
        <v>3388.2139999999999</v>
      </c>
      <c r="I407" s="992">
        <f>SUM(I409:I422)-I413</f>
        <v>3828.2139999999999</v>
      </c>
      <c r="J407" s="993">
        <f>SUM(J409:J422)-J413</f>
        <v>440</v>
      </c>
    </row>
    <row r="408" spans="1:10" s="15" customFormat="1" ht="15" x14ac:dyDescent="0.25">
      <c r="A408" s="173" t="s">
        <v>28</v>
      </c>
      <c r="B408" s="174" t="s">
        <v>25</v>
      </c>
      <c r="C408" s="98">
        <v>7</v>
      </c>
      <c r="D408" s="98">
        <v>1</v>
      </c>
      <c r="E408" s="103">
        <v>9994209900</v>
      </c>
      <c r="F408" s="99">
        <v>0</v>
      </c>
      <c r="G408" s="175">
        <v>210</v>
      </c>
      <c r="H408" s="1091">
        <f>H409+H410</f>
        <v>2384.0970000000002</v>
      </c>
      <c r="I408" s="1091">
        <f>I409+I410</f>
        <v>2384.0970000000002</v>
      </c>
      <c r="J408" s="1092">
        <f>J409+J410</f>
        <v>0</v>
      </c>
    </row>
    <row r="409" spans="1:10" s="48" customFormat="1" ht="15" x14ac:dyDescent="0.25">
      <c r="A409" s="109" t="s">
        <v>29</v>
      </c>
      <c r="B409" s="54" t="s">
        <v>25</v>
      </c>
      <c r="C409" s="30">
        <v>7</v>
      </c>
      <c r="D409" s="30">
        <v>1</v>
      </c>
      <c r="E409" s="31">
        <v>9994209900</v>
      </c>
      <c r="F409" s="32">
        <v>111</v>
      </c>
      <c r="G409" s="68">
        <v>211</v>
      </c>
      <c r="H409" s="1093">
        <v>1831.104</v>
      </c>
      <c r="I409" s="1093">
        <v>1831.104</v>
      </c>
      <c r="J409" s="978">
        <f t="shared" si="27"/>
        <v>0</v>
      </c>
    </row>
    <row r="410" spans="1:10" s="48" customFormat="1" ht="15" x14ac:dyDescent="0.25">
      <c r="A410" s="109" t="s">
        <v>58</v>
      </c>
      <c r="B410" s="54" t="s">
        <v>25</v>
      </c>
      <c r="C410" s="30">
        <v>7</v>
      </c>
      <c r="D410" s="30">
        <v>1</v>
      </c>
      <c r="E410" s="31">
        <v>9994209900</v>
      </c>
      <c r="F410" s="32">
        <v>119</v>
      </c>
      <c r="G410" s="68">
        <v>213</v>
      </c>
      <c r="H410" s="1093">
        <v>552.99300000000005</v>
      </c>
      <c r="I410" s="1093">
        <v>552.99300000000005</v>
      </c>
      <c r="J410" s="978">
        <f t="shared" si="27"/>
        <v>0</v>
      </c>
    </row>
    <row r="411" spans="1:10" s="15" customFormat="1" ht="15" x14ac:dyDescent="0.25">
      <c r="A411" s="176" t="s">
        <v>32</v>
      </c>
      <c r="B411" s="117" t="s">
        <v>25</v>
      </c>
      <c r="C411" s="25">
        <v>7</v>
      </c>
      <c r="D411" s="25">
        <v>1</v>
      </c>
      <c r="E411" s="26">
        <v>9994209900</v>
      </c>
      <c r="F411" s="27">
        <v>244</v>
      </c>
      <c r="G411" s="316">
        <v>221</v>
      </c>
      <c r="H411" s="75"/>
      <c r="I411" s="75"/>
      <c r="J411" s="980">
        <f t="shared" si="27"/>
        <v>0</v>
      </c>
    </row>
    <row r="412" spans="1:10" s="15" customFormat="1" ht="15" x14ac:dyDescent="0.25">
      <c r="A412" s="176" t="s">
        <v>33</v>
      </c>
      <c r="B412" s="117" t="s">
        <v>25</v>
      </c>
      <c r="C412" s="25">
        <v>7</v>
      </c>
      <c r="D412" s="25">
        <v>1</v>
      </c>
      <c r="E412" s="26">
        <v>9994209900</v>
      </c>
      <c r="F412" s="27">
        <v>247</v>
      </c>
      <c r="G412" s="316">
        <v>223</v>
      </c>
      <c r="H412" s="75">
        <f>300-100+100</f>
        <v>300</v>
      </c>
      <c r="I412" s="75">
        <f>300-100+100+400</f>
        <v>700</v>
      </c>
      <c r="J412" s="980">
        <f t="shared" si="27"/>
        <v>400</v>
      </c>
    </row>
    <row r="413" spans="1:10" s="15" customFormat="1" x14ac:dyDescent="0.2">
      <c r="A413" s="184" t="s">
        <v>146</v>
      </c>
      <c r="B413" s="178" t="s">
        <v>25</v>
      </c>
      <c r="C413" s="179">
        <v>7</v>
      </c>
      <c r="D413" s="179">
        <v>1</v>
      </c>
      <c r="E413" s="180">
        <v>9994209900</v>
      </c>
      <c r="F413" s="181">
        <v>247</v>
      </c>
      <c r="G413" s="182">
        <v>223</v>
      </c>
      <c r="H413" s="911">
        <v>212.12761</v>
      </c>
      <c r="I413" s="911">
        <v>212.12761</v>
      </c>
      <c r="J413" s="1010">
        <f t="shared" si="27"/>
        <v>0</v>
      </c>
    </row>
    <row r="414" spans="1:10" s="15" customFormat="1" ht="15" x14ac:dyDescent="0.25">
      <c r="A414" s="176" t="s">
        <v>35</v>
      </c>
      <c r="B414" s="117" t="s">
        <v>25</v>
      </c>
      <c r="C414" s="25">
        <v>7</v>
      </c>
      <c r="D414" s="25">
        <v>1</v>
      </c>
      <c r="E414" s="26">
        <v>9994209900</v>
      </c>
      <c r="F414" s="27">
        <v>244</v>
      </c>
      <c r="G414" s="316">
        <v>225</v>
      </c>
      <c r="H414" s="75"/>
      <c r="I414" s="75">
        <v>40</v>
      </c>
      <c r="J414" s="980">
        <f t="shared" si="27"/>
        <v>40</v>
      </c>
    </row>
    <row r="415" spans="1:10" s="15" customFormat="1" ht="15" x14ac:dyDescent="0.25">
      <c r="A415" s="176" t="s">
        <v>44</v>
      </c>
      <c r="B415" s="117" t="s">
        <v>25</v>
      </c>
      <c r="C415" s="25">
        <v>7</v>
      </c>
      <c r="D415" s="25">
        <v>1</v>
      </c>
      <c r="E415" s="26">
        <v>9994209900</v>
      </c>
      <c r="F415" s="27">
        <v>244</v>
      </c>
      <c r="G415" s="316">
        <v>226</v>
      </c>
      <c r="H415" s="75">
        <f>23+2.45+6</f>
        <v>31.45</v>
      </c>
      <c r="I415" s="75">
        <f>23+2.45+6</f>
        <v>31.45</v>
      </c>
      <c r="J415" s="980">
        <f t="shared" si="27"/>
        <v>0</v>
      </c>
    </row>
    <row r="416" spans="1:10" s="15" customFormat="1" ht="15" x14ac:dyDescent="0.25">
      <c r="A416" s="176" t="s">
        <v>265</v>
      </c>
      <c r="B416" s="117" t="s">
        <v>25</v>
      </c>
      <c r="C416" s="25">
        <v>7</v>
      </c>
      <c r="D416" s="25">
        <v>1</v>
      </c>
      <c r="E416" s="26">
        <v>9994209900</v>
      </c>
      <c r="F416" s="27">
        <v>244</v>
      </c>
      <c r="G416" s="316">
        <v>226</v>
      </c>
      <c r="H416" s="75">
        <v>50</v>
      </c>
      <c r="I416" s="75">
        <v>50</v>
      </c>
      <c r="J416" s="980">
        <f t="shared" si="27"/>
        <v>0</v>
      </c>
    </row>
    <row r="417" spans="1:10" s="15" customFormat="1" ht="15" x14ac:dyDescent="0.25">
      <c r="A417" s="177" t="s">
        <v>72</v>
      </c>
      <c r="B417" s="117" t="s">
        <v>25</v>
      </c>
      <c r="C417" s="25">
        <v>7</v>
      </c>
      <c r="D417" s="25">
        <v>1</v>
      </c>
      <c r="E417" s="26">
        <v>9994209900</v>
      </c>
      <c r="F417" s="27">
        <v>851</v>
      </c>
      <c r="G417" s="316">
        <v>291</v>
      </c>
      <c r="H417" s="75">
        <v>2.6669999999999998</v>
      </c>
      <c r="I417" s="75">
        <v>2.6669999999999998</v>
      </c>
      <c r="J417" s="980">
        <f t="shared" ref="J417:J481" si="29">I417-H417</f>
        <v>0</v>
      </c>
    </row>
    <row r="418" spans="1:10" s="15" customFormat="1" ht="15" x14ac:dyDescent="0.25">
      <c r="A418" s="177" t="s">
        <v>73</v>
      </c>
      <c r="B418" s="117" t="s">
        <v>25</v>
      </c>
      <c r="C418" s="25">
        <v>7</v>
      </c>
      <c r="D418" s="25">
        <v>1</v>
      </c>
      <c r="E418" s="26">
        <v>9994209900</v>
      </c>
      <c r="F418" s="27">
        <v>244</v>
      </c>
      <c r="G418" s="316">
        <v>342</v>
      </c>
      <c r="H418" s="75">
        <f>744-62-62</f>
        <v>620</v>
      </c>
      <c r="I418" s="75">
        <f>744-62-62</f>
        <v>620</v>
      </c>
      <c r="J418" s="980">
        <f t="shared" si="29"/>
        <v>0</v>
      </c>
    </row>
    <row r="419" spans="1:10" s="15" customFormat="1" ht="15" x14ac:dyDescent="0.25">
      <c r="A419" s="177" t="s">
        <v>45</v>
      </c>
      <c r="B419" s="117" t="s">
        <v>25</v>
      </c>
      <c r="C419" s="25">
        <v>7</v>
      </c>
      <c r="D419" s="25">
        <v>1</v>
      </c>
      <c r="E419" s="26">
        <v>9994209900</v>
      </c>
      <c r="F419" s="27">
        <v>244</v>
      </c>
      <c r="G419" s="316">
        <v>310</v>
      </c>
      <c r="H419" s="75"/>
      <c r="I419" s="75"/>
      <c r="J419" s="980">
        <f t="shared" si="29"/>
        <v>0</v>
      </c>
    </row>
    <row r="420" spans="1:10" s="15" customFormat="1" ht="15" x14ac:dyDescent="0.25">
      <c r="A420" s="167" t="s">
        <v>358</v>
      </c>
      <c r="B420" s="117" t="s">
        <v>25</v>
      </c>
      <c r="C420" s="25">
        <v>7</v>
      </c>
      <c r="D420" s="25">
        <v>1</v>
      </c>
      <c r="E420" s="26">
        <v>9994209900</v>
      </c>
      <c r="F420" s="27">
        <v>244</v>
      </c>
      <c r="G420" s="316">
        <v>345</v>
      </c>
      <c r="H420" s="75"/>
      <c r="I420" s="75"/>
      <c r="J420" s="980">
        <f t="shared" si="29"/>
        <v>0</v>
      </c>
    </row>
    <row r="421" spans="1:10" s="15" customFormat="1" ht="15" x14ac:dyDescent="0.25">
      <c r="A421" s="177" t="s">
        <v>187</v>
      </c>
      <c r="B421" s="117" t="s">
        <v>25</v>
      </c>
      <c r="C421" s="25">
        <v>7</v>
      </c>
      <c r="D421" s="25">
        <v>1</v>
      </c>
      <c r="E421" s="26">
        <v>9994209900</v>
      </c>
      <c r="F421" s="27">
        <v>244</v>
      </c>
      <c r="G421" s="316">
        <v>344</v>
      </c>
      <c r="H421" s="979"/>
      <c r="I421" s="979"/>
      <c r="J421" s="980">
        <f t="shared" si="29"/>
        <v>0</v>
      </c>
    </row>
    <row r="422" spans="1:10" s="183" customFormat="1" ht="15.75" thickBot="1" x14ac:dyDescent="0.3">
      <c r="A422" s="169" t="s">
        <v>148</v>
      </c>
      <c r="B422" s="171" t="s">
        <v>25</v>
      </c>
      <c r="C422" s="143">
        <v>7</v>
      </c>
      <c r="D422" s="143">
        <v>1</v>
      </c>
      <c r="E422" s="161">
        <v>9994209900</v>
      </c>
      <c r="F422" s="145">
        <v>244</v>
      </c>
      <c r="G422" s="172">
        <v>346</v>
      </c>
      <c r="H422" s="990"/>
      <c r="I422" s="990"/>
      <c r="J422" s="991">
        <f t="shared" si="29"/>
        <v>0</v>
      </c>
    </row>
    <row r="423" spans="1:10" s="15" customFormat="1" ht="15" thickBot="1" x14ac:dyDescent="0.25">
      <c r="A423" s="213" t="s">
        <v>435</v>
      </c>
      <c r="B423" s="214" t="s">
        <v>25</v>
      </c>
      <c r="C423" s="215"/>
      <c r="D423" s="215"/>
      <c r="E423" s="71"/>
      <c r="F423" s="216"/>
      <c r="G423" s="216"/>
      <c r="H423" s="992">
        <f>SUM(H425:H441)-H429</f>
        <v>10547.816800000002</v>
      </c>
      <c r="I423" s="992">
        <f>SUM(I425:I441)-I429</f>
        <v>10947.160400000002</v>
      </c>
      <c r="J423" s="993">
        <f>SUM(J425:J441)-J429</f>
        <v>399.34359999999998</v>
      </c>
    </row>
    <row r="424" spans="1:10" s="15" customFormat="1" ht="15" x14ac:dyDescent="0.25">
      <c r="A424" s="173" t="s">
        <v>28</v>
      </c>
      <c r="B424" s="174" t="s">
        <v>25</v>
      </c>
      <c r="C424" s="98">
        <v>7</v>
      </c>
      <c r="D424" s="98">
        <v>1</v>
      </c>
      <c r="E424" s="103">
        <v>9994209900</v>
      </c>
      <c r="F424" s="99">
        <v>0</v>
      </c>
      <c r="G424" s="175">
        <v>210</v>
      </c>
      <c r="H424" s="1091">
        <f>H425+H426</f>
        <v>6542.2440000000006</v>
      </c>
      <c r="I424" s="1091">
        <f>I425+I426</f>
        <v>6542.2440000000006</v>
      </c>
      <c r="J424" s="1092">
        <f>J425+J426</f>
        <v>0</v>
      </c>
    </row>
    <row r="425" spans="1:10" s="48" customFormat="1" ht="15" x14ac:dyDescent="0.25">
      <c r="A425" s="109" t="s">
        <v>29</v>
      </c>
      <c r="B425" s="54" t="s">
        <v>25</v>
      </c>
      <c r="C425" s="30">
        <v>7</v>
      </c>
      <c r="D425" s="30">
        <v>1</v>
      </c>
      <c r="E425" s="31">
        <v>9994209900</v>
      </c>
      <c r="F425" s="32">
        <v>111</v>
      </c>
      <c r="G425" s="68">
        <v>211</v>
      </c>
      <c r="H425" s="1093">
        <v>5024.7650000000003</v>
      </c>
      <c r="I425" s="1093">
        <v>5024.7650000000003</v>
      </c>
      <c r="J425" s="978">
        <f t="shared" si="29"/>
        <v>0</v>
      </c>
    </row>
    <row r="426" spans="1:10" s="48" customFormat="1" ht="15" x14ac:dyDescent="0.25">
      <c r="A426" s="109" t="s">
        <v>58</v>
      </c>
      <c r="B426" s="54" t="s">
        <v>25</v>
      </c>
      <c r="C426" s="30">
        <v>7</v>
      </c>
      <c r="D426" s="30">
        <v>1</v>
      </c>
      <c r="E426" s="31">
        <v>9994209900</v>
      </c>
      <c r="F426" s="32">
        <v>119</v>
      </c>
      <c r="G426" s="68">
        <v>213</v>
      </c>
      <c r="H426" s="1093">
        <v>1517.479</v>
      </c>
      <c r="I426" s="1093">
        <v>1517.479</v>
      </c>
      <c r="J426" s="978">
        <f t="shared" si="29"/>
        <v>0</v>
      </c>
    </row>
    <row r="427" spans="1:10" s="15" customFormat="1" ht="15" x14ac:dyDescent="0.25">
      <c r="A427" s="176" t="s">
        <v>32</v>
      </c>
      <c r="B427" s="117" t="s">
        <v>25</v>
      </c>
      <c r="C427" s="25">
        <v>7</v>
      </c>
      <c r="D427" s="25">
        <v>1</v>
      </c>
      <c r="E427" s="26">
        <v>9994209900</v>
      </c>
      <c r="F427" s="27">
        <v>244</v>
      </c>
      <c r="G427" s="316">
        <v>221</v>
      </c>
      <c r="H427" s="75"/>
      <c r="I427" s="75"/>
      <c r="J427" s="980">
        <f t="shared" si="29"/>
        <v>0</v>
      </c>
    </row>
    <row r="428" spans="1:10" s="15" customFormat="1" ht="15" x14ac:dyDescent="0.25">
      <c r="A428" s="176" t="s">
        <v>33</v>
      </c>
      <c r="B428" s="117" t="s">
        <v>25</v>
      </c>
      <c r="C428" s="25">
        <v>7</v>
      </c>
      <c r="D428" s="25">
        <v>1</v>
      </c>
      <c r="E428" s="26">
        <v>9994209900</v>
      </c>
      <c r="F428" s="27">
        <v>247</v>
      </c>
      <c r="G428" s="316">
        <v>223</v>
      </c>
      <c r="H428" s="75">
        <f>950</f>
        <v>950</v>
      </c>
      <c r="I428" s="75">
        <f>950+300</f>
        <v>1250</v>
      </c>
      <c r="J428" s="980">
        <f t="shared" si="29"/>
        <v>300</v>
      </c>
    </row>
    <row r="429" spans="1:10" s="15" customFormat="1" x14ac:dyDescent="0.2">
      <c r="A429" s="184" t="s">
        <v>146</v>
      </c>
      <c r="B429" s="178" t="s">
        <v>25</v>
      </c>
      <c r="C429" s="179">
        <v>7</v>
      </c>
      <c r="D429" s="179">
        <v>1</v>
      </c>
      <c r="E429" s="180">
        <v>9994209900</v>
      </c>
      <c r="F429" s="181">
        <v>247</v>
      </c>
      <c r="G429" s="182">
        <v>223</v>
      </c>
      <c r="H429" s="911">
        <v>384.33602999999999</v>
      </c>
      <c r="I429" s="1095">
        <v>384.33602999999999</v>
      </c>
      <c r="J429" s="1010">
        <f t="shared" si="29"/>
        <v>0</v>
      </c>
    </row>
    <row r="430" spans="1:10" s="15" customFormat="1" ht="15" x14ac:dyDescent="0.25">
      <c r="A430" s="176" t="s">
        <v>326</v>
      </c>
      <c r="B430" s="117" t="s">
        <v>25</v>
      </c>
      <c r="C430" s="25">
        <v>7</v>
      </c>
      <c r="D430" s="25">
        <v>1</v>
      </c>
      <c r="E430" s="26">
        <v>9994209900</v>
      </c>
      <c r="F430" s="27">
        <v>244</v>
      </c>
      <c r="G430" s="316">
        <v>223</v>
      </c>
      <c r="H430" s="75">
        <v>121.254</v>
      </c>
      <c r="I430" s="75">
        <v>121.254</v>
      </c>
      <c r="J430" s="980">
        <f t="shared" si="29"/>
        <v>0</v>
      </c>
    </row>
    <row r="431" spans="1:10" s="15" customFormat="1" ht="15" x14ac:dyDescent="0.25">
      <c r="A431" s="176" t="s">
        <v>327</v>
      </c>
      <c r="B431" s="117" t="s">
        <v>25</v>
      </c>
      <c r="C431" s="25">
        <v>7</v>
      </c>
      <c r="D431" s="25">
        <v>1</v>
      </c>
      <c r="E431" s="26">
        <v>9994209900</v>
      </c>
      <c r="F431" s="27">
        <v>244</v>
      </c>
      <c r="G431" s="316">
        <v>225</v>
      </c>
      <c r="H431" s="75">
        <v>22.26</v>
      </c>
      <c r="I431" s="75">
        <v>22.26</v>
      </c>
      <c r="J431" s="980">
        <f t="shared" si="29"/>
        <v>0</v>
      </c>
    </row>
    <row r="432" spans="1:10" s="15" customFormat="1" ht="15" x14ac:dyDescent="0.25">
      <c r="A432" s="176" t="s">
        <v>35</v>
      </c>
      <c r="B432" s="117" t="s">
        <v>25</v>
      </c>
      <c r="C432" s="25">
        <v>7</v>
      </c>
      <c r="D432" s="25">
        <v>1</v>
      </c>
      <c r="E432" s="26">
        <v>9994209900</v>
      </c>
      <c r="F432" s="27">
        <v>244</v>
      </c>
      <c r="G432" s="316">
        <v>225</v>
      </c>
      <c r="H432" s="75"/>
      <c r="I432" s="75">
        <v>70</v>
      </c>
      <c r="J432" s="980">
        <f t="shared" si="29"/>
        <v>70</v>
      </c>
    </row>
    <row r="433" spans="1:10" s="15" customFormat="1" ht="15" x14ac:dyDescent="0.25">
      <c r="A433" s="176" t="s">
        <v>44</v>
      </c>
      <c r="B433" s="117" t="s">
        <v>25</v>
      </c>
      <c r="C433" s="25">
        <v>7</v>
      </c>
      <c r="D433" s="25">
        <v>1</v>
      </c>
      <c r="E433" s="26">
        <v>9994209900</v>
      </c>
      <c r="F433" s="27">
        <v>244</v>
      </c>
      <c r="G433" s="316">
        <v>226</v>
      </c>
      <c r="H433" s="75">
        <f>23+2.45+6+8.4468</f>
        <v>39.896799999999999</v>
      </c>
      <c r="I433" s="75">
        <f>23+2.45+6+8.4468</f>
        <v>39.896799999999999</v>
      </c>
      <c r="J433" s="980">
        <f t="shared" si="29"/>
        <v>0</v>
      </c>
    </row>
    <row r="434" spans="1:10" s="15" customFormat="1" ht="15" x14ac:dyDescent="0.25">
      <c r="A434" s="176" t="s">
        <v>264</v>
      </c>
      <c r="B434" s="117" t="s">
        <v>25</v>
      </c>
      <c r="C434" s="25">
        <v>7</v>
      </c>
      <c r="D434" s="25">
        <v>1</v>
      </c>
      <c r="E434" s="26">
        <v>9994209900</v>
      </c>
      <c r="F434" s="27">
        <v>244</v>
      </c>
      <c r="G434" s="316">
        <v>226</v>
      </c>
      <c r="H434" s="75"/>
      <c r="I434" s="75">
        <v>29.343599999999999</v>
      </c>
      <c r="J434" s="980">
        <f t="shared" si="29"/>
        <v>29.343599999999999</v>
      </c>
    </row>
    <row r="435" spans="1:10" s="15" customFormat="1" ht="15" x14ac:dyDescent="0.25">
      <c r="A435" s="176" t="s">
        <v>265</v>
      </c>
      <c r="B435" s="117" t="s">
        <v>25</v>
      </c>
      <c r="C435" s="25">
        <v>7</v>
      </c>
      <c r="D435" s="25">
        <v>1</v>
      </c>
      <c r="E435" s="26">
        <v>9994209900</v>
      </c>
      <c r="F435" s="27">
        <v>244</v>
      </c>
      <c r="G435" s="316">
        <v>226</v>
      </c>
      <c r="H435" s="75">
        <v>50</v>
      </c>
      <c r="I435" s="75">
        <v>50</v>
      </c>
      <c r="J435" s="980">
        <f t="shared" si="29"/>
        <v>0</v>
      </c>
    </row>
    <row r="436" spans="1:10" s="15" customFormat="1" ht="15" x14ac:dyDescent="0.25">
      <c r="A436" s="177" t="s">
        <v>72</v>
      </c>
      <c r="B436" s="117" t="s">
        <v>25</v>
      </c>
      <c r="C436" s="25">
        <v>7</v>
      </c>
      <c r="D436" s="25">
        <v>1</v>
      </c>
      <c r="E436" s="26">
        <v>9994209900</v>
      </c>
      <c r="F436" s="27">
        <v>851</v>
      </c>
      <c r="G436" s="316">
        <v>291</v>
      </c>
      <c r="H436" s="75">
        <v>39.161999999999999</v>
      </c>
      <c r="I436" s="75">
        <v>39.161999999999999</v>
      </c>
      <c r="J436" s="980">
        <f t="shared" si="29"/>
        <v>0</v>
      </c>
    </row>
    <row r="437" spans="1:10" s="15" customFormat="1" ht="15" x14ac:dyDescent="0.25">
      <c r="A437" s="177" t="s">
        <v>45</v>
      </c>
      <c r="B437" s="117" t="s">
        <v>25</v>
      </c>
      <c r="C437" s="25">
        <v>7</v>
      </c>
      <c r="D437" s="25">
        <v>1</v>
      </c>
      <c r="E437" s="26">
        <v>9994209900</v>
      </c>
      <c r="F437" s="27">
        <v>244</v>
      </c>
      <c r="G437" s="316">
        <v>310</v>
      </c>
      <c r="H437" s="75"/>
      <c r="I437" s="75"/>
      <c r="J437" s="980">
        <f t="shared" si="29"/>
        <v>0</v>
      </c>
    </row>
    <row r="438" spans="1:10" s="15" customFormat="1" ht="15" x14ac:dyDescent="0.25">
      <c r="A438" s="177" t="s">
        <v>73</v>
      </c>
      <c r="B438" s="117" t="s">
        <v>25</v>
      </c>
      <c r="C438" s="25">
        <v>7</v>
      </c>
      <c r="D438" s="25">
        <v>1</v>
      </c>
      <c r="E438" s="26">
        <v>9994209900</v>
      </c>
      <c r="F438" s="27">
        <v>244</v>
      </c>
      <c r="G438" s="316">
        <v>342</v>
      </c>
      <c r="H438" s="75">
        <f>3339-278-278</f>
        <v>2783</v>
      </c>
      <c r="I438" s="75">
        <f>3339-278-278</f>
        <v>2783</v>
      </c>
      <c r="J438" s="980">
        <f t="shared" si="29"/>
        <v>0</v>
      </c>
    </row>
    <row r="439" spans="1:10" s="15" customFormat="1" ht="15" x14ac:dyDescent="0.25">
      <c r="A439" s="167" t="s">
        <v>358</v>
      </c>
      <c r="B439" s="117" t="s">
        <v>25</v>
      </c>
      <c r="C439" s="25">
        <v>7</v>
      </c>
      <c r="D439" s="25">
        <v>1</v>
      </c>
      <c r="E439" s="26">
        <v>9994209900</v>
      </c>
      <c r="F439" s="27">
        <v>244</v>
      </c>
      <c r="G439" s="316">
        <v>345</v>
      </c>
      <c r="H439" s="75"/>
      <c r="I439" s="75"/>
      <c r="J439" s="980">
        <f t="shared" si="29"/>
        <v>0</v>
      </c>
    </row>
    <row r="440" spans="1:10" s="15" customFormat="1" ht="15" x14ac:dyDescent="0.25">
      <c r="A440" s="177" t="s">
        <v>187</v>
      </c>
      <c r="B440" s="117" t="s">
        <v>25</v>
      </c>
      <c r="C440" s="25">
        <v>7</v>
      </c>
      <c r="D440" s="25">
        <v>1</v>
      </c>
      <c r="E440" s="26">
        <v>9994209900</v>
      </c>
      <c r="F440" s="27">
        <v>244</v>
      </c>
      <c r="G440" s="316">
        <v>344</v>
      </c>
      <c r="H440" s="979"/>
      <c r="I440" s="979"/>
      <c r="J440" s="980">
        <f t="shared" si="29"/>
        <v>0</v>
      </c>
    </row>
    <row r="441" spans="1:10" s="183" customFormat="1" ht="15.75" thickBot="1" x14ac:dyDescent="0.3">
      <c r="A441" s="169" t="s">
        <v>148</v>
      </c>
      <c r="B441" s="171" t="s">
        <v>25</v>
      </c>
      <c r="C441" s="143">
        <v>7</v>
      </c>
      <c r="D441" s="143">
        <v>1</v>
      </c>
      <c r="E441" s="161">
        <v>9994209900</v>
      </c>
      <c r="F441" s="145">
        <v>244</v>
      </c>
      <c r="G441" s="172">
        <v>346</v>
      </c>
      <c r="H441" s="990"/>
      <c r="I441" s="990"/>
      <c r="J441" s="980">
        <f t="shared" si="29"/>
        <v>0</v>
      </c>
    </row>
    <row r="442" spans="1:10" s="15" customFormat="1" ht="15" thickBot="1" x14ac:dyDescent="0.25">
      <c r="A442" s="426" t="s">
        <v>436</v>
      </c>
      <c r="B442" s="427" t="s">
        <v>25</v>
      </c>
      <c r="C442" s="428"/>
      <c r="D442" s="428"/>
      <c r="E442" s="461"/>
      <c r="F442" s="430"/>
      <c r="G442" s="430"/>
      <c r="H442" s="908">
        <f>SUM(H444:H453)</f>
        <v>5671.6550000000007</v>
      </c>
      <c r="I442" s="908">
        <f>SUM(I444:I453)</f>
        <v>5671.6550000000007</v>
      </c>
      <c r="J442" s="909">
        <f>SUM(J444:J453)</f>
        <v>0</v>
      </c>
    </row>
    <row r="443" spans="1:10" s="15" customFormat="1" ht="15" x14ac:dyDescent="0.25">
      <c r="A443" s="173" t="s">
        <v>28</v>
      </c>
      <c r="B443" s="174" t="s">
        <v>25</v>
      </c>
      <c r="C443" s="98">
        <v>7</v>
      </c>
      <c r="D443" s="98">
        <v>1</v>
      </c>
      <c r="E443" s="103">
        <v>9994209900</v>
      </c>
      <c r="F443" s="99">
        <v>0</v>
      </c>
      <c r="G443" s="175">
        <v>210</v>
      </c>
      <c r="H443" s="1091">
        <f>H444+H445</f>
        <v>5607.9520000000011</v>
      </c>
      <c r="I443" s="1091">
        <f>I444+I445</f>
        <v>5607.9520000000011</v>
      </c>
      <c r="J443" s="1092">
        <f>J444+J445</f>
        <v>0</v>
      </c>
    </row>
    <row r="444" spans="1:10" s="48" customFormat="1" ht="15" x14ac:dyDescent="0.25">
      <c r="A444" s="109" t="s">
        <v>29</v>
      </c>
      <c r="B444" s="54" t="s">
        <v>25</v>
      </c>
      <c r="C444" s="30">
        <v>7</v>
      </c>
      <c r="D444" s="30">
        <v>1</v>
      </c>
      <c r="E444" s="31">
        <v>9994209900</v>
      </c>
      <c r="F444" s="32">
        <v>111</v>
      </c>
      <c r="G444" s="68">
        <v>211</v>
      </c>
      <c r="H444" s="1093">
        <f>6482.108-2160.703-14.222</f>
        <v>4307.1830000000009</v>
      </c>
      <c r="I444" s="1093">
        <f>6482.108-2160.703-14.222</f>
        <v>4307.1830000000009</v>
      </c>
      <c r="J444" s="978">
        <f t="shared" si="29"/>
        <v>0</v>
      </c>
    </row>
    <row r="445" spans="1:10" s="48" customFormat="1" ht="15" x14ac:dyDescent="0.25">
      <c r="A445" s="109" t="s">
        <v>58</v>
      </c>
      <c r="B445" s="54" t="s">
        <v>25</v>
      </c>
      <c r="C445" s="30">
        <v>7</v>
      </c>
      <c r="D445" s="30">
        <v>1</v>
      </c>
      <c r="E445" s="31">
        <v>9994209900</v>
      </c>
      <c r="F445" s="32">
        <v>119</v>
      </c>
      <c r="G445" s="68">
        <v>213</v>
      </c>
      <c r="H445" s="1093">
        <f>1957.597-652.533-4.295</f>
        <v>1300.7689999999998</v>
      </c>
      <c r="I445" s="1093">
        <f>1957.597-652.533-4.295</f>
        <v>1300.7689999999998</v>
      </c>
      <c r="J445" s="978">
        <f t="shared" si="29"/>
        <v>0</v>
      </c>
    </row>
    <row r="446" spans="1:10" s="15" customFormat="1" ht="15" x14ac:dyDescent="0.25">
      <c r="A446" s="176" t="s">
        <v>32</v>
      </c>
      <c r="B446" s="117" t="s">
        <v>25</v>
      </c>
      <c r="C446" s="25">
        <v>7</v>
      </c>
      <c r="D446" s="25">
        <v>1</v>
      </c>
      <c r="E446" s="26">
        <v>9994209900</v>
      </c>
      <c r="F446" s="27">
        <v>244</v>
      </c>
      <c r="G446" s="316">
        <v>221</v>
      </c>
      <c r="H446" s="75"/>
      <c r="I446" s="75"/>
      <c r="J446" s="980">
        <f t="shared" si="29"/>
        <v>0</v>
      </c>
    </row>
    <row r="447" spans="1:10" s="15" customFormat="1" ht="15" x14ac:dyDescent="0.25">
      <c r="A447" s="176" t="s">
        <v>33</v>
      </c>
      <c r="B447" s="117" t="s">
        <v>25</v>
      </c>
      <c r="C447" s="25">
        <v>7</v>
      </c>
      <c r="D447" s="25">
        <v>1</v>
      </c>
      <c r="E447" s="26">
        <v>9994209900</v>
      </c>
      <c r="F447" s="27">
        <v>247</v>
      </c>
      <c r="G447" s="316">
        <v>223</v>
      </c>
      <c r="H447" s="75"/>
      <c r="I447" s="75"/>
      <c r="J447" s="980">
        <f t="shared" si="29"/>
        <v>0</v>
      </c>
    </row>
    <row r="448" spans="1:10" s="15" customFormat="1" ht="15" x14ac:dyDescent="0.25">
      <c r="A448" s="176" t="s">
        <v>34</v>
      </c>
      <c r="B448" s="117" t="s">
        <v>25</v>
      </c>
      <c r="C448" s="25">
        <v>7</v>
      </c>
      <c r="D448" s="25">
        <v>1</v>
      </c>
      <c r="E448" s="26">
        <v>9994209900</v>
      </c>
      <c r="F448" s="27">
        <v>244</v>
      </c>
      <c r="G448" s="316">
        <v>223</v>
      </c>
      <c r="H448" s="75"/>
      <c r="I448" s="75"/>
      <c r="J448" s="980">
        <f t="shared" si="29"/>
        <v>0</v>
      </c>
    </row>
    <row r="449" spans="1:10" s="15" customFormat="1" ht="15" x14ac:dyDescent="0.25">
      <c r="A449" s="176" t="s">
        <v>375</v>
      </c>
      <c r="B449" s="117" t="s">
        <v>25</v>
      </c>
      <c r="C449" s="25">
        <v>7</v>
      </c>
      <c r="D449" s="25">
        <v>1</v>
      </c>
      <c r="E449" s="26">
        <v>9994209900</v>
      </c>
      <c r="F449" s="27">
        <v>244</v>
      </c>
      <c r="G449" s="316">
        <v>225</v>
      </c>
      <c r="H449" s="75"/>
      <c r="I449" s="75"/>
      <c r="J449" s="980">
        <f t="shared" si="29"/>
        <v>0</v>
      </c>
    </row>
    <row r="450" spans="1:10" s="15" customFormat="1" ht="15" x14ac:dyDescent="0.25">
      <c r="A450" s="176" t="s">
        <v>44</v>
      </c>
      <c r="B450" s="117" t="s">
        <v>25</v>
      </c>
      <c r="C450" s="25">
        <v>7</v>
      </c>
      <c r="D450" s="25">
        <v>1</v>
      </c>
      <c r="E450" s="26">
        <v>9994209900</v>
      </c>
      <c r="F450" s="27">
        <v>244</v>
      </c>
      <c r="G450" s="316">
        <v>226</v>
      </c>
      <c r="H450" s="75">
        <f>23+2.45+6</f>
        <v>31.45</v>
      </c>
      <c r="I450" s="75">
        <f>23+2.45+6</f>
        <v>31.45</v>
      </c>
      <c r="J450" s="980">
        <f t="shared" si="29"/>
        <v>0</v>
      </c>
    </row>
    <row r="451" spans="1:10" s="15" customFormat="1" ht="15" x14ac:dyDescent="0.25">
      <c r="A451" s="177" t="s">
        <v>72</v>
      </c>
      <c r="B451" s="117" t="s">
        <v>25</v>
      </c>
      <c r="C451" s="25">
        <v>7</v>
      </c>
      <c r="D451" s="25">
        <v>1</v>
      </c>
      <c r="E451" s="26">
        <v>9994209900</v>
      </c>
      <c r="F451" s="27">
        <v>851</v>
      </c>
      <c r="G451" s="316">
        <v>291</v>
      </c>
      <c r="H451" s="75">
        <v>32.253</v>
      </c>
      <c r="I451" s="75">
        <v>32.253</v>
      </c>
      <c r="J451" s="980">
        <f t="shared" si="29"/>
        <v>0</v>
      </c>
    </row>
    <row r="452" spans="1:10" s="15" customFormat="1" ht="15" x14ac:dyDescent="0.25">
      <c r="A452" s="177" t="s">
        <v>73</v>
      </c>
      <c r="B452" s="117" t="s">
        <v>25</v>
      </c>
      <c r="C452" s="25">
        <v>7</v>
      </c>
      <c r="D452" s="25">
        <v>1</v>
      </c>
      <c r="E452" s="26">
        <v>9994209900</v>
      </c>
      <c r="F452" s="27">
        <v>244</v>
      </c>
      <c r="G452" s="316">
        <v>342</v>
      </c>
      <c r="H452" s="75"/>
      <c r="I452" s="75"/>
      <c r="J452" s="980">
        <f t="shared" si="29"/>
        <v>0</v>
      </c>
    </row>
    <row r="453" spans="1:10" s="15" customFormat="1" ht="15.75" thickBot="1" x14ac:dyDescent="0.3">
      <c r="A453" s="169" t="s">
        <v>148</v>
      </c>
      <c r="B453" s="171" t="s">
        <v>25</v>
      </c>
      <c r="C453" s="143">
        <v>7</v>
      </c>
      <c r="D453" s="143">
        <v>1</v>
      </c>
      <c r="E453" s="161">
        <v>9994209900</v>
      </c>
      <c r="F453" s="145">
        <v>244</v>
      </c>
      <c r="G453" s="172">
        <v>346</v>
      </c>
      <c r="H453" s="990"/>
      <c r="I453" s="990"/>
      <c r="J453" s="991">
        <f t="shared" si="29"/>
        <v>0</v>
      </c>
    </row>
    <row r="454" spans="1:10" s="15" customFormat="1" ht="15" thickBot="1" x14ac:dyDescent="0.25">
      <c r="A454" s="213" t="s">
        <v>437</v>
      </c>
      <c r="B454" s="214" t="s">
        <v>25</v>
      </c>
      <c r="C454" s="215"/>
      <c r="D454" s="215"/>
      <c r="E454" s="71"/>
      <c r="F454" s="216"/>
      <c r="G454" s="216"/>
      <c r="H454" s="992">
        <f>SUM(H456:H468)</f>
        <v>4289.6299999999992</v>
      </c>
      <c r="I454" s="992">
        <f>SUM(I456:I468)</f>
        <v>4354.6299999999992</v>
      </c>
      <c r="J454" s="993">
        <f>SUM(J456:J468)</f>
        <v>65</v>
      </c>
    </row>
    <row r="455" spans="1:10" s="15" customFormat="1" ht="15" x14ac:dyDescent="0.25">
      <c r="A455" s="173" t="s">
        <v>28</v>
      </c>
      <c r="B455" s="174" t="s">
        <v>25</v>
      </c>
      <c r="C455" s="98">
        <v>7</v>
      </c>
      <c r="D455" s="98">
        <v>1</v>
      </c>
      <c r="E455" s="103">
        <v>9994209900</v>
      </c>
      <c r="F455" s="99">
        <v>0</v>
      </c>
      <c r="G455" s="175">
        <v>210</v>
      </c>
      <c r="H455" s="1091">
        <f>H456+H457</f>
        <v>3044.107</v>
      </c>
      <c r="I455" s="1091">
        <f>I456+I457</f>
        <v>3044.107</v>
      </c>
      <c r="J455" s="1092">
        <f>J456+J457</f>
        <v>0</v>
      </c>
    </row>
    <row r="456" spans="1:10" s="48" customFormat="1" ht="15" x14ac:dyDescent="0.25">
      <c r="A456" s="109" t="s">
        <v>29</v>
      </c>
      <c r="B456" s="54" t="s">
        <v>25</v>
      </c>
      <c r="C456" s="30">
        <v>7</v>
      </c>
      <c r="D456" s="30">
        <v>1</v>
      </c>
      <c r="E456" s="31">
        <v>9994209900</v>
      </c>
      <c r="F456" s="32">
        <v>111</v>
      </c>
      <c r="G456" s="68">
        <v>211</v>
      </c>
      <c r="H456" s="1093">
        <v>2338.0239999999999</v>
      </c>
      <c r="I456" s="1093">
        <v>2338.0239999999999</v>
      </c>
      <c r="J456" s="978">
        <f t="shared" si="29"/>
        <v>0</v>
      </c>
    </row>
    <row r="457" spans="1:10" s="48" customFormat="1" ht="15" x14ac:dyDescent="0.25">
      <c r="A457" s="109" t="s">
        <v>58</v>
      </c>
      <c r="B457" s="54" t="s">
        <v>25</v>
      </c>
      <c r="C457" s="30">
        <v>7</v>
      </c>
      <c r="D457" s="30">
        <v>1</v>
      </c>
      <c r="E457" s="31">
        <v>9994209900</v>
      </c>
      <c r="F457" s="32">
        <v>119</v>
      </c>
      <c r="G457" s="68">
        <v>213</v>
      </c>
      <c r="H457" s="1093">
        <v>706.08299999999997</v>
      </c>
      <c r="I457" s="1093">
        <v>706.08299999999997</v>
      </c>
      <c r="J457" s="978">
        <f t="shared" si="29"/>
        <v>0</v>
      </c>
    </row>
    <row r="458" spans="1:10" s="15" customFormat="1" ht="15" x14ac:dyDescent="0.25">
      <c r="A458" s="176" t="s">
        <v>32</v>
      </c>
      <c r="B458" s="117" t="s">
        <v>25</v>
      </c>
      <c r="C458" s="25">
        <v>7</v>
      </c>
      <c r="D458" s="25">
        <v>1</v>
      </c>
      <c r="E458" s="26">
        <v>9994209900</v>
      </c>
      <c r="F458" s="27">
        <v>244</v>
      </c>
      <c r="G458" s="316">
        <v>221</v>
      </c>
      <c r="H458" s="75"/>
      <c r="I458" s="75"/>
      <c r="J458" s="980">
        <f t="shared" si="29"/>
        <v>0</v>
      </c>
    </row>
    <row r="459" spans="1:10" s="15" customFormat="1" ht="15" x14ac:dyDescent="0.25">
      <c r="A459" s="176" t="s">
        <v>33</v>
      </c>
      <c r="B459" s="117" t="s">
        <v>25</v>
      </c>
      <c r="C459" s="25">
        <v>7</v>
      </c>
      <c r="D459" s="25">
        <v>1</v>
      </c>
      <c r="E459" s="26">
        <v>9994209900</v>
      </c>
      <c r="F459" s="27">
        <v>247</v>
      </c>
      <c r="G459" s="316">
        <v>223</v>
      </c>
      <c r="H459" s="75">
        <f>48-16</f>
        <v>32</v>
      </c>
      <c r="I459" s="75">
        <f>48-16+25</f>
        <v>57</v>
      </c>
      <c r="J459" s="980">
        <f t="shared" si="29"/>
        <v>25</v>
      </c>
    </row>
    <row r="460" spans="1:10" s="15" customFormat="1" ht="15" x14ac:dyDescent="0.25">
      <c r="A460" s="176" t="s">
        <v>35</v>
      </c>
      <c r="B460" s="117" t="s">
        <v>25</v>
      </c>
      <c r="C460" s="25">
        <v>7</v>
      </c>
      <c r="D460" s="25">
        <v>1</v>
      </c>
      <c r="E460" s="26">
        <v>9994209900</v>
      </c>
      <c r="F460" s="27">
        <v>244</v>
      </c>
      <c r="G460" s="316">
        <v>225</v>
      </c>
      <c r="H460" s="75"/>
      <c r="I460" s="75">
        <v>40</v>
      </c>
      <c r="J460" s="980">
        <f t="shared" si="29"/>
        <v>40</v>
      </c>
    </row>
    <row r="461" spans="1:10" s="15" customFormat="1" ht="15" x14ac:dyDescent="0.25">
      <c r="A461" s="176" t="s">
        <v>44</v>
      </c>
      <c r="B461" s="117" t="s">
        <v>25</v>
      </c>
      <c r="C461" s="25">
        <v>7</v>
      </c>
      <c r="D461" s="25">
        <v>1</v>
      </c>
      <c r="E461" s="26">
        <v>9994209900</v>
      </c>
      <c r="F461" s="27">
        <v>244</v>
      </c>
      <c r="G461" s="316">
        <v>226</v>
      </c>
      <c r="H461" s="75">
        <f>23+2.45+6</f>
        <v>31.45</v>
      </c>
      <c r="I461" s="75">
        <f>23+2.45+6</f>
        <v>31.45</v>
      </c>
      <c r="J461" s="980">
        <f t="shared" si="29"/>
        <v>0</v>
      </c>
    </row>
    <row r="462" spans="1:10" s="15" customFormat="1" ht="15" x14ac:dyDescent="0.25">
      <c r="A462" s="177" t="s">
        <v>72</v>
      </c>
      <c r="B462" s="117" t="s">
        <v>25</v>
      </c>
      <c r="C462" s="25">
        <v>7</v>
      </c>
      <c r="D462" s="25">
        <v>1</v>
      </c>
      <c r="E462" s="26">
        <v>9994209900</v>
      </c>
      <c r="F462" s="27">
        <v>851</v>
      </c>
      <c r="G462" s="316">
        <v>291</v>
      </c>
      <c r="H462" s="75">
        <v>1.073</v>
      </c>
      <c r="I462" s="75">
        <v>1.073</v>
      </c>
      <c r="J462" s="980">
        <f t="shared" si="29"/>
        <v>0</v>
      </c>
    </row>
    <row r="463" spans="1:10" s="15" customFormat="1" ht="15" x14ac:dyDescent="0.25">
      <c r="A463" s="177" t="s">
        <v>45</v>
      </c>
      <c r="B463" s="117" t="s">
        <v>25</v>
      </c>
      <c r="C463" s="25">
        <v>7</v>
      </c>
      <c r="D463" s="25">
        <v>1</v>
      </c>
      <c r="E463" s="26">
        <v>9994209900</v>
      </c>
      <c r="F463" s="27">
        <v>244</v>
      </c>
      <c r="G463" s="316">
        <v>310</v>
      </c>
      <c r="H463" s="75"/>
      <c r="I463" s="75"/>
      <c r="J463" s="980">
        <f t="shared" si="29"/>
        <v>0</v>
      </c>
    </row>
    <row r="464" spans="1:10" s="15" customFormat="1" ht="15" x14ac:dyDescent="0.25">
      <c r="A464" s="177" t="s">
        <v>73</v>
      </c>
      <c r="B464" s="117" t="s">
        <v>25</v>
      </c>
      <c r="C464" s="25">
        <v>7</v>
      </c>
      <c r="D464" s="25">
        <v>1</v>
      </c>
      <c r="E464" s="26">
        <v>9994209900</v>
      </c>
      <c r="F464" s="27">
        <v>244</v>
      </c>
      <c r="G464" s="316">
        <v>342</v>
      </c>
      <c r="H464" s="75">
        <f>1052-88-87</f>
        <v>877</v>
      </c>
      <c r="I464" s="75">
        <f>1052-88-87</f>
        <v>877</v>
      </c>
      <c r="J464" s="980">
        <f t="shared" si="29"/>
        <v>0</v>
      </c>
    </row>
    <row r="465" spans="1:10" s="183" customFormat="1" ht="15" x14ac:dyDescent="0.25">
      <c r="A465" s="177" t="s">
        <v>143</v>
      </c>
      <c r="B465" s="117" t="s">
        <v>25</v>
      </c>
      <c r="C465" s="25">
        <v>7</v>
      </c>
      <c r="D465" s="25">
        <v>1</v>
      </c>
      <c r="E465" s="26">
        <v>9994209900</v>
      </c>
      <c r="F465" s="27">
        <v>244</v>
      </c>
      <c r="G465" s="316">
        <v>343</v>
      </c>
      <c r="H465" s="75">
        <v>280</v>
      </c>
      <c r="I465" s="75">
        <v>280</v>
      </c>
      <c r="J465" s="980">
        <f t="shared" si="29"/>
        <v>0</v>
      </c>
    </row>
    <row r="466" spans="1:10" s="183" customFormat="1" ht="15" x14ac:dyDescent="0.25">
      <c r="A466" s="184" t="s">
        <v>146</v>
      </c>
      <c r="B466" s="178" t="s">
        <v>25</v>
      </c>
      <c r="C466" s="179">
        <v>7</v>
      </c>
      <c r="D466" s="179">
        <v>1</v>
      </c>
      <c r="E466" s="180">
        <v>9994209900</v>
      </c>
      <c r="F466" s="181">
        <v>244</v>
      </c>
      <c r="G466" s="182">
        <v>343</v>
      </c>
      <c r="H466" s="911"/>
      <c r="I466" s="911"/>
      <c r="J466" s="980">
        <f t="shared" si="29"/>
        <v>0</v>
      </c>
    </row>
    <row r="467" spans="1:10" s="15" customFormat="1" ht="15" x14ac:dyDescent="0.25">
      <c r="A467" s="177" t="s">
        <v>144</v>
      </c>
      <c r="B467" s="117" t="s">
        <v>25</v>
      </c>
      <c r="C467" s="25">
        <v>7</v>
      </c>
      <c r="D467" s="25">
        <v>1</v>
      </c>
      <c r="E467" s="26">
        <v>9994209900</v>
      </c>
      <c r="F467" s="27">
        <v>244</v>
      </c>
      <c r="G467" s="316">
        <v>343</v>
      </c>
      <c r="H467" s="75">
        <v>24</v>
      </c>
      <c r="I467" s="75">
        <v>24</v>
      </c>
      <c r="J467" s="980">
        <f t="shared" si="29"/>
        <v>0</v>
      </c>
    </row>
    <row r="468" spans="1:10" s="15" customFormat="1" ht="15.75" thickBot="1" x14ac:dyDescent="0.3">
      <c r="A468" s="169" t="s">
        <v>148</v>
      </c>
      <c r="B468" s="171" t="s">
        <v>25</v>
      </c>
      <c r="C468" s="143">
        <v>7</v>
      </c>
      <c r="D468" s="143">
        <v>1</v>
      </c>
      <c r="E468" s="161">
        <v>9994209900</v>
      </c>
      <c r="F468" s="145">
        <v>244</v>
      </c>
      <c r="G468" s="172">
        <v>346</v>
      </c>
      <c r="H468" s="990"/>
      <c r="I468" s="990"/>
      <c r="J468" s="991">
        <f t="shared" si="29"/>
        <v>0</v>
      </c>
    </row>
    <row r="469" spans="1:10" s="15" customFormat="1" ht="15" thickBot="1" x14ac:dyDescent="0.25">
      <c r="A469" s="213" t="s">
        <v>438</v>
      </c>
      <c r="B469" s="214" t="s">
        <v>25</v>
      </c>
      <c r="C469" s="215"/>
      <c r="D469" s="215"/>
      <c r="E469" s="71"/>
      <c r="F469" s="216"/>
      <c r="G469" s="216"/>
      <c r="H469" s="992">
        <f>SUM(H471:H486)</f>
        <v>4142.49</v>
      </c>
      <c r="I469" s="992">
        <f>SUM(I471:I486)</f>
        <v>4368.0112000000008</v>
      </c>
      <c r="J469" s="993">
        <f>SUM(J471:J486)</f>
        <v>225.52119999999999</v>
      </c>
    </row>
    <row r="470" spans="1:10" s="15" customFormat="1" ht="15" x14ac:dyDescent="0.25">
      <c r="A470" s="173" t="s">
        <v>28</v>
      </c>
      <c r="B470" s="174" t="s">
        <v>25</v>
      </c>
      <c r="C470" s="98">
        <v>7</v>
      </c>
      <c r="D470" s="98">
        <v>1</v>
      </c>
      <c r="E470" s="103">
        <v>9994209900</v>
      </c>
      <c r="F470" s="99">
        <v>0</v>
      </c>
      <c r="G470" s="175">
        <v>210</v>
      </c>
      <c r="H470" s="1091">
        <f>H471+H472</f>
        <v>2910.002</v>
      </c>
      <c r="I470" s="1091">
        <f>I471+I472</f>
        <v>2910.002</v>
      </c>
      <c r="J470" s="1092">
        <f>J471+J472</f>
        <v>0</v>
      </c>
    </row>
    <row r="471" spans="1:10" s="48" customFormat="1" ht="15" x14ac:dyDescent="0.25">
      <c r="A471" s="109" t="s">
        <v>29</v>
      </c>
      <c r="B471" s="54" t="s">
        <v>25</v>
      </c>
      <c r="C471" s="30">
        <v>7</v>
      </c>
      <c r="D471" s="30">
        <v>1</v>
      </c>
      <c r="E471" s="31">
        <v>9994209900</v>
      </c>
      <c r="F471" s="32">
        <v>111</v>
      </c>
      <c r="G471" s="68">
        <v>211</v>
      </c>
      <c r="H471" s="1093">
        <f>1965.744+269.28</f>
        <v>2235.0239999999999</v>
      </c>
      <c r="I471" s="1093">
        <f>1965.744+269.28</f>
        <v>2235.0239999999999</v>
      </c>
      <c r="J471" s="978">
        <f t="shared" si="29"/>
        <v>0</v>
      </c>
    </row>
    <row r="472" spans="1:10" s="48" customFormat="1" ht="15" x14ac:dyDescent="0.25">
      <c r="A472" s="109" t="s">
        <v>58</v>
      </c>
      <c r="B472" s="54" t="s">
        <v>25</v>
      </c>
      <c r="C472" s="30">
        <v>7</v>
      </c>
      <c r="D472" s="30">
        <v>1</v>
      </c>
      <c r="E472" s="31">
        <v>9994209900</v>
      </c>
      <c r="F472" s="32">
        <v>119</v>
      </c>
      <c r="G472" s="68">
        <v>213</v>
      </c>
      <c r="H472" s="1093">
        <f>593.655+81.323</f>
        <v>674.97799999999995</v>
      </c>
      <c r="I472" s="1093">
        <f>593.655+81.323</f>
        <v>674.97799999999995</v>
      </c>
      <c r="J472" s="978">
        <f t="shared" si="29"/>
        <v>0</v>
      </c>
    </row>
    <row r="473" spans="1:10" s="15" customFormat="1" ht="15" x14ac:dyDescent="0.25">
      <c r="A473" s="176" t="s">
        <v>32</v>
      </c>
      <c r="B473" s="117" t="s">
        <v>25</v>
      </c>
      <c r="C473" s="25">
        <v>7</v>
      </c>
      <c r="D473" s="25">
        <v>1</v>
      </c>
      <c r="E473" s="26">
        <v>9994209900</v>
      </c>
      <c r="F473" s="27">
        <v>244</v>
      </c>
      <c r="G473" s="316">
        <v>221</v>
      </c>
      <c r="H473" s="75"/>
      <c r="I473" s="75"/>
      <c r="J473" s="980">
        <f t="shared" si="29"/>
        <v>0</v>
      </c>
    </row>
    <row r="474" spans="1:10" s="15" customFormat="1" ht="15" x14ac:dyDescent="0.25">
      <c r="A474" s="176" t="s">
        <v>33</v>
      </c>
      <c r="B474" s="117" t="s">
        <v>25</v>
      </c>
      <c r="C474" s="25">
        <v>7</v>
      </c>
      <c r="D474" s="25">
        <v>1</v>
      </c>
      <c r="E474" s="26">
        <v>9994209900</v>
      </c>
      <c r="F474" s="27">
        <v>247</v>
      </c>
      <c r="G474" s="316">
        <v>223</v>
      </c>
      <c r="H474" s="75">
        <f>45-15</f>
        <v>30</v>
      </c>
      <c r="I474" s="75">
        <f>45-15+150</f>
        <v>180</v>
      </c>
      <c r="J474" s="980">
        <f t="shared" si="29"/>
        <v>150</v>
      </c>
    </row>
    <row r="475" spans="1:10" s="15" customFormat="1" ht="15" x14ac:dyDescent="0.25">
      <c r="A475" s="176" t="s">
        <v>35</v>
      </c>
      <c r="B475" s="117" t="s">
        <v>25</v>
      </c>
      <c r="C475" s="25">
        <v>7</v>
      </c>
      <c r="D475" s="25">
        <v>1</v>
      </c>
      <c r="E475" s="26">
        <v>9994209900</v>
      </c>
      <c r="F475" s="27">
        <v>244</v>
      </c>
      <c r="G475" s="316">
        <v>225</v>
      </c>
      <c r="H475" s="75"/>
      <c r="I475" s="75">
        <v>40</v>
      </c>
      <c r="J475" s="980">
        <f t="shared" si="29"/>
        <v>40</v>
      </c>
    </row>
    <row r="476" spans="1:10" s="15" customFormat="1" ht="15" x14ac:dyDescent="0.25">
      <c r="A476" s="176" t="s">
        <v>44</v>
      </c>
      <c r="B476" s="117" t="s">
        <v>25</v>
      </c>
      <c r="C476" s="25">
        <v>7</v>
      </c>
      <c r="D476" s="25">
        <v>1</v>
      </c>
      <c r="E476" s="26">
        <v>9994209900</v>
      </c>
      <c r="F476" s="27">
        <v>244</v>
      </c>
      <c r="G476" s="316">
        <v>226</v>
      </c>
      <c r="H476" s="75">
        <f>23+2.45+6</f>
        <v>31.45</v>
      </c>
      <c r="I476" s="75">
        <f>23+2.45+6</f>
        <v>31.45</v>
      </c>
      <c r="J476" s="980">
        <f t="shared" si="29"/>
        <v>0</v>
      </c>
    </row>
    <row r="477" spans="1:10" s="15" customFormat="1" ht="15" x14ac:dyDescent="0.25">
      <c r="A477" s="176" t="s">
        <v>264</v>
      </c>
      <c r="B477" s="117" t="s">
        <v>25</v>
      </c>
      <c r="C477" s="25">
        <v>7</v>
      </c>
      <c r="D477" s="25">
        <v>1</v>
      </c>
      <c r="E477" s="26">
        <v>9994209900</v>
      </c>
      <c r="F477" s="27">
        <v>244</v>
      </c>
      <c r="G477" s="316">
        <v>226</v>
      </c>
      <c r="H477" s="75"/>
      <c r="I477" s="75">
        <v>35.5212</v>
      </c>
      <c r="J477" s="980">
        <f t="shared" si="29"/>
        <v>35.5212</v>
      </c>
    </row>
    <row r="478" spans="1:10" s="15" customFormat="1" ht="15" x14ac:dyDescent="0.25">
      <c r="A478" s="176" t="s">
        <v>265</v>
      </c>
      <c r="B478" s="117" t="s">
        <v>25</v>
      </c>
      <c r="C478" s="25">
        <v>7</v>
      </c>
      <c r="D478" s="25">
        <v>1</v>
      </c>
      <c r="E478" s="26">
        <v>9994209900</v>
      </c>
      <c r="F478" s="27">
        <v>244</v>
      </c>
      <c r="G478" s="316">
        <v>226</v>
      </c>
      <c r="H478" s="75">
        <v>50</v>
      </c>
      <c r="I478" s="75">
        <v>50</v>
      </c>
      <c r="J478" s="980">
        <f t="shared" si="29"/>
        <v>0</v>
      </c>
    </row>
    <row r="479" spans="1:10" s="15" customFormat="1" ht="15" x14ac:dyDescent="0.25">
      <c r="A479" s="177" t="s">
        <v>72</v>
      </c>
      <c r="B479" s="117" t="s">
        <v>25</v>
      </c>
      <c r="C479" s="25">
        <v>7</v>
      </c>
      <c r="D479" s="25">
        <v>1</v>
      </c>
      <c r="E479" s="26">
        <v>9994209900</v>
      </c>
      <c r="F479" s="27">
        <v>851</v>
      </c>
      <c r="G479" s="316">
        <v>291</v>
      </c>
      <c r="H479" s="75">
        <v>2.4380000000000002</v>
      </c>
      <c r="I479" s="75">
        <v>2.4380000000000002</v>
      </c>
      <c r="J479" s="980">
        <f t="shared" si="29"/>
        <v>0</v>
      </c>
    </row>
    <row r="480" spans="1:10" s="15" customFormat="1" ht="15" x14ac:dyDescent="0.25">
      <c r="A480" s="177" t="s">
        <v>73</v>
      </c>
      <c r="B480" s="117" t="s">
        <v>25</v>
      </c>
      <c r="C480" s="25">
        <v>7</v>
      </c>
      <c r="D480" s="25">
        <v>1</v>
      </c>
      <c r="E480" s="26">
        <v>9994209900</v>
      </c>
      <c r="F480" s="27">
        <v>244</v>
      </c>
      <c r="G480" s="316">
        <v>342</v>
      </c>
      <c r="H480" s="75">
        <f>1182-98-99</f>
        <v>985</v>
      </c>
      <c r="I480" s="75">
        <f>1182-98-99</f>
        <v>985</v>
      </c>
      <c r="J480" s="980">
        <f t="shared" si="29"/>
        <v>0</v>
      </c>
    </row>
    <row r="481" spans="1:10" s="15" customFormat="1" ht="15" x14ac:dyDescent="0.25">
      <c r="A481" s="177" t="s">
        <v>45</v>
      </c>
      <c r="B481" s="117" t="s">
        <v>25</v>
      </c>
      <c r="C481" s="25">
        <v>7</v>
      </c>
      <c r="D481" s="25">
        <v>1</v>
      </c>
      <c r="E481" s="26">
        <v>9994209900</v>
      </c>
      <c r="F481" s="27">
        <v>244</v>
      </c>
      <c r="G481" s="316">
        <v>310</v>
      </c>
      <c r="H481" s="75"/>
      <c r="I481" s="75"/>
      <c r="J481" s="980">
        <f t="shared" si="29"/>
        <v>0</v>
      </c>
    </row>
    <row r="482" spans="1:10" s="183" customFormat="1" ht="15" x14ac:dyDescent="0.25">
      <c r="A482" s="177" t="s">
        <v>143</v>
      </c>
      <c r="B482" s="117" t="s">
        <v>25</v>
      </c>
      <c r="C482" s="25">
        <v>7</v>
      </c>
      <c r="D482" s="25">
        <v>1</v>
      </c>
      <c r="E482" s="26">
        <v>9994209900</v>
      </c>
      <c r="F482" s="27">
        <v>244</v>
      </c>
      <c r="G482" s="316">
        <v>343</v>
      </c>
      <c r="H482" s="75">
        <v>112</v>
      </c>
      <c r="I482" s="75">
        <v>112</v>
      </c>
      <c r="J482" s="980">
        <f t="shared" ref="J482:J545" si="30">I482-H482</f>
        <v>0</v>
      </c>
    </row>
    <row r="483" spans="1:10" s="183" customFormat="1" ht="15" x14ac:dyDescent="0.25">
      <c r="A483" s="184" t="s">
        <v>146</v>
      </c>
      <c r="B483" s="178" t="s">
        <v>25</v>
      </c>
      <c r="C483" s="179">
        <v>7</v>
      </c>
      <c r="D483" s="179">
        <v>1</v>
      </c>
      <c r="E483" s="180">
        <v>9994209900</v>
      </c>
      <c r="F483" s="181">
        <v>244</v>
      </c>
      <c r="G483" s="182">
        <v>343</v>
      </c>
      <c r="H483" s="911"/>
      <c r="I483" s="911"/>
      <c r="J483" s="980">
        <f t="shared" si="30"/>
        <v>0</v>
      </c>
    </row>
    <row r="484" spans="1:10" s="15" customFormat="1" ht="15" x14ac:dyDescent="0.25">
      <c r="A484" s="177" t="s">
        <v>144</v>
      </c>
      <c r="B484" s="117" t="s">
        <v>25</v>
      </c>
      <c r="C484" s="25">
        <v>7</v>
      </c>
      <c r="D484" s="25">
        <v>1</v>
      </c>
      <c r="E484" s="26">
        <v>9994209900</v>
      </c>
      <c r="F484" s="27">
        <v>244</v>
      </c>
      <c r="G484" s="316">
        <v>343</v>
      </c>
      <c r="H484" s="75">
        <v>21.6</v>
      </c>
      <c r="I484" s="75">
        <v>21.6</v>
      </c>
      <c r="J484" s="980">
        <f t="shared" si="30"/>
        <v>0</v>
      </c>
    </row>
    <row r="485" spans="1:10" s="15" customFormat="1" ht="15" x14ac:dyDescent="0.25">
      <c r="A485" s="177" t="s">
        <v>187</v>
      </c>
      <c r="B485" s="117" t="s">
        <v>25</v>
      </c>
      <c r="C485" s="25">
        <v>7</v>
      </c>
      <c r="D485" s="25">
        <v>1</v>
      </c>
      <c r="E485" s="26">
        <v>9994209900</v>
      </c>
      <c r="F485" s="27">
        <v>244</v>
      </c>
      <c r="G485" s="316">
        <v>344</v>
      </c>
      <c r="H485" s="979"/>
      <c r="I485" s="979"/>
      <c r="J485" s="980">
        <f t="shared" si="30"/>
        <v>0</v>
      </c>
    </row>
    <row r="486" spans="1:10" s="15" customFormat="1" ht="15.75" thickBot="1" x14ac:dyDescent="0.3">
      <c r="A486" s="169" t="s">
        <v>148</v>
      </c>
      <c r="B486" s="171" t="s">
        <v>25</v>
      </c>
      <c r="C486" s="143">
        <v>7</v>
      </c>
      <c r="D486" s="143">
        <v>1</v>
      </c>
      <c r="E486" s="161">
        <v>9994209900</v>
      </c>
      <c r="F486" s="145">
        <v>244</v>
      </c>
      <c r="G486" s="172">
        <v>346</v>
      </c>
      <c r="H486" s="990"/>
      <c r="I486" s="990"/>
      <c r="J486" s="991">
        <f t="shared" si="30"/>
        <v>0</v>
      </c>
    </row>
    <row r="487" spans="1:10" s="15" customFormat="1" ht="15" thickBot="1" x14ac:dyDescent="0.25">
      <c r="A487" s="213" t="s">
        <v>439</v>
      </c>
      <c r="B487" s="214" t="s">
        <v>25</v>
      </c>
      <c r="C487" s="215"/>
      <c r="D487" s="215"/>
      <c r="E487" s="71"/>
      <c r="F487" s="216"/>
      <c r="G487" s="216"/>
      <c r="H487" s="992">
        <f>SUM(H489:H503)-H493</f>
        <v>3021.0269999999996</v>
      </c>
      <c r="I487" s="992">
        <f>SUM(I489:I503)-I493</f>
        <v>3061.0269999999996</v>
      </c>
      <c r="J487" s="993">
        <f>SUM(J489:J503)-J493</f>
        <v>40</v>
      </c>
    </row>
    <row r="488" spans="1:10" s="15" customFormat="1" ht="15" x14ac:dyDescent="0.25">
      <c r="A488" s="173" t="s">
        <v>28</v>
      </c>
      <c r="B488" s="174" t="s">
        <v>25</v>
      </c>
      <c r="C488" s="98">
        <v>7</v>
      </c>
      <c r="D488" s="98">
        <v>1</v>
      </c>
      <c r="E488" s="103">
        <v>9994209900</v>
      </c>
      <c r="F488" s="99">
        <v>0</v>
      </c>
      <c r="G488" s="175">
        <v>210</v>
      </c>
      <c r="H488" s="1091">
        <f>H489+H490</f>
        <v>2419.1579999999999</v>
      </c>
      <c r="I488" s="1091">
        <f>I489+I490</f>
        <v>2419.1579999999999</v>
      </c>
      <c r="J488" s="1092">
        <f>J489+J490</f>
        <v>0</v>
      </c>
    </row>
    <row r="489" spans="1:10" s="48" customFormat="1" ht="15" x14ac:dyDescent="0.25">
      <c r="A489" s="109" t="s">
        <v>29</v>
      </c>
      <c r="B489" s="54" t="s">
        <v>25</v>
      </c>
      <c r="C489" s="30">
        <v>7</v>
      </c>
      <c r="D489" s="30">
        <v>1</v>
      </c>
      <c r="E489" s="31">
        <v>9994209900</v>
      </c>
      <c r="F489" s="32">
        <v>111</v>
      </c>
      <c r="G489" s="68">
        <v>211</v>
      </c>
      <c r="H489" s="1093">
        <v>1858.0319999999999</v>
      </c>
      <c r="I489" s="1093">
        <v>1858.0319999999999</v>
      </c>
      <c r="J489" s="978">
        <f t="shared" si="30"/>
        <v>0</v>
      </c>
    </row>
    <row r="490" spans="1:10" s="48" customFormat="1" ht="15" x14ac:dyDescent="0.25">
      <c r="A490" s="109" t="s">
        <v>58</v>
      </c>
      <c r="B490" s="54" t="s">
        <v>25</v>
      </c>
      <c r="C490" s="30">
        <v>7</v>
      </c>
      <c r="D490" s="30">
        <v>1</v>
      </c>
      <c r="E490" s="31">
        <v>9994209900</v>
      </c>
      <c r="F490" s="32">
        <v>119</v>
      </c>
      <c r="G490" s="68">
        <v>213</v>
      </c>
      <c r="H490" s="1093">
        <v>561.12599999999998</v>
      </c>
      <c r="I490" s="1093">
        <v>561.12599999999998</v>
      </c>
      <c r="J490" s="978">
        <f t="shared" si="30"/>
        <v>0</v>
      </c>
    </row>
    <row r="491" spans="1:10" s="15" customFormat="1" ht="15" x14ac:dyDescent="0.25">
      <c r="A491" s="176" t="s">
        <v>32</v>
      </c>
      <c r="B491" s="117" t="s">
        <v>25</v>
      </c>
      <c r="C491" s="25">
        <v>7</v>
      </c>
      <c r="D491" s="25">
        <v>1</v>
      </c>
      <c r="E491" s="26">
        <v>9994209900</v>
      </c>
      <c r="F491" s="27">
        <v>244</v>
      </c>
      <c r="G491" s="316">
        <v>221</v>
      </c>
      <c r="H491" s="75">
        <v>10</v>
      </c>
      <c r="I491" s="75">
        <v>10</v>
      </c>
      <c r="J491" s="980">
        <f t="shared" si="30"/>
        <v>0</v>
      </c>
    </row>
    <row r="492" spans="1:10" s="15" customFormat="1" ht="15" x14ac:dyDescent="0.25">
      <c r="A492" s="176" t="s">
        <v>33</v>
      </c>
      <c r="B492" s="117" t="s">
        <v>25</v>
      </c>
      <c r="C492" s="25">
        <v>7</v>
      </c>
      <c r="D492" s="25">
        <v>1</v>
      </c>
      <c r="E492" s="26">
        <v>9994209900</v>
      </c>
      <c r="F492" s="27">
        <v>247</v>
      </c>
      <c r="G492" s="316">
        <v>223</v>
      </c>
      <c r="H492" s="75">
        <f>40-13</f>
        <v>27</v>
      </c>
      <c r="I492" s="75">
        <f>40-13</f>
        <v>27</v>
      </c>
      <c r="J492" s="980">
        <f t="shared" si="30"/>
        <v>0</v>
      </c>
    </row>
    <row r="493" spans="1:10" s="15" customFormat="1" ht="15" x14ac:dyDescent="0.25">
      <c r="A493" s="184" t="s">
        <v>146</v>
      </c>
      <c r="B493" s="178" t="s">
        <v>25</v>
      </c>
      <c r="C493" s="179">
        <v>7</v>
      </c>
      <c r="D493" s="179">
        <v>1</v>
      </c>
      <c r="E493" s="180">
        <v>9994209900</v>
      </c>
      <c r="F493" s="181">
        <v>247</v>
      </c>
      <c r="G493" s="182">
        <v>223</v>
      </c>
      <c r="H493" s="911"/>
      <c r="I493" s="911"/>
      <c r="J493" s="980">
        <f t="shared" si="30"/>
        <v>0</v>
      </c>
    </row>
    <row r="494" spans="1:10" s="15" customFormat="1" ht="15" x14ac:dyDescent="0.25">
      <c r="A494" s="176" t="s">
        <v>35</v>
      </c>
      <c r="B494" s="117" t="s">
        <v>25</v>
      </c>
      <c r="C494" s="25">
        <v>7</v>
      </c>
      <c r="D494" s="25">
        <v>1</v>
      </c>
      <c r="E494" s="26">
        <v>9994209900</v>
      </c>
      <c r="F494" s="27">
        <v>244</v>
      </c>
      <c r="G494" s="316">
        <v>225</v>
      </c>
      <c r="H494" s="75"/>
      <c r="I494" s="75">
        <v>40</v>
      </c>
      <c r="J494" s="980">
        <f t="shared" si="30"/>
        <v>40</v>
      </c>
    </row>
    <row r="495" spans="1:10" s="15" customFormat="1" ht="15" x14ac:dyDescent="0.25">
      <c r="A495" s="176" t="s">
        <v>44</v>
      </c>
      <c r="B495" s="117" t="s">
        <v>25</v>
      </c>
      <c r="C495" s="25">
        <v>7</v>
      </c>
      <c r="D495" s="25">
        <v>1</v>
      </c>
      <c r="E495" s="26">
        <v>9994209900</v>
      </c>
      <c r="F495" s="27">
        <v>244</v>
      </c>
      <c r="G495" s="316">
        <v>226</v>
      </c>
      <c r="H495" s="75">
        <f>23+2.45+6</f>
        <v>31.45</v>
      </c>
      <c r="I495" s="75">
        <f>23+2.45+6</f>
        <v>31.45</v>
      </c>
      <c r="J495" s="980">
        <f t="shared" si="30"/>
        <v>0</v>
      </c>
    </row>
    <row r="496" spans="1:10" s="15" customFormat="1" ht="15" x14ac:dyDescent="0.25">
      <c r="A496" s="176" t="s">
        <v>265</v>
      </c>
      <c r="B496" s="117" t="s">
        <v>25</v>
      </c>
      <c r="C496" s="25">
        <v>7</v>
      </c>
      <c r="D496" s="25">
        <v>1</v>
      </c>
      <c r="E496" s="26">
        <v>9994209900</v>
      </c>
      <c r="F496" s="27">
        <v>244</v>
      </c>
      <c r="G496" s="316">
        <v>226</v>
      </c>
      <c r="H496" s="75">
        <v>50</v>
      </c>
      <c r="I496" s="75">
        <v>50</v>
      </c>
      <c r="J496" s="980">
        <f t="shared" si="30"/>
        <v>0</v>
      </c>
    </row>
    <row r="497" spans="1:10" s="15" customFormat="1" ht="15" x14ac:dyDescent="0.25">
      <c r="A497" s="177" t="s">
        <v>72</v>
      </c>
      <c r="B497" s="117" t="s">
        <v>25</v>
      </c>
      <c r="C497" s="25">
        <v>7</v>
      </c>
      <c r="D497" s="25">
        <v>1</v>
      </c>
      <c r="E497" s="26">
        <v>9994209900</v>
      </c>
      <c r="F497" s="27">
        <v>851</v>
      </c>
      <c r="G497" s="316">
        <v>291</v>
      </c>
      <c r="H497" s="75">
        <v>1.419</v>
      </c>
      <c r="I497" s="75">
        <v>1.419</v>
      </c>
      <c r="J497" s="980">
        <f t="shared" si="30"/>
        <v>0</v>
      </c>
    </row>
    <row r="498" spans="1:10" s="15" customFormat="1" ht="15" x14ac:dyDescent="0.25">
      <c r="A498" s="177" t="s">
        <v>73</v>
      </c>
      <c r="B498" s="117" t="s">
        <v>25</v>
      </c>
      <c r="C498" s="25">
        <v>7</v>
      </c>
      <c r="D498" s="25">
        <v>1</v>
      </c>
      <c r="E498" s="26">
        <v>9994209900</v>
      </c>
      <c r="F498" s="27">
        <v>244</v>
      </c>
      <c r="G498" s="316">
        <v>342</v>
      </c>
      <c r="H498" s="75">
        <f>429-36-35</f>
        <v>358</v>
      </c>
      <c r="I498" s="75">
        <f>429-36-35</f>
        <v>358</v>
      </c>
      <c r="J498" s="980">
        <f t="shared" si="30"/>
        <v>0</v>
      </c>
    </row>
    <row r="499" spans="1:10" s="15" customFormat="1" ht="15" x14ac:dyDescent="0.25">
      <c r="A499" s="177" t="s">
        <v>45</v>
      </c>
      <c r="B499" s="117" t="s">
        <v>25</v>
      </c>
      <c r="C499" s="25">
        <v>7</v>
      </c>
      <c r="D499" s="25">
        <v>1</v>
      </c>
      <c r="E499" s="26">
        <v>9994209900</v>
      </c>
      <c r="F499" s="27">
        <v>244</v>
      </c>
      <c r="G499" s="316">
        <v>310</v>
      </c>
      <c r="H499" s="75"/>
      <c r="I499" s="75"/>
      <c r="J499" s="980">
        <f t="shared" si="30"/>
        <v>0</v>
      </c>
    </row>
    <row r="500" spans="1:10" s="15" customFormat="1" ht="15" x14ac:dyDescent="0.25">
      <c r="A500" s="177" t="s">
        <v>143</v>
      </c>
      <c r="B500" s="117" t="s">
        <v>25</v>
      </c>
      <c r="C500" s="25">
        <v>7</v>
      </c>
      <c r="D500" s="25">
        <v>1</v>
      </c>
      <c r="E500" s="26">
        <v>9994209900</v>
      </c>
      <c r="F500" s="27">
        <v>244</v>
      </c>
      <c r="G500" s="316">
        <v>343</v>
      </c>
      <c r="H500" s="75">
        <v>112</v>
      </c>
      <c r="I500" s="75">
        <v>112</v>
      </c>
      <c r="J500" s="980">
        <f t="shared" si="30"/>
        <v>0</v>
      </c>
    </row>
    <row r="501" spans="1:10" s="183" customFormat="1" ht="15" x14ac:dyDescent="0.25">
      <c r="A501" s="184" t="s">
        <v>146</v>
      </c>
      <c r="B501" s="178" t="s">
        <v>25</v>
      </c>
      <c r="C501" s="179">
        <v>7</v>
      </c>
      <c r="D501" s="179">
        <v>1</v>
      </c>
      <c r="E501" s="180">
        <v>9994209900</v>
      </c>
      <c r="F501" s="181">
        <v>244</v>
      </c>
      <c r="G501" s="182">
        <v>343</v>
      </c>
      <c r="H501" s="911"/>
      <c r="I501" s="911"/>
      <c r="J501" s="980">
        <f t="shared" si="30"/>
        <v>0</v>
      </c>
    </row>
    <row r="502" spans="1:10" s="15" customFormat="1" ht="15" x14ac:dyDescent="0.25">
      <c r="A502" s="177" t="s">
        <v>144</v>
      </c>
      <c r="B502" s="117" t="s">
        <v>25</v>
      </c>
      <c r="C502" s="25">
        <v>7</v>
      </c>
      <c r="D502" s="25">
        <v>1</v>
      </c>
      <c r="E502" s="26">
        <v>9994209900</v>
      </c>
      <c r="F502" s="27">
        <v>244</v>
      </c>
      <c r="G502" s="316">
        <v>343</v>
      </c>
      <c r="H502" s="75">
        <v>12</v>
      </c>
      <c r="I502" s="75">
        <v>12</v>
      </c>
      <c r="J502" s="980">
        <f t="shared" si="30"/>
        <v>0</v>
      </c>
    </row>
    <row r="503" spans="1:10" s="15" customFormat="1" ht="15.75" thickBot="1" x14ac:dyDescent="0.3">
      <c r="A503" s="169" t="s">
        <v>148</v>
      </c>
      <c r="B503" s="171" t="s">
        <v>25</v>
      </c>
      <c r="C503" s="143">
        <v>7</v>
      </c>
      <c r="D503" s="143">
        <v>1</v>
      </c>
      <c r="E503" s="161">
        <v>9994209900</v>
      </c>
      <c r="F503" s="145">
        <v>244</v>
      </c>
      <c r="G503" s="172">
        <v>346</v>
      </c>
      <c r="H503" s="990"/>
      <c r="I503" s="990"/>
      <c r="J503" s="991">
        <f t="shared" si="30"/>
        <v>0</v>
      </c>
    </row>
    <row r="504" spans="1:10" s="15" customFormat="1" ht="15" thickBot="1" x14ac:dyDescent="0.25">
      <c r="A504" s="213" t="s">
        <v>440</v>
      </c>
      <c r="B504" s="214" t="s">
        <v>25</v>
      </c>
      <c r="C504" s="215"/>
      <c r="D504" s="215"/>
      <c r="E504" s="71"/>
      <c r="F504" s="216"/>
      <c r="G504" s="216"/>
      <c r="H504" s="992">
        <f>SUM(H506:H520)</f>
        <v>5032.8499999999995</v>
      </c>
      <c r="I504" s="992">
        <f>SUM(I506:I520)</f>
        <v>5132.1935999999996</v>
      </c>
      <c r="J504" s="993">
        <f>SUM(J506:J520)</f>
        <v>99.343599999999995</v>
      </c>
    </row>
    <row r="505" spans="1:10" s="15" customFormat="1" ht="15" x14ac:dyDescent="0.25">
      <c r="A505" s="173" t="s">
        <v>28</v>
      </c>
      <c r="B505" s="174" t="s">
        <v>25</v>
      </c>
      <c r="C505" s="98">
        <v>7</v>
      </c>
      <c r="D505" s="98">
        <v>1</v>
      </c>
      <c r="E505" s="103">
        <v>9994209900</v>
      </c>
      <c r="F505" s="99">
        <v>0</v>
      </c>
      <c r="G505" s="175">
        <v>210</v>
      </c>
      <c r="H505" s="1091">
        <f>H506+H507</f>
        <v>3435.9049999999997</v>
      </c>
      <c r="I505" s="1091">
        <f>I506+I507</f>
        <v>3435.9049999999997</v>
      </c>
      <c r="J505" s="1092">
        <f>J506+J507</f>
        <v>0</v>
      </c>
    </row>
    <row r="506" spans="1:10" s="48" customFormat="1" ht="15" x14ac:dyDescent="0.25">
      <c r="A506" s="109" t="s">
        <v>29</v>
      </c>
      <c r="B506" s="54" t="s">
        <v>25</v>
      </c>
      <c r="C506" s="30">
        <v>7</v>
      </c>
      <c r="D506" s="30">
        <v>1</v>
      </c>
      <c r="E506" s="31">
        <v>9994209900</v>
      </c>
      <c r="F506" s="32">
        <v>111</v>
      </c>
      <c r="G506" s="68">
        <v>211</v>
      </c>
      <c r="H506" s="1093">
        <v>2638.944</v>
      </c>
      <c r="I506" s="1093">
        <v>2638.944</v>
      </c>
      <c r="J506" s="978">
        <f t="shared" si="30"/>
        <v>0</v>
      </c>
    </row>
    <row r="507" spans="1:10" s="48" customFormat="1" ht="15" x14ac:dyDescent="0.25">
      <c r="A507" s="109" t="s">
        <v>58</v>
      </c>
      <c r="B507" s="54" t="s">
        <v>25</v>
      </c>
      <c r="C507" s="30">
        <v>7</v>
      </c>
      <c r="D507" s="30">
        <v>1</v>
      </c>
      <c r="E507" s="31">
        <v>9994209900</v>
      </c>
      <c r="F507" s="32">
        <v>119</v>
      </c>
      <c r="G507" s="68">
        <v>213</v>
      </c>
      <c r="H507" s="1093">
        <v>796.96100000000001</v>
      </c>
      <c r="I507" s="1093">
        <v>796.96100000000001</v>
      </c>
      <c r="J507" s="978">
        <f t="shared" si="30"/>
        <v>0</v>
      </c>
    </row>
    <row r="508" spans="1:10" s="15" customFormat="1" ht="15" x14ac:dyDescent="0.25">
      <c r="A508" s="176" t="s">
        <v>32</v>
      </c>
      <c r="B508" s="117" t="s">
        <v>25</v>
      </c>
      <c r="C508" s="25">
        <v>7</v>
      </c>
      <c r="D508" s="25">
        <v>1</v>
      </c>
      <c r="E508" s="26">
        <v>9994209900</v>
      </c>
      <c r="F508" s="27">
        <v>244</v>
      </c>
      <c r="G508" s="316">
        <v>221</v>
      </c>
      <c r="H508" s="75"/>
      <c r="I508" s="75"/>
      <c r="J508" s="980">
        <f t="shared" si="30"/>
        <v>0</v>
      </c>
    </row>
    <row r="509" spans="1:10" s="15" customFormat="1" ht="15" x14ac:dyDescent="0.25">
      <c r="A509" s="176" t="s">
        <v>33</v>
      </c>
      <c r="B509" s="117" t="s">
        <v>25</v>
      </c>
      <c r="C509" s="25">
        <v>7</v>
      </c>
      <c r="D509" s="25">
        <v>1</v>
      </c>
      <c r="E509" s="26">
        <v>9994209900</v>
      </c>
      <c r="F509" s="27">
        <v>247</v>
      </c>
      <c r="G509" s="316">
        <v>223</v>
      </c>
      <c r="H509" s="75">
        <f>180-60</f>
        <v>120</v>
      </c>
      <c r="I509" s="75">
        <f>180-60</f>
        <v>120</v>
      </c>
      <c r="J509" s="980">
        <f t="shared" si="30"/>
        <v>0</v>
      </c>
    </row>
    <row r="510" spans="1:10" s="15" customFormat="1" ht="15" x14ac:dyDescent="0.25">
      <c r="A510" s="176" t="s">
        <v>35</v>
      </c>
      <c r="B510" s="117" t="s">
        <v>25</v>
      </c>
      <c r="C510" s="25">
        <v>7</v>
      </c>
      <c r="D510" s="25">
        <v>1</v>
      </c>
      <c r="E510" s="26">
        <v>9994209900</v>
      </c>
      <c r="F510" s="27">
        <v>244</v>
      </c>
      <c r="G510" s="316">
        <v>225</v>
      </c>
      <c r="H510" s="75"/>
      <c r="I510" s="75">
        <v>70</v>
      </c>
      <c r="J510" s="980">
        <f t="shared" si="30"/>
        <v>70</v>
      </c>
    </row>
    <row r="511" spans="1:10" s="15" customFormat="1" ht="15" x14ac:dyDescent="0.25">
      <c r="A511" s="176" t="s">
        <v>44</v>
      </c>
      <c r="B511" s="117" t="s">
        <v>25</v>
      </c>
      <c r="C511" s="25">
        <v>7</v>
      </c>
      <c r="D511" s="25">
        <v>1</v>
      </c>
      <c r="E511" s="26">
        <v>9994209900</v>
      </c>
      <c r="F511" s="27">
        <v>244</v>
      </c>
      <c r="G511" s="316">
        <v>226</v>
      </c>
      <c r="H511" s="75">
        <f>23+6+6+6.91</f>
        <v>41.91</v>
      </c>
      <c r="I511" s="75">
        <f>23+6+6+6.91</f>
        <v>41.91</v>
      </c>
      <c r="J511" s="980">
        <f t="shared" si="30"/>
        <v>0</v>
      </c>
    </row>
    <row r="512" spans="1:10" s="15" customFormat="1" ht="15" x14ac:dyDescent="0.25">
      <c r="A512" s="176" t="s">
        <v>264</v>
      </c>
      <c r="B512" s="117" t="s">
        <v>25</v>
      </c>
      <c r="C512" s="25">
        <v>7</v>
      </c>
      <c r="D512" s="25">
        <v>1</v>
      </c>
      <c r="E512" s="26">
        <v>9994209900</v>
      </c>
      <c r="F512" s="27">
        <v>244</v>
      </c>
      <c r="G512" s="316">
        <v>226</v>
      </c>
      <c r="H512" s="75"/>
      <c r="I512" s="75">
        <v>29.343599999999999</v>
      </c>
      <c r="J512" s="980">
        <f t="shared" si="30"/>
        <v>29.343599999999999</v>
      </c>
    </row>
    <row r="513" spans="1:10" s="15" customFormat="1" ht="15" x14ac:dyDescent="0.25">
      <c r="A513" s="177" t="s">
        <v>72</v>
      </c>
      <c r="B513" s="117" t="s">
        <v>25</v>
      </c>
      <c r="C513" s="25">
        <v>7</v>
      </c>
      <c r="D513" s="25">
        <v>1</v>
      </c>
      <c r="E513" s="26">
        <v>9994209900</v>
      </c>
      <c r="F513" s="27">
        <v>851</v>
      </c>
      <c r="G513" s="316">
        <v>291</v>
      </c>
      <c r="H513" s="75">
        <v>7.0350000000000001</v>
      </c>
      <c r="I513" s="75">
        <v>7.0350000000000001</v>
      </c>
      <c r="J513" s="980">
        <f t="shared" si="30"/>
        <v>0</v>
      </c>
    </row>
    <row r="514" spans="1:10" s="15" customFormat="1" ht="15" x14ac:dyDescent="0.25">
      <c r="A514" s="177" t="s">
        <v>45</v>
      </c>
      <c r="B514" s="117" t="s">
        <v>25</v>
      </c>
      <c r="C514" s="25">
        <v>7</v>
      </c>
      <c r="D514" s="25">
        <v>1</v>
      </c>
      <c r="E514" s="26">
        <v>9994209900</v>
      </c>
      <c r="F514" s="27">
        <v>244</v>
      </c>
      <c r="G514" s="316">
        <v>310</v>
      </c>
      <c r="H514" s="75">
        <f>110-30</f>
        <v>80</v>
      </c>
      <c r="I514" s="75">
        <f>110-30</f>
        <v>80</v>
      </c>
      <c r="J514" s="980">
        <f t="shared" si="30"/>
        <v>0</v>
      </c>
    </row>
    <row r="515" spans="1:10" s="15" customFormat="1" ht="15" x14ac:dyDescent="0.25">
      <c r="A515" s="177" t="s">
        <v>73</v>
      </c>
      <c r="B515" s="117" t="s">
        <v>25</v>
      </c>
      <c r="C515" s="25">
        <v>7</v>
      </c>
      <c r="D515" s="25">
        <v>1</v>
      </c>
      <c r="E515" s="26">
        <v>9994209900</v>
      </c>
      <c r="F515" s="27">
        <v>244</v>
      </c>
      <c r="G515" s="316">
        <v>342</v>
      </c>
      <c r="H515" s="75">
        <f>1243-103-104</f>
        <v>1036</v>
      </c>
      <c r="I515" s="75">
        <f>1243-103-104</f>
        <v>1036</v>
      </c>
      <c r="J515" s="980">
        <f t="shared" si="30"/>
        <v>0</v>
      </c>
    </row>
    <row r="516" spans="1:10" s="183" customFormat="1" ht="15" x14ac:dyDescent="0.25">
      <c r="A516" s="177" t="s">
        <v>143</v>
      </c>
      <c r="B516" s="117" t="s">
        <v>25</v>
      </c>
      <c r="C516" s="25">
        <v>7</v>
      </c>
      <c r="D516" s="25">
        <v>1</v>
      </c>
      <c r="E516" s="26">
        <v>9994209900</v>
      </c>
      <c r="F516" s="27">
        <v>244</v>
      </c>
      <c r="G516" s="316">
        <v>343</v>
      </c>
      <c r="H516" s="75">
        <v>280</v>
      </c>
      <c r="I516" s="75">
        <v>280</v>
      </c>
      <c r="J516" s="980">
        <f t="shared" si="30"/>
        <v>0</v>
      </c>
    </row>
    <row r="517" spans="1:10" s="183" customFormat="1" ht="15" x14ac:dyDescent="0.25">
      <c r="A517" s="184" t="s">
        <v>146</v>
      </c>
      <c r="B517" s="178" t="s">
        <v>25</v>
      </c>
      <c r="C517" s="179">
        <v>7</v>
      </c>
      <c r="D517" s="179">
        <v>1</v>
      </c>
      <c r="E517" s="180">
        <v>9994209900</v>
      </c>
      <c r="F517" s="181">
        <v>244</v>
      </c>
      <c r="G517" s="182">
        <v>343</v>
      </c>
      <c r="H517" s="911"/>
      <c r="I517" s="911"/>
      <c r="J517" s="980">
        <f t="shared" si="30"/>
        <v>0</v>
      </c>
    </row>
    <row r="518" spans="1:10" s="15" customFormat="1" ht="15" x14ac:dyDescent="0.25">
      <c r="A518" s="177" t="s">
        <v>144</v>
      </c>
      <c r="B518" s="117" t="s">
        <v>25</v>
      </c>
      <c r="C518" s="25">
        <v>7</v>
      </c>
      <c r="D518" s="25">
        <v>1</v>
      </c>
      <c r="E518" s="26">
        <v>9994209900</v>
      </c>
      <c r="F518" s="27">
        <v>244</v>
      </c>
      <c r="G518" s="316">
        <v>343</v>
      </c>
      <c r="H518" s="75">
        <v>32</v>
      </c>
      <c r="I518" s="75">
        <v>32</v>
      </c>
      <c r="J518" s="980">
        <f t="shared" si="30"/>
        <v>0</v>
      </c>
    </row>
    <row r="519" spans="1:10" s="15" customFormat="1" ht="15" x14ac:dyDescent="0.25">
      <c r="A519" s="167" t="s">
        <v>358</v>
      </c>
      <c r="B519" s="117" t="s">
        <v>25</v>
      </c>
      <c r="C519" s="25">
        <v>7</v>
      </c>
      <c r="D519" s="25">
        <v>1</v>
      </c>
      <c r="E519" s="26">
        <v>9994209900</v>
      </c>
      <c r="F519" s="27">
        <v>244</v>
      </c>
      <c r="G519" s="316">
        <v>345</v>
      </c>
      <c r="H519" s="75"/>
      <c r="I519" s="75"/>
      <c r="J519" s="980">
        <f t="shared" si="30"/>
        <v>0</v>
      </c>
    </row>
    <row r="520" spans="1:10" s="15" customFormat="1" ht="15.75" thickBot="1" x14ac:dyDescent="0.3">
      <c r="A520" s="476" t="s">
        <v>148</v>
      </c>
      <c r="B520" s="606" t="s">
        <v>25</v>
      </c>
      <c r="C520" s="477">
        <v>7</v>
      </c>
      <c r="D520" s="477">
        <v>1</v>
      </c>
      <c r="E520" s="478">
        <v>9994209900</v>
      </c>
      <c r="F520" s="479">
        <v>244</v>
      </c>
      <c r="G520" s="607">
        <v>346</v>
      </c>
      <c r="H520" s="1090"/>
      <c r="I520" s="1090"/>
      <c r="J520" s="991">
        <f t="shared" si="30"/>
        <v>0</v>
      </c>
    </row>
    <row r="521" spans="1:10" s="15" customFormat="1" ht="15" thickBot="1" x14ac:dyDescent="0.25">
      <c r="A521" s="213" t="s">
        <v>305</v>
      </c>
      <c r="B521" s="214" t="s">
        <v>25</v>
      </c>
      <c r="C521" s="215"/>
      <c r="D521" s="215"/>
      <c r="E521" s="71"/>
      <c r="F521" s="216"/>
      <c r="G521" s="216"/>
      <c r="H521" s="992">
        <f>SUM(H523:H533)</f>
        <v>8409.3649999999998</v>
      </c>
      <c r="I521" s="992">
        <f>SUM(I523:I533)</f>
        <v>8449.3649999999998</v>
      </c>
      <c r="J521" s="993">
        <f>SUM(J523:J533)</f>
        <v>40</v>
      </c>
    </row>
    <row r="522" spans="1:10" s="15" customFormat="1" ht="15" x14ac:dyDescent="0.25">
      <c r="A522" s="173" t="s">
        <v>28</v>
      </c>
      <c r="B522" s="174" t="s">
        <v>25</v>
      </c>
      <c r="C522" s="98">
        <v>7</v>
      </c>
      <c r="D522" s="98">
        <v>1</v>
      </c>
      <c r="E522" s="103">
        <v>9994209900</v>
      </c>
      <c r="F522" s="99">
        <v>0</v>
      </c>
      <c r="G522" s="175">
        <v>210</v>
      </c>
      <c r="H522" s="1091">
        <f>H523+H524</f>
        <v>5451.87</v>
      </c>
      <c r="I522" s="1091">
        <f>I523+I524</f>
        <v>5451.87</v>
      </c>
      <c r="J522" s="1092">
        <f>J523+J524</f>
        <v>0</v>
      </c>
    </row>
    <row r="523" spans="1:10" s="15" customFormat="1" ht="15" x14ac:dyDescent="0.25">
      <c r="A523" s="109" t="s">
        <v>29</v>
      </c>
      <c r="B523" s="54" t="s">
        <v>25</v>
      </c>
      <c r="C523" s="30">
        <v>7</v>
      </c>
      <c r="D523" s="30">
        <v>1</v>
      </c>
      <c r="E523" s="31">
        <v>9994209900</v>
      </c>
      <c r="F523" s="32">
        <v>111</v>
      </c>
      <c r="G523" s="68">
        <v>211</v>
      </c>
      <c r="H523" s="1093">
        <v>4187.3040000000001</v>
      </c>
      <c r="I523" s="1093">
        <v>4187.3040000000001</v>
      </c>
      <c r="J523" s="978">
        <f t="shared" si="30"/>
        <v>0</v>
      </c>
    </row>
    <row r="524" spans="1:10" s="15" customFormat="1" ht="15" x14ac:dyDescent="0.25">
      <c r="A524" s="109" t="s">
        <v>58</v>
      </c>
      <c r="B524" s="54" t="s">
        <v>25</v>
      </c>
      <c r="C524" s="30">
        <v>7</v>
      </c>
      <c r="D524" s="30">
        <v>1</v>
      </c>
      <c r="E524" s="31">
        <v>9994209900</v>
      </c>
      <c r="F524" s="32">
        <v>119</v>
      </c>
      <c r="G524" s="68">
        <v>213</v>
      </c>
      <c r="H524" s="1093">
        <v>1264.566</v>
      </c>
      <c r="I524" s="1093">
        <v>1264.566</v>
      </c>
      <c r="J524" s="978">
        <f t="shared" si="30"/>
        <v>0</v>
      </c>
    </row>
    <row r="525" spans="1:10" s="15" customFormat="1" ht="15" x14ac:dyDescent="0.25">
      <c r="A525" s="176" t="s">
        <v>32</v>
      </c>
      <c r="B525" s="117" t="s">
        <v>25</v>
      </c>
      <c r="C525" s="25">
        <v>7</v>
      </c>
      <c r="D525" s="25">
        <v>1</v>
      </c>
      <c r="E525" s="26">
        <v>9994209900</v>
      </c>
      <c r="F525" s="27">
        <v>244</v>
      </c>
      <c r="G525" s="316">
        <v>221</v>
      </c>
      <c r="H525" s="75"/>
      <c r="I525" s="75"/>
      <c r="J525" s="980">
        <f t="shared" si="30"/>
        <v>0</v>
      </c>
    </row>
    <row r="526" spans="1:10" s="15" customFormat="1" ht="15" x14ac:dyDescent="0.25">
      <c r="A526" s="176" t="s">
        <v>33</v>
      </c>
      <c r="B526" s="117" t="s">
        <v>25</v>
      </c>
      <c r="C526" s="25">
        <v>7</v>
      </c>
      <c r="D526" s="25">
        <v>1</v>
      </c>
      <c r="E526" s="26">
        <v>9994209900</v>
      </c>
      <c r="F526" s="27">
        <v>247</v>
      </c>
      <c r="G526" s="316">
        <v>223</v>
      </c>
      <c r="H526" s="75">
        <f>263-87</f>
        <v>176</v>
      </c>
      <c r="I526" s="75">
        <f>263-87</f>
        <v>176</v>
      </c>
      <c r="J526" s="980">
        <f t="shared" si="30"/>
        <v>0</v>
      </c>
    </row>
    <row r="527" spans="1:10" s="15" customFormat="1" ht="15" x14ac:dyDescent="0.25">
      <c r="A527" s="176" t="s">
        <v>35</v>
      </c>
      <c r="B527" s="117" t="s">
        <v>25</v>
      </c>
      <c r="C527" s="25">
        <v>7</v>
      </c>
      <c r="D527" s="25">
        <v>1</v>
      </c>
      <c r="E527" s="26">
        <v>9994209900</v>
      </c>
      <c r="F527" s="27">
        <v>244</v>
      </c>
      <c r="G527" s="316">
        <v>225</v>
      </c>
      <c r="H527" s="75"/>
      <c r="I527" s="75">
        <v>40</v>
      </c>
      <c r="J527" s="980">
        <f t="shared" si="30"/>
        <v>40</v>
      </c>
    </row>
    <row r="528" spans="1:10" s="15" customFormat="1" ht="15" x14ac:dyDescent="0.25">
      <c r="A528" s="176" t="s">
        <v>44</v>
      </c>
      <c r="B528" s="117" t="s">
        <v>25</v>
      </c>
      <c r="C528" s="25">
        <v>7</v>
      </c>
      <c r="D528" s="25">
        <v>1</v>
      </c>
      <c r="E528" s="26">
        <v>9994209900</v>
      </c>
      <c r="F528" s="27">
        <v>244</v>
      </c>
      <c r="G528" s="316">
        <v>226</v>
      </c>
      <c r="H528" s="75">
        <f>23+2.45+6</f>
        <v>31.45</v>
      </c>
      <c r="I528" s="75">
        <f>23+2.45+6</f>
        <v>31.45</v>
      </c>
      <c r="J528" s="980">
        <f t="shared" si="30"/>
        <v>0</v>
      </c>
    </row>
    <row r="529" spans="1:10" s="15" customFormat="1" ht="15" x14ac:dyDescent="0.25">
      <c r="A529" s="177" t="s">
        <v>72</v>
      </c>
      <c r="B529" s="117" t="s">
        <v>25</v>
      </c>
      <c r="C529" s="25">
        <v>7</v>
      </c>
      <c r="D529" s="25">
        <v>1</v>
      </c>
      <c r="E529" s="26">
        <v>9994209900</v>
      </c>
      <c r="F529" s="27">
        <v>851</v>
      </c>
      <c r="G529" s="316">
        <v>291</v>
      </c>
      <c r="H529" s="75">
        <f>175.045-100</f>
        <v>75.044999999999987</v>
      </c>
      <c r="I529" s="75">
        <f>175.045-100</f>
        <v>75.044999999999987</v>
      </c>
      <c r="J529" s="980">
        <f t="shared" si="30"/>
        <v>0</v>
      </c>
    </row>
    <row r="530" spans="1:10" s="15" customFormat="1" ht="15" x14ac:dyDescent="0.25">
      <c r="A530" s="177" t="s">
        <v>45</v>
      </c>
      <c r="B530" s="117" t="s">
        <v>25</v>
      </c>
      <c r="C530" s="25">
        <v>7</v>
      </c>
      <c r="D530" s="25">
        <v>1</v>
      </c>
      <c r="E530" s="26">
        <v>9994209900</v>
      </c>
      <c r="F530" s="27">
        <v>244</v>
      </c>
      <c r="G530" s="316">
        <v>310</v>
      </c>
      <c r="H530" s="75">
        <f>500-300</f>
        <v>200</v>
      </c>
      <c r="I530" s="75">
        <f>500-300</f>
        <v>200</v>
      </c>
      <c r="J530" s="980">
        <f t="shared" si="30"/>
        <v>0</v>
      </c>
    </row>
    <row r="531" spans="1:10" s="15" customFormat="1" ht="15" x14ac:dyDescent="0.25">
      <c r="A531" s="177" t="s">
        <v>73</v>
      </c>
      <c r="B531" s="117" t="s">
        <v>25</v>
      </c>
      <c r="C531" s="25">
        <v>7</v>
      </c>
      <c r="D531" s="25">
        <v>1</v>
      </c>
      <c r="E531" s="26">
        <v>9994209900</v>
      </c>
      <c r="F531" s="27">
        <v>244</v>
      </c>
      <c r="G531" s="316">
        <v>342</v>
      </c>
      <c r="H531" s="75">
        <f>1890-157-158</f>
        <v>1575</v>
      </c>
      <c r="I531" s="75">
        <f>1890-157-158</f>
        <v>1575</v>
      </c>
      <c r="J531" s="980">
        <f t="shared" si="30"/>
        <v>0</v>
      </c>
    </row>
    <row r="532" spans="1:10" s="15" customFormat="1" ht="15" x14ac:dyDescent="0.25">
      <c r="A532" s="177" t="s">
        <v>456</v>
      </c>
      <c r="B532" s="117" t="s">
        <v>25</v>
      </c>
      <c r="C532" s="25">
        <v>7</v>
      </c>
      <c r="D532" s="25">
        <v>1</v>
      </c>
      <c r="E532" s="26">
        <v>9994209900</v>
      </c>
      <c r="F532" s="27">
        <v>244</v>
      </c>
      <c r="G532" s="316">
        <v>343</v>
      </c>
      <c r="H532" s="75">
        <f>1800-900</f>
        <v>900</v>
      </c>
      <c r="I532" s="75">
        <f>1800-900</f>
        <v>900</v>
      </c>
      <c r="J532" s="980">
        <f t="shared" si="30"/>
        <v>0</v>
      </c>
    </row>
    <row r="533" spans="1:10" s="15" customFormat="1" ht="15.75" thickBot="1" x14ac:dyDescent="0.3">
      <c r="A533" s="169" t="s">
        <v>148</v>
      </c>
      <c r="B533" s="171" t="s">
        <v>25</v>
      </c>
      <c r="C533" s="143">
        <v>7</v>
      </c>
      <c r="D533" s="143">
        <v>1</v>
      </c>
      <c r="E533" s="161">
        <v>9994209900</v>
      </c>
      <c r="F533" s="145">
        <v>244</v>
      </c>
      <c r="G533" s="172">
        <v>346</v>
      </c>
      <c r="H533" s="990"/>
      <c r="I533" s="990"/>
      <c r="J533" s="991">
        <f t="shared" si="30"/>
        <v>0</v>
      </c>
    </row>
    <row r="534" spans="1:10" s="15" customFormat="1" ht="24" customHeight="1" thickBot="1" x14ac:dyDescent="0.25">
      <c r="A534" s="364" t="s">
        <v>74</v>
      </c>
      <c r="B534" s="104" t="s">
        <v>55</v>
      </c>
      <c r="C534" s="105"/>
      <c r="D534" s="105"/>
      <c r="E534" s="106"/>
      <c r="F534" s="107"/>
      <c r="G534" s="107"/>
      <c r="H534" s="970">
        <f>H535+H551+H564+H585+H606+H627+H650+H667+H685+H705+H722+H741+H762+H777+H792</f>
        <v>24763.996490000001</v>
      </c>
      <c r="I534" s="970">
        <f>I535+I551+I564+I585+I606+I627+I650+I667+I685+I705+I722+I741+I762+I777+I792</f>
        <v>30689.806210000002</v>
      </c>
      <c r="J534" s="971">
        <f>J535+J551+J564+J585+J606+J627+J650+J667+J685+J705+J722+J741+J762+J777+J792</f>
        <v>5925.8097200000002</v>
      </c>
    </row>
    <row r="535" spans="1:10" s="15" customFormat="1" ht="15" thickBot="1" x14ac:dyDescent="0.25">
      <c r="A535" s="209" t="s">
        <v>173</v>
      </c>
      <c r="B535" s="210" t="s">
        <v>25</v>
      </c>
      <c r="C535" s="211"/>
      <c r="D535" s="211"/>
      <c r="E535" s="321"/>
      <c r="F535" s="212"/>
      <c r="G535" s="212"/>
      <c r="H535" s="972">
        <f>SUM(H537:H550)</f>
        <v>1346.3351900000002</v>
      </c>
      <c r="I535" s="972">
        <f>SUM(I537:I550)</f>
        <v>2078.4299600000004</v>
      </c>
      <c r="J535" s="973">
        <f>SUM(J537:J550)</f>
        <v>732.09476999999993</v>
      </c>
    </row>
    <row r="536" spans="1:10" s="15" customFormat="1" ht="15" x14ac:dyDescent="0.25">
      <c r="A536" s="173" t="s">
        <v>28</v>
      </c>
      <c r="B536" s="174" t="s">
        <v>25</v>
      </c>
      <c r="C536" s="98">
        <v>7</v>
      </c>
      <c r="D536" s="98">
        <v>2</v>
      </c>
      <c r="E536" s="103">
        <v>9994219900</v>
      </c>
      <c r="F536" s="99">
        <v>0</v>
      </c>
      <c r="G536" s="175">
        <v>210</v>
      </c>
      <c r="H536" s="1091">
        <f>H537+H538</f>
        <v>876.50600000000009</v>
      </c>
      <c r="I536" s="1091">
        <f>I537+I538</f>
        <v>876.50600000000009</v>
      </c>
      <c r="J536" s="1092">
        <f>J537+J538</f>
        <v>0</v>
      </c>
    </row>
    <row r="537" spans="1:10" s="15" customFormat="1" ht="15" x14ac:dyDescent="0.25">
      <c r="A537" s="109" t="s">
        <v>29</v>
      </c>
      <c r="B537" s="54" t="s">
        <v>25</v>
      </c>
      <c r="C537" s="30">
        <v>7</v>
      </c>
      <c r="D537" s="30">
        <v>2</v>
      </c>
      <c r="E537" s="31">
        <v>9994219900</v>
      </c>
      <c r="F537" s="32">
        <v>111</v>
      </c>
      <c r="G537" s="68">
        <v>211</v>
      </c>
      <c r="H537" s="1093">
        <v>673.2</v>
      </c>
      <c r="I537" s="1093">
        <v>673.2</v>
      </c>
      <c r="J537" s="978">
        <f t="shared" si="30"/>
        <v>0</v>
      </c>
    </row>
    <row r="538" spans="1:10" s="15" customFormat="1" ht="15" x14ac:dyDescent="0.25">
      <c r="A538" s="109" t="s">
        <v>58</v>
      </c>
      <c r="B538" s="54" t="s">
        <v>25</v>
      </c>
      <c r="C538" s="30">
        <v>7</v>
      </c>
      <c r="D538" s="30">
        <v>2</v>
      </c>
      <c r="E538" s="31">
        <v>9994219900</v>
      </c>
      <c r="F538" s="32">
        <v>119</v>
      </c>
      <c r="G538" s="68">
        <v>213</v>
      </c>
      <c r="H538" s="1093">
        <v>203.30600000000001</v>
      </c>
      <c r="I538" s="1093">
        <v>203.30600000000001</v>
      </c>
      <c r="J538" s="978">
        <f t="shared" si="30"/>
        <v>0</v>
      </c>
    </row>
    <row r="539" spans="1:10" s="15" customFormat="1" ht="15" x14ac:dyDescent="0.25">
      <c r="A539" s="176" t="s">
        <v>33</v>
      </c>
      <c r="B539" s="117" t="s">
        <v>25</v>
      </c>
      <c r="C539" s="25">
        <v>7</v>
      </c>
      <c r="D539" s="25">
        <v>2</v>
      </c>
      <c r="E539" s="26">
        <v>9994219900</v>
      </c>
      <c r="F539" s="27">
        <v>247</v>
      </c>
      <c r="G539" s="316">
        <v>223</v>
      </c>
      <c r="H539" s="75">
        <f>1250-417-333-103.6778+0.00024-30-20-0.00025-50</f>
        <v>296.32219000000003</v>
      </c>
      <c r="I539" s="75">
        <f>1250-417-333-103.6778+0.00024-30-20-0.00025-50+300-300+212.57+31.42916+100+259.67865</f>
        <v>900</v>
      </c>
      <c r="J539" s="980">
        <f t="shared" si="30"/>
        <v>603.67780999999991</v>
      </c>
    </row>
    <row r="540" spans="1:10" s="15" customFormat="1" ht="15" x14ac:dyDescent="0.25">
      <c r="A540" s="176" t="s">
        <v>35</v>
      </c>
      <c r="B540" s="117" t="s">
        <v>25</v>
      </c>
      <c r="C540" s="25">
        <v>7</v>
      </c>
      <c r="D540" s="25">
        <v>2</v>
      </c>
      <c r="E540" s="26">
        <v>9994219900</v>
      </c>
      <c r="F540" s="27">
        <v>244</v>
      </c>
      <c r="G540" s="316">
        <v>225</v>
      </c>
      <c r="H540" s="75"/>
      <c r="I540" s="75">
        <v>100</v>
      </c>
      <c r="J540" s="980">
        <f t="shared" si="30"/>
        <v>100</v>
      </c>
    </row>
    <row r="541" spans="1:10" s="15" customFormat="1" ht="15" x14ac:dyDescent="0.25">
      <c r="A541" s="176" t="s">
        <v>44</v>
      </c>
      <c r="B541" s="117" t="s">
        <v>25</v>
      </c>
      <c r="C541" s="25">
        <v>7</v>
      </c>
      <c r="D541" s="25">
        <v>2</v>
      </c>
      <c r="E541" s="26">
        <v>9994219900</v>
      </c>
      <c r="F541" s="27">
        <v>244</v>
      </c>
      <c r="G541" s="316">
        <v>226</v>
      </c>
      <c r="H541" s="75">
        <f>23+15.163+3.5+11+10.58+6</f>
        <v>69.242999999999995</v>
      </c>
      <c r="I541" s="75">
        <f>23+15.163+3.5+11+10.58+6</f>
        <v>69.242999999999995</v>
      </c>
      <c r="J541" s="980">
        <f t="shared" si="30"/>
        <v>0</v>
      </c>
    </row>
    <row r="542" spans="1:10" s="15" customFormat="1" ht="15" x14ac:dyDescent="0.25">
      <c r="A542" s="176" t="s">
        <v>264</v>
      </c>
      <c r="B542" s="117" t="s">
        <v>25</v>
      </c>
      <c r="C542" s="25">
        <v>7</v>
      </c>
      <c r="D542" s="25">
        <v>2</v>
      </c>
      <c r="E542" s="26">
        <v>9994219900</v>
      </c>
      <c r="F542" s="27">
        <v>244</v>
      </c>
      <c r="G542" s="316">
        <v>226</v>
      </c>
      <c r="H542" s="75"/>
      <c r="I542" s="75">
        <v>28.41696</v>
      </c>
      <c r="J542" s="980">
        <f t="shared" si="30"/>
        <v>28.41696</v>
      </c>
    </row>
    <row r="543" spans="1:10" s="15" customFormat="1" ht="15" x14ac:dyDescent="0.25">
      <c r="A543" s="176" t="s">
        <v>265</v>
      </c>
      <c r="B543" s="117" t="s">
        <v>25</v>
      </c>
      <c r="C543" s="25">
        <v>7</v>
      </c>
      <c r="D543" s="25">
        <v>2</v>
      </c>
      <c r="E543" s="26">
        <v>9994219900</v>
      </c>
      <c r="F543" s="27">
        <v>244</v>
      </c>
      <c r="G543" s="316">
        <v>226</v>
      </c>
      <c r="H543" s="75"/>
      <c r="I543" s="75"/>
      <c r="J543" s="980">
        <f t="shared" si="30"/>
        <v>0</v>
      </c>
    </row>
    <row r="544" spans="1:10" s="15" customFormat="1" ht="15" x14ac:dyDescent="0.25">
      <c r="A544" s="177" t="s">
        <v>250</v>
      </c>
      <c r="B544" s="117" t="s">
        <v>25</v>
      </c>
      <c r="C544" s="25">
        <v>7</v>
      </c>
      <c r="D544" s="25">
        <v>2</v>
      </c>
      <c r="E544" s="26">
        <v>9994219900</v>
      </c>
      <c r="F544" s="27">
        <v>321</v>
      </c>
      <c r="G544" s="316">
        <v>262</v>
      </c>
      <c r="H544" s="75">
        <v>25</v>
      </c>
      <c r="I544" s="75">
        <v>25</v>
      </c>
      <c r="J544" s="980">
        <f t="shared" si="30"/>
        <v>0</v>
      </c>
    </row>
    <row r="545" spans="1:10" s="15" customFormat="1" ht="15" x14ac:dyDescent="0.25">
      <c r="A545" s="177" t="s">
        <v>72</v>
      </c>
      <c r="B545" s="117" t="s">
        <v>25</v>
      </c>
      <c r="C545" s="25">
        <v>7</v>
      </c>
      <c r="D545" s="25">
        <v>2</v>
      </c>
      <c r="E545" s="26">
        <v>9994219900</v>
      </c>
      <c r="F545" s="27">
        <v>851</v>
      </c>
      <c r="G545" s="316">
        <v>291</v>
      </c>
      <c r="H545" s="75">
        <v>10.478</v>
      </c>
      <c r="I545" s="75">
        <v>10.478</v>
      </c>
      <c r="J545" s="980">
        <f t="shared" si="30"/>
        <v>0</v>
      </c>
    </row>
    <row r="546" spans="1:10" s="15" customFormat="1" ht="15" x14ac:dyDescent="0.25">
      <c r="A546" s="227" t="s">
        <v>457</v>
      </c>
      <c r="B546" s="186" t="s">
        <v>25</v>
      </c>
      <c r="C546" s="25">
        <v>7</v>
      </c>
      <c r="D546" s="25">
        <v>2</v>
      </c>
      <c r="E546" s="720" t="s">
        <v>331</v>
      </c>
      <c r="F546" s="27">
        <v>244</v>
      </c>
      <c r="G546" s="880">
        <v>342</v>
      </c>
      <c r="H546" s="75">
        <v>18.786000000000001</v>
      </c>
      <c r="I546" s="75">
        <v>18.786000000000001</v>
      </c>
      <c r="J546" s="980">
        <f t="shared" ref="J546:J613" si="31">I546-H546</f>
        <v>0</v>
      </c>
    </row>
    <row r="547" spans="1:10" s="15" customFormat="1" ht="15" x14ac:dyDescent="0.25">
      <c r="A547" s="177" t="s">
        <v>37</v>
      </c>
      <c r="B547" s="117" t="s">
        <v>25</v>
      </c>
      <c r="C547" s="25">
        <v>7</v>
      </c>
      <c r="D547" s="25">
        <v>2</v>
      </c>
      <c r="E547" s="26">
        <v>9994219900</v>
      </c>
      <c r="F547" s="27">
        <v>244</v>
      </c>
      <c r="G547" s="316">
        <v>343</v>
      </c>
      <c r="H547" s="75">
        <v>50</v>
      </c>
      <c r="I547" s="75">
        <v>50</v>
      </c>
      <c r="J547" s="980">
        <f t="shared" si="31"/>
        <v>0</v>
      </c>
    </row>
    <row r="548" spans="1:10" s="15" customFormat="1" ht="15" x14ac:dyDescent="0.25">
      <c r="A548" s="177" t="s">
        <v>45</v>
      </c>
      <c r="B548" s="117" t="s">
        <v>25</v>
      </c>
      <c r="C548" s="25">
        <v>7</v>
      </c>
      <c r="D548" s="25">
        <v>2</v>
      </c>
      <c r="E548" s="26">
        <v>9994219900</v>
      </c>
      <c r="F548" s="27">
        <v>244</v>
      </c>
      <c r="G548" s="316">
        <v>310</v>
      </c>
      <c r="H548" s="75"/>
      <c r="I548" s="75"/>
      <c r="J548" s="980">
        <f t="shared" si="31"/>
        <v>0</v>
      </c>
    </row>
    <row r="549" spans="1:10" s="15" customFormat="1" ht="15" x14ac:dyDescent="0.25">
      <c r="A549" s="177" t="s">
        <v>187</v>
      </c>
      <c r="B549" s="117" t="s">
        <v>25</v>
      </c>
      <c r="C549" s="25">
        <v>7</v>
      </c>
      <c r="D549" s="25">
        <v>2</v>
      </c>
      <c r="E549" s="26">
        <v>9994219900</v>
      </c>
      <c r="F549" s="27">
        <v>244</v>
      </c>
      <c r="G549" s="316">
        <v>344</v>
      </c>
      <c r="H549" s="979"/>
      <c r="I549" s="979"/>
      <c r="J549" s="980">
        <f t="shared" si="31"/>
        <v>0</v>
      </c>
    </row>
    <row r="550" spans="1:10" s="15" customFormat="1" ht="15.75" thickBot="1" x14ac:dyDescent="0.3">
      <c r="A550" s="167" t="s">
        <v>148</v>
      </c>
      <c r="B550" s="117" t="s">
        <v>25</v>
      </c>
      <c r="C550" s="25">
        <v>7</v>
      </c>
      <c r="D550" s="25">
        <v>2</v>
      </c>
      <c r="E550" s="26">
        <v>9994219900</v>
      </c>
      <c r="F550" s="27">
        <v>244</v>
      </c>
      <c r="G550" s="316">
        <v>346</v>
      </c>
      <c r="H550" s="75"/>
      <c r="I550" s="75"/>
      <c r="J550" s="980">
        <f t="shared" si="31"/>
        <v>0</v>
      </c>
    </row>
    <row r="551" spans="1:10" s="15" customFormat="1" ht="15" thickBot="1" x14ac:dyDescent="0.25">
      <c r="A551" s="426" t="s">
        <v>174</v>
      </c>
      <c r="B551" s="427" t="s">
        <v>25</v>
      </c>
      <c r="C551" s="428"/>
      <c r="D551" s="428"/>
      <c r="E551" s="461"/>
      <c r="F551" s="430"/>
      <c r="G551" s="430"/>
      <c r="H551" s="908">
        <f>SUM(H553:H563)</f>
        <v>1495.9069999999999</v>
      </c>
      <c r="I551" s="908">
        <f>SUM(I553:I563)</f>
        <v>1764.6453099999999</v>
      </c>
      <c r="J551" s="909">
        <f>SUM(J553:J563)</f>
        <v>268.73831000000001</v>
      </c>
    </row>
    <row r="552" spans="1:10" s="15" customFormat="1" ht="15" x14ac:dyDescent="0.25">
      <c r="A552" s="173" t="s">
        <v>28</v>
      </c>
      <c r="B552" s="174" t="s">
        <v>25</v>
      </c>
      <c r="C552" s="98">
        <v>7</v>
      </c>
      <c r="D552" s="98">
        <v>2</v>
      </c>
      <c r="E552" s="103">
        <v>9994219900</v>
      </c>
      <c r="F552" s="99">
        <v>0</v>
      </c>
      <c r="G552" s="175">
        <v>210</v>
      </c>
      <c r="H552" s="1091">
        <f>H553+H554</f>
        <v>1402.4099999999999</v>
      </c>
      <c r="I552" s="1091">
        <f>I553+I554</f>
        <v>1402.4099999999999</v>
      </c>
      <c r="J552" s="1092">
        <f>J553+J554</f>
        <v>0</v>
      </c>
    </row>
    <row r="553" spans="1:10" s="15" customFormat="1" ht="15" x14ac:dyDescent="0.25">
      <c r="A553" s="109" t="s">
        <v>29</v>
      </c>
      <c r="B553" s="54" t="s">
        <v>25</v>
      </c>
      <c r="C553" s="30">
        <v>7</v>
      </c>
      <c r="D553" s="30">
        <v>2</v>
      </c>
      <c r="E553" s="31">
        <v>9994219900</v>
      </c>
      <c r="F553" s="32">
        <v>111</v>
      </c>
      <c r="G553" s="68">
        <v>211</v>
      </c>
      <c r="H553" s="1093">
        <v>1077.1199999999999</v>
      </c>
      <c r="I553" s="1093">
        <v>1077.1199999999999</v>
      </c>
      <c r="J553" s="978">
        <f t="shared" si="31"/>
        <v>0</v>
      </c>
    </row>
    <row r="554" spans="1:10" s="15" customFormat="1" ht="15" x14ac:dyDescent="0.25">
      <c r="A554" s="109" t="s">
        <v>58</v>
      </c>
      <c r="B554" s="54" t="s">
        <v>25</v>
      </c>
      <c r="C554" s="30">
        <v>7</v>
      </c>
      <c r="D554" s="30">
        <v>2</v>
      </c>
      <c r="E554" s="31">
        <v>9994219900</v>
      </c>
      <c r="F554" s="32">
        <v>119</v>
      </c>
      <c r="G554" s="68">
        <v>213</v>
      </c>
      <c r="H554" s="1093">
        <v>325.29000000000002</v>
      </c>
      <c r="I554" s="1093">
        <v>325.29000000000002</v>
      </c>
      <c r="J554" s="978">
        <f t="shared" si="31"/>
        <v>0</v>
      </c>
    </row>
    <row r="555" spans="1:10" s="15" customFormat="1" ht="15" x14ac:dyDescent="0.25">
      <c r="A555" s="176" t="s">
        <v>33</v>
      </c>
      <c r="B555" s="117" t="s">
        <v>25</v>
      </c>
      <c r="C555" s="25">
        <v>7</v>
      </c>
      <c r="D555" s="25">
        <v>2</v>
      </c>
      <c r="E555" s="26">
        <v>9994219900</v>
      </c>
      <c r="F555" s="27">
        <v>247</v>
      </c>
      <c r="G555" s="316">
        <v>223</v>
      </c>
      <c r="H555" s="75">
        <f>1120-373-247+409-909</f>
        <v>0</v>
      </c>
      <c r="I555" s="75">
        <f>1120-373-247+409-909+400-400+140.32135</f>
        <v>140.32135</v>
      </c>
      <c r="J555" s="980">
        <f t="shared" si="31"/>
        <v>140.32135</v>
      </c>
    </row>
    <row r="556" spans="1:10" s="15" customFormat="1" ht="15" x14ac:dyDescent="0.25">
      <c r="A556" s="176" t="s">
        <v>35</v>
      </c>
      <c r="B556" s="117" t="s">
        <v>25</v>
      </c>
      <c r="C556" s="25">
        <v>7</v>
      </c>
      <c r="D556" s="25">
        <v>2</v>
      </c>
      <c r="E556" s="26">
        <v>9994219900</v>
      </c>
      <c r="F556" s="27">
        <v>244</v>
      </c>
      <c r="G556" s="316">
        <v>225</v>
      </c>
      <c r="H556" s="75">
        <f>100-100</f>
        <v>0</v>
      </c>
      <c r="I556" s="75">
        <v>100</v>
      </c>
      <c r="J556" s="980">
        <f t="shared" si="31"/>
        <v>100</v>
      </c>
    </row>
    <row r="557" spans="1:10" s="15" customFormat="1" ht="15" x14ac:dyDescent="0.25">
      <c r="A557" s="176" t="s">
        <v>44</v>
      </c>
      <c r="B557" s="117" t="s">
        <v>25</v>
      </c>
      <c r="C557" s="25">
        <v>7</v>
      </c>
      <c r="D557" s="25">
        <v>2</v>
      </c>
      <c r="E557" s="26">
        <v>9994219900</v>
      </c>
      <c r="F557" s="27">
        <v>244</v>
      </c>
      <c r="G557" s="316">
        <v>226</v>
      </c>
      <c r="H557" s="75">
        <f>23+2.45+15.163</f>
        <v>40.613</v>
      </c>
      <c r="I557" s="75">
        <f>23+2.45+15.163</f>
        <v>40.613</v>
      </c>
      <c r="J557" s="980">
        <f t="shared" si="31"/>
        <v>0</v>
      </c>
    </row>
    <row r="558" spans="1:10" s="15" customFormat="1" ht="15" x14ac:dyDescent="0.25">
      <c r="A558" s="176" t="s">
        <v>264</v>
      </c>
      <c r="B558" s="117" t="s">
        <v>25</v>
      </c>
      <c r="C558" s="25">
        <v>7</v>
      </c>
      <c r="D558" s="25">
        <v>2</v>
      </c>
      <c r="E558" s="26">
        <v>9994219900</v>
      </c>
      <c r="F558" s="27">
        <v>244</v>
      </c>
      <c r="G558" s="316">
        <v>226</v>
      </c>
      <c r="H558" s="75"/>
      <c r="I558" s="75">
        <v>28.41696</v>
      </c>
      <c r="J558" s="980">
        <f t="shared" si="31"/>
        <v>28.41696</v>
      </c>
    </row>
    <row r="559" spans="1:10" s="15" customFormat="1" ht="15" x14ac:dyDescent="0.25">
      <c r="A559" s="176" t="s">
        <v>265</v>
      </c>
      <c r="B559" s="117" t="s">
        <v>25</v>
      </c>
      <c r="C559" s="25">
        <v>7</v>
      </c>
      <c r="D559" s="25">
        <v>2</v>
      </c>
      <c r="E559" s="26">
        <v>9994219900</v>
      </c>
      <c r="F559" s="27">
        <v>244</v>
      </c>
      <c r="G559" s="316">
        <v>226</v>
      </c>
      <c r="H559" s="75"/>
      <c r="I559" s="75"/>
      <c r="J559" s="980">
        <f t="shared" si="31"/>
        <v>0</v>
      </c>
    </row>
    <row r="560" spans="1:10" s="15" customFormat="1" ht="15" x14ac:dyDescent="0.25">
      <c r="A560" s="177" t="s">
        <v>250</v>
      </c>
      <c r="B560" s="117" t="s">
        <v>25</v>
      </c>
      <c r="C560" s="25">
        <v>7</v>
      </c>
      <c r="D560" s="25">
        <v>2</v>
      </c>
      <c r="E560" s="26">
        <v>9994219900</v>
      </c>
      <c r="F560" s="27">
        <v>321</v>
      </c>
      <c r="G560" s="316">
        <v>262</v>
      </c>
      <c r="H560" s="75">
        <v>25</v>
      </c>
      <c r="I560" s="75">
        <v>25</v>
      </c>
      <c r="J560" s="980">
        <f t="shared" si="31"/>
        <v>0</v>
      </c>
    </row>
    <row r="561" spans="1:10" s="15" customFormat="1" ht="15" x14ac:dyDescent="0.25">
      <c r="A561" s="177" t="s">
        <v>72</v>
      </c>
      <c r="B561" s="117" t="s">
        <v>25</v>
      </c>
      <c r="C561" s="25">
        <v>7</v>
      </c>
      <c r="D561" s="25">
        <v>2</v>
      </c>
      <c r="E561" s="26">
        <v>9994219900</v>
      </c>
      <c r="F561" s="27">
        <v>851</v>
      </c>
      <c r="G561" s="316">
        <v>291</v>
      </c>
      <c r="H561" s="75">
        <v>6.0369999999999999</v>
      </c>
      <c r="I561" s="75">
        <v>6.0369999999999999</v>
      </c>
      <c r="J561" s="980">
        <f t="shared" si="31"/>
        <v>0</v>
      </c>
    </row>
    <row r="562" spans="1:10" s="15" customFormat="1" ht="15" x14ac:dyDescent="0.25">
      <c r="A562" s="227" t="s">
        <v>457</v>
      </c>
      <c r="B562" s="186" t="s">
        <v>25</v>
      </c>
      <c r="C562" s="25">
        <v>7</v>
      </c>
      <c r="D562" s="25">
        <v>2</v>
      </c>
      <c r="E562" s="720" t="s">
        <v>331</v>
      </c>
      <c r="F562" s="27">
        <v>244</v>
      </c>
      <c r="G562" s="880">
        <v>342</v>
      </c>
      <c r="H562" s="75">
        <v>21.847000000000001</v>
      </c>
      <c r="I562" s="75">
        <v>21.847000000000001</v>
      </c>
      <c r="J562" s="980">
        <f t="shared" si="31"/>
        <v>0</v>
      </c>
    </row>
    <row r="563" spans="1:10" s="15" customFormat="1" ht="15.75" thickBot="1" x14ac:dyDescent="0.3">
      <c r="A563" s="169" t="s">
        <v>148</v>
      </c>
      <c r="B563" s="171" t="s">
        <v>25</v>
      </c>
      <c r="C563" s="143">
        <v>7</v>
      </c>
      <c r="D563" s="143">
        <v>2</v>
      </c>
      <c r="E563" s="161">
        <v>9994219900</v>
      </c>
      <c r="F563" s="145">
        <v>244</v>
      </c>
      <c r="G563" s="172">
        <v>346</v>
      </c>
      <c r="H563" s="990"/>
      <c r="I563" s="990"/>
      <c r="J563" s="991">
        <f t="shared" si="31"/>
        <v>0</v>
      </c>
    </row>
    <row r="564" spans="1:10" s="15" customFormat="1" ht="15" thickBot="1" x14ac:dyDescent="0.25">
      <c r="A564" s="426" t="s">
        <v>175</v>
      </c>
      <c r="B564" s="427" t="s">
        <v>25</v>
      </c>
      <c r="C564" s="428"/>
      <c r="D564" s="428"/>
      <c r="E564" s="461"/>
      <c r="F564" s="430"/>
      <c r="G564" s="430"/>
      <c r="H564" s="908">
        <f>SUM(H566:H584)-H569</f>
        <v>2377.4340000000002</v>
      </c>
      <c r="I564" s="908">
        <f>SUM(I566:I584)-I569</f>
        <v>2912.8509600000002</v>
      </c>
      <c r="J564" s="909">
        <f>SUM(J566:J584)-J569</f>
        <v>535.41696000000002</v>
      </c>
    </row>
    <row r="565" spans="1:10" s="15" customFormat="1" ht="15" x14ac:dyDescent="0.25">
      <c r="A565" s="173" t="s">
        <v>28</v>
      </c>
      <c r="B565" s="174" t="s">
        <v>25</v>
      </c>
      <c r="C565" s="98">
        <v>7</v>
      </c>
      <c r="D565" s="98">
        <v>2</v>
      </c>
      <c r="E565" s="103">
        <v>9994219900</v>
      </c>
      <c r="F565" s="99">
        <v>0</v>
      </c>
      <c r="G565" s="175">
        <v>210</v>
      </c>
      <c r="H565" s="1091">
        <f>H566+H567</f>
        <v>1051.808</v>
      </c>
      <c r="I565" s="1091">
        <f>I566+I567</f>
        <v>1051.808</v>
      </c>
      <c r="J565" s="1092">
        <f>J566+J567</f>
        <v>0</v>
      </c>
    </row>
    <row r="566" spans="1:10" s="15" customFormat="1" ht="15" x14ac:dyDescent="0.25">
      <c r="A566" s="109" t="s">
        <v>29</v>
      </c>
      <c r="B566" s="54" t="s">
        <v>25</v>
      </c>
      <c r="C566" s="30">
        <v>7</v>
      </c>
      <c r="D566" s="30">
        <v>2</v>
      </c>
      <c r="E566" s="31">
        <v>9994219900</v>
      </c>
      <c r="F566" s="32">
        <v>111</v>
      </c>
      <c r="G566" s="68">
        <v>211</v>
      </c>
      <c r="H566" s="1093">
        <v>807.84</v>
      </c>
      <c r="I566" s="1093">
        <v>807.84</v>
      </c>
      <c r="J566" s="978">
        <f t="shared" si="31"/>
        <v>0</v>
      </c>
    </row>
    <row r="567" spans="1:10" s="15" customFormat="1" ht="15" x14ac:dyDescent="0.25">
      <c r="A567" s="109" t="s">
        <v>58</v>
      </c>
      <c r="B567" s="54" t="s">
        <v>25</v>
      </c>
      <c r="C567" s="30">
        <v>7</v>
      </c>
      <c r="D567" s="30">
        <v>2</v>
      </c>
      <c r="E567" s="31">
        <v>9994219900</v>
      </c>
      <c r="F567" s="32">
        <v>119</v>
      </c>
      <c r="G567" s="68">
        <v>213</v>
      </c>
      <c r="H567" s="1093">
        <v>243.96799999999999</v>
      </c>
      <c r="I567" s="1093">
        <v>243.96799999999999</v>
      </c>
      <c r="J567" s="978">
        <f t="shared" si="31"/>
        <v>0</v>
      </c>
    </row>
    <row r="568" spans="1:10" s="15" customFormat="1" ht="15" x14ac:dyDescent="0.25">
      <c r="A568" s="176" t="s">
        <v>33</v>
      </c>
      <c r="B568" s="117" t="s">
        <v>25</v>
      </c>
      <c r="C568" s="25">
        <v>7</v>
      </c>
      <c r="D568" s="25">
        <v>2</v>
      </c>
      <c r="E568" s="26">
        <v>9994219900</v>
      </c>
      <c r="F568" s="27">
        <v>247</v>
      </c>
      <c r="G568" s="316">
        <v>223</v>
      </c>
      <c r="H568" s="75">
        <f>310-103</f>
        <v>207</v>
      </c>
      <c r="I568" s="75">
        <f>310-103+300</f>
        <v>507</v>
      </c>
      <c r="J568" s="980">
        <f t="shared" si="31"/>
        <v>300</v>
      </c>
    </row>
    <row r="569" spans="1:10" s="333" customFormat="1" ht="11.25" x14ac:dyDescent="0.2">
      <c r="A569" s="184" t="s">
        <v>146</v>
      </c>
      <c r="B569" s="178" t="s">
        <v>25</v>
      </c>
      <c r="C569" s="179">
        <v>7</v>
      </c>
      <c r="D569" s="179">
        <v>2</v>
      </c>
      <c r="E569" s="180">
        <v>9994219900</v>
      </c>
      <c r="F569" s="181">
        <v>247</v>
      </c>
      <c r="G569" s="182">
        <v>223</v>
      </c>
      <c r="H569" s="911">
        <v>8.5815900000000003</v>
      </c>
      <c r="I569" s="1095">
        <v>8.5815900000000003</v>
      </c>
      <c r="J569" s="1010">
        <f t="shared" si="31"/>
        <v>0</v>
      </c>
    </row>
    <row r="570" spans="1:10" s="15" customFormat="1" ht="15" x14ac:dyDescent="0.25">
      <c r="A570" s="176" t="s">
        <v>35</v>
      </c>
      <c r="B570" s="117" t="s">
        <v>25</v>
      </c>
      <c r="C570" s="25">
        <v>7</v>
      </c>
      <c r="D570" s="25">
        <v>2</v>
      </c>
      <c r="E570" s="26">
        <v>9994219900</v>
      </c>
      <c r="F570" s="27">
        <v>244</v>
      </c>
      <c r="G570" s="316">
        <v>225</v>
      </c>
      <c r="H570" s="75"/>
      <c r="I570" s="75">
        <v>100</v>
      </c>
      <c r="J570" s="980">
        <f t="shared" si="31"/>
        <v>100</v>
      </c>
    </row>
    <row r="571" spans="1:10" s="15" customFormat="1" ht="15" x14ac:dyDescent="0.25">
      <c r="A571" s="176" t="s">
        <v>563</v>
      </c>
      <c r="B571" s="117" t="s">
        <v>25</v>
      </c>
      <c r="C571" s="25">
        <v>7</v>
      </c>
      <c r="D571" s="25">
        <v>2</v>
      </c>
      <c r="E571" s="26">
        <v>9994219900</v>
      </c>
      <c r="F571" s="27">
        <v>244</v>
      </c>
      <c r="G571" s="316">
        <v>225</v>
      </c>
      <c r="H571" s="75"/>
      <c r="I571" s="75">
        <v>107</v>
      </c>
      <c r="J571" s="980">
        <f t="shared" si="31"/>
        <v>107</v>
      </c>
    </row>
    <row r="572" spans="1:10" s="15" customFormat="1" ht="15" x14ac:dyDescent="0.25">
      <c r="A572" s="176" t="s">
        <v>44</v>
      </c>
      <c r="B572" s="117" t="s">
        <v>25</v>
      </c>
      <c r="C572" s="25">
        <v>7</v>
      </c>
      <c r="D572" s="25">
        <v>2</v>
      </c>
      <c r="E572" s="26">
        <v>9994219900</v>
      </c>
      <c r="F572" s="27">
        <v>244</v>
      </c>
      <c r="G572" s="316">
        <v>226</v>
      </c>
      <c r="H572" s="75">
        <f>23+2.45+15.163+6</f>
        <v>46.613</v>
      </c>
      <c r="I572" s="75">
        <f>23+2.45+15.163+6</f>
        <v>46.613</v>
      </c>
      <c r="J572" s="980">
        <f t="shared" si="31"/>
        <v>0</v>
      </c>
    </row>
    <row r="573" spans="1:10" s="15" customFormat="1" ht="15" x14ac:dyDescent="0.25">
      <c r="A573" s="176" t="s">
        <v>264</v>
      </c>
      <c r="B573" s="117" t="s">
        <v>25</v>
      </c>
      <c r="C573" s="25">
        <v>7</v>
      </c>
      <c r="D573" s="25">
        <v>2</v>
      </c>
      <c r="E573" s="26">
        <v>9994219900</v>
      </c>
      <c r="F573" s="27">
        <v>244</v>
      </c>
      <c r="G573" s="316">
        <v>226</v>
      </c>
      <c r="H573" s="75"/>
      <c r="I573" s="75">
        <v>28.41696</v>
      </c>
      <c r="J573" s="980">
        <f t="shared" si="31"/>
        <v>28.41696</v>
      </c>
    </row>
    <row r="574" spans="1:10" s="15" customFormat="1" ht="15" x14ac:dyDescent="0.25">
      <c r="A574" s="176" t="s">
        <v>265</v>
      </c>
      <c r="B574" s="117" t="s">
        <v>25</v>
      </c>
      <c r="C574" s="25">
        <v>7</v>
      </c>
      <c r="D574" s="25">
        <v>2</v>
      </c>
      <c r="E574" s="26">
        <v>9994219900</v>
      </c>
      <c r="F574" s="27">
        <v>244</v>
      </c>
      <c r="G574" s="316">
        <v>226</v>
      </c>
      <c r="H574" s="75"/>
      <c r="I574" s="75"/>
      <c r="J574" s="980">
        <f t="shared" si="31"/>
        <v>0</v>
      </c>
    </row>
    <row r="575" spans="1:10" s="15" customFormat="1" ht="15" x14ac:dyDescent="0.25">
      <c r="A575" s="177" t="s">
        <v>250</v>
      </c>
      <c r="B575" s="117" t="s">
        <v>25</v>
      </c>
      <c r="C575" s="25">
        <v>7</v>
      </c>
      <c r="D575" s="25">
        <v>2</v>
      </c>
      <c r="E575" s="26">
        <v>9994219900</v>
      </c>
      <c r="F575" s="27">
        <v>321</v>
      </c>
      <c r="G575" s="316">
        <v>262</v>
      </c>
      <c r="H575" s="75">
        <v>25</v>
      </c>
      <c r="I575" s="75">
        <v>25</v>
      </c>
      <c r="J575" s="980">
        <f t="shared" si="31"/>
        <v>0</v>
      </c>
    </row>
    <row r="576" spans="1:10" s="15" customFormat="1" ht="15" x14ac:dyDescent="0.25">
      <c r="A576" s="177" t="s">
        <v>72</v>
      </c>
      <c r="B576" s="117" t="s">
        <v>25</v>
      </c>
      <c r="C576" s="25">
        <v>7</v>
      </c>
      <c r="D576" s="25">
        <v>2</v>
      </c>
      <c r="E576" s="26">
        <v>9994219900</v>
      </c>
      <c r="F576" s="27">
        <v>851</v>
      </c>
      <c r="G576" s="316">
        <v>291</v>
      </c>
      <c r="H576" s="75">
        <v>7.7140000000000004</v>
      </c>
      <c r="I576" s="75">
        <v>7.7140000000000004</v>
      </c>
      <c r="J576" s="980">
        <f t="shared" si="31"/>
        <v>0</v>
      </c>
    </row>
    <row r="577" spans="1:10" s="15" customFormat="1" ht="15" x14ac:dyDescent="0.25">
      <c r="A577" s="177" t="s">
        <v>75</v>
      </c>
      <c r="B577" s="117" t="s">
        <v>25</v>
      </c>
      <c r="C577" s="25">
        <v>7</v>
      </c>
      <c r="D577" s="25">
        <v>2</v>
      </c>
      <c r="E577" s="26">
        <v>9994219900</v>
      </c>
      <c r="F577" s="27">
        <v>852</v>
      </c>
      <c r="G577" s="316">
        <v>291</v>
      </c>
      <c r="H577" s="75">
        <v>8</v>
      </c>
      <c r="I577" s="75">
        <v>8</v>
      </c>
      <c r="J577" s="980">
        <f t="shared" si="31"/>
        <v>0</v>
      </c>
    </row>
    <row r="578" spans="1:10" s="15" customFormat="1" ht="15" x14ac:dyDescent="0.25">
      <c r="A578" s="227" t="s">
        <v>457</v>
      </c>
      <c r="B578" s="186" t="s">
        <v>25</v>
      </c>
      <c r="C578" s="25">
        <v>7</v>
      </c>
      <c r="D578" s="25">
        <v>2</v>
      </c>
      <c r="E578" s="720" t="s">
        <v>331</v>
      </c>
      <c r="F578" s="27">
        <v>244</v>
      </c>
      <c r="G578" s="880">
        <v>342</v>
      </c>
      <c r="H578" s="75">
        <v>26.298999999999999</v>
      </c>
      <c r="I578" s="75">
        <v>26.298999999999999</v>
      </c>
      <c r="J578" s="980">
        <f t="shared" si="31"/>
        <v>0</v>
      </c>
    </row>
    <row r="579" spans="1:10" s="124" customFormat="1" ht="30" x14ac:dyDescent="0.25">
      <c r="A579" s="396" t="s">
        <v>255</v>
      </c>
      <c r="B579" s="395" t="s">
        <v>25</v>
      </c>
      <c r="C579" s="278">
        <v>7</v>
      </c>
      <c r="D579" s="278">
        <v>2</v>
      </c>
      <c r="E579" s="513" t="s">
        <v>332</v>
      </c>
      <c r="F579" s="279">
        <v>321</v>
      </c>
      <c r="G579" s="279">
        <v>263</v>
      </c>
      <c r="H579" s="1096"/>
      <c r="I579" s="1096"/>
      <c r="J579" s="980">
        <f t="shared" si="31"/>
        <v>0</v>
      </c>
    </row>
    <row r="580" spans="1:10" s="15" customFormat="1" ht="15" x14ac:dyDescent="0.25">
      <c r="A580" s="177" t="s">
        <v>37</v>
      </c>
      <c r="B580" s="117" t="s">
        <v>25</v>
      </c>
      <c r="C580" s="25">
        <v>7</v>
      </c>
      <c r="D580" s="25">
        <v>2</v>
      </c>
      <c r="E580" s="26">
        <v>9994219900</v>
      </c>
      <c r="F580" s="27">
        <v>244</v>
      </c>
      <c r="G580" s="316">
        <v>343</v>
      </c>
      <c r="H580" s="75">
        <v>80</v>
      </c>
      <c r="I580" s="75">
        <v>80</v>
      </c>
      <c r="J580" s="980">
        <f t="shared" si="31"/>
        <v>0</v>
      </c>
    </row>
    <row r="581" spans="1:10" s="15" customFormat="1" ht="15" x14ac:dyDescent="0.25">
      <c r="A581" s="177" t="s">
        <v>143</v>
      </c>
      <c r="B581" s="117" t="s">
        <v>25</v>
      </c>
      <c r="C581" s="25">
        <v>7</v>
      </c>
      <c r="D581" s="25">
        <v>2</v>
      </c>
      <c r="E581" s="26">
        <v>9994219900</v>
      </c>
      <c r="F581" s="27">
        <v>244</v>
      </c>
      <c r="G581" s="316">
        <v>343</v>
      </c>
      <c r="H581" s="75">
        <v>875</v>
      </c>
      <c r="I581" s="75">
        <v>875</v>
      </c>
      <c r="J581" s="980">
        <f t="shared" si="31"/>
        <v>0</v>
      </c>
    </row>
    <row r="582" spans="1:10" s="333" customFormat="1" ht="15" x14ac:dyDescent="0.25">
      <c r="A582" s="184" t="s">
        <v>146</v>
      </c>
      <c r="B582" s="178" t="s">
        <v>25</v>
      </c>
      <c r="C582" s="179">
        <v>7</v>
      </c>
      <c r="D582" s="179">
        <v>2</v>
      </c>
      <c r="E582" s="180">
        <v>9994219900</v>
      </c>
      <c r="F582" s="181">
        <v>244</v>
      </c>
      <c r="G582" s="182">
        <v>343</v>
      </c>
      <c r="H582" s="911"/>
      <c r="I582" s="911"/>
      <c r="J582" s="980">
        <f t="shared" si="31"/>
        <v>0</v>
      </c>
    </row>
    <row r="583" spans="1:10" s="15" customFormat="1" ht="15" x14ac:dyDescent="0.25">
      <c r="A583" s="177" t="s">
        <v>144</v>
      </c>
      <c r="B583" s="117" t="s">
        <v>25</v>
      </c>
      <c r="C583" s="25">
        <v>7</v>
      </c>
      <c r="D583" s="25">
        <v>2</v>
      </c>
      <c r="E583" s="26">
        <v>9994219900</v>
      </c>
      <c r="F583" s="27">
        <v>244</v>
      </c>
      <c r="G583" s="316">
        <v>343</v>
      </c>
      <c r="H583" s="75">
        <v>50</v>
      </c>
      <c r="I583" s="75">
        <v>50</v>
      </c>
      <c r="J583" s="980">
        <f t="shared" si="31"/>
        <v>0</v>
      </c>
    </row>
    <row r="584" spans="1:10" s="15" customFormat="1" ht="15.75" thickBot="1" x14ac:dyDescent="0.3">
      <c r="A584" s="169" t="s">
        <v>148</v>
      </c>
      <c r="B584" s="171" t="s">
        <v>25</v>
      </c>
      <c r="C584" s="143">
        <v>7</v>
      </c>
      <c r="D584" s="143">
        <v>2</v>
      </c>
      <c r="E584" s="161">
        <v>9994219900</v>
      </c>
      <c r="F584" s="145">
        <v>244</v>
      </c>
      <c r="G584" s="172">
        <v>346</v>
      </c>
      <c r="H584" s="990"/>
      <c r="I584" s="990"/>
      <c r="J584" s="991">
        <f t="shared" si="31"/>
        <v>0</v>
      </c>
    </row>
    <row r="585" spans="1:10" s="15" customFormat="1" ht="15" thickBot="1" x14ac:dyDescent="0.25">
      <c r="A585" s="213" t="s">
        <v>176</v>
      </c>
      <c r="B585" s="214" t="s">
        <v>25</v>
      </c>
      <c r="C585" s="215"/>
      <c r="D585" s="215"/>
      <c r="E585" s="71"/>
      <c r="F585" s="216"/>
      <c r="G585" s="216"/>
      <c r="H585" s="992">
        <f>SUM(H587:H605)-H590</f>
        <v>2070.8150000000005</v>
      </c>
      <c r="I585" s="992">
        <f>SUM(I587:I605)-I590</f>
        <v>2709.2319600000001</v>
      </c>
      <c r="J585" s="993">
        <f>SUM(J587:J605)-J590</f>
        <v>638.41696000000002</v>
      </c>
    </row>
    <row r="586" spans="1:10" s="15" customFormat="1" ht="15" x14ac:dyDescent="0.25">
      <c r="A586" s="173" t="s">
        <v>28</v>
      </c>
      <c r="B586" s="174" t="s">
        <v>25</v>
      </c>
      <c r="C586" s="98">
        <v>7</v>
      </c>
      <c r="D586" s="98">
        <v>2</v>
      </c>
      <c r="E586" s="103">
        <v>9994219900</v>
      </c>
      <c r="F586" s="99">
        <v>0</v>
      </c>
      <c r="G586" s="175">
        <v>210</v>
      </c>
      <c r="H586" s="1091">
        <f>H587+H588</f>
        <v>1139.4580000000001</v>
      </c>
      <c r="I586" s="1091">
        <f>I587+I588</f>
        <v>1139.4580000000001</v>
      </c>
      <c r="J586" s="1092">
        <f>J587+J588</f>
        <v>0</v>
      </c>
    </row>
    <row r="587" spans="1:10" s="15" customFormat="1" ht="15" x14ac:dyDescent="0.25">
      <c r="A587" s="109" t="s">
        <v>29</v>
      </c>
      <c r="B587" s="54" t="s">
        <v>25</v>
      </c>
      <c r="C587" s="30">
        <v>7</v>
      </c>
      <c r="D587" s="30">
        <v>2</v>
      </c>
      <c r="E587" s="31">
        <v>9994219900</v>
      </c>
      <c r="F587" s="32">
        <v>111</v>
      </c>
      <c r="G587" s="68">
        <v>211</v>
      </c>
      <c r="H587" s="1093">
        <v>875.16</v>
      </c>
      <c r="I587" s="1093">
        <v>875.16</v>
      </c>
      <c r="J587" s="978">
        <f t="shared" si="31"/>
        <v>0</v>
      </c>
    </row>
    <row r="588" spans="1:10" s="15" customFormat="1" ht="15" x14ac:dyDescent="0.25">
      <c r="A588" s="109" t="s">
        <v>58</v>
      </c>
      <c r="B588" s="54" t="s">
        <v>25</v>
      </c>
      <c r="C588" s="30">
        <v>7</v>
      </c>
      <c r="D588" s="30">
        <v>2</v>
      </c>
      <c r="E588" s="31">
        <v>9994219900</v>
      </c>
      <c r="F588" s="32">
        <v>119</v>
      </c>
      <c r="G588" s="68">
        <v>213</v>
      </c>
      <c r="H588" s="1093">
        <v>264.298</v>
      </c>
      <c r="I588" s="1093">
        <v>264.298</v>
      </c>
      <c r="J588" s="978">
        <f t="shared" si="31"/>
        <v>0</v>
      </c>
    </row>
    <row r="589" spans="1:10" s="15" customFormat="1" ht="15" x14ac:dyDescent="0.25">
      <c r="A589" s="176" t="s">
        <v>33</v>
      </c>
      <c r="B589" s="117" t="s">
        <v>25</v>
      </c>
      <c r="C589" s="25">
        <v>7</v>
      </c>
      <c r="D589" s="25">
        <v>2</v>
      </c>
      <c r="E589" s="26">
        <v>9994219900</v>
      </c>
      <c r="F589" s="27">
        <v>247</v>
      </c>
      <c r="G589" s="316">
        <v>223</v>
      </c>
      <c r="H589" s="75">
        <f>100-33</f>
        <v>67</v>
      </c>
      <c r="I589" s="75">
        <f>100-33+50</f>
        <v>117</v>
      </c>
      <c r="J589" s="980">
        <f t="shared" si="31"/>
        <v>50</v>
      </c>
    </row>
    <row r="590" spans="1:10" s="333" customFormat="1" ht="11.25" x14ac:dyDescent="0.2">
      <c r="A590" s="184" t="s">
        <v>146</v>
      </c>
      <c r="B590" s="178" t="s">
        <v>25</v>
      </c>
      <c r="C590" s="179">
        <v>7</v>
      </c>
      <c r="D590" s="179">
        <v>2</v>
      </c>
      <c r="E590" s="180">
        <v>9994219900</v>
      </c>
      <c r="F590" s="181">
        <v>247</v>
      </c>
      <c r="G590" s="182">
        <v>223</v>
      </c>
      <c r="H590" s="911">
        <v>17.457879999999999</v>
      </c>
      <c r="I590" s="911">
        <v>17.457879999999999</v>
      </c>
      <c r="J590" s="1010">
        <f t="shared" ref="J590" si="32">I590-H590</f>
        <v>0</v>
      </c>
    </row>
    <row r="591" spans="1:10" s="15" customFormat="1" ht="15" x14ac:dyDescent="0.25">
      <c r="A591" s="176" t="s">
        <v>35</v>
      </c>
      <c r="B591" s="117" t="s">
        <v>25</v>
      </c>
      <c r="C591" s="25">
        <v>7</v>
      </c>
      <c r="D591" s="25">
        <v>2</v>
      </c>
      <c r="E591" s="26">
        <v>9994219900</v>
      </c>
      <c r="F591" s="27">
        <v>244</v>
      </c>
      <c r="G591" s="316">
        <v>225</v>
      </c>
      <c r="H591" s="75"/>
      <c r="I591" s="75">
        <v>60</v>
      </c>
      <c r="J591" s="980">
        <f t="shared" si="31"/>
        <v>60</v>
      </c>
    </row>
    <row r="592" spans="1:10" s="15" customFormat="1" ht="15" x14ac:dyDescent="0.25">
      <c r="A592" s="176" t="s">
        <v>560</v>
      </c>
      <c r="B592" s="117" t="s">
        <v>25</v>
      </c>
      <c r="C592" s="25">
        <v>7</v>
      </c>
      <c r="D592" s="25">
        <v>2</v>
      </c>
      <c r="E592" s="26">
        <v>9994219900</v>
      </c>
      <c r="F592" s="27">
        <v>244</v>
      </c>
      <c r="G592" s="316">
        <v>225</v>
      </c>
      <c r="H592" s="75"/>
      <c r="I592" s="75">
        <v>500</v>
      </c>
      <c r="J592" s="980">
        <f t="shared" si="31"/>
        <v>500</v>
      </c>
    </row>
    <row r="593" spans="1:10" s="15" customFormat="1" ht="15" x14ac:dyDescent="0.25">
      <c r="A593" s="176" t="s">
        <v>44</v>
      </c>
      <c r="B593" s="117" t="s">
        <v>25</v>
      </c>
      <c r="C593" s="25">
        <v>7</v>
      </c>
      <c r="D593" s="25">
        <v>2</v>
      </c>
      <c r="E593" s="26">
        <v>9994219900</v>
      </c>
      <c r="F593" s="27">
        <v>244</v>
      </c>
      <c r="G593" s="316">
        <v>226</v>
      </c>
      <c r="H593" s="75">
        <f>23+2.45+15+15.163+6</f>
        <v>61.613</v>
      </c>
      <c r="I593" s="75">
        <f>23+2.45+15+15.163+6</f>
        <v>61.613</v>
      </c>
      <c r="J593" s="980">
        <f t="shared" si="31"/>
        <v>0</v>
      </c>
    </row>
    <row r="594" spans="1:10" s="15" customFormat="1" ht="15" x14ac:dyDescent="0.25">
      <c r="A594" s="176" t="s">
        <v>264</v>
      </c>
      <c r="B594" s="117" t="s">
        <v>25</v>
      </c>
      <c r="C594" s="25">
        <v>7</v>
      </c>
      <c r="D594" s="25">
        <v>2</v>
      </c>
      <c r="E594" s="26">
        <v>9994219900</v>
      </c>
      <c r="F594" s="27">
        <v>244</v>
      </c>
      <c r="G594" s="316">
        <v>226</v>
      </c>
      <c r="H594" s="75"/>
      <c r="I594" s="75">
        <v>28.41696</v>
      </c>
      <c r="J594" s="980">
        <f t="shared" si="31"/>
        <v>28.41696</v>
      </c>
    </row>
    <row r="595" spans="1:10" s="356" customFormat="1" ht="15" x14ac:dyDescent="0.25">
      <c r="A595" s="176" t="s">
        <v>296</v>
      </c>
      <c r="B595" s="117" t="s">
        <v>25</v>
      </c>
      <c r="C595" s="25">
        <v>7</v>
      </c>
      <c r="D595" s="25">
        <v>2</v>
      </c>
      <c r="E595" s="26">
        <v>9994219900</v>
      </c>
      <c r="F595" s="27">
        <v>244</v>
      </c>
      <c r="G595" s="316">
        <v>227</v>
      </c>
      <c r="H595" s="75"/>
      <c r="I595" s="75"/>
      <c r="J595" s="980">
        <f t="shared" si="31"/>
        <v>0</v>
      </c>
    </row>
    <row r="596" spans="1:10" s="15" customFormat="1" ht="15" x14ac:dyDescent="0.25">
      <c r="A596" s="177" t="s">
        <v>250</v>
      </c>
      <c r="B596" s="117" t="s">
        <v>25</v>
      </c>
      <c r="C596" s="25">
        <v>7</v>
      </c>
      <c r="D596" s="25">
        <v>2</v>
      </c>
      <c r="E596" s="26">
        <v>9994219900</v>
      </c>
      <c r="F596" s="27">
        <v>321</v>
      </c>
      <c r="G596" s="316">
        <v>262</v>
      </c>
      <c r="H596" s="75">
        <v>15</v>
      </c>
      <c r="I596" s="75">
        <v>15</v>
      </c>
      <c r="J596" s="980">
        <f t="shared" si="31"/>
        <v>0</v>
      </c>
    </row>
    <row r="597" spans="1:10" s="15" customFormat="1" ht="15" x14ac:dyDescent="0.25">
      <c r="A597" s="177" t="s">
        <v>72</v>
      </c>
      <c r="B597" s="117" t="s">
        <v>25</v>
      </c>
      <c r="C597" s="25">
        <v>7</v>
      </c>
      <c r="D597" s="25">
        <v>2</v>
      </c>
      <c r="E597" s="26">
        <v>9994219900</v>
      </c>
      <c r="F597" s="27">
        <v>851</v>
      </c>
      <c r="G597" s="316">
        <v>291</v>
      </c>
      <c r="H597" s="75">
        <v>6.0940000000000003</v>
      </c>
      <c r="I597" s="75">
        <v>6.0940000000000003</v>
      </c>
      <c r="J597" s="980">
        <f t="shared" si="31"/>
        <v>0</v>
      </c>
    </row>
    <row r="598" spans="1:10" s="15" customFormat="1" ht="15" x14ac:dyDescent="0.25">
      <c r="A598" s="227" t="s">
        <v>457</v>
      </c>
      <c r="B598" s="186" t="s">
        <v>25</v>
      </c>
      <c r="C598" s="25">
        <v>7</v>
      </c>
      <c r="D598" s="25">
        <v>2</v>
      </c>
      <c r="E598" s="720" t="s">
        <v>331</v>
      </c>
      <c r="F598" s="27">
        <v>244</v>
      </c>
      <c r="G598" s="880">
        <v>342</v>
      </c>
      <c r="H598" s="75">
        <v>12.65</v>
      </c>
      <c r="I598" s="75">
        <v>12.65</v>
      </c>
      <c r="J598" s="980">
        <f t="shared" si="31"/>
        <v>0</v>
      </c>
    </row>
    <row r="599" spans="1:10" s="15" customFormat="1" ht="15" x14ac:dyDescent="0.25">
      <c r="A599" s="227" t="s">
        <v>45</v>
      </c>
      <c r="B599" s="117" t="s">
        <v>25</v>
      </c>
      <c r="C599" s="25">
        <v>7</v>
      </c>
      <c r="D599" s="25">
        <v>2</v>
      </c>
      <c r="E599" s="26">
        <v>9994219900</v>
      </c>
      <c r="F599" s="27">
        <v>244</v>
      </c>
      <c r="G599" s="316">
        <v>310</v>
      </c>
      <c r="H599" s="75">
        <v>65</v>
      </c>
      <c r="I599" s="75">
        <v>65</v>
      </c>
      <c r="J599" s="980">
        <f t="shared" si="31"/>
        <v>0</v>
      </c>
    </row>
    <row r="600" spans="1:10" s="15" customFormat="1" ht="15" x14ac:dyDescent="0.25">
      <c r="A600" s="177" t="s">
        <v>37</v>
      </c>
      <c r="B600" s="117" t="s">
        <v>25</v>
      </c>
      <c r="C600" s="25">
        <v>7</v>
      </c>
      <c r="D600" s="25">
        <v>2</v>
      </c>
      <c r="E600" s="26">
        <v>9994219900</v>
      </c>
      <c r="F600" s="27">
        <v>244</v>
      </c>
      <c r="G600" s="316">
        <v>343</v>
      </c>
      <c r="H600" s="75">
        <v>30</v>
      </c>
      <c r="I600" s="75">
        <v>30</v>
      </c>
      <c r="J600" s="980">
        <f t="shared" si="31"/>
        <v>0</v>
      </c>
    </row>
    <row r="601" spans="1:10" s="15" customFormat="1" ht="15" x14ac:dyDescent="0.25">
      <c r="A601" s="177" t="s">
        <v>143</v>
      </c>
      <c r="B601" s="117" t="s">
        <v>25</v>
      </c>
      <c r="C601" s="25">
        <v>7</v>
      </c>
      <c r="D601" s="25">
        <v>2</v>
      </c>
      <c r="E601" s="26">
        <v>9994219900</v>
      </c>
      <c r="F601" s="27">
        <v>244</v>
      </c>
      <c r="G601" s="316">
        <v>343</v>
      </c>
      <c r="H601" s="75">
        <v>560</v>
      </c>
      <c r="I601" s="75">
        <v>560</v>
      </c>
      <c r="J601" s="980">
        <f t="shared" si="31"/>
        <v>0</v>
      </c>
    </row>
    <row r="602" spans="1:10" s="333" customFormat="1" ht="15" x14ac:dyDescent="0.25">
      <c r="A602" s="184" t="s">
        <v>146</v>
      </c>
      <c r="B602" s="178" t="s">
        <v>25</v>
      </c>
      <c r="C602" s="179">
        <v>7</v>
      </c>
      <c r="D602" s="179">
        <v>2</v>
      </c>
      <c r="E602" s="180">
        <v>9994219900</v>
      </c>
      <c r="F602" s="181">
        <v>244</v>
      </c>
      <c r="G602" s="182">
        <v>343</v>
      </c>
      <c r="H602" s="911"/>
      <c r="I602" s="911"/>
      <c r="J602" s="980">
        <f t="shared" si="31"/>
        <v>0</v>
      </c>
    </row>
    <row r="603" spans="1:10" s="15" customFormat="1" ht="15" x14ac:dyDescent="0.25">
      <c r="A603" s="177" t="s">
        <v>144</v>
      </c>
      <c r="B603" s="117" t="s">
        <v>25</v>
      </c>
      <c r="C603" s="25">
        <v>7</v>
      </c>
      <c r="D603" s="25">
        <v>2</v>
      </c>
      <c r="E603" s="26">
        <v>9994219900</v>
      </c>
      <c r="F603" s="27">
        <v>244</v>
      </c>
      <c r="G603" s="316">
        <v>343</v>
      </c>
      <c r="H603" s="75">
        <v>34</v>
      </c>
      <c r="I603" s="75">
        <v>34</v>
      </c>
      <c r="J603" s="980">
        <f t="shared" si="31"/>
        <v>0</v>
      </c>
    </row>
    <row r="604" spans="1:10" s="15" customFormat="1" ht="15" x14ac:dyDescent="0.25">
      <c r="A604" s="167" t="s">
        <v>187</v>
      </c>
      <c r="B604" s="117" t="s">
        <v>25</v>
      </c>
      <c r="C604" s="25">
        <v>7</v>
      </c>
      <c r="D604" s="25">
        <v>2</v>
      </c>
      <c r="E604" s="26">
        <v>9994219900</v>
      </c>
      <c r="F604" s="27">
        <v>244</v>
      </c>
      <c r="G604" s="316">
        <v>344</v>
      </c>
      <c r="H604" s="75"/>
      <c r="I604" s="75"/>
      <c r="J604" s="980">
        <f t="shared" si="31"/>
        <v>0</v>
      </c>
    </row>
    <row r="605" spans="1:10" s="15" customFormat="1" ht="15.75" thickBot="1" x14ac:dyDescent="0.3">
      <c r="A605" s="476" t="s">
        <v>148</v>
      </c>
      <c r="B605" s="606" t="s">
        <v>25</v>
      </c>
      <c r="C605" s="477">
        <v>7</v>
      </c>
      <c r="D605" s="477">
        <v>2</v>
      </c>
      <c r="E605" s="478">
        <v>9994219900</v>
      </c>
      <c r="F605" s="479">
        <v>244</v>
      </c>
      <c r="G605" s="607">
        <v>346</v>
      </c>
      <c r="H605" s="1090">
        <f>50+30</f>
        <v>80</v>
      </c>
      <c r="I605" s="1090">
        <f>50+30</f>
        <v>80</v>
      </c>
      <c r="J605" s="991">
        <f t="shared" si="31"/>
        <v>0</v>
      </c>
    </row>
    <row r="606" spans="1:10" s="15" customFormat="1" ht="15" thickBot="1" x14ac:dyDescent="0.25">
      <c r="A606" s="213" t="s">
        <v>177</v>
      </c>
      <c r="B606" s="214" t="s">
        <v>25</v>
      </c>
      <c r="C606" s="215"/>
      <c r="D606" s="215"/>
      <c r="E606" s="71"/>
      <c r="F606" s="216"/>
      <c r="G606" s="216"/>
      <c r="H606" s="992">
        <f>SUM(H608:H626)</f>
        <v>1959.8500000000001</v>
      </c>
      <c r="I606" s="992">
        <f>SUM(I608:I626)</f>
        <v>2078.2669599999999</v>
      </c>
      <c r="J606" s="993">
        <f>SUM(J608:J626)</f>
        <v>118.41695999999996</v>
      </c>
    </row>
    <row r="607" spans="1:10" s="15" customFormat="1" ht="15" x14ac:dyDescent="0.25">
      <c r="A607" s="173" t="s">
        <v>28</v>
      </c>
      <c r="B607" s="174" t="s">
        <v>25</v>
      </c>
      <c r="C607" s="98">
        <v>7</v>
      </c>
      <c r="D607" s="98">
        <v>2</v>
      </c>
      <c r="E607" s="103">
        <v>9994219900</v>
      </c>
      <c r="F607" s="99">
        <v>0</v>
      </c>
      <c r="G607" s="175">
        <v>210</v>
      </c>
      <c r="H607" s="1091">
        <f>H608+H609</f>
        <v>1007.982</v>
      </c>
      <c r="I607" s="1091">
        <f>I608+I609</f>
        <v>1007.982</v>
      </c>
      <c r="J607" s="1092">
        <f>J608+J609</f>
        <v>0</v>
      </c>
    </row>
    <row r="608" spans="1:10" s="15" customFormat="1" ht="15" x14ac:dyDescent="0.25">
      <c r="A608" s="109" t="s">
        <v>29</v>
      </c>
      <c r="B608" s="54" t="s">
        <v>25</v>
      </c>
      <c r="C608" s="30">
        <v>7</v>
      </c>
      <c r="D608" s="30">
        <v>2</v>
      </c>
      <c r="E608" s="31">
        <v>9994219900</v>
      </c>
      <c r="F608" s="32">
        <v>111</v>
      </c>
      <c r="G608" s="68">
        <v>211</v>
      </c>
      <c r="H608" s="1093">
        <v>774.18</v>
      </c>
      <c r="I608" s="1093">
        <v>774.18</v>
      </c>
      <c r="J608" s="978">
        <f t="shared" si="31"/>
        <v>0</v>
      </c>
    </row>
    <row r="609" spans="1:10" s="15" customFormat="1" ht="15" x14ac:dyDescent="0.25">
      <c r="A609" s="109" t="s">
        <v>58</v>
      </c>
      <c r="B609" s="54" t="s">
        <v>25</v>
      </c>
      <c r="C609" s="30">
        <v>7</v>
      </c>
      <c r="D609" s="30">
        <v>2</v>
      </c>
      <c r="E609" s="31">
        <v>9994219900</v>
      </c>
      <c r="F609" s="32">
        <v>119</v>
      </c>
      <c r="G609" s="68">
        <v>213</v>
      </c>
      <c r="H609" s="1093">
        <v>233.80199999999999</v>
      </c>
      <c r="I609" s="1093">
        <v>233.80199999999999</v>
      </c>
      <c r="J609" s="978">
        <f t="shared" si="31"/>
        <v>0</v>
      </c>
    </row>
    <row r="610" spans="1:10" s="15" customFormat="1" ht="15" x14ac:dyDescent="0.25">
      <c r="A610" s="176" t="s">
        <v>33</v>
      </c>
      <c r="B610" s="117" t="s">
        <v>25</v>
      </c>
      <c r="C610" s="25">
        <v>7</v>
      </c>
      <c r="D610" s="25">
        <v>2</v>
      </c>
      <c r="E610" s="26">
        <v>9994219900</v>
      </c>
      <c r="F610" s="27">
        <v>247</v>
      </c>
      <c r="G610" s="316">
        <v>223</v>
      </c>
      <c r="H610" s="75">
        <f>60-20</f>
        <v>40</v>
      </c>
      <c r="I610" s="75">
        <f>60-20+30</f>
        <v>70</v>
      </c>
      <c r="J610" s="980">
        <f t="shared" si="31"/>
        <v>30</v>
      </c>
    </row>
    <row r="611" spans="1:10" s="15" customFormat="1" ht="15" x14ac:dyDescent="0.25">
      <c r="A611" s="176" t="s">
        <v>35</v>
      </c>
      <c r="B611" s="117" t="s">
        <v>25</v>
      </c>
      <c r="C611" s="25">
        <v>7</v>
      </c>
      <c r="D611" s="25">
        <v>2</v>
      </c>
      <c r="E611" s="26">
        <v>9994219900</v>
      </c>
      <c r="F611" s="27">
        <v>244</v>
      </c>
      <c r="G611" s="316">
        <v>225</v>
      </c>
      <c r="H611" s="75"/>
      <c r="I611" s="75">
        <v>60</v>
      </c>
      <c r="J611" s="980">
        <f t="shared" si="31"/>
        <v>60</v>
      </c>
    </row>
    <row r="612" spans="1:10" s="15" customFormat="1" ht="15" x14ac:dyDescent="0.25">
      <c r="A612" s="176" t="s">
        <v>44</v>
      </c>
      <c r="B612" s="117" t="s">
        <v>25</v>
      </c>
      <c r="C612" s="25">
        <v>7</v>
      </c>
      <c r="D612" s="25">
        <v>2</v>
      </c>
      <c r="E612" s="26">
        <v>9994219900</v>
      </c>
      <c r="F612" s="27">
        <v>244</v>
      </c>
      <c r="G612" s="316">
        <v>226</v>
      </c>
      <c r="H612" s="75">
        <f>23+15.163+3.5+11</f>
        <v>52.662999999999997</v>
      </c>
      <c r="I612" s="75">
        <f>23+15.163+3.5+11+26.39831</f>
        <v>79.061309999999992</v>
      </c>
      <c r="J612" s="980">
        <f t="shared" si="31"/>
        <v>26.398309999999995</v>
      </c>
    </row>
    <row r="613" spans="1:10" s="15" customFormat="1" ht="15" x14ac:dyDescent="0.25">
      <c r="A613" s="176" t="s">
        <v>264</v>
      </c>
      <c r="B613" s="117" t="s">
        <v>25</v>
      </c>
      <c r="C613" s="25">
        <v>7</v>
      </c>
      <c r="D613" s="25">
        <v>2</v>
      </c>
      <c r="E613" s="26">
        <v>9994219900</v>
      </c>
      <c r="F613" s="27">
        <v>244</v>
      </c>
      <c r="G613" s="316">
        <v>226</v>
      </c>
      <c r="H613" s="75"/>
      <c r="I613" s="75">
        <v>28.41696</v>
      </c>
      <c r="J613" s="980">
        <f t="shared" si="31"/>
        <v>28.41696</v>
      </c>
    </row>
    <row r="614" spans="1:10" s="15" customFormat="1" ht="15" x14ac:dyDescent="0.25">
      <c r="A614" s="176" t="s">
        <v>265</v>
      </c>
      <c r="B614" s="117" t="s">
        <v>25</v>
      </c>
      <c r="C614" s="25">
        <v>7</v>
      </c>
      <c r="D614" s="25">
        <v>2</v>
      </c>
      <c r="E614" s="26">
        <v>9994219900</v>
      </c>
      <c r="F614" s="27">
        <v>244</v>
      </c>
      <c r="G614" s="316">
        <v>226</v>
      </c>
      <c r="H614" s="75"/>
      <c r="I614" s="75"/>
      <c r="J614" s="980">
        <f t="shared" ref="J614:J679" si="33">I614-H614</f>
        <v>0</v>
      </c>
    </row>
    <row r="615" spans="1:10" s="15" customFormat="1" ht="15" x14ac:dyDescent="0.25">
      <c r="A615" s="176" t="s">
        <v>296</v>
      </c>
      <c r="B615" s="117" t="s">
        <v>25</v>
      </c>
      <c r="C615" s="25">
        <v>7</v>
      </c>
      <c r="D615" s="25">
        <v>2</v>
      </c>
      <c r="E615" s="26">
        <v>9994219900</v>
      </c>
      <c r="F615" s="27">
        <v>244</v>
      </c>
      <c r="G615" s="316">
        <v>227</v>
      </c>
      <c r="H615" s="75">
        <v>12</v>
      </c>
      <c r="I615" s="75">
        <v>12</v>
      </c>
      <c r="J615" s="980">
        <f t="shared" si="33"/>
        <v>0</v>
      </c>
    </row>
    <row r="616" spans="1:10" s="15" customFormat="1" ht="15" x14ac:dyDescent="0.25">
      <c r="A616" s="177" t="s">
        <v>250</v>
      </c>
      <c r="B616" s="117" t="s">
        <v>25</v>
      </c>
      <c r="C616" s="25">
        <v>7</v>
      </c>
      <c r="D616" s="25">
        <v>2</v>
      </c>
      <c r="E616" s="26">
        <v>9994219900</v>
      </c>
      <c r="F616" s="27">
        <v>321</v>
      </c>
      <c r="G616" s="316">
        <v>262</v>
      </c>
      <c r="H616" s="75">
        <v>15</v>
      </c>
      <c r="I616" s="75">
        <v>15</v>
      </c>
      <c r="J616" s="980">
        <f t="shared" si="33"/>
        <v>0</v>
      </c>
    </row>
    <row r="617" spans="1:10" s="15" customFormat="1" ht="15" x14ac:dyDescent="0.25">
      <c r="A617" s="177" t="s">
        <v>72</v>
      </c>
      <c r="B617" s="117" t="s">
        <v>25</v>
      </c>
      <c r="C617" s="25">
        <v>7</v>
      </c>
      <c r="D617" s="25">
        <v>2</v>
      </c>
      <c r="E617" s="26">
        <v>9994219900</v>
      </c>
      <c r="F617" s="27">
        <v>851</v>
      </c>
      <c r="G617" s="316">
        <v>291</v>
      </c>
      <c r="H617" s="75">
        <v>6.4379999999999997</v>
      </c>
      <c r="I617" s="75">
        <v>6.4379999999999997</v>
      </c>
      <c r="J617" s="980">
        <f t="shared" si="33"/>
        <v>0</v>
      </c>
    </row>
    <row r="618" spans="1:10" s="15" customFormat="1" ht="15" x14ac:dyDescent="0.25">
      <c r="A618" s="227" t="s">
        <v>45</v>
      </c>
      <c r="B618" s="117" t="s">
        <v>25</v>
      </c>
      <c r="C618" s="25">
        <v>7</v>
      </c>
      <c r="D618" s="25">
        <v>2</v>
      </c>
      <c r="E618" s="26">
        <v>9994219900</v>
      </c>
      <c r="F618" s="27">
        <v>244</v>
      </c>
      <c r="G618" s="316">
        <v>310</v>
      </c>
      <c r="H618" s="75"/>
      <c r="I618" s="75"/>
      <c r="J618" s="980">
        <f t="shared" si="33"/>
        <v>0</v>
      </c>
    </row>
    <row r="619" spans="1:10" s="15" customFormat="1" ht="15" x14ac:dyDescent="0.25">
      <c r="A619" s="227" t="s">
        <v>457</v>
      </c>
      <c r="B619" s="186" t="s">
        <v>25</v>
      </c>
      <c r="C619" s="25">
        <v>7</v>
      </c>
      <c r="D619" s="25">
        <v>2</v>
      </c>
      <c r="E619" s="720" t="s">
        <v>331</v>
      </c>
      <c r="F619" s="27">
        <v>244</v>
      </c>
      <c r="G619" s="880">
        <v>342</v>
      </c>
      <c r="H619" s="75">
        <v>6.444</v>
      </c>
      <c r="I619" s="75">
        <v>6.444</v>
      </c>
      <c r="J619" s="980">
        <f t="shared" si="33"/>
        <v>0</v>
      </c>
    </row>
    <row r="620" spans="1:10" s="15" customFormat="1" ht="15" x14ac:dyDescent="0.25">
      <c r="A620" s="177" t="s">
        <v>37</v>
      </c>
      <c r="B620" s="117" t="s">
        <v>25</v>
      </c>
      <c r="C620" s="25">
        <v>7</v>
      </c>
      <c r="D620" s="25">
        <v>2</v>
      </c>
      <c r="E620" s="26">
        <v>9994219900</v>
      </c>
      <c r="F620" s="27">
        <v>244</v>
      </c>
      <c r="G620" s="316">
        <v>343</v>
      </c>
      <c r="H620" s="75">
        <v>40</v>
      </c>
      <c r="I620" s="75">
        <v>40</v>
      </c>
      <c r="J620" s="980">
        <f t="shared" si="33"/>
        <v>0</v>
      </c>
    </row>
    <row r="621" spans="1:10" s="15" customFormat="1" ht="15" x14ac:dyDescent="0.25">
      <c r="A621" s="177" t="s">
        <v>143</v>
      </c>
      <c r="B621" s="117" t="s">
        <v>25</v>
      </c>
      <c r="C621" s="25">
        <v>7</v>
      </c>
      <c r="D621" s="25">
        <v>2</v>
      </c>
      <c r="E621" s="26">
        <v>9994219900</v>
      </c>
      <c r="F621" s="27">
        <v>244</v>
      </c>
      <c r="G621" s="316">
        <v>343</v>
      </c>
      <c r="H621" s="75">
        <v>700</v>
      </c>
      <c r="I621" s="75">
        <f>700-26.39831</f>
        <v>673.60168999999996</v>
      </c>
      <c r="J621" s="980">
        <f t="shared" si="33"/>
        <v>-26.398310000000038</v>
      </c>
    </row>
    <row r="622" spans="1:10" s="333" customFormat="1" ht="15" x14ac:dyDescent="0.25">
      <c r="A622" s="184" t="s">
        <v>146</v>
      </c>
      <c r="B622" s="178" t="s">
        <v>25</v>
      </c>
      <c r="C622" s="179">
        <v>7</v>
      </c>
      <c r="D622" s="179">
        <v>2</v>
      </c>
      <c r="E622" s="180">
        <v>9994219900</v>
      </c>
      <c r="F622" s="181">
        <v>244</v>
      </c>
      <c r="G622" s="182">
        <v>343</v>
      </c>
      <c r="H622" s="911"/>
      <c r="I622" s="911"/>
      <c r="J622" s="980">
        <f t="shared" si="33"/>
        <v>0</v>
      </c>
    </row>
    <row r="623" spans="1:10" s="15" customFormat="1" ht="15" x14ac:dyDescent="0.25">
      <c r="A623" s="177" t="s">
        <v>144</v>
      </c>
      <c r="B623" s="117" t="s">
        <v>25</v>
      </c>
      <c r="C623" s="25">
        <v>7</v>
      </c>
      <c r="D623" s="25">
        <v>2</v>
      </c>
      <c r="E623" s="26">
        <v>9994219900</v>
      </c>
      <c r="F623" s="27">
        <v>244</v>
      </c>
      <c r="G623" s="316">
        <v>343</v>
      </c>
      <c r="H623" s="75">
        <v>78</v>
      </c>
      <c r="I623" s="75">
        <v>78</v>
      </c>
      <c r="J623" s="980">
        <f t="shared" si="33"/>
        <v>0</v>
      </c>
    </row>
    <row r="624" spans="1:10" s="15" customFormat="1" ht="15" x14ac:dyDescent="0.25">
      <c r="A624" s="167" t="s">
        <v>187</v>
      </c>
      <c r="B624" s="117" t="s">
        <v>25</v>
      </c>
      <c r="C624" s="25">
        <v>7</v>
      </c>
      <c r="D624" s="25">
        <v>2</v>
      </c>
      <c r="E624" s="26">
        <v>9994219900</v>
      </c>
      <c r="F624" s="27">
        <v>244</v>
      </c>
      <c r="G624" s="316">
        <v>344</v>
      </c>
      <c r="H624" s="75"/>
      <c r="I624" s="75"/>
      <c r="J624" s="980">
        <f t="shared" si="33"/>
        <v>0</v>
      </c>
    </row>
    <row r="625" spans="1:10" s="15" customFormat="1" ht="15" x14ac:dyDescent="0.25">
      <c r="A625" s="167" t="s">
        <v>148</v>
      </c>
      <c r="B625" s="117" t="s">
        <v>25</v>
      </c>
      <c r="C625" s="25">
        <v>7</v>
      </c>
      <c r="D625" s="25">
        <v>2</v>
      </c>
      <c r="E625" s="26">
        <v>9994219900</v>
      </c>
      <c r="F625" s="27">
        <v>244</v>
      </c>
      <c r="G625" s="316">
        <v>346</v>
      </c>
      <c r="H625" s="75"/>
      <c r="I625" s="75"/>
      <c r="J625" s="980">
        <f t="shared" si="33"/>
        <v>0</v>
      </c>
    </row>
    <row r="626" spans="1:10" s="15" customFormat="1" ht="30.75" thickBot="1" x14ac:dyDescent="0.3">
      <c r="A626" s="721" t="s">
        <v>392</v>
      </c>
      <c r="B626" s="668" t="s">
        <v>25</v>
      </c>
      <c r="C626" s="613">
        <v>7</v>
      </c>
      <c r="D626" s="613">
        <v>9</v>
      </c>
      <c r="E626" s="722" t="s">
        <v>395</v>
      </c>
      <c r="F626" s="614">
        <v>244</v>
      </c>
      <c r="G626" s="614">
        <v>342</v>
      </c>
      <c r="H626" s="904">
        <v>1.323</v>
      </c>
      <c r="I626" s="904">
        <v>1.323</v>
      </c>
      <c r="J626" s="980">
        <f t="shared" si="33"/>
        <v>0</v>
      </c>
    </row>
    <row r="627" spans="1:10" s="15" customFormat="1" ht="15" thickBot="1" x14ac:dyDescent="0.25">
      <c r="A627" s="426" t="s">
        <v>178</v>
      </c>
      <c r="B627" s="427" t="s">
        <v>25</v>
      </c>
      <c r="C627" s="428"/>
      <c r="D627" s="428"/>
      <c r="E627" s="461"/>
      <c r="F627" s="430"/>
      <c r="G627" s="430"/>
      <c r="H627" s="908">
        <f>SUM(H629:H649)-H632</f>
        <v>2465.797</v>
      </c>
      <c r="I627" s="908">
        <f>SUM(I629:I649)-I632</f>
        <v>3611.21396</v>
      </c>
      <c r="J627" s="909">
        <f>SUM(J629:J649)-J632</f>
        <v>1145.41696</v>
      </c>
    </row>
    <row r="628" spans="1:10" s="15" customFormat="1" ht="15" x14ac:dyDescent="0.25">
      <c r="A628" s="173" t="s">
        <v>28</v>
      </c>
      <c r="B628" s="174" t="s">
        <v>25</v>
      </c>
      <c r="C628" s="98">
        <v>7</v>
      </c>
      <c r="D628" s="98">
        <v>2</v>
      </c>
      <c r="E628" s="103">
        <v>9994219900</v>
      </c>
      <c r="F628" s="99">
        <v>0</v>
      </c>
      <c r="G628" s="175">
        <v>210</v>
      </c>
      <c r="H628" s="1091">
        <f>H629+H630</f>
        <v>1051.808</v>
      </c>
      <c r="I628" s="1091">
        <f>I629+I630</f>
        <v>1051.808</v>
      </c>
      <c r="J628" s="1092">
        <f>J629+J630</f>
        <v>0</v>
      </c>
    </row>
    <row r="629" spans="1:10" s="15" customFormat="1" ht="15" x14ac:dyDescent="0.25">
      <c r="A629" s="109" t="s">
        <v>29</v>
      </c>
      <c r="B629" s="54" t="s">
        <v>25</v>
      </c>
      <c r="C629" s="30">
        <v>7</v>
      </c>
      <c r="D629" s="30">
        <v>2</v>
      </c>
      <c r="E629" s="31">
        <v>9994219900</v>
      </c>
      <c r="F629" s="32">
        <v>111</v>
      </c>
      <c r="G629" s="68">
        <v>211</v>
      </c>
      <c r="H629" s="1093">
        <v>807.84</v>
      </c>
      <c r="I629" s="1093">
        <v>807.84</v>
      </c>
      <c r="J629" s="978">
        <f t="shared" si="33"/>
        <v>0</v>
      </c>
    </row>
    <row r="630" spans="1:10" s="15" customFormat="1" ht="15" x14ac:dyDescent="0.25">
      <c r="A630" s="109" t="s">
        <v>58</v>
      </c>
      <c r="B630" s="54" t="s">
        <v>25</v>
      </c>
      <c r="C630" s="30">
        <v>7</v>
      </c>
      <c r="D630" s="30">
        <v>2</v>
      </c>
      <c r="E630" s="31">
        <v>9994219900</v>
      </c>
      <c r="F630" s="32">
        <v>119</v>
      </c>
      <c r="G630" s="68">
        <v>213</v>
      </c>
      <c r="H630" s="1093">
        <v>243.96799999999999</v>
      </c>
      <c r="I630" s="1093">
        <v>243.96799999999999</v>
      </c>
      <c r="J630" s="978">
        <f t="shared" si="33"/>
        <v>0</v>
      </c>
    </row>
    <row r="631" spans="1:10" s="15" customFormat="1" ht="15" x14ac:dyDescent="0.25">
      <c r="A631" s="176" t="s">
        <v>33</v>
      </c>
      <c r="B631" s="117" t="s">
        <v>25</v>
      </c>
      <c r="C631" s="25">
        <v>7</v>
      </c>
      <c r="D631" s="25">
        <v>2</v>
      </c>
      <c r="E631" s="26">
        <v>9994219900</v>
      </c>
      <c r="F631" s="27">
        <v>247</v>
      </c>
      <c r="G631" s="316">
        <v>223</v>
      </c>
      <c r="H631" s="75">
        <f>230-77</f>
        <v>153</v>
      </c>
      <c r="I631" s="75">
        <f>230-77+200</f>
        <v>353</v>
      </c>
      <c r="J631" s="980">
        <f t="shared" si="33"/>
        <v>200</v>
      </c>
    </row>
    <row r="632" spans="1:10" s="333" customFormat="1" ht="15" x14ac:dyDescent="0.25">
      <c r="A632" s="184" t="s">
        <v>146</v>
      </c>
      <c r="B632" s="178" t="s">
        <v>25</v>
      </c>
      <c r="C632" s="179">
        <v>7</v>
      </c>
      <c r="D632" s="179">
        <v>2</v>
      </c>
      <c r="E632" s="180">
        <v>9994219900</v>
      </c>
      <c r="F632" s="181">
        <v>247</v>
      </c>
      <c r="G632" s="182">
        <v>223</v>
      </c>
      <c r="H632" s="911"/>
      <c r="I632" s="911"/>
      <c r="J632" s="980"/>
    </row>
    <row r="633" spans="1:10" s="15" customFormat="1" ht="15" x14ac:dyDescent="0.25">
      <c r="A633" s="176" t="s">
        <v>35</v>
      </c>
      <c r="B633" s="117" t="s">
        <v>25</v>
      </c>
      <c r="C633" s="25">
        <v>7</v>
      </c>
      <c r="D633" s="25">
        <v>2</v>
      </c>
      <c r="E633" s="26">
        <v>9994219900</v>
      </c>
      <c r="F633" s="27">
        <v>244</v>
      </c>
      <c r="G633" s="316">
        <v>225</v>
      </c>
      <c r="H633" s="75"/>
      <c r="I633" s="75">
        <f>250+60</f>
        <v>310</v>
      </c>
      <c r="J633" s="980">
        <f t="shared" si="33"/>
        <v>310</v>
      </c>
    </row>
    <row r="634" spans="1:10" s="15" customFormat="1" ht="15" x14ac:dyDescent="0.25">
      <c r="A634" s="176" t="s">
        <v>563</v>
      </c>
      <c r="B634" s="117" t="s">
        <v>25</v>
      </c>
      <c r="C634" s="25">
        <v>7</v>
      </c>
      <c r="D634" s="25">
        <v>2</v>
      </c>
      <c r="E634" s="26">
        <v>9994219900</v>
      </c>
      <c r="F634" s="27">
        <v>244</v>
      </c>
      <c r="G634" s="316">
        <v>225</v>
      </c>
      <c r="H634" s="75"/>
      <c r="I634" s="75">
        <v>107</v>
      </c>
      <c r="J634" s="980">
        <f t="shared" si="33"/>
        <v>107</v>
      </c>
    </row>
    <row r="635" spans="1:10" s="15" customFormat="1" ht="15" x14ac:dyDescent="0.25">
      <c r="A635" s="176" t="s">
        <v>44</v>
      </c>
      <c r="B635" s="117" t="s">
        <v>25</v>
      </c>
      <c r="C635" s="25">
        <v>7</v>
      </c>
      <c r="D635" s="25">
        <v>2</v>
      </c>
      <c r="E635" s="26">
        <v>9994219900</v>
      </c>
      <c r="F635" s="27">
        <v>244</v>
      </c>
      <c r="G635" s="316">
        <v>226</v>
      </c>
      <c r="H635" s="75">
        <f>23+2.45+15.163</f>
        <v>40.613</v>
      </c>
      <c r="I635" s="75">
        <f>23+2.45+15.163</f>
        <v>40.613</v>
      </c>
      <c r="J635" s="980">
        <f t="shared" si="33"/>
        <v>0</v>
      </c>
    </row>
    <row r="636" spans="1:10" s="15" customFormat="1" ht="15" x14ac:dyDescent="0.25">
      <c r="A636" s="176" t="s">
        <v>264</v>
      </c>
      <c r="B636" s="117" t="s">
        <v>25</v>
      </c>
      <c r="C636" s="25">
        <v>7</v>
      </c>
      <c r="D636" s="25">
        <v>2</v>
      </c>
      <c r="E636" s="26">
        <v>9994219900</v>
      </c>
      <c r="F636" s="27">
        <v>244</v>
      </c>
      <c r="G636" s="316">
        <v>226</v>
      </c>
      <c r="H636" s="75"/>
      <c r="I636" s="75">
        <v>28.41696</v>
      </c>
      <c r="J636" s="980">
        <f t="shared" si="33"/>
        <v>28.41696</v>
      </c>
    </row>
    <row r="637" spans="1:10" s="15" customFormat="1" ht="15" x14ac:dyDescent="0.25">
      <c r="A637" s="176" t="s">
        <v>265</v>
      </c>
      <c r="B637" s="117" t="s">
        <v>25</v>
      </c>
      <c r="C637" s="25">
        <v>7</v>
      </c>
      <c r="D637" s="25">
        <v>2</v>
      </c>
      <c r="E637" s="26">
        <v>9994219900</v>
      </c>
      <c r="F637" s="27">
        <v>244</v>
      </c>
      <c r="G637" s="316">
        <v>226</v>
      </c>
      <c r="H637" s="75"/>
      <c r="I637" s="75"/>
      <c r="J637" s="980">
        <f t="shared" si="33"/>
        <v>0</v>
      </c>
    </row>
    <row r="638" spans="1:10" s="356" customFormat="1" ht="15" x14ac:dyDescent="0.25">
      <c r="A638" s="176" t="s">
        <v>296</v>
      </c>
      <c r="B638" s="117" t="s">
        <v>25</v>
      </c>
      <c r="C638" s="25">
        <v>7</v>
      </c>
      <c r="D638" s="25">
        <v>2</v>
      </c>
      <c r="E638" s="26">
        <v>9994219900</v>
      </c>
      <c r="F638" s="27">
        <v>244</v>
      </c>
      <c r="G638" s="316">
        <v>227</v>
      </c>
      <c r="H638" s="75"/>
      <c r="I638" s="75"/>
      <c r="J638" s="980">
        <f t="shared" si="33"/>
        <v>0</v>
      </c>
    </row>
    <row r="639" spans="1:10" s="15" customFormat="1" ht="15" x14ac:dyDescent="0.25">
      <c r="A639" s="177" t="s">
        <v>250</v>
      </c>
      <c r="B639" s="117" t="s">
        <v>25</v>
      </c>
      <c r="C639" s="25">
        <v>7</v>
      </c>
      <c r="D639" s="25">
        <v>2</v>
      </c>
      <c r="E639" s="26">
        <v>9994219900</v>
      </c>
      <c r="F639" s="27">
        <v>321</v>
      </c>
      <c r="G639" s="316">
        <v>262</v>
      </c>
      <c r="H639" s="75">
        <v>25</v>
      </c>
      <c r="I639" s="75">
        <v>25</v>
      </c>
      <c r="J639" s="980">
        <f t="shared" si="33"/>
        <v>0</v>
      </c>
    </row>
    <row r="640" spans="1:10" s="15" customFormat="1" ht="15" x14ac:dyDescent="0.25">
      <c r="A640" s="177" t="s">
        <v>72</v>
      </c>
      <c r="B640" s="117" t="s">
        <v>25</v>
      </c>
      <c r="C640" s="25">
        <v>7</v>
      </c>
      <c r="D640" s="25">
        <v>2</v>
      </c>
      <c r="E640" s="26">
        <v>9994219900</v>
      </c>
      <c r="F640" s="27">
        <v>851</v>
      </c>
      <c r="G640" s="316">
        <v>291</v>
      </c>
      <c r="H640" s="75">
        <v>9.6989999999999998</v>
      </c>
      <c r="I640" s="75">
        <v>9.6989999999999998</v>
      </c>
      <c r="J640" s="980">
        <f t="shared" si="33"/>
        <v>0</v>
      </c>
    </row>
    <row r="641" spans="1:10" s="124" customFormat="1" ht="15" x14ac:dyDescent="0.25">
      <c r="A641" s="397" t="s">
        <v>255</v>
      </c>
      <c r="B641" s="395" t="s">
        <v>25</v>
      </c>
      <c r="C641" s="278">
        <v>7</v>
      </c>
      <c r="D641" s="278">
        <v>2</v>
      </c>
      <c r="E641" s="513" t="s">
        <v>332</v>
      </c>
      <c r="F641" s="279">
        <v>321</v>
      </c>
      <c r="G641" s="279">
        <v>263</v>
      </c>
      <c r="H641" s="1096"/>
      <c r="I641" s="1096"/>
      <c r="J641" s="980">
        <f t="shared" si="33"/>
        <v>0</v>
      </c>
    </row>
    <row r="642" spans="1:10" s="15" customFormat="1" ht="15" x14ac:dyDescent="0.25">
      <c r="A642" s="227" t="s">
        <v>457</v>
      </c>
      <c r="B642" s="186" t="s">
        <v>25</v>
      </c>
      <c r="C642" s="25">
        <v>7</v>
      </c>
      <c r="D642" s="25">
        <v>2</v>
      </c>
      <c r="E642" s="720" t="s">
        <v>331</v>
      </c>
      <c r="F642" s="27">
        <v>244</v>
      </c>
      <c r="G642" s="880">
        <v>342</v>
      </c>
      <c r="H642" s="75">
        <v>22.677</v>
      </c>
      <c r="I642" s="75">
        <v>22.677</v>
      </c>
      <c r="J642" s="980">
        <f t="shared" si="33"/>
        <v>0</v>
      </c>
    </row>
    <row r="643" spans="1:10" s="15" customFormat="1" ht="15" x14ac:dyDescent="0.25">
      <c r="A643" s="396" t="s">
        <v>45</v>
      </c>
      <c r="B643" s="117" t="s">
        <v>25</v>
      </c>
      <c r="C643" s="25">
        <v>7</v>
      </c>
      <c r="D643" s="25">
        <v>2</v>
      </c>
      <c r="E643" s="26">
        <v>9994219900</v>
      </c>
      <c r="F643" s="27">
        <v>244</v>
      </c>
      <c r="G643" s="316">
        <v>310</v>
      </c>
      <c r="H643" s="75">
        <v>30</v>
      </c>
      <c r="I643" s="75">
        <f>30+240</f>
        <v>270</v>
      </c>
      <c r="J643" s="980">
        <f t="shared" si="33"/>
        <v>240</v>
      </c>
    </row>
    <row r="644" spans="1:10" s="15" customFormat="1" ht="15" x14ac:dyDescent="0.25">
      <c r="A644" s="177" t="s">
        <v>37</v>
      </c>
      <c r="B644" s="117" t="s">
        <v>25</v>
      </c>
      <c r="C644" s="25">
        <v>7</v>
      </c>
      <c r="D644" s="25">
        <v>2</v>
      </c>
      <c r="E644" s="26">
        <v>9994219900</v>
      </c>
      <c r="F644" s="27">
        <v>244</v>
      </c>
      <c r="G644" s="316">
        <v>343</v>
      </c>
      <c r="H644" s="75">
        <v>23</v>
      </c>
      <c r="I644" s="75">
        <v>23</v>
      </c>
      <c r="J644" s="980">
        <f t="shared" si="33"/>
        <v>0</v>
      </c>
    </row>
    <row r="645" spans="1:10" s="15" customFormat="1" ht="15" x14ac:dyDescent="0.25">
      <c r="A645" s="177" t="s">
        <v>143</v>
      </c>
      <c r="B645" s="117" t="s">
        <v>25</v>
      </c>
      <c r="C645" s="25">
        <v>7</v>
      </c>
      <c r="D645" s="25">
        <v>2</v>
      </c>
      <c r="E645" s="26">
        <v>9994219900</v>
      </c>
      <c r="F645" s="27">
        <v>244</v>
      </c>
      <c r="G645" s="316">
        <v>343</v>
      </c>
      <c r="H645" s="75">
        <v>1050</v>
      </c>
      <c r="I645" s="75">
        <v>1050</v>
      </c>
      <c r="J645" s="980">
        <f t="shared" si="33"/>
        <v>0</v>
      </c>
    </row>
    <row r="646" spans="1:10" s="333" customFormat="1" ht="15" x14ac:dyDescent="0.25">
      <c r="A646" s="184" t="s">
        <v>146</v>
      </c>
      <c r="B646" s="178" t="s">
        <v>25</v>
      </c>
      <c r="C646" s="179">
        <v>7</v>
      </c>
      <c r="D646" s="179">
        <v>2</v>
      </c>
      <c r="E646" s="180">
        <v>9994219900</v>
      </c>
      <c r="F646" s="181">
        <v>244</v>
      </c>
      <c r="G646" s="182">
        <v>343</v>
      </c>
      <c r="H646" s="911"/>
      <c r="I646" s="911"/>
      <c r="J646" s="980">
        <f t="shared" si="33"/>
        <v>0</v>
      </c>
    </row>
    <row r="647" spans="1:10" s="15" customFormat="1" ht="15" x14ac:dyDescent="0.25">
      <c r="A647" s="177" t="s">
        <v>144</v>
      </c>
      <c r="B647" s="117" t="s">
        <v>25</v>
      </c>
      <c r="C647" s="25">
        <v>7</v>
      </c>
      <c r="D647" s="25">
        <v>2</v>
      </c>
      <c r="E647" s="26">
        <v>9994219900</v>
      </c>
      <c r="F647" s="27">
        <v>244</v>
      </c>
      <c r="G647" s="316">
        <v>343</v>
      </c>
      <c r="H647" s="75">
        <v>60</v>
      </c>
      <c r="I647" s="75">
        <v>60</v>
      </c>
      <c r="J647" s="980">
        <f t="shared" si="33"/>
        <v>0</v>
      </c>
    </row>
    <row r="648" spans="1:10" s="15" customFormat="1" ht="15" x14ac:dyDescent="0.25">
      <c r="A648" s="167" t="s">
        <v>187</v>
      </c>
      <c r="B648" s="117" t="s">
        <v>25</v>
      </c>
      <c r="C648" s="25">
        <v>7</v>
      </c>
      <c r="D648" s="25">
        <v>2</v>
      </c>
      <c r="E648" s="26">
        <v>9994219900</v>
      </c>
      <c r="F648" s="27">
        <v>244</v>
      </c>
      <c r="G648" s="316">
        <v>344</v>
      </c>
      <c r="H648" s="75"/>
      <c r="I648" s="75"/>
      <c r="J648" s="980">
        <f t="shared" si="33"/>
        <v>0</v>
      </c>
    </row>
    <row r="649" spans="1:10" s="15" customFormat="1" ht="15.75" thickBot="1" x14ac:dyDescent="0.3">
      <c r="A649" s="324" t="s">
        <v>148</v>
      </c>
      <c r="B649" s="322" t="s">
        <v>25</v>
      </c>
      <c r="C649" s="313">
        <v>7</v>
      </c>
      <c r="D649" s="313">
        <v>2</v>
      </c>
      <c r="E649" s="314">
        <v>9994219900</v>
      </c>
      <c r="F649" s="315">
        <v>244</v>
      </c>
      <c r="G649" s="323">
        <v>346</v>
      </c>
      <c r="H649" s="913"/>
      <c r="I649" s="913">
        <v>260</v>
      </c>
      <c r="J649" s="980">
        <f t="shared" si="33"/>
        <v>260</v>
      </c>
    </row>
    <row r="650" spans="1:10" s="15" customFormat="1" ht="14.25" customHeight="1" thickBot="1" x14ac:dyDescent="0.25">
      <c r="A650" s="426" t="s">
        <v>179</v>
      </c>
      <c r="B650" s="427" t="s">
        <v>25</v>
      </c>
      <c r="C650" s="428"/>
      <c r="D650" s="428"/>
      <c r="E650" s="461"/>
      <c r="F650" s="430"/>
      <c r="G650" s="430"/>
      <c r="H650" s="909">
        <f>SUM(H652:H666)-H655</f>
        <v>1929.3670000000004</v>
      </c>
      <c r="I650" s="909">
        <f>SUM(I652:I666)-I655</f>
        <v>2087.7839600000007</v>
      </c>
      <c r="J650" s="909">
        <f>SUM(J652:J666)-J655</f>
        <v>158.41695999999999</v>
      </c>
    </row>
    <row r="651" spans="1:10" s="15" customFormat="1" ht="14.25" customHeight="1" x14ac:dyDescent="0.25">
      <c r="A651" s="173" t="s">
        <v>28</v>
      </c>
      <c r="B651" s="174" t="s">
        <v>25</v>
      </c>
      <c r="C651" s="98">
        <v>7</v>
      </c>
      <c r="D651" s="98">
        <v>2</v>
      </c>
      <c r="E651" s="103">
        <v>9994219900</v>
      </c>
      <c r="F651" s="99">
        <v>0</v>
      </c>
      <c r="G651" s="175">
        <v>210</v>
      </c>
      <c r="H651" s="1091">
        <f>H652+H653</f>
        <v>1753.0130000000001</v>
      </c>
      <c r="I651" s="1091">
        <f>I652+I653</f>
        <v>1753.0130000000001</v>
      </c>
      <c r="J651" s="1092">
        <f>J652+J653</f>
        <v>0</v>
      </c>
    </row>
    <row r="652" spans="1:10" s="15" customFormat="1" ht="14.25" customHeight="1" x14ac:dyDescent="0.25">
      <c r="A652" s="109" t="s">
        <v>29</v>
      </c>
      <c r="B652" s="54" t="s">
        <v>25</v>
      </c>
      <c r="C652" s="30">
        <v>7</v>
      </c>
      <c r="D652" s="30">
        <v>2</v>
      </c>
      <c r="E652" s="31">
        <v>9994219900</v>
      </c>
      <c r="F652" s="32">
        <v>111</v>
      </c>
      <c r="G652" s="68">
        <v>211</v>
      </c>
      <c r="H652" s="1093">
        <v>1346.4</v>
      </c>
      <c r="I652" s="1093">
        <v>1346.4</v>
      </c>
      <c r="J652" s="978">
        <f t="shared" si="33"/>
        <v>0</v>
      </c>
    </row>
    <row r="653" spans="1:10" s="15" customFormat="1" ht="14.25" customHeight="1" x14ac:dyDescent="0.25">
      <c r="A653" s="109" t="s">
        <v>58</v>
      </c>
      <c r="B653" s="54" t="s">
        <v>25</v>
      </c>
      <c r="C653" s="30">
        <v>7</v>
      </c>
      <c r="D653" s="30">
        <v>2</v>
      </c>
      <c r="E653" s="31">
        <v>9994219900</v>
      </c>
      <c r="F653" s="32">
        <v>119</v>
      </c>
      <c r="G653" s="68">
        <v>213</v>
      </c>
      <c r="H653" s="1093">
        <v>406.613</v>
      </c>
      <c r="I653" s="1093">
        <v>406.613</v>
      </c>
      <c r="J653" s="978">
        <f t="shared" si="33"/>
        <v>0</v>
      </c>
    </row>
    <row r="654" spans="1:10" s="15" customFormat="1" ht="15" x14ac:dyDescent="0.25">
      <c r="A654" s="176" t="s">
        <v>33</v>
      </c>
      <c r="B654" s="117" t="s">
        <v>25</v>
      </c>
      <c r="C654" s="25">
        <v>7</v>
      </c>
      <c r="D654" s="25">
        <v>2</v>
      </c>
      <c r="E654" s="26">
        <v>9994219900</v>
      </c>
      <c r="F654" s="27">
        <v>247</v>
      </c>
      <c r="G654" s="316">
        <v>223</v>
      </c>
      <c r="H654" s="75">
        <f>2630-877-753+140+980.86559-2120.86559</f>
        <v>0</v>
      </c>
      <c r="I654" s="75">
        <f>2630-877-753+140+980.86559-2120.86559+400-400</f>
        <v>0</v>
      </c>
      <c r="J654" s="980">
        <f t="shared" si="33"/>
        <v>0</v>
      </c>
    </row>
    <row r="655" spans="1:10" s="183" customFormat="1" ht="15" x14ac:dyDescent="0.25">
      <c r="A655" s="184" t="s">
        <v>146</v>
      </c>
      <c r="B655" s="178" t="s">
        <v>25</v>
      </c>
      <c r="C655" s="179">
        <v>7</v>
      </c>
      <c r="D655" s="179">
        <v>2</v>
      </c>
      <c r="E655" s="180">
        <v>9994219900</v>
      </c>
      <c r="F655" s="181">
        <v>247</v>
      </c>
      <c r="G655" s="182">
        <v>223</v>
      </c>
      <c r="H655" s="911"/>
      <c r="I655" s="911"/>
      <c r="J655" s="980">
        <f t="shared" si="33"/>
        <v>0</v>
      </c>
    </row>
    <row r="656" spans="1:10" s="15" customFormat="1" ht="15" x14ac:dyDescent="0.25">
      <c r="A656" s="176" t="s">
        <v>35</v>
      </c>
      <c r="B656" s="117" t="s">
        <v>25</v>
      </c>
      <c r="C656" s="25">
        <v>7</v>
      </c>
      <c r="D656" s="25">
        <v>2</v>
      </c>
      <c r="E656" s="26">
        <v>9994219900</v>
      </c>
      <c r="F656" s="27">
        <v>244</v>
      </c>
      <c r="G656" s="316">
        <v>225</v>
      </c>
      <c r="H656" s="75"/>
      <c r="I656" s="75">
        <v>100</v>
      </c>
      <c r="J656" s="980">
        <f t="shared" si="33"/>
        <v>100</v>
      </c>
    </row>
    <row r="657" spans="1:10" s="15" customFormat="1" ht="15" x14ac:dyDescent="0.25">
      <c r="A657" s="176" t="s">
        <v>44</v>
      </c>
      <c r="B657" s="117" t="s">
        <v>25</v>
      </c>
      <c r="C657" s="25">
        <v>7</v>
      </c>
      <c r="D657" s="25">
        <v>2</v>
      </c>
      <c r="E657" s="26">
        <v>9994219900</v>
      </c>
      <c r="F657" s="27">
        <v>244</v>
      </c>
      <c r="G657" s="316">
        <v>226</v>
      </c>
      <c r="H657" s="75">
        <f>23+2.45+15.163</f>
        <v>40.613</v>
      </c>
      <c r="I657" s="75">
        <f>23+2.45+15.163</f>
        <v>40.613</v>
      </c>
      <c r="J657" s="980">
        <f t="shared" si="33"/>
        <v>0</v>
      </c>
    </row>
    <row r="658" spans="1:10" s="15" customFormat="1" ht="15" x14ac:dyDescent="0.25">
      <c r="A658" s="176" t="s">
        <v>264</v>
      </c>
      <c r="B658" s="117" t="s">
        <v>25</v>
      </c>
      <c r="C658" s="25">
        <v>7</v>
      </c>
      <c r="D658" s="25">
        <v>2</v>
      </c>
      <c r="E658" s="26">
        <v>9994219900</v>
      </c>
      <c r="F658" s="27">
        <v>244</v>
      </c>
      <c r="G658" s="316">
        <v>226</v>
      </c>
      <c r="H658" s="75"/>
      <c r="I658" s="75">
        <v>28.41696</v>
      </c>
      <c r="J658" s="980">
        <f t="shared" si="33"/>
        <v>28.41696</v>
      </c>
    </row>
    <row r="659" spans="1:10" s="15" customFormat="1" ht="15" x14ac:dyDescent="0.25">
      <c r="A659" s="177" t="s">
        <v>250</v>
      </c>
      <c r="B659" s="117" t="s">
        <v>25</v>
      </c>
      <c r="C659" s="25">
        <v>7</v>
      </c>
      <c r="D659" s="25">
        <v>2</v>
      </c>
      <c r="E659" s="26">
        <v>9994219900</v>
      </c>
      <c r="F659" s="27">
        <v>321</v>
      </c>
      <c r="G659" s="316">
        <v>262</v>
      </c>
      <c r="H659" s="75">
        <v>30</v>
      </c>
      <c r="I659" s="75">
        <v>30</v>
      </c>
      <c r="J659" s="980">
        <f t="shared" si="33"/>
        <v>0</v>
      </c>
    </row>
    <row r="660" spans="1:10" s="15" customFormat="1" ht="15" x14ac:dyDescent="0.25">
      <c r="A660" s="177" t="s">
        <v>72</v>
      </c>
      <c r="B660" s="117" t="s">
        <v>25</v>
      </c>
      <c r="C660" s="25">
        <v>7</v>
      </c>
      <c r="D660" s="25">
        <v>2</v>
      </c>
      <c r="E660" s="26">
        <v>9994219900</v>
      </c>
      <c r="F660" s="27">
        <v>851</v>
      </c>
      <c r="G660" s="316">
        <v>291</v>
      </c>
      <c r="H660" s="75">
        <v>55.545999999999999</v>
      </c>
      <c r="I660" s="75">
        <v>55.545999999999999</v>
      </c>
      <c r="J660" s="980">
        <f t="shared" si="33"/>
        <v>0</v>
      </c>
    </row>
    <row r="661" spans="1:10" s="15" customFormat="1" ht="15" x14ac:dyDescent="0.25">
      <c r="A661" s="177" t="s">
        <v>266</v>
      </c>
      <c r="B661" s="117" t="s">
        <v>25</v>
      </c>
      <c r="C661" s="25">
        <v>7</v>
      </c>
      <c r="D661" s="25">
        <v>2</v>
      </c>
      <c r="E661" s="26">
        <v>9994219900</v>
      </c>
      <c r="F661" s="27">
        <v>853</v>
      </c>
      <c r="G661" s="316">
        <v>292</v>
      </c>
      <c r="H661" s="75"/>
      <c r="I661" s="75"/>
      <c r="J661" s="980">
        <f t="shared" si="33"/>
        <v>0</v>
      </c>
    </row>
    <row r="662" spans="1:10" s="15" customFormat="1" ht="15" x14ac:dyDescent="0.25">
      <c r="A662" s="227" t="s">
        <v>457</v>
      </c>
      <c r="B662" s="186" t="s">
        <v>25</v>
      </c>
      <c r="C662" s="25">
        <v>7</v>
      </c>
      <c r="D662" s="25">
        <v>2</v>
      </c>
      <c r="E662" s="720" t="s">
        <v>331</v>
      </c>
      <c r="F662" s="27">
        <v>244</v>
      </c>
      <c r="G662" s="880">
        <v>342</v>
      </c>
      <c r="H662" s="75">
        <v>24.678999999999998</v>
      </c>
      <c r="I662" s="75">
        <v>24.678999999999998</v>
      </c>
      <c r="J662" s="980">
        <f t="shared" si="33"/>
        <v>0</v>
      </c>
    </row>
    <row r="663" spans="1:10" s="124" customFormat="1" ht="15" x14ac:dyDescent="0.25">
      <c r="A663" s="397" t="s">
        <v>255</v>
      </c>
      <c r="B663" s="395" t="s">
        <v>25</v>
      </c>
      <c r="C663" s="278">
        <v>7</v>
      </c>
      <c r="D663" s="278">
        <v>2</v>
      </c>
      <c r="E663" s="513" t="s">
        <v>332</v>
      </c>
      <c r="F663" s="279">
        <v>321</v>
      </c>
      <c r="G663" s="279">
        <v>263</v>
      </c>
      <c r="H663" s="1096">
        <v>0.51600000000000001</v>
      </c>
      <c r="I663" s="1096">
        <v>0.51600000000000001</v>
      </c>
      <c r="J663" s="980">
        <f t="shared" si="33"/>
        <v>0</v>
      </c>
    </row>
    <row r="664" spans="1:10" s="124" customFormat="1" ht="15" x14ac:dyDescent="0.25">
      <c r="A664" s="396" t="s">
        <v>45</v>
      </c>
      <c r="B664" s="117" t="s">
        <v>25</v>
      </c>
      <c r="C664" s="25">
        <v>7</v>
      </c>
      <c r="D664" s="25">
        <v>2</v>
      </c>
      <c r="E664" s="26">
        <v>9994219900</v>
      </c>
      <c r="F664" s="27">
        <v>244</v>
      </c>
      <c r="G664" s="316">
        <v>310</v>
      </c>
      <c r="H664" s="1096"/>
      <c r="I664" s="1096"/>
      <c r="J664" s="980">
        <f t="shared" si="33"/>
        <v>0</v>
      </c>
    </row>
    <row r="665" spans="1:10" s="15" customFormat="1" ht="15" x14ac:dyDescent="0.25">
      <c r="A665" s="177" t="s">
        <v>37</v>
      </c>
      <c r="B665" s="117" t="s">
        <v>25</v>
      </c>
      <c r="C665" s="25">
        <v>7</v>
      </c>
      <c r="D665" s="25">
        <v>2</v>
      </c>
      <c r="E665" s="26">
        <v>9994219900</v>
      </c>
      <c r="F665" s="27">
        <v>244</v>
      </c>
      <c r="G665" s="316">
        <v>343</v>
      </c>
      <c r="H665" s="75">
        <v>25</v>
      </c>
      <c r="I665" s="75">
        <f>25+30</f>
        <v>55</v>
      </c>
      <c r="J665" s="980">
        <f t="shared" si="33"/>
        <v>30</v>
      </c>
    </row>
    <row r="666" spans="1:10" s="15" customFormat="1" ht="15.75" thickBot="1" x14ac:dyDescent="0.3">
      <c r="A666" s="167" t="s">
        <v>148</v>
      </c>
      <c r="B666" s="117" t="s">
        <v>25</v>
      </c>
      <c r="C666" s="25">
        <v>7</v>
      </c>
      <c r="D666" s="25">
        <v>2</v>
      </c>
      <c r="E666" s="26">
        <v>9994219900</v>
      </c>
      <c r="F666" s="27">
        <v>244</v>
      </c>
      <c r="G666" s="316">
        <v>346</v>
      </c>
      <c r="H666" s="75"/>
      <c r="I666" s="75"/>
      <c r="J666" s="980">
        <f t="shared" si="33"/>
        <v>0</v>
      </c>
    </row>
    <row r="667" spans="1:10" s="15" customFormat="1" ht="15" thickBot="1" x14ac:dyDescent="0.25">
      <c r="A667" s="426" t="s">
        <v>180</v>
      </c>
      <c r="B667" s="427" t="s">
        <v>25</v>
      </c>
      <c r="C667" s="428"/>
      <c r="D667" s="428"/>
      <c r="E667" s="461"/>
      <c r="F667" s="430"/>
      <c r="G667" s="430"/>
      <c r="H667" s="908">
        <f>SUM(H669:H684)-H672</f>
        <v>984.46900000000005</v>
      </c>
      <c r="I667" s="908">
        <f>SUM(I669:I684)-I672</f>
        <v>1044.4690000000001</v>
      </c>
      <c r="J667" s="909">
        <f>SUM(J669:J684)-J672</f>
        <v>60</v>
      </c>
    </row>
    <row r="668" spans="1:10" s="15" customFormat="1" ht="15" x14ac:dyDescent="0.25">
      <c r="A668" s="173" t="s">
        <v>28</v>
      </c>
      <c r="B668" s="174" t="s">
        <v>25</v>
      </c>
      <c r="C668" s="98">
        <v>7</v>
      </c>
      <c r="D668" s="98">
        <v>2</v>
      </c>
      <c r="E668" s="103">
        <v>9994219900</v>
      </c>
      <c r="F668" s="99">
        <v>0</v>
      </c>
      <c r="G668" s="175">
        <v>210</v>
      </c>
      <c r="H668" s="1091">
        <f>H669+H670</f>
        <v>403.19300000000004</v>
      </c>
      <c r="I668" s="1091">
        <f>I669+I670</f>
        <v>403.19300000000004</v>
      </c>
      <c r="J668" s="1092">
        <f>J669+J670</f>
        <v>0</v>
      </c>
    </row>
    <row r="669" spans="1:10" s="15" customFormat="1" ht="15" x14ac:dyDescent="0.25">
      <c r="A669" s="109" t="s">
        <v>29</v>
      </c>
      <c r="B669" s="54" t="s">
        <v>25</v>
      </c>
      <c r="C669" s="30">
        <v>7</v>
      </c>
      <c r="D669" s="30">
        <v>2</v>
      </c>
      <c r="E669" s="31">
        <v>9994219900</v>
      </c>
      <c r="F669" s="32">
        <v>111</v>
      </c>
      <c r="G669" s="68">
        <v>211</v>
      </c>
      <c r="H669" s="1093">
        <v>309.67200000000003</v>
      </c>
      <c r="I669" s="1093">
        <v>309.67200000000003</v>
      </c>
      <c r="J669" s="978">
        <f t="shared" si="33"/>
        <v>0</v>
      </c>
    </row>
    <row r="670" spans="1:10" s="15" customFormat="1" ht="15" x14ac:dyDescent="0.25">
      <c r="A670" s="109" t="s">
        <v>58</v>
      </c>
      <c r="B670" s="54" t="s">
        <v>25</v>
      </c>
      <c r="C670" s="30">
        <v>7</v>
      </c>
      <c r="D670" s="30">
        <v>2</v>
      </c>
      <c r="E670" s="31">
        <v>9994219900</v>
      </c>
      <c r="F670" s="32">
        <v>119</v>
      </c>
      <c r="G670" s="68">
        <v>213</v>
      </c>
      <c r="H670" s="1093">
        <v>93.521000000000001</v>
      </c>
      <c r="I670" s="1093">
        <v>93.521000000000001</v>
      </c>
      <c r="J670" s="978">
        <f t="shared" si="33"/>
        <v>0</v>
      </c>
    </row>
    <row r="671" spans="1:10" s="15" customFormat="1" ht="15" customHeight="1" x14ac:dyDescent="0.25">
      <c r="A671" s="176" t="s">
        <v>33</v>
      </c>
      <c r="B671" s="117" t="s">
        <v>25</v>
      </c>
      <c r="C671" s="25">
        <v>7</v>
      </c>
      <c r="D671" s="25">
        <v>2</v>
      </c>
      <c r="E671" s="26">
        <v>9994219900</v>
      </c>
      <c r="F671" s="27">
        <v>247</v>
      </c>
      <c r="G671" s="316">
        <v>223</v>
      </c>
      <c r="H671" s="75">
        <f>71-24</f>
        <v>47</v>
      </c>
      <c r="I671" s="75">
        <f>71-24</f>
        <v>47</v>
      </c>
      <c r="J671" s="980">
        <f t="shared" si="33"/>
        <v>0</v>
      </c>
    </row>
    <row r="672" spans="1:10" s="183" customFormat="1" ht="15" x14ac:dyDescent="0.25">
      <c r="A672" s="184" t="s">
        <v>146</v>
      </c>
      <c r="B672" s="178" t="s">
        <v>25</v>
      </c>
      <c r="C672" s="179">
        <v>7</v>
      </c>
      <c r="D672" s="179">
        <v>2</v>
      </c>
      <c r="E672" s="180">
        <v>9994219900</v>
      </c>
      <c r="F672" s="181">
        <v>247</v>
      </c>
      <c r="G672" s="182">
        <v>223</v>
      </c>
      <c r="H672" s="911"/>
      <c r="I672" s="911"/>
      <c r="J672" s="980">
        <f t="shared" si="33"/>
        <v>0</v>
      </c>
    </row>
    <row r="673" spans="1:10" s="15" customFormat="1" ht="15" x14ac:dyDescent="0.25">
      <c r="A673" s="176" t="s">
        <v>35</v>
      </c>
      <c r="B673" s="117" t="s">
        <v>25</v>
      </c>
      <c r="C673" s="25">
        <v>7</v>
      </c>
      <c r="D673" s="25">
        <v>2</v>
      </c>
      <c r="E673" s="26">
        <v>9994219900</v>
      </c>
      <c r="F673" s="27">
        <v>244</v>
      </c>
      <c r="G673" s="316">
        <v>225</v>
      </c>
      <c r="H673" s="75"/>
      <c r="I673" s="75">
        <v>60</v>
      </c>
      <c r="J673" s="980">
        <f t="shared" si="33"/>
        <v>60</v>
      </c>
    </row>
    <row r="674" spans="1:10" s="15" customFormat="1" ht="15" customHeight="1" x14ac:dyDescent="0.25">
      <c r="A674" s="176" t="s">
        <v>44</v>
      </c>
      <c r="B674" s="117" t="s">
        <v>25</v>
      </c>
      <c r="C674" s="25">
        <v>7</v>
      </c>
      <c r="D674" s="25">
        <v>2</v>
      </c>
      <c r="E674" s="26">
        <v>9994219900</v>
      </c>
      <c r="F674" s="27">
        <v>244</v>
      </c>
      <c r="G674" s="316">
        <v>226</v>
      </c>
      <c r="H674" s="75">
        <f>23+2.45+15.163+6</f>
        <v>46.613</v>
      </c>
      <c r="I674" s="75">
        <f>23+2.45+15.163+6</f>
        <v>46.613</v>
      </c>
      <c r="J674" s="980">
        <f t="shared" si="33"/>
        <v>0</v>
      </c>
    </row>
    <row r="675" spans="1:10" s="15" customFormat="1" ht="15" x14ac:dyDescent="0.25">
      <c r="A675" s="176" t="s">
        <v>265</v>
      </c>
      <c r="B675" s="117" t="s">
        <v>25</v>
      </c>
      <c r="C675" s="25">
        <v>7</v>
      </c>
      <c r="D675" s="25">
        <v>2</v>
      </c>
      <c r="E675" s="26">
        <v>9994219900</v>
      </c>
      <c r="F675" s="27">
        <v>244</v>
      </c>
      <c r="G675" s="316">
        <v>226</v>
      </c>
      <c r="H675" s="75"/>
      <c r="I675" s="75"/>
      <c r="J675" s="980">
        <f t="shared" si="33"/>
        <v>0</v>
      </c>
    </row>
    <row r="676" spans="1:10" s="15" customFormat="1" ht="15" customHeight="1" x14ac:dyDescent="0.25">
      <c r="A676" s="177" t="s">
        <v>250</v>
      </c>
      <c r="B676" s="117" t="s">
        <v>25</v>
      </c>
      <c r="C676" s="25">
        <v>7</v>
      </c>
      <c r="D676" s="25">
        <v>2</v>
      </c>
      <c r="E676" s="26">
        <v>9994219900</v>
      </c>
      <c r="F676" s="27">
        <v>321</v>
      </c>
      <c r="G676" s="316">
        <v>262</v>
      </c>
      <c r="H676" s="75">
        <v>10</v>
      </c>
      <c r="I676" s="75">
        <v>10</v>
      </c>
      <c r="J676" s="980">
        <f t="shared" si="33"/>
        <v>0</v>
      </c>
    </row>
    <row r="677" spans="1:10" s="15" customFormat="1" ht="15" customHeight="1" x14ac:dyDescent="0.25">
      <c r="A677" s="177" t="s">
        <v>72</v>
      </c>
      <c r="B677" s="117" t="s">
        <v>25</v>
      </c>
      <c r="C677" s="25">
        <v>7</v>
      </c>
      <c r="D677" s="25">
        <v>2</v>
      </c>
      <c r="E677" s="26">
        <v>9994219900</v>
      </c>
      <c r="F677" s="27">
        <v>851</v>
      </c>
      <c r="G677" s="316">
        <v>291</v>
      </c>
      <c r="H677" s="75">
        <v>5.1769999999999996</v>
      </c>
      <c r="I677" s="75">
        <v>5.1769999999999996</v>
      </c>
      <c r="J677" s="980">
        <f t="shared" si="33"/>
        <v>0</v>
      </c>
    </row>
    <row r="678" spans="1:10" s="15" customFormat="1" ht="15" customHeight="1" x14ac:dyDescent="0.25">
      <c r="A678" s="177" t="s">
        <v>75</v>
      </c>
      <c r="B678" s="117" t="s">
        <v>25</v>
      </c>
      <c r="C678" s="25">
        <v>7</v>
      </c>
      <c r="D678" s="25">
        <v>2</v>
      </c>
      <c r="E678" s="26">
        <v>9994219900</v>
      </c>
      <c r="F678" s="27">
        <v>852</v>
      </c>
      <c r="G678" s="316">
        <v>291</v>
      </c>
      <c r="H678" s="75">
        <v>8</v>
      </c>
      <c r="I678" s="75">
        <v>8</v>
      </c>
      <c r="J678" s="980">
        <f t="shared" si="33"/>
        <v>0</v>
      </c>
    </row>
    <row r="679" spans="1:10" s="15" customFormat="1" ht="15" x14ac:dyDescent="0.25">
      <c r="A679" s="227" t="s">
        <v>457</v>
      </c>
      <c r="B679" s="186" t="s">
        <v>25</v>
      </c>
      <c r="C679" s="25">
        <v>7</v>
      </c>
      <c r="D679" s="25">
        <v>2</v>
      </c>
      <c r="E679" s="720" t="s">
        <v>331</v>
      </c>
      <c r="F679" s="27">
        <v>244</v>
      </c>
      <c r="G679" s="880">
        <v>342</v>
      </c>
      <c r="H679" s="75">
        <v>2.4860000000000002</v>
      </c>
      <c r="I679" s="75">
        <v>2.4860000000000002</v>
      </c>
      <c r="J679" s="980">
        <f t="shared" si="33"/>
        <v>0</v>
      </c>
    </row>
    <row r="680" spans="1:10" s="15" customFormat="1" ht="15" customHeight="1" x14ac:dyDescent="0.25">
      <c r="A680" s="177" t="s">
        <v>37</v>
      </c>
      <c r="B680" s="117" t="s">
        <v>25</v>
      </c>
      <c r="C680" s="25">
        <v>7</v>
      </c>
      <c r="D680" s="25">
        <v>2</v>
      </c>
      <c r="E680" s="26">
        <v>9994219900</v>
      </c>
      <c r="F680" s="27">
        <v>244</v>
      </c>
      <c r="G680" s="316">
        <v>343</v>
      </c>
      <c r="H680" s="75">
        <v>18</v>
      </c>
      <c r="I680" s="75">
        <v>18</v>
      </c>
      <c r="J680" s="980">
        <f t="shared" ref="J680:J745" si="34">I680-H680</f>
        <v>0</v>
      </c>
    </row>
    <row r="681" spans="1:10" s="15" customFormat="1" ht="15" customHeight="1" x14ac:dyDescent="0.25">
      <c r="A681" s="177" t="s">
        <v>143</v>
      </c>
      <c r="B681" s="117" t="s">
        <v>25</v>
      </c>
      <c r="C681" s="25">
        <v>7</v>
      </c>
      <c r="D681" s="25">
        <v>2</v>
      </c>
      <c r="E681" s="26">
        <v>9994219900</v>
      </c>
      <c r="F681" s="27">
        <v>244</v>
      </c>
      <c r="G681" s="316">
        <v>343</v>
      </c>
      <c r="H681" s="75">
        <v>420</v>
      </c>
      <c r="I681" s="75">
        <v>420</v>
      </c>
      <c r="J681" s="980">
        <f t="shared" si="34"/>
        <v>0</v>
      </c>
    </row>
    <row r="682" spans="1:10" s="333" customFormat="1" ht="15" x14ac:dyDescent="0.25">
      <c r="A682" s="184" t="s">
        <v>146</v>
      </c>
      <c r="B682" s="178" t="s">
        <v>25</v>
      </c>
      <c r="C682" s="179">
        <v>7</v>
      </c>
      <c r="D682" s="179">
        <v>2</v>
      </c>
      <c r="E682" s="180">
        <v>9994219900</v>
      </c>
      <c r="F682" s="181">
        <v>244</v>
      </c>
      <c r="G682" s="182">
        <v>343</v>
      </c>
      <c r="H682" s="911"/>
      <c r="I682" s="911"/>
      <c r="J682" s="980">
        <f t="shared" si="34"/>
        <v>0</v>
      </c>
    </row>
    <row r="683" spans="1:10" s="15" customFormat="1" ht="15" x14ac:dyDescent="0.25">
      <c r="A683" s="177" t="s">
        <v>144</v>
      </c>
      <c r="B683" s="117" t="s">
        <v>25</v>
      </c>
      <c r="C683" s="25">
        <v>7</v>
      </c>
      <c r="D683" s="25">
        <v>2</v>
      </c>
      <c r="E683" s="26">
        <v>9994219900</v>
      </c>
      <c r="F683" s="27">
        <v>244</v>
      </c>
      <c r="G683" s="316">
        <v>343</v>
      </c>
      <c r="H683" s="75">
        <v>24</v>
      </c>
      <c r="I683" s="75">
        <v>24</v>
      </c>
      <c r="J683" s="980">
        <f t="shared" si="34"/>
        <v>0</v>
      </c>
    </row>
    <row r="684" spans="1:10" s="15" customFormat="1" ht="15.75" thickBot="1" x14ac:dyDescent="0.3">
      <c r="A684" s="169" t="s">
        <v>148</v>
      </c>
      <c r="B684" s="171" t="s">
        <v>25</v>
      </c>
      <c r="C684" s="143">
        <v>7</v>
      </c>
      <c r="D684" s="143">
        <v>2</v>
      </c>
      <c r="E684" s="161">
        <v>9994219900</v>
      </c>
      <c r="F684" s="145">
        <v>244</v>
      </c>
      <c r="G684" s="172">
        <v>346</v>
      </c>
      <c r="H684" s="990"/>
      <c r="I684" s="990"/>
      <c r="J684" s="991">
        <f t="shared" si="34"/>
        <v>0</v>
      </c>
    </row>
    <row r="685" spans="1:10" s="15" customFormat="1" ht="15" thickBot="1" x14ac:dyDescent="0.25">
      <c r="A685" s="213" t="s">
        <v>181</v>
      </c>
      <c r="B685" s="214" t="s">
        <v>25</v>
      </c>
      <c r="C685" s="215"/>
      <c r="D685" s="215"/>
      <c r="E685" s="71"/>
      <c r="F685" s="216"/>
      <c r="G685" s="216"/>
      <c r="H685" s="992">
        <f>SUM(H687:H704)-H691</f>
        <v>1884.7920000000001</v>
      </c>
      <c r="I685" s="992">
        <f>SUM(I687:I704)-I691</f>
        <v>2200.2089599999999</v>
      </c>
      <c r="J685" s="993">
        <f>SUM(J687:J704)-J691</f>
        <v>315.41696000000002</v>
      </c>
    </row>
    <row r="686" spans="1:10" s="15" customFormat="1" ht="15" x14ac:dyDescent="0.25">
      <c r="A686" s="173" t="s">
        <v>28</v>
      </c>
      <c r="B686" s="174" t="s">
        <v>25</v>
      </c>
      <c r="C686" s="98">
        <v>7</v>
      </c>
      <c r="D686" s="98">
        <v>2</v>
      </c>
      <c r="E686" s="103">
        <v>9994219900</v>
      </c>
      <c r="F686" s="99">
        <v>0</v>
      </c>
      <c r="G686" s="175">
        <v>210</v>
      </c>
      <c r="H686" s="1091">
        <f>H687+H688</f>
        <v>876.50600000000009</v>
      </c>
      <c r="I686" s="1091">
        <f>I687+I688</f>
        <v>876.50600000000009</v>
      </c>
      <c r="J686" s="1092">
        <f>J687+J688</f>
        <v>0</v>
      </c>
    </row>
    <row r="687" spans="1:10" s="15" customFormat="1" ht="15" x14ac:dyDescent="0.25">
      <c r="A687" s="109" t="s">
        <v>29</v>
      </c>
      <c r="B687" s="54" t="s">
        <v>25</v>
      </c>
      <c r="C687" s="30">
        <v>7</v>
      </c>
      <c r="D687" s="30">
        <v>2</v>
      </c>
      <c r="E687" s="31">
        <v>9994219900</v>
      </c>
      <c r="F687" s="32">
        <v>111</v>
      </c>
      <c r="G687" s="68">
        <v>211</v>
      </c>
      <c r="H687" s="1093">
        <v>673.2</v>
      </c>
      <c r="I687" s="1093">
        <v>673.2</v>
      </c>
      <c r="J687" s="978">
        <f t="shared" si="34"/>
        <v>0</v>
      </c>
    </row>
    <row r="688" spans="1:10" s="15" customFormat="1" ht="15" x14ac:dyDescent="0.25">
      <c r="A688" s="109" t="s">
        <v>58</v>
      </c>
      <c r="B688" s="54" t="s">
        <v>25</v>
      </c>
      <c r="C688" s="30">
        <v>7</v>
      </c>
      <c r="D688" s="30">
        <v>2</v>
      </c>
      <c r="E688" s="31">
        <v>9994219900</v>
      </c>
      <c r="F688" s="32">
        <v>119</v>
      </c>
      <c r="G688" s="68">
        <v>213</v>
      </c>
      <c r="H688" s="1093">
        <v>203.30600000000001</v>
      </c>
      <c r="I688" s="1093">
        <v>203.30600000000001</v>
      </c>
      <c r="J688" s="978">
        <f t="shared" si="34"/>
        <v>0</v>
      </c>
    </row>
    <row r="689" spans="1:10" s="15" customFormat="1" ht="15" x14ac:dyDescent="0.25">
      <c r="A689" s="176" t="s">
        <v>32</v>
      </c>
      <c r="B689" s="117" t="s">
        <v>25</v>
      </c>
      <c r="C689" s="25">
        <v>7</v>
      </c>
      <c r="D689" s="25">
        <v>2</v>
      </c>
      <c r="E689" s="26">
        <v>9994219900</v>
      </c>
      <c r="F689" s="27">
        <v>244</v>
      </c>
      <c r="G689" s="64">
        <v>221</v>
      </c>
      <c r="H689" s="988">
        <v>20</v>
      </c>
      <c r="I689" s="988">
        <v>20</v>
      </c>
      <c r="J689" s="980">
        <f t="shared" si="34"/>
        <v>0</v>
      </c>
    </row>
    <row r="690" spans="1:10" s="15" customFormat="1" ht="15" x14ac:dyDescent="0.25">
      <c r="A690" s="176" t="s">
        <v>33</v>
      </c>
      <c r="B690" s="117" t="s">
        <v>25</v>
      </c>
      <c r="C690" s="25">
        <v>7</v>
      </c>
      <c r="D690" s="25">
        <v>2</v>
      </c>
      <c r="E690" s="26">
        <v>9994219900</v>
      </c>
      <c r="F690" s="27">
        <v>247</v>
      </c>
      <c r="G690" s="316">
        <v>223</v>
      </c>
      <c r="H690" s="75">
        <f>2592-864-728+143+956-2099</f>
        <v>0</v>
      </c>
      <c r="I690" s="75">
        <f>2592-864-728+143+956-2099+500-500</f>
        <v>0</v>
      </c>
      <c r="J690" s="980">
        <f t="shared" si="34"/>
        <v>0</v>
      </c>
    </row>
    <row r="691" spans="1:10" s="183" customFormat="1" ht="15" x14ac:dyDescent="0.25">
      <c r="A691" s="184" t="s">
        <v>146</v>
      </c>
      <c r="B691" s="178" t="s">
        <v>25</v>
      </c>
      <c r="C691" s="179">
        <v>7</v>
      </c>
      <c r="D691" s="179">
        <v>2</v>
      </c>
      <c r="E691" s="180">
        <v>9994219900</v>
      </c>
      <c r="F691" s="181">
        <v>247</v>
      </c>
      <c r="G691" s="182">
        <v>223</v>
      </c>
      <c r="H691" s="911"/>
      <c r="I691" s="911"/>
      <c r="J691" s="980">
        <f t="shared" si="34"/>
        <v>0</v>
      </c>
    </row>
    <row r="692" spans="1:10" s="15" customFormat="1" ht="15" x14ac:dyDescent="0.25">
      <c r="A692" s="176" t="s">
        <v>35</v>
      </c>
      <c r="B692" s="117" t="s">
        <v>25</v>
      </c>
      <c r="C692" s="25">
        <v>7</v>
      </c>
      <c r="D692" s="25">
        <v>2</v>
      </c>
      <c r="E692" s="26">
        <v>9994219900</v>
      </c>
      <c r="F692" s="27">
        <v>244</v>
      </c>
      <c r="G692" s="316">
        <v>225</v>
      </c>
      <c r="H692" s="75"/>
      <c r="I692" s="75">
        <v>100</v>
      </c>
      <c r="J692" s="980">
        <f t="shared" si="34"/>
        <v>100</v>
      </c>
    </row>
    <row r="693" spans="1:10" s="15" customFormat="1" ht="15" x14ac:dyDescent="0.25">
      <c r="A693" s="176" t="s">
        <v>563</v>
      </c>
      <c r="B693" s="117" t="s">
        <v>25</v>
      </c>
      <c r="C693" s="25">
        <v>7</v>
      </c>
      <c r="D693" s="25">
        <v>2</v>
      </c>
      <c r="E693" s="26">
        <v>9994219900</v>
      </c>
      <c r="F693" s="27">
        <v>244</v>
      </c>
      <c r="G693" s="316">
        <v>225</v>
      </c>
      <c r="H693" s="75"/>
      <c r="I693" s="75">
        <v>107</v>
      </c>
      <c r="J693" s="980">
        <f t="shared" si="34"/>
        <v>107</v>
      </c>
    </row>
    <row r="694" spans="1:10" s="15" customFormat="1" ht="15" x14ac:dyDescent="0.25">
      <c r="A694" s="176" t="s">
        <v>44</v>
      </c>
      <c r="B694" s="117" t="s">
        <v>25</v>
      </c>
      <c r="C694" s="25">
        <v>7</v>
      </c>
      <c r="D694" s="25">
        <v>2</v>
      </c>
      <c r="E694" s="26">
        <v>9994219900</v>
      </c>
      <c r="F694" s="27">
        <v>244</v>
      </c>
      <c r="G694" s="316">
        <v>226</v>
      </c>
      <c r="H694" s="75">
        <f>23+2.45+15.163+22+40+14+4+6+6+4+20</f>
        <v>156.613</v>
      </c>
      <c r="I694" s="75">
        <f>23+2.45+15.163+22+40+14+4+6+6+4+20</f>
        <v>156.613</v>
      </c>
      <c r="J694" s="980">
        <f t="shared" si="34"/>
        <v>0</v>
      </c>
    </row>
    <row r="695" spans="1:10" s="15" customFormat="1" ht="15" x14ac:dyDescent="0.25">
      <c r="A695" s="176" t="s">
        <v>264</v>
      </c>
      <c r="B695" s="117" t="s">
        <v>25</v>
      </c>
      <c r="C695" s="25">
        <v>7</v>
      </c>
      <c r="D695" s="25">
        <v>2</v>
      </c>
      <c r="E695" s="26">
        <v>9994219900</v>
      </c>
      <c r="F695" s="27">
        <v>244</v>
      </c>
      <c r="G695" s="316">
        <v>226</v>
      </c>
      <c r="H695" s="75"/>
      <c r="I695" s="75">
        <v>28.41696</v>
      </c>
      <c r="J695" s="980">
        <f t="shared" si="34"/>
        <v>28.41696</v>
      </c>
    </row>
    <row r="696" spans="1:10" s="15" customFormat="1" ht="15" x14ac:dyDescent="0.25">
      <c r="A696" s="176" t="s">
        <v>265</v>
      </c>
      <c r="B696" s="117" t="s">
        <v>25</v>
      </c>
      <c r="C696" s="25">
        <v>7</v>
      </c>
      <c r="D696" s="25">
        <v>2</v>
      </c>
      <c r="E696" s="26">
        <v>9994219900</v>
      </c>
      <c r="F696" s="27">
        <v>244</v>
      </c>
      <c r="G696" s="316">
        <v>226</v>
      </c>
      <c r="H696" s="75"/>
      <c r="I696" s="75"/>
      <c r="J696" s="980">
        <f t="shared" si="34"/>
        <v>0</v>
      </c>
    </row>
    <row r="697" spans="1:10" s="15" customFormat="1" ht="15" x14ac:dyDescent="0.25">
      <c r="A697" s="177" t="s">
        <v>250</v>
      </c>
      <c r="B697" s="117" t="s">
        <v>25</v>
      </c>
      <c r="C697" s="25">
        <v>7</v>
      </c>
      <c r="D697" s="25">
        <v>2</v>
      </c>
      <c r="E697" s="26">
        <v>9994219900</v>
      </c>
      <c r="F697" s="27">
        <v>321</v>
      </c>
      <c r="G697" s="316">
        <v>262</v>
      </c>
      <c r="H697" s="75">
        <v>25</v>
      </c>
      <c r="I697" s="75">
        <v>25</v>
      </c>
      <c r="J697" s="980">
        <f t="shared" si="34"/>
        <v>0</v>
      </c>
    </row>
    <row r="698" spans="1:10" s="15" customFormat="1" ht="15" x14ac:dyDescent="0.25">
      <c r="A698" s="177" t="s">
        <v>72</v>
      </c>
      <c r="B698" s="117" t="s">
        <v>25</v>
      </c>
      <c r="C698" s="25">
        <v>7</v>
      </c>
      <c r="D698" s="25">
        <v>2</v>
      </c>
      <c r="E698" s="26">
        <v>9994219900</v>
      </c>
      <c r="F698" s="27">
        <v>851</v>
      </c>
      <c r="G698" s="316">
        <v>291</v>
      </c>
      <c r="H698" s="75">
        <v>35.975000000000001</v>
      </c>
      <c r="I698" s="75">
        <v>35.975000000000001</v>
      </c>
      <c r="J698" s="980">
        <f t="shared" si="34"/>
        <v>0</v>
      </c>
    </row>
    <row r="699" spans="1:10" s="15" customFormat="1" ht="15" x14ac:dyDescent="0.25">
      <c r="A699" s="177" t="s">
        <v>75</v>
      </c>
      <c r="B699" s="117" t="s">
        <v>25</v>
      </c>
      <c r="C699" s="25">
        <v>7</v>
      </c>
      <c r="D699" s="25">
        <v>2</v>
      </c>
      <c r="E699" s="26">
        <v>9994219900</v>
      </c>
      <c r="F699" s="27">
        <v>852</v>
      </c>
      <c r="G699" s="316">
        <v>291</v>
      </c>
      <c r="H699" s="75">
        <v>8</v>
      </c>
      <c r="I699" s="75">
        <v>8</v>
      </c>
      <c r="J699" s="980">
        <f t="shared" si="34"/>
        <v>0</v>
      </c>
    </row>
    <row r="700" spans="1:10" s="15" customFormat="1" ht="15" x14ac:dyDescent="0.25">
      <c r="A700" s="227" t="s">
        <v>457</v>
      </c>
      <c r="B700" s="186" t="s">
        <v>25</v>
      </c>
      <c r="C700" s="25">
        <v>7</v>
      </c>
      <c r="D700" s="25">
        <v>2</v>
      </c>
      <c r="E700" s="720" t="s">
        <v>331</v>
      </c>
      <c r="F700" s="27">
        <v>244</v>
      </c>
      <c r="G700" s="880">
        <v>342</v>
      </c>
      <c r="H700" s="75">
        <v>18.498000000000001</v>
      </c>
      <c r="I700" s="75">
        <v>18.498000000000001</v>
      </c>
      <c r="J700" s="980">
        <f t="shared" si="34"/>
        <v>0</v>
      </c>
    </row>
    <row r="701" spans="1:10" s="15" customFormat="1" ht="15" x14ac:dyDescent="0.25">
      <c r="A701" s="177" t="s">
        <v>45</v>
      </c>
      <c r="B701" s="117" t="s">
        <v>25</v>
      </c>
      <c r="C701" s="25">
        <v>7</v>
      </c>
      <c r="D701" s="25">
        <v>2</v>
      </c>
      <c r="E701" s="26">
        <v>9994219900</v>
      </c>
      <c r="F701" s="27">
        <v>244</v>
      </c>
      <c r="G701" s="316">
        <v>310</v>
      </c>
      <c r="H701" s="75">
        <f>400+100</f>
        <v>500</v>
      </c>
      <c r="I701" s="75">
        <f>400+100</f>
        <v>500</v>
      </c>
      <c r="J701" s="980">
        <f t="shared" si="34"/>
        <v>0</v>
      </c>
    </row>
    <row r="702" spans="1:10" s="15" customFormat="1" ht="15" x14ac:dyDescent="0.25">
      <c r="A702" s="177" t="s">
        <v>361</v>
      </c>
      <c r="B702" s="117" t="s">
        <v>25</v>
      </c>
      <c r="C702" s="25">
        <v>7</v>
      </c>
      <c r="D702" s="25">
        <v>2</v>
      </c>
      <c r="E702" s="26">
        <v>9994219900</v>
      </c>
      <c r="F702" s="27">
        <v>244</v>
      </c>
      <c r="G702" s="316">
        <v>310</v>
      </c>
      <c r="H702" s="75"/>
      <c r="I702" s="75">
        <v>80</v>
      </c>
      <c r="J702" s="980">
        <f t="shared" si="34"/>
        <v>80</v>
      </c>
    </row>
    <row r="703" spans="1:10" s="15" customFormat="1" ht="15" x14ac:dyDescent="0.25">
      <c r="A703" s="185" t="s">
        <v>37</v>
      </c>
      <c r="B703" s="117" t="s">
        <v>25</v>
      </c>
      <c r="C703" s="25">
        <v>7</v>
      </c>
      <c r="D703" s="25">
        <v>2</v>
      </c>
      <c r="E703" s="26">
        <v>9994219900</v>
      </c>
      <c r="F703" s="27">
        <v>244</v>
      </c>
      <c r="G703" s="316">
        <v>343</v>
      </c>
      <c r="H703" s="75">
        <v>90</v>
      </c>
      <c r="I703" s="75">
        <v>90</v>
      </c>
      <c r="J703" s="980">
        <f t="shared" si="34"/>
        <v>0</v>
      </c>
    </row>
    <row r="704" spans="1:10" s="15" customFormat="1" ht="15.75" thickBot="1" x14ac:dyDescent="0.3">
      <c r="A704" s="169" t="s">
        <v>148</v>
      </c>
      <c r="B704" s="171" t="s">
        <v>25</v>
      </c>
      <c r="C704" s="143">
        <v>7</v>
      </c>
      <c r="D704" s="143">
        <v>2</v>
      </c>
      <c r="E704" s="161">
        <v>9994219900</v>
      </c>
      <c r="F704" s="145">
        <v>244</v>
      </c>
      <c r="G704" s="172">
        <v>346</v>
      </c>
      <c r="H704" s="990">
        <f>114.2+48+40-48</f>
        <v>154.19999999999999</v>
      </c>
      <c r="I704" s="990">
        <f>114.2+48+40-48</f>
        <v>154.19999999999999</v>
      </c>
      <c r="J704" s="991">
        <f t="shared" si="34"/>
        <v>0</v>
      </c>
    </row>
    <row r="705" spans="1:10" s="15" customFormat="1" ht="15" thickBot="1" x14ac:dyDescent="0.25">
      <c r="A705" s="213" t="s">
        <v>182</v>
      </c>
      <c r="B705" s="214" t="s">
        <v>25</v>
      </c>
      <c r="C705" s="215"/>
      <c r="D705" s="215"/>
      <c r="E705" s="71"/>
      <c r="F705" s="216"/>
      <c r="G705" s="216"/>
      <c r="H705" s="992">
        <f>SUM(H707:H721)</f>
        <v>1223.1120000000001</v>
      </c>
      <c r="I705" s="992">
        <f>SUM(I707:I721)</f>
        <v>1273.1120000000001</v>
      </c>
      <c r="J705" s="993">
        <f>SUM(J707:J721)</f>
        <v>50</v>
      </c>
    </row>
    <row r="706" spans="1:10" s="15" customFormat="1" ht="15" x14ac:dyDescent="0.25">
      <c r="A706" s="173" t="s">
        <v>28</v>
      </c>
      <c r="B706" s="174" t="s">
        <v>25</v>
      </c>
      <c r="C706" s="98">
        <v>7</v>
      </c>
      <c r="D706" s="98">
        <v>2</v>
      </c>
      <c r="E706" s="103">
        <v>9994219900</v>
      </c>
      <c r="F706" s="99">
        <v>0</v>
      </c>
      <c r="G706" s="175">
        <v>210</v>
      </c>
      <c r="H706" s="1091">
        <f>H707+H708</f>
        <v>1051.808</v>
      </c>
      <c r="I706" s="1091">
        <f>I707+I708</f>
        <v>1051.808</v>
      </c>
      <c r="J706" s="1092">
        <f>J707+J708</f>
        <v>0</v>
      </c>
    </row>
    <row r="707" spans="1:10" s="15" customFormat="1" ht="15" x14ac:dyDescent="0.25">
      <c r="A707" s="109" t="s">
        <v>29</v>
      </c>
      <c r="B707" s="54" t="s">
        <v>25</v>
      </c>
      <c r="C707" s="30">
        <v>7</v>
      </c>
      <c r="D707" s="30">
        <v>2</v>
      </c>
      <c r="E707" s="31">
        <v>9994219900</v>
      </c>
      <c r="F707" s="32">
        <v>111</v>
      </c>
      <c r="G707" s="68">
        <v>211</v>
      </c>
      <c r="H707" s="1093">
        <v>807.84</v>
      </c>
      <c r="I707" s="1093">
        <v>807.84</v>
      </c>
      <c r="J707" s="978">
        <f t="shared" si="34"/>
        <v>0</v>
      </c>
    </row>
    <row r="708" spans="1:10" s="15" customFormat="1" ht="15" x14ac:dyDescent="0.25">
      <c r="A708" s="109" t="s">
        <v>58</v>
      </c>
      <c r="B708" s="54" t="s">
        <v>25</v>
      </c>
      <c r="C708" s="30">
        <v>7</v>
      </c>
      <c r="D708" s="30">
        <v>2</v>
      </c>
      <c r="E708" s="31">
        <v>9994219900</v>
      </c>
      <c r="F708" s="32">
        <v>119</v>
      </c>
      <c r="G708" s="68">
        <v>213</v>
      </c>
      <c r="H708" s="1093">
        <v>243.96799999999999</v>
      </c>
      <c r="I708" s="1093">
        <v>243.96799999999999</v>
      </c>
      <c r="J708" s="978">
        <f t="shared" si="34"/>
        <v>0</v>
      </c>
    </row>
    <row r="709" spans="1:10" s="15" customFormat="1" ht="15" x14ac:dyDescent="0.25">
      <c r="A709" s="176" t="s">
        <v>33</v>
      </c>
      <c r="B709" s="117" t="s">
        <v>25</v>
      </c>
      <c r="C709" s="25">
        <v>7</v>
      </c>
      <c r="D709" s="25">
        <v>2</v>
      </c>
      <c r="E709" s="26">
        <v>9994219900</v>
      </c>
      <c r="F709" s="27">
        <v>247</v>
      </c>
      <c r="G709" s="316">
        <v>223</v>
      </c>
      <c r="H709" s="75">
        <f>63.665-63.665</f>
        <v>0</v>
      </c>
      <c r="I709" s="75">
        <f>63.665-63.665</f>
        <v>0</v>
      </c>
      <c r="J709" s="980">
        <f t="shared" si="34"/>
        <v>0</v>
      </c>
    </row>
    <row r="710" spans="1:10" s="15" customFormat="1" ht="15" x14ac:dyDescent="0.25">
      <c r="A710" s="176" t="s">
        <v>35</v>
      </c>
      <c r="B710" s="117" t="s">
        <v>25</v>
      </c>
      <c r="C710" s="25">
        <v>7</v>
      </c>
      <c r="D710" s="25">
        <v>2</v>
      </c>
      <c r="E710" s="26">
        <v>9994219900</v>
      </c>
      <c r="F710" s="27">
        <v>244</v>
      </c>
      <c r="G710" s="316">
        <v>225</v>
      </c>
      <c r="H710" s="75"/>
      <c r="I710" s="75"/>
      <c r="J710" s="980">
        <f t="shared" si="34"/>
        <v>0</v>
      </c>
    </row>
    <row r="711" spans="1:10" s="15" customFormat="1" ht="15" x14ac:dyDescent="0.25">
      <c r="A711" s="176" t="s">
        <v>44</v>
      </c>
      <c r="B711" s="117" t="s">
        <v>25</v>
      </c>
      <c r="C711" s="25">
        <v>7</v>
      </c>
      <c r="D711" s="25">
        <v>2</v>
      </c>
      <c r="E711" s="26">
        <v>9994219900</v>
      </c>
      <c r="F711" s="27">
        <v>244</v>
      </c>
      <c r="G711" s="316">
        <v>226</v>
      </c>
      <c r="H711" s="75">
        <f>23+2.45+15.163+6</f>
        <v>46.613</v>
      </c>
      <c r="I711" s="75">
        <f>23+2.45+15.163+6</f>
        <v>46.613</v>
      </c>
      <c r="J711" s="980">
        <f t="shared" si="34"/>
        <v>0</v>
      </c>
    </row>
    <row r="712" spans="1:10" s="15" customFormat="1" ht="15" x14ac:dyDescent="0.25">
      <c r="A712" s="177" t="s">
        <v>250</v>
      </c>
      <c r="B712" s="117" t="s">
        <v>25</v>
      </c>
      <c r="C712" s="25">
        <v>7</v>
      </c>
      <c r="D712" s="25">
        <v>2</v>
      </c>
      <c r="E712" s="26">
        <v>9994219900</v>
      </c>
      <c r="F712" s="27">
        <v>321</v>
      </c>
      <c r="G712" s="316">
        <v>262</v>
      </c>
      <c r="H712" s="75">
        <v>15</v>
      </c>
      <c r="I712" s="75">
        <v>15</v>
      </c>
      <c r="J712" s="980">
        <f t="shared" si="34"/>
        <v>0</v>
      </c>
    </row>
    <row r="713" spans="1:10" s="15" customFormat="1" ht="15" x14ac:dyDescent="0.25">
      <c r="A713" s="177" t="s">
        <v>72</v>
      </c>
      <c r="B713" s="117" t="s">
        <v>25</v>
      </c>
      <c r="C713" s="25">
        <v>7</v>
      </c>
      <c r="D713" s="25">
        <v>2</v>
      </c>
      <c r="E713" s="26">
        <v>9994219900</v>
      </c>
      <c r="F713" s="27">
        <v>851</v>
      </c>
      <c r="G713" s="316">
        <v>291</v>
      </c>
      <c r="H713" s="75">
        <v>9.9060000000000006</v>
      </c>
      <c r="I713" s="75">
        <v>9.9060000000000006</v>
      </c>
      <c r="J713" s="980">
        <f t="shared" si="34"/>
        <v>0</v>
      </c>
    </row>
    <row r="714" spans="1:10" s="15" customFormat="1" ht="15" x14ac:dyDescent="0.25">
      <c r="A714" s="177" t="s">
        <v>75</v>
      </c>
      <c r="B714" s="117" t="s">
        <v>25</v>
      </c>
      <c r="C714" s="25">
        <v>7</v>
      </c>
      <c r="D714" s="25">
        <v>2</v>
      </c>
      <c r="E714" s="26">
        <v>9994219900</v>
      </c>
      <c r="F714" s="27">
        <v>852</v>
      </c>
      <c r="G714" s="316">
        <v>291</v>
      </c>
      <c r="H714" s="75">
        <v>8</v>
      </c>
      <c r="I714" s="75">
        <v>8</v>
      </c>
      <c r="J714" s="980">
        <f t="shared" si="34"/>
        <v>0</v>
      </c>
    </row>
    <row r="715" spans="1:10" s="15" customFormat="1" ht="15" x14ac:dyDescent="0.25">
      <c r="A715" s="227" t="s">
        <v>457</v>
      </c>
      <c r="B715" s="186" t="s">
        <v>25</v>
      </c>
      <c r="C715" s="25">
        <v>7</v>
      </c>
      <c r="D715" s="25">
        <v>2</v>
      </c>
      <c r="E715" s="720" t="s">
        <v>331</v>
      </c>
      <c r="F715" s="27">
        <v>244</v>
      </c>
      <c r="G715" s="880">
        <v>342</v>
      </c>
      <c r="H715" s="75">
        <v>6.5270000000000001</v>
      </c>
      <c r="I715" s="75">
        <v>6.5270000000000001</v>
      </c>
      <c r="J715" s="980">
        <f t="shared" si="34"/>
        <v>0</v>
      </c>
    </row>
    <row r="716" spans="1:10" s="124" customFormat="1" ht="15" x14ac:dyDescent="0.25">
      <c r="A716" s="397" t="s">
        <v>255</v>
      </c>
      <c r="B716" s="395" t="s">
        <v>25</v>
      </c>
      <c r="C716" s="278">
        <v>7</v>
      </c>
      <c r="D716" s="278">
        <v>2</v>
      </c>
      <c r="E716" s="513" t="s">
        <v>332</v>
      </c>
      <c r="F716" s="279">
        <v>321</v>
      </c>
      <c r="G716" s="279">
        <v>263</v>
      </c>
      <c r="H716" s="1096">
        <v>0.25800000000000001</v>
      </c>
      <c r="I716" s="1096">
        <v>0.25800000000000001</v>
      </c>
      <c r="J716" s="980">
        <f t="shared" si="34"/>
        <v>0</v>
      </c>
    </row>
    <row r="717" spans="1:10" s="15" customFormat="1" ht="15" x14ac:dyDescent="0.25">
      <c r="A717" s="177" t="s">
        <v>37</v>
      </c>
      <c r="B717" s="117" t="s">
        <v>25</v>
      </c>
      <c r="C717" s="25">
        <v>7</v>
      </c>
      <c r="D717" s="25">
        <v>2</v>
      </c>
      <c r="E717" s="26">
        <v>9994219900</v>
      </c>
      <c r="F717" s="27">
        <v>244</v>
      </c>
      <c r="G717" s="316">
        <v>343</v>
      </c>
      <c r="H717" s="75">
        <v>85</v>
      </c>
      <c r="I717" s="75">
        <v>85</v>
      </c>
      <c r="J717" s="980">
        <f t="shared" si="34"/>
        <v>0</v>
      </c>
    </row>
    <row r="718" spans="1:10" s="15" customFormat="1" ht="15" x14ac:dyDescent="0.25">
      <c r="A718" s="177" t="s">
        <v>143</v>
      </c>
      <c r="B718" s="117" t="s">
        <v>25</v>
      </c>
      <c r="C718" s="25">
        <v>7</v>
      </c>
      <c r="D718" s="25">
        <v>2</v>
      </c>
      <c r="E718" s="26">
        <v>9994219900</v>
      </c>
      <c r="F718" s="27">
        <v>244</v>
      </c>
      <c r="G718" s="316">
        <v>343</v>
      </c>
      <c r="H718" s="75"/>
      <c r="I718" s="75"/>
      <c r="J718" s="980">
        <f t="shared" si="34"/>
        <v>0</v>
      </c>
    </row>
    <row r="719" spans="1:10" s="333" customFormat="1" ht="15" x14ac:dyDescent="0.25">
      <c r="A719" s="184" t="s">
        <v>146</v>
      </c>
      <c r="B719" s="178" t="s">
        <v>25</v>
      </c>
      <c r="C719" s="179">
        <v>7</v>
      </c>
      <c r="D719" s="179">
        <v>2</v>
      </c>
      <c r="E719" s="180">
        <v>9994219900</v>
      </c>
      <c r="F719" s="181">
        <v>244</v>
      </c>
      <c r="G719" s="182">
        <v>343</v>
      </c>
      <c r="H719" s="911"/>
      <c r="I719" s="911"/>
      <c r="J719" s="980">
        <f t="shared" si="34"/>
        <v>0</v>
      </c>
    </row>
    <row r="720" spans="1:10" s="15" customFormat="1" ht="15" x14ac:dyDescent="0.25">
      <c r="A720" s="177" t="s">
        <v>144</v>
      </c>
      <c r="B720" s="117" t="s">
        <v>25</v>
      </c>
      <c r="C720" s="25">
        <v>7</v>
      </c>
      <c r="D720" s="25">
        <v>2</v>
      </c>
      <c r="E720" s="26">
        <v>9994219900</v>
      </c>
      <c r="F720" s="27">
        <v>244</v>
      </c>
      <c r="G720" s="316">
        <v>343</v>
      </c>
      <c r="H720" s="75"/>
      <c r="I720" s="75"/>
      <c r="J720" s="980">
        <f t="shared" si="34"/>
        <v>0</v>
      </c>
    </row>
    <row r="721" spans="1:10" s="15" customFormat="1" ht="15.75" thickBot="1" x14ac:dyDescent="0.3">
      <c r="A721" s="169" t="s">
        <v>148</v>
      </c>
      <c r="B721" s="171" t="s">
        <v>25</v>
      </c>
      <c r="C721" s="143">
        <v>7</v>
      </c>
      <c r="D721" s="143">
        <v>2</v>
      </c>
      <c r="E721" s="161">
        <v>9994219900</v>
      </c>
      <c r="F721" s="145">
        <v>244</v>
      </c>
      <c r="G721" s="172">
        <v>346</v>
      </c>
      <c r="H721" s="990"/>
      <c r="I721" s="990">
        <v>50</v>
      </c>
      <c r="J721" s="991">
        <f t="shared" si="34"/>
        <v>50</v>
      </c>
    </row>
    <row r="722" spans="1:10" s="15" customFormat="1" ht="15" customHeight="1" thickBot="1" x14ac:dyDescent="0.25">
      <c r="A722" s="213" t="s">
        <v>183</v>
      </c>
      <c r="B722" s="214" t="s">
        <v>25</v>
      </c>
      <c r="C722" s="215"/>
      <c r="D722" s="215"/>
      <c r="E722" s="71"/>
      <c r="F722" s="216"/>
      <c r="G722" s="216"/>
      <c r="H722" s="992">
        <f>SUM(H724:H740)-H727</f>
        <v>1755.134</v>
      </c>
      <c r="I722" s="992">
        <f>SUM(I724:I740)-I727</f>
        <v>1815.134</v>
      </c>
      <c r="J722" s="993">
        <f>SUM(J724:J740)-J727</f>
        <v>60</v>
      </c>
    </row>
    <row r="723" spans="1:10" s="15" customFormat="1" ht="15" customHeight="1" x14ac:dyDescent="0.25">
      <c r="A723" s="173" t="s">
        <v>28</v>
      </c>
      <c r="B723" s="174" t="s">
        <v>25</v>
      </c>
      <c r="C723" s="98">
        <v>7</v>
      </c>
      <c r="D723" s="98">
        <v>2</v>
      </c>
      <c r="E723" s="103">
        <v>9994219900</v>
      </c>
      <c r="F723" s="99">
        <v>0</v>
      </c>
      <c r="G723" s="175">
        <v>210</v>
      </c>
      <c r="H723" s="1091">
        <f>H724+H725</f>
        <v>876.50600000000009</v>
      </c>
      <c r="I723" s="1091">
        <f>I724+I725</f>
        <v>876.50600000000009</v>
      </c>
      <c r="J723" s="1092">
        <f>J724+J725</f>
        <v>0</v>
      </c>
    </row>
    <row r="724" spans="1:10" s="15" customFormat="1" ht="15" customHeight="1" x14ac:dyDescent="0.25">
      <c r="A724" s="109" t="s">
        <v>29</v>
      </c>
      <c r="B724" s="54" t="s">
        <v>25</v>
      </c>
      <c r="C724" s="30">
        <v>7</v>
      </c>
      <c r="D724" s="30">
        <v>2</v>
      </c>
      <c r="E724" s="31">
        <v>9994219900</v>
      </c>
      <c r="F724" s="32">
        <v>111</v>
      </c>
      <c r="G724" s="68">
        <v>211</v>
      </c>
      <c r="H724" s="1093">
        <v>673.2</v>
      </c>
      <c r="I724" s="1093">
        <v>673.2</v>
      </c>
      <c r="J724" s="978">
        <f t="shared" si="34"/>
        <v>0</v>
      </c>
    </row>
    <row r="725" spans="1:10" s="15" customFormat="1" ht="15" customHeight="1" x14ac:dyDescent="0.25">
      <c r="A725" s="109" t="s">
        <v>58</v>
      </c>
      <c r="B725" s="54" t="s">
        <v>25</v>
      </c>
      <c r="C725" s="30">
        <v>7</v>
      </c>
      <c r="D725" s="30">
        <v>2</v>
      </c>
      <c r="E725" s="31">
        <v>9994219900</v>
      </c>
      <c r="F725" s="32">
        <v>119</v>
      </c>
      <c r="G725" s="68">
        <v>213</v>
      </c>
      <c r="H725" s="1093">
        <v>203.30600000000001</v>
      </c>
      <c r="I725" s="1093">
        <v>203.30600000000001</v>
      </c>
      <c r="J725" s="978">
        <f t="shared" si="34"/>
        <v>0</v>
      </c>
    </row>
    <row r="726" spans="1:10" s="15" customFormat="1" ht="15" x14ac:dyDescent="0.25">
      <c r="A726" s="176" t="s">
        <v>33</v>
      </c>
      <c r="B726" s="117" t="s">
        <v>25</v>
      </c>
      <c r="C726" s="25">
        <v>7</v>
      </c>
      <c r="D726" s="25">
        <v>2</v>
      </c>
      <c r="E726" s="26">
        <v>9994219900</v>
      </c>
      <c r="F726" s="27">
        <v>247</v>
      </c>
      <c r="G726" s="316">
        <v>223</v>
      </c>
      <c r="H726" s="75">
        <f>540-180</f>
        <v>360</v>
      </c>
      <c r="I726" s="75">
        <f>540-180</f>
        <v>360</v>
      </c>
      <c r="J726" s="980">
        <f t="shared" si="34"/>
        <v>0</v>
      </c>
    </row>
    <row r="727" spans="1:10" s="183" customFormat="1" ht="15" x14ac:dyDescent="0.25">
      <c r="A727" s="184" t="s">
        <v>146</v>
      </c>
      <c r="B727" s="178" t="s">
        <v>25</v>
      </c>
      <c r="C727" s="179">
        <v>7</v>
      </c>
      <c r="D727" s="179">
        <v>2</v>
      </c>
      <c r="E727" s="180">
        <v>9994219900</v>
      </c>
      <c r="F727" s="181">
        <v>247</v>
      </c>
      <c r="G727" s="182">
        <v>223</v>
      </c>
      <c r="H727" s="911"/>
      <c r="I727" s="911"/>
      <c r="J727" s="980">
        <f t="shared" si="34"/>
        <v>0</v>
      </c>
    </row>
    <row r="728" spans="1:10" s="15" customFormat="1" ht="15" x14ac:dyDescent="0.25">
      <c r="A728" s="176" t="s">
        <v>504</v>
      </c>
      <c r="B728" s="117" t="s">
        <v>25</v>
      </c>
      <c r="C728" s="25">
        <v>7</v>
      </c>
      <c r="D728" s="25">
        <v>2</v>
      </c>
      <c r="E728" s="26">
        <v>9994219900</v>
      </c>
      <c r="F728" s="27">
        <v>244</v>
      </c>
      <c r="G728" s="316">
        <v>224</v>
      </c>
      <c r="H728" s="75">
        <v>320</v>
      </c>
      <c r="I728" s="75">
        <v>320</v>
      </c>
      <c r="J728" s="980">
        <f t="shared" ref="J728" si="35">I728-H728</f>
        <v>0</v>
      </c>
    </row>
    <row r="729" spans="1:10" s="15" customFormat="1" ht="15" x14ac:dyDescent="0.25">
      <c r="A729" s="176" t="s">
        <v>35</v>
      </c>
      <c r="B729" s="117" t="s">
        <v>25</v>
      </c>
      <c r="C729" s="25">
        <v>7</v>
      </c>
      <c r="D729" s="25">
        <v>2</v>
      </c>
      <c r="E729" s="26">
        <v>9994219900</v>
      </c>
      <c r="F729" s="27">
        <v>244</v>
      </c>
      <c r="G729" s="316">
        <v>225</v>
      </c>
      <c r="H729" s="75"/>
      <c r="I729" s="75">
        <v>60</v>
      </c>
      <c r="J729" s="980">
        <f t="shared" si="34"/>
        <v>60</v>
      </c>
    </row>
    <row r="730" spans="1:10" s="15" customFormat="1" ht="15.75" customHeight="1" x14ac:dyDescent="0.25">
      <c r="A730" s="176" t="s">
        <v>44</v>
      </c>
      <c r="B730" s="117" t="s">
        <v>25</v>
      </c>
      <c r="C730" s="25">
        <v>7</v>
      </c>
      <c r="D730" s="25">
        <v>2</v>
      </c>
      <c r="E730" s="26">
        <v>9994219900</v>
      </c>
      <c r="F730" s="27">
        <v>244</v>
      </c>
      <c r="G730" s="316">
        <v>226</v>
      </c>
      <c r="H730" s="75">
        <f>23+2.45+15.163+6+5</f>
        <v>51.613</v>
      </c>
      <c r="I730" s="75">
        <f>23+2.45+15.163+6+5</f>
        <v>51.613</v>
      </c>
      <c r="J730" s="980">
        <f t="shared" si="34"/>
        <v>0</v>
      </c>
    </row>
    <row r="731" spans="1:10" s="15" customFormat="1" ht="15" x14ac:dyDescent="0.25">
      <c r="A731" s="176" t="s">
        <v>265</v>
      </c>
      <c r="B731" s="117" t="s">
        <v>25</v>
      </c>
      <c r="C731" s="25">
        <v>7</v>
      </c>
      <c r="D731" s="25">
        <v>2</v>
      </c>
      <c r="E731" s="26">
        <v>9994219900</v>
      </c>
      <c r="F731" s="27">
        <v>244</v>
      </c>
      <c r="G731" s="316">
        <v>226</v>
      </c>
      <c r="H731" s="75"/>
      <c r="I731" s="75"/>
      <c r="J731" s="980">
        <f t="shared" si="34"/>
        <v>0</v>
      </c>
    </row>
    <row r="732" spans="1:10" s="356" customFormat="1" ht="15" x14ac:dyDescent="0.25">
      <c r="A732" s="176" t="s">
        <v>296</v>
      </c>
      <c r="B732" s="117" t="s">
        <v>25</v>
      </c>
      <c r="C732" s="25">
        <v>7</v>
      </c>
      <c r="D732" s="25">
        <v>2</v>
      </c>
      <c r="E732" s="26">
        <v>9994219900</v>
      </c>
      <c r="F732" s="27">
        <v>244</v>
      </c>
      <c r="G732" s="316">
        <v>227</v>
      </c>
      <c r="H732" s="75">
        <v>13</v>
      </c>
      <c r="I732" s="75">
        <v>13</v>
      </c>
      <c r="J732" s="980">
        <f t="shared" si="34"/>
        <v>0</v>
      </c>
    </row>
    <row r="733" spans="1:10" s="15" customFormat="1" ht="15" x14ac:dyDescent="0.25">
      <c r="A733" s="177" t="s">
        <v>250</v>
      </c>
      <c r="B733" s="117" t="s">
        <v>25</v>
      </c>
      <c r="C733" s="25">
        <v>7</v>
      </c>
      <c r="D733" s="25">
        <v>2</v>
      </c>
      <c r="E733" s="26">
        <v>9994219900</v>
      </c>
      <c r="F733" s="27">
        <v>321</v>
      </c>
      <c r="G733" s="316">
        <v>262</v>
      </c>
      <c r="H733" s="75">
        <v>10</v>
      </c>
      <c r="I733" s="75">
        <v>10</v>
      </c>
      <c r="J733" s="980">
        <f t="shared" si="34"/>
        <v>0</v>
      </c>
    </row>
    <row r="734" spans="1:10" s="15" customFormat="1" ht="15" x14ac:dyDescent="0.25">
      <c r="A734" s="177" t="s">
        <v>72</v>
      </c>
      <c r="B734" s="117" t="s">
        <v>25</v>
      </c>
      <c r="C734" s="25">
        <v>7</v>
      </c>
      <c r="D734" s="25">
        <v>2</v>
      </c>
      <c r="E734" s="26">
        <v>9994219900</v>
      </c>
      <c r="F734" s="27">
        <v>851</v>
      </c>
      <c r="G734" s="316">
        <v>291</v>
      </c>
      <c r="H734" s="75">
        <v>7.6829999999999998</v>
      </c>
      <c r="I734" s="75">
        <v>7.6829999999999998</v>
      </c>
      <c r="J734" s="980">
        <f t="shared" si="34"/>
        <v>0</v>
      </c>
    </row>
    <row r="735" spans="1:10" s="15" customFormat="1" ht="15" x14ac:dyDescent="0.25">
      <c r="A735" s="177" t="s">
        <v>75</v>
      </c>
      <c r="B735" s="117" t="s">
        <v>25</v>
      </c>
      <c r="C735" s="25">
        <v>7</v>
      </c>
      <c r="D735" s="25">
        <v>2</v>
      </c>
      <c r="E735" s="26">
        <v>9994219900</v>
      </c>
      <c r="F735" s="27">
        <v>852</v>
      </c>
      <c r="G735" s="316">
        <v>291</v>
      </c>
      <c r="H735" s="75">
        <v>8</v>
      </c>
      <c r="I735" s="75">
        <v>8</v>
      </c>
      <c r="J735" s="980">
        <f t="shared" si="34"/>
        <v>0</v>
      </c>
    </row>
    <row r="736" spans="1:10" s="15" customFormat="1" ht="15" x14ac:dyDescent="0.25">
      <c r="A736" s="227" t="s">
        <v>457</v>
      </c>
      <c r="B736" s="186" t="s">
        <v>25</v>
      </c>
      <c r="C736" s="25">
        <v>7</v>
      </c>
      <c r="D736" s="25">
        <v>2</v>
      </c>
      <c r="E736" s="720" t="s">
        <v>331</v>
      </c>
      <c r="F736" s="27">
        <v>244</v>
      </c>
      <c r="G736" s="880">
        <v>342</v>
      </c>
      <c r="H736" s="75">
        <v>12.831</v>
      </c>
      <c r="I736" s="75">
        <v>12.831</v>
      </c>
      <c r="J736" s="980">
        <f t="shared" si="34"/>
        <v>0</v>
      </c>
    </row>
    <row r="737" spans="1:10" s="124" customFormat="1" ht="15" x14ac:dyDescent="0.25">
      <c r="A737" s="397" t="s">
        <v>255</v>
      </c>
      <c r="B737" s="395" t="s">
        <v>25</v>
      </c>
      <c r="C737" s="278">
        <v>7</v>
      </c>
      <c r="D737" s="278">
        <v>2</v>
      </c>
      <c r="E737" s="513" t="s">
        <v>332</v>
      </c>
      <c r="F737" s="279">
        <v>321</v>
      </c>
      <c r="G737" s="279">
        <v>263</v>
      </c>
      <c r="H737" s="1096">
        <v>0.501</v>
      </c>
      <c r="I737" s="1096">
        <v>0.501</v>
      </c>
      <c r="J737" s="980">
        <f t="shared" si="34"/>
        <v>0</v>
      </c>
    </row>
    <row r="738" spans="1:10" s="15" customFormat="1" ht="15" x14ac:dyDescent="0.25">
      <c r="A738" s="177" t="s">
        <v>37</v>
      </c>
      <c r="B738" s="117" t="s">
        <v>25</v>
      </c>
      <c r="C738" s="25">
        <v>7</v>
      </c>
      <c r="D738" s="25">
        <v>2</v>
      </c>
      <c r="E738" s="26">
        <v>9994219900</v>
      </c>
      <c r="F738" s="27">
        <v>244</v>
      </c>
      <c r="G738" s="316">
        <v>343</v>
      </c>
      <c r="H738" s="75">
        <v>95</v>
      </c>
      <c r="I738" s="75">
        <v>95</v>
      </c>
      <c r="J738" s="980">
        <f t="shared" si="34"/>
        <v>0</v>
      </c>
    </row>
    <row r="739" spans="1:10" s="15" customFormat="1" ht="15" x14ac:dyDescent="0.25">
      <c r="A739" s="167" t="s">
        <v>187</v>
      </c>
      <c r="B739" s="117" t="s">
        <v>25</v>
      </c>
      <c r="C739" s="25">
        <v>7</v>
      </c>
      <c r="D739" s="25">
        <v>2</v>
      </c>
      <c r="E739" s="26">
        <v>9994219900</v>
      </c>
      <c r="F739" s="27">
        <v>244</v>
      </c>
      <c r="G739" s="316">
        <v>344</v>
      </c>
      <c r="H739" s="75"/>
      <c r="I739" s="75"/>
      <c r="J739" s="980">
        <f t="shared" si="34"/>
        <v>0</v>
      </c>
    </row>
    <row r="740" spans="1:10" s="15" customFormat="1" ht="15.75" thickBot="1" x14ac:dyDescent="0.3">
      <c r="A740" s="324" t="s">
        <v>148</v>
      </c>
      <c r="B740" s="322" t="s">
        <v>25</v>
      </c>
      <c r="C740" s="313">
        <v>7</v>
      </c>
      <c r="D740" s="313">
        <v>2</v>
      </c>
      <c r="E740" s="314">
        <v>9994219900</v>
      </c>
      <c r="F740" s="315">
        <v>244</v>
      </c>
      <c r="G740" s="323">
        <v>346</v>
      </c>
      <c r="H740" s="913"/>
      <c r="I740" s="913"/>
      <c r="J740" s="980">
        <f t="shared" si="34"/>
        <v>0</v>
      </c>
    </row>
    <row r="741" spans="1:10" s="15" customFormat="1" ht="15" thickBot="1" x14ac:dyDescent="0.25">
      <c r="A741" s="426" t="s">
        <v>184</v>
      </c>
      <c r="B741" s="427" t="s">
        <v>25</v>
      </c>
      <c r="C741" s="428"/>
      <c r="D741" s="428"/>
      <c r="E741" s="461"/>
      <c r="F741" s="430"/>
      <c r="G741" s="430"/>
      <c r="H741" s="909">
        <f>SUM(H743:H761)-H747</f>
        <v>2868.9142999999999</v>
      </c>
      <c r="I741" s="909">
        <f>SUM(I743:I761)-I747</f>
        <v>4392.3891799999992</v>
      </c>
      <c r="J741" s="909">
        <f>SUM(J743:J761)-J747</f>
        <v>1523.4748800000002</v>
      </c>
    </row>
    <row r="742" spans="1:10" s="15" customFormat="1" ht="15" x14ac:dyDescent="0.25">
      <c r="A742" s="173" t="s">
        <v>28</v>
      </c>
      <c r="B742" s="174" t="s">
        <v>25</v>
      </c>
      <c r="C742" s="98">
        <v>7</v>
      </c>
      <c r="D742" s="98">
        <v>2</v>
      </c>
      <c r="E742" s="103">
        <v>9994219900</v>
      </c>
      <c r="F742" s="99">
        <v>0</v>
      </c>
      <c r="G742" s="175">
        <v>210</v>
      </c>
      <c r="H742" s="1091">
        <f>H743+H744</f>
        <v>1893.2540000000001</v>
      </c>
      <c r="I742" s="1091">
        <f>I743+I744</f>
        <v>1893.2540000000001</v>
      </c>
      <c r="J742" s="1092">
        <f>J743+J744</f>
        <v>0</v>
      </c>
    </row>
    <row r="743" spans="1:10" s="15" customFormat="1" ht="15" x14ac:dyDescent="0.25">
      <c r="A743" s="109" t="s">
        <v>29</v>
      </c>
      <c r="B743" s="54" t="s">
        <v>25</v>
      </c>
      <c r="C743" s="30">
        <v>7</v>
      </c>
      <c r="D743" s="30">
        <v>2</v>
      </c>
      <c r="E743" s="31">
        <v>9994219900</v>
      </c>
      <c r="F743" s="32">
        <v>111</v>
      </c>
      <c r="G743" s="68">
        <v>211</v>
      </c>
      <c r="H743" s="1093">
        <v>1454.1120000000001</v>
      </c>
      <c r="I743" s="1093">
        <v>1454.1120000000001</v>
      </c>
      <c r="J743" s="978">
        <f t="shared" si="34"/>
        <v>0</v>
      </c>
    </row>
    <row r="744" spans="1:10" s="15" customFormat="1" ht="15" x14ac:dyDescent="0.25">
      <c r="A744" s="109" t="s">
        <v>58</v>
      </c>
      <c r="B744" s="54" t="s">
        <v>25</v>
      </c>
      <c r="C744" s="30">
        <v>7</v>
      </c>
      <c r="D744" s="30">
        <v>2</v>
      </c>
      <c r="E744" s="31">
        <v>9994219900</v>
      </c>
      <c r="F744" s="32">
        <v>119</v>
      </c>
      <c r="G744" s="68">
        <v>213</v>
      </c>
      <c r="H744" s="1093">
        <v>439.142</v>
      </c>
      <c r="I744" s="1093">
        <v>439.142</v>
      </c>
      <c r="J744" s="978">
        <f t="shared" si="34"/>
        <v>0</v>
      </c>
    </row>
    <row r="745" spans="1:10" s="15" customFormat="1" ht="15" x14ac:dyDescent="0.25">
      <c r="A745" s="176" t="s">
        <v>32</v>
      </c>
      <c r="B745" s="117" t="s">
        <v>25</v>
      </c>
      <c r="C745" s="25">
        <v>7</v>
      </c>
      <c r="D745" s="25">
        <v>2</v>
      </c>
      <c r="E745" s="26">
        <v>9994219900</v>
      </c>
      <c r="F745" s="27">
        <v>244</v>
      </c>
      <c r="G745" s="64">
        <v>221</v>
      </c>
      <c r="H745" s="988">
        <v>24</v>
      </c>
      <c r="I745" s="988">
        <v>24</v>
      </c>
      <c r="J745" s="980">
        <f t="shared" si="34"/>
        <v>0</v>
      </c>
    </row>
    <row r="746" spans="1:10" s="15" customFormat="1" ht="15" x14ac:dyDescent="0.25">
      <c r="A746" s="176" t="s">
        <v>33</v>
      </c>
      <c r="B746" s="117" t="s">
        <v>25</v>
      </c>
      <c r="C746" s="25">
        <v>7</v>
      </c>
      <c r="D746" s="25">
        <v>2</v>
      </c>
      <c r="E746" s="26">
        <v>9994219900</v>
      </c>
      <c r="F746" s="27">
        <v>247</v>
      </c>
      <c r="G746" s="316">
        <v>223</v>
      </c>
      <c r="H746" s="75">
        <f>1500-1500</f>
        <v>0</v>
      </c>
      <c r="I746" s="75">
        <f>1500-1500+1500</f>
        <v>1500</v>
      </c>
      <c r="J746" s="980">
        <f t="shared" ref="J746:J807" si="36">I746-H746</f>
        <v>1500</v>
      </c>
    </row>
    <row r="747" spans="1:10" s="48" customFormat="1" ht="15" x14ac:dyDescent="0.25">
      <c r="A747" s="630" t="s">
        <v>146</v>
      </c>
      <c r="B747" s="631" t="s">
        <v>25</v>
      </c>
      <c r="C747" s="632">
        <v>7</v>
      </c>
      <c r="D747" s="632">
        <v>2</v>
      </c>
      <c r="E747" s="633">
        <v>9994219900</v>
      </c>
      <c r="F747" s="634">
        <v>247</v>
      </c>
      <c r="G747" s="635">
        <v>223</v>
      </c>
      <c r="H747" s="1097">
        <f>1500-1500</f>
        <v>0</v>
      </c>
      <c r="I747" s="1097">
        <v>1500</v>
      </c>
      <c r="J747" s="978">
        <f t="shared" si="36"/>
        <v>1500</v>
      </c>
    </row>
    <row r="748" spans="1:10" s="15" customFormat="1" ht="15" x14ac:dyDescent="0.25">
      <c r="A748" s="176" t="s">
        <v>326</v>
      </c>
      <c r="B748" s="117" t="s">
        <v>25</v>
      </c>
      <c r="C748" s="25">
        <v>7</v>
      </c>
      <c r="D748" s="25">
        <v>2</v>
      </c>
      <c r="E748" s="26">
        <v>9994219900</v>
      </c>
      <c r="F748" s="27">
        <v>244</v>
      </c>
      <c r="G748" s="316">
        <v>223</v>
      </c>
      <c r="H748" s="75">
        <f>106.3998+96.85149</f>
        <v>203.25128999999998</v>
      </c>
      <c r="I748" s="75">
        <f>106.3998+96.85149</f>
        <v>203.25128999999998</v>
      </c>
      <c r="J748" s="980">
        <f t="shared" si="36"/>
        <v>0</v>
      </c>
    </row>
    <row r="749" spans="1:10" s="15" customFormat="1" ht="15" x14ac:dyDescent="0.25">
      <c r="A749" s="176" t="s">
        <v>327</v>
      </c>
      <c r="B749" s="117" t="s">
        <v>25</v>
      </c>
      <c r="C749" s="25">
        <v>7</v>
      </c>
      <c r="D749" s="25">
        <v>2</v>
      </c>
      <c r="E749" s="26">
        <v>9994219900</v>
      </c>
      <c r="F749" s="27">
        <v>244</v>
      </c>
      <c r="G749" s="316">
        <v>225</v>
      </c>
      <c r="H749" s="75">
        <v>46.454009999999997</v>
      </c>
      <c r="I749" s="75">
        <v>46.454009999999997</v>
      </c>
      <c r="J749" s="980">
        <f t="shared" si="36"/>
        <v>0</v>
      </c>
    </row>
    <row r="750" spans="1:10" s="15" customFormat="1" ht="15" x14ac:dyDescent="0.25">
      <c r="A750" s="176" t="s">
        <v>35</v>
      </c>
      <c r="B750" s="117" t="s">
        <v>25</v>
      </c>
      <c r="C750" s="25">
        <v>7</v>
      </c>
      <c r="D750" s="25">
        <v>2</v>
      </c>
      <c r="E750" s="26">
        <v>9994219900</v>
      </c>
      <c r="F750" s="27">
        <v>244</v>
      </c>
      <c r="G750" s="316">
        <v>225</v>
      </c>
      <c r="H750" s="75">
        <f>100-100</f>
        <v>0</v>
      </c>
      <c r="I750" s="75">
        <f>100-100</f>
        <v>0</v>
      </c>
      <c r="J750" s="980">
        <f t="shared" si="36"/>
        <v>0</v>
      </c>
    </row>
    <row r="751" spans="1:10" s="15" customFormat="1" ht="15" x14ac:dyDescent="0.25">
      <c r="A751" s="176" t="s">
        <v>44</v>
      </c>
      <c r="B751" s="117" t="s">
        <v>25</v>
      </c>
      <c r="C751" s="25">
        <v>7</v>
      </c>
      <c r="D751" s="25">
        <v>2</v>
      </c>
      <c r="E751" s="26">
        <v>9994219900</v>
      </c>
      <c r="F751" s="27">
        <v>244</v>
      </c>
      <c r="G751" s="316">
        <v>226</v>
      </c>
      <c r="H751" s="75">
        <f>23+15.163+6+6</f>
        <v>50.162999999999997</v>
      </c>
      <c r="I751" s="75">
        <f>23+15.163+6+6</f>
        <v>50.162999999999997</v>
      </c>
      <c r="J751" s="980">
        <f t="shared" si="36"/>
        <v>0</v>
      </c>
    </row>
    <row r="752" spans="1:10" s="15" customFormat="1" ht="15" x14ac:dyDescent="0.25">
      <c r="A752" s="176" t="s">
        <v>264</v>
      </c>
      <c r="B752" s="117" t="s">
        <v>25</v>
      </c>
      <c r="C752" s="25">
        <v>7</v>
      </c>
      <c r="D752" s="25">
        <v>2</v>
      </c>
      <c r="E752" s="26">
        <v>9994219900</v>
      </c>
      <c r="F752" s="27">
        <v>244</v>
      </c>
      <c r="G752" s="316">
        <v>226</v>
      </c>
      <c r="H752" s="75"/>
      <c r="I752" s="75">
        <v>23.474879999999999</v>
      </c>
      <c r="J752" s="980">
        <f t="shared" si="36"/>
        <v>23.474879999999999</v>
      </c>
    </row>
    <row r="753" spans="1:10" s="15" customFormat="1" ht="15" x14ac:dyDescent="0.25">
      <c r="A753" s="177" t="s">
        <v>250</v>
      </c>
      <c r="B753" s="117" t="s">
        <v>25</v>
      </c>
      <c r="C753" s="25">
        <v>7</v>
      </c>
      <c r="D753" s="25">
        <v>2</v>
      </c>
      <c r="E753" s="26">
        <v>9994219900</v>
      </c>
      <c r="F753" s="27">
        <v>321</v>
      </c>
      <c r="G753" s="316">
        <v>262</v>
      </c>
      <c r="H753" s="75">
        <v>40</v>
      </c>
      <c r="I753" s="75">
        <v>40</v>
      </c>
      <c r="J753" s="980">
        <f t="shared" si="36"/>
        <v>0</v>
      </c>
    </row>
    <row r="754" spans="1:10" s="15" customFormat="1" ht="15" x14ac:dyDescent="0.25">
      <c r="A754" s="177" t="s">
        <v>72</v>
      </c>
      <c r="B754" s="117" t="s">
        <v>25</v>
      </c>
      <c r="C754" s="25">
        <v>7</v>
      </c>
      <c r="D754" s="25">
        <v>2</v>
      </c>
      <c r="E754" s="26">
        <v>9994219900</v>
      </c>
      <c r="F754" s="27">
        <v>851</v>
      </c>
      <c r="G754" s="316">
        <v>291</v>
      </c>
      <c r="H754" s="75">
        <v>125.298</v>
      </c>
      <c r="I754" s="75">
        <v>125.298</v>
      </c>
      <c r="J754" s="980">
        <f t="shared" si="36"/>
        <v>0</v>
      </c>
    </row>
    <row r="755" spans="1:10" s="15" customFormat="1" ht="15" x14ac:dyDescent="0.25">
      <c r="A755" s="177" t="s">
        <v>75</v>
      </c>
      <c r="B755" s="117" t="s">
        <v>25</v>
      </c>
      <c r="C755" s="25">
        <v>7</v>
      </c>
      <c r="D755" s="25">
        <v>2</v>
      </c>
      <c r="E755" s="26">
        <v>9994219900</v>
      </c>
      <c r="F755" s="27">
        <v>852</v>
      </c>
      <c r="G755" s="316">
        <v>291</v>
      </c>
      <c r="H755" s="75">
        <v>8</v>
      </c>
      <c r="I755" s="75">
        <v>8</v>
      </c>
      <c r="J755" s="980">
        <f t="shared" si="36"/>
        <v>0</v>
      </c>
    </row>
    <row r="756" spans="1:10" s="15" customFormat="1" ht="15" x14ac:dyDescent="0.25">
      <c r="A756" s="227" t="s">
        <v>45</v>
      </c>
      <c r="B756" s="117" t="s">
        <v>25</v>
      </c>
      <c r="C756" s="25">
        <v>7</v>
      </c>
      <c r="D756" s="25">
        <v>2</v>
      </c>
      <c r="E756" s="26">
        <v>9994219900</v>
      </c>
      <c r="F756" s="27">
        <v>244</v>
      </c>
      <c r="G756" s="316">
        <v>310</v>
      </c>
      <c r="H756" s="75">
        <f>500-250</f>
        <v>250</v>
      </c>
      <c r="I756" s="75">
        <f>500-250</f>
        <v>250</v>
      </c>
      <c r="J756" s="980">
        <f t="shared" si="36"/>
        <v>0</v>
      </c>
    </row>
    <row r="757" spans="1:10" s="15" customFormat="1" ht="16.5" customHeight="1" x14ac:dyDescent="0.25">
      <c r="A757" s="227" t="s">
        <v>457</v>
      </c>
      <c r="B757" s="186" t="s">
        <v>25</v>
      </c>
      <c r="C757" s="25">
        <v>7</v>
      </c>
      <c r="D757" s="25">
        <v>2</v>
      </c>
      <c r="E757" s="720" t="s">
        <v>331</v>
      </c>
      <c r="F757" s="27">
        <v>244</v>
      </c>
      <c r="G757" s="880">
        <v>342</v>
      </c>
      <c r="H757" s="75">
        <v>45.139000000000003</v>
      </c>
      <c r="I757" s="75">
        <v>45.139000000000003</v>
      </c>
      <c r="J757" s="980">
        <f t="shared" si="36"/>
        <v>0</v>
      </c>
    </row>
    <row r="758" spans="1:10" s="124" customFormat="1" ht="15" x14ac:dyDescent="0.25">
      <c r="A758" s="397" t="s">
        <v>255</v>
      </c>
      <c r="B758" s="395" t="s">
        <v>25</v>
      </c>
      <c r="C758" s="278">
        <v>7</v>
      </c>
      <c r="D758" s="278">
        <v>2</v>
      </c>
      <c r="E758" s="513" t="s">
        <v>332</v>
      </c>
      <c r="F758" s="279">
        <v>321</v>
      </c>
      <c r="G758" s="279">
        <v>263</v>
      </c>
      <c r="H758" s="1096">
        <v>3.355</v>
      </c>
      <c r="I758" s="1096">
        <v>3.355</v>
      </c>
      <c r="J758" s="980">
        <f t="shared" si="36"/>
        <v>0</v>
      </c>
    </row>
    <row r="759" spans="1:10" s="15" customFormat="1" ht="15" x14ac:dyDescent="0.25">
      <c r="A759" s="177" t="s">
        <v>37</v>
      </c>
      <c r="B759" s="117" t="s">
        <v>25</v>
      </c>
      <c r="C759" s="25">
        <v>7</v>
      </c>
      <c r="D759" s="25">
        <v>2</v>
      </c>
      <c r="E759" s="26">
        <v>9994219900</v>
      </c>
      <c r="F759" s="27">
        <v>244</v>
      </c>
      <c r="G759" s="316">
        <v>343</v>
      </c>
      <c r="H759" s="75">
        <v>180</v>
      </c>
      <c r="I759" s="75">
        <v>180</v>
      </c>
      <c r="J759" s="980">
        <f t="shared" si="36"/>
        <v>0</v>
      </c>
    </row>
    <row r="760" spans="1:10" s="15" customFormat="1" ht="15" x14ac:dyDescent="0.25">
      <c r="A760" s="167" t="s">
        <v>187</v>
      </c>
      <c r="B760" s="117" t="s">
        <v>25</v>
      </c>
      <c r="C760" s="25">
        <v>7</v>
      </c>
      <c r="D760" s="25">
        <v>2</v>
      </c>
      <c r="E760" s="26">
        <v>9994219900</v>
      </c>
      <c r="F760" s="27">
        <v>244</v>
      </c>
      <c r="G760" s="316">
        <v>344</v>
      </c>
      <c r="H760" s="75"/>
      <c r="I760" s="75"/>
      <c r="J760" s="980">
        <f t="shared" si="36"/>
        <v>0</v>
      </c>
    </row>
    <row r="761" spans="1:10" s="15" customFormat="1" ht="15.75" thickBot="1" x14ac:dyDescent="0.3">
      <c r="A761" s="169" t="s">
        <v>148</v>
      </c>
      <c r="B761" s="171" t="s">
        <v>25</v>
      </c>
      <c r="C761" s="143">
        <v>7</v>
      </c>
      <c r="D761" s="143">
        <v>2</v>
      </c>
      <c r="E761" s="161">
        <v>9994219900</v>
      </c>
      <c r="F761" s="145">
        <v>244</v>
      </c>
      <c r="G761" s="172">
        <v>346</v>
      </c>
      <c r="H761" s="990"/>
      <c r="I761" s="990"/>
      <c r="J761" s="991">
        <f t="shared" si="36"/>
        <v>0</v>
      </c>
    </row>
    <row r="762" spans="1:10" s="15" customFormat="1" ht="15" thickBot="1" x14ac:dyDescent="0.25">
      <c r="A762" s="213" t="s">
        <v>232</v>
      </c>
      <c r="B762" s="214" t="s">
        <v>25</v>
      </c>
      <c r="C762" s="215"/>
      <c r="D762" s="215"/>
      <c r="E762" s="71"/>
      <c r="F762" s="216"/>
      <c r="G762" s="216"/>
      <c r="H762" s="992">
        <f>SUM(H764:H776)</f>
        <v>648.00099999999998</v>
      </c>
      <c r="I762" s="992">
        <f>SUM(I764:I776)</f>
        <v>688.00099999999998</v>
      </c>
      <c r="J762" s="993">
        <f>SUM(J764:J776)</f>
        <v>40</v>
      </c>
    </row>
    <row r="763" spans="1:10" s="15" customFormat="1" ht="15" x14ac:dyDescent="0.25">
      <c r="A763" s="173" t="s">
        <v>28</v>
      </c>
      <c r="B763" s="174" t="s">
        <v>25</v>
      </c>
      <c r="C763" s="98">
        <v>7</v>
      </c>
      <c r="D763" s="98">
        <v>2</v>
      </c>
      <c r="E763" s="103">
        <v>9994219900</v>
      </c>
      <c r="F763" s="99">
        <v>0</v>
      </c>
      <c r="G763" s="175">
        <v>210</v>
      </c>
      <c r="H763" s="1091">
        <f>H764+H765</f>
        <v>350.60299999999995</v>
      </c>
      <c r="I763" s="1091">
        <f>I764+I765</f>
        <v>350.60299999999995</v>
      </c>
      <c r="J763" s="1092">
        <f>J764+J765</f>
        <v>0</v>
      </c>
    </row>
    <row r="764" spans="1:10" s="15" customFormat="1" ht="15" x14ac:dyDescent="0.25">
      <c r="A764" s="109" t="s">
        <v>29</v>
      </c>
      <c r="B764" s="54" t="s">
        <v>25</v>
      </c>
      <c r="C764" s="30">
        <v>7</v>
      </c>
      <c r="D764" s="30">
        <v>2</v>
      </c>
      <c r="E764" s="31">
        <v>9994219900</v>
      </c>
      <c r="F764" s="32">
        <v>111</v>
      </c>
      <c r="G764" s="68">
        <v>211</v>
      </c>
      <c r="H764" s="1093">
        <v>269.27999999999997</v>
      </c>
      <c r="I764" s="1093">
        <v>269.27999999999997</v>
      </c>
      <c r="J764" s="978">
        <f t="shared" si="36"/>
        <v>0</v>
      </c>
    </row>
    <row r="765" spans="1:10" s="15" customFormat="1" ht="15" x14ac:dyDescent="0.25">
      <c r="A765" s="109" t="s">
        <v>58</v>
      </c>
      <c r="B765" s="54" t="s">
        <v>25</v>
      </c>
      <c r="C765" s="30">
        <v>7</v>
      </c>
      <c r="D765" s="30">
        <v>2</v>
      </c>
      <c r="E765" s="31">
        <v>9994219900</v>
      </c>
      <c r="F765" s="32">
        <v>119</v>
      </c>
      <c r="G765" s="68">
        <v>213</v>
      </c>
      <c r="H765" s="1093">
        <v>81.322999999999993</v>
      </c>
      <c r="I765" s="1093">
        <v>81.322999999999993</v>
      </c>
      <c r="J765" s="978">
        <f t="shared" si="36"/>
        <v>0</v>
      </c>
    </row>
    <row r="766" spans="1:10" s="15" customFormat="1" ht="15" x14ac:dyDescent="0.25">
      <c r="A766" s="176" t="s">
        <v>33</v>
      </c>
      <c r="B766" s="117" t="s">
        <v>25</v>
      </c>
      <c r="C766" s="25">
        <v>7</v>
      </c>
      <c r="D766" s="25">
        <v>2</v>
      </c>
      <c r="E766" s="26">
        <v>9994219900</v>
      </c>
      <c r="F766" s="27">
        <v>247</v>
      </c>
      <c r="G766" s="316">
        <v>223</v>
      </c>
      <c r="H766" s="75">
        <f>30-10</f>
        <v>20</v>
      </c>
      <c r="I766" s="75">
        <f>30-10</f>
        <v>20</v>
      </c>
      <c r="J766" s="980">
        <f t="shared" si="36"/>
        <v>0</v>
      </c>
    </row>
    <row r="767" spans="1:10" s="15" customFormat="1" ht="15" x14ac:dyDescent="0.25">
      <c r="A767" s="176" t="s">
        <v>35</v>
      </c>
      <c r="B767" s="117" t="s">
        <v>25</v>
      </c>
      <c r="C767" s="25">
        <v>7</v>
      </c>
      <c r="D767" s="25">
        <v>2</v>
      </c>
      <c r="E767" s="26">
        <v>9994219900</v>
      </c>
      <c r="F767" s="27">
        <v>244</v>
      </c>
      <c r="G767" s="316">
        <v>225</v>
      </c>
      <c r="H767" s="75"/>
      <c r="I767" s="75">
        <v>40</v>
      </c>
      <c r="J767" s="980">
        <f t="shared" si="36"/>
        <v>40</v>
      </c>
    </row>
    <row r="768" spans="1:10" s="15" customFormat="1" ht="15" x14ac:dyDescent="0.25">
      <c r="A768" s="176" t="s">
        <v>44</v>
      </c>
      <c r="B768" s="117" t="s">
        <v>25</v>
      </c>
      <c r="C768" s="25">
        <v>7</v>
      </c>
      <c r="D768" s="25">
        <v>2</v>
      </c>
      <c r="E768" s="26">
        <v>9994219900</v>
      </c>
      <c r="F768" s="27">
        <v>244</v>
      </c>
      <c r="G768" s="316">
        <v>226</v>
      </c>
      <c r="H768" s="75">
        <f>23+2.45+15.163</f>
        <v>40.613</v>
      </c>
      <c r="I768" s="75">
        <f>23+2.45+15.163</f>
        <v>40.613</v>
      </c>
      <c r="J768" s="980">
        <f t="shared" si="36"/>
        <v>0</v>
      </c>
    </row>
    <row r="769" spans="1:10" s="15" customFormat="1" ht="15" x14ac:dyDescent="0.25">
      <c r="A769" s="177" t="s">
        <v>250</v>
      </c>
      <c r="B769" s="117" t="s">
        <v>25</v>
      </c>
      <c r="C769" s="25">
        <v>7</v>
      </c>
      <c r="D769" s="25">
        <v>2</v>
      </c>
      <c r="E769" s="26">
        <v>9994219900</v>
      </c>
      <c r="F769" s="27">
        <v>321</v>
      </c>
      <c r="G769" s="316">
        <v>262</v>
      </c>
      <c r="H769" s="75">
        <v>3</v>
      </c>
      <c r="I769" s="75">
        <v>3</v>
      </c>
      <c r="J769" s="980">
        <f t="shared" si="36"/>
        <v>0</v>
      </c>
    </row>
    <row r="770" spans="1:10" s="15" customFormat="1" ht="15" x14ac:dyDescent="0.25">
      <c r="A770" s="177" t="s">
        <v>72</v>
      </c>
      <c r="B770" s="117" t="s">
        <v>25</v>
      </c>
      <c r="C770" s="25">
        <v>7</v>
      </c>
      <c r="D770" s="25">
        <v>2</v>
      </c>
      <c r="E770" s="26">
        <v>9994219900</v>
      </c>
      <c r="F770" s="27">
        <v>851</v>
      </c>
      <c r="G770" s="316">
        <v>291</v>
      </c>
      <c r="H770" s="75">
        <v>3.758</v>
      </c>
      <c r="I770" s="75">
        <v>3.758</v>
      </c>
      <c r="J770" s="980">
        <f t="shared" si="36"/>
        <v>0</v>
      </c>
    </row>
    <row r="771" spans="1:10" s="15" customFormat="1" ht="15" x14ac:dyDescent="0.25">
      <c r="A771" s="227" t="s">
        <v>45</v>
      </c>
      <c r="B771" s="117" t="s">
        <v>25</v>
      </c>
      <c r="C771" s="25">
        <v>7</v>
      </c>
      <c r="D771" s="25">
        <v>2</v>
      </c>
      <c r="E771" s="26">
        <v>9994219900</v>
      </c>
      <c r="F771" s="27">
        <v>244</v>
      </c>
      <c r="G771" s="316">
        <v>310</v>
      </c>
      <c r="H771" s="75"/>
      <c r="I771" s="75"/>
      <c r="J771" s="980">
        <f t="shared" si="36"/>
        <v>0</v>
      </c>
    </row>
    <row r="772" spans="1:10" s="15" customFormat="1" ht="15" x14ac:dyDescent="0.25">
      <c r="A772" s="227" t="s">
        <v>457</v>
      </c>
      <c r="B772" s="186" t="s">
        <v>25</v>
      </c>
      <c r="C772" s="25">
        <v>7</v>
      </c>
      <c r="D772" s="25">
        <v>2</v>
      </c>
      <c r="E772" s="720" t="s">
        <v>331</v>
      </c>
      <c r="F772" s="27">
        <v>244</v>
      </c>
      <c r="G772" s="880">
        <v>342</v>
      </c>
      <c r="H772" s="75">
        <v>2.0270000000000001</v>
      </c>
      <c r="I772" s="75">
        <v>2.0270000000000001</v>
      </c>
      <c r="J772" s="980">
        <f t="shared" si="36"/>
        <v>0</v>
      </c>
    </row>
    <row r="773" spans="1:10" s="15" customFormat="1" ht="15" x14ac:dyDescent="0.25">
      <c r="A773" s="177" t="s">
        <v>143</v>
      </c>
      <c r="B773" s="117" t="s">
        <v>25</v>
      </c>
      <c r="C773" s="25">
        <v>7</v>
      </c>
      <c r="D773" s="25">
        <v>2</v>
      </c>
      <c r="E773" s="26">
        <v>9994219900</v>
      </c>
      <c r="F773" s="27">
        <v>244</v>
      </c>
      <c r="G773" s="316">
        <v>343</v>
      </c>
      <c r="H773" s="75">
        <v>210</v>
      </c>
      <c r="I773" s="75">
        <v>210</v>
      </c>
      <c r="J773" s="980">
        <f t="shared" si="36"/>
        <v>0</v>
      </c>
    </row>
    <row r="774" spans="1:10" s="333" customFormat="1" ht="15" x14ac:dyDescent="0.25">
      <c r="A774" s="184" t="s">
        <v>146</v>
      </c>
      <c r="B774" s="178" t="s">
        <v>25</v>
      </c>
      <c r="C774" s="179">
        <v>7</v>
      </c>
      <c r="D774" s="179">
        <v>2</v>
      </c>
      <c r="E774" s="180">
        <v>9994219900</v>
      </c>
      <c r="F774" s="181">
        <v>244</v>
      </c>
      <c r="G774" s="182">
        <v>343</v>
      </c>
      <c r="H774" s="911"/>
      <c r="I774" s="911"/>
      <c r="J774" s="980">
        <f t="shared" si="36"/>
        <v>0</v>
      </c>
    </row>
    <row r="775" spans="1:10" s="15" customFormat="1" ht="15" x14ac:dyDescent="0.25">
      <c r="A775" s="177" t="s">
        <v>144</v>
      </c>
      <c r="B775" s="117" t="s">
        <v>25</v>
      </c>
      <c r="C775" s="25">
        <v>7</v>
      </c>
      <c r="D775" s="25">
        <v>2</v>
      </c>
      <c r="E775" s="26">
        <v>9994219900</v>
      </c>
      <c r="F775" s="27">
        <v>244</v>
      </c>
      <c r="G775" s="316">
        <v>343</v>
      </c>
      <c r="H775" s="75">
        <v>18</v>
      </c>
      <c r="I775" s="75">
        <v>18</v>
      </c>
      <c r="J775" s="980">
        <f t="shared" si="36"/>
        <v>0</v>
      </c>
    </row>
    <row r="776" spans="1:10" s="15" customFormat="1" ht="15.75" thickBot="1" x14ac:dyDescent="0.3">
      <c r="A776" s="169" t="s">
        <v>148</v>
      </c>
      <c r="B776" s="171" t="s">
        <v>25</v>
      </c>
      <c r="C776" s="143">
        <v>7</v>
      </c>
      <c r="D776" s="143">
        <v>2</v>
      </c>
      <c r="E776" s="161">
        <v>9994219900</v>
      </c>
      <c r="F776" s="145">
        <v>244</v>
      </c>
      <c r="G776" s="172">
        <v>346</v>
      </c>
      <c r="H776" s="990"/>
      <c r="I776" s="990"/>
      <c r="J776" s="991">
        <f t="shared" si="36"/>
        <v>0</v>
      </c>
    </row>
    <row r="777" spans="1:10" s="15" customFormat="1" ht="15" thickBot="1" x14ac:dyDescent="0.25">
      <c r="A777" s="213" t="s">
        <v>231</v>
      </c>
      <c r="B777" s="214" t="s">
        <v>25</v>
      </c>
      <c r="C777" s="215"/>
      <c r="D777" s="215"/>
      <c r="E777" s="71"/>
      <c r="F777" s="216"/>
      <c r="G777" s="216"/>
      <c r="H777" s="992">
        <f>SUM(H779:H791)</f>
        <v>595.745</v>
      </c>
      <c r="I777" s="992">
        <f>SUM(I779:I791)</f>
        <v>835.745</v>
      </c>
      <c r="J777" s="993">
        <f>SUM(J779:J791)</f>
        <v>240</v>
      </c>
    </row>
    <row r="778" spans="1:10" s="15" customFormat="1" ht="15" x14ac:dyDescent="0.25">
      <c r="A778" s="173" t="s">
        <v>28</v>
      </c>
      <c r="B778" s="174" t="s">
        <v>25</v>
      </c>
      <c r="C778" s="98">
        <v>7</v>
      </c>
      <c r="D778" s="98">
        <v>2</v>
      </c>
      <c r="E778" s="103">
        <v>9994219900</v>
      </c>
      <c r="F778" s="99">
        <v>0</v>
      </c>
      <c r="G778" s="175">
        <v>210</v>
      </c>
      <c r="H778" s="1091">
        <f>H779+H780</f>
        <v>403.19300000000004</v>
      </c>
      <c r="I778" s="1091">
        <f>I779+I780</f>
        <v>403.19300000000004</v>
      </c>
      <c r="J778" s="1092">
        <f>J779+J780</f>
        <v>0</v>
      </c>
    </row>
    <row r="779" spans="1:10" s="15" customFormat="1" ht="15" x14ac:dyDescent="0.25">
      <c r="A779" s="109" t="s">
        <v>29</v>
      </c>
      <c r="B779" s="54" t="s">
        <v>25</v>
      </c>
      <c r="C779" s="30">
        <v>7</v>
      </c>
      <c r="D779" s="30">
        <v>2</v>
      </c>
      <c r="E779" s="31">
        <v>9994219900</v>
      </c>
      <c r="F779" s="32">
        <v>111</v>
      </c>
      <c r="G779" s="68">
        <v>211</v>
      </c>
      <c r="H779" s="1093">
        <v>309.67200000000003</v>
      </c>
      <c r="I779" s="1093">
        <v>309.67200000000003</v>
      </c>
      <c r="J779" s="978">
        <f t="shared" si="36"/>
        <v>0</v>
      </c>
    </row>
    <row r="780" spans="1:10" s="15" customFormat="1" ht="15" x14ac:dyDescent="0.25">
      <c r="A780" s="109" t="s">
        <v>58</v>
      </c>
      <c r="B780" s="54" t="s">
        <v>25</v>
      </c>
      <c r="C780" s="30">
        <v>7</v>
      </c>
      <c r="D780" s="30">
        <v>2</v>
      </c>
      <c r="E780" s="31">
        <v>9994219900</v>
      </c>
      <c r="F780" s="32">
        <v>119</v>
      </c>
      <c r="G780" s="68">
        <v>213</v>
      </c>
      <c r="H780" s="1093">
        <v>93.521000000000001</v>
      </c>
      <c r="I780" s="1093">
        <v>93.521000000000001</v>
      </c>
      <c r="J780" s="978">
        <f t="shared" si="36"/>
        <v>0</v>
      </c>
    </row>
    <row r="781" spans="1:10" s="15" customFormat="1" ht="15" x14ac:dyDescent="0.25">
      <c r="A781" s="176" t="s">
        <v>33</v>
      </c>
      <c r="B781" s="117" t="s">
        <v>25</v>
      </c>
      <c r="C781" s="25">
        <v>7</v>
      </c>
      <c r="D781" s="25">
        <v>2</v>
      </c>
      <c r="E781" s="26">
        <v>9994219900</v>
      </c>
      <c r="F781" s="27">
        <v>247</v>
      </c>
      <c r="G781" s="316">
        <v>223</v>
      </c>
      <c r="H781" s="75">
        <f>35-12</f>
        <v>23</v>
      </c>
      <c r="I781" s="75">
        <f>35-12+200</f>
        <v>223</v>
      </c>
      <c r="J781" s="980">
        <f t="shared" si="36"/>
        <v>200</v>
      </c>
    </row>
    <row r="782" spans="1:10" s="15" customFormat="1" ht="15" x14ac:dyDescent="0.25">
      <c r="A782" s="176" t="s">
        <v>35</v>
      </c>
      <c r="B782" s="117" t="s">
        <v>25</v>
      </c>
      <c r="C782" s="25">
        <v>7</v>
      </c>
      <c r="D782" s="25">
        <v>2</v>
      </c>
      <c r="E782" s="26">
        <v>9994219900</v>
      </c>
      <c r="F782" s="27">
        <v>244</v>
      </c>
      <c r="G782" s="316">
        <v>225</v>
      </c>
      <c r="H782" s="75"/>
      <c r="I782" s="75">
        <v>40</v>
      </c>
      <c r="J782" s="980">
        <f t="shared" si="36"/>
        <v>40</v>
      </c>
    </row>
    <row r="783" spans="1:10" s="15" customFormat="1" ht="15" x14ac:dyDescent="0.25">
      <c r="A783" s="176" t="s">
        <v>44</v>
      </c>
      <c r="B783" s="117" t="s">
        <v>25</v>
      </c>
      <c r="C783" s="25">
        <v>7</v>
      </c>
      <c r="D783" s="25">
        <v>2</v>
      </c>
      <c r="E783" s="26">
        <v>9994219900</v>
      </c>
      <c r="F783" s="27">
        <v>244</v>
      </c>
      <c r="G783" s="316">
        <v>226</v>
      </c>
      <c r="H783" s="75">
        <f>23+2.45+15.163</f>
        <v>40.613</v>
      </c>
      <c r="I783" s="75">
        <f>23+2.45+15.163</f>
        <v>40.613</v>
      </c>
      <c r="J783" s="980">
        <f t="shared" si="36"/>
        <v>0</v>
      </c>
    </row>
    <row r="784" spans="1:10" s="15" customFormat="1" ht="15" x14ac:dyDescent="0.25">
      <c r="A784" s="177" t="s">
        <v>250</v>
      </c>
      <c r="B784" s="117" t="s">
        <v>25</v>
      </c>
      <c r="C784" s="25">
        <v>7</v>
      </c>
      <c r="D784" s="25">
        <v>2</v>
      </c>
      <c r="E784" s="26">
        <v>9994219900</v>
      </c>
      <c r="F784" s="27">
        <v>321</v>
      </c>
      <c r="G784" s="316">
        <v>262</v>
      </c>
      <c r="H784" s="75">
        <v>3</v>
      </c>
      <c r="I784" s="75">
        <v>3</v>
      </c>
      <c r="J784" s="980">
        <f t="shared" si="36"/>
        <v>0</v>
      </c>
    </row>
    <row r="785" spans="1:10" s="15" customFormat="1" ht="15" x14ac:dyDescent="0.25">
      <c r="A785" s="177" t="s">
        <v>72</v>
      </c>
      <c r="B785" s="117" t="s">
        <v>25</v>
      </c>
      <c r="C785" s="25">
        <v>7</v>
      </c>
      <c r="D785" s="25">
        <v>2</v>
      </c>
      <c r="E785" s="26">
        <v>9994219900</v>
      </c>
      <c r="F785" s="27">
        <v>851</v>
      </c>
      <c r="G785" s="316">
        <v>291</v>
      </c>
      <c r="H785" s="75">
        <v>0.52800000000000002</v>
      </c>
      <c r="I785" s="75">
        <v>0.52800000000000002</v>
      </c>
      <c r="J785" s="980">
        <f t="shared" si="36"/>
        <v>0</v>
      </c>
    </row>
    <row r="786" spans="1:10" s="15" customFormat="1" ht="15" x14ac:dyDescent="0.25">
      <c r="A786" s="227" t="s">
        <v>457</v>
      </c>
      <c r="B786" s="186" t="s">
        <v>25</v>
      </c>
      <c r="C786" s="25">
        <v>7</v>
      </c>
      <c r="D786" s="25">
        <v>2</v>
      </c>
      <c r="E786" s="720" t="s">
        <v>331</v>
      </c>
      <c r="F786" s="27">
        <v>244</v>
      </c>
      <c r="G786" s="880">
        <v>342</v>
      </c>
      <c r="H786" s="75">
        <v>2.6110000000000002</v>
      </c>
      <c r="I786" s="75">
        <v>2.6110000000000002</v>
      </c>
      <c r="J786" s="980">
        <f t="shared" si="36"/>
        <v>0</v>
      </c>
    </row>
    <row r="787" spans="1:10" s="15" customFormat="1" ht="15" x14ac:dyDescent="0.25">
      <c r="A787" s="177" t="s">
        <v>143</v>
      </c>
      <c r="B787" s="117" t="s">
        <v>25</v>
      </c>
      <c r="C787" s="25">
        <v>7</v>
      </c>
      <c r="D787" s="25">
        <v>2</v>
      </c>
      <c r="E787" s="26">
        <v>9994219900</v>
      </c>
      <c r="F787" s="27">
        <v>244</v>
      </c>
      <c r="G787" s="316">
        <v>343</v>
      </c>
      <c r="H787" s="75">
        <v>112</v>
      </c>
      <c r="I787" s="75">
        <v>112</v>
      </c>
      <c r="J787" s="980">
        <f t="shared" si="36"/>
        <v>0</v>
      </c>
    </row>
    <row r="788" spans="1:10" s="333" customFormat="1" ht="15" x14ac:dyDescent="0.25">
      <c r="A788" s="184" t="s">
        <v>146</v>
      </c>
      <c r="B788" s="178" t="s">
        <v>25</v>
      </c>
      <c r="C788" s="179">
        <v>7</v>
      </c>
      <c r="D788" s="179">
        <v>2</v>
      </c>
      <c r="E788" s="180">
        <v>9994219900</v>
      </c>
      <c r="F788" s="181">
        <v>244</v>
      </c>
      <c r="G788" s="182">
        <v>343</v>
      </c>
      <c r="H788" s="911"/>
      <c r="I788" s="911"/>
      <c r="J788" s="980">
        <f t="shared" si="36"/>
        <v>0</v>
      </c>
    </row>
    <row r="789" spans="1:10" s="15" customFormat="1" ht="15" x14ac:dyDescent="0.25">
      <c r="A789" s="177" t="s">
        <v>144</v>
      </c>
      <c r="B789" s="117" t="s">
        <v>25</v>
      </c>
      <c r="C789" s="25">
        <v>7</v>
      </c>
      <c r="D789" s="25">
        <v>2</v>
      </c>
      <c r="E789" s="26">
        <v>9994219900</v>
      </c>
      <c r="F789" s="27">
        <v>244</v>
      </c>
      <c r="G789" s="316">
        <v>343</v>
      </c>
      <c r="H789" s="75">
        <v>10.8</v>
      </c>
      <c r="I789" s="75">
        <v>10.8</v>
      </c>
      <c r="J789" s="980">
        <f t="shared" si="36"/>
        <v>0</v>
      </c>
    </row>
    <row r="790" spans="1:10" s="15" customFormat="1" ht="15" x14ac:dyDescent="0.25">
      <c r="A790" s="167" t="s">
        <v>187</v>
      </c>
      <c r="B790" s="117" t="s">
        <v>25</v>
      </c>
      <c r="C790" s="25">
        <v>7</v>
      </c>
      <c r="D790" s="25">
        <v>2</v>
      </c>
      <c r="E790" s="26">
        <v>9994219900</v>
      </c>
      <c r="F790" s="27">
        <v>244</v>
      </c>
      <c r="G790" s="316">
        <v>344</v>
      </c>
      <c r="H790" s="75"/>
      <c r="I790" s="75"/>
      <c r="J790" s="980">
        <f t="shared" si="36"/>
        <v>0</v>
      </c>
    </row>
    <row r="791" spans="1:10" s="15" customFormat="1" ht="15.75" thickBot="1" x14ac:dyDescent="0.3">
      <c r="A791" s="169" t="s">
        <v>148</v>
      </c>
      <c r="B791" s="171" t="s">
        <v>25</v>
      </c>
      <c r="C791" s="143">
        <v>7</v>
      </c>
      <c r="D791" s="143">
        <v>2</v>
      </c>
      <c r="E791" s="161">
        <v>9994219900</v>
      </c>
      <c r="F791" s="145">
        <v>244</v>
      </c>
      <c r="G791" s="172">
        <v>346</v>
      </c>
      <c r="H791" s="990"/>
      <c r="I791" s="990"/>
      <c r="J791" s="991">
        <f t="shared" si="36"/>
        <v>0</v>
      </c>
    </row>
    <row r="792" spans="1:10" s="15" customFormat="1" ht="15" thickBot="1" x14ac:dyDescent="0.25">
      <c r="A792" s="213" t="s">
        <v>230</v>
      </c>
      <c r="B792" s="214" t="s">
        <v>25</v>
      </c>
      <c r="C792" s="215"/>
      <c r="D792" s="215"/>
      <c r="E792" s="71"/>
      <c r="F792" s="216"/>
      <c r="G792" s="216"/>
      <c r="H792" s="992">
        <f>SUM(H794:H807)</f>
        <v>1158.3240000000001</v>
      </c>
      <c r="I792" s="992">
        <f>SUM(I794:I807)</f>
        <v>1198.3240000000001</v>
      </c>
      <c r="J792" s="993">
        <f>SUM(J794:J807)</f>
        <v>40</v>
      </c>
    </row>
    <row r="793" spans="1:10" s="15" customFormat="1" ht="15" x14ac:dyDescent="0.25">
      <c r="A793" s="173" t="s">
        <v>28</v>
      </c>
      <c r="B793" s="174" t="s">
        <v>25</v>
      </c>
      <c r="C793" s="98">
        <v>7</v>
      </c>
      <c r="D793" s="98">
        <v>2</v>
      </c>
      <c r="E793" s="103">
        <v>9994219900</v>
      </c>
      <c r="F793" s="99">
        <v>0</v>
      </c>
      <c r="G793" s="175">
        <v>210</v>
      </c>
      <c r="H793" s="1091">
        <f>H794+H795</f>
        <v>806.38600000000008</v>
      </c>
      <c r="I793" s="1091">
        <f>I794+I795</f>
        <v>806.38600000000008</v>
      </c>
      <c r="J793" s="1092">
        <f>J794+J795</f>
        <v>0</v>
      </c>
    </row>
    <row r="794" spans="1:10" s="15" customFormat="1" ht="15" x14ac:dyDescent="0.25">
      <c r="A794" s="109" t="s">
        <v>29</v>
      </c>
      <c r="B794" s="54" t="s">
        <v>25</v>
      </c>
      <c r="C794" s="30">
        <v>7</v>
      </c>
      <c r="D794" s="30">
        <v>2</v>
      </c>
      <c r="E794" s="31">
        <v>9994219900</v>
      </c>
      <c r="F794" s="32">
        <v>111</v>
      </c>
      <c r="G794" s="68">
        <v>211</v>
      </c>
      <c r="H794" s="1093">
        <v>619.34400000000005</v>
      </c>
      <c r="I794" s="1093">
        <v>619.34400000000005</v>
      </c>
      <c r="J794" s="978">
        <f t="shared" si="36"/>
        <v>0</v>
      </c>
    </row>
    <row r="795" spans="1:10" s="15" customFormat="1" ht="15" x14ac:dyDescent="0.25">
      <c r="A795" s="109" t="s">
        <v>58</v>
      </c>
      <c r="B795" s="54" t="s">
        <v>25</v>
      </c>
      <c r="C795" s="30">
        <v>7</v>
      </c>
      <c r="D795" s="30">
        <v>2</v>
      </c>
      <c r="E795" s="31">
        <v>9994219900</v>
      </c>
      <c r="F795" s="32">
        <v>119</v>
      </c>
      <c r="G795" s="68">
        <v>213</v>
      </c>
      <c r="H795" s="1093">
        <v>187.042</v>
      </c>
      <c r="I795" s="1093">
        <v>187.042</v>
      </c>
      <c r="J795" s="978">
        <f t="shared" si="36"/>
        <v>0</v>
      </c>
    </row>
    <row r="796" spans="1:10" s="15" customFormat="1" ht="15" x14ac:dyDescent="0.25">
      <c r="A796" s="176" t="s">
        <v>33</v>
      </c>
      <c r="B796" s="117" t="s">
        <v>25</v>
      </c>
      <c r="C796" s="25">
        <v>7</v>
      </c>
      <c r="D796" s="25">
        <v>2</v>
      </c>
      <c r="E796" s="26">
        <v>9994219900</v>
      </c>
      <c r="F796" s="27">
        <v>247</v>
      </c>
      <c r="G796" s="316">
        <v>223</v>
      </c>
      <c r="H796" s="75">
        <f>25.036-7.5</f>
        <v>17.536000000000001</v>
      </c>
      <c r="I796" s="75">
        <f>25.036-7.5</f>
        <v>17.536000000000001</v>
      </c>
      <c r="J796" s="980">
        <f t="shared" si="36"/>
        <v>0</v>
      </c>
    </row>
    <row r="797" spans="1:10" s="15" customFormat="1" ht="15" x14ac:dyDescent="0.25">
      <c r="A797" s="176" t="s">
        <v>35</v>
      </c>
      <c r="B797" s="117" t="s">
        <v>25</v>
      </c>
      <c r="C797" s="25">
        <v>7</v>
      </c>
      <c r="D797" s="25">
        <v>2</v>
      </c>
      <c r="E797" s="26">
        <v>9994219900</v>
      </c>
      <c r="F797" s="27">
        <v>244</v>
      </c>
      <c r="G797" s="316">
        <v>225</v>
      </c>
      <c r="H797" s="75"/>
      <c r="I797" s="75">
        <v>40</v>
      </c>
      <c r="J797" s="980">
        <f t="shared" si="36"/>
        <v>40</v>
      </c>
    </row>
    <row r="798" spans="1:10" s="15" customFormat="1" ht="15" x14ac:dyDescent="0.25">
      <c r="A798" s="176" t="s">
        <v>44</v>
      </c>
      <c r="B798" s="117" t="s">
        <v>25</v>
      </c>
      <c r="C798" s="25">
        <v>7</v>
      </c>
      <c r="D798" s="25">
        <v>2</v>
      </c>
      <c r="E798" s="26">
        <v>9994219900</v>
      </c>
      <c r="F798" s="27">
        <v>244</v>
      </c>
      <c r="G798" s="316">
        <v>226</v>
      </c>
      <c r="H798" s="75">
        <f>23+2.45+15.163+20</f>
        <v>60.613</v>
      </c>
      <c r="I798" s="75">
        <f>23+2.45+15.163+20</f>
        <v>60.613</v>
      </c>
      <c r="J798" s="980">
        <f t="shared" si="36"/>
        <v>0</v>
      </c>
    </row>
    <row r="799" spans="1:10" s="15" customFormat="1" ht="15" x14ac:dyDescent="0.25">
      <c r="A799" s="177" t="s">
        <v>250</v>
      </c>
      <c r="B799" s="117" t="s">
        <v>25</v>
      </c>
      <c r="C799" s="25">
        <v>7</v>
      </c>
      <c r="D799" s="25">
        <v>2</v>
      </c>
      <c r="E799" s="26">
        <v>9994219900</v>
      </c>
      <c r="F799" s="27">
        <v>321</v>
      </c>
      <c r="G799" s="316">
        <v>262</v>
      </c>
      <c r="H799" s="75">
        <v>3</v>
      </c>
      <c r="I799" s="75">
        <v>3</v>
      </c>
      <c r="J799" s="980">
        <f t="shared" si="36"/>
        <v>0</v>
      </c>
    </row>
    <row r="800" spans="1:10" s="15" customFormat="1" ht="15" x14ac:dyDescent="0.25">
      <c r="A800" s="177" t="s">
        <v>72</v>
      </c>
      <c r="B800" s="117" t="s">
        <v>25</v>
      </c>
      <c r="C800" s="25">
        <v>7</v>
      </c>
      <c r="D800" s="25">
        <v>2</v>
      </c>
      <c r="E800" s="26">
        <v>9994219900</v>
      </c>
      <c r="F800" s="27">
        <v>851</v>
      </c>
      <c r="G800" s="316">
        <v>291</v>
      </c>
      <c r="H800" s="75">
        <v>11.9</v>
      </c>
      <c r="I800" s="75">
        <v>11.9</v>
      </c>
      <c r="J800" s="980">
        <f t="shared" si="36"/>
        <v>0</v>
      </c>
    </row>
    <row r="801" spans="1:10" s="15" customFormat="1" ht="15" x14ac:dyDescent="0.25">
      <c r="A801" s="177" t="s">
        <v>45</v>
      </c>
      <c r="B801" s="117" t="s">
        <v>25</v>
      </c>
      <c r="C801" s="25">
        <v>7</v>
      </c>
      <c r="D801" s="25">
        <v>2</v>
      </c>
      <c r="E801" s="26">
        <v>9994219900</v>
      </c>
      <c r="F801" s="27">
        <v>244</v>
      </c>
      <c r="G801" s="316">
        <v>310</v>
      </c>
      <c r="H801" s="75">
        <v>30</v>
      </c>
      <c r="I801" s="75">
        <v>30</v>
      </c>
      <c r="J801" s="980">
        <f t="shared" si="36"/>
        <v>0</v>
      </c>
    </row>
    <row r="802" spans="1:10" s="15" customFormat="1" ht="15" x14ac:dyDescent="0.25">
      <c r="A802" s="227" t="s">
        <v>457</v>
      </c>
      <c r="B802" s="186" t="s">
        <v>25</v>
      </c>
      <c r="C802" s="25">
        <v>7</v>
      </c>
      <c r="D802" s="25">
        <v>2</v>
      </c>
      <c r="E802" s="720" t="s">
        <v>331</v>
      </c>
      <c r="F802" s="27">
        <v>244</v>
      </c>
      <c r="G802" s="880">
        <v>342</v>
      </c>
      <c r="H802" s="75">
        <v>0.88900000000000001</v>
      </c>
      <c r="I802" s="75">
        <v>0.88900000000000001</v>
      </c>
      <c r="J802" s="980">
        <f t="shared" si="36"/>
        <v>0</v>
      </c>
    </row>
    <row r="803" spans="1:10" s="15" customFormat="1" ht="15" x14ac:dyDescent="0.25">
      <c r="A803" s="177" t="s">
        <v>143</v>
      </c>
      <c r="B803" s="117" t="s">
        <v>25</v>
      </c>
      <c r="C803" s="25">
        <v>7</v>
      </c>
      <c r="D803" s="25">
        <v>2</v>
      </c>
      <c r="E803" s="26">
        <v>9994219900</v>
      </c>
      <c r="F803" s="27">
        <v>244</v>
      </c>
      <c r="G803" s="316">
        <v>343</v>
      </c>
      <c r="H803" s="75">
        <v>210</v>
      </c>
      <c r="I803" s="75">
        <v>210</v>
      </c>
      <c r="J803" s="980">
        <f t="shared" si="36"/>
        <v>0</v>
      </c>
    </row>
    <row r="804" spans="1:10" s="333" customFormat="1" ht="15" x14ac:dyDescent="0.25">
      <c r="A804" s="184" t="s">
        <v>146</v>
      </c>
      <c r="B804" s="178" t="s">
        <v>25</v>
      </c>
      <c r="C804" s="179">
        <v>7</v>
      </c>
      <c r="D804" s="179">
        <v>2</v>
      </c>
      <c r="E804" s="180">
        <v>9994219900</v>
      </c>
      <c r="F804" s="181">
        <v>244</v>
      </c>
      <c r="G804" s="182">
        <v>343</v>
      </c>
      <c r="H804" s="911"/>
      <c r="I804" s="911"/>
      <c r="J804" s="980">
        <f t="shared" si="36"/>
        <v>0</v>
      </c>
    </row>
    <row r="805" spans="1:10" s="15" customFormat="1" ht="15" x14ac:dyDescent="0.25">
      <c r="A805" s="177" t="s">
        <v>144</v>
      </c>
      <c r="B805" s="117" t="s">
        <v>25</v>
      </c>
      <c r="C805" s="25">
        <v>7</v>
      </c>
      <c r="D805" s="25">
        <v>2</v>
      </c>
      <c r="E805" s="26">
        <v>9994219900</v>
      </c>
      <c r="F805" s="27">
        <v>244</v>
      </c>
      <c r="G805" s="316">
        <v>343</v>
      </c>
      <c r="H805" s="75">
        <v>18</v>
      </c>
      <c r="I805" s="75">
        <v>18</v>
      </c>
      <c r="J805" s="980">
        <f t="shared" si="36"/>
        <v>0</v>
      </c>
    </row>
    <row r="806" spans="1:10" s="15" customFormat="1" ht="15" x14ac:dyDescent="0.25">
      <c r="A806" s="167" t="s">
        <v>187</v>
      </c>
      <c r="B806" s="117" t="s">
        <v>25</v>
      </c>
      <c r="C806" s="25">
        <v>7</v>
      </c>
      <c r="D806" s="25">
        <v>2</v>
      </c>
      <c r="E806" s="26">
        <v>9994219900</v>
      </c>
      <c r="F806" s="27">
        <v>244</v>
      </c>
      <c r="G806" s="316">
        <v>344</v>
      </c>
      <c r="H806" s="75"/>
      <c r="I806" s="75"/>
      <c r="J806" s="980">
        <f t="shared" si="36"/>
        <v>0</v>
      </c>
    </row>
    <row r="807" spans="1:10" s="15" customFormat="1" ht="15.75" thickBot="1" x14ac:dyDescent="0.3">
      <c r="A807" s="169" t="s">
        <v>148</v>
      </c>
      <c r="B807" s="171" t="s">
        <v>25</v>
      </c>
      <c r="C807" s="143">
        <v>7</v>
      </c>
      <c r="D807" s="143">
        <v>2</v>
      </c>
      <c r="E807" s="161">
        <v>9994219900</v>
      </c>
      <c r="F807" s="145">
        <v>244</v>
      </c>
      <c r="G807" s="172">
        <v>346</v>
      </c>
      <c r="H807" s="990"/>
      <c r="I807" s="990"/>
      <c r="J807" s="991">
        <f t="shared" si="36"/>
        <v>0</v>
      </c>
    </row>
    <row r="808" spans="1:10" s="15" customFormat="1" ht="29.25" thickBot="1" x14ac:dyDescent="0.25">
      <c r="A808" s="364" t="s">
        <v>402</v>
      </c>
      <c r="B808" s="104" t="s">
        <v>55</v>
      </c>
      <c r="C808" s="105"/>
      <c r="D808" s="105"/>
      <c r="E808" s="106"/>
      <c r="F808" s="107"/>
      <c r="G808" s="107"/>
      <c r="H808" s="970">
        <f>H809+H870</f>
        <v>77260.391000000003</v>
      </c>
      <c r="I808" s="970">
        <f>I809+I870</f>
        <v>77305.815640000015</v>
      </c>
      <c r="J808" s="971">
        <f>J809+J870</f>
        <v>45.424639999999982</v>
      </c>
    </row>
    <row r="809" spans="1:10" s="15" customFormat="1" ht="15" thickBot="1" x14ac:dyDescent="0.25">
      <c r="A809" s="364" t="s">
        <v>407</v>
      </c>
      <c r="B809" s="104"/>
      <c r="C809" s="105"/>
      <c r="D809" s="105"/>
      <c r="E809" s="106"/>
      <c r="F809" s="107"/>
      <c r="G809" s="107"/>
      <c r="H809" s="970">
        <f>H810+H821+H832+H843+H856</f>
        <v>40541.622000000003</v>
      </c>
      <c r="I809" s="970">
        <f>I810+I821+I832+I843+I856</f>
        <v>40788.571759999999</v>
      </c>
      <c r="J809" s="971">
        <f>J810+J821+J832+J843+J856</f>
        <v>246.94976</v>
      </c>
    </row>
    <row r="810" spans="1:10" s="15" customFormat="1" ht="15" thickBot="1" x14ac:dyDescent="0.25">
      <c r="A810" s="426" t="s">
        <v>403</v>
      </c>
      <c r="B810" s="427" t="s">
        <v>25</v>
      </c>
      <c r="C810" s="428"/>
      <c r="D810" s="428"/>
      <c r="E810" s="461"/>
      <c r="F810" s="430"/>
      <c r="G810" s="430"/>
      <c r="H810" s="908">
        <f>SUM(H812:H820)</f>
        <v>10778.807000000001</v>
      </c>
      <c r="I810" s="908">
        <f>SUM(I812:I820)</f>
        <v>10828.807000000001</v>
      </c>
      <c r="J810" s="909">
        <f>SUM(J812:J820)</f>
        <v>50</v>
      </c>
    </row>
    <row r="811" spans="1:10" s="15" customFormat="1" ht="15" x14ac:dyDescent="0.25">
      <c r="A811" s="687" t="s">
        <v>28</v>
      </c>
      <c r="B811" s="688" t="s">
        <v>25</v>
      </c>
      <c r="C811" s="159">
        <v>7</v>
      </c>
      <c r="D811" s="689">
        <v>3</v>
      </c>
      <c r="E811" s="690" t="s">
        <v>241</v>
      </c>
      <c r="F811" s="160">
        <v>0</v>
      </c>
      <c r="G811" s="691">
        <v>210</v>
      </c>
      <c r="H811" s="1098">
        <f>H812+H813</f>
        <v>10653.357</v>
      </c>
      <c r="I811" s="1098">
        <f>I812+I813</f>
        <v>10653.357</v>
      </c>
      <c r="J811" s="1099">
        <f>J812+J813</f>
        <v>0</v>
      </c>
    </row>
    <row r="812" spans="1:10" s="15" customFormat="1" ht="15" x14ac:dyDescent="0.25">
      <c r="A812" s="109" t="s">
        <v>29</v>
      </c>
      <c r="B812" s="54" t="s">
        <v>25</v>
      </c>
      <c r="C812" s="30">
        <v>7</v>
      </c>
      <c r="D812" s="281">
        <v>3</v>
      </c>
      <c r="E812" s="282" t="s">
        <v>241</v>
      </c>
      <c r="F812" s="32">
        <v>111</v>
      </c>
      <c r="G812" s="68">
        <v>211</v>
      </c>
      <c r="H812" s="1093">
        <v>8182.3019999999997</v>
      </c>
      <c r="I812" s="1093">
        <v>8182.3019999999997</v>
      </c>
      <c r="J812" s="978">
        <f t="shared" ref="J812:J875" si="37">I812-H812</f>
        <v>0</v>
      </c>
    </row>
    <row r="813" spans="1:10" s="15" customFormat="1" ht="15" x14ac:dyDescent="0.25">
      <c r="A813" s="109" t="s">
        <v>58</v>
      </c>
      <c r="B813" s="54" t="s">
        <v>25</v>
      </c>
      <c r="C813" s="30">
        <v>7</v>
      </c>
      <c r="D813" s="281">
        <v>3</v>
      </c>
      <c r="E813" s="282" t="s">
        <v>241</v>
      </c>
      <c r="F813" s="32">
        <v>119</v>
      </c>
      <c r="G813" s="68">
        <v>213</v>
      </c>
      <c r="H813" s="1093">
        <v>2471.0549999999998</v>
      </c>
      <c r="I813" s="1093">
        <v>2471.0549999999998</v>
      </c>
      <c r="J813" s="978">
        <f t="shared" si="37"/>
        <v>0</v>
      </c>
    </row>
    <row r="814" spans="1:10" s="15" customFormat="1" ht="15" x14ac:dyDescent="0.25">
      <c r="A814" s="176" t="s">
        <v>33</v>
      </c>
      <c r="B814" s="117" t="s">
        <v>25</v>
      </c>
      <c r="C814" s="25">
        <v>7</v>
      </c>
      <c r="D814" s="579">
        <v>3</v>
      </c>
      <c r="E814" s="580" t="s">
        <v>241</v>
      </c>
      <c r="F814" s="27">
        <v>247</v>
      </c>
      <c r="G814" s="316">
        <v>223</v>
      </c>
      <c r="H814" s="75">
        <f>120-36</f>
        <v>84</v>
      </c>
      <c r="I814" s="75">
        <f>120-36</f>
        <v>84</v>
      </c>
      <c r="J814" s="980">
        <f t="shared" si="37"/>
        <v>0</v>
      </c>
    </row>
    <row r="815" spans="1:10" s="15" customFormat="1" ht="15" x14ac:dyDescent="0.25">
      <c r="A815" s="176" t="s">
        <v>35</v>
      </c>
      <c r="B815" s="117" t="s">
        <v>25</v>
      </c>
      <c r="C815" s="25">
        <v>7</v>
      </c>
      <c r="D815" s="579">
        <v>3</v>
      </c>
      <c r="E815" s="580" t="s">
        <v>241</v>
      </c>
      <c r="F815" s="27">
        <v>244</v>
      </c>
      <c r="G815" s="316">
        <v>225</v>
      </c>
      <c r="H815" s="75"/>
      <c r="I815" s="75">
        <v>50</v>
      </c>
      <c r="J815" s="980">
        <f t="shared" si="37"/>
        <v>50</v>
      </c>
    </row>
    <row r="816" spans="1:10" s="15" customFormat="1" ht="15" x14ac:dyDescent="0.25">
      <c r="A816" s="176" t="s">
        <v>44</v>
      </c>
      <c r="B816" s="117" t="s">
        <v>25</v>
      </c>
      <c r="C816" s="25">
        <v>7</v>
      </c>
      <c r="D816" s="579">
        <v>3</v>
      </c>
      <c r="E816" s="580" t="s">
        <v>241</v>
      </c>
      <c r="F816" s="27">
        <v>244</v>
      </c>
      <c r="G816" s="316">
        <v>226</v>
      </c>
      <c r="H816" s="75">
        <f>23+2.45+6+5+5</f>
        <v>41.45</v>
      </c>
      <c r="I816" s="75">
        <f>23+2.45+6+5+5</f>
        <v>41.45</v>
      </c>
      <c r="J816" s="980">
        <f t="shared" si="37"/>
        <v>0</v>
      </c>
    </row>
    <row r="817" spans="1:10" s="15" customFormat="1" ht="15" x14ac:dyDescent="0.25">
      <c r="A817" s="177" t="s">
        <v>72</v>
      </c>
      <c r="B817" s="117" t="s">
        <v>25</v>
      </c>
      <c r="C817" s="25">
        <v>7</v>
      </c>
      <c r="D817" s="579">
        <v>3</v>
      </c>
      <c r="E817" s="580" t="s">
        <v>241</v>
      </c>
      <c r="F817" s="27">
        <v>851</v>
      </c>
      <c r="G817" s="316">
        <v>291</v>
      </c>
      <c r="H817" s="75"/>
      <c r="I817" s="75"/>
      <c r="J817" s="980">
        <f t="shared" si="37"/>
        <v>0</v>
      </c>
    </row>
    <row r="818" spans="1:10" s="15" customFormat="1" ht="15" x14ac:dyDescent="0.25">
      <c r="A818" s="177" t="s">
        <v>45</v>
      </c>
      <c r="B818" s="117" t="s">
        <v>25</v>
      </c>
      <c r="C818" s="25">
        <v>7</v>
      </c>
      <c r="D818" s="579">
        <v>3</v>
      </c>
      <c r="E818" s="580" t="s">
        <v>241</v>
      </c>
      <c r="F818" s="27">
        <v>244</v>
      </c>
      <c r="G818" s="316">
        <v>310</v>
      </c>
      <c r="H818" s="75"/>
      <c r="I818" s="75"/>
      <c r="J818" s="980">
        <f t="shared" si="37"/>
        <v>0</v>
      </c>
    </row>
    <row r="819" spans="1:10" s="15" customFormat="1" ht="15" x14ac:dyDescent="0.25">
      <c r="A819" s="167" t="s">
        <v>187</v>
      </c>
      <c r="B819" s="117" t="s">
        <v>25</v>
      </c>
      <c r="C819" s="25">
        <v>7</v>
      </c>
      <c r="D819" s="579">
        <v>3</v>
      </c>
      <c r="E819" s="580" t="s">
        <v>241</v>
      </c>
      <c r="F819" s="27">
        <v>244</v>
      </c>
      <c r="G819" s="316">
        <v>344</v>
      </c>
      <c r="H819" s="75"/>
      <c r="I819" s="75"/>
      <c r="J819" s="980">
        <f t="shared" si="37"/>
        <v>0</v>
      </c>
    </row>
    <row r="820" spans="1:10" s="15" customFormat="1" ht="17.25" customHeight="1" thickBot="1" x14ac:dyDescent="0.3">
      <c r="A820" s="169" t="s">
        <v>148</v>
      </c>
      <c r="B820" s="171" t="s">
        <v>25</v>
      </c>
      <c r="C820" s="143">
        <v>7</v>
      </c>
      <c r="D820" s="579">
        <v>3</v>
      </c>
      <c r="E820" s="580" t="s">
        <v>241</v>
      </c>
      <c r="F820" s="145">
        <v>244</v>
      </c>
      <c r="G820" s="172">
        <v>346</v>
      </c>
      <c r="H820" s="990"/>
      <c r="I820" s="990"/>
      <c r="J820" s="980">
        <f t="shared" si="37"/>
        <v>0</v>
      </c>
    </row>
    <row r="821" spans="1:10" s="15" customFormat="1" ht="15" thickBot="1" x14ac:dyDescent="0.25">
      <c r="A821" s="426" t="s">
        <v>404</v>
      </c>
      <c r="B821" s="427" t="s">
        <v>25</v>
      </c>
      <c r="C821" s="428"/>
      <c r="D821" s="428"/>
      <c r="E821" s="461"/>
      <c r="F821" s="430"/>
      <c r="G821" s="430"/>
      <c r="H821" s="908">
        <f>SUM(H823:H831)</f>
        <v>4064.1949999999997</v>
      </c>
      <c r="I821" s="908">
        <f>SUM(I823:I831)</f>
        <v>4064.1949999999997</v>
      </c>
      <c r="J821" s="909">
        <f>SUM(J823:J831)</f>
        <v>0</v>
      </c>
    </row>
    <row r="822" spans="1:10" s="15" customFormat="1" ht="15" x14ac:dyDescent="0.25">
      <c r="A822" s="687" t="s">
        <v>28</v>
      </c>
      <c r="B822" s="688" t="s">
        <v>25</v>
      </c>
      <c r="C822" s="159">
        <v>7</v>
      </c>
      <c r="D822" s="689">
        <v>3</v>
      </c>
      <c r="E822" s="690" t="s">
        <v>241</v>
      </c>
      <c r="F822" s="160">
        <v>0</v>
      </c>
      <c r="G822" s="691">
        <v>210</v>
      </c>
      <c r="H822" s="1098">
        <f>H823+H824</f>
        <v>4027.7449999999999</v>
      </c>
      <c r="I822" s="1098">
        <f>I823+I824</f>
        <v>4027.7449999999999</v>
      </c>
      <c r="J822" s="1099">
        <f>J823+J824</f>
        <v>0</v>
      </c>
    </row>
    <row r="823" spans="1:10" s="15" customFormat="1" ht="15" x14ac:dyDescent="0.25">
      <c r="A823" s="109" t="s">
        <v>29</v>
      </c>
      <c r="B823" s="54" t="s">
        <v>25</v>
      </c>
      <c r="C823" s="30">
        <v>7</v>
      </c>
      <c r="D823" s="281">
        <v>3</v>
      </c>
      <c r="E823" s="282" t="s">
        <v>241</v>
      </c>
      <c r="F823" s="32">
        <v>111</v>
      </c>
      <c r="G823" s="68">
        <v>211</v>
      </c>
      <c r="H823" s="1093">
        <v>3093.5059999999999</v>
      </c>
      <c r="I823" s="1093">
        <v>3093.5059999999999</v>
      </c>
      <c r="J823" s="978">
        <f t="shared" si="37"/>
        <v>0</v>
      </c>
    </row>
    <row r="824" spans="1:10" s="15" customFormat="1" ht="15" x14ac:dyDescent="0.25">
      <c r="A824" s="109" t="s">
        <v>58</v>
      </c>
      <c r="B824" s="54" t="s">
        <v>25</v>
      </c>
      <c r="C824" s="30">
        <v>7</v>
      </c>
      <c r="D824" s="281">
        <v>3</v>
      </c>
      <c r="E824" s="282" t="s">
        <v>241</v>
      </c>
      <c r="F824" s="32">
        <v>119</v>
      </c>
      <c r="G824" s="68">
        <v>213</v>
      </c>
      <c r="H824" s="1093">
        <v>934.23900000000003</v>
      </c>
      <c r="I824" s="1093">
        <v>934.23900000000003</v>
      </c>
      <c r="J824" s="978">
        <f t="shared" si="37"/>
        <v>0</v>
      </c>
    </row>
    <row r="825" spans="1:10" s="15" customFormat="1" ht="15" x14ac:dyDescent="0.25">
      <c r="A825" s="176" t="s">
        <v>33</v>
      </c>
      <c r="B825" s="117" t="s">
        <v>25</v>
      </c>
      <c r="C825" s="25">
        <v>7</v>
      </c>
      <c r="D825" s="579">
        <v>3</v>
      </c>
      <c r="E825" s="580" t="s">
        <v>241</v>
      </c>
      <c r="F825" s="27">
        <v>247</v>
      </c>
      <c r="G825" s="316">
        <v>223</v>
      </c>
      <c r="H825" s="75"/>
      <c r="I825" s="75"/>
      <c r="J825" s="980">
        <f t="shared" si="37"/>
        <v>0</v>
      </c>
    </row>
    <row r="826" spans="1:10" s="15" customFormat="1" ht="15" x14ac:dyDescent="0.25">
      <c r="A826" s="176" t="s">
        <v>35</v>
      </c>
      <c r="B826" s="117" t="s">
        <v>25</v>
      </c>
      <c r="C826" s="25">
        <v>7</v>
      </c>
      <c r="D826" s="579">
        <v>3</v>
      </c>
      <c r="E826" s="580" t="s">
        <v>241</v>
      </c>
      <c r="F826" s="27">
        <v>244</v>
      </c>
      <c r="G826" s="316">
        <v>225</v>
      </c>
      <c r="H826" s="75"/>
      <c r="I826" s="75"/>
      <c r="J826" s="980">
        <f t="shared" si="37"/>
        <v>0</v>
      </c>
    </row>
    <row r="827" spans="1:10" s="15" customFormat="1" ht="15" x14ac:dyDescent="0.25">
      <c r="A827" s="176" t="s">
        <v>44</v>
      </c>
      <c r="B827" s="117" t="s">
        <v>25</v>
      </c>
      <c r="C827" s="25">
        <v>7</v>
      </c>
      <c r="D827" s="579">
        <v>3</v>
      </c>
      <c r="E827" s="580" t="s">
        <v>241</v>
      </c>
      <c r="F827" s="27">
        <v>244</v>
      </c>
      <c r="G827" s="316">
        <v>226</v>
      </c>
      <c r="H827" s="75">
        <f>23+2.45+6+5</f>
        <v>36.450000000000003</v>
      </c>
      <c r="I827" s="75">
        <f>23+2.45+6+5</f>
        <v>36.450000000000003</v>
      </c>
      <c r="J827" s="980">
        <f t="shared" si="37"/>
        <v>0</v>
      </c>
    </row>
    <row r="828" spans="1:10" s="15" customFormat="1" ht="15" x14ac:dyDescent="0.25">
      <c r="A828" s="177" t="s">
        <v>72</v>
      </c>
      <c r="B828" s="117" t="s">
        <v>25</v>
      </c>
      <c r="C828" s="25">
        <v>7</v>
      </c>
      <c r="D828" s="579">
        <v>3</v>
      </c>
      <c r="E828" s="580" t="s">
        <v>241</v>
      </c>
      <c r="F828" s="27">
        <v>851</v>
      </c>
      <c r="G828" s="316">
        <v>291</v>
      </c>
      <c r="H828" s="75"/>
      <c r="I828" s="75"/>
      <c r="J828" s="980">
        <f t="shared" si="37"/>
        <v>0</v>
      </c>
    </row>
    <row r="829" spans="1:10" s="15" customFormat="1" ht="15" x14ac:dyDescent="0.25">
      <c r="A829" s="177" t="s">
        <v>45</v>
      </c>
      <c r="B829" s="117" t="s">
        <v>25</v>
      </c>
      <c r="C829" s="25">
        <v>7</v>
      </c>
      <c r="D829" s="579">
        <v>3</v>
      </c>
      <c r="E829" s="580" t="s">
        <v>241</v>
      </c>
      <c r="F829" s="27">
        <v>244</v>
      </c>
      <c r="G829" s="316">
        <v>310</v>
      </c>
      <c r="H829" s="75"/>
      <c r="I829" s="75"/>
      <c r="J829" s="980">
        <f t="shared" si="37"/>
        <v>0</v>
      </c>
    </row>
    <row r="830" spans="1:10" s="15" customFormat="1" ht="15" x14ac:dyDescent="0.25">
      <c r="A830" s="167" t="s">
        <v>187</v>
      </c>
      <c r="B830" s="117" t="s">
        <v>25</v>
      </c>
      <c r="C830" s="25">
        <v>7</v>
      </c>
      <c r="D830" s="579">
        <v>3</v>
      </c>
      <c r="E830" s="580" t="s">
        <v>241</v>
      </c>
      <c r="F830" s="27">
        <v>244</v>
      </c>
      <c r="G830" s="316">
        <v>344</v>
      </c>
      <c r="H830" s="75"/>
      <c r="I830" s="75"/>
      <c r="J830" s="980">
        <f t="shared" si="37"/>
        <v>0</v>
      </c>
    </row>
    <row r="831" spans="1:10" s="15" customFormat="1" ht="15.75" thickBot="1" x14ac:dyDescent="0.3">
      <c r="A831" s="169" t="s">
        <v>148</v>
      </c>
      <c r="B831" s="171" t="s">
        <v>25</v>
      </c>
      <c r="C831" s="143">
        <v>7</v>
      </c>
      <c r="D831" s="579">
        <v>3</v>
      </c>
      <c r="E831" s="580" t="s">
        <v>241</v>
      </c>
      <c r="F831" s="145">
        <v>244</v>
      </c>
      <c r="G831" s="172">
        <v>346</v>
      </c>
      <c r="H831" s="990"/>
      <c r="I831" s="990"/>
      <c r="J831" s="980">
        <f t="shared" si="37"/>
        <v>0</v>
      </c>
    </row>
    <row r="832" spans="1:10" s="15" customFormat="1" ht="15" thickBot="1" x14ac:dyDescent="0.25">
      <c r="A832" s="426" t="s">
        <v>405</v>
      </c>
      <c r="B832" s="427" t="s">
        <v>25</v>
      </c>
      <c r="C832" s="428"/>
      <c r="D832" s="428"/>
      <c r="E832" s="461"/>
      <c r="F832" s="430"/>
      <c r="G832" s="430"/>
      <c r="H832" s="908">
        <f>SUM(H834:H842)</f>
        <v>7275.5999999999995</v>
      </c>
      <c r="I832" s="908">
        <f>SUM(I834:I842)</f>
        <v>7275.5999999999995</v>
      </c>
      <c r="J832" s="909">
        <f>SUM(J834:J842)</f>
        <v>0</v>
      </c>
    </row>
    <row r="833" spans="1:10" s="15" customFormat="1" ht="15" x14ac:dyDescent="0.25">
      <c r="A833" s="687" t="s">
        <v>28</v>
      </c>
      <c r="B833" s="688" t="s">
        <v>25</v>
      </c>
      <c r="C833" s="159">
        <v>7</v>
      </c>
      <c r="D833" s="689">
        <v>3</v>
      </c>
      <c r="E833" s="690" t="s">
        <v>241</v>
      </c>
      <c r="F833" s="160">
        <v>0</v>
      </c>
      <c r="G833" s="691">
        <v>210</v>
      </c>
      <c r="H833" s="1098">
        <f>H834+H835</f>
        <v>7234.15</v>
      </c>
      <c r="I833" s="1098">
        <f>I834+I835</f>
        <v>7234.15</v>
      </c>
      <c r="J833" s="1099">
        <f>J834+J835</f>
        <v>0</v>
      </c>
    </row>
    <row r="834" spans="1:10" s="15" customFormat="1" ht="15" x14ac:dyDescent="0.25">
      <c r="A834" s="109" t="s">
        <v>29</v>
      </c>
      <c r="B834" s="54" t="s">
        <v>25</v>
      </c>
      <c r="C834" s="30">
        <v>7</v>
      </c>
      <c r="D834" s="281">
        <v>3</v>
      </c>
      <c r="E834" s="282" t="s">
        <v>241</v>
      </c>
      <c r="F834" s="32">
        <v>111</v>
      </c>
      <c r="G834" s="68">
        <v>211</v>
      </c>
      <c r="H834" s="1093">
        <v>5556.183</v>
      </c>
      <c r="I834" s="1093">
        <v>5556.183</v>
      </c>
      <c r="J834" s="978">
        <f t="shared" si="37"/>
        <v>0</v>
      </c>
    </row>
    <row r="835" spans="1:10" s="15" customFormat="1" ht="15" x14ac:dyDescent="0.25">
      <c r="A835" s="109" t="s">
        <v>58</v>
      </c>
      <c r="B835" s="54" t="s">
        <v>25</v>
      </c>
      <c r="C835" s="30">
        <v>7</v>
      </c>
      <c r="D835" s="281">
        <v>3</v>
      </c>
      <c r="E835" s="282" t="s">
        <v>241</v>
      </c>
      <c r="F835" s="32">
        <v>119</v>
      </c>
      <c r="G835" s="68">
        <v>213</v>
      </c>
      <c r="H835" s="1093">
        <v>1677.9670000000001</v>
      </c>
      <c r="I835" s="1093">
        <v>1677.9670000000001</v>
      </c>
      <c r="J835" s="978">
        <f t="shared" si="37"/>
        <v>0</v>
      </c>
    </row>
    <row r="836" spans="1:10" s="15" customFormat="1" ht="15" x14ac:dyDescent="0.25">
      <c r="A836" s="176" t="s">
        <v>33</v>
      </c>
      <c r="B836" s="117" t="s">
        <v>25</v>
      </c>
      <c r="C836" s="25">
        <v>7</v>
      </c>
      <c r="D836" s="579">
        <v>3</v>
      </c>
      <c r="E836" s="580" t="s">
        <v>241</v>
      </c>
      <c r="F836" s="27">
        <v>247</v>
      </c>
      <c r="G836" s="316">
        <v>223</v>
      </c>
      <c r="H836" s="75"/>
      <c r="I836" s="75"/>
      <c r="J836" s="980">
        <f t="shared" si="37"/>
        <v>0</v>
      </c>
    </row>
    <row r="837" spans="1:10" s="15" customFormat="1" ht="15" x14ac:dyDescent="0.25">
      <c r="A837" s="176" t="s">
        <v>35</v>
      </c>
      <c r="B837" s="117" t="s">
        <v>25</v>
      </c>
      <c r="C837" s="25">
        <v>7</v>
      </c>
      <c r="D837" s="579">
        <v>3</v>
      </c>
      <c r="E837" s="580" t="s">
        <v>241</v>
      </c>
      <c r="F837" s="27">
        <v>244</v>
      </c>
      <c r="G837" s="316">
        <v>225</v>
      </c>
      <c r="H837" s="75"/>
      <c r="I837" s="75"/>
      <c r="J837" s="980">
        <f t="shared" si="37"/>
        <v>0</v>
      </c>
    </row>
    <row r="838" spans="1:10" s="15" customFormat="1" ht="15" x14ac:dyDescent="0.25">
      <c r="A838" s="176" t="s">
        <v>44</v>
      </c>
      <c r="B838" s="117" t="s">
        <v>25</v>
      </c>
      <c r="C838" s="25">
        <v>7</v>
      </c>
      <c r="D838" s="579">
        <v>3</v>
      </c>
      <c r="E838" s="580" t="s">
        <v>241</v>
      </c>
      <c r="F838" s="27">
        <v>244</v>
      </c>
      <c r="G838" s="316">
        <v>226</v>
      </c>
      <c r="H838" s="75">
        <f>23+2.45+6+5+5</f>
        <v>41.45</v>
      </c>
      <c r="I838" s="75">
        <f>23+2.45+6+5+5</f>
        <v>41.45</v>
      </c>
      <c r="J838" s="980">
        <f t="shared" si="37"/>
        <v>0</v>
      </c>
    </row>
    <row r="839" spans="1:10" s="15" customFormat="1" ht="15" x14ac:dyDescent="0.25">
      <c r="A839" s="177" t="s">
        <v>72</v>
      </c>
      <c r="B839" s="117" t="s">
        <v>25</v>
      </c>
      <c r="C839" s="25">
        <v>7</v>
      </c>
      <c r="D839" s="579">
        <v>3</v>
      </c>
      <c r="E839" s="580" t="s">
        <v>241</v>
      </c>
      <c r="F839" s="27">
        <v>851</v>
      </c>
      <c r="G839" s="316">
        <v>291</v>
      </c>
      <c r="H839" s="75"/>
      <c r="I839" s="75"/>
      <c r="J839" s="980">
        <f t="shared" si="37"/>
        <v>0</v>
      </c>
    </row>
    <row r="840" spans="1:10" s="15" customFormat="1" ht="15" x14ac:dyDescent="0.25">
      <c r="A840" s="177" t="s">
        <v>45</v>
      </c>
      <c r="B840" s="117" t="s">
        <v>25</v>
      </c>
      <c r="C840" s="25">
        <v>7</v>
      </c>
      <c r="D840" s="579">
        <v>3</v>
      </c>
      <c r="E840" s="580" t="s">
        <v>241</v>
      </c>
      <c r="F840" s="27">
        <v>244</v>
      </c>
      <c r="G840" s="316">
        <v>310</v>
      </c>
      <c r="H840" s="75"/>
      <c r="I840" s="75"/>
      <c r="J840" s="980">
        <f t="shared" si="37"/>
        <v>0</v>
      </c>
    </row>
    <row r="841" spans="1:10" s="15" customFormat="1" ht="15" x14ac:dyDescent="0.25">
      <c r="A841" s="167" t="s">
        <v>187</v>
      </c>
      <c r="B841" s="117" t="s">
        <v>25</v>
      </c>
      <c r="C841" s="25">
        <v>7</v>
      </c>
      <c r="D841" s="579">
        <v>3</v>
      </c>
      <c r="E841" s="580" t="s">
        <v>241</v>
      </c>
      <c r="F841" s="27">
        <v>244</v>
      </c>
      <c r="G841" s="316">
        <v>344</v>
      </c>
      <c r="H841" s="75"/>
      <c r="I841" s="75"/>
      <c r="J841" s="980">
        <f t="shared" si="37"/>
        <v>0</v>
      </c>
    </row>
    <row r="842" spans="1:10" s="15" customFormat="1" ht="15.75" thickBot="1" x14ac:dyDescent="0.3">
      <c r="A842" s="169" t="s">
        <v>148</v>
      </c>
      <c r="B842" s="171" t="s">
        <v>25</v>
      </c>
      <c r="C842" s="143">
        <v>7</v>
      </c>
      <c r="D842" s="579">
        <v>3</v>
      </c>
      <c r="E842" s="580" t="s">
        <v>241</v>
      </c>
      <c r="F842" s="145">
        <v>244</v>
      </c>
      <c r="G842" s="172">
        <v>346</v>
      </c>
      <c r="H842" s="990"/>
      <c r="I842" s="990"/>
      <c r="J842" s="980">
        <f t="shared" si="37"/>
        <v>0</v>
      </c>
    </row>
    <row r="843" spans="1:10" s="15" customFormat="1" ht="15" thickBot="1" x14ac:dyDescent="0.25">
      <c r="A843" s="426" t="s">
        <v>408</v>
      </c>
      <c r="B843" s="427" t="s">
        <v>25</v>
      </c>
      <c r="C843" s="428"/>
      <c r="D843" s="428"/>
      <c r="E843" s="461"/>
      <c r="F843" s="430"/>
      <c r="G843" s="430"/>
      <c r="H843" s="908">
        <f>SUM(H845:H855)-H848</f>
        <v>10050.550999999999</v>
      </c>
      <c r="I843" s="908">
        <f>SUM(I845:I855)-I848</f>
        <v>10124.025879999999</v>
      </c>
      <c r="J843" s="909">
        <f>SUM(J845:J855)-J848</f>
        <v>73.474879999999999</v>
      </c>
    </row>
    <row r="844" spans="1:10" s="15" customFormat="1" ht="15" x14ac:dyDescent="0.25">
      <c r="A844" s="687" t="s">
        <v>28</v>
      </c>
      <c r="B844" s="688" t="s">
        <v>25</v>
      </c>
      <c r="C844" s="159">
        <v>7</v>
      </c>
      <c r="D844" s="689">
        <v>3</v>
      </c>
      <c r="E844" s="690" t="s">
        <v>241</v>
      </c>
      <c r="F844" s="160">
        <v>0</v>
      </c>
      <c r="G844" s="691">
        <v>210</v>
      </c>
      <c r="H844" s="1098">
        <f>H845+H846</f>
        <v>9914.1009999999987</v>
      </c>
      <c r="I844" s="1098">
        <f>I845+I846</f>
        <v>9914.1009999999987</v>
      </c>
      <c r="J844" s="1099">
        <f>J845+J846</f>
        <v>0</v>
      </c>
    </row>
    <row r="845" spans="1:10" s="15" customFormat="1" ht="15" x14ac:dyDescent="0.25">
      <c r="A845" s="109" t="s">
        <v>29</v>
      </c>
      <c r="B845" s="54" t="s">
        <v>25</v>
      </c>
      <c r="C845" s="30">
        <v>7</v>
      </c>
      <c r="D845" s="281">
        <v>3</v>
      </c>
      <c r="E845" s="282" t="s">
        <v>241</v>
      </c>
      <c r="F845" s="32">
        <v>111</v>
      </c>
      <c r="G845" s="68">
        <v>211</v>
      </c>
      <c r="H845" s="1093">
        <v>7614.5169999999998</v>
      </c>
      <c r="I845" s="1093">
        <v>7614.5169999999998</v>
      </c>
      <c r="J845" s="978">
        <f t="shared" si="37"/>
        <v>0</v>
      </c>
    </row>
    <row r="846" spans="1:10" s="15" customFormat="1" ht="15" x14ac:dyDescent="0.25">
      <c r="A846" s="109" t="s">
        <v>58</v>
      </c>
      <c r="B846" s="54" t="s">
        <v>25</v>
      </c>
      <c r="C846" s="30">
        <v>7</v>
      </c>
      <c r="D846" s="281">
        <v>3</v>
      </c>
      <c r="E846" s="282" t="s">
        <v>241</v>
      </c>
      <c r="F846" s="32">
        <v>119</v>
      </c>
      <c r="G846" s="68">
        <v>213</v>
      </c>
      <c r="H846" s="1093">
        <v>2299.5839999999998</v>
      </c>
      <c r="I846" s="1093">
        <v>2299.5839999999998</v>
      </c>
      <c r="J846" s="978">
        <f t="shared" si="37"/>
        <v>0</v>
      </c>
    </row>
    <row r="847" spans="1:10" s="15" customFormat="1" ht="15" x14ac:dyDescent="0.25">
      <c r="A847" s="176" t="s">
        <v>33</v>
      </c>
      <c r="B847" s="117" t="s">
        <v>25</v>
      </c>
      <c r="C847" s="25">
        <v>7</v>
      </c>
      <c r="D847" s="579">
        <v>3</v>
      </c>
      <c r="E847" s="580" t="s">
        <v>241</v>
      </c>
      <c r="F847" s="27">
        <v>247</v>
      </c>
      <c r="G847" s="316">
        <v>223</v>
      </c>
      <c r="H847" s="75">
        <f>150-50</f>
        <v>100</v>
      </c>
      <c r="I847" s="75">
        <f>150-50</f>
        <v>100</v>
      </c>
      <c r="J847" s="980">
        <f t="shared" si="37"/>
        <v>0</v>
      </c>
    </row>
    <row r="848" spans="1:10" s="333" customFormat="1" ht="11.25" x14ac:dyDescent="0.2">
      <c r="A848" s="814" t="s">
        <v>146</v>
      </c>
      <c r="B848" s="178" t="s">
        <v>25</v>
      </c>
      <c r="C848" s="179">
        <v>7</v>
      </c>
      <c r="D848" s="692">
        <v>3</v>
      </c>
      <c r="E848" s="693" t="s">
        <v>241</v>
      </c>
      <c r="F848" s="181">
        <v>247</v>
      </c>
      <c r="G848" s="182">
        <v>223</v>
      </c>
      <c r="H848" s="911">
        <v>26.079730000000001</v>
      </c>
      <c r="I848" s="911">
        <v>26.079730000000001</v>
      </c>
      <c r="J848" s="1010">
        <f t="shared" si="37"/>
        <v>0</v>
      </c>
    </row>
    <row r="849" spans="1:10" s="15" customFormat="1" ht="15" x14ac:dyDescent="0.25">
      <c r="A849" s="176" t="s">
        <v>35</v>
      </c>
      <c r="B849" s="117" t="s">
        <v>25</v>
      </c>
      <c r="C849" s="25">
        <v>7</v>
      </c>
      <c r="D849" s="579">
        <v>3</v>
      </c>
      <c r="E849" s="580" t="s">
        <v>241</v>
      </c>
      <c r="F849" s="27">
        <v>244</v>
      </c>
      <c r="G849" s="316">
        <v>225</v>
      </c>
      <c r="H849" s="75"/>
      <c r="I849" s="75">
        <v>50</v>
      </c>
      <c r="J849" s="980">
        <f t="shared" si="37"/>
        <v>50</v>
      </c>
    </row>
    <row r="850" spans="1:10" s="15" customFormat="1" ht="15" x14ac:dyDescent="0.25">
      <c r="A850" s="176" t="s">
        <v>264</v>
      </c>
      <c r="B850" s="117" t="s">
        <v>25</v>
      </c>
      <c r="C850" s="25">
        <v>7</v>
      </c>
      <c r="D850" s="579">
        <v>3</v>
      </c>
      <c r="E850" s="580" t="s">
        <v>241</v>
      </c>
      <c r="F850" s="27">
        <v>244</v>
      </c>
      <c r="G850" s="316">
        <v>226</v>
      </c>
      <c r="H850" s="75"/>
      <c r="I850" s="75">
        <v>23.474879999999999</v>
      </c>
      <c r="J850" s="980">
        <f t="shared" si="37"/>
        <v>23.474879999999999</v>
      </c>
    </row>
    <row r="851" spans="1:10" s="15" customFormat="1" ht="15" x14ac:dyDescent="0.25">
      <c r="A851" s="176" t="s">
        <v>44</v>
      </c>
      <c r="B851" s="117" t="s">
        <v>25</v>
      </c>
      <c r="C851" s="25">
        <v>7</v>
      </c>
      <c r="D851" s="579">
        <v>3</v>
      </c>
      <c r="E851" s="580" t="s">
        <v>241</v>
      </c>
      <c r="F851" s="27">
        <v>244</v>
      </c>
      <c r="G851" s="316">
        <v>226</v>
      </c>
      <c r="H851" s="75">
        <f>23+2.45+6+5</f>
        <v>36.450000000000003</v>
      </c>
      <c r="I851" s="75">
        <f>23+2.45+6+5</f>
        <v>36.450000000000003</v>
      </c>
      <c r="J851" s="980">
        <f t="shared" si="37"/>
        <v>0</v>
      </c>
    </row>
    <row r="852" spans="1:10" s="15" customFormat="1" ht="15" x14ac:dyDescent="0.25">
      <c r="A852" s="177" t="s">
        <v>72</v>
      </c>
      <c r="B852" s="117" t="s">
        <v>25</v>
      </c>
      <c r="C852" s="25">
        <v>7</v>
      </c>
      <c r="D852" s="579">
        <v>3</v>
      </c>
      <c r="E852" s="580" t="s">
        <v>241</v>
      </c>
      <c r="F852" s="27">
        <v>851</v>
      </c>
      <c r="G852" s="316">
        <v>291</v>
      </c>
      <c r="H852" s="75"/>
      <c r="I852" s="75"/>
      <c r="J852" s="980">
        <f t="shared" si="37"/>
        <v>0</v>
      </c>
    </row>
    <row r="853" spans="1:10" s="15" customFormat="1" ht="15" x14ac:dyDescent="0.25">
      <c r="A853" s="177" t="s">
        <v>45</v>
      </c>
      <c r="B853" s="117" t="s">
        <v>25</v>
      </c>
      <c r="C853" s="25">
        <v>7</v>
      </c>
      <c r="D853" s="579">
        <v>3</v>
      </c>
      <c r="E853" s="580" t="s">
        <v>241</v>
      </c>
      <c r="F853" s="27">
        <v>244</v>
      </c>
      <c r="G853" s="316">
        <v>310</v>
      </c>
      <c r="H853" s="75"/>
      <c r="I853" s="75"/>
      <c r="J853" s="980">
        <f t="shared" si="37"/>
        <v>0</v>
      </c>
    </row>
    <row r="854" spans="1:10" s="15" customFormat="1" ht="15" x14ac:dyDescent="0.25">
      <c r="A854" s="167" t="s">
        <v>187</v>
      </c>
      <c r="B854" s="117" t="s">
        <v>25</v>
      </c>
      <c r="C854" s="25">
        <v>7</v>
      </c>
      <c r="D854" s="579">
        <v>3</v>
      </c>
      <c r="E854" s="580" t="s">
        <v>241</v>
      </c>
      <c r="F854" s="27">
        <v>244</v>
      </c>
      <c r="G854" s="316">
        <v>344</v>
      </c>
      <c r="H854" s="75"/>
      <c r="I854" s="75"/>
      <c r="J854" s="980">
        <f t="shared" si="37"/>
        <v>0</v>
      </c>
    </row>
    <row r="855" spans="1:10" s="15" customFormat="1" ht="15.75" thickBot="1" x14ac:dyDescent="0.3">
      <c r="A855" s="169" t="s">
        <v>148</v>
      </c>
      <c r="B855" s="171" t="s">
        <v>25</v>
      </c>
      <c r="C855" s="143">
        <v>7</v>
      </c>
      <c r="D855" s="579">
        <v>3</v>
      </c>
      <c r="E855" s="580" t="s">
        <v>241</v>
      </c>
      <c r="F855" s="145">
        <v>244</v>
      </c>
      <c r="G855" s="172">
        <v>346</v>
      </c>
      <c r="H855" s="990"/>
      <c r="I855" s="990"/>
      <c r="J855" s="991">
        <f t="shared" si="37"/>
        <v>0</v>
      </c>
    </row>
    <row r="856" spans="1:10" s="69" customFormat="1" ht="14.25" customHeight="1" thickBot="1" x14ac:dyDescent="0.25">
      <c r="A856" s="213" t="s">
        <v>409</v>
      </c>
      <c r="B856" s="214" t="s">
        <v>25</v>
      </c>
      <c r="C856" s="215"/>
      <c r="D856" s="215"/>
      <c r="E856" s="71"/>
      <c r="F856" s="216"/>
      <c r="G856" s="216"/>
      <c r="H856" s="992">
        <f>SUM(H858:H869)-H864</f>
        <v>8372.469000000001</v>
      </c>
      <c r="I856" s="992">
        <f>SUM(I858:I869)-I864</f>
        <v>8495.9438800000007</v>
      </c>
      <c r="J856" s="993">
        <f>SUM(J858:J869)-J864</f>
        <v>123.47488</v>
      </c>
    </row>
    <row r="857" spans="1:10" s="15" customFormat="1" ht="15" x14ac:dyDescent="0.25">
      <c r="A857" s="96" t="s">
        <v>28</v>
      </c>
      <c r="B857" s="112" t="s">
        <v>25</v>
      </c>
      <c r="C857" s="98">
        <v>7</v>
      </c>
      <c r="D857" s="98">
        <v>3</v>
      </c>
      <c r="E857" s="103">
        <v>9994239900</v>
      </c>
      <c r="F857" s="99">
        <v>0</v>
      </c>
      <c r="G857" s="99">
        <v>210</v>
      </c>
      <c r="H857" s="1080">
        <f>H858+H859</f>
        <v>8347.0190000000002</v>
      </c>
      <c r="I857" s="1080">
        <f>I858+I859</f>
        <v>8347.0190000000002</v>
      </c>
      <c r="J857" s="1088">
        <f>J858+J859</f>
        <v>0</v>
      </c>
    </row>
    <row r="858" spans="1:10" s="48" customFormat="1" ht="15" x14ac:dyDescent="0.25">
      <c r="A858" s="109" t="s">
        <v>29</v>
      </c>
      <c r="B858" s="54" t="s">
        <v>25</v>
      </c>
      <c r="C858" s="30">
        <v>7</v>
      </c>
      <c r="D858" s="30">
        <v>3</v>
      </c>
      <c r="E858" s="31">
        <v>9994239900</v>
      </c>
      <c r="F858" s="32">
        <v>111</v>
      </c>
      <c r="G858" s="110">
        <v>211</v>
      </c>
      <c r="H858" s="977">
        <v>6410.9210000000003</v>
      </c>
      <c r="I858" s="977">
        <v>6410.9210000000003</v>
      </c>
      <c r="J858" s="978">
        <f t="shared" si="37"/>
        <v>0</v>
      </c>
    </row>
    <row r="859" spans="1:10" s="48" customFormat="1" ht="15" x14ac:dyDescent="0.25">
      <c r="A859" s="109" t="s">
        <v>38</v>
      </c>
      <c r="B859" s="54" t="s">
        <v>25</v>
      </c>
      <c r="C859" s="30">
        <v>7</v>
      </c>
      <c r="D859" s="30">
        <v>3</v>
      </c>
      <c r="E859" s="31">
        <v>9994239900</v>
      </c>
      <c r="F859" s="32">
        <v>119</v>
      </c>
      <c r="G859" s="110">
        <v>213</v>
      </c>
      <c r="H859" s="977">
        <v>1936.098</v>
      </c>
      <c r="I859" s="977">
        <v>1936.098</v>
      </c>
      <c r="J859" s="978">
        <f t="shared" si="37"/>
        <v>0</v>
      </c>
    </row>
    <row r="860" spans="1:10" s="15" customFormat="1" ht="16.5" customHeight="1" x14ac:dyDescent="0.25">
      <c r="A860" s="177" t="s">
        <v>141</v>
      </c>
      <c r="B860" s="117" t="s">
        <v>25</v>
      </c>
      <c r="C860" s="25">
        <v>7</v>
      </c>
      <c r="D860" s="25">
        <v>3</v>
      </c>
      <c r="E860" s="26">
        <v>9994239900</v>
      </c>
      <c r="F860" s="27">
        <v>112</v>
      </c>
      <c r="G860" s="316">
        <v>212</v>
      </c>
      <c r="H860" s="75"/>
      <c r="I860" s="75"/>
      <c r="J860" s="980">
        <f t="shared" si="37"/>
        <v>0</v>
      </c>
    </row>
    <row r="861" spans="1:10" s="15" customFormat="1" ht="16.5" customHeight="1" x14ac:dyDescent="0.25">
      <c r="A861" s="177" t="s">
        <v>33</v>
      </c>
      <c r="B861" s="186" t="s">
        <v>25</v>
      </c>
      <c r="C861" s="25">
        <v>7</v>
      </c>
      <c r="D861" s="25">
        <v>3</v>
      </c>
      <c r="E861" s="26">
        <v>9994239900</v>
      </c>
      <c r="F861" s="27">
        <v>247</v>
      </c>
      <c r="G861" s="880">
        <v>223</v>
      </c>
      <c r="H861" s="75"/>
      <c r="I861" s="75"/>
      <c r="J861" s="980">
        <f t="shared" si="37"/>
        <v>0</v>
      </c>
    </row>
    <row r="862" spans="1:10" s="15" customFormat="1" ht="15" x14ac:dyDescent="0.25">
      <c r="A862" s="334" t="s">
        <v>35</v>
      </c>
      <c r="B862" s="186" t="s">
        <v>25</v>
      </c>
      <c r="C862" s="25">
        <v>7</v>
      </c>
      <c r="D862" s="25">
        <v>3</v>
      </c>
      <c r="E862" s="26">
        <v>9994239900</v>
      </c>
      <c r="F862" s="27">
        <v>244</v>
      </c>
      <c r="G862" s="880">
        <v>225</v>
      </c>
      <c r="H862" s="75"/>
      <c r="I862" s="75">
        <v>50</v>
      </c>
      <c r="J862" s="980">
        <f t="shared" si="37"/>
        <v>50</v>
      </c>
    </row>
    <row r="863" spans="1:10" s="15" customFormat="1" ht="15" x14ac:dyDescent="0.25">
      <c r="A863" s="334" t="s">
        <v>44</v>
      </c>
      <c r="B863" s="186" t="s">
        <v>25</v>
      </c>
      <c r="C863" s="25">
        <v>7</v>
      </c>
      <c r="D863" s="25">
        <v>3</v>
      </c>
      <c r="E863" s="26">
        <v>9994239900</v>
      </c>
      <c r="F863" s="27">
        <v>244</v>
      </c>
      <c r="G863" s="880">
        <v>226</v>
      </c>
      <c r="H863" s="75">
        <f>23+2.45</f>
        <v>25.45</v>
      </c>
      <c r="I863" s="75">
        <f>23+2.45</f>
        <v>25.45</v>
      </c>
      <c r="J863" s="980">
        <f t="shared" si="37"/>
        <v>0</v>
      </c>
    </row>
    <row r="864" spans="1:10" s="183" customFormat="1" ht="15" x14ac:dyDescent="0.25">
      <c r="A864" s="184" t="s">
        <v>146</v>
      </c>
      <c r="B864" s="178" t="s">
        <v>25</v>
      </c>
      <c r="C864" s="179">
        <v>7</v>
      </c>
      <c r="D864" s="179">
        <v>3</v>
      </c>
      <c r="E864" s="180">
        <v>9994239900</v>
      </c>
      <c r="F864" s="181">
        <v>244</v>
      </c>
      <c r="G864" s="182">
        <v>226</v>
      </c>
      <c r="H864" s="911"/>
      <c r="I864" s="911"/>
      <c r="J864" s="980">
        <f t="shared" si="37"/>
        <v>0</v>
      </c>
    </row>
    <row r="865" spans="1:10" s="15" customFormat="1" ht="15" x14ac:dyDescent="0.25">
      <c r="A865" s="176" t="s">
        <v>264</v>
      </c>
      <c r="B865" s="117" t="s">
        <v>25</v>
      </c>
      <c r="C865" s="25">
        <v>7</v>
      </c>
      <c r="D865" s="25">
        <v>2</v>
      </c>
      <c r="E865" s="26">
        <v>9994219900</v>
      </c>
      <c r="F865" s="27">
        <v>244</v>
      </c>
      <c r="G865" s="316">
        <v>226</v>
      </c>
      <c r="H865" s="75"/>
      <c r="I865" s="75">
        <v>23.474879999999999</v>
      </c>
      <c r="J865" s="980">
        <f t="shared" si="37"/>
        <v>23.474879999999999</v>
      </c>
    </row>
    <row r="866" spans="1:10" s="15" customFormat="1" ht="15" x14ac:dyDescent="0.25">
      <c r="A866" s="167" t="s">
        <v>45</v>
      </c>
      <c r="B866" s="117" t="s">
        <v>25</v>
      </c>
      <c r="C866" s="25">
        <v>7</v>
      </c>
      <c r="D866" s="25">
        <v>3</v>
      </c>
      <c r="E866" s="26">
        <v>9994239900</v>
      </c>
      <c r="F866" s="27">
        <v>244</v>
      </c>
      <c r="G866" s="316">
        <v>310</v>
      </c>
      <c r="H866" s="75"/>
      <c r="I866" s="75"/>
      <c r="J866" s="980">
        <f t="shared" si="37"/>
        <v>0</v>
      </c>
    </row>
    <row r="867" spans="1:10" s="15" customFormat="1" ht="15" x14ac:dyDescent="0.25">
      <c r="A867" s="167" t="s">
        <v>187</v>
      </c>
      <c r="B867" s="186" t="s">
        <v>25</v>
      </c>
      <c r="C867" s="25">
        <v>7</v>
      </c>
      <c r="D867" s="25">
        <v>3</v>
      </c>
      <c r="E867" s="26">
        <v>9994239900</v>
      </c>
      <c r="F867" s="27">
        <v>244</v>
      </c>
      <c r="G867" s="880">
        <v>344</v>
      </c>
      <c r="H867" s="75"/>
      <c r="I867" s="75"/>
      <c r="J867" s="980">
        <f t="shared" si="37"/>
        <v>0</v>
      </c>
    </row>
    <row r="868" spans="1:10" s="15" customFormat="1" ht="15" x14ac:dyDescent="0.25">
      <c r="A868" s="167" t="s">
        <v>358</v>
      </c>
      <c r="B868" s="186" t="s">
        <v>25</v>
      </c>
      <c r="C868" s="25">
        <v>7</v>
      </c>
      <c r="D868" s="25">
        <v>3</v>
      </c>
      <c r="E868" s="26">
        <v>9994239900</v>
      </c>
      <c r="F868" s="27">
        <v>244</v>
      </c>
      <c r="G868" s="880">
        <v>345</v>
      </c>
      <c r="H868" s="75"/>
      <c r="I868" s="75">
        <v>50</v>
      </c>
      <c r="J868" s="980">
        <f t="shared" si="37"/>
        <v>50</v>
      </c>
    </row>
    <row r="869" spans="1:10" s="15" customFormat="1" ht="15.75" thickBot="1" x14ac:dyDescent="0.3">
      <c r="A869" s="476" t="s">
        <v>148</v>
      </c>
      <c r="B869" s="603" t="s">
        <v>25</v>
      </c>
      <c r="C869" s="477">
        <v>7</v>
      </c>
      <c r="D869" s="477">
        <v>3</v>
      </c>
      <c r="E869" s="478">
        <v>9994239900</v>
      </c>
      <c r="F869" s="479">
        <v>244</v>
      </c>
      <c r="G869" s="604">
        <v>346</v>
      </c>
      <c r="H869" s="1090"/>
      <c r="I869" s="1090"/>
      <c r="J869" s="991">
        <f t="shared" si="37"/>
        <v>0</v>
      </c>
    </row>
    <row r="870" spans="1:10" s="15" customFormat="1" ht="15" thickBot="1" x14ac:dyDescent="0.25">
      <c r="A870" s="694" t="s">
        <v>406</v>
      </c>
      <c r="B870" s="695" t="s">
        <v>25</v>
      </c>
      <c r="C870" s="696">
        <v>11</v>
      </c>
      <c r="D870" s="696">
        <v>3</v>
      </c>
      <c r="E870" s="697" t="s">
        <v>241</v>
      </c>
      <c r="F870" s="698"/>
      <c r="G870" s="699"/>
      <c r="H870" s="1100">
        <f>H871+H885+H901+H914</f>
        <v>36718.769</v>
      </c>
      <c r="I870" s="1100">
        <f>I871+I885+I901+I914</f>
        <v>36517.243880000009</v>
      </c>
      <c r="J870" s="1101">
        <f>J871+J885+J901+J914</f>
        <v>-201.52512000000002</v>
      </c>
    </row>
    <row r="871" spans="1:10" s="15" customFormat="1" ht="15" thickBot="1" x14ac:dyDescent="0.25">
      <c r="A871" s="426" t="s">
        <v>410</v>
      </c>
      <c r="B871" s="427" t="s">
        <v>25</v>
      </c>
      <c r="C871" s="428"/>
      <c r="D871" s="428"/>
      <c r="E871" s="461"/>
      <c r="F871" s="430"/>
      <c r="G871" s="430"/>
      <c r="H871" s="908">
        <f>SUM(H873:H884)</f>
        <v>10105.455000000002</v>
      </c>
      <c r="I871" s="908">
        <f>SUM(I873:I884)</f>
        <v>10155.455000000002</v>
      </c>
      <c r="J871" s="909">
        <f>SUM(J873:J884)</f>
        <v>50</v>
      </c>
    </row>
    <row r="872" spans="1:10" s="15" customFormat="1" ht="15" x14ac:dyDescent="0.25">
      <c r="A872" s="687" t="s">
        <v>28</v>
      </c>
      <c r="B872" s="688" t="s">
        <v>25</v>
      </c>
      <c r="C872" s="159">
        <v>11</v>
      </c>
      <c r="D872" s="689">
        <v>3</v>
      </c>
      <c r="E872" s="690" t="s">
        <v>241</v>
      </c>
      <c r="F872" s="160">
        <v>0</v>
      </c>
      <c r="G872" s="691">
        <v>210</v>
      </c>
      <c r="H872" s="1098">
        <f>H873+H874</f>
        <v>10034.005000000001</v>
      </c>
      <c r="I872" s="1098">
        <f>I873+I874</f>
        <v>10034.005000000001</v>
      </c>
      <c r="J872" s="1099">
        <f>J873+J874</f>
        <v>0</v>
      </c>
    </row>
    <row r="873" spans="1:10" s="15" customFormat="1" ht="15" x14ac:dyDescent="0.25">
      <c r="A873" s="109" t="s">
        <v>29</v>
      </c>
      <c r="B873" s="54" t="s">
        <v>25</v>
      </c>
      <c r="C873" s="30">
        <v>11</v>
      </c>
      <c r="D873" s="281">
        <v>3</v>
      </c>
      <c r="E873" s="282" t="s">
        <v>241</v>
      </c>
      <c r="F873" s="32">
        <v>111</v>
      </c>
      <c r="G873" s="68">
        <v>211</v>
      </c>
      <c r="H873" s="1093">
        <v>7706.6090000000004</v>
      </c>
      <c r="I873" s="1093">
        <v>7706.6090000000004</v>
      </c>
      <c r="J873" s="978">
        <f t="shared" si="37"/>
        <v>0</v>
      </c>
    </row>
    <row r="874" spans="1:10" s="15" customFormat="1" ht="15" x14ac:dyDescent="0.25">
      <c r="A874" s="109" t="s">
        <v>58</v>
      </c>
      <c r="B874" s="54" t="s">
        <v>25</v>
      </c>
      <c r="C874" s="30">
        <v>11</v>
      </c>
      <c r="D874" s="281">
        <v>3</v>
      </c>
      <c r="E874" s="282" t="s">
        <v>241</v>
      </c>
      <c r="F874" s="32">
        <v>119</v>
      </c>
      <c r="G874" s="68">
        <v>213</v>
      </c>
      <c r="H874" s="1093">
        <v>2327.3960000000002</v>
      </c>
      <c r="I874" s="1093">
        <v>2327.3960000000002</v>
      </c>
      <c r="J874" s="978">
        <f t="shared" si="37"/>
        <v>0</v>
      </c>
    </row>
    <row r="875" spans="1:10" s="15" customFormat="1" ht="15" x14ac:dyDescent="0.25">
      <c r="A875" s="176" t="s">
        <v>33</v>
      </c>
      <c r="B875" s="117" t="s">
        <v>25</v>
      </c>
      <c r="C875" s="25">
        <v>11</v>
      </c>
      <c r="D875" s="579">
        <v>3</v>
      </c>
      <c r="E875" s="580" t="s">
        <v>241</v>
      </c>
      <c r="F875" s="27">
        <v>247</v>
      </c>
      <c r="G875" s="316">
        <v>223</v>
      </c>
      <c r="H875" s="75">
        <f>50-15</f>
        <v>35</v>
      </c>
      <c r="I875" s="75">
        <f>50-15</f>
        <v>35</v>
      </c>
      <c r="J875" s="980">
        <f t="shared" si="37"/>
        <v>0</v>
      </c>
    </row>
    <row r="876" spans="1:10" s="15" customFormat="1" ht="15" x14ac:dyDescent="0.25">
      <c r="A876" s="176" t="s">
        <v>35</v>
      </c>
      <c r="B876" s="117" t="s">
        <v>25</v>
      </c>
      <c r="C876" s="25">
        <v>11</v>
      </c>
      <c r="D876" s="579">
        <v>3</v>
      </c>
      <c r="E876" s="580" t="s">
        <v>241</v>
      </c>
      <c r="F876" s="27">
        <v>244</v>
      </c>
      <c r="G876" s="316">
        <v>225</v>
      </c>
      <c r="H876" s="75"/>
      <c r="I876" s="75">
        <v>50</v>
      </c>
      <c r="J876" s="980">
        <f t="shared" ref="J876:J944" si="38">I876-H876</f>
        <v>50</v>
      </c>
    </row>
    <row r="877" spans="1:10" s="15" customFormat="1" ht="15" x14ac:dyDescent="0.25">
      <c r="A877" s="176" t="s">
        <v>44</v>
      </c>
      <c r="B877" s="117" t="s">
        <v>25</v>
      </c>
      <c r="C877" s="25">
        <v>11</v>
      </c>
      <c r="D877" s="579">
        <v>3</v>
      </c>
      <c r="E877" s="580" t="s">
        <v>241</v>
      </c>
      <c r="F877" s="27">
        <v>244</v>
      </c>
      <c r="G877" s="316">
        <v>226</v>
      </c>
      <c r="H877" s="75">
        <f>23+2.45+6+5</f>
        <v>36.450000000000003</v>
      </c>
      <c r="I877" s="75">
        <f>23+2.45+6+5</f>
        <v>36.450000000000003</v>
      </c>
      <c r="J877" s="980">
        <f t="shared" si="38"/>
        <v>0</v>
      </c>
    </row>
    <row r="878" spans="1:10" s="15" customFormat="1" ht="15" x14ac:dyDescent="0.25">
      <c r="A878" s="177" t="s">
        <v>72</v>
      </c>
      <c r="B878" s="117" t="s">
        <v>25</v>
      </c>
      <c r="C878" s="25">
        <v>11</v>
      </c>
      <c r="D878" s="579">
        <v>3</v>
      </c>
      <c r="E878" s="580" t="s">
        <v>241</v>
      </c>
      <c r="F878" s="27">
        <v>851</v>
      </c>
      <c r="G878" s="316">
        <v>291</v>
      </c>
      <c r="H878" s="75"/>
      <c r="I878" s="75"/>
      <c r="J878" s="980">
        <f t="shared" si="38"/>
        <v>0</v>
      </c>
    </row>
    <row r="879" spans="1:10" s="15" customFormat="1" ht="15" x14ac:dyDescent="0.25">
      <c r="A879" s="177" t="s">
        <v>45</v>
      </c>
      <c r="B879" s="117" t="s">
        <v>25</v>
      </c>
      <c r="C879" s="25">
        <v>11</v>
      </c>
      <c r="D879" s="579">
        <v>3</v>
      </c>
      <c r="E879" s="580" t="s">
        <v>241</v>
      </c>
      <c r="F879" s="27">
        <v>244</v>
      </c>
      <c r="G879" s="316">
        <v>310</v>
      </c>
      <c r="H879" s="75"/>
      <c r="I879" s="75"/>
      <c r="J879" s="980">
        <f t="shared" si="38"/>
        <v>0</v>
      </c>
    </row>
    <row r="880" spans="1:10" s="15" customFormat="1" ht="15" x14ac:dyDescent="0.25">
      <c r="A880" s="177" t="s">
        <v>143</v>
      </c>
      <c r="B880" s="117" t="s">
        <v>25</v>
      </c>
      <c r="C880" s="25">
        <v>11</v>
      </c>
      <c r="D880" s="579">
        <v>3</v>
      </c>
      <c r="E880" s="580" t="s">
        <v>241</v>
      </c>
      <c r="F880" s="27">
        <v>244</v>
      </c>
      <c r="G880" s="316">
        <v>343</v>
      </c>
      <c r="H880" s="75"/>
      <c r="I880" s="75"/>
      <c r="J880" s="980">
        <f t="shared" si="38"/>
        <v>0</v>
      </c>
    </row>
    <row r="881" spans="1:10" s="333" customFormat="1" ht="15" x14ac:dyDescent="0.25">
      <c r="A881" s="184" t="s">
        <v>146</v>
      </c>
      <c r="B881" s="178" t="s">
        <v>25</v>
      </c>
      <c r="C881" s="179">
        <v>11</v>
      </c>
      <c r="D881" s="692">
        <v>3</v>
      </c>
      <c r="E881" s="693" t="s">
        <v>241</v>
      </c>
      <c r="F881" s="181">
        <v>244</v>
      </c>
      <c r="G881" s="182">
        <v>343</v>
      </c>
      <c r="H881" s="911"/>
      <c r="I881" s="911"/>
      <c r="J881" s="980">
        <f t="shared" si="38"/>
        <v>0</v>
      </c>
    </row>
    <row r="882" spans="1:10" s="15" customFormat="1" ht="15" x14ac:dyDescent="0.25">
      <c r="A882" s="177" t="s">
        <v>144</v>
      </c>
      <c r="B882" s="117" t="s">
        <v>25</v>
      </c>
      <c r="C882" s="25">
        <v>11</v>
      </c>
      <c r="D882" s="579">
        <v>3</v>
      </c>
      <c r="E882" s="580" t="s">
        <v>241</v>
      </c>
      <c r="F882" s="27">
        <v>244</v>
      </c>
      <c r="G882" s="316">
        <v>343</v>
      </c>
      <c r="H882" s="75"/>
      <c r="I882" s="75"/>
      <c r="J882" s="980">
        <f t="shared" si="38"/>
        <v>0</v>
      </c>
    </row>
    <row r="883" spans="1:10" s="15" customFormat="1" ht="15" x14ac:dyDescent="0.25">
      <c r="A883" s="167" t="s">
        <v>187</v>
      </c>
      <c r="B883" s="117" t="s">
        <v>25</v>
      </c>
      <c r="C883" s="25">
        <v>11</v>
      </c>
      <c r="D883" s="579">
        <v>3</v>
      </c>
      <c r="E883" s="580" t="s">
        <v>241</v>
      </c>
      <c r="F883" s="27">
        <v>244</v>
      </c>
      <c r="G883" s="316">
        <v>344</v>
      </c>
      <c r="H883" s="75"/>
      <c r="I883" s="75"/>
      <c r="J883" s="980">
        <f t="shared" si="38"/>
        <v>0</v>
      </c>
    </row>
    <row r="884" spans="1:10" s="15" customFormat="1" ht="15.75" thickBot="1" x14ac:dyDescent="0.3">
      <c r="A884" s="169" t="s">
        <v>148</v>
      </c>
      <c r="B884" s="171" t="s">
        <v>25</v>
      </c>
      <c r="C884" s="143">
        <v>11</v>
      </c>
      <c r="D884" s="579">
        <v>3</v>
      </c>
      <c r="E884" s="580" t="s">
        <v>241</v>
      </c>
      <c r="F884" s="145">
        <v>244</v>
      </c>
      <c r="G884" s="172">
        <v>346</v>
      </c>
      <c r="H884" s="990"/>
      <c r="I884" s="990"/>
      <c r="J884" s="980">
        <f t="shared" si="38"/>
        <v>0</v>
      </c>
    </row>
    <row r="885" spans="1:10" s="15" customFormat="1" ht="15" thickBot="1" x14ac:dyDescent="0.25">
      <c r="A885" s="426" t="s">
        <v>411</v>
      </c>
      <c r="B885" s="427" t="s">
        <v>25</v>
      </c>
      <c r="C885" s="428"/>
      <c r="D885" s="428"/>
      <c r="E885" s="461"/>
      <c r="F885" s="430"/>
      <c r="G885" s="430"/>
      <c r="H885" s="908">
        <f>SUM(H887:H900)-H890</f>
        <v>10322.341</v>
      </c>
      <c r="I885" s="908">
        <f>SUM(I887:I900)-I890</f>
        <v>10395.81588</v>
      </c>
      <c r="J885" s="909">
        <f>SUM(J887:J900)-J890</f>
        <v>73.474879999999999</v>
      </c>
    </row>
    <row r="886" spans="1:10" s="15" customFormat="1" ht="15" x14ac:dyDescent="0.25">
      <c r="A886" s="687" t="s">
        <v>28</v>
      </c>
      <c r="B886" s="688" t="s">
        <v>25</v>
      </c>
      <c r="C886" s="159">
        <v>11</v>
      </c>
      <c r="D886" s="689">
        <v>3</v>
      </c>
      <c r="E886" s="690" t="s">
        <v>241</v>
      </c>
      <c r="F886" s="160">
        <v>0</v>
      </c>
      <c r="G886" s="691">
        <v>210</v>
      </c>
      <c r="H886" s="1098">
        <f>H887+H888</f>
        <v>10084.891</v>
      </c>
      <c r="I886" s="1098">
        <f>I887+I888</f>
        <v>10084.891</v>
      </c>
      <c r="J886" s="1099">
        <f>J887+J888</f>
        <v>0</v>
      </c>
    </row>
    <row r="887" spans="1:10" s="15" customFormat="1" ht="15" x14ac:dyDescent="0.25">
      <c r="A887" s="109" t="s">
        <v>29</v>
      </c>
      <c r="B887" s="54" t="s">
        <v>25</v>
      </c>
      <c r="C887" s="30">
        <v>11</v>
      </c>
      <c r="D887" s="281">
        <v>3</v>
      </c>
      <c r="E887" s="282" t="s">
        <v>241</v>
      </c>
      <c r="F887" s="32">
        <v>111</v>
      </c>
      <c r="G887" s="68">
        <v>211</v>
      </c>
      <c r="H887" s="1093">
        <v>7745.692</v>
      </c>
      <c r="I887" s="1093">
        <v>7745.692</v>
      </c>
      <c r="J887" s="978">
        <f t="shared" si="38"/>
        <v>0</v>
      </c>
    </row>
    <row r="888" spans="1:10" s="15" customFormat="1" ht="15" x14ac:dyDescent="0.25">
      <c r="A888" s="109" t="s">
        <v>58</v>
      </c>
      <c r="B888" s="54" t="s">
        <v>25</v>
      </c>
      <c r="C888" s="30">
        <v>11</v>
      </c>
      <c r="D888" s="281">
        <v>3</v>
      </c>
      <c r="E888" s="282" t="s">
        <v>241</v>
      </c>
      <c r="F888" s="32">
        <v>119</v>
      </c>
      <c r="G888" s="68">
        <v>213</v>
      </c>
      <c r="H888" s="1093">
        <v>2339.1990000000001</v>
      </c>
      <c r="I888" s="1093">
        <v>2339.1990000000001</v>
      </c>
      <c r="J888" s="978">
        <f t="shared" si="38"/>
        <v>0</v>
      </c>
    </row>
    <row r="889" spans="1:10" s="15" customFormat="1" ht="15" x14ac:dyDescent="0.25">
      <c r="A889" s="176" t="s">
        <v>33</v>
      </c>
      <c r="B889" s="117" t="s">
        <v>25</v>
      </c>
      <c r="C889" s="25">
        <v>11</v>
      </c>
      <c r="D889" s="579">
        <v>3</v>
      </c>
      <c r="E889" s="580" t="s">
        <v>241</v>
      </c>
      <c r="F889" s="27">
        <v>247</v>
      </c>
      <c r="G889" s="316">
        <v>223</v>
      </c>
      <c r="H889" s="75">
        <f>80-24</f>
        <v>56</v>
      </c>
      <c r="I889" s="75">
        <f>80-24</f>
        <v>56</v>
      </c>
      <c r="J889" s="980">
        <f t="shared" si="38"/>
        <v>0</v>
      </c>
    </row>
    <row r="890" spans="1:10" s="333" customFormat="1" ht="11.25" x14ac:dyDescent="0.2">
      <c r="A890" s="814" t="s">
        <v>146</v>
      </c>
      <c r="B890" s="178" t="s">
        <v>25</v>
      </c>
      <c r="C890" s="179">
        <v>11</v>
      </c>
      <c r="D890" s="692">
        <v>3</v>
      </c>
      <c r="E890" s="693" t="s">
        <v>241</v>
      </c>
      <c r="F890" s="181">
        <v>247</v>
      </c>
      <c r="G890" s="182">
        <v>223</v>
      </c>
      <c r="H890" s="911">
        <v>5.8607800000000001</v>
      </c>
      <c r="I890" s="1095">
        <v>5.8607800000000001</v>
      </c>
      <c r="J890" s="1010">
        <f t="shared" si="38"/>
        <v>0</v>
      </c>
    </row>
    <row r="891" spans="1:10" s="15" customFormat="1" ht="15" x14ac:dyDescent="0.25">
      <c r="A891" s="176" t="s">
        <v>35</v>
      </c>
      <c r="B891" s="117" t="s">
        <v>25</v>
      </c>
      <c r="C891" s="25">
        <v>11</v>
      </c>
      <c r="D891" s="579">
        <v>3</v>
      </c>
      <c r="E891" s="580" t="s">
        <v>241</v>
      </c>
      <c r="F891" s="27">
        <v>244</v>
      </c>
      <c r="G891" s="316">
        <v>225</v>
      </c>
      <c r="H891" s="75"/>
      <c r="I891" s="75">
        <v>50</v>
      </c>
      <c r="J891" s="980">
        <f t="shared" si="38"/>
        <v>50</v>
      </c>
    </row>
    <row r="892" spans="1:10" s="15" customFormat="1" ht="15" x14ac:dyDescent="0.25">
      <c r="A892" s="176" t="s">
        <v>264</v>
      </c>
      <c r="B892" s="117" t="s">
        <v>25</v>
      </c>
      <c r="C892" s="25">
        <v>11</v>
      </c>
      <c r="D892" s="579">
        <v>3</v>
      </c>
      <c r="E892" s="580" t="s">
        <v>241</v>
      </c>
      <c r="F892" s="27">
        <v>244</v>
      </c>
      <c r="G892" s="316">
        <v>226</v>
      </c>
      <c r="H892" s="75"/>
      <c r="I892" s="75">
        <v>23.474879999999999</v>
      </c>
      <c r="J892" s="980">
        <f t="shared" ref="J892" si="39">I892-H892</f>
        <v>23.474879999999999</v>
      </c>
    </row>
    <row r="893" spans="1:10" s="15" customFormat="1" ht="15" x14ac:dyDescent="0.25">
      <c r="A893" s="176" t="s">
        <v>44</v>
      </c>
      <c r="B893" s="117" t="s">
        <v>25</v>
      </c>
      <c r="C893" s="25">
        <v>11</v>
      </c>
      <c r="D893" s="579">
        <v>3</v>
      </c>
      <c r="E893" s="580" t="s">
        <v>241</v>
      </c>
      <c r="F893" s="27">
        <v>244</v>
      </c>
      <c r="G893" s="316">
        <v>226</v>
      </c>
      <c r="H893" s="75">
        <f>23+2.45+6+5+5</f>
        <v>41.45</v>
      </c>
      <c r="I893" s="75">
        <f>23+2.45+6+5+5</f>
        <v>41.45</v>
      </c>
      <c r="J893" s="980">
        <f t="shared" si="38"/>
        <v>0</v>
      </c>
    </row>
    <row r="894" spans="1:10" s="15" customFormat="1" ht="15" x14ac:dyDescent="0.25">
      <c r="A894" s="177" t="s">
        <v>72</v>
      </c>
      <c r="B894" s="117" t="s">
        <v>25</v>
      </c>
      <c r="C894" s="25">
        <v>11</v>
      </c>
      <c r="D894" s="579">
        <v>3</v>
      </c>
      <c r="E894" s="580" t="s">
        <v>241</v>
      </c>
      <c r="F894" s="27">
        <v>851</v>
      </c>
      <c r="G894" s="316">
        <v>291</v>
      </c>
      <c r="H894" s="75"/>
      <c r="I894" s="75"/>
      <c r="J894" s="980">
        <f t="shared" si="38"/>
        <v>0</v>
      </c>
    </row>
    <row r="895" spans="1:10" s="15" customFormat="1" ht="15" x14ac:dyDescent="0.25">
      <c r="A895" s="177" t="s">
        <v>45</v>
      </c>
      <c r="B895" s="117" t="s">
        <v>25</v>
      </c>
      <c r="C895" s="25">
        <v>11</v>
      </c>
      <c r="D895" s="579">
        <v>3</v>
      </c>
      <c r="E895" s="580" t="s">
        <v>241</v>
      </c>
      <c r="F895" s="27">
        <v>244</v>
      </c>
      <c r="G895" s="316">
        <v>310</v>
      </c>
      <c r="H895" s="75"/>
      <c r="I895" s="75"/>
      <c r="J895" s="980">
        <f t="shared" si="38"/>
        <v>0</v>
      </c>
    </row>
    <row r="896" spans="1:10" s="15" customFormat="1" ht="15" x14ac:dyDescent="0.25">
      <c r="A896" s="177" t="s">
        <v>143</v>
      </c>
      <c r="B896" s="117" t="s">
        <v>25</v>
      </c>
      <c r="C896" s="25">
        <v>11</v>
      </c>
      <c r="D896" s="579">
        <v>3</v>
      </c>
      <c r="E896" s="580" t="s">
        <v>241</v>
      </c>
      <c r="F896" s="27">
        <v>244</v>
      </c>
      <c r="G896" s="316">
        <v>343</v>
      </c>
      <c r="H896" s="75">
        <v>140</v>
      </c>
      <c r="I896" s="75">
        <v>140</v>
      </c>
      <c r="J896" s="980">
        <f t="shared" si="38"/>
        <v>0</v>
      </c>
    </row>
    <row r="897" spans="1:10" s="333" customFormat="1" ht="15" x14ac:dyDescent="0.25">
      <c r="A897" s="184" t="s">
        <v>146</v>
      </c>
      <c r="B897" s="178" t="s">
        <v>25</v>
      </c>
      <c r="C897" s="179">
        <v>11</v>
      </c>
      <c r="D897" s="692">
        <v>3</v>
      </c>
      <c r="E897" s="693" t="s">
        <v>241</v>
      </c>
      <c r="F897" s="181">
        <v>244</v>
      </c>
      <c r="G897" s="182">
        <v>343</v>
      </c>
      <c r="H897" s="911"/>
      <c r="I897" s="911"/>
      <c r="J897" s="980">
        <f t="shared" si="38"/>
        <v>0</v>
      </c>
    </row>
    <row r="898" spans="1:10" s="15" customFormat="1" ht="15" x14ac:dyDescent="0.25">
      <c r="A898" s="177" t="s">
        <v>144</v>
      </c>
      <c r="B898" s="117" t="s">
        <v>25</v>
      </c>
      <c r="C898" s="25">
        <v>11</v>
      </c>
      <c r="D898" s="579">
        <v>3</v>
      </c>
      <c r="E898" s="580" t="s">
        <v>241</v>
      </c>
      <c r="F898" s="27">
        <v>244</v>
      </c>
      <c r="G898" s="316">
        <v>343</v>
      </c>
      <c r="H898" s="75"/>
      <c r="I898" s="75"/>
      <c r="J898" s="980">
        <f t="shared" si="38"/>
        <v>0</v>
      </c>
    </row>
    <row r="899" spans="1:10" s="15" customFormat="1" ht="15" x14ac:dyDescent="0.25">
      <c r="A899" s="167" t="s">
        <v>187</v>
      </c>
      <c r="B899" s="117" t="s">
        <v>25</v>
      </c>
      <c r="C899" s="25">
        <v>11</v>
      </c>
      <c r="D899" s="579">
        <v>3</v>
      </c>
      <c r="E899" s="580" t="s">
        <v>241</v>
      </c>
      <c r="F899" s="27">
        <v>244</v>
      </c>
      <c r="G899" s="316">
        <v>344</v>
      </c>
      <c r="H899" s="75"/>
      <c r="I899" s="75"/>
      <c r="J899" s="980">
        <f t="shared" si="38"/>
        <v>0</v>
      </c>
    </row>
    <row r="900" spans="1:10" s="15" customFormat="1" ht="15.75" thickBot="1" x14ac:dyDescent="0.3">
      <c r="A900" s="169" t="s">
        <v>148</v>
      </c>
      <c r="B900" s="171" t="s">
        <v>25</v>
      </c>
      <c r="C900" s="143">
        <v>11</v>
      </c>
      <c r="D900" s="579">
        <v>3</v>
      </c>
      <c r="E900" s="580" t="s">
        <v>241</v>
      </c>
      <c r="F900" s="145">
        <v>244</v>
      </c>
      <c r="G900" s="172">
        <v>346</v>
      </c>
      <c r="H900" s="990"/>
      <c r="I900" s="990"/>
      <c r="J900" s="980">
        <f t="shared" si="38"/>
        <v>0</v>
      </c>
    </row>
    <row r="901" spans="1:10" s="15" customFormat="1" ht="15" thickBot="1" x14ac:dyDescent="0.25">
      <c r="A901" s="426" t="s">
        <v>412</v>
      </c>
      <c r="B901" s="427" t="s">
        <v>25</v>
      </c>
      <c r="C901" s="428"/>
      <c r="D901" s="428"/>
      <c r="E901" s="461"/>
      <c r="F901" s="430"/>
      <c r="G901" s="430"/>
      <c r="H901" s="908">
        <f>SUM(H903:H913)-H906</f>
        <v>7250.0169999999989</v>
      </c>
      <c r="I901" s="908">
        <f>SUM(I903:I913)-I906</f>
        <v>6875.0169999999989</v>
      </c>
      <c r="J901" s="909">
        <f>SUM(J903:J913)-J906</f>
        <v>-375</v>
      </c>
    </row>
    <row r="902" spans="1:10" s="15" customFormat="1" ht="15" x14ac:dyDescent="0.25">
      <c r="A902" s="687" t="s">
        <v>28</v>
      </c>
      <c r="B902" s="688" t="s">
        <v>25</v>
      </c>
      <c r="C902" s="159">
        <v>11</v>
      </c>
      <c r="D902" s="689">
        <v>3</v>
      </c>
      <c r="E902" s="690" t="s">
        <v>241</v>
      </c>
      <c r="F902" s="160">
        <v>0</v>
      </c>
      <c r="G902" s="691">
        <v>210</v>
      </c>
      <c r="H902" s="1098">
        <f>H903+H904</f>
        <v>6717.5669999999991</v>
      </c>
      <c r="I902" s="1098">
        <f>I903+I904</f>
        <v>6717.5669999999991</v>
      </c>
      <c r="J902" s="1099">
        <f>J903+J904</f>
        <v>0</v>
      </c>
    </row>
    <row r="903" spans="1:10" s="15" customFormat="1" ht="15" x14ac:dyDescent="0.25">
      <c r="A903" s="109" t="s">
        <v>29</v>
      </c>
      <c r="B903" s="54" t="s">
        <v>25</v>
      </c>
      <c r="C903" s="30">
        <v>11</v>
      </c>
      <c r="D903" s="281">
        <v>3</v>
      </c>
      <c r="E903" s="282" t="s">
        <v>241</v>
      </c>
      <c r="F903" s="32">
        <v>111</v>
      </c>
      <c r="G903" s="68">
        <v>211</v>
      </c>
      <c r="H903" s="1093">
        <v>5159.4219999999996</v>
      </c>
      <c r="I903" s="1093">
        <v>5159.4219999999996</v>
      </c>
      <c r="J903" s="978">
        <f t="shared" si="38"/>
        <v>0</v>
      </c>
    </row>
    <row r="904" spans="1:10" s="15" customFormat="1" ht="15" x14ac:dyDescent="0.25">
      <c r="A904" s="109" t="s">
        <v>58</v>
      </c>
      <c r="B904" s="54" t="s">
        <v>25</v>
      </c>
      <c r="C904" s="30">
        <v>11</v>
      </c>
      <c r="D904" s="281">
        <v>3</v>
      </c>
      <c r="E904" s="282" t="s">
        <v>241</v>
      </c>
      <c r="F904" s="32">
        <v>119</v>
      </c>
      <c r="G904" s="68">
        <v>213</v>
      </c>
      <c r="H904" s="1093">
        <v>1558.145</v>
      </c>
      <c r="I904" s="1093">
        <v>1558.145</v>
      </c>
      <c r="J904" s="978">
        <f t="shared" si="38"/>
        <v>0</v>
      </c>
    </row>
    <row r="905" spans="1:10" s="15" customFormat="1" ht="15" x14ac:dyDescent="0.25">
      <c r="A905" s="176" t="s">
        <v>33</v>
      </c>
      <c r="B905" s="117" t="s">
        <v>25</v>
      </c>
      <c r="C905" s="25">
        <v>11</v>
      </c>
      <c r="D905" s="579">
        <v>3</v>
      </c>
      <c r="E905" s="580" t="s">
        <v>241</v>
      </c>
      <c r="F905" s="27">
        <v>247</v>
      </c>
      <c r="G905" s="316">
        <v>223</v>
      </c>
      <c r="H905" s="75">
        <f>694-208</f>
        <v>486</v>
      </c>
      <c r="I905" s="75">
        <f>694-208-460</f>
        <v>26</v>
      </c>
      <c r="J905" s="980">
        <f t="shared" si="38"/>
        <v>-460</v>
      </c>
    </row>
    <row r="906" spans="1:10" s="333" customFormat="1" ht="11.25" x14ac:dyDescent="0.2">
      <c r="A906" s="814" t="s">
        <v>146</v>
      </c>
      <c r="B906" s="178" t="s">
        <v>25</v>
      </c>
      <c r="C906" s="179">
        <v>11</v>
      </c>
      <c r="D906" s="692">
        <v>3</v>
      </c>
      <c r="E906" s="693" t="s">
        <v>241</v>
      </c>
      <c r="F906" s="181">
        <v>247</v>
      </c>
      <c r="G906" s="182">
        <v>223</v>
      </c>
      <c r="H906" s="911">
        <v>7.9474799999999997</v>
      </c>
      <c r="I906" s="1095">
        <v>7.9474799999999997</v>
      </c>
      <c r="J906" s="1010">
        <f t="shared" ref="J906" si="40">I906-H906</f>
        <v>0</v>
      </c>
    </row>
    <row r="907" spans="1:10" s="15" customFormat="1" ht="15" x14ac:dyDescent="0.25">
      <c r="A907" s="176" t="s">
        <v>35</v>
      </c>
      <c r="B907" s="117" t="s">
        <v>25</v>
      </c>
      <c r="C907" s="25">
        <v>11</v>
      </c>
      <c r="D907" s="579">
        <v>3</v>
      </c>
      <c r="E907" s="580" t="s">
        <v>241</v>
      </c>
      <c r="F907" s="27">
        <v>244</v>
      </c>
      <c r="G907" s="316">
        <v>225</v>
      </c>
      <c r="H907" s="75"/>
      <c r="I907" s="75">
        <v>50</v>
      </c>
      <c r="J907" s="980">
        <f t="shared" si="38"/>
        <v>50</v>
      </c>
    </row>
    <row r="908" spans="1:10" s="15" customFormat="1" ht="15" x14ac:dyDescent="0.25">
      <c r="A908" s="176" t="s">
        <v>264</v>
      </c>
      <c r="B908" s="117" t="s">
        <v>25</v>
      </c>
      <c r="C908" s="25">
        <v>11</v>
      </c>
      <c r="D908" s="579">
        <v>3</v>
      </c>
      <c r="E908" s="580" t="s">
        <v>241</v>
      </c>
      <c r="F908" s="27">
        <v>244</v>
      </c>
      <c r="G908" s="316">
        <v>226</v>
      </c>
      <c r="H908" s="75"/>
      <c r="I908" s="75">
        <v>35</v>
      </c>
      <c r="J908" s="980">
        <f t="shared" si="38"/>
        <v>35</v>
      </c>
    </row>
    <row r="909" spans="1:10" s="15" customFormat="1" ht="15" x14ac:dyDescent="0.25">
      <c r="A909" s="176" t="s">
        <v>44</v>
      </c>
      <c r="B909" s="117" t="s">
        <v>25</v>
      </c>
      <c r="C909" s="25">
        <v>11</v>
      </c>
      <c r="D909" s="579">
        <v>3</v>
      </c>
      <c r="E909" s="580" t="s">
        <v>241</v>
      </c>
      <c r="F909" s="27">
        <v>244</v>
      </c>
      <c r="G909" s="316">
        <v>226</v>
      </c>
      <c r="H909" s="75">
        <f>23+2.45+6+5+5+5</f>
        <v>46.45</v>
      </c>
      <c r="I909" s="75">
        <f>23+2.45+6+5+5+5</f>
        <v>46.45</v>
      </c>
      <c r="J909" s="980">
        <f t="shared" si="38"/>
        <v>0</v>
      </c>
    </row>
    <row r="910" spans="1:10" s="15" customFormat="1" ht="15" x14ac:dyDescent="0.25">
      <c r="A910" s="177" t="s">
        <v>72</v>
      </c>
      <c r="B910" s="117" t="s">
        <v>25</v>
      </c>
      <c r="C910" s="25">
        <v>11</v>
      </c>
      <c r="D910" s="579">
        <v>3</v>
      </c>
      <c r="E910" s="580" t="s">
        <v>241</v>
      </c>
      <c r="F910" s="27">
        <v>851</v>
      </c>
      <c r="G910" s="316">
        <v>291</v>
      </c>
      <c r="H910" s="75"/>
      <c r="I910" s="75"/>
      <c r="J910" s="980">
        <f t="shared" si="38"/>
        <v>0</v>
      </c>
    </row>
    <row r="911" spans="1:10" s="15" customFormat="1" ht="15" x14ac:dyDescent="0.25">
      <c r="A911" s="177" t="s">
        <v>45</v>
      </c>
      <c r="B911" s="117" t="s">
        <v>25</v>
      </c>
      <c r="C911" s="25">
        <v>11</v>
      </c>
      <c r="D911" s="579">
        <v>3</v>
      </c>
      <c r="E911" s="580" t="s">
        <v>241</v>
      </c>
      <c r="F911" s="27">
        <v>244</v>
      </c>
      <c r="G911" s="316">
        <v>310</v>
      </c>
      <c r="H911" s="75"/>
      <c r="I911" s="75"/>
      <c r="J911" s="980">
        <f t="shared" si="38"/>
        <v>0</v>
      </c>
    </row>
    <row r="912" spans="1:10" s="15" customFormat="1" ht="15" x14ac:dyDescent="0.25">
      <c r="A912" s="167" t="s">
        <v>187</v>
      </c>
      <c r="B912" s="117" t="s">
        <v>25</v>
      </c>
      <c r="C912" s="25">
        <v>11</v>
      </c>
      <c r="D912" s="579">
        <v>3</v>
      </c>
      <c r="E912" s="580" t="s">
        <v>241</v>
      </c>
      <c r="F912" s="27">
        <v>244</v>
      </c>
      <c r="G912" s="316">
        <v>344</v>
      </c>
      <c r="H912" s="75"/>
      <c r="I912" s="75"/>
      <c r="J912" s="980">
        <f t="shared" si="38"/>
        <v>0</v>
      </c>
    </row>
    <row r="913" spans="1:10" s="15" customFormat="1" ht="15.75" thickBot="1" x14ac:dyDescent="0.3">
      <c r="A913" s="169" t="s">
        <v>148</v>
      </c>
      <c r="B913" s="171" t="s">
        <v>25</v>
      </c>
      <c r="C913" s="143">
        <v>11</v>
      </c>
      <c r="D913" s="579">
        <v>3</v>
      </c>
      <c r="E913" s="580" t="s">
        <v>241</v>
      </c>
      <c r="F913" s="145">
        <v>244</v>
      </c>
      <c r="G913" s="172">
        <v>346</v>
      </c>
      <c r="H913" s="990"/>
      <c r="I913" s="990"/>
      <c r="J913" s="980">
        <f t="shared" si="38"/>
        <v>0</v>
      </c>
    </row>
    <row r="914" spans="1:10" s="15" customFormat="1" ht="15" thickBot="1" x14ac:dyDescent="0.25">
      <c r="A914" s="426" t="s">
        <v>413</v>
      </c>
      <c r="B914" s="427" t="s">
        <v>25</v>
      </c>
      <c r="C914" s="428"/>
      <c r="D914" s="428"/>
      <c r="E914" s="461"/>
      <c r="F914" s="430"/>
      <c r="G914" s="430"/>
      <c r="H914" s="908">
        <f>SUM(H916:H924)</f>
        <v>9040.9560000000019</v>
      </c>
      <c r="I914" s="908">
        <f>SUM(I916:I924)</f>
        <v>9090.9560000000019</v>
      </c>
      <c r="J914" s="909">
        <f>SUM(J916:J924)</f>
        <v>50</v>
      </c>
    </row>
    <row r="915" spans="1:10" s="15" customFormat="1" ht="15" x14ac:dyDescent="0.25">
      <c r="A915" s="687" t="s">
        <v>28</v>
      </c>
      <c r="B915" s="688" t="s">
        <v>25</v>
      </c>
      <c r="C915" s="159">
        <v>11</v>
      </c>
      <c r="D915" s="689">
        <v>3</v>
      </c>
      <c r="E915" s="690" t="s">
        <v>241</v>
      </c>
      <c r="F915" s="160">
        <v>0</v>
      </c>
      <c r="G915" s="691">
        <v>210</v>
      </c>
      <c r="H915" s="1098">
        <f>H916+H917</f>
        <v>8999.5060000000012</v>
      </c>
      <c r="I915" s="1098">
        <f>I916+I917</f>
        <v>8999.5060000000012</v>
      </c>
      <c r="J915" s="1099">
        <f>J916+J917</f>
        <v>0</v>
      </c>
    </row>
    <row r="916" spans="1:10" s="15" customFormat="1" ht="15" x14ac:dyDescent="0.25">
      <c r="A916" s="109" t="s">
        <v>29</v>
      </c>
      <c r="B916" s="54" t="s">
        <v>25</v>
      </c>
      <c r="C916" s="30">
        <v>11</v>
      </c>
      <c r="D916" s="281">
        <v>3</v>
      </c>
      <c r="E916" s="282" t="s">
        <v>241</v>
      </c>
      <c r="F916" s="32">
        <v>111</v>
      </c>
      <c r="G916" s="68">
        <v>211</v>
      </c>
      <c r="H916" s="1093">
        <v>6912.0630000000001</v>
      </c>
      <c r="I916" s="1093">
        <v>6912.0630000000001</v>
      </c>
      <c r="J916" s="978">
        <f t="shared" si="38"/>
        <v>0</v>
      </c>
    </row>
    <row r="917" spans="1:10" s="15" customFormat="1" ht="15" x14ac:dyDescent="0.25">
      <c r="A917" s="109" t="s">
        <v>58</v>
      </c>
      <c r="B917" s="54" t="s">
        <v>25</v>
      </c>
      <c r="C917" s="30">
        <v>11</v>
      </c>
      <c r="D917" s="281">
        <v>3</v>
      </c>
      <c r="E917" s="282" t="s">
        <v>241</v>
      </c>
      <c r="F917" s="32">
        <v>119</v>
      </c>
      <c r="G917" s="68">
        <v>213</v>
      </c>
      <c r="H917" s="1093">
        <v>2087.4430000000002</v>
      </c>
      <c r="I917" s="1093">
        <v>2087.4430000000002</v>
      </c>
      <c r="J917" s="978">
        <f t="shared" si="38"/>
        <v>0</v>
      </c>
    </row>
    <row r="918" spans="1:10" s="15" customFormat="1" ht="15" x14ac:dyDescent="0.25">
      <c r="A918" s="176" t="s">
        <v>33</v>
      </c>
      <c r="B918" s="117" t="s">
        <v>25</v>
      </c>
      <c r="C918" s="25">
        <v>11</v>
      </c>
      <c r="D918" s="579">
        <v>3</v>
      </c>
      <c r="E918" s="580" t="s">
        <v>241</v>
      </c>
      <c r="F918" s="27">
        <v>247</v>
      </c>
      <c r="G918" s="316">
        <v>223</v>
      </c>
      <c r="H918" s="75"/>
      <c r="I918" s="75"/>
      <c r="J918" s="980">
        <f t="shared" si="38"/>
        <v>0</v>
      </c>
    </row>
    <row r="919" spans="1:10" s="15" customFormat="1" ht="15" x14ac:dyDescent="0.25">
      <c r="A919" s="176" t="s">
        <v>35</v>
      </c>
      <c r="B919" s="117" t="s">
        <v>25</v>
      </c>
      <c r="C919" s="25">
        <v>11</v>
      </c>
      <c r="D919" s="579">
        <v>3</v>
      </c>
      <c r="E919" s="580" t="s">
        <v>241</v>
      </c>
      <c r="F919" s="27">
        <v>244</v>
      </c>
      <c r="G919" s="316">
        <v>225</v>
      </c>
      <c r="H919" s="75"/>
      <c r="I919" s="75">
        <v>50</v>
      </c>
      <c r="J919" s="980">
        <f t="shared" si="38"/>
        <v>50</v>
      </c>
    </row>
    <row r="920" spans="1:10" s="15" customFormat="1" ht="15" x14ac:dyDescent="0.25">
      <c r="A920" s="176" t="s">
        <v>44</v>
      </c>
      <c r="B920" s="117" t="s">
        <v>25</v>
      </c>
      <c r="C920" s="25">
        <v>11</v>
      </c>
      <c r="D920" s="579">
        <v>3</v>
      </c>
      <c r="E920" s="580" t="s">
        <v>241</v>
      </c>
      <c r="F920" s="27">
        <v>244</v>
      </c>
      <c r="G920" s="316">
        <v>226</v>
      </c>
      <c r="H920" s="75">
        <f>23+2.45+6+5+5</f>
        <v>41.45</v>
      </c>
      <c r="I920" s="75">
        <f>23+2.45+6+5+5</f>
        <v>41.45</v>
      </c>
      <c r="J920" s="980">
        <f t="shared" si="38"/>
        <v>0</v>
      </c>
    </row>
    <row r="921" spans="1:10" s="15" customFormat="1" ht="15" x14ac:dyDescent="0.25">
      <c r="A921" s="177" t="s">
        <v>72</v>
      </c>
      <c r="B921" s="117" t="s">
        <v>25</v>
      </c>
      <c r="C921" s="25">
        <v>11</v>
      </c>
      <c r="D921" s="579">
        <v>3</v>
      </c>
      <c r="E921" s="580" t="s">
        <v>241</v>
      </c>
      <c r="F921" s="27">
        <v>851</v>
      </c>
      <c r="G921" s="316">
        <v>291</v>
      </c>
      <c r="H921" s="75"/>
      <c r="I921" s="75"/>
      <c r="J921" s="980">
        <f t="shared" si="38"/>
        <v>0</v>
      </c>
    </row>
    <row r="922" spans="1:10" s="15" customFormat="1" ht="15" x14ac:dyDescent="0.25">
      <c r="A922" s="177" t="s">
        <v>45</v>
      </c>
      <c r="B922" s="117" t="s">
        <v>25</v>
      </c>
      <c r="C922" s="25">
        <v>11</v>
      </c>
      <c r="D922" s="579">
        <v>3</v>
      </c>
      <c r="E922" s="580" t="s">
        <v>241</v>
      </c>
      <c r="F922" s="27">
        <v>244</v>
      </c>
      <c r="G922" s="316">
        <v>310</v>
      </c>
      <c r="H922" s="75"/>
      <c r="I922" s="75"/>
      <c r="J922" s="980">
        <f t="shared" si="38"/>
        <v>0</v>
      </c>
    </row>
    <row r="923" spans="1:10" s="15" customFormat="1" ht="15" x14ac:dyDescent="0.25">
      <c r="A923" s="167" t="s">
        <v>187</v>
      </c>
      <c r="B923" s="117" t="s">
        <v>25</v>
      </c>
      <c r="C923" s="25">
        <v>11</v>
      </c>
      <c r="D923" s="579">
        <v>3</v>
      </c>
      <c r="E923" s="580" t="s">
        <v>241</v>
      </c>
      <c r="F923" s="27">
        <v>244</v>
      </c>
      <c r="G923" s="316">
        <v>344</v>
      </c>
      <c r="H923" s="75"/>
      <c r="I923" s="75"/>
      <c r="J923" s="980">
        <f t="shared" si="38"/>
        <v>0</v>
      </c>
    </row>
    <row r="924" spans="1:10" s="15" customFormat="1" ht="15.75" thickBot="1" x14ac:dyDescent="0.3">
      <c r="A924" s="324" t="s">
        <v>148</v>
      </c>
      <c r="B924" s="322" t="s">
        <v>25</v>
      </c>
      <c r="C924" s="313">
        <v>11</v>
      </c>
      <c r="D924" s="700">
        <v>3</v>
      </c>
      <c r="E924" s="701" t="s">
        <v>241</v>
      </c>
      <c r="F924" s="315">
        <v>244</v>
      </c>
      <c r="G924" s="323">
        <v>346</v>
      </c>
      <c r="H924" s="913"/>
      <c r="I924" s="913"/>
      <c r="J924" s="980">
        <f t="shared" si="38"/>
        <v>0</v>
      </c>
    </row>
    <row r="925" spans="1:10" s="15" customFormat="1" ht="16.5" customHeight="1" thickBot="1" x14ac:dyDescent="0.25">
      <c r="A925" s="426" t="s">
        <v>445</v>
      </c>
      <c r="B925" s="427" t="s">
        <v>25</v>
      </c>
      <c r="C925" s="428"/>
      <c r="D925" s="428"/>
      <c r="E925" s="461"/>
      <c r="F925" s="430"/>
      <c r="G925" s="430"/>
      <c r="H925" s="908">
        <f>H926+H927+H931+H928</f>
        <v>9094.3554999999997</v>
      </c>
      <c r="I925" s="908">
        <f>I926+I927+I931+I928</f>
        <v>9094.3554999999997</v>
      </c>
      <c r="J925" s="909">
        <f>J926+J927+J931+J928</f>
        <v>0</v>
      </c>
    </row>
    <row r="926" spans="1:10" s="15" customFormat="1" ht="16.5" customHeight="1" x14ac:dyDescent="0.25">
      <c r="A926" s="173" t="s">
        <v>194</v>
      </c>
      <c r="B926" s="174" t="s">
        <v>25</v>
      </c>
      <c r="C926" s="98">
        <v>7</v>
      </c>
      <c r="D926" s="98">
        <v>1</v>
      </c>
      <c r="E926" s="103">
        <v>9994209900</v>
      </c>
      <c r="F926" s="99">
        <v>112</v>
      </c>
      <c r="G926" s="398">
        <v>212</v>
      </c>
      <c r="H926" s="1080"/>
      <c r="I926" s="1080"/>
      <c r="J926" s="978">
        <f t="shared" si="38"/>
        <v>0</v>
      </c>
    </row>
    <row r="927" spans="1:10" s="15" customFormat="1" ht="16.5" customHeight="1" thickBot="1" x14ac:dyDescent="0.3">
      <c r="A927" s="177" t="s">
        <v>195</v>
      </c>
      <c r="B927" s="117" t="s">
        <v>25</v>
      </c>
      <c r="C927" s="25">
        <v>7</v>
      </c>
      <c r="D927" s="25">
        <v>2</v>
      </c>
      <c r="E927" s="26">
        <v>9994219900</v>
      </c>
      <c r="F927" s="27">
        <v>112</v>
      </c>
      <c r="G927" s="316">
        <v>212</v>
      </c>
      <c r="H927" s="75"/>
      <c r="I927" s="75"/>
      <c r="J927" s="978">
        <f t="shared" si="38"/>
        <v>0</v>
      </c>
    </row>
    <row r="928" spans="1:10" s="15" customFormat="1" ht="26.25" customHeight="1" x14ac:dyDescent="0.2">
      <c r="A928" s="72" t="s">
        <v>449</v>
      </c>
      <c r="B928" s="120" t="s">
        <v>25</v>
      </c>
      <c r="C928" s="73">
        <v>7</v>
      </c>
      <c r="D928" s="73">
        <v>2</v>
      </c>
      <c r="E928" s="121">
        <v>0</v>
      </c>
      <c r="F928" s="74">
        <v>0</v>
      </c>
      <c r="G928" s="702"/>
      <c r="H928" s="994">
        <f>H929+H930</f>
        <v>4.1064999999999996</v>
      </c>
      <c r="I928" s="994">
        <f>I929+I930</f>
        <v>4.1064999999999996</v>
      </c>
      <c r="J928" s="995">
        <f>J929+J930</f>
        <v>0</v>
      </c>
    </row>
    <row r="929" spans="1:10" s="15" customFormat="1" ht="16.5" customHeight="1" x14ac:dyDescent="0.25">
      <c r="A929" s="647" t="s">
        <v>378</v>
      </c>
      <c r="B929" s="642" t="s">
        <v>25</v>
      </c>
      <c r="C929" s="159">
        <v>7</v>
      </c>
      <c r="D929" s="159">
        <v>2</v>
      </c>
      <c r="E929" s="643" t="s">
        <v>380</v>
      </c>
      <c r="F929" s="666">
        <v>113</v>
      </c>
      <c r="G929" s="648">
        <v>226</v>
      </c>
      <c r="H929" s="1029">
        <v>3.1539999999999999</v>
      </c>
      <c r="I929" s="1029">
        <v>3.1539999999999999</v>
      </c>
      <c r="J929" s="980">
        <f t="shared" si="38"/>
        <v>0</v>
      </c>
    </row>
    <row r="930" spans="1:10" s="15" customFormat="1" ht="16.5" customHeight="1" thickBot="1" x14ac:dyDescent="0.3">
      <c r="A930" s="650" t="s">
        <v>379</v>
      </c>
      <c r="B930" s="644" t="s">
        <v>25</v>
      </c>
      <c r="C930" s="477">
        <v>7</v>
      </c>
      <c r="D930" s="477">
        <v>2</v>
      </c>
      <c r="E930" s="645" t="s">
        <v>380</v>
      </c>
      <c r="F930" s="667">
        <v>119</v>
      </c>
      <c r="G930" s="651">
        <v>226</v>
      </c>
      <c r="H930" s="1102">
        <v>0.95250000000000001</v>
      </c>
      <c r="I930" s="1102">
        <v>0.95250000000000001</v>
      </c>
      <c r="J930" s="991">
        <f t="shared" si="38"/>
        <v>0</v>
      </c>
    </row>
    <row r="931" spans="1:10" s="48" customFormat="1" ht="14.25" x14ac:dyDescent="0.2">
      <c r="A931" s="337" t="s">
        <v>159</v>
      </c>
      <c r="B931" s="335" t="s">
        <v>25</v>
      </c>
      <c r="C931" s="40">
        <v>7</v>
      </c>
      <c r="D931" s="40">
        <v>9</v>
      </c>
      <c r="E931" s="41">
        <v>9994529900</v>
      </c>
      <c r="F931" s="42">
        <v>0</v>
      </c>
      <c r="G931" s="336"/>
      <c r="H931" s="894">
        <f>SUM(H933:H944)</f>
        <v>9090.2489999999998</v>
      </c>
      <c r="I931" s="894">
        <f>SUM(I933:I944)</f>
        <v>9090.2489999999998</v>
      </c>
      <c r="J931" s="1103">
        <f>SUM(J933:J944)</f>
        <v>0</v>
      </c>
    </row>
    <row r="932" spans="1:10" s="15" customFormat="1" ht="15" x14ac:dyDescent="0.25">
      <c r="A932" s="177" t="s">
        <v>28</v>
      </c>
      <c r="B932" s="117" t="s">
        <v>25</v>
      </c>
      <c r="C932" s="25">
        <v>7</v>
      </c>
      <c r="D932" s="25">
        <v>9</v>
      </c>
      <c r="E932" s="26">
        <v>9994529900</v>
      </c>
      <c r="F932" s="27">
        <v>0</v>
      </c>
      <c r="G932" s="316">
        <v>210</v>
      </c>
      <c r="H932" s="75">
        <f>H933+H934</f>
        <v>8429.8189999999995</v>
      </c>
      <c r="I932" s="75">
        <f>I933+I934</f>
        <v>8429.8189999999995</v>
      </c>
      <c r="J932" s="976">
        <f>J933+J934</f>
        <v>0</v>
      </c>
    </row>
    <row r="933" spans="1:10" s="15" customFormat="1" ht="15" x14ac:dyDescent="0.25">
      <c r="A933" s="109" t="s">
        <v>29</v>
      </c>
      <c r="B933" s="54" t="s">
        <v>25</v>
      </c>
      <c r="C933" s="30">
        <v>7</v>
      </c>
      <c r="D933" s="30">
        <v>9</v>
      </c>
      <c r="E933" s="31">
        <v>9994529900</v>
      </c>
      <c r="F933" s="32">
        <v>111</v>
      </c>
      <c r="G933" s="110">
        <v>211</v>
      </c>
      <c r="H933" s="981">
        <v>6474.5150000000003</v>
      </c>
      <c r="I933" s="981">
        <v>6474.5150000000003</v>
      </c>
      <c r="J933" s="978">
        <f t="shared" si="38"/>
        <v>0</v>
      </c>
    </row>
    <row r="934" spans="1:10" s="15" customFormat="1" ht="15" x14ac:dyDescent="0.25">
      <c r="A934" s="109" t="s">
        <v>58</v>
      </c>
      <c r="B934" s="54" t="s">
        <v>25</v>
      </c>
      <c r="C934" s="30">
        <v>7</v>
      </c>
      <c r="D934" s="30">
        <v>9</v>
      </c>
      <c r="E934" s="31">
        <v>9994529900</v>
      </c>
      <c r="F934" s="32">
        <v>119</v>
      </c>
      <c r="G934" s="110">
        <v>213</v>
      </c>
      <c r="H934" s="981">
        <v>1955.3040000000001</v>
      </c>
      <c r="I934" s="981">
        <v>1955.3040000000001</v>
      </c>
      <c r="J934" s="978">
        <f t="shared" si="38"/>
        <v>0</v>
      </c>
    </row>
    <row r="935" spans="1:10" s="15" customFormat="1" ht="15" x14ac:dyDescent="0.25">
      <c r="A935" s="176" t="s">
        <v>186</v>
      </c>
      <c r="B935" s="117" t="s">
        <v>25</v>
      </c>
      <c r="C935" s="25">
        <v>7</v>
      </c>
      <c r="D935" s="25">
        <v>9</v>
      </c>
      <c r="E935" s="26">
        <v>9994529900</v>
      </c>
      <c r="F935" s="27">
        <v>112</v>
      </c>
      <c r="G935" s="316">
        <v>212</v>
      </c>
      <c r="H935" s="75"/>
      <c r="I935" s="75"/>
      <c r="J935" s="980">
        <f t="shared" si="38"/>
        <v>0</v>
      </c>
    </row>
    <row r="936" spans="1:10" s="15" customFormat="1" ht="15" x14ac:dyDescent="0.25">
      <c r="A936" s="176" t="s">
        <v>32</v>
      </c>
      <c r="B936" s="117" t="s">
        <v>25</v>
      </c>
      <c r="C936" s="25">
        <v>7</v>
      </c>
      <c r="D936" s="25">
        <v>9</v>
      </c>
      <c r="E936" s="26">
        <v>9994529900</v>
      </c>
      <c r="F936" s="27">
        <v>244</v>
      </c>
      <c r="G936" s="316">
        <v>221</v>
      </c>
      <c r="H936" s="75"/>
      <c r="I936" s="75"/>
      <c r="J936" s="980">
        <f t="shared" si="38"/>
        <v>0</v>
      </c>
    </row>
    <row r="937" spans="1:10" s="15" customFormat="1" ht="15" x14ac:dyDescent="0.25">
      <c r="A937" s="176" t="s">
        <v>221</v>
      </c>
      <c r="B937" s="117" t="s">
        <v>25</v>
      </c>
      <c r="C937" s="25">
        <v>7</v>
      </c>
      <c r="D937" s="25">
        <v>9</v>
      </c>
      <c r="E937" s="26">
        <v>9994529900</v>
      </c>
      <c r="F937" s="27">
        <v>244</v>
      </c>
      <c r="G937" s="316">
        <v>224</v>
      </c>
      <c r="H937" s="75">
        <v>90</v>
      </c>
      <c r="I937" s="75">
        <v>90</v>
      </c>
      <c r="J937" s="980">
        <f t="shared" si="38"/>
        <v>0</v>
      </c>
    </row>
    <row r="938" spans="1:10" s="15" customFormat="1" ht="15" x14ac:dyDescent="0.25">
      <c r="A938" s="176" t="s">
        <v>44</v>
      </c>
      <c r="B938" s="117" t="s">
        <v>25</v>
      </c>
      <c r="C938" s="25">
        <v>7</v>
      </c>
      <c r="D938" s="25">
        <v>9</v>
      </c>
      <c r="E938" s="26">
        <v>9994529900</v>
      </c>
      <c r="F938" s="27">
        <v>244</v>
      </c>
      <c r="G938" s="316">
        <v>226</v>
      </c>
      <c r="H938" s="75">
        <f>2.45+23+22.5+35</f>
        <v>82.95</v>
      </c>
      <c r="I938" s="75">
        <f>2.45+23+22.5+35</f>
        <v>82.95</v>
      </c>
      <c r="J938" s="980">
        <f t="shared" si="38"/>
        <v>0</v>
      </c>
    </row>
    <row r="939" spans="1:10" s="15" customFormat="1" ht="15" x14ac:dyDescent="0.25">
      <c r="A939" s="177" t="s">
        <v>75</v>
      </c>
      <c r="B939" s="117" t="s">
        <v>25</v>
      </c>
      <c r="C939" s="25">
        <v>7</v>
      </c>
      <c r="D939" s="25">
        <v>9</v>
      </c>
      <c r="E939" s="26">
        <v>9994529900</v>
      </c>
      <c r="F939" s="27">
        <v>852</v>
      </c>
      <c r="G939" s="316">
        <v>291</v>
      </c>
      <c r="H939" s="75">
        <v>2.48</v>
      </c>
      <c r="I939" s="75">
        <v>2.48</v>
      </c>
      <c r="J939" s="980">
        <f t="shared" si="38"/>
        <v>0</v>
      </c>
    </row>
    <row r="940" spans="1:10" s="15" customFormat="1" ht="15" x14ac:dyDescent="0.25">
      <c r="A940" s="167" t="s">
        <v>45</v>
      </c>
      <c r="B940" s="117" t="s">
        <v>25</v>
      </c>
      <c r="C940" s="25">
        <v>7</v>
      </c>
      <c r="D940" s="25">
        <v>9</v>
      </c>
      <c r="E940" s="26">
        <v>9994529900</v>
      </c>
      <c r="F940" s="27">
        <v>244</v>
      </c>
      <c r="G940" s="316">
        <v>310</v>
      </c>
      <c r="H940" s="75">
        <f>85+10.26+50</f>
        <v>145.26</v>
      </c>
      <c r="I940" s="75">
        <f>85+10.26+50</f>
        <v>145.26</v>
      </c>
      <c r="J940" s="980">
        <f t="shared" si="38"/>
        <v>0</v>
      </c>
    </row>
    <row r="941" spans="1:10" s="15" customFormat="1" ht="15" x14ac:dyDescent="0.25">
      <c r="A941" s="167" t="s">
        <v>554</v>
      </c>
      <c r="B941" s="117" t="s">
        <v>25</v>
      </c>
      <c r="C941" s="25">
        <v>7</v>
      </c>
      <c r="D941" s="25">
        <v>9</v>
      </c>
      <c r="E941" s="26">
        <v>9994529900</v>
      </c>
      <c r="F941" s="27">
        <v>244</v>
      </c>
      <c r="G941" s="316">
        <v>342</v>
      </c>
      <c r="H941" s="75"/>
      <c r="I941" s="75">
        <v>100</v>
      </c>
      <c r="J941" s="980">
        <f t="shared" si="38"/>
        <v>100</v>
      </c>
    </row>
    <row r="942" spans="1:10" s="15" customFormat="1" ht="15" x14ac:dyDescent="0.25">
      <c r="A942" s="185" t="s">
        <v>37</v>
      </c>
      <c r="B942" s="117" t="s">
        <v>25</v>
      </c>
      <c r="C942" s="25">
        <v>7</v>
      </c>
      <c r="D942" s="25">
        <v>9</v>
      </c>
      <c r="E942" s="26">
        <v>9994529900</v>
      </c>
      <c r="F942" s="27">
        <v>244</v>
      </c>
      <c r="G942" s="316">
        <v>343</v>
      </c>
      <c r="H942" s="75">
        <v>130</v>
      </c>
      <c r="I942" s="75">
        <v>130</v>
      </c>
      <c r="J942" s="980">
        <f t="shared" si="38"/>
        <v>0</v>
      </c>
    </row>
    <row r="943" spans="1:10" s="116" customFormat="1" ht="15" x14ac:dyDescent="0.25">
      <c r="A943" s="167" t="s">
        <v>148</v>
      </c>
      <c r="B943" s="117" t="s">
        <v>25</v>
      </c>
      <c r="C943" s="25">
        <v>7</v>
      </c>
      <c r="D943" s="25">
        <v>9</v>
      </c>
      <c r="E943" s="26">
        <v>9994529900</v>
      </c>
      <c r="F943" s="27">
        <v>244</v>
      </c>
      <c r="G943" s="316">
        <v>346</v>
      </c>
      <c r="H943" s="75">
        <f>50-10.26+50+100</f>
        <v>189.74</v>
      </c>
      <c r="I943" s="75">
        <f>50-10.26+50+100-100</f>
        <v>89.740000000000009</v>
      </c>
      <c r="J943" s="980">
        <f t="shared" si="38"/>
        <v>-100</v>
      </c>
    </row>
    <row r="944" spans="1:10" s="1" customFormat="1" ht="15.75" thickBot="1" x14ac:dyDescent="0.3">
      <c r="A944" s="455" t="s">
        <v>452</v>
      </c>
      <c r="B944" s="456" t="s">
        <v>25</v>
      </c>
      <c r="C944" s="457">
        <v>7</v>
      </c>
      <c r="D944" s="457">
        <v>9</v>
      </c>
      <c r="E944" s="458">
        <v>9994529900</v>
      </c>
      <c r="F944" s="459">
        <v>244</v>
      </c>
      <c r="G944" s="460">
        <v>349</v>
      </c>
      <c r="H944" s="904">
        <f>20+100-100</f>
        <v>20</v>
      </c>
      <c r="I944" s="904">
        <f>20+100-100</f>
        <v>20</v>
      </c>
      <c r="J944" s="980">
        <f t="shared" si="38"/>
        <v>0</v>
      </c>
    </row>
    <row r="945" spans="1:10" s="43" customFormat="1" ht="15" thickBot="1" x14ac:dyDescent="0.25">
      <c r="A945" s="462" t="s">
        <v>446</v>
      </c>
      <c r="B945" s="463" t="s">
        <v>25</v>
      </c>
      <c r="C945" s="428"/>
      <c r="D945" s="428"/>
      <c r="E945" s="461"/>
      <c r="F945" s="430"/>
      <c r="G945" s="464"/>
      <c r="H945" s="908">
        <f>H946+H962+H967+H971</f>
        <v>48538.561999999998</v>
      </c>
      <c r="I945" s="908">
        <f>I946+I962+I967+I971</f>
        <v>49096.87225</v>
      </c>
      <c r="J945" s="909">
        <f>J946+J962+J967+J971</f>
        <v>558.31025</v>
      </c>
    </row>
    <row r="946" spans="1:10" s="43" customFormat="1" ht="14.25" x14ac:dyDescent="0.2">
      <c r="A946" s="72" t="s">
        <v>76</v>
      </c>
      <c r="B946" s="114" t="s">
        <v>25</v>
      </c>
      <c r="C946" s="73">
        <v>8</v>
      </c>
      <c r="D946" s="73">
        <v>1</v>
      </c>
      <c r="E946" s="115">
        <v>9994409900</v>
      </c>
      <c r="F946" s="74">
        <v>0</v>
      </c>
      <c r="G946" s="74"/>
      <c r="H946" s="994">
        <f>SUM(H948:H961)-H960</f>
        <v>24054.908429999999</v>
      </c>
      <c r="I946" s="994">
        <f>SUM(I948:I961)-I960</f>
        <v>24604.908429999999</v>
      </c>
      <c r="J946" s="995">
        <f>SUM(J948:J961)-J960</f>
        <v>550</v>
      </c>
    </row>
    <row r="947" spans="1:10" s="1" customFormat="1" ht="15" x14ac:dyDescent="0.25">
      <c r="A947" s="23" t="s">
        <v>28</v>
      </c>
      <c r="B947" s="117" t="s">
        <v>25</v>
      </c>
      <c r="C947" s="25">
        <v>8</v>
      </c>
      <c r="D947" s="25">
        <v>1</v>
      </c>
      <c r="E947" s="26">
        <v>9994409900</v>
      </c>
      <c r="F947" s="27">
        <v>0</v>
      </c>
      <c r="G947" s="27">
        <v>210</v>
      </c>
      <c r="H947" s="75">
        <f>H948+H949</f>
        <v>22589.524999999998</v>
      </c>
      <c r="I947" s="75">
        <f>I948+I949</f>
        <v>22589.524999999998</v>
      </c>
      <c r="J947" s="976">
        <f>J948+J949</f>
        <v>0</v>
      </c>
    </row>
    <row r="948" spans="1:10" s="1" customFormat="1" ht="15" x14ac:dyDescent="0.25">
      <c r="A948" s="109" t="s">
        <v>29</v>
      </c>
      <c r="B948" s="54" t="s">
        <v>25</v>
      </c>
      <c r="C948" s="30">
        <v>8</v>
      </c>
      <c r="D948" s="30">
        <v>1</v>
      </c>
      <c r="E948" s="31">
        <v>9994409900</v>
      </c>
      <c r="F948" s="32">
        <v>111</v>
      </c>
      <c r="G948" s="110">
        <v>211</v>
      </c>
      <c r="H948" s="981">
        <f>20353.449-699.593-2304.147</f>
        <v>17349.708999999999</v>
      </c>
      <c r="I948" s="981">
        <f>20353.449-699.593-2304.147</f>
        <v>17349.708999999999</v>
      </c>
      <c r="J948" s="978">
        <f t="shared" ref="J948:J974" si="41">I948-H948</f>
        <v>0</v>
      </c>
    </row>
    <row r="949" spans="1:10" s="1" customFormat="1" ht="15" x14ac:dyDescent="0.25">
      <c r="A949" s="109" t="s">
        <v>38</v>
      </c>
      <c r="B949" s="54" t="s">
        <v>25</v>
      </c>
      <c r="C949" s="30">
        <v>8</v>
      </c>
      <c r="D949" s="30">
        <v>1</v>
      </c>
      <c r="E949" s="31">
        <v>9994409900</v>
      </c>
      <c r="F949" s="32">
        <v>119</v>
      </c>
      <c r="G949" s="110">
        <v>213</v>
      </c>
      <c r="H949" s="981">
        <v>5239.8159999999998</v>
      </c>
      <c r="I949" s="981">
        <v>5239.8159999999998</v>
      </c>
      <c r="J949" s="978">
        <f t="shared" si="41"/>
        <v>0</v>
      </c>
    </row>
    <row r="950" spans="1:10" s="1" customFormat="1" ht="15" x14ac:dyDescent="0.25">
      <c r="A950" s="176" t="s">
        <v>141</v>
      </c>
      <c r="B950" s="117" t="s">
        <v>25</v>
      </c>
      <c r="C950" s="25">
        <v>8</v>
      </c>
      <c r="D950" s="25">
        <v>1</v>
      </c>
      <c r="E950" s="26">
        <v>9994409900</v>
      </c>
      <c r="F950" s="27">
        <v>112</v>
      </c>
      <c r="G950" s="316">
        <v>212</v>
      </c>
      <c r="H950" s="75"/>
      <c r="I950" s="75"/>
      <c r="J950" s="980">
        <f t="shared" si="41"/>
        <v>0</v>
      </c>
    </row>
    <row r="951" spans="1:10" s="1" customFormat="1" ht="15" x14ac:dyDescent="0.25">
      <c r="A951" s="176" t="s">
        <v>32</v>
      </c>
      <c r="B951" s="117" t="s">
        <v>25</v>
      </c>
      <c r="C951" s="25">
        <v>8</v>
      </c>
      <c r="D951" s="25">
        <v>1</v>
      </c>
      <c r="E951" s="26">
        <v>9994409900</v>
      </c>
      <c r="F951" s="27">
        <v>244</v>
      </c>
      <c r="G951" s="316">
        <v>221</v>
      </c>
      <c r="H951" s="75">
        <v>20</v>
      </c>
      <c r="I951" s="75">
        <v>20</v>
      </c>
      <c r="J951" s="980">
        <f t="shared" si="41"/>
        <v>0</v>
      </c>
    </row>
    <row r="952" spans="1:10" s="1" customFormat="1" ht="15" x14ac:dyDescent="0.25">
      <c r="A952" s="176" t="s">
        <v>33</v>
      </c>
      <c r="B952" s="117" t="s">
        <v>25</v>
      </c>
      <c r="C952" s="25">
        <v>8</v>
      </c>
      <c r="D952" s="25">
        <v>1</v>
      </c>
      <c r="E952" s="26">
        <v>9994409900</v>
      </c>
      <c r="F952" s="27">
        <v>247</v>
      </c>
      <c r="G952" s="316">
        <v>223</v>
      </c>
      <c r="H952" s="75">
        <f>300-100</f>
        <v>200</v>
      </c>
      <c r="I952" s="75">
        <f>300-100+100</f>
        <v>300</v>
      </c>
      <c r="J952" s="980">
        <f t="shared" si="41"/>
        <v>100</v>
      </c>
    </row>
    <row r="953" spans="1:10" s="1" customFormat="1" ht="15" x14ac:dyDescent="0.25">
      <c r="A953" s="176" t="s">
        <v>44</v>
      </c>
      <c r="B953" s="117" t="s">
        <v>25</v>
      </c>
      <c r="C953" s="25">
        <v>8</v>
      </c>
      <c r="D953" s="25">
        <v>1</v>
      </c>
      <c r="E953" s="26">
        <v>9994409900</v>
      </c>
      <c r="F953" s="27">
        <v>244</v>
      </c>
      <c r="G953" s="316">
        <v>226</v>
      </c>
      <c r="H953" s="75">
        <v>30</v>
      </c>
      <c r="I953" s="75">
        <f>30+150</f>
        <v>180</v>
      </c>
      <c r="J953" s="980">
        <f t="shared" si="41"/>
        <v>150</v>
      </c>
    </row>
    <row r="954" spans="1:10" s="1" customFormat="1" ht="15" x14ac:dyDescent="0.25">
      <c r="A954" s="176" t="s">
        <v>72</v>
      </c>
      <c r="B954" s="117" t="s">
        <v>25</v>
      </c>
      <c r="C954" s="25">
        <v>8</v>
      </c>
      <c r="D954" s="25">
        <v>1</v>
      </c>
      <c r="E954" s="26">
        <v>9994409900</v>
      </c>
      <c r="F954" s="27">
        <v>851</v>
      </c>
      <c r="G954" s="316">
        <v>291</v>
      </c>
      <c r="H954" s="75">
        <v>4</v>
      </c>
      <c r="I954" s="75">
        <v>4</v>
      </c>
      <c r="J954" s="980">
        <f t="shared" si="41"/>
        <v>0</v>
      </c>
    </row>
    <row r="955" spans="1:10" s="1" customFormat="1" ht="15" x14ac:dyDescent="0.25">
      <c r="A955" s="176" t="s">
        <v>75</v>
      </c>
      <c r="B955" s="117" t="s">
        <v>25</v>
      </c>
      <c r="C955" s="25">
        <v>8</v>
      </c>
      <c r="D955" s="25">
        <v>1</v>
      </c>
      <c r="E955" s="26">
        <v>9994409900</v>
      </c>
      <c r="F955" s="27">
        <v>852</v>
      </c>
      <c r="G955" s="316">
        <v>291</v>
      </c>
      <c r="H955" s="75">
        <v>3.5</v>
      </c>
      <c r="I955" s="75">
        <v>3.5</v>
      </c>
      <c r="J955" s="980">
        <f t="shared" si="41"/>
        <v>0</v>
      </c>
    </row>
    <row r="956" spans="1:10" s="1" customFormat="1" ht="15" x14ac:dyDescent="0.25">
      <c r="A956" s="167" t="s">
        <v>45</v>
      </c>
      <c r="B956" s="186" t="s">
        <v>25</v>
      </c>
      <c r="C956" s="25">
        <v>8</v>
      </c>
      <c r="D956" s="25">
        <v>1</v>
      </c>
      <c r="E956" s="26">
        <v>9994409900</v>
      </c>
      <c r="F956" s="27">
        <v>244</v>
      </c>
      <c r="G956" s="880">
        <v>310</v>
      </c>
      <c r="H956" s="75">
        <v>150</v>
      </c>
      <c r="I956" s="75">
        <v>150</v>
      </c>
      <c r="J956" s="980">
        <f t="shared" si="41"/>
        <v>0</v>
      </c>
    </row>
    <row r="957" spans="1:10" s="116" customFormat="1" ht="12.75" customHeight="1" x14ac:dyDescent="0.25">
      <c r="A957" s="176" t="s">
        <v>37</v>
      </c>
      <c r="B957" s="117" t="s">
        <v>25</v>
      </c>
      <c r="C957" s="25">
        <v>8</v>
      </c>
      <c r="D957" s="25">
        <v>1</v>
      </c>
      <c r="E957" s="26">
        <v>9994409900</v>
      </c>
      <c r="F957" s="27">
        <v>244</v>
      </c>
      <c r="G957" s="316">
        <v>343</v>
      </c>
      <c r="H957" s="75"/>
      <c r="I957" s="75"/>
      <c r="J957" s="980">
        <f t="shared" si="41"/>
        <v>0</v>
      </c>
    </row>
    <row r="958" spans="1:10" s="116" customFormat="1" ht="12.75" customHeight="1" x14ac:dyDescent="0.25">
      <c r="A958" s="176" t="s">
        <v>358</v>
      </c>
      <c r="B958" s="186" t="s">
        <v>25</v>
      </c>
      <c r="C958" s="25">
        <v>8</v>
      </c>
      <c r="D958" s="25">
        <v>1</v>
      </c>
      <c r="E958" s="26">
        <v>9994409900</v>
      </c>
      <c r="F958" s="27">
        <v>244</v>
      </c>
      <c r="G958" s="880">
        <v>345</v>
      </c>
      <c r="H958" s="75"/>
      <c r="I958" s="75"/>
      <c r="J958" s="980">
        <f t="shared" si="41"/>
        <v>0</v>
      </c>
    </row>
    <row r="959" spans="1:10" s="1" customFormat="1" ht="15" x14ac:dyDescent="0.25">
      <c r="A959" s="167" t="s">
        <v>148</v>
      </c>
      <c r="B959" s="186" t="s">
        <v>25</v>
      </c>
      <c r="C959" s="25">
        <v>8</v>
      </c>
      <c r="D959" s="25">
        <v>1</v>
      </c>
      <c r="E959" s="26">
        <v>9994409900</v>
      </c>
      <c r="F959" s="27">
        <v>244</v>
      </c>
      <c r="G959" s="880">
        <v>346</v>
      </c>
      <c r="H959" s="75">
        <f>40+80-12.11657+114.3</f>
        <v>222.18342999999999</v>
      </c>
      <c r="I959" s="75">
        <f>40+80-12.11657+114.3+200+100</f>
        <v>522.18343000000004</v>
      </c>
      <c r="J959" s="980">
        <f t="shared" si="41"/>
        <v>300.00000000000006</v>
      </c>
    </row>
    <row r="960" spans="1:10" s="333" customFormat="1" ht="11.25" x14ac:dyDescent="0.2">
      <c r="A960" s="843" t="s">
        <v>146</v>
      </c>
      <c r="B960" s="844" t="s">
        <v>25</v>
      </c>
      <c r="C960" s="179">
        <v>8</v>
      </c>
      <c r="D960" s="179">
        <v>1</v>
      </c>
      <c r="E960" s="180">
        <v>9994409900</v>
      </c>
      <c r="F960" s="181">
        <v>244</v>
      </c>
      <c r="G960" s="845">
        <v>346</v>
      </c>
      <c r="H960" s="1104">
        <v>114.3</v>
      </c>
      <c r="I960" s="1104">
        <v>114.3</v>
      </c>
      <c r="J960" s="1010">
        <f t="shared" si="41"/>
        <v>0</v>
      </c>
    </row>
    <row r="961" spans="1:10" s="48" customFormat="1" ht="15.75" thickBot="1" x14ac:dyDescent="0.3">
      <c r="A961" s="324" t="s">
        <v>267</v>
      </c>
      <c r="B961" s="322" t="s">
        <v>25</v>
      </c>
      <c r="C961" s="313">
        <v>8</v>
      </c>
      <c r="D961" s="313">
        <v>1</v>
      </c>
      <c r="E961" s="314">
        <v>9994409900</v>
      </c>
      <c r="F961" s="315">
        <v>244</v>
      </c>
      <c r="G961" s="323">
        <v>349</v>
      </c>
      <c r="H961" s="913">
        <f>1000-400+235.7</f>
        <v>835.7</v>
      </c>
      <c r="I961" s="913">
        <f>1000-400+235.7</f>
        <v>835.7</v>
      </c>
      <c r="J961" s="980">
        <f t="shared" si="41"/>
        <v>0</v>
      </c>
    </row>
    <row r="962" spans="1:10" s="48" customFormat="1" ht="14.25" x14ac:dyDescent="0.2">
      <c r="A962" s="72" t="s">
        <v>77</v>
      </c>
      <c r="B962" s="114" t="s">
        <v>25</v>
      </c>
      <c r="C962" s="73">
        <v>8</v>
      </c>
      <c r="D962" s="73">
        <v>1</v>
      </c>
      <c r="E962" s="115">
        <v>9994429900</v>
      </c>
      <c r="F962" s="74">
        <v>0</v>
      </c>
      <c r="G962" s="74"/>
      <c r="H962" s="994">
        <f>SUM(H964:H966)</f>
        <v>23560.667000000001</v>
      </c>
      <c r="I962" s="994">
        <f>SUM(I964:I966)</f>
        <v>23560.667000000001</v>
      </c>
      <c r="J962" s="995">
        <f>SUM(J964:J966)</f>
        <v>0</v>
      </c>
    </row>
    <row r="963" spans="1:10" s="15" customFormat="1" ht="15" x14ac:dyDescent="0.25">
      <c r="A963" s="23" t="s">
        <v>28</v>
      </c>
      <c r="B963" s="117" t="s">
        <v>25</v>
      </c>
      <c r="C963" s="25">
        <v>8</v>
      </c>
      <c r="D963" s="25">
        <v>1</v>
      </c>
      <c r="E963" s="26">
        <v>9994429900</v>
      </c>
      <c r="F963" s="27">
        <v>0</v>
      </c>
      <c r="G963" s="27">
        <v>210</v>
      </c>
      <c r="H963" s="75">
        <f>H964+H965</f>
        <v>23510.667000000001</v>
      </c>
      <c r="I963" s="75">
        <f>I964+I965</f>
        <v>23510.667000000001</v>
      </c>
      <c r="J963" s="976">
        <f>J964+J965</f>
        <v>0</v>
      </c>
    </row>
    <row r="964" spans="1:10" s="15" customFormat="1" ht="15" x14ac:dyDescent="0.25">
      <c r="A964" s="109" t="s">
        <v>29</v>
      </c>
      <c r="B964" s="54" t="s">
        <v>25</v>
      </c>
      <c r="C964" s="30">
        <v>8</v>
      </c>
      <c r="D964" s="30">
        <v>1</v>
      </c>
      <c r="E964" s="31">
        <v>9994429900</v>
      </c>
      <c r="F964" s="32">
        <v>111</v>
      </c>
      <c r="G964" s="110">
        <v>211</v>
      </c>
      <c r="H964" s="981">
        <f>18825.397-768.049</f>
        <v>18057.348000000002</v>
      </c>
      <c r="I964" s="981">
        <f>18825.397-768.049</f>
        <v>18057.348000000002</v>
      </c>
      <c r="J964" s="978">
        <f t="shared" si="41"/>
        <v>0</v>
      </c>
    </row>
    <row r="965" spans="1:10" s="15" customFormat="1" ht="15" x14ac:dyDescent="0.25">
      <c r="A965" s="109" t="s">
        <v>38</v>
      </c>
      <c r="B965" s="54" t="s">
        <v>25</v>
      </c>
      <c r="C965" s="30">
        <v>8</v>
      </c>
      <c r="D965" s="30">
        <v>1</v>
      </c>
      <c r="E965" s="31">
        <v>9994429900</v>
      </c>
      <c r="F965" s="32">
        <v>119</v>
      </c>
      <c r="G965" s="110">
        <v>213</v>
      </c>
      <c r="H965" s="981">
        <v>5453.3190000000004</v>
      </c>
      <c r="I965" s="981">
        <v>5453.3190000000004</v>
      </c>
      <c r="J965" s="978">
        <f t="shared" si="41"/>
        <v>0</v>
      </c>
    </row>
    <row r="966" spans="1:10" ht="15.75" thickBot="1" x14ac:dyDescent="0.3">
      <c r="A966" s="403" t="s">
        <v>78</v>
      </c>
      <c r="B966" s="171" t="s">
        <v>25</v>
      </c>
      <c r="C966" s="143">
        <v>8</v>
      </c>
      <c r="D966" s="143">
        <v>1</v>
      </c>
      <c r="E966" s="161">
        <v>9994429900</v>
      </c>
      <c r="F966" s="145">
        <v>244</v>
      </c>
      <c r="G966" s="172">
        <v>226</v>
      </c>
      <c r="H966" s="990">
        <v>50</v>
      </c>
      <c r="I966" s="990">
        <v>50</v>
      </c>
      <c r="J966" s="983">
        <f t="shared" si="41"/>
        <v>0</v>
      </c>
    </row>
    <row r="967" spans="1:10" ht="14.25" x14ac:dyDescent="0.2">
      <c r="A967" s="402" t="s">
        <v>204</v>
      </c>
      <c r="B967" s="189" t="s">
        <v>25</v>
      </c>
      <c r="C967" s="197">
        <v>8</v>
      </c>
      <c r="D967" s="197">
        <v>4</v>
      </c>
      <c r="E967" s="198">
        <v>9994499900</v>
      </c>
      <c r="F967" s="199">
        <v>0</v>
      </c>
      <c r="G967" s="199"/>
      <c r="H967" s="1105">
        <f>H969+H970</f>
        <v>910.86999999999989</v>
      </c>
      <c r="I967" s="1105">
        <f>I969+I970</f>
        <v>910.86999999999989</v>
      </c>
      <c r="J967" s="1106">
        <f>J969+J970</f>
        <v>0</v>
      </c>
    </row>
    <row r="968" spans="1:10" ht="15" x14ac:dyDescent="0.25">
      <c r="A968" s="338" t="s">
        <v>28</v>
      </c>
      <c r="B968" s="117" t="s">
        <v>25</v>
      </c>
      <c r="C968" s="201">
        <v>8</v>
      </c>
      <c r="D968" s="201">
        <v>4</v>
      </c>
      <c r="E968" s="202">
        <v>9994499900</v>
      </c>
      <c r="F968" s="203">
        <v>0</v>
      </c>
      <c r="G968" s="203">
        <v>210</v>
      </c>
      <c r="H968" s="1057">
        <f>H969+H970</f>
        <v>910.86999999999989</v>
      </c>
      <c r="I968" s="1057">
        <f>I969+I970</f>
        <v>910.86999999999989</v>
      </c>
      <c r="J968" s="1107">
        <f>J969+J970</f>
        <v>0</v>
      </c>
    </row>
    <row r="969" spans="1:10" ht="15" x14ac:dyDescent="0.25">
      <c r="A969" s="109" t="s">
        <v>29</v>
      </c>
      <c r="B969" s="54" t="s">
        <v>25</v>
      </c>
      <c r="C969" s="204">
        <v>8</v>
      </c>
      <c r="D969" s="204">
        <v>4</v>
      </c>
      <c r="E969" s="205">
        <v>9994499900</v>
      </c>
      <c r="F969" s="206">
        <v>111</v>
      </c>
      <c r="G969" s="110">
        <v>211</v>
      </c>
      <c r="H969" s="1108">
        <v>699.59299999999996</v>
      </c>
      <c r="I969" s="1108">
        <v>699.59299999999996</v>
      </c>
      <c r="J969" s="978">
        <f t="shared" si="41"/>
        <v>0</v>
      </c>
    </row>
    <row r="970" spans="1:10" ht="15.75" thickBot="1" x14ac:dyDescent="0.3">
      <c r="A970" s="404" t="s">
        <v>38</v>
      </c>
      <c r="B970" s="405" t="s">
        <v>25</v>
      </c>
      <c r="C970" s="406">
        <v>8</v>
      </c>
      <c r="D970" s="406">
        <v>4</v>
      </c>
      <c r="E970" s="354">
        <v>9994499900</v>
      </c>
      <c r="F970" s="407">
        <v>119</v>
      </c>
      <c r="G970" s="408">
        <v>213</v>
      </c>
      <c r="H970" s="1109">
        <v>211.27699999999999</v>
      </c>
      <c r="I970" s="1109">
        <v>211.27699999999999</v>
      </c>
      <c r="J970" s="1110">
        <f t="shared" si="41"/>
        <v>0</v>
      </c>
    </row>
    <row r="971" spans="1:10" ht="28.5" x14ac:dyDescent="0.2">
      <c r="A971" s="835" t="s">
        <v>252</v>
      </c>
      <c r="B971" s="836" t="s">
        <v>25</v>
      </c>
      <c r="C971" s="837">
        <v>8</v>
      </c>
      <c r="D971" s="837">
        <v>1</v>
      </c>
      <c r="E971" s="838" t="s">
        <v>27</v>
      </c>
      <c r="F971" s="839">
        <v>0</v>
      </c>
      <c r="G971" s="839">
        <v>0</v>
      </c>
      <c r="H971" s="1111">
        <f>SUM(H972:H974)</f>
        <v>12.116569999999999</v>
      </c>
      <c r="I971" s="1111">
        <f t="shared" ref="I971:J971" si="42">SUM(I972:I974)</f>
        <v>20.426819999999999</v>
      </c>
      <c r="J971" s="1112">
        <f t="shared" si="42"/>
        <v>8.3102499999999999</v>
      </c>
    </row>
    <row r="972" spans="1:10" s="628" customFormat="1" ht="30" x14ac:dyDescent="0.25">
      <c r="A972" s="874" t="s">
        <v>537</v>
      </c>
      <c r="B972" s="870" t="s">
        <v>25</v>
      </c>
      <c r="C972" s="871">
        <v>8</v>
      </c>
      <c r="D972" s="871">
        <v>1</v>
      </c>
      <c r="E972" s="872" t="s">
        <v>333</v>
      </c>
      <c r="F972" s="873">
        <v>244</v>
      </c>
      <c r="G972" s="873">
        <v>310</v>
      </c>
      <c r="H972" s="896">
        <v>12.116569999999999</v>
      </c>
      <c r="I972" s="896">
        <v>12.116569999999999</v>
      </c>
      <c r="J972" s="980">
        <f t="shared" si="41"/>
        <v>0</v>
      </c>
    </row>
    <row r="973" spans="1:10" s="124" customFormat="1" ht="45" x14ac:dyDescent="0.25">
      <c r="A973" s="227" t="s">
        <v>578</v>
      </c>
      <c r="B973" s="117" t="s">
        <v>25</v>
      </c>
      <c r="C973" s="201">
        <v>8</v>
      </c>
      <c r="D973" s="201">
        <v>1</v>
      </c>
      <c r="E973" s="202" t="s">
        <v>569</v>
      </c>
      <c r="F973" s="203">
        <v>244</v>
      </c>
      <c r="G973" s="316">
        <v>310</v>
      </c>
      <c r="H973" s="1057"/>
      <c r="I973" s="1057">
        <v>5.5401699999999998</v>
      </c>
      <c r="J973" s="980">
        <f t="shared" si="41"/>
        <v>5.5401699999999998</v>
      </c>
    </row>
    <row r="974" spans="1:10" s="124" customFormat="1" ht="45.75" thickBot="1" x14ac:dyDescent="0.3">
      <c r="A974" s="472" t="s">
        <v>579</v>
      </c>
      <c r="B974" s="171" t="s">
        <v>25</v>
      </c>
      <c r="C974" s="875">
        <v>8</v>
      </c>
      <c r="D974" s="875">
        <v>1</v>
      </c>
      <c r="E974" s="876" t="s">
        <v>575</v>
      </c>
      <c r="F974" s="877">
        <v>350</v>
      </c>
      <c r="G974" s="172">
        <v>296</v>
      </c>
      <c r="H974" s="936"/>
      <c r="I974" s="936">
        <v>2.7700800000000001</v>
      </c>
      <c r="J974" s="991">
        <f t="shared" si="41"/>
        <v>2.7700800000000001</v>
      </c>
    </row>
    <row r="975" spans="1:10" ht="15" x14ac:dyDescent="0.25">
      <c r="A975" s="834"/>
      <c r="B975" s="623"/>
      <c r="C975" s="624"/>
      <c r="D975" s="624"/>
      <c r="E975" s="625"/>
      <c r="F975" s="626"/>
      <c r="G975" s="626"/>
      <c r="H975" s="627"/>
      <c r="I975" s="627"/>
      <c r="J975" s="627"/>
    </row>
    <row r="976" spans="1:10" ht="16.5" customHeight="1" x14ac:dyDescent="0.3">
      <c r="A976" s="1260" t="s">
        <v>79</v>
      </c>
      <c r="B976" s="1260"/>
      <c r="C976" s="1260"/>
      <c r="D976" s="1260"/>
      <c r="E976" s="1260"/>
      <c r="F976" s="1260"/>
      <c r="G976" s="1260"/>
      <c r="H976" s="1260"/>
      <c r="I976" s="1260"/>
      <c r="J976" s="1260"/>
    </row>
    <row r="977" spans="1:10" ht="19.5" thickBot="1" x14ac:dyDescent="0.35">
      <c r="A977" s="813"/>
      <c r="B977" s="813"/>
      <c r="C977" s="813"/>
      <c r="D977" s="813"/>
      <c r="E977" s="813"/>
      <c r="F977" s="813"/>
      <c r="G977" s="813"/>
      <c r="H977" s="510"/>
      <c r="I977" s="510"/>
      <c r="J977" s="510"/>
    </row>
    <row r="978" spans="1:10" ht="19.5" customHeight="1" thickBot="1" x14ac:dyDescent="0.25">
      <c r="A978" s="165" t="s">
        <v>1</v>
      </c>
      <c r="B978" s="166" t="s">
        <v>2</v>
      </c>
      <c r="C978" s="166" t="s">
        <v>3</v>
      </c>
      <c r="D978" s="166" t="s">
        <v>4</v>
      </c>
      <c r="E978" s="166" t="s">
        <v>5</v>
      </c>
      <c r="F978" s="166" t="s">
        <v>6</v>
      </c>
      <c r="G978" s="166" t="s">
        <v>7</v>
      </c>
      <c r="H978" s="611" t="s">
        <v>549</v>
      </c>
      <c r="I978" s="611" t="s">
        <v>477</v>
      </c>
      <c r="J978" s="840" t="s">
        <v>476</v>
      </c>
    </row>
    <row r="979" spans="1:10" ht="0.75" hidden="1" customHeight="1" x14ac:dyDescent="0.2">
      <c r="A979" s="409">
        <v>1</v>
      </c>
      <c r="B979" s="410">
        <v>2</v>
      </c>
      <c r="C979" s="410">
        <v>3</v>
      </c>
      <c r="D979" s="410">
        <v>4</v>
      </c>
      <c r="E979" s="410">
        <v>5</v>
      </c>
      <c r="F979" s="410">
        <v>6</v>
      </c>
      <c r="G979" s="410">
        <v>7</v>
      </c>
      <c r="H979" s="811">
        <v>8</v>
      </c>
      <c r="I979" s="811">
        <v>8</v>
      </c>
      <c r="J979" s="858">
        <v>10</v>
      </c>
    </row>
    <row r="980" spans="1:10" ht="18.75" x14ac:dyDescent="0.3">
      <c r="A980" s="9" t="s">
        <v>19</v>
      </c>
      <c r="B980" s="1277"/>
      <c r="C980" s="1277"/>
      <c r="D980" s="1277"/>
      <c r="E980" s="1277"/>
      <c r="F980" s="1277"/>
      <c r="G980" s="1277"/>
      <c r="H980" s="962">
        <f>SUM(H981:H999)-H990-H991</f>
        <v>201315.43725999998</v>
      </c>
      <c r="I980" s="962">
        <f>SUM(I981:I999)-I990-I991</f>
        <v>201578.60197999998</v>
      </c>
      <c r="J980" s="963">
        <f>SUM(J981:J999)-J990-J991</f>
        <v>263.16471999999999</v>
      </c>
    </row>
    <row r="981" spans="1:10" ht="15" x14ac:dyDescent="0.25">
      <c r="A981" s="411" t="s">
        <v>278</v>
      </c>
      <c r="B981" s="1255" t="s">
        <v>280</v>
      </c>
      <c r="C981" s="1255"/>
      <c r="D981" s="1255"/>
      <c r="E981" s="1255"/>
      <c r="F981" s="1255"/>
      <c r="G981" s="1255"/>
      <c r="H981" s="1018">
        <v>12148.163</v>
      </c>
      <c r="I981" s="1018">
        <v>12148.163</v>
      </c>
      <c r="J981" s="1113">
        <f>I981-H981</f>
        <v>0</v>
      </c>
    </row>
    <row r="982" spans="1:10" ht="60" hidden="1" x14ac:dyDescent="0.25">
      <c r="A982" s="411" t="s">
        <v>279</v>
      </c>
      <c r="B982" s="1255" t="s">
        <v>286</v>
      </c>
      <c r="C982" s="1255"/>
      <c r="D982" s="1255"/>
      <c r="E982" s="1255"/>
      <c r="F982" s="1255"/>
      <c r="G982" s="1255"/>
      <c r="H982" s="1018"/>
      <c r="I982" s="1018"/>
      <c r="J982" s="1113">
        <f t="shared" ref="J982:J999" si="43">I982-H982</f>
        <v>0</v>
      </c>
    </row>
    <row r="983" spans="1:10" ht="30" x14ac:dyDescent="0.25">
      <c r="A983" s="411" t="s">
        <v>459</v>
      </c>
      <c r="B983" s="1255" t="s">
        <v>233</v>
      </c>
      <c r="C983" s="1255"/>
      <c r="D983" s="1255"/>
      <c r="E983" s="1255"/>
      <c r="F983" s="1255"/>
      <c r="G983" s="1255"/>
      <c r="H983" s="1018">
        <v>22214.620699999999</v>
      </c>
      <c r="I983" s="1018">
        <v>22214.620699999999</v>
      </c>
      <c r="J983" s="1113">
        <f t="shared" si="43"/>
        <v>0</v>
      </c>
    </row>
    <row r="984" spans="1:10" ht="60" hidden="1" x14ac:dyDescent="0.25">
      <c r="A984" s="411" t="s">
        <v>289</v>
      </c>
      <c r="B984" s="1255" t="s">
        <v>277</v>
      </c>
      <c r="C984" s="1255"/>
      <c r="D984" s="1255"/>
      <c r="E984" s="1255"/>
      <c r="F984" s="1255"/>
      <c r="G984" s="1255"/>
      <c r="H984" s="1018"/>
      <c r="I984" s="1018"/>
      <c r="J984" s="1113">
        <f t="shared" si="43"/>
        <v>0</v>
      </c>
    </row>
    <row r="985" spans="1:10" ht="45" x14ac:dyDescent="0.25">
      <c r="A985" s="411" t="s">
        <v>493</v>
      </c>
      <c r="B985" s="1255" t="s">
        <v>205</v>
      </c>
      <c r="C985" s="1255"/>
      <c r="D985" s="1255"/>
      <c r="E985" s="1255"/>
      <c r="F985" s="1255"/>
      <c r="G985" s="1255"/>
      <c r="H985" s="1018">
        <v>230.21476000000001</v>
      </c>
      <c r="I985" s="1018">
        <v>230.21476000000001</v>
      </c>
      <c r="J985" s="1113">
        <f t="shared" si="43"/>
        <v>0</v>
      </c>
    </row>
    <row r="986" spans="1:10" ht="30" x14ac:dyDescent="0.25">
      <c r="A986" s="411" t="s">
        <v>568</v>
      </c>
      <c r="B986" s="1255" t="s">
        <v>205</v>
      </c>
      <c r="C986" s="1255"/>
      <c r="D986" s="1255"/>
      <c r="E986" s="1255"/>
      <c r="F986" s="1255"/>
      <c r="G986" s="1255"/>
      <c r="H986" s="1018"/>
      <c r="I986" s="1018">
        <v>52.63158</v>
      </c>
      <c r="J986" s="1113">
        <f t="shared" si="43"/>
        <v>52.63158</v>
      </c>
    </row>
    <row r="987" spans="1:10" ht="30" x14ac:dyDescent="0.25">
      <c r="A987" s="411" t="s">
        <v>567</v>
      </c>
      <c r="B987" s="1255" t="s">
        <v>205</v>
      </c>
      <c r="C987" s="1255"/>
      <c r="D987" s="1255"/>
      <c r="E987" s="1255"/>
      <c r="F987" s="1255"/>
      <c r="G987" s="1255"/>
      <c r="H987" s="1018"/>
      <c r="I987" s="1018">
        <v>210.52632</v>
      </c>
      <c r="J987" s="1113">
        <f t="shared" si="43"/>
        <v>210.52632</v>
      </c>
    </row>
    <row r="988" spans="1:10" ht="45" x14ac:dyDescent="0.25">
      <c r="A988" s="411" t="s">
        <v>546</v>
      </c>
      <c r="B988" s="1255" t="s">
        <v>281</v>
      </c>
      <c r="C988" s="1255"/>
      <c r="D988" s="1255"/>
      <c r="E988" s="1255"/>
      <c r="F988" s="1255"/>
      <c r="G988" s="1255"/>
      <c r="H988" s="1018">
        <v>3156.0329999999999</v>
      </c>
      <c r="I988" s="1018">
        <v>3156.0329999999999</v>
      </c>
      <c r="J988" s="1113">
        <f t="shared" si="43"/>
        <v>0</v>
      </c>
    </row>
    <row r="989" spans="1:10" ht="30" x14ac:dyDescent="0.25">
      <c r="A989" s="411" t="s">
        <v>494</v>
      </c>
      <c r="B989" s="1255" t="s">
        <v>349</v>
      </c>
      <c r="C989" s="1255"/>
      <c r="D989" s="1255"/>
      <c r="E989" s="1255"/>
      <c r="F989" s="1255"/>
      <c r="G989" s="1255"/>
      <c r="H989" s="1018">
        <f t="shared" ref="H989" si="44">H990+H991</f>
        <v>140764.83199999999</v>
      </c>
      <c r="I989" s="1018">
        <f t="shared" ref="I989:J989" si="45">I990+I991</f>
        <v>140764.83199999999</v>
      </c>
      <c r="J989" s="1113">
        <f t="shared" si="45"/>
        <v>0</v>
      </c>
    </row>
    <row r="990" spans="1:10" s="150" customFormat="1" ht="60" x14ac:dyDescent="0.25">
      <c r="A990" s="376" t="s">
        <v>460</v>
      </c>
      <c r="B990" s="1304" t="s">
        <v>349</v>
      </c>
      <c r="C990" s="1304"/>
      <c r="D990" s="1304"/>
      <c r="E990" s="1304"/>
      <c r="F990" s="1304"/>
      <c r="G990" s="1304"/>
      <c r="H990" s="921">
        <v>42594.116000000002</v>
      </c>
      <c r="I990" s="921">
        <v>42594.116000000002</v>
      </c>
      <c r="J990" s="1114">
        <f t="shared" si="43"/>
        <v>0</v>
      </c>
    </row>
    <row r="991" spans="1:10" s="150" customFormat="1" ht="60" x14ac:dyDescent="0.25">
      <c r="A991" s="376" t="s">
        <v>461</v>
      </c>
      <c r="B991" s="1304" t="s">
        <v>349</v>
      </c>
      <c r="C991" s="1304"/>
      <c r="D991" s="1304"/>
      <c r="E991" s="1304"/>
      <c r="F991" s="1304"/>
      <c r="G991" s="1304"/>
      <c r="H991" s="921">
        <v>98170.716</v>
      </c>
      <c r="I991" s="921">
        <v>98170.716</v>
      </c>
      <c r="J991" s="1114">
        <f t="shared" si="43"/>
        <v>0</v>
      </c>
    </row>
    <row r="992" spans="1:10" ht="60" x14ac:dyDescent="0.25">
      <c r="A992" s="413" t="s">
        <v>283</v>
      </c>
      <c r="B992" s="1305" t="s">
        <v>150</v>
      </c>
      <c r="C992" s="1305"/>
      <c r="D992" s="1305"/>
      <c r="E992" s="1305"/>
      <c r="F992" s="1305"/>
      <c r="G992" s="1305"/>
      <c r="H992" s="1115">
        <v>458.41500000000002</v>
      </c>
      <c r="I992" s="1115">
        <v>458.41500000000002</v>
      </c>
      <c r="J992" s="1113">
        <f t="shared" si="43"/>
        <v>0</v>
      </c>
    </row>
    <row r="993" spans="1:10" ht="30" x14ac:dyDescent="0.25">
      <c r="A993" s="636" t="s">
        <v>373</v>
      </c>
      <c r="B993" s="1294" t="s">
        <v>150</v>
      </c>
      <c r="C993" s="1295"/>
      <c r="D993" s="1295"/>
      <c r="E993" s="1295"/>
      <c r="F993" s="1295"/>
      <c r="G993" s="1296"/>
      <c r="H993" s="1115">
        <v>132.30000000000001</v>
      </c>
      <c r="I993" s="1115">
        <v>132.30000000000001</v>
      </c>
      <c r="J993" s="1113">
        <f t="shared" si="43"/>
        <v>0</v>
      </c>
    </row>
    <row r="994" spans="1:10" ht="30" x14ac:dyDescent="0.25">
      <c r="A994" s="636" t="s">
        <v>376</v>
      </c>
      <c r="B994" s="1294" t="s">
        <v>150</v>
      </c>
      <c r="C994" s="1295"/>
      <c r="D994" s="1295"/>
      <c r="E994" s="1295"/>
      <c r="F994" s="1295"/>
      <c r="G994" s="1296"/>
      <c r="H994" s="1115">
        <v>410.6508</v>
      </c>
      <c r="I994" s="1115">
        <v>410.6508</v>
      </c>
      <c r="J994" s="1113">
        <f t="shared" si="43"/>
        <v>0</v>
      </c>
    </row>
    <row r="995" spans="1:10" ht="30" x14ac:dyDescent="0.25">
      <c r="A995" s="636" t="s">
        <v>377</v>
      </c>
      <c r="B995" s="1294" t="s">
        <v>150</v>
      </c>
      <c r="C995" s="1295"/>
      <c r="D995" s="1295"/>
      <c r="E995" s="1295"/>
      <c r="F995" s="1295"/>
      <c r="G995" s="1296"/>
      <c r="H995" s="1115">
        <v>92.62</v>
      </c>
      <c r="I995" s="1115">
        <v>92.626819999999995</v>
      </c>
      <c r="J995" s="1113">
        <f>I995-H995</f>
        <v>6.8199999999905003E-3</v>
      </c>
    </row>
    <row r="996" spans="1:10" ht="30" x14ac:dyDescent="0.25">
      <c r="A996" s="637" t="s">
        <v>462</v>
      </c>
      <c r="B996" s="1294" t="s">
        <v>205</v>
      </c>
      <c r="C996" s="1295"/>
      <c r="D996" s="1295"/>
      <c r="E996" s="1295"/>
      <c r="F996" s="1295"/>
      <c r="G996" s="1296"/>
      <c r="H996" s="1115"/>
      <c r="I996" s="1115"/>
      <c r="J996" s="1113">
        <f t="shared" si="43"/>
        <v>0</v>
      </c>
    </row>
    <row r="997" spans="1:10" ht="31.5" x14ac:dyDescent="0.25">
      <c r="A997" s="747" t="s">
        <v>495</v>
      </c>
      <c r="B997" s="1297" t="s">
        <v>150</v>
      </c>
      <c r="C997" s="1298"/>
      <c r="D997" s="1298"/>
      <c r="E997" s="1298"/>
      <c r="F997" s="1298"/>
      <c r="G997" s="1299"/>
      <c r="H997" s="1018">
        <v>9001.8799999999992</v>
      </c>
      <c r="I997" s="1018">
        <v>9001.8799999999992</v>
      </c>
      <c r="J997" s="1113">
        <f t="shared" si="43"/>
        <v>0</v>
      </c>
    </row>
    <row r="998" spans="1:10" ht="32.25" customHeight="1" x14ac:dyDescent="0.25">
      <c r="A998" s="747" t="s">
        <v>496</v>
      </c>
      <c r="B998" s="1297" t="s">
        <v>150</v>
      </c>
      <c r="C998" s="1298"/>
      <c r="D998" s="1298"/>
      <c r="E998" s="1298"/>
      <c r="F998" s="1298"/>
      <c r="G998" s="1299"/>
      <c r="H998" s="1018">
        <v>9005.7080000000005</v>
      </c>
      <c r="I998" s="1018">
        <v>9005.7080000000005</v>
      </c>
      <c r="J998" s="1113">
        <f t="shared" si="43"/>
        <v>0</v>
      </c>
    </row>
    <row r="999" spans="1:10" ht="48" thickBot="1" x14ac:dyDescent="0.3">
      <c r="A999" s="747" t="s">
        <v>497</v>
      </c>
      <c r="B999" s="1297" t="s">
        <v>150</v>
      </c>
      <c r="C999" s="1298"/>
      <c r="D999" s="1298"/>
      <c r="E999" s="1298"/>
      <c r="F999" s="1298"/>
      <c r="G999" s="1299"/>
      <c r="H999" s="1018">
        <v>3700</v>
      </c>
      <c r="I999" s="1018">
        <v>3700</v>
      </c>
      <c r="J999" s="1113">
        <f t="shared" si="43"/>
        <v>0</v>
      </c>
    </row>
    <row r="1000" spans="1:10" ht="15.75" thickBot="1" x14ac:dyDescent="0.3">
      <c r="A1000" s="1300"/>
      <c r="B1000" s="1301"/>
      <c r="C1000" s="1301"/>
      <c r="D1000" s="1301"/>
      <c r="E1000" s="1301"/>
      <c r="F1000" s="1301"/>
      <c r="G1000" s="1301"/>
      <c r="H1000" s="1301"/>
      <c r="I1000" s="1301"/>
      <c r="J1000" s="1302"/>
    </row>
    <row r="1001" spans="1:10" ht="20.25" customHeight="1" thickBot="1" x14ac:dyDescent="0.35">
      <c r="A1001" s="729" t="s">
        <v>80</v>
      </c>
      <c r="B1001" s="1303"/>
      <c r="C1001" s="1303"/>
      <c r="D1001" s="1303"/>
      <c r="E1001" s="1303"/>
      <c r="F1001" s="1303"/>
      <c r="G1001" s="1303"/>
      <c r="H1001" s="1116">
        <f>H1002+H1052+H1033+H1076+H1045+H1042</f>
        <v>201315.43726000001</v>
      </c>
      <c r="I1001" s="1116">
        <f>I1002+I1052+I1033+I1076+I1045+I1042</f>
        <v>201578.60198000001</v>
      </c>
      <c r="J1001" s="1117">
        <f>J1002+J1052+J1033+J1076+J1045+J1042</f>
        <v>263.16471999999999</v>
      </c>
    </row>
    <row r="1002" spans="1:10" ht="16.5" thickBot="1" x14ac:dyDescent="0.3">
      <c r="A1002" s="1284" t="s">
        <v>457</v>
      </c>
      <c r="B1002" s="1285"/>
      <c r="C1002" s="1285"/>
      <c r="D1002" s="1285"/>
      <c r="E1002" s="1285"/>
      <c r="F1002" s="1285"/>
      <c r="G1002" s="1286"/>
      <c r="H1002" s="1055">
        <f>H1003+H1005+H1007+H1009+H1011+H1013+H1015+H1017+H1019+H1021+H1023+H1025+H1027+H1029+H1031</f>
        <v>22214.620699999999</v>
      </c>
      <c r="I1002" s="1055">
        <f>I1003+I1005+I1007+I1009+I1011+I1013+I1015+I1017+I1019+I1021+I1023+I1025+I1027+I1029+I1031</f>
        <v>22214.620699999999</v>
      </c>
      <c r="J1002" s="1056">
        <f t="shared" ref="J1002" si="46">J1003+J1005+J1007+J1009+J1011+J1013+J1015+J1017+J1019+J1021+J1023+J1025+J1027+J1029+J1031</f>
        <v>0</v>
      </c>
    </row>
    <row r="1003" spans="1:10" ht="16.5" customHeight="1" x14ac:dyDescent="0.2">
      <c r="A1003" s="151" t="s">
        <v>81</v>
      </c>
      <c r="B1003" s="152" t="s">
        <v>25</v>
      </c>
      <c r="C1003" s="153">
        <v>7</v>
      </c>
      <c r="D1003" s="153">
        <v>2</v>
      </c>
      <c r="E1003" s="154">
        <v>0</v>
      </c>
      <c r="F1003" s="155">
        <v>0</v>
      </c>
      <c r="G1003" s="155"/>
      <c r="H1003" s="254">
        <f>H1004</f>
        <v>1859.818</v>
      </c>
      <c r="I1003" s="254">
        <f>I1004</f>
        <v>1859.818</v>
      </c>
      <c r="J1003" s="1103">
        <f t="shared" ref="J1003" si="47">J1004</f>
        <v>0</v>
      </c>
    </row>
    <row r="1004" spans="1:10" ht="30" x14ac:dyDescent="0.25">
      <c r="A1004" s="226" t="s">
        <v>463</v>
      </c>
      <c r="B1004" s="113" t="s">
        <v>25</v>
      </c>
      <c r="C1004" s="30">
        <v>7</v>
      </c>
      <c r="D1004" s="30">
        <v>2</v>
      </c>
      <c r="E1004" s="205" t="s">
        <v>331</v>
      </c>
      <c r="F1004" s="32">
        <v>244</v>
      </c>
      <c r="G1004" s="879">
        <v>342</v>
      </c>
      <c r="H1004" s="981">
        <v>1859.818</v>
      </c>
      <c r="I1004" s="981">
        <v>1859.818</v>
      </c>
      <c r="J1004" s="1118">
        <f>I1004-H1004</f>
        <v>0</v>
      </c>
    </row>
    <row r="1005" spans="1:10" ht="14.25" x14ac:dyDescent="0.2">
      <c r="A1005" s="44" t="s">
        <v>82</v>
      </c>
      <c r="B1005" s="45" t="s">
        <v>25</v>
      </c>
      <c r="C1005" s="40">
        <v>7</v>
      </c>
      <c r="D1005" s="40">
        <v>2</v>
      </c>
      <c r="E1005" s="154">
        <v>0</v>
      </c>
      <c r="F1005" s="42">
        <v>0</v>
      </c>
      <c r="G1005" s="42"/>
      <c r="H1005" s="894">
        <f>H1006</f>
        <v>2162.8229999999999</v>
      </c>
      <c r="I1005" s="894">
        <f>I1006</f>
        <v>2162.8229999999999</v>
      </c>
      <c r="J1005" s="895">
        <f t="shared" ref="J1005" si="48">J1006</f>
        <v>0</v>
      </c>
    </row>
    <row r="1006" spans="1:10" ht="30" x14ac:dyDescent="0.25">
      <c r="A1006" s="226" t="s">
        <v>463</v>
      </c>
      <c r="B1006" s="113" t="s">
        <v>25</v>
      </c>
      <c r="C1006" s="30">
        <v>7</v>
      </c>
      <c r="D1006" s="30">
        <v>2</v>
      </c>
      <c r="E1006" s="205" t="s">
        <v>331</v>
      </c>
      <c r="F1006" s="32">
        <v>244</v>
      </c>
      <c r="G1006" s="879">
        <v>342</v>
      </c>
      <c r="H1006" s="981">
        <v>2162.8229999999999</v>
      </c>
      <c r="I1006" s="981">
        <v>2162.8229999999999</v>
      </c>
      <c r="J1006" s="1118">
        <f>I1006-H1006</f>
        <v>0</v>
      </c>
    </row>
    <row r="1007" spans="1:10" ht="14.25" x14ac:dyDescent="0.2">
      <c r="A1007" s="44" t="s">
        <v>83</v>
      </c>
      <c r="B1007" s="45" t="s">
        <v>25</v>
      </c>
      <c r="C1007" s="40">
        <v>7</v>
      </c>
      <c r="D1007" s="40">
        <v>2</v>
      </c>
      <c r="E1007" s="154">
        <v>0</v>
      </c>
      <c r="F1007" s="42">
        <v>0</v>
      </c>
      <c r="G1007" s="42"/>
      <c r="H1007" s="894">
        <f>H1008</f>
        <v>2603.6260000000002</v>
      </c>
      <c r="I1007" s="894">
        <f>I1008</f>
        <v>2603.6260000000002</v>
      </c>
      <c r="J1007" s="895">
        <f t="shared" ref="J1007" si="49">J1008</f>
        <v>0</v>
      </c>
    </row>
    <row r="1008" spans="1:10" ht="30" x14ac:dyDescent="0.25">
      <c r="A1008" s="226" t="s">
        <v>463</v>
      </c>
      <c r="B1008" s="113" t="s">
        <v>25</v>
      </c>
      <c r="C1008" s="30">
        <v>7</v>
      </c>
      <c r="D1008" s="30">
        <v>2</v>
      </c>
      <c r="E1008" s="205" t="s">
        <v>331</v>
      </c>
      <c r="F1008" s="32">
        <v>244</v>
      </c>
      <c r="G1008" s="879">
        <v>342</v>
      </c>
      <c r="H1008" s="981">
        <v>2603.6260000000002</v>
      </c>
      <c r="I1008" s="981">
        <v>2603.6260000000002</v>
      </c>
      <c r="J1008" s="1118">
        <f>I1008-H1008</f>
        <v>0</v>
      </c>
    </row>
    <row r="1009" spans="1:10" ht="14.25" x14ac:dyDescent="0.2">
      <c r="A1009" s="44" t="s">
        <v>84</v>
      </c>
      <c r="B1009" s="45" t="s">
        <v>25</v>
      </c>
      <c r="C1009" s="40">
        <v>7</v>
      </c>
      <c r="D1009" s="40">
        <v>2</v>
      </c>
      <c r="E1009" s="123">
        <v>0</v>
      </c>
      <c r="F1009" s="42">
        <v>0</v>
      </c>
      <c r="G1009" s="42"/>
      <c r="H1009" s="894">
        <f>H1010</f>
        <v>1252.386</v>
      </c>
      <c r="I1009" s="894">
        <f>I1010</f>
        <v>1252.386</v>
      </c>
      <c r="J1009" s="895">
        <f t="shared" ref="J1009" si="50">J1010</f>
        <v>0</v>
      </c>
    </row>
    <row r="1010" spans="1:10" ht="30" x14ac:dyDescent="0.25">
      <c r="A1010" s="226" t="s">
        <v>463</v>
      </c>
      <c r="B1010" s="113" t="s">
        <v>25</v>
      </c>
      <c r="C1010" s="30">
        <v>7</v>
      </c>
      <c r="D1010" s="30">
        <v>2</v>
      </c>
      <c r="E1010" s="205" t="s">
        <v>331</v>
      </c>
      <c r="F1010" s="32">
        <v>244</v>
      </c>
      <c r="G1010" s="879">
        <v>342</v>
      </c>
      <c r="H1010" s="981">
        <v>1252.386</v>
      </c>
      <c r="I1010" s="981">
        <v>1252.386</v>
      </c>
      <c r="J1010" s="1118">
        <f>I1010-H1010</f>
        <v>0</v>
      </c>
    </row>
    <row r="1011" spans="1:10" ht="14.25" x14ac:dyDescent="0.2">
      <c r="A1011" s="44" t="s">
        <v>85</v>
      </c>
      <c r="B1011" s="45" t="s">
        <v>25</v>
      </c>
      <c r="C1011" s="40">
        <v>7</v>
      </c>
      <c r="D1011" s="40">
        <v>2</v>
      </c>
      <c r="E1011" s="123">
        <v>0</v>
      </c>
      <c r="F1011" s="42">
        <v>0</v>
      </c>
      <c r="G1011" s="42"/>
      <c r="H1011" s="894">
        <f>H1012</f>
        <v>637.91300000000001</v>
      </c>
      <c r="I1011" s="894">
        <f>I1012</f>
        <v>637.91300000000001</v>
      </c>
      <c r="J1011" s="895">
        <f t="shared" ref="J1011" si="51">J1012</f>
        <v>0</v>
      </c>
    </row>
    <row r="1012" spans="1:10" ht="30" x14ac:dyDescent="0.25">
      <c r="A1012" s="226" t="s">
        <v>463</v>
      </c>
      <c r="B1012" s="113" t="s">
        <v>25</v>
      </c>
      <c r="C1012" s="30">
        <v>7</v>
      </c>
      <c r="D1012" s="30">
        <v>2</v>
      </c>
      <c r="E1012" s="205" t="s">
        <v>331</v>
      </c>
      <c r="F1012" s="32">
        <v>244</v>
      </c>
      <c r="G1012" s="879">
        <v>342</v>
      </c>
      <c r="H1012" s="981">
        <v>637.91300000000001</v>
      </c>
      <c r="I1012" s="981">
        <v>637.91300000000001</v>
      </c>
      <c r="J1012" s="1118">
        <f>I1012-H1012</f>
        <v>0</v>
      </c>
    </row>
    <row r="1013" spans="1:10" ht="14.25" x14ac:dyDescent="0.2">
      <c r="A1013" s="44" t="s">
        <v>86</v>
      </c>
      <c r="B1013" s="45" t="s">
        <v>25</v>
      </c>
      <c r="C1013" s="40">
        <v>7</v>
      </c>
      <c r="D1013" s="40">
        <v>2</v>
      </c>
      <c r="E1013" s="123">
        <v>0</v>
      </c>
      <c r="F1013" s="42">
        <v>0</v>
      </c>
      <c r="G1013" s="42"/>
      <c r="H1013" s="894">
        <f>H1014</f>
        <v>2245.0520000000001</v>
      </c>
      <c r="I1013" s="894">
        <f>I1014</f>
        <v>2245.0520000000001</v>
      </c>
      <c r="J1013" s="895">
        <f t="shared" ref="J1013" si="52">J1014</f>
        <v>0</v>
      </c>
    </row>
    <row r="1014" spans="1:10" ht="30" x14ac:dyDescent="0.25">
      <c r="A1014" s="226" t="s">
        <v>463</v>
      </c>
      <c r="B1014" s="113" t="s">
        <v>25</v>
      </c>
      <c r="C1014" s="30">
        <v>7</v>
      </c>
      <c r="D1014" s="30">
        <v>2</v>
      </c>
      <c r="E1014" s="205" t="s">
        <v>331</v>
      </c>
      <c r="F1014" s="32">
        <v>244</v>
      </c>
      <c r="G1014" s="879">
        <v>342</v>
      </c>
      <c r="H1014" s="981">
        <v>2245.0520000000001</v>
      </c>
      <c r="I1014" s="981">
        <v>2245.0520000000001</v>
      </c>
      <c r="J1014" s="1118">
        <f>I1014-H1014</f>
        <v>0</v>
      </c>
    </row>
    <row r="1015" spans="1:10" ht="14.25" x14ac:dyDescent="0.2">
      <c r="A1015" s="44" t="s">
        <v>87</v>
      </c>
      <c r="B1015" s="45" t="s">
        <v>25</v>
      </c>
      <c r="C1015" s="40">
        <v>7</v>
      </c>
      <c r="D1015" s="40">
        <v>2</v>
      </c>
      <c r="E1015" s="123">
        <v>0</v>
      </c>
      <c r="F1015" s="42">
        <v>0</v>
      </c>
      <c r="G1015" s="42"/>
      <c r="H1015" s="894">
        <f>H1016</f>
        <v>2443.2109999999998</v>
      </c>
      <c r="I1015" s="894">
        <f>I1016</f>
        <v>2443.2109999999998</v>
      </c>
      <c r="J1015" s="895">
        <f t="shared" ref="J1015" si="53">J1016</f>
        <v>0</v>
      </c>
    </row>
    <row r="1016" spans="1:10" ht="30" x14ac:dyDescent="0.25">
      <c r="A1016" s="226" t="s">
        <v>463</v>
      </c>
      <c r="B1016" s="113" t="s">
        <v>25</v>
      </c>
      <c r="C1016" s="30">
        <v>7</v>
      </c>
      <c r="D1016" s="30">
        <v>2</v>
      </c>
      <c r="E1016" s="205" t="s">
        <v>331</v>
      </c>
      <c r="F1016" s="32">
        <v>244</v>
      </c>
      <c r="G1016" s="879">
        <v>342</v>
      </c>
      <c r="H1016" s="981">
        <v>2443.2109999999998</v>
      </c>
      <c r="I1016" s="981">
        <v>2443.2109999999998</v>
      </c>
      <c r="J1016" s="1118">
        <f>I1016-H1016</f>
        <v>0</v>
      </c>
    </row>
    <row r="1017" spans="1:10" ht="14.25" x14ac:dyDescent="0.2">
      <c r="A1017" s="44" t="s">
        <v>88</v>
      </c>
      <c r="B1017" s="45" t="s">
        <v>25</v>
      </c>
      <c r="C1017" s="40">
        <v>7</v>
      </c>
      <c r="D1017" s="40">
        <v>2</v>
      </c>
      <c r="E1017" s="123">
        <v>0</v>
      </c>
      <c r="F1017" s="42">
        <v>0</v>
      </c>
      <c r="G1017" s="42"/>
      <c r="H1017" s="894">
        <f>H1018</f>
        <v>246.089</v>
      </c>
      <c r="I1017" s="894">
        <f>I1018</f>
        <v>246.089</v>
      </c>
      <c r="J1017" s="895">
        <f t="shared" ref="J1017" si="54">J1018</f>
        <v>0</v>
      </c>
    </row>
    <row r="1018" spans="1:10" ht="30" x14ac:dyDescent="0.25">
      <c r="A1018" s="226" t="s">
        <v>463</v>
      </c>
      <c r="B1018" s="113" t="s">
        <v>25</v>
      </c>
      <c r="C1018" s="30">
        <v>7</v>
      </c>
      <c r="D1018" s="30">
        <v>2</v>
      </c>
      <c r="E1018" s="205" t="s">
        <v>331</v>
      </c>
      <c r="F1018" s="32">
        <v>244</v>
      </c>
      <c r="G1018" s="879">
        <v>342</v>
      </c>
      <c r="H1018" s="981">
        <v>246.089</v>
      </c>
      <c r="I1018" s="981">
        <v>246.089</v>
      </c>
      <c r="J1018" s="1118">
        <f>I1018-H1018</f>
        <v>0</v>
      </c>
    </row>
    <row r="1019" spans="1:10" ht="14.25" x14ac:dyDescent="0.2">
      <c r="A1019" s="44" t="s">
        <v>89</v>
      </c>
      <c r="B1019" s="45" t="s">
        <v>25</v>
      </c>
      <c r="C1019" s="40">
        <v>7</v>
      </c>
      <c r="D1019" s="40">
        <v>2</v>
      </c>
      <c r="E1019" s="123">
        <v>0</v>
      </c>
      <c r="F1019" s="42">
        <v>0</v>
      </c>
      <c r="G1019" s="42"/>
      <c r="H1019" s="894">
        <f>H1020</f>
        <v>1831.2850000000001</v>
      </c>
      <c r="I1019" s="894">
        <f>I1020</f>
        <v>1831.2850000000001</v>
      </c>
      <c r="J1019" s="895">
        <f t="shared" ref="J1019" si="55">J1020</f>
        <v>0</v>
      </c>
    </row>
    <row r="1020" spans="1:10" ht="30" x14ac:dyDescent="0.25">
      <c r="A1020" s="226" t="s">
        <v>463</v>
      </c>
      <c r="B1020" s="113" t="s">
        <v>25</v>
      </c>
      <c r="C1020" s="30">
        <v>7</v>
      </c>
      <c r="D1020" s="30">
        <v>2</v>
      </c>
      <c r="E1020" s="205" t="s">
        <v>331</v>
      </c>
      <c r="F1020" s="32">
        <v>244</v>
      </c>
      <c r="G1020" s="879">
        <v>342</v>
      </c>
      <c r="H1020" s="981">
        <v>1831.2850000000001</v>
      </c>
      <c r="I1020" s="981">
        <v>1831.2850000000001</v>
      </c>
      <c r="J1020" s="1118">
        <f>I1020-H1020</f>
        <v>0</v>
      </c>
    </row>
    <row r="1021" spans="1:10" ht="14.25" x14ac:dyDescent="0.2">
      <c r="A1021" s="44" t="s">
        <v>90</v>
      </c>
      <c r="B1021" s="45" t="s">
        <v>25</v>
      </c>
      <c r="C1021" s="40">
        <v>7</v>
      </c>
      <c r="D1021" s="40">
        <v>2</v>
      </c>
      <c r="E1021" s="123">
        <v>0</v>
      </c>
      <c r="F1021" s="42">
        <v>0</v>
      </c>
      <c r="G1021" s="42"/>
      <c r="H1021" s="894">
        <f>H1022</f>
        <v>646.226</v>
      </c>
      <c r="I1021" s="894">
        <f>I1022</f>
        <v>646.226</v>
      </c>
      <c r="J1021" s="895">
        <f t="shared" ref="J1021" si="56">J1022</f>
        <v>0</v>
      </c>
    </row>
    <row r="1022" spans="1:10" ht="30" x14ac:dyDescent="0.25">
      <c r="A1022" s="226" t="s">
        <v>463</v>
      </c>
      <c r="B1022" s="113" t="s">
        <v>25</v>
      </c>
      <c r="C1022" s="30">
        <v>7</v>
      </c>
      <c r="D1022" s="30">
        <v>2</v>
      </c>
      <c r="E1022" s="205" t="s">
        <v>331</v>
      </c>
      <c r="F1022" s="32">
        <v>244</v>
      </c>
      <c r="G1022" s="879">
        <v>342</v>
      </c>
      <c r="H1022" s="981">
        <v>646.226</v>
      </c>
      <c r="I1022" s="981">
        <v>646.226</v>
      </c>
      <c r="J1022" s="1118">
        <f>I1022-H1022</f>
        <v>0</v>
      </c>
    </row>
    <row r="1023" spans="1:10" ht="14.25" x14ac:dyDescent="0.2">
      <c r="A1023" s="44" t="s">
        <v>91</v>
      </c>
      <c r="B1023" s="45" t="s">
        <v>25</v>
      </c>
      <c r="C1023" s="40">
        <v>7</v>
      </c>
      <c r="D1023" s="40">
        <v>2</v>
      </c>
      <c r="E1023" s="123">
        <v>0</v>
      </c>
      <c r="F1023" s="42">
        <v>0</v>
      </c>
      <c r="G1023" s="42"/>
      <c r="H1023" s="894">
        <f>H1024</f>
        <v>1270.2840000000001</v>
      </c>
      <c r="I1023" s="894">
        <f>I1024</f>
        <v>1270.2840000000001</v>
      </c>
      <c r="J1023" s="895">
        <f t="shared" ref="J1023" si="57">J1024</f>
        <v>0</v>
      </c>
    </row>
    <row r="1024" spans="1:10" ht="30" x14ac:dyDescent="0.25">
      <c r="A1024" s="226" t="s">
        <v>463</v>
      </c>
      <c r="B1024" s="113" t="s">
        <v>25</v>
      </c>
      <c r="C1024" s="30">
        <v>7</v>
      </c>
      <c r="D1024" s="30">
        <v>2</v>
      </c>
      <c r="E1024" s="205" t="s">
        <v>331</v>
      </c>
      <c r="F1024" s="32">
        <v>244</v>
      </c>
      <c r="G1024" s="879">
        <v>342</v>
      </c>
      <c r="H1024" s="981">
        <v>1270.2840000000001</v>
      </c>
      <c r="I1024" s="981">
        <v>1270.2840000000001</v>
      </c>
      <c r="J1024" s="1118">
        <f>I1024-H1024</f>
        <v>0</v>
      </c>
    </row>
    <row r="1025" spans="1:10" ht="14.25" x14ac:dyDescent="0.2">
      <c r="A1025" s="44" t="s">
        <v>92</v>
      </c>
      <c r="B1025" s="45" t="s">
        <v>25</v>
      </c>
      <c r="C1025" s="40">
        <v>7</v>
      </c>
      <c r="D1025" s="40">
        <v>2</v>
      </c>
      <c r="E1025" s="123">
        <v>0</v>
      </c>
      <c r="F1025" s="42">
        <v>0</v>
      </c>
      <c r="G1025" s="42"/>
      <c r="H1025" s="894">
        <f>H1026</f>
        <v>4468.7617</v>
      </c>
      <c r="I1025" s="894">
        <f>I1026</f>
        <v>4468.7617</v>
      </c>
      <c r="J1025" s="895">
        <f t="shared" ref="J1025" si="58">J1026</f>
        <v>0</v>
      </c>
    </row>
    <row r="1026" spans="1:10" ht="30" x14ac:dyDescent="0.25">
      <c r="A1026" s="226" t="s">
        <v>463</v>
      </c>
      <c r="B1026" s="113" t="s">
        <v>25</v>
      </c>
      <c r="C1026" s="30">
        <v>7</v>
      </c>
      <c r="D1026" s="30">
        <v>2</v>
      </c>
      <c r="E1026" s="205" t="s">
        <v>331</v>
      </c>
      <c r="F1026" s="32">
        <v>244</v>
      </c>
      <c r="G1026" s="879">
        <v>342</v>
      </c>
      <c r="H1026" s="981">
        <f>4461.572+7.1897</f>
        <v>4468.7617</v>
      </c>
      <c r="I1026" s="981">
        <f>4461.572+7.1897</f>
        <v>4468.7617</v>
      </c>
      <c r="J1026" s="1118">
        <f>I1026-H1026</f>
        <v>0</v>
      </c>
    </row>
    <row r="1027" spans="1:10" ht="14.25" x14ac:dyDescent="0.2">
      <c r="A1027" s="44" t="s">
        <v>93</v>
      </c>
      <c r="B1027" s="45" t="s">
        <v>25</v>
      </c>
      <c r="C1027" s="40">
        <v>7</v>
      </c>
      <c r="D1027" s="40">
        <v>2</v>
      </c>
      <c r="E1027" s="123">
        <v>0</v>
      </c>
      <c r="F1027" s="42">
        <v>0</v>
      </c>
      <c r="G1027" s="42"/>
      <c r="H1027" s="894">
        <f>H1028</f>
        <v>200.70500000000001</v>
      </c>
      <c r="I1027" s="894">
        <f>I1028</f>
        <v>200.70500000000001</v>
      </c>
      <c r="J1027" s="895">
        <f t="shared" ref="J1027" si="59">J1028</f>
        <v>0</v>
      </c>
    </row>
    <row r="1028" spans="1:10" ht="30" x14ac:dyDescent="0.25">
      <c r="A1028" s="226" t="s">
        <v>463</v>
      </c>
      <c r="B1028" s="113" t="s">
        <v>25</v>
      </c>
      <c r="C1028" s="30">
        <v>7</v>
      </c>
      <c r="D1028" s="30">
        <v>2</v>
      </c>
      <c r="E1028" s="205" t="s">
        <v>331</v>
      </c>
      <c r="F1028" s="32">
        <v>244</v>
      </c>
      <c r="G1028" s="879">
        <v>342</v>
      </c>
      <c r="H1028" s="981">
        <v>200.70500000000001</v>
      </c>
      <c r="I1028" s="981">
        <v>200.70500000000001</v>
      </c>
      <c r="J1028" s="1118">
        <f>I1028-H1028</f>
        <v>0</v>
      </c>
    </row>
    <row r="1029" spans="1:10" ht="14.25" x14ac:dyDescent="0.2">
      <c r="A1029" s="44" t="s">
        <v>94</v>
      </c>
      <c r="B1029" s="45" t="s">
        <v>25</v>
      </c>
      <c r="C1029" s="40">
        <v>7</v>
      </c>
      <c r="D1029" s="40">
        <v>2</v>
      </c>
      <c r="E1029" s="123">
        <v>0</v>
      </c>
      <c r="F1029" s="42">
        <v>0</v>
      </c>
      <c r="G1029" s="42"/>
      <c r="H1029" s="894">
        <f>H1030</f>
        <v>258.44499999999999</v>
      </c>
      <c r="I1029" s="894">
        <f>I1030</f>
        <v>258.44499999999999</v>
      </c>
      <c r="J1029" s="895">
        <f t="shared" ref="J1029" si="60">J1030</f>
        <v>0</v>
      </c>
    </row>
    <row r="1030" spans="1:10" ht="30" x14ac:dyDescent="0.25">
      <c r="A1030" s="226" t="s">
        <v>463</v>
      </c>
      <c r="B1030" s="113" t="s">
        <v>25</v>
      </c>
      <c r="C1030" s="30">
        <v>7</v>
      </c>
      <c r="D1030" s="30">
        <v>2</v>
      </c>
      <c r="E1030" s="205" t="s">
        <v>331</v>
      </c>
      <c r="F1030" s="32">
        <v>244</v>
      </c>
      <c r="G1030" s="879">
        <v>342</v>
      </c>
      <c r="H1030" s="981">
        <v>258.44499999999999</v>
      </c>
      <c r="I1030" s="981">
        <v>258.44499999999999</v>
      </c>
      <c r="J1030" s="1118">
        <f>I1030-H1030</f>
        <v>0</v>
      </c>
    </row>
    <row r="1031" spans="1:10" ht="14.25" x14ac:dyDescent="0.2">
      <c r="A1031" s="44" t="s">
        <v>95</v>
      </c>
      <c r="B1031" s="45" t="s">
        <v>25</v>
      </c>
      <c r="C1031" s="40">
        <v>7</v>
      </c>
      <c r="D1031" s="40">
        <v>2</v>
      </c>
      <c r="E1031" s="123">
        <v>0</v>
      </c>
      <c r="F1031" s="42">
        <v>0</v>
      </c>
      <c r="G1031" s="42"/>
      <c r="H1031" s="894">
        <f>H1032</f>
        <v>87.995999999999995</v>
      </c>
      <c r="I1031" s="894">
        <f>I1032</f>
        <v>87.995999999999995</v>
      </c>
      <c r="J1031" s="895">
        <f t="shared" ref="J1031" si="61">J1032</f>
        <v>0</v>
      </c>
    </row>
    <row r="1032" spans="1:10" ht="30.75" thickBot="1" x14ac:dyDescent="0.3">
      <c r="A1032" s="226" t="s">
        <v>463</v>
      </c>
      <c r="B1032" s="113" t="s">
        <v>25</v>
      </c>
      <c r="C1032" s="30">
        <v>7</v>
      </c>
      <c r="D1032" s="30">
        <v>2</v>
      </c>
      <c r="E1032" s="205" t="s">
        <v>331</v>
      </c>
      <c r="F1032" s="318">
        <v>244</v>
      </c>
      <c r="G1032" s="355">
        <v>342</v>
      </c>
      <c r="H1032" s="1119">
        <v>87.995999999999995</v>
      </c>
      <c r="I1032" s="1119">
        <v>87.995999999999995</v>
      </c>
      <c r="J1032" s="1118">
        <f>I1032-H1032</f>
        <v>0</v>
      </c>
    </row>
    <row r="1033" spans="1:10" ht="16.5" thickBot="1" x14ac:dyDescent="0.3">
      <c r="A1033" s="1287" t="s">
        <v>282</v>
      </c>
      <c r="B1033" s="1288"/>
      <c r="C1033" s="1288"/>
      <c r="D1033" s="1288"/>
      <c r="E1033" s="1288"/>
      <c r="F1033" s="1288"/>
      <c r="G1033" s="1289"/>
      <c r="H1033" s="1120">
        <f>H1034+H1036+H1038+H1040</f>
        <v>458.41499999999996</v>
      </c>
      <c r="I1033" s="1120">
        <f>I1034+I1036+I1038+I1040</f>
        <v>458.41499999999996</v>
      </c>
      <c r="J1033" s="1121">
        <f t="shared" ref="J1033" si="62">J1034+J1036+J1038+J1040</f>
        <v>0</v>
      </c>
    </row>
    <row r="1034" spans="1:10" ht="14.25" x14ac:dyDescent="0.2">
      <c r="A1034" s="438" t="s">
        <v>381</v>
      </c>
      <c r="B1034" s="439" t="s">
        <v>25</v>
      </c>
      <c r="C1034" s="440">
        <v>7</v>
      </c>
      <c r="D1034" s="440">
        <v>2</v>
      </c>
      <c r="E1034" s="386" t="s">
        <v>27</v>
      </c>
      <c r="F1034" s="441">
        <v>0</v>
      </c>
      <c r="G1034" s="441"/>
      <c r="H1034" s="1122">
        <f>H1035</f>
        <v>332.16300000000001</v>
      </c>
      <c r="I1034" s="1122">
        <f>I1035</f>
        <v>332.16300000000001</v>
      </c>
      <c r="J1034" s="1123">
        <f t="shared" ref="J1034" si="63">J1035</f>
        <v>0</v>
      </c>
    </row>
    <row r="1035" spans="1:10" ht="26.25" x14ac:dyDescent="0.25">
      <c r="A1035" s="442" t="s">
        <v>255</v>
      </c>
      <c r="B1035" s="437" t="s">
        <v>25</v>
      </c>
      <c r="C1035" s="204">
        <v>7</v>
      </c>
      <c r="D1035" s="204">
        <v>2</v>
      </c>
      <c r="E1035" s="514" t="s">
        <v>332</v>
      </c>
      <c r="F1035" s="206">
        <v>321</v>
      </c>
      <c r="G1035" s="206">
        <v>263</v>
      </c>
      <c r="H1035" s="1108">
        <v>332.16300000000001</v>
      </c>
      <c r="I1035" s="1108">
        <v>332.16300000000001</v>
      </c>
      <c r="J1035" s="1118">
        <f>I1035-H1035</f>
        <v>0</v>
      </c>
    </row>
    <row r="1036" spans="1:10" ht="14.25" x14ac:dyDescent="0.2">
      <c r="A1036" s="44" t="s">
        <v>382</v>
      </c>
      <c r="B1036" s="419" t="s">
        <v>25</v>
      </c>
      <c r="C1036" s="399">
        <v>7</v>
      </c>
      <c r="D1036" s="399">
        <v>2</v>
      </c>
      <c r="E1036" s="82" t="s">
        <v>27</v>
      </c>
      <c r="F1036" s="401">
        <v>0</v>
      </c>
      <c r="G1036" s="401"/>
      <c r="H1036" s="1124">
        <f>H1037</f>
        <v>51.101999999999997</v>
      </c>
      <c r="I1036" s="1124">
        <f>I1037</f>
        <v>51.101999999999997</v>
      </c>
      <c r="J1036" s="1125">
        <f t="shared" ref="J1036" si="64">J1037</f>
        <v>0</v>
      </c>
    </row>
    <row r="1037" spans="1:10" ht="26.25" x14ac:dyDescent="0.25">
      <c r="A1037" s="442" t="s">
        <v>255</v>
      </c>
      <c r="B1037" s="437" t="s">
        <v>25</v>
      </c>
      <c r="C1037" s="204">
        <v>7</v>
      </c>
      <c r="D1037" s="204">
        <v>2</v>
      </c>
      <c r="E1037" s="514" t="s">
        <v>332</v>
      </c>
      <c r="F1037" s="206">
        <v>321</v>
      </c>
      <c r="G1037" s="206">
        <v>263</v>
      </c>
      <c r="H1037" s="1108">
        <v>51.101999999999997</v>
      </c>
      <c r="I1037" s="1108">
        <v>51.101999999999997</v>
      </c>
      <c r="J1037" s="1118">
        <f>I1037-H1037</f>
        <v>0</v>
      </c>
    </row>
    <row r="1038" spans="1:10" ht="14.25" x14ac:dyDescent="0.2">
      <c r="A1038" s="44" t="s">
        <v>383</v>
      </c>
      <c r="B1038" s="45" t="s">
        <v>25</v>
      </c>
      <c r="C1038" s="40">
        <v>7</v>
      </c>
      <c r="D1038" s="40">
        <v>2</v>
      </c>
      <c r="E1038" s="123">
        <v>0</v>
      </c>
      <c r="F1038" s="42">
        <v>0</v>
      </c>
      <c r="G1038" s="42"/>
      <c r="H1038" s="894">
        <f>H1039</f>
        <v>25.550999999999998</v>
      </c>
      <c r="I1038" s="894">
        <f>I1039</f>
        <v>25.550999999999998</v>
      </c>
      <c r="J1038" s="895">
        <f t="shared" ref="J1038" si="65">J1039</f>
        <v>0</v>
      </c>
    </row>
    <row r="1039" spans="1:10" ht="26.25" x14ac:dyDescent="0.25">
      <c r="A1039" s="442" t="s">
        <v>255</v>
      </c>
      <c r="B1039" s="437" t="s">
        <v>25</v>
      </c>
      <c r="C1039" s="204">
        <v>7</v>
      </c>
      <c r="D1039" s="204">
        <v>2</v>
      </c>
      <c r="E1039" s="514" t="s">
        <v>332</v>
      </c>
      <c r="F1039" s="206">
        <v>321</v>
      </c>
      <c r="G1039" s="206">
        <v>263</v>
      </c>
      <c r="H1039" s="1108">
        <v>25.550999999999998</v>
      </c>
      <c r="I1039" s="1108">
        <v>25.550999999999998</v>
      </c>
      <c r="J1039" s="1118">
        <f>I1039-H1039</f>
        <v>0</v>
      </c>
    </row>
    <row r="1040" spans="1:10" ht="14.25" x14ac:dyDescent="0.2">
      <c r="A1040" s="44" t="s">
        <v>384</v>
      </c>
      <c r="B1040" s="45" t="s">
        <v>25</v>
      </c>
      <c r="C1040" s="40">
        <v>7</v>
      </c>
      <c r="D1040" s="40">
        <v>2</v>
      </c>
      <c r="E1040" s="123">
        <v>0</v>
      </c>
      <c r="F1040" s="42">
        <v>0</v>
      </c>
      <c r="G1040" s="42"/>
      <c r="H1040" s="894">
        <f>H1041</f>
        <v>49.598999999999997</v>
      </c>
      <c r="I1040" s="894">
        <f>I1041</f>
        <v>49.598999999999997</v>
      </c>
      <c r="J1040" s="895">
        <f t="shared" ref="J1040" si="66">J1041</f>
        <v>0</v>
      </c>
    </row>
    <row r="1041" spans="1:10" s="164" customFormat="1" ht="27" thickBot="1" x14ac:dyDescent="0.3">
      <c r="A1041" s="620" t="s">
        <v>255</v>
      </c>
      <c r="B1041" s="621" t="s">
        <v>25</v>
      </c>
      <c r="C1041" s="406">
        <v>7</v>
      </c>
      <c r="D1041" s="406">
        <v>2</v>
      </c>
      <c r="E1041" s="622" t="s">
        <v>332</v>
      </c>
      <c r="F1041" s="407">
        <v>321</v>
      </c>
      <c r="G1041" s="407">
        <v>263</v>
      </c>
      <c r="H1041" s="1109">
        <v>49.598999999999997</v>
      </c>
      <c r="I1041" s="1109">
        <v>49.598999999999997</v>
      </c>
      <c r="J1041" s="1118">
        <f>I1041-H1041</f>
        <v>0</v>
      </c>
    </row>
    <row r="1042" spans="1:10" s="164" customFormat="1" ht="16.5" thickBot="1" x14ac:dyDescent="0.3">
      <c r="A1042" s="1284" t="s">
        <v>390</v>
      </c>
      <c r="B1042" s="1285"/>
      <c r="C1042" s="1285"/>
      <c r="D1042" s="1285"/>
      <c r="E1042" s="1285"/>
      <c r="F1042" s="1285"/>
      <c r="G1042" s="1286"/>
      <c r="H1042" s="1055">
        <f>H1043</f>
        <v>132.30000000000001</v>
      </c>
      <c r="I1042" s="1055">
        <f>I1043</f>
        <v>132.30000000000001</v>
      </c>
      <c r="J1042" s="1056">
        <f t="shared" ref="J1042:J1043" si="67">J1043</f>
        <v>0</v>
      </c>
    </row>
    <row r="1043" spans="1:10" s="164" customFormat="1" ht="14.25" x14ac:dyDescent="0.2">
      <c r="A1043" s="151" t="s">
        <v>391</v>
      </c>
      <c r="B1043" s="669" t="s">
        <v>25</v>
      </c>
      <c r="C1043" s="197">
        <v>7</v>
      </c>
      <c r="D1043" s="197">
        <v>0</v>
      </c>
      <c r="E1043" s="670" t="s">
        <v>27</v>
      </c>
      <c r="F1043" s="199">
        <v>0</v>
      </c>
      <c r="G1043" s="199"/>
      <c r="H1043" s="1105">
        <f>H1044</f>
        <v>132.30000000000001</v>
      </c>
      <c r="I1043" s="1105">
        <f>I1044</f>
        <v>132.30000000000001</v>
      </c>
      <c r="J1043" s="1106">
        <f t="shared" si="67"/>
        <v>0</v>
      </c>
    </row>
    <row r="1044" spans="1:10" s="657" customFormat="1" ht="30.75" thickBot="1" x14ac:dyDescent="0.3">
      <c r="A1044" s="396" t="s">
        <v>372</v>
      </c>
      <c r="B1044" s="668" t="s">
        <v>25</v>
      </c>
      <c r="C1044" s="613">
        <v>7</v>
      </c>
      <c r="D1044" s="613">
        <v>9</v>
      </c>
      <c r="E1044" s="722" t="s">
        <v>395</v>
      </c>
      <c r="F1044" s="614">
        <v>244</v>
      </c>
      <c r="G1044" s="614">
        <v>342</v>
      </c>
      <c r="H1044" s="1057">
        <v>132.30000000000001</v>
      </c>
      <c r="I1044" s="1057">
        <v>132.30000000000001</v>
      </c>
      <c r="J1044" s="1107">
        <f>I1044-H1044</f>
        <v>0</v>
      </c>
    </row>
    <row r="1045" spans="1:10" s="657" customFormat="1" ht="15" thickBot="1" x14ac:dyDescent="0.25">
      <c r="A1045" s="1290" t="s">
        <v>397</v>
      </c>
      <c r="B1045" s="1291"/>
      <c r="C1045" s="1291"/>
      <c r="D1045" s="1291"/>
      <c r="E1045" s="1291"/>
      <c r="F1045" s="1291"/>
      <c r="G1045" s="1292"/>
      <c r="H1045" s="1126">
        <f>H1046</f>
        <v>410.6508</v>
      </c>
      <c r="I1045" s="1126">
        <f>I1046</f>
        <v>410.6508</v>
      </c>
      <c r="J1045" s="1127">
        <f t="shared" ref="J1045" si="68">J1046</f>
        <v>0</v>
      </c>
    </row>
    <row r="1046" spans="1:10" s="164" customFormat="1" ht="14.25" x14ac:dyDescent="0.2">
      <c r="A1046" s="646" t="s">
        <v>442</v>
      </c>
      <c r="B1046" s="638" t="s">
        <v>25</v>
      </c>
      <c r="C1046" s="639">
        <v>7</v>
      </c>
      <c r="D1046" s="639">
        <v>2</v>
      </c>
      <c r="E1046" s="640" t="s">
        <v>380</v>
      </c>
      <c r="F1046" s="641">
        <v>0</v>
      </c>
      <c r="G1046" s="663"/>
      <c r="H1046" s="1128">
        <f>H1047+H1048</f>
        <v>410.6508</v>
      </c>
      <c r="I1046" s="1128">
        <f>I1047+I1048</f>
        <v>410.6508</v>
      </c>
      <c r="J1046" s="1129">
        <f t="shared" ref="J1046" si="69">J1047+J1048</f>
        <v>0</v>
      </c>
    </row>
    <row r="1047" spans="1:10" s="649" customFormat="1" ht="15" x14ac:dyDescent="0.25">
      <c r="A1047" s="652" t="s">
        <v>378</v>
      </c>
      <c r="B1047" s="653" t="s">
        <v>25</v>
      </c>
      <c r="C1047" s="654">
        <v>7</v>
      </c>
      <c r="D1047" s="654">
        <v>2</v>
      </c>
      <c r="E1047" s="655" t="s">
        <v>380</v>
      </c>
      <c r="F1047" s="664">
        <v>113</v>
      </c>
      <c r="G1047" s="656">
        <v>226</v>
      </c>
      <c r="H1047" s="1130">
        <f>H1050</f>
        <v>315.39999999999998</v>
      </c>
      <c r="I1047" s="1130">
        <f>I1050</f>
        <v>315.39999999999998</v>
      </c>
      <c r="J1047" s="1131">
        <f t="shared" ref="J1047" si="70">J1050</f>
        <v>0</v>
      </c>
    </row>
    <row r="1048" spans="1:10" s="649" customFormat="1" ht="15.75" thickBot="1" x14ac:dyDescent="0.3">
      <c r="A1048" s="658" t="s">
        <v>379</v>
      </c>
      <c r="B1048" s="659" t="s">
        <v>25</v>
      </c>
      <c r="C1048" s="660">
        <v>7</v>
      </c>
      <c r="D1048" s="660">
        <v>2</v>
      </c>
      <c r="E1048" s="661" t="s">
        <v>380</v>
      </c>
      <c r="F1048" s="665">
        <v>119</v>
      </c>
      <c r="G1048" s="662">
        <v>226</v>
      </c>
      <c r="H1048" s="1132">
        <f>H1051</f>
        <v>95.250799999999998</v>
      </c>
      <c r="I1048" s="1132">
        <f>I1051</f>
        <v>95.250799999999998</v>
      </c>
      <c r="J1048" s="1133">
        <f t="shared" ref="J1048" si="71">J1051</f>
        <v>0</v>
      </c>
    </row>
    <row r="1049" spans="1:10" ht="14.25" x14ac:dyDescent="0.2">
      <c r="A1049" s="72" t="s">
        <v>447</v>
      </c>
      <c r="B1049" s="120" t="s">
        <v>25</v>
      </c>
      <c r="C1049" s="73">
        <v>7</v>
      </c>
      <c r="D1049" s="73">
        <v>2</v>
      </c>
      <c r="E1049" s="121">
        <v>0</v>
      </c>
      <c r="F1049" s="74">
        <v>0</v>
      </c>
      <c r="G1049" s="702"/>
      <c r="H1049" s="994">
        <f>H1050+H1051</f>
        <v>410.6508</v>
      </c>
      <c r="I1049" s="994">
        <f>I1050+I1051</f>
        <v>410.6508</v>
      </c>
      <c r="J1049" s="995">
        <f t="shared" ref="J1049" si="72">J1050+J1051</f>
        <v>0</v>
      </c>
    </row>
    <row r="1050" spans="1:10" ht="15" x14ac:dyDescent="0.25">
      <c r="A1050" s="647" t="s">
        <v>378</v>
      </c>
      <c r="B1050" s="642" t="s">
        <v>25</v>
      </c>
      <c r="C1050" s="159">
        <v>7</v>
      </c>
      <c r="D1050" s="159">
        <v>2</v>
      </c>
      <c r="E1050" s="643" t="s">
        <v>380</v>
      </c>
      <c r="F1050" s="666">
        <v>113</v>
      </c>
      <c r="G1050" s="648">
        <v>226</v>
      </c>
      <c r="H1050" s="1029">
        <v>315.39999999999998</v>
      </c>
      <c r="I1050" s="1029">
        <v>315.39999999999998</v>
      </c>
      <c r="J1050" s="1134">
        <f>I1050-H1050</f>
        <v>0</v>
      </c>
    </row>
    <row r="1051" spans="1:10" s="15" customFormat="1" ht="15.75" thickBot="1" x14ac:dyDescent="0.3">
      <c r="A1051" s="650" t="s">
        <v>379</v>
      </c>
      <c r="B1051" s="644" t="s">
        <v>25</v>
      </c>
      <c r="C1051" s="477">
        <v>7</v>
      </c>
      <c r="D1051" s="477">
        <v>2</v>
      </c>
      <c r="E1051" s="645" t="s">
        <v>380</v>
      </c>
      <c r="F1051" s="667">
        <v>119</v>
      </c>
      <c r="G1051" s="651">
        <v>226</v>
      </c>
      <c r="H1051" s="1102">
        <v>95.250799999999998</v>
      </c>
      <c r="I1051" s="1102">
        <v>95.250799999999998</v>
      </c>
      <c r="J1051" s="1134">
        <f>I1051-H1051</f>
        <v>0</v>
      </c>
    </row>
    <row r="1052" spans="1:10" ht="29.25" thickBot="1" x14ac:dyDescent="0.25">
      <c r="A1052" s="671" t="s">
        <v>294</v>
      </c>
      <c r="B1052" s="672" t="s">
        <v>25</v>
      </c>
      <c r="C1052" s="672" t="s">
        <v>206</v>
      </c>
      <c r="D1052" s="672" t="s">
        <v>206</v>
      </c>
      <c r="E1052" s="672" t="s">
        <v>27</v>
      </c>
      <c r="F1052" s="672" t="s">
        <v>55</v>
      </c>
      <c r="G1052" s="672"/>
      <c r="H1052" s="1135">
        <f>H1064+H1055+H1059+H1061+H1053+H1067+H1069+H1057</f>
        <v>177869.236</v>
      </c>
      <c r="I1052" s="1135">
        <f>I1064+I1055+I1059+I1061+I1053+I1067+I1069+I1057</f>
        <v>177974.50598000002</v>
      </c>
      <c r="J1052" s="1136">
        <f>J1064+J1055+J1059+J1061+J1053+J1067+J1069+J1057</f>
        <v>105.26997999999999</v>
      </c>
    </row>
    <row r="1053" spans="1:10" s="150" customFormat="1" ht="43.5" thickBot="1" x14ac:dyDescent="0.25">
      <c r="A1053" s="679" t="s">
        <v>387</v>
      </c>
      <c r="B1053" s="680" t="s">
        <v>25</v>
      </c>
      <c r="C1053" s="680" t="s">
        <v>50</v>
      </c>
      <c r="D1053" s="680" t="s">
        <v>388</v>
      </c>
      <c r="E1053" s="680" t="s">
        <v>389</v>
      </c>
      <c r="F1053" s="680" t="s">
        <v>55</v>
      </c>
      <c r="G1053" s="680"/>
      <c r="H1053" s="1137">
        <f>H1054</f>
        <v>92.62</v>
      </c>
      <c r="I1053" s="1137">
        <f>I1054</f>
        <v>92.626819999999995</v>
      </c>
      <c r="J1053" s="1138">
        <f t="shared" ref="J1053" si="73">J1054</f>
        <v>6.8199999999905003E-3</v>
      </c>
    </row>
    <row r="1054" spans="1:10" ht="30.75" thickBot="1" x14ac:dyDescent="0.3">
      <c r="A1054" s="673" t="s">
        <v>276</v>
      </c>
      <c r="B1054" s="674" t="s">
        <v>25</v>
      </c>
      <c r="C1054" s="675">
        <v>1</v>
      </c>
      <c r="D1054" s="675">
        <v>13</v>
      </c>
      <c r="E1054" s="676" t="s">
        <v>386</v>
      </c>
      <c r="F1054" s="677">
        <v>244</v>
      </c>
      <c r="G1054" s="678">
        <v>226</v>
      </c>
      <c r="H1054" s="1019">
        <v>92.62</v>
      </c>
      <c r="I1054" s="1019">
        <v>92.626819999999995</v>
      </c>
      <c r="J1054" s="1139">
        <f>I1054-H1054</f>
        <v>6.8199999999905003E-3</v>
      </c>
    </row>
    <row r="1055" spans="1:10" s="150" customFormat="1" ht="14.25" x14ac:dyDescent="0.2">
      <c r="A1055" s="307" t="s">
        <v>350</v>
      </c>
      <c r="B1055" s="414" t="s">
        <v>25</v>
      </c>
      <c r="C1055" s="414" t="s">
        <v>207</v>
      </c>
      <c r="D1055" s="414" t="s">
        <v>208</v>
      </c>
      <c r="E1055" s="414" t="s">
        <v>27</v>
      </c>
      <c r="F1055" s="414" t="s">
        <v>55</v>
      </c>
      <c r="G1055" s="414"/>
      <c r="H1055" s="1140">
        <f>H1056</f>
        <v>12148.163</v>
      </c>
      <c r="I1055" s="1140">
        <f>I1056</f>
        <v>12148.163</v>
      </c>
      <c r="J1055" s="1141">
        <f t="shared" ref="J1055" si="74">J1056</f>
        <v>0</v>
      </c>
    </row>
    <row r="1056" spans="1:10" ht="30.75" thickBot="1" x14ac:dyDescent="0.3">
      <c r="A1056" s="600" t="s">
        <v>555</v>
      </c>
      <c r="B1056" s="54" t="s">
        <v>25</v>
      </c>
      <c r="C1056" s="204">
        <v>4</v>
      </c>
      <c r="D1056" s="204">
        <v>9</v>
      </c>
      <c r="E1056" s="205">
        <v>1540520760</v>
      </c>
      <c r="F1056" s="206">
        <v>243</v>
      </c>
      <c r="G1056" s="110">
        <v>225</v>
      </c>
      <c r="H1056" s="1142">
        <v>12148.163</v>
      </c>
      <c r="I1056" s="1142">
        <v>12148.163</v>
      </c>
      <c r="J1056" s="1114">
        <f>I1056-H1056</f>
        <v>0</v>
      </c>
    </row>
    <row r="1057" spans="1:10" ht="15" thickBot="1" x14ac:dyDescent="0.25">
      <c r="A1057" s="766" t="s">
        <v>516</v>
      </c>
      <c r="B1057" s="767" t="s">
        <v>25</v>
      </c>
      <c r="C1057" s="767" t="s">
        <v>207</v>
      </c>
      <c r="D1057" s="767" t="s">
        <v>208</v>
      </c>
      <c r="E1057" s="767" t="s">
        <v>27</v>
      </c>
      <c r="F1057" s="767" t="s">
        <v>55</v>
      </c>
      <c r="G1057" s="767"/>
      <c r="H1057" s="1143">
        <f t="shared" ref="H1057:J1057" si="75">H1058</f>
        <v>9001.8799999999992</v>
      </c>
      <c r="I1057" s="1143">
        <f t="shared" si="75"/>
        <v>9001.8799999999992</v>
      </c>
      <c r="J1057" s="1144">
        <f t="shared" si="75"/>
        <v>0</v>
      </c>
    </row>
    <row r="1058" spans="1:10" ht="30.75" thickBot="1" x14ac:dyDescent="0.3">
      <c r="A1058" s="208" t="s">
        <v>521</v>
      </c>
      <c r="B1058" s="768" t="s">
        <v>25</v>
      </c>
      <c r="C1058" s="760">
        <v>4</v>
      </c>
      <c r="D1058" s="760">
        <v>9</v>
      </c>
      <c r="E1058" s="761">
        <v>9990041120</v>
      </c>
      <c r="F1058" s="762">
        <v>243</v>
      </c>
      <c r="G1058" s="769">
        <v>225</v>
      </c>
      <c r="H1058" s="1145">
        <v>9001.8799999999992</v>
      </c>
      <c r="I1058" s="1145">
        <v>9001.8799999999992</v>
      </c>
      <c r="J1058" s="1146">
        <f>I1058-H1058</f>
        <v>0</v>
      </c>
    </row>
    <row r="1059" spans="1:10" s="150" customFormat="1" ht="14.25" x14ac:dyDescent="0.2">
      <c r="A1059" s="770" t="s">
        <v>352</v>
      </c>
      <c r="B1059" s="386" t="s">
        <v>25</v>
      </c>
      <c r="C1059" s="386" t="s">
        <v>207</v>
      </c>
      <c r="D1059" s="386" t="s">
        <v>293</v>
      </c>
      <c r="E1059" s="386" t="s">
        <v>27</v>
      </c>
      <c r="F1059" s="386" t="s">
        <v>55</v>
      </c>
      <c r="G1059" s="386"/>
      <c r="H1059" s="1147">
        <f>H1060</f>
        <v>0</v>
      </c>
      <c r="I1059" s="1147">
        <f>I1060</f>
        <v>0</v>
      </c>
      <c r="J1059" s="1123"/>
    </row>
    <row r="1060" spans="1:10" ht="45.75" thickBot="1" x14ac:dyDescent="0.3">
      <c r="A1060" s="771" t="s">
        <v>351</v>
      </c>
      <c r="B1060" s="113" t="s">
        <v>25</v>
      </c>
      <c r="C1060" s="204">
        <v>4</v>
      </c>
      <c r="D1060" s="204">
        <v>12</v>
      </c>
      <c r="E1060" s="205">
        <v>1120185140</v>
      </c>
      <c r="F1060" s="206">
        <v>244</v>
      </c>
      <c r="G1060" s="879">
        <v>226</v>
      </c>
      <c r="H1060" s="1142"/>
      <c r="I1060" s="1142"/>
      <c r="J1060" s="1114"/>
    </row>
    <row r="1061" spans="1:10" ht="14.25" x14ac:dyDescent="0.2">
      <c r="A1061" s="770" t="s">
        <v>515</v>
      </c>
      <c r="B1061" s="386" t="s">
        <v>25</v>
      </c>
      <c r="C1061" s="386" t="s">
        <v>197</v>
      </c>
      <c r="D1061" s="386" t="s">
        <v>210</v>
      </c>
      <c r="E1061" s="386" t="s">
        <v>27</v>
      </c>
      <c r="F1061" s="386" t="s">
        <v>55</v>
      </c>
      <c r="G1061" s="386"/>
      <c r="H1061" s="1122">
        <f>H1062+H1063</f>
        <v>140764.83199999999</v>
      </c>
      <c r="I1061" s="1122">
        <f>I1062+I1063</f>
        <v>140764.83199999999</v>
      </c>
      <c r="J1061" s="1148">
        <f>J1062+J1063</f>
        <v>0</v>
      </c>
    </row>
    <row r="1062" spans="1:10" ht="30" x14ac:dyDescent="0.25">
      <c r="A1062" s="208" t="s">
        <v>511</v>
      </c>
      <c r="B1062" s="772" t="s">
        <v>25</v>
      </c>
      <c r="C1062" s="763">
        <v>5</v>
      </c>
      <c r="D1062" s="763">
        <v>2</v>
      </c>
      <c r="E1062" s="764" t="s">
        <v>343</v>
      </c>
      <c r="F1062" s="765">
        <v>414</v>
      </c>
      <c r="G1062" s="773">
        <v>310</v>
      </c>
      <c r="H1062" s="921">
        <v>42594.116000000002</v>
      </c>
      <c r="I1062" s="921">
        <v>42594.116000000002</v>
      </c>
      <c r="J1062" s="922">
        <f>H1062-I1062</f>
        <v>0</v>
      </c>
    </row>
    <row r="1063" spans="1:10" ht="30.75" thickBot="1" x14ac:dyDescent="0.3">
      <c r="A1063" s="774" t="s">
        <v>512</v>
      </c>
      <c r="B1063" s="775" t="s">
        <v>25</v>
      </c>
      <c r="C1063" s="406">
        <v>5</v>
      </c>
      <c r="D1063" s="406">
        <v>2</v>
      </c>
      <c r="E1063" s="354" t="s">
        <v>343</v>
      </c>
      <c r="F1063" s="407">
        <v>414</v>
      </c>
      <c r="G1063" s="355">
        <v>310</v>
      </c>
      <c r="H1063" s="1149">
        <v>98170.716</v>
      </c>
      <c r="I1063" s="1149">
        <v>98170.716</v>
      </c>
      <c r="J1063" s="1150">
        <f>H1063-I1063</f>
        <v>0</v>
      </c>
    </row>
    <row r="1064" spans="1:10" s="15" customFormat="1" ht="29.25" x14ac:dyDescent="0.25">
      <c r="A1064" s="770" t="s">
        <v>211</v>
      </c>
      <c r="B1064" s="386" t="s">
        <v>25</v>
      </c>
      <c r="C1064" s="386" t="s">
        <v>197</v>
      </c>
      <c r="D1064" s="386" t="s">
        <v>198</v>
      </c>
      <c r="E1064" s="386" t="s">
        <v>27</v>
      </c>
      <c r="F1064" s="386" t="s">
        <v>55</v>
      </c>
      <c r="G1064" s="386"/>
      <c r="H1064" s="1122">
        <f>SUM(H1065:H1066)</f>
        <v>3156.0329999999999</v>
      </c>
      <c r="I1064" s="1122">
        <f>SUM(I1065:I1066)</f>
        <v>3156.0329999999999</v>
      </c>
      <c r="J1064" s="1123">
        <f>SUM(J1065:J1066)</f>
        <v>0</v>
      </c>
    </row>
    <row r="1065" spans="1:10" ht="15" x14ac:dyDescent="0.25">
      <c r="A1065" s="776" t="s">
        <v>513</v>
      </c>
      <c r="B1065" s="777" t="s">
        <v>25</v>
      </c>
      <c r="C1065" s="384">
        <v>5</v>
      </c>
      <c r="D1065" s="384">
        <v>3</v>
      </c>
      <c r="E1065" s="301" t="s">
        <v>498</v>
      </c>
      <c r="F1065" s="385">
        <v>244</v>
      </c>
      <c r="G1065" s="385">
        <v>225</v>
      </c>
      <c r="H1065" s="921">
        <v>3124.473</v>
      </c>
      <c r="I1065" s="921">
        <v>3124.473</v>
      </c>
      <c r="J1065" s="1114">
        <f>I1065-H1065</f>
        <v>0</v>
      </c>
    </row>
    <row r="1066" spans="1:10" ht="15.75" thickBot="1" x14ac:dyDescent="0.3">
      <c r="A1066" s="778" t="s">
        <v>514</v>
      </c>
      <c r="B1066" s="779" t="s">
        <v>25</v>
      </c>
      <c r="C1066" s="196">
        <v>5</v>
      </c>
      <c r="D1066" s="196">
        <v>3</v>
      </c>
      <c r="E1066" s="717" t="s">
        <v>498</v>
      </c>
      <c r="F1066" s="298">
        <v>244</v>
      </c>
      <c r="G1066" s="298">
        <v>225</v>
      </c>
      <c r="H1066" s="1151">
        <v>31.56</v>
      </c>
      <c r="I1066" s="1151">
        <v>31.56</v>
      </c>
      <c r="J1066" s="1152">
        <f>I1066-H1066</f>
        <v>0</v>
      </c>
    </row>
    <row r="1067" spans="1:10" ht="14.25" x14ac:dyDescent="0.2">
      <c r="A1067" s="770" t="s">
        <v>516</v>
      </c>
      <c r="B1067" s="780" t="s">
        <v>25</v>
      </c>
      <c r="C1067" s="780" t="s">
        <v>54</v>
      </c>
      <c r="D1067" s="780" t="s">
        <v>50</v>
      </c>
      <c r="E1067" s="780" t="s">
        <v>27</v>
      </c>
      <c r="F1067" s="780" t="s">
        <v>55</v>
      </c>
      <c r="G1067" s="780"/>
      <c r="H1067" s="919">
        <f t="shared" ref="H1067:J1067" si="76">H1068</f>
        <v>9005.7080000000005</v>
      </c>
      <c r="I1067" s="919">
        <f t="shared" si="76"/>
        <v>9005.7080000000005</v>
      </c>
      <c r="J1067" s="920">
        <f t="shared" si="76"/>
        <v>0</v>
      </c>
    </row>
    <row r="1068" spans="1:10" ht="30.75" thickBot="1" x14ac:dyDescent="0.3">
      <c r="A1068" s="781" t="s">
        <v>517</v>
      </c>
      <c r="B1068" s="772" t="s">
        <v>25</v>
      </c>
      <c r="C1068" s="763">
        <v>11</v>
      </c>
      <c r="D1068" s="763">
        <v>1</v>
      </c>
      <c r="E1068" s="764">
        <v>9990041120</v>
      </c>
      <c r="F1068" s="765">
        <v>243</v>
      </c>
      <c r="G1068" s="773">
        <v>225</v>
      </c>
      <c r="H1068" s="1153">
        <v>9005.7080000000005</v>
      </c>
      <c r="I1068" s="1153">
        <v>9005.7080000000005</v>
      </c>
      <c r="J1068" s="1154">
        <f>I1068-H1068</f>
        <v>0</v>
      </c>
    </row>
    <row r="1069" spans="1:10" ht="14.25" x14ac:dyDescent="0.2">
      <c r="A1069" s="782" t="s">
        <v>518</v>
      </c>
      <c r="B1069" s="783" t="s">
        <v>25</v>
      </c>
      <c r="C1069" s="21">
        <v>0</v>
      </c>
      <c r="D1069" s="21">
        <v>0</v>
      </c>
      <c r="E1069" s="784">
        <v>0</v>
      </c>
      <c r="F1069" s="22">
        <v>0</v>
      </c>
      <c r="G1069" s="22">
        <v>251</v>
      </c>
      <c r="H1069" s="1155">
        <f>H1070+H1072</f>
        <v>3700</v>
      </c>
      <c r="I1069" s="1155">
        <f t="shared" ref="I1069:J1069" si="77">I1070+I1072</f>
        <v>3805.26316</v>
      </c>
      <c r="J1069" s="1156">
        <f t="shared" si="77"/>
        <v>105.26316</v>
      </c>
    </row>
    <row r="1070" spans="1:10" ht="14.25" x14ac:dyDescent="0.2">
      <c r="A1070" s="218" t="s">
        <v>519</v>
      </c>
      <c r="B1070" s="219" t="s">
        <v>25</v>
      </c>
      <c r="C1070" s="219" t="s">
        <v>207</v>
      </c>
      <c r="D1070" s="219" t="s">
        <v>208</v>
      </c>
      <c r="E1070" s="219" t="s">
        <v>27</v>
      </c>
      <c r="F1070" s="219" t="s">
        <v>55</v>
      </c>
      <c r="G1070" s="219"/>
      <c r="H1070" s="1052">
        <f t="shared" ref="H1070:J1070" si="78">H1071</f>
        <v>3700</v>
      </c>
      <c r="I1070" s="1052">
        <f t="shared" si="78"/>
        <v>3700</v>
      </c>
      <c r="J1070" s="1053">
        <f t="shared" si="78"/>
        <v>0</v>
      </c>
    </row>
    <row r="1071" spans="1:10" ht="45.75" thickBot="1" x14ac:dyDescent="0.3">
      <c r="A1071" s="226" t="s">
        <v>520</v>
      </c>
      <c r="B1071" s="405" t="s">
        <v>25</v>
      </c>
      <c r="C1071" s="406">
        <v>4</v>
      </c>
      <c r="D1071" s="406">
        <v>9</v>
      </c>
      <c r="E1071" s="354">
        <v>9990041120</v>
      </c>
      <c r="F1071" s="407">
        <v>521</v>
      </c>
      <c r="G1071" s="408">
        <v>251</v>
      </c>
      <c r="H1071" s="1109">
        <v>3700</v>
      </c>
      <c r="I1071" s="1109">
        <v>3700</v>
      </c>
      <c r="J1071" s="1157">
        <f>I1071-H1071</f>
        <v>0</v>
      </c>
    </row>
    <row r="1072" spans="1:10" ht="14.25" x14ac:dyDescent="0.2">
      <c r="A1072" s="835" t="s">
        <v>322</v>
      </c>
      <c r="B1072" s="836" t="s">
        <v>25</v>
      </c>
      <c r="C1072" s="837">
        <v>8</v>
      </c>
      <c r="D1072" s="837">
        <v>1</v>
      </c>
      <c r="E1072" s="838" t="s">
        <v>27</v>
      </c>
      <c r="F1072" s="839">
        <v>0</v>
      </c>
      <c r="G1072" s="839">
        <v>0</v>
      </c>
      <c r="H1072" s="1111">
        <f>H1073</f>
        <v>0</v>
      </c>
      <c r="I1072" s="1111">
        <f t="shared" ref="I1072:J1072" si="79">I1073</f>
        <v>105.26316</v>
      </c>
      <c r="J1072" s="1112">
        <f t="shared" si="79"/>
        <v>105.26316</v>
      </c>
    </row>
    <row r="1073" spans="1:10" ht="60" x14ac:dyDescent="0.25">
      <c r="A1073" s="227" t="s">
        <v>572</v>
      </c>
      <c r="B1073" s="117" t="s">
        <v>25</v>
      </c>
      <c r="C1073" s="201">
        <v>8</v>
      </c>
      <c r="D1073" s="201">
        <v>1</v>
      </c>
      <c r="E1073" s="202" t="s">
        <v>569</v>
      </c>
      <c r="F1073" s="203">
        <v>521</v>
      </c>
      <c r="G1073" s="316">
        <v>251</v>
      </c>
      <c r="H1073" s="1158">
        <f>H1074+H1075</f>
        <v>0</v>
      </c>
      <c r="I1073" s="1158">
        <f>I1074+I1075</f>
        <v>105.26316</v>
      </c>
      <c r="J1073" s="1159">
        <f>J1074+J1075</f>
        <v>105.26316</v>
      </c>
    </row>
    <row r="1074" spans="1:10" ht="15" x14ac:dyDescent="0.25">
      <c r="A1074" s="785" t="s">
        <v>570</v>
      </c>
      <c r="B1074" s="786" t="s">
        <v>25</v>
      </c>
      <c r="C1074" s="787">
        <v>8</v>
      </c>
      <c r="D1074" s="787">
        <v>1</v>
      </c>
      <c r="E1074" s="788" t="s">
        <v>569</v>
      </c>
      <c r="F1074" s="789">
        <v>521</v>
      </c>
      <c r="G1074" s="789">
        <v>251</v>
      </c>
      <c r="H1074" s="921"/>
      <c r="I1074" s="921">
        <v>100</v>
      </c>
      <c r="J1074" s="1114">
        <f t="shared" ref="J1074:J1075" si="80">I1074-H1074</f>
        <v>100</v>
      </c>
    </row>
    <row r="1075" spans="1:10" ht="15.75" thickBot="1" x14ac:dyDescent="0.3">
      <c r="A1075" s="790" t="s">
        <v>571</v>
      </c>
      <c r="B1075" s="791" t="s">
        <v>25</v>
      </c>
      <c r="C1075" s="792">
        <v>8</v>
      </c>
      <c r="D1075" s="792">
        <v>1</v>
      </c>
      <c r="E1075" s="534" t="s">
        <v>569</v>
      </c>
      <c r="F1075" s="793">
        <v>521</v>
      </c>
      <c r="G1075" s="793">
        <v>251</v>
      </c>
      <c r="H1075" s="1151"/>
      <c r="I1075" s="1151">
        <v>5.2631600000000001</v>
      </c>
      <c r="J1075" s="1152">
        <f t="shared" si="80"/>
        <v>5.2631600000000001</v>
      </c>
    </row>
    <row r="1076" spans="1:10" ht="15" thickBot="1" x14ac:dyDescent="0.25">
      <c r="A1076" s="462" t="s">
        <v>292</v>
      </c>
      <c r="B1076" s="463" t="s">
        <v>25</v>
      </c>
      <c r="C1076" s="428"/>
      <c r="D1076" s="428"/>
      <c r="E1076" s="461"/>
      <c r="F1076" s="430"/>
      <c r="G1076" s="464"/>
      <c r="H1076" s="908">
        <f>H1077+H1081+H1085</f>
        <v>230.21476000000001</v>
      </c>
      <c r="I1076" s="908">
        <f t="shared" ref="I1076:J1076" si="81">I1077+I1081+I1085</f>
        <v>388.10950000000003</v>
      </c>
      <c r="J1076" s="909">
        <f t="shared" si="81"/>
        <v>157.89474000000001</v>
      </c>
    </row>
    <row r="1077" spans="1:10" ht="14.25" x14ac:dyDescent="0.2">
      <c r="A1077" s="835" t="s">
        <v>322</v>
      </c>
      <c r="B1077" s="836" t="s">
        <v>25</v>
      </c>
      <c r="C1077" s="837">
        <v>8</v>
      </c>
      <c r="D1077" s="837">
        <v>1</v>
      </c>
      <c r="E1077" s="838" t="s">
        <v>27</v>
      </c>
      <c r="F1077" s="839">
        <v>0</v>
      </c>
      <c r="G1077" s="839">
        <v>0</v>
      </c>
      <c r="H1077" s="1111">
        <f t="shared" ref="H1077:J1077" si="82">H1078</f>
        <v>230.21476000000001</v>
      </c>
      <c r="I1077" s="1111">
        <f t="shared" si="82"/>
        <v>230.21476000000001</v>
      </c>
      <c r="J1077" s="1112">
        <f t="shared" si="82"/>
        <v>0</v>
      </c>
    </row>
    <row r="1078" spans="1:10" ht="42.75" x14ac:dyDescent="0.2">
      <c r="A1078" s="492" t="s">
        <v>458</v>
      </c>
      <c r="B1078" s="493" t="s">
        <v>25</v>
      </c>
      <c r="C1078" s="494">
        <v>8</v>
      </c>
      <c r="D1078" s="494">
        <v>1</v>
      </c>
      <c r="E1078" s="495" t="s">
        <v>333</v>
      </c>
      <c r="F1078" s="496">
        <v>244</v>
      </c>
      <c r="G1078" s="496">
        <v>310</v>
      </c>
      <c r="H1078" s="1160">
        <f t="shared" ref="H1078" si="83">H1079+H1080</f>
        <v>230.21476000000001</v>
      </c>
      <c r="I1078" s="1160">
        <f t="shared" ref="I1078:J1078" si="84">I1079+I1080</f>
        <v>230.21476000000001</v>
      </c>
      <c r="J1078" s="1161">
        <f t="shared" si="84"/>
        <v>0</v>
      </c>
    </row>
    <row r="1079" spans="1:10" ht="15" x14ac:dyDescent="0.25">
      <c r="A1079" s="785" t="s">
        <v>522</v>
      </c>
      <c r="B1079" s="786" t="s">
        <v>25</v>
      </c>
      <c r="C1079" s="787">
        <v>8</v>
      </c>
      <c r="D1079" s="787">
        <v>1</v>
      </c>
      <c r="E1079" s="788" t="s">
        <v>333</v>
      </c>
      <c r="F1079" s="789">
        <v>244</v>
      </c>
      <c r="G1079" s="789">
        <v>310</v>
      </c>
      <c r="H1079" s="921">
        <v>218.70402000000001</v>
      </c>
      <c r="I1079" s="921">
        <v>218.70402000000001</v>
      </c>
      <c r="J1079" s="1114">
        <f t="shared" ref="J1079:J1080" si="85">I1079-H1079</f>
        <v>0</v>
      </c>
    </row>
    <row r="1080" spans="1:10" ht="15.75" thickBot="1" x14ac:dyDescent="0.3">
      <c r="A1080" s="790" t="s">
        <v>523</v>
      </c>
      <c r="B1080" s="791" t="s">
        <v>25</v>
      </c>
      <c r="C1080" s="792">
        <v>8</v>
      </c>
      <c r="D1080" s="792">
        <v>1</v>
      </c>
      <c r="E1080" s="534" t="s">
        <v>333</v>
      </c>
      <c r="F1080" s="793">
        <v>244</v>
      </c>
      <c r="G1080" s="793">
        <v>310</v>
      </c>
      <c r="H1080" s="1151">
        <v>11.51074</v>
      </c>
      <c r="I1080" s="1151">
        <v>11.51074</v>
      </c>
      <c r="J1080" s="1152">
        <f t="shared" si="85"/>
        <v>0</v>
      </c>
    </row>
    <row r="1081" spans="1:10" ht="42.75" x14ac:dyDescent="0.2">
      <c r="A1081" s="869" t="s">
        <v>573</v>
      </c>
      <c r="B1081" s="335" t="s">
        <v>25</v>
      </c>
      <c r="C1081" s="399">
        <v>8</v>
      </c>
      <c r="D1081" s="399">
        <v>1</v>
      </c>
      <c r="E1081" s="400" t="s">
        <v>569</v>
      </c>
      <c r="F1081" s="401">
        <v>244</v>
      </c>
      <c r="G1081" s="336">
        <v>310</v>
      </c>
      <c r="H1081" s="1162">
        <f>H1082+H1083</f>
        <v>0</v>
      </c>
      <c r="I1081" s="1162">
        <f>I1082+I1083</f>
        <v>105.26316</v>
      </c>
      <c r="J1081" s="1163">
        <f>J1082+J1083</f>
        <v>105.26316</v>
      </c>
    </row>
    <row r="1082" spans="1:10" ht="15" x14ac:dyDescent="0.25">
      <c r="A1082" s="785" t="s">
        <v>570</v>
      </c>
      <c r="B1082" s="786" t="s">
        <v>25</v>
      </c>
      <c r="C1082" s="787">
        <v>8</v>
      </c>
      <c r="D1082" s="787">
        <v>1</v>
      </c>
      <c r="E1082" s="788" t="s">
        <v>569</v>
      </c>
      <c r="F1082" s="789">
        <v>244</v>
      </c>
      <c r="G1082" s="789">
        <v>310</v>
      </c>
      <c r="H1082" s="921"/>
      <c r="I1082" s="921">
        <v>100</v>
      </c>
      <c r="J1082" s="1114">
        <f t="shared" ref="J1082:J1083" si="86">I1082-H1082</f>
        <v>100</v>
      </c>
    </row>
    <row r="1083" spans="1:10" ht="15.75" thickBot="1" x14ac:dyDescent="0.3">
      <c r="A1083" s="790" t="s">
        <v>571</v>
      </c>
      <c r="B1083" s="791" t="s">
        <v>25</v>
      </c>
      <c r="C1083" s="792">
        <v>8</v>
      </c>
      <c r="D1083" s="792">
        <v>1</v>
      </c>
      <c r="E1083" s="534" t="s">
        <v>569</v>
      </c>
      <c r="F1083" s="793">
        <v>244</v>
      </c>
      <c r="G1083" s="793">
        <v>310</v>
      </c>
      <c r="H1083" s="1151"/>
      <c r="I1083" s="1151">
        <v>5.2631600000000001</v>
      </c>
      <c r="J1083" s="1152">
        <f t="shared" si="86"/>
        <v>5.2631600000000001</v>
      </c>
    </row>
    <row r="1084" spans="1:10" ht="83.25" hidden="1" customHeight="1" x14ac:dyDescent="0.25">
      <c r="A1084" s="881"/>
      <c r="B1084" s="615"/>
      <c r="C1084" s="616"/>
      <c r="D1084" s="616"/>
      <c r="E1084" s="619"/>
      <c r="F1084" s="617"/>
      <c r="G1084" s="617"/>
      <c r="H1084" s="1164"/>
      <c r="I1084" s="1164"/>
      <c r="J1084" s="1165"/>
    </row>
    <row r="1085" spans="1:10" ht="42.75" x14ac:dyDescent="0.2">
      <c r="A1085" s="869" t="s">
        <v>574</v>
      </c>
      <c r="B1085" s="335" t="s">
        <v>25</v>
      </c>
      <c r="C1085" s="399">
        <v>8</v>
      </c>
      <c r="D1085" s="399">
        <v>1</v>
      </c>
      <c r="E1085" s="400" t="s">
        <v>575</v>
      </c>
      <c r="F1085" s="401">
        <v>350</v>
      </c>
      <c r="G1085" s="336">
        <v>296</v>
      </c>
      <c r="H1085" s="1162">
        <f>H1086+H1087</f>
        <v>0</v>
      </c>
      <c r="I1085" s="1162">
        <f>I1086+I1087</f>
        <v>52.63158</v>
      </c>
      <c r="J1085" s="1163">
        <f>J1086+J1087</f>
        <v>52.63158</v>
      </c>
    </row>
    <row r="1086" spans="1:10" ht="15" x14ac:dyDescent="0.25">
      <c r="A1086" s="785" t="s">
        <v>576</v>
      </c>
      <c r="B1086" s="786" t="s">
        <v>25</v>
      </c>
      <c r="C1086" s="787">
        <v>8</v>
      </c>
      <c r="D1086" s="787">
        <v>1</v>
      </c>
      <c r="E1086" s="788" t="s">
        <v>575</v>
      </c>
      <c r="F1086" s="789">
        <v>350</v>
      </c>
      <c r="G1086" s="789">
        <v>296</v>
      </c>
      <c r="H1086" s="921"/>
      <c r="I1086" s="921">
        <v>50</v>
      </c>
      <c r="J1086" s="1114">
        <f t="shared" ref="J1086:J1087" si="87">I1086-H1086</f>
        <v>50</v>
      </c>
    </row>
    <row r="1087" spans="1:10" ht="15.75" thickBot="1" x14ac:dyDescent="0.3">
      <c r="A1087" s="790" t="s">
        <v>577</v>
      </c>
      <c r="B1087" s="791" t="s">
        <v>25</v>
      </c>
      <c r="C1087" s="792">
        <v>8</v>
      </c>
      <c r="D1087" s="792">
        <v>1</v>
      </c>
      <c r="E1087" s="534" t="s">
        <v>575</v>
      </c>
      <c r="F1087" s="793">
        <v>350</v>
      </c>
      <c r="G1087" s="793">
        <v>296</v>
      </c>
      <c r="H1087" s="1151"/>
      <c r="I1087" s="1151">
        <v>2.63158</v>
      </c>
      <c r="J1087" s="1152">
        <f t="shared" si="87"/>
        <v>2.63158</v>
      </c>
    </row>
    <row r="1088" spans="1:10" ht="15" x14ac:dyDescent="0.25">
      <c r="A1088" s="842"/>
      <c r="B1088" s="615"/>
      <c r="C1088" s="616"/>
      <c r="D1088" s="616"/>
      <c r="E1088" s="619"/>
      <c r="F1088" s="617"/>
      <c r="G1088" s="617"/>
      <c r="H1088" s="618"/>
      <c r="I1088" s="618"/>
      <c r="J1088" s="618"/>
    </row>
    <row r="1089" spans="1:10" ht="15" x14ac:dyDescent="0.25">
      <c r="A1089" s="842"/>
      <c r="B1089" s="615"/>
      <c r="C1089" s="616"/>
      <c r="D1089" s="616"/>
      <c r="E1089" s="619"/>
      <c r="F1089" s="617"/>
      <c r="G1089" s="617"/>
      <c r="H1089" s="618"/>
      <c r="I1089" s="618"/>
      <c r="J1089" s="618"/>
    </row>
    <row r="1090" spans="1:10" ht="15" x14ac:dyDescent="0.25">
      <c r="A1090" s="842"/>
      <c r="B1090" s="615"/>
      <c r="C1090" s="616"/>
      <c r="D1090" s="616"/>
      <c r="E1090" s="619"/>
      <c r="F1090" s="617"/>
      <c r="G1090" s="617"/>
      <c r="H1090" s="618"/>
      <c r="I1090" s="618"/>
      <c r="J1090" s="618"/>
    </row>
    <row r="1091" spans="1:10" ht="24.75" customHeight="1" x14ac:dyDescent="0.25">
      <c r="A1091" s="842"/>
      <c r="B1091" s="615"/>
      <c r="C1091" s="616"/>
      <c r="D1091" s="616"/>
      <c r="E1091" s="619"/>
      <c r="F1091" s="617"/>
      <c r="G1091" s="617"/>
      <c r="H1091" s="618"/>
      <c r="I1091" s="618"/>
      <c r="J1091" s="618"/>
    </row>
    <row r="1092" spans="1:10" ht="18.75" x14ac:dyDescent="0.3">
      <c r="A1092" s="1293" t="s">
        <v>96</v>
      </c>
      <c r="B1092" s="1293"/>
      <c r="C1092" s="1293"/>
      <c r="D1092" s="1293"/>
      <c r="E1092" s="1293"/>
      <c r="F1092" s="1293"/>
      <c r="G1092" s="1293"/>
      <c r="H1092" s="1293"/>
      <c r="I1092" s="812"/>
      <c r="J1092" s="812"/>
    </row>
    <row r="1093" spans="1:10" ht="13.5" thickBot="1" x14ac:dyDescent="0.25">
      <c r="A1093" s="841"/>
      <c r="B1093" s="119"/>
      <c r="C1093" s="119"/>
      <c r="D1093" s="119"/>
      <c r="E1093" s="119"/>
      <c r="F1093" s="119"/>
      <c r="G1093" s="119"/>
      <c r="H1093" s="509"/>
      <c r="I1093" s="509"/>
      <c r="J1093" s="509"/>
    </row>
    <row r="1094" spans="1:10" s="124" customFormat="1" ht="17.25" customHeight="1" thickBot="1" x14ac:dyDescent="0.25">
      <c r="A1094" s="165" t="s">
        <v>1</v>
      </c>
      <c r="B1094" s="166" t="s">
        <v>2</v>
      </c>
      <c r="C1094" s="166" t="s">
        <v>3</v>
      </c>
      <c r="D1094" s="166" t="s">
        <v>4</v>
      </c>
      <c r="E1094" s="166" t="s">
        <v>5</v>
      </c>
      <c r="F1094" s="166" t="s">
        <v>6</v>
      </c>
      <c r="G1094" s="166" t="s">
        <v>7</v>
      </c>
      <c r="H1094" s="611" t="s">
        <v>549</v>
      </c>
      <c r="I1094" s="611" t="s">
        <v>477</v>
      </c>
      <c r="J1094" s="840" t="s">
        <v>476</v>
      </c>
    </row>
    <row r="1095" spans="1:10" ht="27.75" customHeight="1" x14ac:dyDescent="0.3">
      <c r="A1095" s="9" t="s">
        <v>19</v>
      </c>
      <c r="B1095" s="1277"/>
      <c r="C1095" s="1277"/>
      <c r="D1095" s="1277"/>
      <c r="E1095" s="1277"/>
      <c r="F1095" s="1277"/>
      <c r="G1095" s="1277"/>
      <c r="H1095" s="962">
        <f>H1096+H1104+H1105+H1106+H1107+H1108+H1109+H1110+H1112+H1111</f>
        <v>819627.86300000013</v>
      </c>
      <c r="I1095" s="962">
        <f>I1096+I1104+I1105+I1106+I1107+I1108+I1109+I1110+I1112+I1111</f>
        <v>829194.00900000008</v>
      </c>
      <c r="J1095" s="963">
        <f t="shared" ref="J1095" si="88">J1096+J1104+J1105+J1106+J1107+J1108+J1109+J1110+J1112+J1111</f>
        <v>9566.1460000000006</v>
      </c>
    </row>
    <row r="1096" spans="1:10" ht="30" x14ac:dyDescent="0.25">
      <c r="A1096" s="194" t="s">
        <v>97</v>
      </c>
      <c r="B1096" s="1279" t="s">
        <v>152</v>
      </c>
      <c r="C1096" s="1279"/>
      <c r="D1096" s="1279"/>
      <c r="E1096" s="1279"/>
      <c r="F1096" s="1279"/>
      <c r="G1096" s="1279"/>
      <c r="H1096" s="1166">
        <f>SUM(H1097:H1103)</f>
        <v>766766.6</v>
      </c>
      <c r="I1096" s="1166">
        <f>SUM(I1097:I1103)</f>
        <v>776654.6</v>
      </c>
      <c r="J1096" s="1167">
        <f>SUM(J1097:J1103)</f>
        <v>9888</v>
      </c>
    </row>
    <row r="1097" spans="1:10" ht="30" x14ac:dyDescent="0.25">
      <c r="A1097" s="208" t="s">
        <v>98</v>
      </c>
      <c r="B1097" s="1283" t="s">
        <v>152</v>
      </c>
      <c r="C1097" s="1283"/>
      <c r="D1097" s="1283"/>
      <c r="E1097" s="1283"/>
      <c r="F1097" s="1283"/>
      <c r="G1097" s="1283"/>
      <c r="H1097" s="1168">
        <v>497936</v>
      </c>
      <c r="I1097" s="1168">
        <f>497936-5263</f>
        <v>492673</v>
      </c>
      <c r="J1097" s="1169">
        <f>I1097-H1097</f>
        <v>-5263</v>
      </c>
    </row>
    <row r="1098" spans="1:10" ht="27" customHeight="1" x14ac:dyDescent="0.25">
      <c r="A1098" s="208" t="s">
        <v>157</v>
      </c>
      <c r="B1098" s="1283" t="s">
        <v>152</v>
      </c>
      <c r="C1098" s="1283"/>
      <c r="D1098" s="1283"/>
      <c r="E1098" s="1283"/>
      <c r="F1098" s="1283"/>
      <c r="G1098" s="1283"/>
      <c r="H1098" s="1168">
        <v>188234</v>
      </c>
      <c r="I1098" s="1168">
        <f>188234+14653</f>
        <v>202887</v>
      </c>
      <c r="J1098" s="1169">
        <f t="shared" ref="J1098:J1112" si="89">I1098-H1098</f>
        <v>14653</v>
      </c>
    </row>
    <row r="1099" spans="1:10" ht="45.75" customHeight="1" x14ac:dyDescent="0.25">
      <c r="A1099" s="208" t="s">
        <v>213</v>
      </c>
      <c r="B1099" s="1283" t="s">
        <v>152</v>
      </c>
      <c r="C1099" s="1283"/>
      <c r="D1099" s="1283"/>
      <c r="E1099" s="1283"/>
      <c r="F1099" s="1283"/>
      <c r="G1099" s="1283"/>
      <c r="H1099" s="1170">
        <v>206.6</v>
      </c>
      <c r="I1099" s="1170">
        <v>206.6</v>
      </c>
      <c r="J1099" s="1169">
        <f t="shared" si="89"/>
        <v>0</v>
      </c>
    </row>
    <row r="1100" spans="1:10" ht="30" x14ac:dyDescent="0.25">
      <c r="A1100" s="208" t="s">
        <v>99</v>
      </c>
      <c r="B1100" s="1283" t="s">
        <v>152</v>
      </c>
      <c r="C1100" s="1283"/>
      <c r="D1100" s="1283"/>
      <c r="E1100" s="1283"/>
      <c r="F1100" s="1283"/>
      <c r="G1100" s="1283"/>
      <c r="H1100" s="1170">
        <v>452</v>
      </c>
      <c r="I1100" s="1170">
        <v>452</v>
      </c>
      <c r="J1100" s="1169">
        <f t="shared" si="89"/>
        <v>0</v>
      </c>
    </row>
    <row r="1101" spans="1:10" s="124" customFormat="1" ht="30" customHeight="1" x14ac:dyDescent="0.25">
      <c r="A1101" s="208" t="s">
        <v>212</v>
      </c>
      <c r="B1101" s="1283" t="s">
        <v>152</v>
      </c>
      <c r="C1101" s="1283"/>
      <c r="D1101" s="1283"/>
      <c r="E1101" s="1283"/>
      <c r="F1101" s="1283"/>
      <c r="G1101" s="1283"/>
      <c r="H1101" s="1168">
        <v>577</v>
      </c>
      <c r="I1101" s="1168">
        <f>577+249</f>
        <v>826</v>
      </c>
      <c r="J1101" s="1169">
        <f t="shared" si="89"/>
        <v>249</v>
      </c>
    </row>
    <row r="1102" spans="1:10" s="124" customFormat="1" ht="29.25" customHeight="1" x14ac:dyDescent="0.25">
      <c r="A1102" s="208" t="s">
        <v>100</v>
      </c>
      <c r="B1102" s="1283" t="s">
        <v>152</v>
      </c>
      <c r="C1102" s="1283"/>
      <c r="D1102" s="1283"/>
      <c r="E1102" s="1283"/>
      <c r="F1102" s="1283"/>
      <c r="G1102" s="1283"/>
      <c r="H1102" s="1168">
        <v>577</v>
      </c>
      <c r="I1102" s="1168">
        <f>577+249</f>
        <v>826</v>
      </c>
      <c r="J1102" s="1169">
        <f t="shared" si="89"/>
        <v>249</v>
      </c>
    </row>
    <row r="1103" spans="1:10" s="124" customFormat="1" ht="45" x14ac:dyDescent="0.25">
      <c r="A1103" s="208" t="s">
        <v>101</v>
      </c>
      <c r="B1103" s="1283" t="s">
        <v>152</v>
      </c>
      <c r="C1103" s="1283"/>
      <c r="D1103" s="1283"/>
      <c r="E1103" s="1283"/>
      <c r="F1103" s="1283"/>
      <c r="G1103" s="1283"/>
      <c r="H1103" s="1168">
        <v>78784</v>
      </c>
      <c r="I1103" s="1168">
        <v>78784</v>
      </c>
      <c r="J1103" s="1169">
        <f t="shared" si="89"/>
        <v>0</v>
      </c>
    </row>
    <row r="1104" spans="1:10" s="124" customFormat="1" ht="30" x14ac:dyDescent="0.25">
      <c r="A1104" s="207" t="s">
        <v>102</v>
      </c>
      <c r="B1104" s="1278" t="s">
        <v>153</v>
      </c>
      <c r="C1104" s="1278"/>
      <c r="D1104" s="1278"/>
      <c r="E1104" s="1278"/>
      <c r="F1104" s="1278"/>
      <c r="G1104" s="1278"/>
      <c r="H1104" s="1171">
        <v>0</v>
      </c>
      <c r="I1104" s="1171">
        <v>0</v>
      </c>
      <c r="J1104" s="1167">
        <f t="shared" si="89"/>
        <v>0</v>
      </c>
    </row>
    <row r="1105" spans="1:10" s="124" customFormat="1" ht="0.75" hidden="1" customHeight="1" x14ac:dyDescent="0.25">
      <c r="A1105" s="207" t="s">
        <v>110</v>
      </c>
      <c r="B1105" s="1278" t="s">
        <v>154</v>
      </c>
      <c r="C1105" s="1278"/>
      <c r="D1105" s="1278"/>
      <c r="E1105" s="1278"/>
      <c r="F1105" s="1278"/>
      <c r="G1105" s="1278"/>
      <c r="H1105" s="1171"/>
      <c r="I1105" s="1171"/>
      <c r="J1105" s="1167">
        <f t="shared" si="89"/>
        <v>0</v>
      </c>
    </row>
    <row r="1106" spans="1:10" ht="30" x14ac:dyDescent="0.25">
      <c r="A1106" s="207" t="s">
        <v>465</v>
      </c>
      <c r="B1106" s="1278" t="s">
        <v>155</v>
      </c>
      <c r="C1106" s="1278"/>
      <c r="D1106" s="1278"/>
      <c r="E1106" s="1278"/>
      <c r="F1106" s="1278"/>
      <c r="G1106" s="1278"/>
      <c r="H1106" s="1171">
        <v>5082</v>
      </c>
      <c r="I1106" s="1171">
        <v>5082</v>
      </c>
      <c r="J1106" s="1167">
        <f t="shared" si="89"/>
        <v>0</v>
      </c>
    </row>
    <row r="1107" spans="1:10" s="124" customFormat="1" ht="45" x14ac:dyDescent="0.25">
      <c r="A1107" s="194" t="s">
        <v>466</v>
      </c>
      <c r="B1107" s="1279" t="s">
        <v>151</v>
      </c>
      <c r="C1107" s="1279"/>
      <c r="D1107" s="1279"/>
      <c r="E1107" s="1279"/>
      <c r="F1107" s="1279"/>
      <c r="G1107" s="1279"/>
      <c r="H1107" s="1172">
        <v>3476.5</v>
      </c>
      <c r="I1107" s="1172">
        <v>3476.5</v>
      </c>
      <c r="J1107" s="1167">
        <f t="shared" si="89"/>
        <v>0</v>
      </c>
    </row>
    <row r="1108" spans="1:10" s="124" customFormat="1" ht="46.5" customHeight="1" x14ac:dyDescent="0.25">
      <c r="A1108" s="207" t="s">
        <v>467</v>
      </c>
      <c r="B1108" s="1278" t="s">
        <v>156</v>
      </c>
      <c r="C1108" s="1278"/>
      <c r="D1108" s="1278"/>
      <c r="E1108" s="1278"/>
      <c r="F1108" s="1278"/>
      <c r="G1108" s="1278"/>
      <c r="H1108" s="1171">
        <v>3.9</v>
      </c>
      <c r="I1108" s="1171">
        <v>3.9</v>
      </c>
      <c r="J1108" s="1167">
        <f t="shared" si="89"/>
        <v>0</v>
      </c>
    </row>
    <row r="1109" spans="1:10" s="124" customFormat="1" ht="60" x14ac:dyDescent="0.25">
      <c r="A1109" s="411" t="s">
        <v>468</v>
      </c>
      <c r="B1109" s="1255" t="s">
        <v>290</v>
      </c>
      <c r="C1109" s="1255"/>
      <c r="D1109" s="1255"/>
      <c r="E1109" s="1255"/>
      <c r="F1109" s="1255"/>
      <c r="G1109" s="1255"/>
      <c r="H1109" s="1172">
        <v>595.33699999999999</v>
      </c>
      <c r="I1109" s="1172">
        <v>595.33699999999999</v>
      </c>
      <c r="J1109" s="1167">
        <f t="shared" si="89"/>
        <v>0</v>
      </c>
    </row>
    <row r="1110" spans="1:10" s="124" customFormat="1" ht="30" x14ac:dyDescent="0.25">
      <c r="A1110" s="228" t="s">
        <v>524</v>
      </c>
      <c r="B1110" s="1279" t="s">
        <v>234</v>
      </c>
      <c r="C1110" s="1279"/>
      <c r="D1110" s="1279"/>
      <c r="E1110" s="1279"/>
      <c r="F1110" s="1279"/>
      <c r="G1110" s="1279"/>
      <c r="H1110" s="1166">
        <v>43128.491999999998</v>
      </c>
      <c r="I1110" s="1166">
        <v>43128.491999999998</v>
      </c>
      <c r="J1110" s="1167">
        <f t="shared" si="89"/>
        <v>0</v>
      </c>
    </row>
    <row r="1111" spans="1:10" ht="60.75" customHeight="1" x14ac:dyDescent="0.25">
      <c r="A1111" s="228" t="s">
        <v>547</v>
      </c>
      <c r="B1111" s="1255" t="s">
        <v>290</v>
      </c>
      <c r="C1111" s="1255"/>
      <c r="D1111" s="1255"/>
      <c r="E1111" s="1255"/>
      <c r="F1111" s="1255"/>
      <c r="G1111" s="1255"/>
      <c r="H1111" s="1166">
        <v>321.85399999999998</v>
      </c>
      <c r="I1111" s="1166">
        <v>0</v>
      </c>
      <c r="J1111" s="1167">
        <f t="shared" si="89"/>
        <v>-321.85399999999998</v>
      </c>
    </row>
    <row r="1112" spans="1:10" ht="28.5" customHeight="1" x14ac:dyDescent="0.25">
      <c r="A1112" s="629" t="s">
        <v>368</v>
      </c>
      <c r="B1112" s="1279" t="s">
        <v>369</v>
      </c>
      <c r="C1112" s="1279"/>
      <c r="D1112" s="1279"/>
      <c r="E1112" s="1279"/>
      <c r="F1112" s="1279"/>
      <c r="G1112" s="1279"/>
      <c r="H1112" s="1166">
        <v>253.18</v>
      </c>
      <c r="I1112" s="1166">
        <v>253.18</v>
      </c>
      <c r="J1112" s="1167">
        <f t="shared" si="89"/>
        <v>0</v>
      </c>
    </row>
    <row r="1113" spans="1:10" ht="15.75" thickBot="1" x14ac:dyDescent="0.3">
      <c r="A1113" s="1280"/>
      <c r="B1113" s="1281"/>
      <c r="C1113" s="1281"/>
      <c r="D1113" s="1281"/>
      <c r="E1113" s="1281"/>
      <c r="F1113" s="1281"/>
      <c r="G1113" s="1281"/>
      <c r="H1113" s="1281"/>
      <c r="I1113" s="1281"/>
      <c r="J1113" s="1282"/>
    </row>
    <row r="1114" spans="1:10" s="124" customFormat="1" ht="19.5" thickBot="1" x14ac:dyDescent="0.35">
      <c r="A1114" s="349" t="s">
        <v>22</v>
      </c>
      <c r="B1114" s="1265"/>
      <c r="C1114" s="1266"/>
      <c r="D1114" s="1266"/>
      <c r="E1114" s="1266"/>
      <c r="F1114" s="1266"/>
      <c r="G1114" s="1267"/>
      <c r="H1114" s="1173">
        <f>H1115+H1152+H1157+H1162+H1166+H1170+H1174+H1178+H1182+H1187+H1192+H1196+H1200+H1204+H1233+H1255+H1277+H1299+H1311+H1323+H1335+H1347+H1359+H1381+H1393+H1405+H1417+H1428+H1439+H1208</f>
        <v>819627.8629999999</v>
      </c>
      <c r="I1114" s="1173">
        <f>I1115+I1152+I1157+I1162+I1166+I1170+I1174+I1178+I1182+I1187+I1192+I1196+I1200+I1204+I1233+I1255+I1277+I1299+I1311+I1323+I1335+I1347+I1359+I1381+I1393+I1405+I1417+I1428+I1439+I1208</f>
        <v>829194.00899999985</v>
      </c>
      <c r="J1114" s="1174">
        <f>J1115+J1152+J1157+J1162+J1166+J1170+J1174+J1178+J1182+J1187+J1192+J1196+J1200+J1204+J1233+J1255+J1277+J1299+J1311+J1323+J1335+J1347+J1359+J1381+J1393+J1405+J1417+J1428+J1439+J1208</f>
        <v>9566.1459999999934</v>
      </c>
    </row>
    <row r="1115" spans="1:10" ht="28.5" x14ac:dyDescent="0.2">
      <c r="A1115" s="16" t="s">
        <v>24</v>
      </c>
      <c r="B1115" s="17" t="s">
        <v>25</v>
      </c>
      <c r="C1115" s="17"/>
      <c r="D1115" s="17"/>
      <c r="E1115" s="17"/>
      <c r="F1115" s="17"/>
      <c r="G1115" s="17"/>
      <c r="H1115" s="972">
        <f>H1116+H1143+H1144+H1132+H1138+H1126+H1127+H1121+H1131</f>
        <v>89412.18</v>
      </c>
      <c r="I1115" s="972">
        <f>I1116+I1143+I1144+I1132+I1138+I1126+I1127+I1121+I1131</f>
        <v>89910.18</v>
      </c>
      <c r="J1115" s="973">
        <f t="shared" ref="J1115" si="90">J1116+J1143+J1144+J1132+J1138+J1126+J1127+J1121+J1131</f>
        <v>498</v>
      </c>
    </row>
    <row r="1116" spans="1:10" ht="14.25" x14ac:dyDescent="0.2">
      <c r="A1116" s="127" t="s">
        <v>103</v>
      </c>
      <c r="B1116" s="35" t="s">
        <v>25</v>
      </c>
      <c r="C1116" s="40">
        <v>1</v>
      </c>
      <c r="D1116" s="40">
        <v>4</v>
      </c>
      <c r="E1116" s="123">
        <v>5740077710</v>
      </c>
      <c r="F1116" s="42">
        <v>0</v>
      </c>
      <c r="G1116" s="42"/>
      <c r="H1116" s="1175">
        <f>H1117+H1120</f>
        <v>577</v>
      </c>
      <c r="I1116" s="1175">
        <f>I1117+I1120</f>
        <v>826</v>
      </c>
      <c r="J1116" s="1176">
        <f t="shared" ref="J1116" si="91">J1117+J1120</f>
        <v>248.99999999999994</v>
      </c>
    </row>
    <row r="1117" spans="1:10" ht="15" x14ac:dyDescent="0.25">
      <c r="A1117" s="23" t="s">
        <v>28</v>
      </c>
      <c r="B1117" s="24" t="s">
        <v>25</v>
      </c>
      <c r="C1117" s="25">
        <v>1</v>
      </c>
      <c r="D1117" s="25">
        <v>4</v>
      </c>
      <c r="E1117" s="128">
        <v>5740077710</v>
      </c>
      <c r="F1117" s="27">
        <v>0</v>
      </c>
      <c r="G1117" s="27">
        <v>210</v>
      </c>
      <c r="H1117" s="1177">
        <f>H1118+H1119</f>
        <v>577</v>
      </c>
      <c r="I1117" s="1177">
        <f>I1118+I1119</f>
        <v>786</v>
      </c>
      <c r="J1117" s="1178">
        <f t="shared" ref="J1117" si="92">J1118+J1119</f>
        <v>208.99999999999994</v>
      </c>
    </row>
    <row r="1118" spans="1:10" ht="15" x14ac:dyDescent="0.25">
      <c r="A1118" s="28" t="s">
        <v>29</v>
      </c>
      <c r="B1118" s="29" t="s">
        <v>25</v>
      </c>
      <c r="C1118" s="30">
        <v>1</v>
      </c>
      <c r="D1118" s="30">
        <v>4</v>
      </c>
      <c r="E1118" s="795">
        <v>5740477710</v>
      </c>
      <c r="F1118" s="32">
        <v>121</v>
      </c>
      <c r="G1118" s="32">
        <v>211</v>
      </c>
      <c r="H1118" s="1179">
        <v>443.16399999999999</v>
      </c>
      <c r="I1118" s="1179">
        <f>443.164+160.522</f>
        <v>603.68599999999992</v>
      </c>
      <c r="J1118" s="1180">
        <f>I1118-H1118</f>
        <v>160.52199999999993</v>
      </c>
    </row>
    <row r="1119" spans="1:10" s="124" customFormat="1" ht="15" x14ac:dyDescent="0.25">
      <c r="A1119" s="33" t="s">
        <v>30</v>
      </c>
      <c r="B1119" s="29" t="s">
        <v>25</v>
      </c>
      <c r="C1119" s="30">
        <v>1</v>
      </c>
      <c r="D1119" s="30">
        <v>4</v>
      </c>
      <c r="E1119" s="795">
        <v>5740477710</v>
      </c>
      <c r="F1119" s="32">
        <v>129</v>
      </c>
      <c r="G1119" s="32">
        <v>213</v>
      </c>
      <c r="H1119" s="1179">
        <v>133.83600000000001</v>
      </c>
      <c r="I1119" s="1179">
        <f>133.836+48.478</f>
        <v>182.31400000000002</v>
      </c>
      <c r="J1119" s="1180">
        <f>I1119-H1119</f>
        <v>48.478000000000009</v>
      </c>
    </row>
    <row r="1120" spans="1:10" s="124" customFormat="1" ht="15" x14ac:dyDescent="0.25">
      <c r="A1120" s="168" t="s">
        <v>158</v>
      </c>
      <c r="B1120" s="24" t="s">
        <v>25</v>
      </c>
      <c r="C1120" s="25">
        <v>1</v>
      </c>
      <c r="D1120" s="25">
        <v>4</v>
      </c>
      <c r="E1120" s="561">
        <v>5740477710</v>
      </c>
      <c r="F1120" s="27">
        <v>244</v>
      </c>
      <c r="G1120" s="27">
        <v>346</v>
      </c>
      <c r="H1120" s="1177"/>
      <c r="I1120" s="1177">
        <v>40</v>
      </c>
      <c r="J1120" s="1178">
        <f>I1120-H1120</f>
        <v>40</v>
      </c>
    </row>
    <row r="1121" spans="1:10" ht="14.25" x14ac:dyDescent="0.2">
      <c r="A1121" s="127" t="s">
        <v>145</v>
      </c>
      <c r="B1121" s="35" t="s">
        <v>25</v>
      </c>
      <c r="C1121" s="40">
        <v>7</v>
      </c>
      <c r="D1121" s="40">
        <v>9</v>
      </c>
      <c r="E1121" s="515">
        <v>1940977720</v>
      </c>
      <c r="F1121" s="42">
        <v>0</v>
      </c>
      <c r="G1121" s="42"/>
      <c r="H1121" s="1175">
        <f>H1122+H1125</f>
        <v>577</v>
      </c>
      <c r="I1121" s="1175">
        <f>I1122+I1125</f>
        <v>826</v>
      </c>
      <c r="J1121" s="1176">
        <f t="shared" ref="J1121" si="93">J1122+J1125</f>
        <v>249.00000000000006</v>
      </c>
    </row>
    <row r="1122" spans="1:10" ht="15" x14ac:dyDescent="0.25">
      <c r="A1122" s="23" t="s">
        <v>28</v>
      </c>
      <c r="B1122" s="24" t="s">
        <v>25</v>
      </c>
      <c r="C1122" s="25">
        <v>7</v>
      </c>
      <c r="D1122" s="25">
        <v>9</v>
      </c>
      <c r="E1122" s="128">
        <v>1940977720</v>
      </c>
      <c r="F1122" s="27">
        <v>0</v>
      </c>
      <c r="G1122" s="27">
        <v>210</v>
      </c>
      <c r="H1122" s="1177">
        <f>H1123+H1124</f>
        <v>577</v>
      </c>
      <c r="I1122" s="1177">
        <f>I1123+I1124</f>
        <v>766</v>
      </c>
      <c r="J1122" s="1178">
        <f t="shared" ref="J1122" si="94">J1123+J1124</f>
        <v>189.00000000000006</v>
      </c>
    </row>
    <row r="1123" spans="1:10" s="157" customFormat="1" ht="15" x14ac:dyDescent="0.25">
      <c r="A1123" s="28" t="s">
        <v>29</v>
      </c>
      <c r="B1123" s="29" t="s">
        <v>25</v>
      </c>
      <c r="C1123" s="30">
        <v>7</v>
      </c>
      <c r="D1123" s="30">
        <v>9</v>
      </c>
      <c r="E1123" s="122">
        <v>1940977720</v>
      </c>
      <c r="F1123" s="32">
        <v>121</v>
      </c>
      <c r="G1123" s="32">
        <v>211</v>
      </c>
      <c r="H1123" s="1179">
        <v>443.16399999999999</v>
      </c>
      <c r="I1123" s="1179">
        <f>443.164+145.161</f>
        <v>588.32500000000005</v>
      </c>
      <c r="J1123" s="1180">
        <f>I1123-H1123</f>
        <v>145.16100000000006</v>
      </c>
    </row>
    <row r="1124" spans="1:10" ht="12.75" customHeight="1" x14ac:dyDescent="0.25">
      <c r="A1124" s="33" t="s">
        <v>30</v>
      </c>
      <c r="B1124" s="29" t="s">
        <v>25</v>
      </c>
      <c r="C1124" s="30">
        <v>7</v>
      </c>
      <c r="D1124" s="30">
        <v>9</v>
      </c>
      <c r="E1124" s="122">
        <v>1940977720</v>
      </c>
      <c r="F1124" s="32">
        <v>129</v>
      </c>
      <c r="G1124" s="32">
        <v>213</v>
      </c>
      <c r="H1124" s="1179">
        <v>133.83600000000001</v>
      </c>
      <c r="I1124" s="1179">
        <f>133.836+43.839</f>
        <v>177.67500000000001</v>
      </c>
      <c r="J1124" s="1180">
        <f>I1124-H1124</f>
        <v>43.838999999999999</v>
      </c>
    </row>
    <row r="1125" spans="1:10" s="124" customFormat="1" ht="15" x14ac:dyDescent="0.25">
      <c r="A1125" s="168" t="s">
        <v>158</v>
      </c>
      <c r="B1125" s="24" t="s">
        <v>25</v>
      </c>
      <c r="C1125" s="25">
        <v>7</v>
      </c>
      <c r="D1125" s="25">
        <v>9</v>
      </c>
      <c r="E1125" s="128">
        <v>1940977720</v>
      </c>
      <c r="F1125" s="27">
        <v>244</v>
      </c>
      <c r="G1125" s="27">
        <v>346</v>
      </c>
      <c r="H1125" s="1177"/>
      <c r="I1125" s="1177">
        <v>60</v>
      </c>
      <c r="J1125" s="1178">
        <f>I1125-H1125</f>
        <v>60</v>
      </c>
    </row>
    <row r="1126" spans="1:10" s="125" customFormat="1" ht="43.5" x14ac:dyDescent="0.25">
      <c r="A1126" s="156" t="s">
        <v>469</v>
      </c>
      <c r="B1126" s="35" t="s">
        <v>25</v>
      </c>
      <c r="C1126" s="40">
        <v>1</v>
      </c>
      <c r="D1126" s="40">
        <v>5</v>
      </c>
      <c r="E1126" s="796">
        <v>5740451200</v>
      </c>
      <c r="F1126" s="42">
        <v>244</v>
      </c>
      <c r="G1126" s="42">
        <v>346</v>
      </c>
      <c r="H1126" s="1175">
        <v>3.9</v>
      </c>
      <c r="I1126" s="1175">
        <v>3.9</v>
      </c>
      <c r="J1126" s="1176">
        <f>I1126-H1126</f>
        <v>0</v>
      </c>
    </row>
    <row r="1127" spans="1:10" s="125" customFormat="1" ht="14.25" x14ac:dyDescent="0.2">
      <c r="A1127" s="44" t="s">
        <v>104</v>
      </c>
      <c r="B1127" s="35" t="s">
        <v>25</v>
      </c>
      <c r="C1127" s="40">
        <v>1</v>
      </c>
      <c r="D1127" s="40">
        <v>13</v>
      </c>
      <c r="E1127" s="798">
        <v>5740477730</v>
      </c>
      <c r="F1127" s="42">
        <v>0</v>
      </c>
      <c r="G1127" s="42"/>
      <c r="H1127" s="894">
        <f>H1129+H1130+H1128</f>
        <v>206.6</v>
      </c>
      <c r="I1127" s="894">
        <f>I1129+I1130+I1128</f>
        <v>206.6</v>
      </c>
      <c r="J1127" s="895">
        <f t="shared" ref="J1127" si="95">J1129+J1130+J1128</f>
        <v>0</v>
      </c>
    </row>
    <row r="1128" spans="1:10" s="125" customFormat="1" ht="15" x14ac:dyDescent="0.25">
      <c r="A1128" s="33" t="s">
        <v>44</v>
      </c>
      <c r="B1128" s="29" t="s">
        <v>25</v>
      </c>
      <c r="C1128" s="30">
        <v>1</v>
      </c>
      <c r="D1128" s="30">
        <v>13</v>
      </c>
      <c r="E1128" s="795">
        <v>5740477730</v>
      </c>
      <c r="F1128" s="32">
        <v>244</v>
      </c>
      <c r="G1128" s="32">
        <v>226</v>
      </c>
      <c r="H1128" s="981">
        <v>57</v>
      </c>
      <c r="I1128" s="981">
        <v>57</v>
      </c>
      <c r="J1128" s="1180">
        <f t="shared" ref="J1128:J1130" si="96">I1128-H1128</f>
        <v>0</v>
      </c>
    </row>
    <row r="1129" spans="1:10" ht="15" x14ac:dyDescent="0.25">
      <c r="A1129" s="28" t="s">
        <v>40</v>
      </c>
      <c r="B1129" s="29" t="s">
        <v>25</v>
      </c>
      <c r="C1129" s="30">
        <v>1</v>
      </c>
      <c r="D1129" s="30">
        <v>13</v>
      </c>
      <c r="E1129" s="795">
        <v>5740477730</v>
      </c>
      <c r="F1129" s="32">
        <v>244</v>
      </c>
      <c r="G1129" s="38">
        <v>310</v>
      </c>
      <c r="H1129" s="981">
        <v>131</v>
      </c>
      <c r="I1129" s="981">
        <v>131</v>
      </c>
      <c r="J1129" s="1180">
        <f t="shared" si="96"/>
        <v>0</v>
      </c>
    </row>
    <row r="1130" spans="1:10" s="124" customFormat="1" ht="14.25" customHeight="1" x14ac:dyDescent="0.25">
      <c r="A1130" s="39" t="s">
        <v>158</v>
      </c>
      <c r="B1130" s="29" t="s">
        <v>25</v>
      </c>
      <c r="C1130" s="30">
        <v>1</v>
      </c>
      <c r="D1130" s="30">
        <v>13</v>
      </c>
      <c r="E1130" s="795">
        <v>5740477730</v>
      </c>
      <c r="F1130" s="32">
        <v>244</v>
      </c>
      <c r="G1130" s="38">
        <v>346</v>
      </c>
      <c r="H1130" s="981">
        <v>18.600000000000001</v>
      </c>
      <c r="I1130" s="981">
        <v>18.600000000000001</v>
      </c>
      <c r="J1130" s="1180">
        <f t="shared" si="96"/>
        <v>0</v>
      </c>
    </row>
    <row r="1131" spans="1:10" ht="14.25" customHeight="1" x14ac:dyDescent="0.25">
      <c r="A1131" s="127" t="s">
        <v>370</v>
      </c>
      <c r="B1131" s="35" t="s">
        <v>25</v>
      </c>
      <c r="C1131" s="40">
        <v>4</v>
      </c>
      <c r="D1131" s="40">
        <v>12</v>
      </c>
      <c r="E1131" s="800">
        <v>1440264600</v>
      </c>
      <c r="F1131" s="42">
        <v>244</v>
      </c>
      <c r="G1131" s="138">
        <v>226</v>
      </c>
      <c r="H1131" s="894">
        <v>253.18</v>
      </c>
      <c r="I1131" s="894">
        <v>253.18</v>
      </c>
      <c r="J1131" s="895">
        <v>0</v>
      </c>
    </row>
    <row r="1132" spans="1:10" ht="14.25" customHeight="1" x14ac:dyDescent="0.25">
      <c r="A1132" s="44" t="s">
        <v>105</v>
      </c>
      <c r="B1132" s="35" t="s">
        <v>25</v>
      </c>
      <c r="C1132" s="40">
        <v>10</v>
      </c>
      <c r="D1132" s="40">
        <v>6</v>
      </c>
      <c r="E1132" s="797">
        <v>2240277740</v>
      </c>
      <c r="F1132" s="42">
        <v>0</v>
      </c>
      <c r="G1132" s="42"/>
      <c r="H1132" s="894">
        <f>H1133+H1136+H1137</f>
        <v>452</v>
      </c>
      <c r="I1132" s="894">
        <f>I1133+I1136+I1137</f>
        <v>452</v>
      </c>
      <c r="J1132" s="895">
        <f t="shared" ref="J1132" si="97">J1133+J1136+J1137</f>
        <v>0</v>
      </c>
    </row>
    <row r="1133" spans="1:10" s="125" customFormat="1" ht="15.75" x14ac:dyDescent="0.25">
      <c r="A1133" s="23" t="s">
        <v>28</v>
      </c>
      <c r="B1133" s="24" t="s">
        <v>25</v>
      </c>
      <c r="C1133" s="25">
        <v>10</v>
      </c>
      <c r="D1133" s="25">
        <v>6</v>
      </c>
      <c r="E1133" s="799">
        <v>2240277740</v>
      </c>
      <c r="F1133" s="27">
        <v>0</v>
      </c>
      <c r="G1133" s="27">
        <v>210</v>
      </c>
      <c r="H1133" s="75">
        <f>H1134+H1135</f>
        <v>452</v>
      </c>
      <c r="I1133" s="75">
        <f>I1134+I1135</f>
        <v>452</v>
      </c>
      <c r="J1133" s="976">
        <f t="shared" ref="J1133" si="98">J1134+J1135</f>
        <v>0</v>
      </c>
    </row>
    <row r="1134" spans="1:10" s="125" customFormat="1" ht="15.75" x14ac:dyDescent="0.25">
      <c r="A1134" s="28" t="s">
        <v>29</v>
      </c>
      <c r="B1134" s="29" t="s">
        <v>25</v>
      </c>
      <c r="C1134" s="30">
        <v>10</v>
      </c>
      <c r="D1134" s="30">
        <v>6</v>
      </c>
      <c r="E1134" s="794">
        <v>2240277740</v>
      </c>
      <c r="F1134" s="32">
        <v>121</v>
      </c>
      <c r="G1134" s="32">
        <v>211</v>
      </c>
      <c r="H1134" s="1179">
        <v>347.15800000000002</v>
      </c>
      <c r="I1134" s="1179">
        <v>347.15800000000002</v>
      </c>
      <c r="J1134" s="1180">
        <f t="shared" ref="J1134:J1137" si="99">I1134-H1134</f>
        <v>0</v>
      </c>
    </row>
    <row r="1135" spans="1:10" ht="14.25" customHeight="1" x14ac:dyDescent="0.25">
      <c r="A1135" s="33" t="s">
        <v>30</v>
      </c>
      <c r="B1135" s="29" t="s">
        <v>25</v>
      </c>
      <c r="C1135" s="30">
        <v>10</v>
      </c>
      <c r="D1135" s="30">
        <v>6</v>
      </c>
      <c r="E1135" s="794">
        <v>2240277740</v>
      </c>
      <c r="F1135" s="32">
        <v>129</v>
      </c>
      <c r="G1135" s="32">
        <v>213</v>
      </c>
      <c r="H1135" s="1179">
        <v>104.842</v>
      </c>
      <c r="I1135" s="1179">
        <v>104.842</v>
      </c>
      <c r="J1135" s="1180">
        <f t="shared" si="99"/>
        <v>0</v>
      </c>
    </row>
    <row r="1136" spans="1:10" ht="15.75" x14ac:dyDescent="0.25">
      <c r="A1136" s="28" t="s">
        <v>40</v>
      </c>
      <c r="B1136" s="29" t="s">
        <v>25</v>
      </c>
      <c r="C1136" s="30">
        <v>10</v>
      </c>
      <c r="D1136" s="30">
        <v>6</v>
      </c>
      <c r="E1136" s="794">
        <v>2240277740</v>
      </c>
      <c r="F1136" s="32">
        <v>244</v>
      </c>
      <c r="G1136" s="38">
        <v>310</v>
      </c>
      <c r="H1136" s="981"/>
      <c r="I1136" s="981"/>
      <c r="J1136" s="1180">
        <f t="shared" si="99"/>
        <v>0</v>
      </c>
    </row>
    <row r="1137" spans="1:10" ht="15" x14ac:dyDescent="0.25">
      <c r="A1137" s="39" t="s">
        <v>158</v>
      </c>
      <c r="B1137" s="29" t="s">
        <v>25</v>
      </c>
      <c r="C1137" s="30">
        <v>10</v>
      </c>
      <c r="D1137" s="30">
        <v>6</v>
      </c>
      <c r="E1137" s="122">
        <v>2240277740</v>
      </c>
      <c r="F1137" s="32">
        <v>244</v>
      </c>
      <c r="G1137" s="38">
        <v>346</v>
      </c>
      <c r="H1137" s="981"/>
      <c r="I1137" s="981"/>
      <c r="J1137" s="1180">
        <f t="shared" si="99"/>
        <v>0</v>
      </c>
    </row>
    <row r="1138" spans="1:10" ht="15" x14ac:dyDescent="0.25">
      <c r="A1138" s="87" t="s">
        <v>106</v>
      </c>
      <c r="B1138" s="35" t="s">
        <v>25</v>
      </c>
      <c r="C1138" s="40">
        <v>10</v>
      </c>
      <c r="D1138" s="40">
        <v>0</v>
      </c>
      <c r="E1138" s="123">
        <v>0</v>
      </c>
      <c r="F1138" s="42">
        <v>0</v>
      </c>
      <c r="G1138" s="38"/>
      <c r="H1138" s="1175">
        <f>SUM(H1139:H1141)</f>
        <v>5082</v>
      </c>
      <c r="I1138" s="1175">
        <f>SUM(I1139:I1141)</f>
        <v>5082</v>
      </c>
      <c r="J1138" s="1176">
        <f t="shared" ref="J1138" si="100">SUM(J1139:J1141)</f>
        <v>0</v>
      </c>
    </row>
    <row r="1139" spans="1:10" s="11" customFormat="1" ht="27" customHeight="1" x14ac:dyDescent="0.25">
      <c r="A1139" s="344" t="s">
        <v>526</v>
      </c>
      <c r="B1139" s="345" t="s">
        <v>25</v>
      </c>
      <c r="C1139" s="101">
        <v>10</v>
      </c>
      <c r="D1139" s="101">
        <v>4</v>
      </c>
      <c r="E1139" s="346" t="s">
        <v>334</v>
      </c>
      <c r="F1139" s="318">
        <v>412</v>
      </c>
      <c r="G1139" s="319">
        <v>310</v>
      </c>
      <c r="H1139" s="1181">
        <v>3556.1329999999998</v>
      </c>
      <c r="I1139" s="1181">
        <v>3556.1329999999998</v>
      </c>
      <c r="J1139" s="1180">
        <f t="shared" ref="J1139:J1141" si="101">I1139-H1139</f>
        <v>0</v>
      </c>
    </row>
    <row r="1140" spans="1:10" s="157" customFormat="1" ht="31.5" x14ac:dyDescent="0.25">
      <c r="A1140" s="126" t="s">
        <v>527</v>
      </c>
      <c r="B1140" s="29" t="s">
        <v>25</v>
      </c>
      <c r="C1140" s="30">
        <v>10</v>
      </c>
      <c r="D1140" s="30">
        <v>4</v>
      </c>
      <c r="E1140" s="122" t="s">
        <v>334</v>
      </c>
      <c r="F1140" s="32">
        <v>412</v>
      </c>
      <c r="G1140" s="38">
        <v>310</v>
      </c>
      <c r="H1140" s="1181">
        <v>1525.867</v>
      </c>
      <c r="I1140" s="1181">
        <v>1525.867</v>
      </c>
      <c r="J1140" s="1180">
        <f t="shared" si="101"/>
        <v>0</v>
      </c>
    </row>
    <row r="1141" spans="1:10" s="157" customFormat="1" ht="44.25" customHeight="1" thickBot="1" x14ac:dyDescent="0.3">
      <c r="A1141" s="126" t="s">
        <v>102</v>
      </c>
      <c r="B1141" s="29" t="s">
        <v>25</v>
      </c>
      <c r="C1141" s="30">
        <v>10</v>
      </c>
      <c r="D1141" s="30">
        <v>4</v>
      </c>
      <c r="E1141" s="122">
        <v>2240281520</v>
      </c>
      <c r="F1141" s="32">
        <v>313</v>
      </c>
      <c r="G1141" s="38">
        <v>262</v>
      </c>
      <c r="H1141" s="1182">
        <v>0</v>
      </c>
      <c r="I1141" s="1182">
        <v>0</v>
      </c>
      <c r="J1141" s="1180">
        <f t="shared" si="101"/>
        <v>0</v>
      </c>
    </row>
    <row r="1142" spans="1:10" ht="12.75" customHeight="1" x14ac:dyDescent="0.25">
      <c r="A1142" s="347" t="s">
        <v>185</v>
      </c>
      <c r="B1142" s="20"/>
      <c r="C1142" s="73"/>
      <c r="D1142" s="73"/>
      <c r="E1142" s="121"/>
      <c r="F1142" s="74"/>
      <c r="G1142" s="348"/>
      <c r="H1142" s="1183">
        <f>H1143+H1144</f>
        <v>82260.5</v>
      </c>
      <c r="I1142" s="1183">
        <f>I1143+I1144</f>
        <v>82260.5</v>
      </c>
      <c r="J1142" s="1184">
        <f>J1143+J1144</f>
        <v>0</v>
      </c>
    </row>
    <row r="1143" spans="1:10" s="137" customFormat="1" ht="18" customHeight="1" x14ac:dyDescent="0.25">
      <c r="A1143" s="129" t="s">
        <v>268</v>
      </c>
      <c r="B1143" s="130" t="s">
        <v>25</v>
      </c>
      <c r="C1143" s="131">
        <v>14</v>
      </c>
      <c r="D1143" s="131">
        <v>1</v>
      </c>
      <c r="E1143" s="132">
        <v>2640260030</v>
      </c>
      <c r="F1143" s="133">
        <v>511</v>
      </c>
      <c r="G1143" s="133">
        <v>251</v>
      </c>
      <c r="H1143" s="1185">
        <v>78784</v>
      </c>
      <c r="I1143" s="1185">
        <v>78784</v>
      </c>
      <c r="J1143" s="1176">
        <f t="shared" ref="J1143:J1144" si="102">I1143-H1143</f>
        <v>0</v>
      </c>
    </row>
    <row r="1144" spans="1:10" s="137" customFormat="1" ht="47.25" customHeight="1" thickBot="1" x14ac:dyDescent="0.3">
      <c r="A1144" s="90" t="s">
        <v>470</v>
      </c>
      <c r="B1144" s="91" t="s">
        <v>25</v>
      </c>
      <c r="C1144" s="92">
        <v>2</v>
      </c>
      <c r="D1144" s="92">
        <v>3</v>
      </c>
      <c r="E1144" s="93">
        <v>2640151180</v>
      </c>
      <c r="F1144" s="94">
        <v>530</v>
      </c>
      <c r="G1144" s="94">
        <v>251</v>
      </c>
      <c r="H1144" s="1186">
        <v>3476.5</v>
      </c>
      <c r="I1144" s="1186">
        <v>3476.5</v>
      </c>
      <c r="J1144" s="1176">
        <f t="shared" si="102"/>
        <v>0</v>
      </c>
    </row>
    <row r="1145" spans="1:10" ht="18" customHeight="1" thickBot="1" x14ac:dyDescent="0.25">
      <c r="A1145" s="1268"/>
      <c r="B1145" s="1269"/>
      <c r="C1145" s="1269"/>
      <c r="D1145" s="1269"/>
      <c r="E1145" s="1269"/>
      <c r="F1145" s="1269"/>
      <c r="G1145" s="1269"/>
      <c r="H1145" s="1269"/>
      <c r="I1145" s="1269"/>
      <c r="J1145" s="1270"/>
    </row>
    <row r="1146" spans="1:10" s="150" customFormat="1" ht="16.5" customHeight="1" x14ac:dyDescent="0.2">
      <c r="A1146" s="134" t="s">
        <v>107</v>
      </c>
      <c r="B1146" s="135"/>
      <c r="C1146" s="135"/>
      <c r="D1146" s="135"/>
      <c r="E1146" s="136"/>
      <c r="F1146" s="135"/>
      <c r="G1146" s="135"/>
      <c r="H1146" s="1187">
        <f>H1147+H1151</f>
        <v>188234.00000000003</v>
      </c>
      <c r="I1146" s="1187">
        <f>I1147+I1151</f>
        <v>202886.99999999997</v>
      </c>
      <c r="J1146" s="1188">
        <f t="shared" ref="J1146" si="103">J1147+J1151</f>
        <v>14652.999999999998</v>
      </c>
    </row>
    <row r="1147" spans="1:10" s="150" customFormat="1" ht="17.25" customHeight="1" x14ac:dyDescent="0.2">
      <c r="A1147" s="259" t="s">
        <v>108</v>
      </c>
      <c r="B1147" s="260"/>
      <c r="C1147" s="260"/>
      <c r="D1147" s="260"/>
      <c r="E1147" s="261"/>
      <c r="F1147" s="260"/>
      <c r="G1147" s="260"/>
      <c r="H1147" s="1189">
        <f>H1149+H1150</f>
        <v>188234.00000000003</v>
      </c>
      <c r="I1147" s="1189">
        <f>I1149+I1150</f>
        <v>202886.99999999997</v>
      </c>
      <c r="J1147" s="1190">
        <f t="shared" ref="J1147" si="104">J1149+J1150</f>
        <v>14652.999999999998</v>
      </c>
    </row>
    <row r="1148" spans="1:10" ht="14.25" x14ac:dyDescent="0.2">
      <c r="A1148" s="236" t="s">
        <v>28</v>
      </c>
      <c r="B1148" s="237" t="s">
        <v>25</v>
      </c>
      <c r="C1148" s="238">
        <v>7</v>
      </c>
      <c r="D1148" s="238">
        <v>1</v>
      </c>
      <c r="E1148" s="516" t="s">
        <v>335</v>
      </c>
      <c r="F1148" s="240">
        <v>0</v>
      </c>
      <c r="G1148" s="240">
        <v>210</v>
      </c>
      <c r="H1148" s="235">
        <f>H1149+H1150</f>
        <v>188234.00000000003</v>
      </c>
      <c r="I1148" s="235">
        <f>I1149+I1150</f>
        <v>202886.99999999997</v>
      </c>
      <c r="J1148" s="1191">
        <f t="shared" ref="J1148" si="105">J1149+J1150</f>
        <v>14652.999999999998</v>
      </c>
    </row>
    <row r="1149" spans="1:10" ht="14.25" customHeight="1" x14ac:dyDescent="0.25">
      <c r="A1149" s="262" t="s">
        <v>29</v>
      </c>
      <c r="B1149" s="263" t="s">
        <v>25</v>
      </c>
      <c r="C1149" s="264">
        <v>7</v>
      </c>
      <c r="D1149" s="264">
        <v>1</v>
      </c>
      <c r="E1149" s="517" t="s">
        <v>335</v>
      </c>
      <c r="F1149" s="266">
        <v>111</v>
      </c>
      <c r="G1149" s="267">
        <v>211</v>
      </c>
      <c r="H1149" s="1192">
        <f>H1154+H1159+H1164+H1168+H1172+H1176+H1180+H1184+H1189+H1194+H1198+H1202+H1206+H1210</f>
        <v>144572.96500000003</v>
      </c>
      <c r="I1149" s="1192">
        <f>I1154+I1159+I1164+I1168+I1172+I1176+I1180+I1184+I1189+I1194+I1198+I1202+I1206+I1210</f>
        <v>155827.18899999998</v>
      </c>
      <c r="J1149" s="1193">
        <f t="shared" ref="J1149" si="106">J1154+J1159+J1164+J1168+J1172+J1176+J1180+J1184+J1189+J1194+J1198+J1202+J1206+J1210</f>
        <v>11254.223999999998</v>
      </c>
    </row>
    <row r="1150" spans="1:10" ht="14.25" customHeight="1" x14ac:dyDescent="0.25">
      <c r="A1150" s="268" t="s">
        <v>109</v>
      </c>
      <c r="B1150" s="269" t="s">
        <v>25</v>
      </c>
      <c r="C1150" s="51">
        <v>7</v>
      </c>
      <c r="D1150" s="51">
        <v>1</v>
      </c>
      <c r="E1150" s="517" t="s">
        <v>335</v>
      </c>
      <c r="F1150" s="52">
        <v>119</v>
      </c>
      <c r="G1150" s="271">
        <v>213</v>
      </c>
      <c r="H1150" s="1192">
        <f>H1155+H1160+H1165+H1169+H1173+H1177+H1181+H1185+H1190+H1195+H1199+H1203+H1207+H1211</f>
        <v>43661.035000000003</v>
      </c>
      <c r="I1150" s="1192">
        <f>I1155+I1160+I1165+I1169+I1173+I1177+I1181+I1185+I1190+I1195+I1199+I1203+I1207+I1211</f>
        <v>47059.810999999994</v>
      </c>
      <c r="J1150" s="1193">
        <f t="shared" ref="J1150" si="107">J1155+J1160+J1165+J1169+J1173+J1177+J1181+J1185+J1190+J1195+J1199+J1203+J1207+J1211</f>
        <v>3398.7760000000003</v>
      </c>
    </row>
    <row r="1151" spans="1:10" ht="14.25" customHeight="1" thickBot="1" x14ac:dyDescent="0.25">
      <c r="A1151" s="340" t="s">
        <v>110</v>
      </c>
      <c r="B1151" s="257" t="s">
        <v>25</v>
      </c>
      <c r="C1151" s="190">
        <v>10</v>
      </c>
      <c r="D1151" s="190">
        <v>4</v>
      </c>
      <c r="E1151" s="258">
        <v>2240271540</v>
      </c>
      <c r="F1151" s="191">
        <v>313</v>
      </c>
      <c r="G1151" s="192">
        <v>262</v>
      </c>
      <c r="H1151" s="1194">
        <f>H1156+H1161+H1186+H1191</f>
        <v>0</v>
      </c>
      <c r="I1151" s="1194">
        <f>I1156+I1161+I1186+I1191</f>
        <v>0</v>
      </c>
      <c r="J1151" s="1195">
        <f t="shared" ref="J1151" si="108">J1156+J1161+J1186+J1191</f>
        <v>0</v>
      </c>
    </row>
    <row r="1152" spans="1:10" ht="15" thickBot="1" x14ac:dyDescent="0.25">
      <c r="A1152" s="209" t="s">
        <v>111</v>
      </c>
      <c r="B1152" s="210" t="s">
        <v>25</v>
      </c>
      <c r="C1152" s="211">
        <v>7</v>
      </c>
      <c r="D1152" s="211">
        <v>1</v>
      </c>
      <c r="E1152" s="429" t="s">
        <v>335</v>
      </c>
      <c r="F1152" s="212">
        <v>0</v>
      </c>
      <c r="G1152" s="415"/>
      <c r="H1152" s="972">
        <f>H1153+H1156</f>
        <v>19173.898999999998</v>
      </c>
      <c r="I1152" s="972">
        <f>I1153+I1156</f>
        <v>20666.481</v>
      </c>
      <c r="J1152" s="973">
        <f t="shared" ref="J1152" si="109">J1153+J1156</f>
        <v>1492.5820000000003</v>
      </c>
    </row>
    <row r="1153" spans="1:10" ht="15" x14ac:dyDescent="0.25">
      <c r="A1153" s="96" t="s">
        <v>28</v>
      </c>
      <c r="B1153" s="112" t="s">
        <v>25</v>
      </c>
      <c r="C1153" s="98">
        <v>7</v>
      </c>
      <c r="D1153" s="98">
        <v>1</v>
      </c>
      <c r="E1153" s="518" t="s">
        <v>335</v>
      </c>
      <c r="F1153" s="99">
        <v>0</v>
      </c>
      <c r="G1153" s="139">
        <v>210</v>
      </c>
      <c r="H1153" s="1080">
        <f>H1154+H1155</f>
        <v>19173.898999999998</v>
      </c>
      <c r="I1153" s="1080">
        <f>I1154+I1155</f>
        <v>20666.481</v>
      </c>
      <c r="J1153" s="1088">
        <f t="shared" ref="J1153" si="110">J1154+J1155</f>
        <v>1492.5820000000003</v>
      </c>
    </row>
    <row r="1154" spans="1:10" ht="14.25" customHeight="1" x14ac:dyDescent="0.25">
      <c r="A1154" s="140" t="s">
        <v>29</v>
      </c>
      <c r="B1154" s="46" t="s">
        <v>25</v>
      </c>
      <c r="C1154" s="25">
        <v>7</v>
      </c>
      <c r="D1154" s="25">
        <v>1</v>
      </c>
      <c r="E1154" s="519" t="s">
        <v>335</v>
      </c>
      <c r="F1154" s="27">
        <v>111</v>
      </c>
      <c r="G1154" s="141">
        <v>211</v>
      </c>
      <c r="H1154" s="75">
        <v>14726.495999999999</v>
      </c>
      <c r="I1154" s="75">
        <v>15872.873</v>
      </c>
      <c r="J1154" s="976">
        <f>I1154-H1154</f>
        <v>1146.3770000000004</v>
      </c>
    </row>
    <row r="1155" spans="1:10" ht="14.25" customHeight="1" x14ac:dyDescent="0.25">
      <c r="A1155" s="140" t="s">
        <v>109</v>
      </c>
      <c r="B1155" s="46" t="s">
        <v>25</v>
      </c>
      <c r="C1155" s="25">
        <v>7</v>
      </c>
      <c r="D1155" s="25">
        <v>1</v>
      </c>
      <c r="E1155" s="519" t="s">
        <v>335</v>
      </c>
      <c r="F1155" s="27">
        <v>119</v>
      </c>
      <c r="G1155" s="141">
        <v>213</v>
      </c>
      <c r="H1155" s="75">
        <v>4447.4030000000002</v>
      </c>
      <c r="I1155" s="75">
        <v>4793.6080000000002</v>
      </c>
      <c r="J1155" s="976">
        <f t="shared" ref="J1155:J1156" si="111">I1155-H1155</f>
        <v>346.20499999999993</v>
      </c>
    </row>
    <row r="1156" spans="1:10" ht="14.25" customHeight="1" thickBot="1" x14ac:dyDescent="0.3">
      <c r="A1156" s="417" t="s">
        <v>110</v>
      </c>
      <c r="B1156" s="142" t="s">
        <v>25</v>
      </c>
      <c r="C1156" s="143">
        <v>10</v>
      </c>
      <c r="D1156" s="143">
        <v>4</v>
      </c>
      <c r="E1156" s="144">
        <v>2240271540</v>
      </c>
      <c r="F1156" s="145">
        <v>313</v>
      </c>
      <c r="G1156" s="146">
        <v>262</v>
      </c>
      <c r="H1156" s="1196"/>
      <c r="I1156" s="1196"/>
      <c r="J1156" s="1197">
        <f t="shared" si="111"/>
        <v>0</v>
      </c>
    </row>
    <row r="1157" spans="1:10" ht="15" thickBot="1" x14ac:dyDescent="0.25">
      <c r="A1157" s="213" t="s">
        <v>112</v>
      </c>
      <c r="B1157" s="214" t="s">
        <v>25</v>
      </c>
      <c r="C1157" s="215">
        <v>7</v>
      </c>
      <c r="D1157" s="215">
        <v>1</v>
      </c>
      <c r="E1157" s="429" t="s">
        <v>335</v>
      </c>
      <c r="F1157" s="216">
        <v>0</v>
      </c>
      <c r="G1157" s="216"/>
      <c r="H1157" s="992">
        <f>H1158+H1161</f>
        <v>23360.213000000003</v>
      </c>
      <c r="I1157" s="992">
        <f>I1158+I1161</f>
        <v>25178.679</v>
      </c>
      <c r="J1157" s="993">
        <f t="shared" ref="J1157" si="112">J1158+J1161</f>
        <v>1818.4659999999985</v>
      </c>
    </row>
    <row r="1158" spans="1:10" ht="15" x14ac:dyDescent="0.25">
      <c r="A1158" s="96" t="s">
        <v>28</v>
      </c>
      <c r="B1158" s="112" t="s">
        <v>25</v>
      </c>
      <c r="C1158" s="98">
        <v>7</v>
      </c>
      <c r="D1158" s="98">
        <v>1</v>
      </c>
      <c r="E1158" s="518" t="s">
        <v>335</v>
      </c>
      <c r="F1158" s="99">
        <v>0</v>
      </c>
      <c r="G1158" s="139">
        <v>210</v>
      </c>
      <c r="H1158" s="1080">
        <f>H1159+H1160</f>
        <v>23360.213000000003</v>
      </c>
      <c r="I1158" s="1080">
        <f>I1159+I1160</f>
        <v>25178.679</v>
      </c>
      <c r="J1158" s="1088">
        <f t="shared" ref="J1158" si="113">J1159+J1160</f>
        <v>1818.4659999999985</v>
      </c>
    </row>
    <row r="1159" spans="1:10" ht="14.25" customHeight="1" x14ac:dyDescent="0.25">
      <c r="A1159" s="140" t="s">
        <v>29</v>
      </c>
      <c r="B1159" s="46" t="s">
        <v>25</v>
      </c>
      <c r="C1159" s="25">
        <v>7</v>
      </c>
      <c r="D1159" s="25">
        <v>1</v>
      </c>
      <c r="E1159" s="519" t="s">
        <v>335</v>
      </c>
      <c r="F1159" s="27">
        <v>111</v>
      </c>
      <c r="G1159" s="141">
        <v>211</v>
      </c>
      <c r="H1159" s="75">
        <v>17941.792000000001</v>
      </c>
      <c r="I1159" s="75">
        <v>19338.463</v>
      </c>
      <c r="J1159" s="976">
        <f t="shared" ref="J1159:J1161" si="114">I1159-H1159</f>
        <v>1396.6709999999985</v>
      </c>
    </row>
    <row r="1160" spans="1:10" ht="14.25" customHeight="1" x14ac:dyDescent="0.25">
      <c r="A1160" s="140" t="s">
        <v>109</v>
      </c>
      <c r="B1160" s="46" t="s">
        <v>25</v>
      </c>
      <c r="C1160" s="25">
        <v>7</v>
      </c>
      <c r="D1160" s="25">
        <v>1</v>
      </c>
      <c r="E1160" s="519" t="s">
        <v>335</v>
      </c>
      <c r="F1160" s="27">
        <v>119</v>
      </c>
      <c r="G1160" s="141">
        <v>213</v>
      </c>
      <c r="H1160" s="75">
        <v>5418.4210000000003</v>
      </c>
      <c r="I1160" s="75">
        <v>5840.2160000000003</v>
      </c>
      <c r="J1160" s="976">
        <f t="shared" si="114"/>
        <v>421.79500000000007</v>
      </c>
    </row>
    <row r="1161" spans="1:10" ht="30.75" thickBot="1" x14ac:dyDescent="0.3">
      <c r="A1161" s="417" t="s">
        <v>110</v>
      </c>
      <c r="B1161" s="142" t="s">
        <v>25</v>
      </c>
      <c r="C1161" s="143">
        <v>10</v>
      </c>
      <c r="D1161" s="143">
        <v>4</v>
      </c>
      <c r="E1161" s="144">
        <v>2240271540</v>
      </c>
      <c r="F1161" s="145">
        <v>313</v>
      </c>
      <c r="G1161" s="146">
        <v>262</v>
      </c>
      <c r="H1161" s="1196"/>
      <c r="I1161" s="1196"/>
      <c r="J1161" s="1197">
        <f t="shared" si="114"/>
        <v>0</v>
      </c>
    </row>
    <row r="1162" spans="1:10" ht="15" thickBot="1" x14ac:dyDescent="0.25">
      <c r="A1162" s="213" t="s">
        <v>113</v>
      </c>
      <c r="B1162" s="214" t="s">
        <v>25</v>
      </c>
      <c r="C1162" s="215">
        <v>7</v>
      </c>
      <c r="D1162" s="215">
        <v>1</v>
      </c>
      <c r="E1162" s="429" t="s">
        <v>335</v>
      </c>
      <c r="F1162" s="216">
        <v>0</v>
      </c>
      <c r="G1162" s="216"/>
      <c r="H1162" s="992">
        <f>H1163</f>
        <v>13357.097</v>
      </c>
      <c r="I1162" s="992">
        <f>I1163</f>
        <v>14396.875</v>
      </c>
      <c r="J1162" s="993">
        <f t="shared" ref="J1162" si="115">J1163</f>
        <v>1039.7780000000007</v>
      </c>
    </row>
    <row r="1163" spans="1:10" ht="14.25" customHeight="1" x14ac:dyDescent="0.25">
      <c r="A1163" s="96" t="s">
        <v>28</v>
      </c>
      <c r="B1163" s="112" t="s">
        <v>25</v>
      </c>
      <c r="C1163" s="98">
        <v>7</v>
      </c>
      <c r="D1163" s="98">
        <v>1</v>
      </c>
      <c r="E1163" s="518" t="s">
        <v>335</v>
      </c>
      <c r="F1163" s="99">
        <v>0</v>
      </c>
      <c r="G1163" s="139">
        <v>210</v>
      </c>
      <c r="H1163" s="1080">
        <f>H1164+H1165</f>
        <v>13357.097</v>
      </c>
      <c r="I1163" s="1080">
        <f>I1164+I1165</f>
        <v>14396.875</v>
      </c>
      <c r="J1163" s="1088">
        <f t="shared" ref="J1163" si="116">J1164+J1165</f>
        <v>1039.7780000000007</v>
      </c>
    </row>
    <row r="1164" spans="1:10" ht="14.25" customHeight="1" x14ac:dyDescent="0.25">
      <c r="A1164" s="140" t="s">
        <v>29</v>
      </c>
      <c r="B1164" s="46" t="s">
        <v>25</v>
      </c>
      <c r="C1164" s="25">
        <v>7</v>
      </c>
      <c r="D1164" s="25">
        <v>1</v>
      </c>
      <c r="E1164" s="519" t="s">
        <v>335</v>
      </c>
      <c r="F1164" s="27">
        <v>111</v>
      </c>
      <c r="G1164" s="141">
        <v>211</v>
      </c>
      <c r="H1164" s="75">
        <v>10258.906999999999</v>
      </c>
      <c r="I1164" s="75">
        <v>11057.508</v>
      </c>
      <c r="J1164" s="976">
        <f t="shared" ref="J1164:J1165" si="117">I1164-H1164</f>
        <v>798.60100000000057</v>
      </c>
    </row>
    <row r="1165" spans="1:10" ht="14.25" customHeight="1" thickBot="1" x14ac:dyDescent="0.3">
      <c r="A1165" s="188" t="s">
        <v>109</v>
      </c>
      <c r="B1165" s="142" t="s">
        <v>25</v>
      </c>
      <c r="C1165" s="143">
        <v>7</v>
      </c>
      <c r="D1165" s="143">
        <v>1</v>
      </c>
      <c r="E1165" s="519" t="s">
        <v>335</v>
      </c>
      <c r="F1165" s="145">
        <v>119</v>
      </c>
      <c r="G1165" s="146">
        <v>213</v>
      </c>
      <c r="H1165" s="990">
        <v>3098.19</v>
      </c>
      <c r="I1165" s="990">
        <v>3339.3670000000002</v>
      </c>
      <c r="J1165" s="1197">
        <f t="shared" si="117"/>
        <v>241.17700000000013</v>
      </c>
    </row>
    <row r="1166" spans="1:10" ht="15" thickBot="1" x14ac:dyDescent="0.25">
      <c r="A1166" s="213" t="s">
        <v>114</v>
      </c>
      <c r="B1166" s="214" t="s">
        <v>25</v>
      </c>
      <c r="C1166" s="215">
        <v>7</v>
      </c>
      <c r="D1166" s="215">
        <v>1</v>
      </c>
      <c r="E1166" s="429" t="s">
        <v>335</v>
      </c>
      <c r="F1166" s="216">
        <v>0</v>
      </c>
      <c r="G1166" s="216"/>
      <c r="H1166" s="992">
        <f>H1167</f>
        <v>16014.607</v>
      </c>
      <c r="I1166" s="992">
        <f>I1167</f>
        <v>17261.257000000001</v>
      </c>
      <c r="J1166" s="993">
        <f t="shared" ref="J1166" si="118">J1167</f>
        <v>1246.6500000000015</v>
      </c>
    </row>
    <row r="1167" spans="1:10" ht="15" x14ac:dyDescent="0.25">
      <c r="A1167" s="96" t="s">
        <v>28</v>
      </c>
      <c r="B1167" s="112" t="s">
        <v>25</v>
      </c>
      <c r="C1167" s="98">
        <v>7</v>
      </c>
      <c r="D1167" s="98">
        <v>1</v>
      </c>
      <c r="E1167" s="518" t="s">
        <v>335</v>
      </c>
      <c r="F1167" s="99">
        <v>0</v>
      </c>
      <c r="G1167" s="139">
        <v>210</v>
      </c>
      <c r="H1167" s="1080">
        <f>H1168+H1169</f>
        <v>16014.607</v>
      </c>
      <c r="I1167" s="1080">
        <f>I1168+I1169</f>
        <v>17261.257000000001</v>
      </c>
      <c r="J1167" s="1088">
        <f t="shared" ref="J1167" si="119">J1168+J1169</f>
        <v>1246.6500000000015</v>
      </c>
    </row>
    <row r="1168" spans="1:10" ht="15" x14ac:dyDescent="0.25">
      <c r="A1168" s="140" t="s">
        <v>29</v>
      </c>
      <c r="B1168" s="46" t="s">
        <v>25</v>
      </c>
      <c r="C1168" s="25">
        <v>7</v>
      </c>
      <c r="D1168" s="25">
        <v>1</v>
      </c>
      <c r="E1168" s="519" t="s">
        <v>335</v>
      </c>
      <c r="F1168" s="27">
        <v>111</v>
      </c>
      <c r="G1168" s="141">
        <v>211</v>
      </c>
      <c r="H1168" s="75">
        <v>12300.004999999999</v>
      </c>
      <c r="I1168" s="75">
        <v>13257.494000000001</v>
      </c>
      <c r="J1168" s="976">
        <f t="shared" ref="J1168:J1169" si="120">I1168-H1168</f>
        <v>957.4890000000014</v>
      </c>
    </row>
    <row r="1169" spans="1:10" ht="14.25" customHeight="1" thickBot="1" x14ac:dyDescent="0.3">
      <c r="A1169" s="188" t="s">
        <v>109</v>
      </c>
      <c r="B1169" s="142" t="s">
        <v>25</v>
      </c>
      <c r="C1169" s="143">
        <v>7</v>
      </c>
      <c r="D1169" s="143">
        <v>1</v>
      </c>
      <c r="E1169" s="519" t="s">
        <v>335</v>
      </c>
      <c r="F1169" s="145">
        <v>119</v>
      </c>
      <c r="G1169" s="146">
        <v>213</v>
      </c>
      <c r="H1169" s="990">
        <v>3714.6019999999999</v>
      </c>
      <c r="I1169" s="990">
        <v>4003.7629999999999</v>
      </c>
      <c r="J1169" s="1197">
        <f t="shared" si="120"/>
        <v>289.16100000000006</v>
      </c>
    </row>
    <row r="1170" spans="1:10" ht="15" thickBot="1" x14ac:dyDescent="0.25">
      <c r="A1170" s="213" t="s">
        <v>115</v>
      </c>
      <c r="B1170" s="214" t="s">
        <v>25</v>
      </c>
      <c r="C1170" s="215">
        <v>7</v>
      </c>
      <c r="D1170" s="215">
        <v>1</v>
      </c>
      <c r="E1170" s="429" t="s">
        <v>335</v>
      </c>
      <c r="F1170" s="216">
        <v>0</v>
      </c>
      <c r="G1170" s="416"/>
      <c r="H1170" s="992">
        <f>H1171</f>
        <v>14320.583000000001</v>
      </c>
      <c r="I1170" s="992">
        <f>I1171</f>
        <v>15435.364000000001</v>
      </c>
      <c r="J1170" s="993">
        <f t="shared" ref="J1170" si="121">J1171</f>
        <v>1114.7810000000004</v>
      </c>
    </row>
    <row r="1171" spans="1:10" ht="14.25" customHeight="1" x14ac:dyDescent="0.25">
      <c r="A1171" s="96" t="s">
        <v>28</v>
      </c>
      <c r="B1171" s="112" t="s">
        <v>25</v>
      </c>
      <c r="C1171" s="98">
        <v>7</v>
      </c>
      <c r="D1171" s="98">
        <v>1</v>
      </c>
      <c r="E1171" s="518" t="s">
        <v>335</v>
      </c>
      <c r="F1171" s="99">
        <v>0</v>
      </c>
      <c r="G1171" s="139">
        <v>210</v>
      </c>
      <c r="H1171" s="1080">
        <f>H1172+H1173</f>
        <v>14320.583000000001</v>
      </c>
      <c r="I1171" s="1080">
        <f>I1172+I1173</f>
        <v>15435.364000000001</v>
      </c>
      <c r="J1171" s="1088">
        <f t="shared" ref="J1171" si="122">J1172+J1173</f>
        <v>1114.7810000000004</v>
      </c>
    </row>
    <row r="1172" spans="1:10" ht="14.25" customHeight="1" x14ac:dyDescent="0.25">
      <c r="A1172" s="140" t="s">
        <v>29</v>
      </c>
      <c r="B1172" s="46" t="s">
        <v>25</v>
      </c>
      <c r="C1172" s="25">
        <v>7</v>
      </c>
      <c r="D1172" s="25">
        <v>1</v>
      </c>
      <c r="E1172" s="519" t="s">
        <v>335</v>
      </c>
      <c r="F1172" s="27">
        <v>111</v>
      </c>
      <c r="G1172" s="141">
        <v>211</v>
      </c>
      <c r="H1172" s="75">
        <v>10998.912</v>
      </c>
      <c r="I1172" s="75">
        <v>11855.118</v>
      </c>
      <c r="J1172" s="976">
        <f t="shared" ref="J1172:J1173" si="123">I1172-H1172</f>
        <v>856.20600000000013</v>
      </c>
    </row>
    <row r="1173" spans="1:10" ht="14.25" customHeight="1" thickBot="1" x14ac:dyDescent="0.3">
      <c r="A1173" s="188" t="s">
        <v>109</v>
      </c>
      <c r="B1173" s="142" t="s">
        <v>25</v>
      </c>
      <c r="C1173" s="143">
        <v>7</v>
      </c>
      <c r="D1173" s="143">
        <v>1</v>
      </c>
      <c r="E1173" s="519" t="s">
        <v>335</v>
      </c>
      <c r="F1173" s="145">
        <v>119</v>
      </c>
      <c r="G1173" s="146">
        <v>213</v>
      </c>
      <c r="H1173" s="990">
        <v>3321.6709999999998</v>
      </c>
      <c r="I1173" s="990">
        <v>3580.2460000000001</v>
      </c>
      <c r="J1173" s="1197">
        <f t="shared" si="123"/>
        <v>258.57500000000027</v>
      </c>
    </row>
    <row r="1174" spans="1:10" ht="15" thickBot="1" x14ac:dyDescent="0.25">
      <c r="A1174" s="213" t="s">
        <v>116</v>
      </c>
      <c r="B1174" s="214" t="s">
        <v>25</v>
      </c>
      <c r="C1174" s="215">
        <v>7</v>
      </c>
      <c r="D1174" s="215">
        <v>1</v>
      </c>
      <c r="E1174" s="429" t="s">
        <v>335</v>
      </c>
      <c r="F1174" s="216">
        <v>0</v>
      </c>
      <c r="G1174" s="216"/>
      <c r="H1174" s="992">
        <f>H1175</f>
        <v>7725.9459999999999</v>
      </c>
      <c r="I1174" s="992">
        <f>I1175</f>
        <v>8327.3689999999988</v>
      </c>
      <c r="J1174" s="993">
        <f t="shared" ref="J1174" si="124">J1175</f>
        <v>601.42299999999977</v>
      </c>
    </row>
    <row r="1175" spans="1:10" ht="14.25" customHeight="1" x14ac:dyDescent="0.25">
      <c r="A1175" s="96" t="s">
        <v>28</v>
      </c>
      <c r="B1175" s="112" t="s">
        <v>25</v>
      </c>
      <c r="C1175" s="98">
        <v>7</v>
      </c>
      <c r="D1175" s="98">
        <v>1</v>
      </c>
      <c r="E1175" s="518" t="s">
        <v>335</v>
      </c>
      <c r="F1175" s="99">
        <v>0</v>
      </c>
      <c r="G1175" s="139">
        <v>210</v>
      </c>
      <c r="H1175" s="1080">
        <f>H1176+H1177</f>
        <v>7725.9459999999999</v>
      </c>
      <c r="I1175" s="1080">
        <f>I1176+I1177</f>
        <v>8327.3689999999988</v>
      </c>
      <c r="J1175" s="1088">
        <f t="shared" ref="J1175" si="125">J1176+J1177</f>
        <v>601.42299999999977</v>
      </c>
    </row>
    <row r="1176" spans="1:10" ht="14.25" customHeight="1" x14ac:dyDescent="0.25">
      <c r="A1176" s="140" t="s">
        <v>29</v>
      </c>
      <c r="B1176" s="46" t="s">
        <v>25</v>
      </c>
      <c r="C1176" s="25">
        <v>7</v>
      </c>
      <c r="D1176" s="25">
        <v>1</v>
      </c>
      <c r="E1176" s="519" t="s">
        <v>335</v>
      </c>
      <c r="F1176" s="27">
        <v>111</v>
      </c>
      <c r="G1176" s="141">
        <v>211</v>
      </c>
      <c r="H1176" s="75">
        <v>5933.9059999999999</v>
      </c>
      <c r="I1176" s="75">
        <v>6395.8289999999997</v>
      </c>
      <c r="J1176" s="976">
        <f t="shared" ref="J1176:J1177" si="126">I1176-H1176</f>
        <v>461.92299999999977</v>
      </c>
    </row>
    <row r="1177" spans="1:10" ht="14.25" customHeight="1" thickBot="1" x14ac:dyDescent="0.3">
      <c r="A1177" s="188" t="s">
        <v>109</v>
      </c>
      <c r="B1177" s="142" t="s">
        <v>25</v>
      </c>
      <c r="C1177" s="143">
        <v>7</v>
      </c>
      <c r="D1177" s="143">
        <v>1</v>
      </c>
      <c r="E1177" s="519" t="s">
        <v>335</v>
      </c>
      <c r="F1177" s="145">
        <v>119</v>
      </c>
      <c r="G1177" s="146">
        <v>213</v>
      </c>
      <c r="H1177" s="990">
        <v>1792.04</v>
      </c>
      <c r="I1177" s="990">
        <v>1931.54</v>
      </c>
      <c r="J1177" s="1197">
        <f t="shared" si="126"/>
        <v>139.5</v>
      </c>
    </row>
    <row r="1178" spans="1:10" ht="15" thickBot="1" x14ac:dyDescent="0.25">
      <c r="A1178" s="213" t="s">
        <v>117</v>
      </c>
      <c r="B1178" s="214" t="s">
        <v>25</v>
      </c>
      <c r="C1178" s="215">
        <v>7</v>
      </c>
      <c r="D1178" s="215">
        <v>1</v>
      </c>
      <c r="E1178" s="429" t="s">
        <v>335</v>
      </c>
      <c r="F1178" s="216">
        <v>0</v>
      </c>
      <c r="G1178" s="216"/>
      <c r="H1178" s="992">
        <f>H1179</f>
        <v>5285.8850000000002</v>
      </c>
      <c r="I1178" s="992">
        <f>I1179</f>
        <v>5697.3629999999994</v>
      </c>
      <c r="J1178" s="993">
        <f t="shared" ref="J1178" si="127">J1179</f>
        <v>411.47799999999938</v>
      </c>
    </row>
    <row r="1179" spans="1:10" ht="14.25" customHeight="1" x14ac:dyDescent="0.25">
      <c r="A1179" s="96" t="s">
        <v>28</v>
      </c>
      <c r="B1179" s="112" t="s">
        <v>25</v>
      </c>
      <c r="C1179" s="98">
        <v>7</v>
      </c>
      <c r="D1179" s="98">
        <v>1</v>
      </c>
      <c r="E1179" s="518" t="s">
        <v>335</v>
      </c>
      <c r="F1179" s="99">
        <v>0</v>
      </c>
      <c r="G1179" s="139">
        <v>210</v>
      </c>
      <c r="H1179" s="1080">
        <f>H1180+H1181</f>
        <v>5285.8850000000002</v>
      </c>
      <c r="I1179" s="1080">
        <f>I1180+I1181</f>
        <v>5697.3629999999994</v>
      </c>
      <c r="J1179" s="1088">
        <f t="shared" ref="J1179" si="128">J1180+J1181</f>
        <v>411.47799999999938</v>
      </c>
    </row>
    <row r="1180" spans="1:10" ht="14.25" customHeight="1" x14ac:dyDescent="0.25">
      <c r="A1180" s="140" t="s">
        <v>29</v>
      </c>
      <c r="B1180" s="46" t="s">
        <v>25</v>
      </c>
      <c r="C1180" s="25">
        <v>7</v>
      </c>
      <c r="D1180" s="25">
        <v>1</v>
      </c>
      <c r="E1180" s="519" t="s">
        <v>335</v>
      </c>
      <c r="F1180" s="27">
        <v>111</v>
      </c>
      <c r="G1180" s="141">
        <v>211</v>
      </c>
      <c r="H1180" s="75">
        <v>4059.82</v>
      </c>
      <c r="I1180" s="75">
        <v>4375.8549999999996</v>
      </c>
      <c r="J1180" s="976">
        <f t="shared" ref="J1180:J1181" si="129">I1180-H1180</f>
        <v>316.0349999999994</v>
      </c>
    </row>
    <row r="1181" spans="1:10" ht="14.25" customHeight="1" thickBot="1" x14ac:dyDescent="0.3">
      <c r="A1181" s="188" t="s">
        <v>109</v>
      </c>
      <c r="B1181" s="142" t="s">
        <v>25</v>
      </c>
      <c r="C1181" s="143">
        <v>7</v>
      </c>
      <c r="D1181" s="143">
        <v>1</v>
      </c>
      <c r="E1181" s="519" t="s">
        <v>335</v>
      </c>
      <c r="F1181" s="145">
        <v>119</v>
      </c>
      <c r="G1181" s="146">
        <v>213</v>
      </c>
      <c r="H1181" s="990">
        <v>1226.0650000000001</v>
      </c>
      <c r="I1181" s="990">
        <v>1321.508</v>
      </c>
      <c r="J1181" s="1197">
        <f t="shared" si="129"/>
        <v>95.442999999999984</v>
      </c>
    </row>
    <row r="1182" spans="1:10" ht="15" thickBot="1" x14ac:dyDescent="0.25">
      <c r="A1182" s="213" t="s">
        <v>118</v>
      </c>
      <c r="B1182" s="214" t="s">
        <v>25</v>
      </c>
      <c r="C1182" s="215">
        <v>7</v>
      </c>
      <c r="D1182" s="215">
        <v>1</v>
      </c>
      <c r="E1182" s="429" t="s">
        <v>335</v>
      </c>
      <c r="F1182" s="216">
        <v>0</v>
      </c>
      <c r="G1182" s="216"/>
      <c r="H1182" s="992">
        <f>H1184+H1185+H1186</f>
        <v>16734.671999999999</v>
      </c>
      <c r="I1182" s="992">
        <f>I1184+I1185+I1186</f>
        <v>18037.377</v>
      </c>
      <c r="J1182" s="993">
        <f t="shared" ref="J1182" si="130">J1184+J1185+J1186</f>
        <v>1302.7050000000008</v>
      </c>
    </row>
    <row r="1183" spans="1:10" ht="15" x14ac:dyDescent="0.25">
      <c r="A1183" s="96" t="s">
        <v>28</v>
      </c>
      <c r="B1183" s="112" t="s">
        <v>25</v>
      </c>
      <c r="C1183" s="98">
        <v>7</v>
      </c>
      <c r="D1183" s="98">
        <v>1</v>
      </c>
      <c r="E1183" s="518" t="s">
        <v>335</v>
      </c>
      <c r="F1183" s="99">
        <v>0</v>
      </c>
      <c r="G1183" s="139">
        <v>210</v>
      </c>
      <c r="H1183" s="1080">
        <f>H1184+H1185</f>
        <v>16734.671999999999</v>
      </c>
      <c r="I1183" s="1080">
        <f>I1184+I1185</f>
        <v>18037.377</v>
      </c>
      <c r="J1183" s="1088">
        <f t="shared" ref="J1183" si="131">J1184+J1185</f>
        <v>1302.7050000000008</v>
      </c>
    </row>
    <row r="1184" spans="1:10" ht="14.25" customHeight="1" x14ac:dyDescent="0.25">
      <c r="A1184" s="140" t="s">
        <v>29</v>
      </c>
      <c r="B1184" s="46" t="s">
        <v>25</v>
      </c>
      <c r="C1184" s="25">
        <v>7</v>
      </c>
      <c r="D1184" s="25">
        <v>1</v>
      </c>
      <c r="E1184" s="519" t="s">
        <v>335</v>
      </c>
      <c r="F1184" s="27">
        <v>111</v>
      </c>
      <c r="G1184" s="141">
        <v>211</v>
      </c>
      <c r="H1184" s="75">
        <v>12853.050999999999</v>
      </c>
      <c r="I1184" s="75">
        <v>13853.592000000001</v>
      </c>
      <c r="J1184" s="976">
        <f t="shared" ref="J1184:J1186" si="132">I1184-H1184</f>
        <v>1000.5410000000011</v>
      </c>
    </row>
    <row r="1185" spans="1:10" ht="14.25" customHeight="1" x14ac:dyDescent="0.25">
      <c r="A1185" s="140" t="s">
        <v>109</v>
      </c>
      <c r="B1185" s="46" t="s">
        <v>25</v>
      </c>
      <c r="C1185" s="25">
        <v>7</v>
      </c>
      <c r="D1185" s="25">
        <v>1</v>
      </c>
      <c r="E1185" s="519" t="s">
        <v>335</v>
      </c>
      <c r="F1185" s="27">
        <v>119</v>
      </c>
      <c r="G1185" s="141">
        <v>213</v>
      </c>
      <c r="H1185" s="75">
        <v>3881.6210000000001</v>
      </c>
      <c r="I1185" s="75">
        <v>4183.7849999999999</v>
      </c>
      <c r="J1185" s="976">
        <f t="shared" si="132"/>
        <v>302.16399999999976</v>
      </c>
    </row>
    <row r="1186" spans="1:10" ht="14.25" customHeight="1" thickBot="1" x14ac:dyDescent="0.3">
      <c r="A1186" s="417" t="s">
        <v>110</v>
      </c>
      <c r="B1186" s="142" t="s">
        <v>25</v>
      </c>
      <c r="C1186" s="143">
        <v>10</v>
      </c>
      <c r="D1186" s="143">
        <v>4</v>
      </c>
      <c r="E1186" s="144">
        <v>2240271540</v>
      </c>
      <c r="F1186" s="145">
        <v>313</v>
      </c>
      <c r="G1186" s="146">
        <v>262</v>
      </c>
      <c r="H1186" s="1196"/>
      <c r="I1186" s="1196"/>
      <c r="J1186" s="1197">
        <f t="shared" si="132"/>
        <v>0</v>
      </c>
    </row>
    <row r="1187" spans="1:10" ht="15" thickBot="1" x14ac:dyDescent="0.25">
      <c r="A1187" s="213" t="s">
        <v>119</v>
      </c>
      <c r="B1187" s="214" t="s">
        <v>25</v>
      </c>
      <c r="C1187" s="215">
        <v>7</v>
      </c>
      <c r="D1187" s="215">
        <v>1</v>
      </c>
      <c r="E1187" s="429" t="s">
        <v>335</v>
      </c>
      <c r="F1187" s="216">
        <v>0</v>
      </c>
      <c r="G1187" s="216"/>
      <c r="H1187" s="992">
        <f>H1189+H1190+H1191</f>
        <v>28787.997000000003</v>
      </c>
      <c r="I1187" s="992">
        <f>I1189+I1190+I1191</f>
        <v>31028.986000000001</v>
      </c>
      <c r="J1187" s="993">
        <f t="shared" ref="J1187" si="133">J1189+J1190+J1191</f>
        <v>2240.9889999999987</v>
      </c>
    </row>
    <row r="1188" spans="1:10" ht="15" x14ac:dyDescent="0.25">
      <c r="A1188" s="96" t="s">
        <v>28</v>
      </c>
      <c r="B1188" s="112" t="s">
        <v>25</v>
      </c>
      <c r="C1188" s="98">
        <v>7</v>
      </c>
      <c r="D1188" s="98">
        <v>1</v>
      </c>
      <c r="E1188" s="518" t="s">
        <v>335</v>
      </c>
      <c r="F1188" s="99">
        <v>0</v>
      </c>
      <c r="G1188" s="139">
        <v>210</v>
      </c>
      <c r="H1188" s="1080">
        <f>H1189+H1190</f>
        <v>28787.997000000003</v>
      </c>
      <c r="I1188" s="1080">
        <f>I1189+I1190</f>
        <v>31028.986000000001</v>
      </c>
      <c r="J1188" s="1088">
        <f t="shared" ref="J1188" si="134">J1189+J1190</f>
        <v>2240.9889999999987</v>
      </c>
    </row>
    <row r="1189" spans="1:10" ht="14.25" customHeight="1" x14ac:dyDescent="0.25">
      <c r="A1189" s="140" t="s">
        <v>29</v>
      </c>
      <c r="B1189" s="46" t="s">
        <v>25</v>
      </c>
      <c r="C1189" s="25">
        <v>7</v>
      </c>
      <c r="D1189" s="25">
        <v>1</v>
      </c>
      <c r="E1189" s="519" t="s">
        <v>335</v>
      </c>
      <c r="F1189" s="27">
        <v>111</v>
      </c>
      <c r="G1189" s="141">
        <v>211</v>
      </c>
      <c r="H1189" s="75">
        <v>22110.597000000002</v>
      </c>
      <c r="I1189" s="75">
        <v>23831.787</v>
      </c>
      <c r="J1189" s="976">
        <f t="shared" ref="J1189:J1191" si="135">I1189-H1189</f>
        <v>1721.1899999999987</v>
      </c>
    </row>
    <row r="1190" spans="1:10" ht="14.25" customHeight="1" x14ac:dyDescent="0.25">
      <c r="A1190" s="140" t="s">
        <v>109</v>
      </c>
      <c r="B1190" s="46" t="s">
        <v>25</v>
      </c>
      <c r="C1190" s="25">
        <v>7</v>
      </c>
      <c r="D1190" s="25">
        <v>1</v>
      </c>
      <c r="E1190" s="519" t="s">
        <v>335</v>
      </c>
      <c r="F1190" s="27">
        <v>119</v>
      </c>
      <c r="G1190" s="141">
        <v>213</v>
      </c>
      <c r="H1190" s="75">
        <v>6677.4</v>
      </c>
      <c r="I1190" s="75">
        <v>7197.1989999999996</v>
      </c>
      <c r="J1190" s="976">
        <f t="shared" si="135"/>
        <v>519.79899999999998</v>
      </c>
    </row>
    <row r="1191" spans="1:10" ht="14.25" customHeight="1" thickBot="1" x14ac:dyDescent="0.3">
      <c r="A1191" s="417" t="s">
        <v>110</v>
      </c>
      <c r="B1191" s="142" t="s">
        <v>25</v>
      </c>
      <c r="C1191" s="143">
        <v>10</v>
      </c>
      <c r="D1191" s="143">
        <v>4</v>
      </c>
      <c r="E1191" s="144">
        <v>2230181540</v>
      </c>
      <c r="F1191" s="145">
        <v>313</v>
      </c>
      <c r="G1191" s="146">
        <v>262</v>
      </c>
      <c r="H1191" s="1196">
        <v>0</v>
      </c>
      <c r="I1191" s="1196">
        <v>0</v>
      </c>
      <c r="J1191" s="1197">
        <f t="shared" si="135"/>
        <v>0</v>
      </c>
    </row>
    <row r="1192" spans="1:10" ht="15" thickBot="1" x14ac:dyDescent="0.25">
      <c r="A1192" s="213" t="s">
        <v>120</v>
      </c>
      <c r="B1192" s="214" t="s">
        <v>25</v>
      </c>
      <c r="C1192" s="215">
        <v>7</v>
      </c>
      <c r="D1192" s="215">
        <v>1</v>
      </c>
      <c r="E1192" s="429" t="s">
        <v>335</v>
      </c>
      <c r="F1192" s="216">
        <v>0</v>
      </c>
      <c r="G1192" s="416"/>
      <c r="H1192" s="992">
        <f>H1193</f>
        <v>6408.259</v>
      </c>
      <c r="I1192" s="992">
        <f>I1193</f>
        <v>6907.107</v>
      </c>
      <c r="J1192" s="993">
        <f t="shared" ref="J1192" si="136">J1193</f>
        <v>498.84799999999927</v>
      </c>
    </row>
    <row r="1193" spans="1:10" ht="15" x14ac:dyDescent="0.25">
      <c r="A1193" s="96" t="s">
        <v>28</v>
      </c>
      <c r="B1193" s="112" t="s">
        <v>25</v>
      </c>
      <c r="C1193" s="98">
        <v>7</v>
      </c>
      <c r="D1193" s="98">
        <v>1</v>
      </c>
      <c r="E1193" s="518" t="s">
        <v>335</v>
      </c>
      <c r="F1193" s="99">
        <v>0</v>
      </c>
      <c r="G1193" s="139">
        <v>210</v>
      </c>
      <c r="H1193" s="1080">
        <f>H1194+H1195</f>
        <v>6408.259</v>
      </c>
      <c r="I1193" s="1080">
        <f>I1194+I1195</f>
        <v>6907.107</v>
      </c>
      <c r="J1193" s="1088">
        <f t="shared" ref="J1193" si="137">J1194+J1195</f>
        <v>498.84799999999927</v>
      </c>
    </row>
    <row r="1194" spans="1:10" ht="14.25" customHeight="1" x14ac:dyDescent="0.25">
      <c r="A1194" s="140" t="s">
        <v>29</v>
      </c>
      <c r="B1194" s="46" t="s">
        <v>25</v>
      </c>
      <c r="C1194" s="25">
        <v>7</v>
      </c>
      <c r="D1194" s="25">
        <v>1</v>
      </c>
      <c r="E1194" s="519" t="s">
        <v>335</v>
      </c>
      <c r="F1194" s="27">
        <v>111</v>
      </c>
      <c r="G1194" s="141">
        <v>211</v>
      </c>
      <c r="H1194" s="75">
        <v>4921.8580000000002</v>
      </c>
      <c r="I1194" s="75">
        <v>5304.9979999999996</v>
      </c>
      <c r="J1194" s="976">
        <f t="shared" ref="J1194:J1195" si="138">I1194-H1194</f>
        <v>383.13999999999942</v>
      </c>
    </row>
    <row r="1195" spans="1:10" ht="14.25" customHeight="1" thickBot="1" x14ac:dyDescent="0.3">
      <c r="A1195" s="188" t="s">
        <v>109</v>
      </c>
      <c r="B1195" s="142" t="s">
        <v>25</v>
      </c>
      <c r="C1195" s="143">
        <v>7</v>
      </c>
      <c r="D1195" s="143">
        <v>1</v>
      </c>
      <c r="E1195" s="519" t="s">
        <v>335</v>
      </c>
      <c r="F1195" s="145">
        <v>119</v>
      </c>
      <c r="G1195" s="146">
        <v>213</v>
      </c>
      <c r="H1195" s="990">
        <v>1486.4010000000001</v>
      </c>
      <c r="I1195" s="990">
        <v>1602.1089999999999</v>
      </c>
      <c r="J1195" s="1197">
        <f t="shared" si="138"/>
        <v>115.70799999999986</v>
      </c>
    </row>
    <row r="1196" spans="1:10" ht="15" thickBot="1" x14ac:dyDescent="0.25">
      <c r="A1196" s="213" t="s">
        <v>121</v>
      </c>
      <c r="B1196" s="214" t="s">
        <v>25</v>
      </c>
      <c r="C1196" s="215">
        <v>7</v>
      </c>
      <c r="D1196" s="215">
        <v>1</v>
      </c>
      <c r="E1196" s="429" t="s">
        <v>335</v>
      </c>
      <c r="F1196" s="216">
        <v>0</v>
      </c>
      <c r="G1196" s="216"/>
      <c r="H1196" s="992">
        <f>H1198+H1199</f>
        <v>9221.3149999999987</v>
      </c>
      <c r="I1196" s="992">
        <f>I1198+I1199</f>
        <v>9939.1450000000004</v>
      </c>
      <c r="J1196" s="993">
        <f t="shared" ref="J1196" si="139">J1198+J1199</f>
        <v>717.83000000000084</v>
      </c>
    </row>
    <row r="1197" spans="1:10" ht="14.25" customHeight="1" x14ac:dyDescent="0.25">
      <c r="A1197" s="96" t="s">
        <v>28</v>
      </c>
      <c r="B1197" s="112" t="s">
        <v>25</v>
      </c>
      <c r="C1197" s="98">
        <v>7</v>
      </c>
      <c r="D1197" s="98">
        <v>1</v>
      </c>
      <c r="E1197" s="518" t="s">
        <v>335</v>
      </c>
      <c r="F1197" s="99">
        <v>0</v>
      </c>
      <c r="G1197" s="139">
        <v>210</v>
      </c>
      <c r="H1197" s="1080">
        <f>H1198+H1199</f>
        <v>9221.3149999999987</v>
      </c>
      <c r="I1197" s="1080">
        <f>I1198+I1199</f>
        <v>9939.1450000000004</v>
      </c>
      <c r="J1197" s="1088">
        <f t="shared" ref="J1197" si="140">J1198+J1199</f>
        <v>717.83000000000084</v>
      </c>
    </row>
    <row r="1198" spans="1:10" ht="14.25" customHeight="1" x14ac:dyDescent="0.25">
      <c r="A1198" s="140" t="s">
        <v>29</v>
      </c>
      <c r="B1198" s="46" t="s">
        <v>25</v>
      </c>
      <c r="C1198" s="25">
        <v>7</v>
      </c>
      <c r="D1198" s="25">
        <v>1</v>
      </c>
      <c r="E1198" s="519" t="s">
        <v>335</v>
      </c>
      <c r="F1198" s="27">
        <v>111</v>
      </c>
      <c r="G1198" s="141">
        <v>211</v>
      </c>
      <c r="H1198" s="75">
        <v>7082.4229999999998</v>
      </c>
      <c r="I1198" s="75">
        <v>7633.7520000000004</v>
      </c>
      <c r="J1198" s="976">
        <f t="shared" ref="J1198:J1199" si="141">I1198-H1198</f>
        <v>551.32900000000063</v>
      </c>
    </row>
    <row r="1199" spans="1:10" ht="14.25" customHeight="1" thickBot="1" x14ac:dyDescent="0.3">
      <c r="A1199" s="188" t="s">
        <v>109</v>
      </c>
      <c r="B1199" s="142" t="s">
        <v>25</v>
      </c>
      <c r="C1199" s="143">
        <v>7</v>
      </c>
      <c r="D1199" s="143">
        <v>1</v>
      </c>
      <c r="E1199" s="519" t="s">
        <v>335</v>
      </c>
      <c r="F1199" s="145">
        <v>119</v>
      </c>
      <c r="G1199" s="146">
        <v>213</v>
      </c>
      <c r="H1199" s="990">
        <v>2138.8919999999998</v>
      </c>
      <c r="I1199" s="990">
        <v>2305.393</v>
      </c>
      <c r="J1199" s="1197">
        <f t="shared" si="141"/>
        <v>166.5010000000002</v>
      </c>
    </row>
    <row r="1200" spans="1:10" ht="15" thickBot="1" x14ac:dyDescent="0.25">
      <c r="A1200" s="213" t="s">
        <v>122</v>
      </c>
      <c r="B1200" s="214" t="s">
        <v>25</v>
      </c>
      <c r="C1200" s="215">
        <v>7</v>
      </c>
      <c r="D1200" s="215">
        <v>1</v>
      </c>
      <c r="E1200" s="429" t="s">
        <v>335</v>
      </c>
      <c r="F1200" s="216">
        <v>0</v>
      </c>
      <c r="G1200" s="216"/>
      <c r="H1200" s="992">
        <f>H1201</f>
        <v>5010.33</v>
      </c>
      <c r="I1200" s="992">
        <f>I1201</f>
        <v>5400.3580000000002</v>
      </c>
      <c r="J1200" s="993">
        <f t="shared" ref="J1200" si="142">J1201</f>
        <v>390.02799999999979</v>
      </c>
    </row>
    <row r="1201" spans="1:16338" ht="15" x14ac:dyDescent="0.25">
      <c r="A1201" s="96" t="s">
        <v>28</v>
      </c>
      <c r="B1201" s="112" t="s">
        <v>25</v>
      </c>
      <c r="C1201" s="98">
        <v>7</v>
      </c>
      <c r="D1201" s="98">
        <v>1</v>
      </c>
      <c r="E1201" s="518" t="s">
        <v>335</v>
      </c>
      <c r="F1201" s="99">
        <v>0</v>
      </c>
      <c r="G1201" s="139">
        <v>210</v>
      </c>
      <c r="H1201" s="1080">
        <f>H1202+H1203</f>
        <v>5010.33</v>
      </c>
      <c r="I1201" s="1080">
        <f>I1202+I1203</f>
        <v>5400.3580000000002</v>
      </c>
      <c r="J1201" s="1088">
        <f t="shared" ref="J1201" si="143">J1202+J1203</f>
        <v>390.02799999999979</v>
      </c>
    </row>
    <row r="1202" spans="1:16338" ht="14.25" customHeight="1" x14ac:dyDescent="0.25">
      <c r="A1202" s="140" t="s">
        <v>29</v>
      </c>
      <c r="B1202" s="46" t="s">
        <v>25</v>
      </c>
      <c r="C1202" s="25">
        <v>7</v>
      </c>
      <c r="D1202" s="25">
        <v>1</v>
      </c>
      <c r="E1202" s="519" t="s">
        <v>335</v>
      </c>
      <c r="F1202" s="27">
        <v>111</v>
      </c>
      <c r="G1202" s="141">
        <v>211</v>
      </c>
      <c r="H1202" s="75">
        <v>3848.18</v>
      </c>
      <c r="I1202" s="75">
        <v>4147.74</v>
      </c>
      <c r="J1202" s="976">
        <f t="shared" ref="J1202:J1203" si="144">I1202-H1202</f>
        <v>299.55999999999995</v>
      </c>
    </row>
    <row r="1203" spans="1:16338" ht="14.25" customHeight="1" thickBot="1" x14ac:dyDescent="0.3">
      <c r="A1203" s="188" t="s">
        <v>109</v>
      </c>
      <c r="B1203" s="142" t="s">
        <v>25</v>
      </c>
      <c r="C1203" s="143">
        <v>7</v>
      </c>
      <c r="D1203" s="143">
        <v>1</v>
      </c>
      <c r="E1203" s="519" t="s">
        <v>335</v>
      </c>
      <c r="F1203" s="145">
        <v>119</v>
      </c>
      <c r="G1203" s="146">
        <v>213</v>
      </c>
      <c r="H1203" s="990">
        <v>1162.1500000000001</v>
      </c>
      <c r="I1203" s="990">
        <v>1252.6179999999999</v>
      </c>
      <c r="J1203" s="1197">
        <f t="shared" si="144"/>
        <v>90.467999999999847</v>
      </c>
    </row>
    <row r="1204" spans="1:16338" ht="14.25" customHeight="1" thickBot="1" x14ac:dyDescent="0.25">
      <c r="A1204" s="213" t="s">
        <v>123</v>
      </c>
      <c r="B1204" s="214" t="s">
        <v>25</v>
      </c>
      <c r="C1204" s="215">
        <v>7</v>
      </c>
      <c r="D1204" s="215">
        <v>1</v>
      </c>
      <c r="E1204" s="429" t="s">
        <v>335</v>
      </c>
      <c r="F1204" s="216">
        <v>0</v>
      </c>
      <c r="G1204" s="216"/>
      <c r="H1204" s="992">
        <f>H1205</f>
        <v>7787.0739999999996</v>
      </c>
      <c r="I1204" s="992">
        <f>I1205</f>
        <v>8393.2559999999994</v>
      </c>
      <c r="J1204" s="993">
        <f t="shared" ref="J1204" si="145">J1205</f>
        <v>606.18200000000024</v>
      </c>
    </row>
    <row r="1205" spans="1:16338" ht="15" x14ac:dyDescent="0.25">
      <c r="A1205" s="96" t="s">
        <v>28</v>
      </c>
      <c r="B1205" s="112" t="s">
        <v>25</v>
      </c>
      <c r="C1205" s="98">
        <v>7</v>
      </c>
      <c r="D1205" s="98">
        <v>1</v>
      </c>
      <c r="E1205" s="518" t="s">
        <v>335</v>
      </c>
      <c r="F1205" s="99">
        <v>0</v>
      </c>
      <c r="G1205" s="139">
        <v>210</v>
      </c>
      <c r="H1205" s="1080">
        <f>H1206+H1207</f>
        <v>7787.0739999999996</v>
      </c>
      <c r="I1205" s="1080">
        <f>I1206+I1207</f>
        <v>8393.2559999999994</v>
      </c>
      <c r="J1205" s="1088">
        <f t="shared" ref="J1205" si="146">J1206+J1207</f>
        <v>606.18200000000024</v>
      </c>
    </row>
    <row r="1206" spans="1:16338" ht="14.25" customHeight="1" x14ac:dyDescent="0.25">
      <c r="A1206" s="140" t="s">
        <v>29</v>
      </c>
      <c r="B1206" s="46" t="s">
        <v>25</v>
      </c>
      <c r="C1206" s="25">
        <v>7</v>
      </c>
      <c r="D1206" s="25">
        <v>1</v>
      </c>
      <c r="E1206" s="519" t="s">
        <v>335</v>
      </c>
      <c r="F1206" s="27">
        <v>111</v>
      </c>
      <c r="G1206" s="141">
        <v>211</v>
      </c>
      <c r="H1206" s="75">
        <v>5980.8559999999998</v>
      </c>
      <c r="I1206" s="75">
        <v>6446.433</v>
      </c>
      <c r="J1206" s="976">
        <f t="shared" ref="J1206:J1207" si="147">I1206-H1206</f>
        <v>465.57700000000023</v>
      </c>
    </row>
    <row r="1207" spans="1:16338" ht="14.25" customHeight="1" thickBot="1" x14ac:dyDescent="0.3">
      <c r="A1207" s="188" t="s">
        <v>109</v>
      </c>
      <c r="B1207" s="142" t="s">
        <v>25</v>
      </c>
      <c r="C1207" s="143">
        <v>7</v>
      </c>
      <c r="D1207" s="143">
        <v>1</v>
      </c>
      <c r="E1207" s="519" t="s">
        <v>335</v>
      </c>
      <c r="F1207" s="145">
        <v>119</v>
      </c>
      <c r="G1207" s="146">
        <v>213</v>
      </c>
      <c r="H1207" s="990">
        <v>1806.2180000000001</v>
      </c>
      <c r="I1207" s="990">
        <v>1946.8230000000001</v>
      </c>
      <c r="J1207" s="1197">
        <f t="shared" si="147"/>
        <v>140.60500000000002</v>
      </c>
    </row>
    <row r="1208" spans="1:16338" ht="14.25" customHeight="1" thickBot="1" x14ac:dyDescent="0.25">
      <c r="A1208" s="213" t="s">
        <v>304</v>
      </c>
      <c r="B1208" s="214" t="s">
        <v>25</v>
      </c>
      <c r="C1208" s="215">
        <v>7</v>
      </c>
      <c r="D1208" s="215">
        <v>1</v>
      </c>
      <c r="E1208" s="429" t="s">
        <v>335</v>
      </c>
      <c r="F1208" s="216">
        <v>0</v>
      </c>
      <c r="G1208" s="216"/>
      <c r="H1208" s="992">
        <f>H1209</f>
        <v>15046.123</v>
      </c>
      <c r="I1208" s="992">
        <f>I1209</f>
        <v>16217.383</v>
      </c>
      <c r="J1208" s="993">
        <f t="shared" ref="J1208" si="148">J1209</f>
        <v>1171.2599999999993</v>
      </c>
    </row>
    <row r="1209" spans="1:16338" ht="14.25" customHeight="1" x14ac:dyDescent="0.25">
      <c r="A1209" s="96" t="s">
        <v>28</v>
      </c>
      <c r="B1209" s="112" t="s">
        <v>25</v>
      </c>
      <c r="C1209" s="98">
        <v>7</v>
      </c>
      <c r="D1209" s="98">
        <v>1</v>
      </c>
      <c r="E1209" s="518" t="s">
        <v>335</v>
      </c>
      <c r="F1209" s="99">
        <v>0</v>
      </c>
      <c r="G1209" s="139">
        <v>210</v>
      </c>
      <c r="H1209" s="1080">
        <f>H1210+H1211</f>
        <v>15046.123</v>
      </c>
      <c r="I1209" s="1080">
        <f>I1210+I1211</f>
        <v>16217.383</v>
      </c>
      <c r="J1209" s="1088">
        <f t="shared" ref="J1209" si="149">J1210+J1211</f>
        <v>1171.2599999999993</v>
      </c>
    </row>
    <row r="1210" spans="1:16338" ht="15" x14ac:dyDescent="0.25">
      <c r="A1210" s="140" t="s">
        <v>29</v>
      </c>
      <c r="B1210" s="46" t="s">
        <v>25</v>
      </c>
      <c r="C1210" s="25">
        <v>7</v>
      </c>
      <c r="D1210" s="25">
        <v>1</v>
      </c>
      <c r="E1210" s="519" t="s">
        <v>335</v>
      </c>
      <c r="F1210" s="27">
        <v>111</v>
      </c>
      <c r="G1210" s="141">
        <v>211</v>
      </c>
      <c r="H1210" s="75">
        <v>11556.162</v>
      </c>
      <c r="I1210" s="75">
        <v>12455.746999999999</v>
      </c>
      <c r="J1210" s="976">
        <f t="shared" ref="J1210:J1211" si="150">I1210-H1210</f>
        <v>899.58499999999913</v>
      </c>
    </row>
    <row r="1211" spans="1:16338" s="124" customFormat="1" ht="17.25" customHeight="1" thickBot="1" x14ac:dyDescent="0.3">
      <c r="A1211" s="188" t="s">
        <v>109</v>
      </c>
      <c r="B1211" s="142" t="s">
        <v>25</v>
      </c>
      <c r="C1211" s="143">
        <v>7</v>
      </c>
      <c r="D1211" s="143">
        <v>1</v>
      </c>
      <c r="E1211" s="612" t="s">
        <v>335</v>
      </c>
      <c r="F1211" s="145">
        <v>119</v>
      </c>
      <c r="G1211" s="146">
        <v>213</v>
      </c>
      <c r="H1211" s="1198">
        <v>3489.9609999999998</v>
      </c>
      <c r="I1211" s="1198">
        <v>3761.636</v>
      </c>
      <c r="J1211" s="976">
        <f t="shared" si="150"/>
        <v>271.67500000000018</v>
      </c>
    </row>
    <row r="1212" spans="1:16338" s="150" customFormat="1" ht="15.75" customHeight="1" thickBot="1" x14ac:dyDescent="0.25">
      <c r="A1212" s="1271"/>
      <c r="B1212" s="1272"/>
      <c r="C1212" s="1272"/>
      <c r="D1212" s="1272"/>
      <c r="E1212" s="1272"/>
      <c r="F1212" s="1272"/>
      <c r="G1212" s="1272"/>
      <c r="H1212" s="1272"/>
      <c r="I1212" s="1272"/>
      <c r="J1212" s="1273"/>
    </row>
    <row r="1213" spans="1:16338" s="150" customFormat="1" ht="29.25" thickBot="1" x14ac:dyDescent="0.25">
      <c r="A1213" s="423" t="s">
        <v>237</v>
      </c>
      <c r="B1213" s="424"/>
      <c r="C1213" s="424"/>
      <c r="D1213" s="424"/>
      <c r="E1213" s="425"/>
      <c r="F1213" s="424"/>
      <c r="G1213" s="424"/>
      <c r="H1213" s="1199">
        <f>H1215+H1216+H1218+H1217</f>
        <v>497936</v>
      </c>
      <c r="I1213" s="1199">
        <f>I1215+I1216+I1218+I1217</f>
        <v>492673.00000000006</v>
      </c>
      <c r="J1213" s="1200">
        <f t="shared" ref="J1213" si="151">J1215+J1216+J1218+J1217</f>
        <v>-5263.0000000000073</v>
      </c>
    </row>
    <row r="1214" spans="1:16338" s="529" customFormat="1" ht="15.75" customHeight="1" x14ac:dyDescent="0.2">
      <c r="A1214" s="236" t="s">
        <v>28</v>
      </c>
      <c r="B1214" s="237" t="s">
        <v>25</v>
      </c>
      <c r="C1214" s="238">
        <v>7</v>
      </c>
      <c r="D1214" s="238">
        <v>2</v>
      </c>
      <c r="E1214" s="527" t="s">
        <v>336</v>
      </c>
      <c r="F1214" s="240">
        <v>0</v>
      </c>
      <c r="G1214" s="240">
        <v>210</v>
      </c>
      <c r="H1214" s="235">
        <f>H1215+H1216</f>
        <v>491646.35</v>
      </c>
      <c r="I1214" s="235">
        <f>I1215+I1216</f>
        <v>486383.35000000003</v>
      </c>
      <c r="J1214" s="1191">
        <f t="shared" ref="J1214" si="152">J1215+J1216</f>
        <v>-5263.0000000000073</v>
      </c>
    </row>
    <row r="1215" spans="1:16338" s="529" customFormat="1" ht="15.75" customHeight="1" x14ac:dyDescent="0.25">
      <c r="A1215" s="528" t="s">
        <v>29</v>
      </c>
      <c r="B1215" s="242" t="s">
        <v>25</v>
      </c>
      <c r="C1215" s="243">
        <v>7</v>
      </c>
      <c r="D1215" s="243">
        <v>2</v>
      </c>
      <c r="E1215" s="270" t="s">
        <v>336</v>
      </c>
      <c r="F1215" s="245">
        <v>111</v>
      </c>
      <c r="G1215" s="246">
        <v>211</v>
      </c>
      <c r="H1215" s="247">
        <f t="shared" ref="H1215:I1215" si="153">H1237+H1259+H1281+H1303+H1315+H1327+H1339+H1351+H1363+H1385+H1397+H1409+H1421+H1432+H1443</f>
        <v>377608.56400000001</v>
      </c>
      <c r="I1215" s="247">
        <f t="shared" si="153"/>
        <v>373566.32200000004</v>
      </c>
      <c r="J1215" s="1201">
        <f>J1237+J1259+J1281+J1303+J1315+J1327+J1339+J1351+J1363+J1385+J1397+J1409+J1421+J1432+J1443</f>
        <v>-4042.2420000000056</v>
      </c>
    </row>
    <row r="1216" spans="1:16338" ht="18.75" customHeight="1" x14ac:dyDescent="0.25">
      <c r="A1216" s="520" t="s">
        <v>38</v>
      </c>
      <c r="B1216" s="242" t="s">
        <v>25</v>
      </c>
      <c r="C1216" s="243">
        <v>7</v>
      </c>
      <c r="D1216" s="243">
        <v>2</v>
      </c>
      <c r="E1216" s="270" t="s">
        <v>336</v>
      </c>
      <c r="F1216" s="245">
        <v>119</v>
      </c>
      <c r="G1216" s="246">
        <v>213</v>
      </c>
      <c r="H1216" s="247">
        <f t="shared" ref="H1216:I1216" si="154">H1238+H1260+H1282+H1304+H1316+H1328+H1340+H1352+H1364+H1386+H1398+H1410+H1422+H1433+H1444</f>
        <v>114037.78599999998</v>
      </c>
      <c r="I1216" s="247">
        <f t="shared" si="154"/>
        <v>112817.02799999998</v>
      </c>
      <c r="J1216" s="1201">
        <f>J1238+J1260+J1282+J1304+J1316+J1328+J1340+J1352+J1364+J1386+J1398+J1410+J1422+J1433+J1444</f>
        <v>-1220.7580000000016</v>
      </c>
      <c r="K1216" s="229"/>
      <c r="L1216" s="230"/>
      <c r="M1216" s="231"/>
      <c r="N1216" s="231"/>
      <c r="O1216" s="232"/>
      <c r="P1216" s="233"/>
      <c r="Q1216" s="234"/>
      <c r="R1216" s="235"/>
      <c r="S1216" s="229"/>
      <c r="T1216" s="230"/>
      <c r="U1216" s="231"/>
      <c r="V1216" s="231"/>
      <c r="W1216" s="232"/>
      <c r="X1216" s="233"/>
      <c r="Y1216" s="234"/>
      <c r="Z1216" s="235"/>
      <c r="AA1216" s="229"/>
      <c r="AB1216" s="230"/>
      <c r="AC1216" s="231"/>
      <c r="AD1216" s="231"/>
      <c r="AE1216" s="232"/>
      <c r="AF1216" s="233"/>
      <c r="AG1216" s="234"/>
      <c r="AH1216" s="235"/>
      <c r="AI1216" s="229"/>
      <c r="AJ1216" s="230"/>
      <c r="AK1216" s="231"/>
      <c r="AL1216" s="231"/>
      <c r="AM1216" s="232"/>
      <c r="AN1216" s="233"/>
      <c r="AO1216" s="234"/>
      <c r="AP1216" s="235"/>
      <c r="AQ1216" s="229"/>
      <c r="AR1216" s="230"/>
      <c r="AS1216" s="231"/>
      <c r="AT1216" s="231"/>
      <c r="AU1216" s="232"/>
      <c r="AV1216" s="233"/>
      <c r="AW1216" s="234"/>
      <c r="AX1216" s="235"/>
      <c r="AY1216" s="229"/>
      <c r="AZ1216" s="230"/>
      <c r="BA1216" s="231"/>
      <c r="BB1216" s="231"/>
      <c r="BC1216" s="232"/>
      <c r="BD1216" s="233"/>
      <c r="BE1216" s="234"/>
      <c r="BF1216" s="235"/>
      <c r="BG1216" s="229"/>
      <c r="BH1216" s="230"/>
      <c r="BI1216" s="231"/>
      <c r="BJ1216" s="231"/>
      <c r="BK1216" s="232"/>
      <c r="BL1216" s="233"/>
      <c r="BM1216" s="234"/>
      <c r="BN1216" s="235"/>
      <c r="BO1216" s="229"/>
      <c r="BP1216" s="230"/>
      <c r="BQ1216" s="231"/>
      <c r="BR1216" s="231"/>
      <c r="BS1216" s="232"/>
      <c r="BT1216" s="233"/>
      <c r="BU1216" s="234"/>
      <c r="BV1216" s="235"/>
      <c r="BW1216" s="229"/>
      <c r="BX1216" s="230"/>
      <c r="BY1216" s="231"/>
      <c r="BZ1216" s="231"/>
      <c r="CA1216" s="232"/>
      <c r="CB1216" s="233"/>
      <c r="CC1216" s="234"/>
      <c r="CD1216" s="235"/>
      <c r="CE1216" s="229"/>
      <c r="CF1216" s="230"/>
      <c r="CG1216" s="231"/>
      <c r="CH1216" s="231"/>
      <c r="CI1216" s="232"/>
      <c r="CJ1216" s="233"/>
      <c r="CK1216" s="234"/>
      <c r="CL1216" s="235"/>
      <c r="CM1216" s="229"/>
      <c r="CN1216" s="230"/>
      <c r="CO1216" s="231"/>
      <c r="CP1216" s="231"/>
      <c r="CQ1216" s="232"/>
      <c r="CR1216" s="233"/>
      <c r="CS1216" s="234"/>
      <c r="CT1216" s="235"/>
      <c r="CU1216" s="229"/>
      <c r="CV1216" s="230"/>
      <c r="CW1216" s="231"/>
      <c r="CX1216" s="231"/>
      <c r="CY1216" s="232"/>
      <c r="CZ1216" s="233"/>
      <c r="DA1216" s="234"/>
      <c r="DB1216" s="235"/>
      <c r="DC1216" s="229"/>
      <c r="DD1216" s="230"/>
      <c r="DE1216" s="231"/>
      <c r="DF1216" s="231"/>
      <c r="DG1216" s="232"/>
      <c r="DH1216" s="233"/>
      <c r="DI1216" s="234"/>
      <c r="DJ1216" s="235"/>
      <c r="DK1216" s="229"/>
      <c r="DL1216" s="230"/>
      <c r="DM1216" s="231"/>
      <c r="DN1216" s="231"/>
      <c r="DO1216" s="232"/>
      <c r="DP1216" s="233"/>
      <c r="DQ1216" s="234"/>
      <c r="DR1216" s="235"/>
      <c r="DS1216" s="229"/>
      <c r="DT1216" s="230"/>
      <c r="DU1216" s="231"/>
      <c r="DV1216" s="231"/>
      <c r="DW1216" s="232"/>
      <c r="DX1216" s="233"/>
      <c r="DY1216" s="234"/>
      <c r="DZ1216" s="235"/>
      <c r="EA1216" s="229"/>
      <c r="EB1216" s="230"/>
      <c r="EC1216" s="231"/>
      <c r="ED1216" s="231"/>
      <c r="EE1216" s="232"/>
      <c r="EF1216" s="233"/>
      <c r="EG1216" s="234"/>
      <c r="EH1216" s="235"/>
      <c r="EI1216" s="229"/>
      <c r="EJ1216" s="230"/>
      <c r="EK1216" s="231"/>
      <c r="EL1216" s="231"/>
      <c r="EM1216" s="232"/>
      <c r="EN1216" s="233"/>
      <c r="EO1216" s="234"/>
      <c r="EP1216" s="235"/>
      <c r="EQ1216" s="229"/>
      <c r="ER1216" s="230"/>
      <c r="ES1216" s="231"/>
      <c r="ET1216" s="231"/>
      <c r="EU1216" s="232"/>
      <c r="EV1216" s="233"/>
      <c r="EW1216" s="234"/>
      <c r="EX1216" s="235"/>
      <c r="EY1216" s="229"/>
      <c r="EZ1216" s="230"/>
      <c r="FA1216" s="231"/>
      <c r="FB1216" s="231"/>
      <c r="FC1216" s="232"/>
      <c r="FD1216" s="233"/>
      <c r="FE1216" s="234"/>
      <c r="FF1216" s="235"/>
      <c r="FG1216" s="229"/>
      <c r="FH1216" s="230"/>
      <c r="FI1216" s="231"/>
      <c r="FJ1216" s="231"/>
      <c r="FK1216" s="232"/>
      <c r="FL1216" s="233"/>
      <c r="FM1216" s="234"/>
      <c r="FN1216" s="235"/>
      <c r="FO1216" s="229"/>
      <c r="FP1216" s="230"/>
      <c r="FQ1216" s="231"/>
      <c r="FR1216" s="231"/>
      <c r="FS1216" s="232"/>
      <c r="FT1216" s="233"/>
      <c r="FU1216" s="234"/>
      <c r="FV1216" s="235"/>
      <c r="FW1216" s="229"/>
      <c r="FX1216" s="230"/>
      <c r="FY1216" s="231"/>
      <c r="FZ1216" s="231"/>
      <c r="GA1216" s="232"/>
      <c r="GB1216" s="233"/>
      <c r="GC1216" s="234"/>
      <c r="GD1216" s="235"/>
      <c r="GE1216" s="229"/>
      <c r="GF1216" s="230"/>
      <c r="GG1216" s="231"/>
      <c r="GH1216" s="231"/>
      <c r="GI1216" s="232"/>
      <c r="GJ1216" s="233"/>
      <c r="GK1216" s="234"/>
      <c r="GL1216" s="235"/>
      <c r="GM1216" s="229"/>
      <c r="GN1216" s="230"/>
      <c r="GO1216" s="231"/>
      <c r="GP1216" s="231"/>
      <c r="GQ1216" s="232"/>
      <c r="GR1216" s="233"/>
      <c r="GS1216" s="234"/>
      <c r="GT1216" s="235"/>
      <c r="GU1216" s="229"/>
      <c r="GV1216" s="230"/>
      <c r="GW1216" s="231"/>
      <c r="GX1216" s="231"/>
      <c r="GY1216" s="232"/>
      <c r="GZ1216" s="233"/>
      <c r="HA1216" s="234"/>
      <c r="HB1216" s="235"/>
      <c r="HC1216" s="229"/>
      <c r="HD1216" s="230"/>
      <c r="HE1216" s="231"/>
      <c r="HF1216" s="231"/>
      <c r="HG1216" s="232"/>
      <c r="HH1216" s="233"/>
      <c r="HI1216" s="234"/>
      <c r="HJ1216" s="235"/>
      <c r="HK1216" s="229"/>
      <c r="HL1216" s="230"/>
      <c r="HM1216" s="231"/>
      <c r="HN1216" s="231"/>
      <c r="HO1216" s="232"/>
      <c r="HP1216" s="233"/>
      <c r="HQ1216" s="234"/>
      <c r="HR1216" s="235"/>
      <c r="HS1216" s="229"/>
      <c r="HT1216" s="230"/>
      <c r="HU1216" s="231"/>
      <c r="HV1216" s="231"/>
      <c r="HW1216" s="232"/>
      <c r="HX1216" s="233"/>
      <c r="HY1216" s="234"/>
      <c r="HZ1216" s="235"/>
      <c r="IA1216" s="229"/>
      <c r="IB1216" s="230"/>
      <c r="IC1216" s="231"/>
      <c r="ID1216" s="231"/>
      <c r="IE1216" s="232"/>
      <c r="IF1216" s="233"/>
      <c r="IG1216" s="234"/>
      <c r="IH1216" s="235"/>
      <c r="II1216" s="229"/>
      <c r="IJ1216" s="230"/>
      <c r="IK1216" s="231"/>
      <c r="IL1216" s="231"/>
      <c r="IM1216" s="232"/>
      <c r="IN1216" s="233"/>
      <c r="IO1216" s="234"/>
      <c r="IP1216" s="235"/>
      <c r="IQ1216" s="229"/>
      <c r="IR1216" s="230"/>
      <c r="IS1216" s="231"/>
      <c r="IT1216" s="231"/>
      <c r="IU1216" s="232"/>
      <c r="IV1216" s="233"/>
      <c r="IW1216" s="234"/>
      <c r="IX1216" s="235"/>
      <c r="IY1216" s="229"/>
      <c r="IZ1216" s="230"/>
      <c r="JA1216" s="231"/>
      <c r="JB1216" s="231"/>
      <c r="JC1216" s="232"/>
      <c r="JD1216" s="233"/>
      <c r="JE1216" s="234"/>
      <c r="JF1216" s="235"/>
      <c r="JG1216" s="229"/>
      <c r="JH1216" s="230"/>
      <c r="JI1216" s="231"/>
      <c r="JJ1216" s="231"/>
      <c r="JK1216" s="232"/>
      <c r="JL1216" s="233"/>
      <c r="JM1216" s="234"/>
      <c r="JN1216" s="235"/>
      <c r="JO1216" s="229"/>
      <c r="JP1216" s="230"/>
      <c r="JQ1216" s="231"/>
      <c r="JR1216" s="231"/>
      <c r="JS1216" s="232"/>
      <c r="JT1216" s="233"/>
      <c r="JU1216" s="234"/>
      <c r="JV1216" s="235"/>
      <c r="JW1216" s="229"/>
      <c r="JX1216" s="230"/>
      <c r="JY1216" s="231"/>
      <c r="JZ1216" s="231"/>
      <c r="KA1216" s="232"/>
      <c r="KB1216" s="233"/>
      <c r="KC1216" s="234"/>
      <c r="KD1216" s="235"/>
      <c r="KE1216" s="229"/>
      <c r="KF1216" s="230"/>
      <c r="KG1216" s="231"/>
      <c r="KH1216" s="231"/>
      <c r="KI1216" s="232"/>
      <c r="KJ1216" s="233"/>
      <c r="KK1216" s="234"/>
      <c r="KL1216" s="235"/>
      <c r="KM1216" s="229"/>
      <c r="KN1216" s="230"/>
      <c r="KO1216" s="231"/>
      <c r="KP1216" s="231"/>
      <c r="KQ1216" s="232"/>
      <c r="KR1216" s="233"/>
      <c r="KS1216" s="234"/>
      <c r="KT1216" s="235"/>
      <c r="KU1216" s="229"/>
      <c r="KV1216" s="230"/>
      <c r="KW1216" s="231"/>
      <c r="KX1216" s="231"/>
      <c r="KY1216" s="232"/>
      <c r="KZ1216" s="233"/>
      <c r="LA1216" s="234"/>
      <c r="LB1216" s="235"/>
      <c r="LC1216" s="229"/>
      <c r="LD1216" s="230"/>
      <c r="LE1216" s="231"/>
      <c r="LF1216" s="231"/>
      <c r="LG1216" s="232"/>
      <c r="LH1216" s="233"/>
      <c r="LI1216" s="234"/>
      <c r="LJ1216" s="235"/>
      <c r="LK1216" s="229"/>
      <c r="LL1216" s="230"/>
      <c r="LM1216" s="231"/>
      <c r="LN1216" s="231"/>
      <c r="LO1216" s="232"/>
      <c r="LP1216" s="233"/>
      <c r="LQ1216" s="234"/>
      <c r="LR1216" s="235"/>
      <c r="LS1216" s="229"/>
      <c r="LT1216" s="230"/>
      <c r="LU1216" s="231"/>
      <c r="LV1216" s="231"/>
      <c r="LW1216" s="232"/>
      <c r="LX1216" s="233"/>
      <c r="LY1216" s="234"/>
      <c r="LZ1216" s="235"/>
      <c r="MA1216" s="229"/>
      <c r="MB1216" s="230"/>
      <c r="MC1216" s="231"/>
      <c r="MD1216" s="231"/>
      <c r="ME1216" s="232"/>
      <c r="MF1216" s="233"/>
      <c r="MG1216" s="234"/>
      <c r="MH1216" s="235"/>
      <c r="MI1216" s="229"/>
      <c r="MJ1216" s="230"/>
      <c r="MK1216" s="231"/>
      <c r="ML1216" s="231"/>
      <c r="MM1216" s="232"/>
      <c r="MN1216" s="233"/>
      <c r="MO1216" s="234"/>
      <c r="MP1216" s="235"/>
      <c r="MQ1216" s="229"/>
      <c r="MR1216" s="230"/>
      <c r="MS1216" s="231"/>
      <c r="MT1216" s="231"/>
      <c r="MU1216" s="232"/>
      <c r="MV1216" s="233"/>
      <c r="MW1216" s="234"/>
      <c r="MX1216" s="235"/>
      <c r="MY1216" s="229"/>
      <c r="MZ1216" s="230"/>
      <c r="NA1216" s="231"/>
      <c r="NB1216" s="231"/>
      <c r="NC1216" s="232"/>
      <c r="ND1216" s="233"/>
      <c r="NE1216" s="234"/>
      <c r="NF1216" s="235"/>
      <c r="NG1216" s="229"/>
      <c r="NH1216" s="230"/>
      <c r="NI1216" s="231"/>
      <c r="NJ1216" s="231"/>
      <c r="NK1216" s="232"/>
      <c r="NL1216" s="233"/>
      <c r="NM1216" s="234"/>
      <c r="NN1216" s="235"/>
      <c r="NO1216" s="229"/>
      <c r="NP1216" s="230"/>
      <c r="NQ1216" s="231"/>
      <c r="NR1216" s="231"/>
      <c r="NS1216" s="232"/>
      <c r="NT1216" s="233"/>
      <c r="NU1216" s="234"/>
      <c r="NV1216" s="235"/>
      <c r="NW1216" s="229"/>
      <c r="NX1216" s="230"/>
      <c r="NY1216" s="231"/>
      <c r="NZ1216" s="231"/>
      <c r="OA1216" s="232"/>
      <c r="OB1216" s="233"/>
      <c r="OC1216" s="234"/>
      <c r="OD1216" s="235"/>
      <c r="OE1216" s="229"/>
      <c r="OF1216" s="230"/>
      <c r="OG1216" s="231"/>
      <c r="OH1216" s="231"/>
      <c r="OI1216" s="232"/>
      <c r="OJ1216" s="233"/>
      <c r="OK1216" s="234"/>
      <c r="OL1216" s="235"/>
      <c r="OM1216" s="229"/>
      <c r="ON1216" s="230"/>
      <c r="OO1216" s="231"/>
      <c r="OP1216" s="231"/>
      <c r="OQ1216" s="232"/>
      <c r="OR1216" s="233"/>
      <c r="OS1216" s="234"/>
      <c r="OT1216" s="235"/>
      <c r="OU1216" s="229"/>
      <c r="OV1216" s="230"/>
      <c r="OW1216" s="231"/>
      <c r="OX1216" s="231"/>
      <c r="OY1216" s="232"/>
      <c r="OZ1216" s="233"/>
      <c r="PA1216" s="234"/>
      <c r="PB1216" s="235"/>
      <c r="PC1216" s="229"/>
      <c r="PD1216" s="230"/>
      <c r="PE1216" s="231"/>
      <c r="PF1216" s="231"/>
      <c r="PG1216" s="232"/>
      <c r="PH1216" s="233"/>
      <c r="PI1216" s="234"/>
      <c r="PJ1216" s="235"/>
      <c r="PK1216" s="229"/>
      <c r="PL1216" s="230"/>
      <c r="PM1216" s="231"/>
      <c r="PN1216" s="231"/>
      <c r="PO1216" s="232"/>
      <c r="PP1216" s="233"/>
      <c r="PQ1216" s="234"/>
      <c r="PR1216" s="235"/>
      <c r="PS1216" s="229"/>
      <c r="PT1216" s="230"/>
      <c r="PU1216" s="231"/>
      <c r="PV1216" s="231"/>
      <c r="PW1216" s="232"/>
      <c r="PX1216" s="233"/>
      <c r="PY1216" s="234"/>
      <c r="PZ1216" s="235"/>
      <c r="QA1216" s="229"/>
      <c r="QB1216" s="230"/>
      <c r="QC1216" s="231"/>
      <c r="QD1216" s="231"/>
      <c r="QE1216" s="232"/>
      <c r="QF1216" s="233"/>
      <c r="QG1216" s="234"/>
      <c r="QH1216" s="235"/>
      <c r="QI1216" s="229"/>
      <c r="QJ1216" s="230"/>
      <c r="QK1216" s="231"/>
      <c r="QL1216" s="231"/>
      <c r="QM1216" s="232"/>
      <c r="QN1216" s="233"/>
      <c r="QO1216" s="234"/>
      <c r="QP1216" s="235"/>
      <c r="QQ1216" s="229"/>
      <c r="QR1216" s="230"/>
      <c r="QS1216" s="231"/>
      <c r="QT1216" s="231"/>
      <c r="QU1216" s="232"/>
      <c r="QV1216" s="233"/>
      <c r="QW1216" s="234"/>
      <c r="QX1216" s="235"/>
      <c r="QY1216" s="229"/>
      <c r="QZ1216" s="230"/>
      <c r="RA1216" s="231"/>
      <c r="RB1216" s="231"/>
      <c r="RC1216" s="232"/>
      <c r="RD1216" s="233"/>
      <c r="RE1216" s="234"/>
      <c r="RF1216" s="235"/>
      <c r="RG1216" s="229"/>
      <c r="RH1216" s="230"/>
      <c r="RI1216" s="231"/>
      <c r="RJ1216" s="231"/>
      <c r="RK1216" s="232"/>
      <c r="RL1216" s="233"/>
      <c r="RM1216" s="234"/>
      <c r="RN1216" s="235"/>
      <c r="RO1216" s="229"/>
      <c r="RP1216" s="230"/>
      <c r="RQ1216" s="231"/>
      <c r="RR1216" s="231"/>
      <c r="RS1216" s="232"/>
      <c r="RT1216" s="233"/>
      <c r="RU1216" s="234"/>
      <c r="RV1216" s="235"/>
      <c r="RW1216" s="229"/>
      <c r="RX1216" s="230"/>
      <c r="RY1216" s="231"/>
      <c r="RZ1216" s="231"/>
      <c r="SA1216" s="232"/>
      <c r="SB1216" s="233"/>
      <c r="SC1216" s="234"/>
      <c r="SD1216" s="235"/>
      <c r="SE1216" s="229"/>
      <c r="SF1216" s="230"/>
      <c r="SG1216" s="231"/>
      <c r="SH1216" s="231"/>
      <c r="SI1216" s="232"/>
      <c r="SJ1216" s="233"/>
      <c r="SK1216" s="234"/>
      <c r="SL1216" s="235"/>
      <c r="SM1216" s="229"/>
      <c r="SN1216" s="230"/>
      <c r="SO1216" s="231"/>
      <c r="SP1216" s="231"/>
      <c r="SQ1216" s="232"/>
      <c r="SR1216" s="233"/>
      <c r="SS1216" s="234"/>
      <c r="ST1216" s="235"/>
      <c r="SU1216" s="229"/>
      <c r="SV1216" s="230"/>
      <c r="SW1216" s="231"/>
      <c r="SX1216" s="231"/>
      <c r="SY1216" s="232"/>
      <c r="SZ1216" s="233"/>
      <c r="TA1216" s="234"/>
      <c r="TB1216" s="235"/>
      <c r="TC1216" s="229"/>
      <c r="TD1216" s="230"/>
      <c r="TE1216" s="231"/>
      <c r="TF1216" s="231"/>
      <c r="TG1216" s="232"/>
      <c r="TH1216" s="233"/>
      <c r="TI1216" s="234"/>
      <c r="TJ1216" s="235"/>
      <c r="TK1216" s="229"/>
      <c r="TL1216" s="230"/>
      <c r="TM1216" s="231"/>
      <c r="TN1216" s="231"/>
      <c r="TO1216" s="232"/>
      <c r="TP1216" s="233"/>
      <c r="TQ1216" s="234"/>
      <c r="TR1216" s="235"/>
      <c r="TS1216" s="229"/>
      <c r="TT1216" s="230"/>
      <c r="TU1216" s="231"/>
      <c r="TV1216" s="231"/>
      <c r="TW1216" s="232"/>
      <c r="TX1216" s="233"/>
      <c r="TY1216" s="234"/>
      <c r="TZ1216" s="235"/>
      <c r="UA1216" s="229"/>
      <c r="UB1216" s="230"/>
      <c r="UC1216" s="231"/>
      <c r="UD1216" s="231"/>
      <c r="UE1216" s="232"/>
      <c r="UF1216" s="233"/>
      <c r="UG1216" s="234"/>
      <c r="UH1216" s="235"/>
      <c r="UI1216" s="229"/>
      <c r="UJ1216" s="230"/>
      <c r="UK1216" s="231"/>
      <c r="UL1216" s="231"/>
      <c r="UM1216" s="232"/>
      <c r="UN1216" s="233"/>
      <c r="UO1216" s="234"/>
      <c r="UP1216" s="235"/>
      <c r="UQ1216" s="229"/>
      <c r="UR1216" s="230"/>
      <c r="US1216" s="231"/>
      <c r="UT1216" s="231"/>
      <c r="UU1216" s="232"/>
      <c r="UV1216" s="233"/>
      <c r="UW1216" s="234"/>
      <c r="UX1216" s="235"/>
      <c r="UY1216" s="229"/>
      <c r="UZ1216" s="230"/>
      <c r="VA1216" s="231"/>
      <c r="VB1216" s="231"/>
      <c r="VC1216" s="232"/>
      <c r="VD1216" s="233"/>
      <c r="VE1216" s="234"/>
      <c r="VF1216" s="235"/>
      <c r="VG1216" s="229"/>
      <c r="VH1216" s="230"/>
      <c r="VI1216" s="231"/>
      <c r="VJ1216" s="231"/>
      <c r="VK1216" s="232"/>
      <c r="VL1216" s="233"/>
      <c r="VM1216" s="234"/>
      <c r="VN1216" s="235"/>
      <c r="VO1216" s="229"/>
      <c r="VP1216" s="230"/>
      <c r="VQ1216" s="231"/>
      <c r="VR1216" s="231"/>
      <c r="VS1216" s="232"/>
      <c r="VT1216" s="233"/>
      <c r="VU1216" s="234"/>
      <c r="VV1216" s="235"/>
      <c r="VW1216" s="229"/>
      <c r="VX1216" s="230"/>
      <c r="VY1216" s="231"/>
      <c r="VZ1216" s="231"/>
      <c r="WA1216" s="232"/>
      <c r="WB1216" s="233"/>
      <c r="WC1216" s="234"/>
      <c r="WD1216" s="235"/>
      <c r="WE1216" s="229"/>
      <c r="WF1216" s="230"/>
      <c r="WG1216" s="231"/>
      <c r="WH1216" s="231"/>
      <c r="WI1216" s="232"/>
      <c r="WJ1216" s="233"/>
      <c r="WK1216" s="234"/>
      <c r="WL1216" s="235"/>
      <c r="WM1216" s="229"/>
      <c r="WN1216" s="230"/>
      <c r="WO1216" s="231"/>
      <c r="WP1216" s="231"/>
      <c r="WQ1216" s="232"/>
      <c r="WR1216" s="233"/>
      <c r="WS1216" s="234"/>
      <c r="WT1216" s="235"/>
      <c r="WU1216" s="229"/>
      <c r="WV1216" s="230"/>
      <c r="WW1216" s="231"/>
      <c r="WX1216" s="231"/>
      <c r="WY1216" s="232"/>
      <c r="WZ1216" s="233"/>
      <c r="XA1216" s="234"/>
      <c r="XB1216" s="235"/>
      <c r="XC1216" s="229"/>
      <c r="XD1216" s="230"/>
      <c r="XE1216" s="231"/>
      <c r="XF1216" s="231"/>
      <c r="XG1216" s="232"/>
      <c r="XH1216" s="233"/>
      <c r="XI1216" s="234"/>
      <c r="XJ1216" s="235"/>
      <c r="XK1216" s="229"/>
      <c r="XL1216" s="230"/>
      <c r="XM1216" s="231"/>
      <c r="XN1216" s="231"/>
      <c r="XO1216" s="232"/>
      <c r="XP1216" s="233"/>
      <c r="XQ1216" s="234"/>
      <c r="XR1216" s="235"/>
      <c r="XS1216" s="229"/>
      <c r="XT1216" s="230"/>
      <c r="XU1216" s="231"/>
      <c r="XV1216" s="231"/>
      <c r="XW1216" s="232"/>
      <c r="XX1216" s="233"/>
      <c r="XY1216" s="234"/>
      <c r="XZ1216" s="235"/>
      <c r="YA1216" s="229"/>
      <c r="YB1216" s="230"/>
      <c r="YC1216" s="231"/>
      <c r="YD1216" s="231"/>
      <c r="YE1216" s="232"/>
      <c r="YF1216" s="233"/>
      <c r="YG1216" s="234"/>
      <c r="YH1216" s="235"/>
      <c r="YI1216" s="229"/>
      <c r="YJ1216" s="230"/>
      <c r="YK1216" s="231"/>
      <c r="YL1216" s="231"/>
      <c r="YM1216" s="232"/>
      <c r="YN1216" s="233"/>
      <c r="YO1216" s="234"/>
      <c r="YP1216" s="235"/>
      <c r="YQ1216" s="229"/>
      <c r="YR1216" s="230"/>
      <c r="YS1216" s="231"/>
      <c r="YT1216" s="231"/>
      <c r="YU1216" s="232"/>
      <c r="YV1216" s="233"/>
      <c r="YW1216" s="234"/>
      <c r="YX1216" s="235"/>
      <c r="YY1216" s="229"/>
      <c r="YZ1216" s="230"/>
      <c r="ZA1216" s="231"/>
      <c r="ZB1216" s="231"/>
      <c r="ZC1216" s="232"/>
      <c r="ZD1216" s="233"/>
      <c r="ZE1216" s="234"/>
      <c r="ZF1216" s="235"/>
      <c r="ZG1216" s="229"/>
      <c r="ZH1216" s="230"/>
      <c r="ZI1216" s="231"/>
      <c r="ZJ1216" s="231"/>
      <c r="ZK1216" s="232"/>
      <c r="ZL1216" s="233"/>
      <c r="ZM1216" s="234"/>
      <c r="ZN1216" s="235"/>
      <c r="ZO1216" s="229"/>
      <c r="ZP1216" s="230"/>
      <c r="ZQ1216" s="231"/>
      <c r="ZR1216" s="231"/>
      <c r="ZS1216" s="232"/>
      <c r="ZT1216" s="233"/>
      <c r="ZU1216" s="234"/>
      <c r="ZV1216" s="235"/>
      <c r="ZW1216" s="229"/>
      <c r="ZX1216" s="230"/>
      <c r="ZY1216" s="231"/>
      <c r="ZZ1216" s="231"/>
      <c r="AAA1216" s="232"/>
      <c r="AAB1216" s="233"/>
      <c r="AAC1216" s="234"/>
      <c r="AAD1216" s="235"/>
      <c r="AAE1216" s="229"/>
      <c r="AAF1216" s="230"/>
      <c r="AAG1216" s="231"/>
      <c r="AAH1216" s="231"/>
      <c r="AAI1216" s="232"/>
      <c r="AAJ1216" s="233"/>
      <c r="AAK1216" s="234"/>
      <c r="AAL1216" s="235"/>
      <c r="AAM1216" s="229"/>
      <c r="AAN1216" s="230"/>
      <c r="AAO1216" s="231"/>
      <c r="AAP1216" s="231"/>
      <c r="AAQ1216" s="232"/>
      <c r="AAR1216" s="233"/>
      <c r="AAS1216" s="234"/>
      <c r="AAT1216" s="235"/>
      <c r="AAU1216" s="229"/>
      <c r="AAV1216" s="230"/>
      <c r="AAW1216" s="231"/>
      <c r="AAX1216" s="231"/>
      <c r="AAY1216" s="232"/>
      <c r="AAZ1216" s="233"/>
      <c r="ABA1216" s="234"/>
      <c r="ABB1216" s="235"/>
      <c r="ABC1216" s="229"/>
      <c r="ABD1216" s="230"/>
      <c r="ABE1216" s="231"/>
      <c r="ABF1216" s="231"/>
      <c r="ABG1216" s="232"/>
      <c r="ABH1216" s="233"/>
      <c r="ABI1216" s="234"/>
      <c r="ABJ1216" s="235"/>
      <c r="ABK1216" s="229"/>
      <c r="ABL1216" s="230"/>
      <c r="ABM1216" s="231"/>
      <c r="ABN1216" s="231"/>
      <c r="ABO1216" s="232"/>
      <c r="ABP1216" s="233"/>
      <c r="ABQ1216" s="234"/>
      <c r="ABR1216" s="235"/>
      <c r="ABS1216" s="229"/>
      <c r="ABT1216" s="230"/>
      <c r="ABU1216" s="231"/>
      <c r="ABV1216" s="231"/>
      <c r="ABW1216" s="232"/>
      <c r="ABX1216" s="233"/>
      <c r="ABY1216" s="234"/>
      <c r="ABZ1216" s="235"/>
      <c r="ACA1216" s="229"/>
      <c r="ACB1216" s="230"/>
      <c r="ACC1216" s="231"/>
      <c r="ACD1216" s="231"/>
      <c r="ACE1216" s="232"/>
      <c r="ACF1216" s="233"/>
      <c r="ACG1216" s="234"/>
      <c r="ACH1216" s="235"/>
      <c r="ACI1216" s="229"/>
      <c r="ACJ1216" s="230"/>
      <c r="ACK1216" s="231"/>
      <c r="ACL1216" s="231"/>
      <c r="ACM1216" s="232"/>
      <c r="ACN1216" s="233"/>
      <c r="ACO1216" s="234"/>
      <c r="ACP1216" s="235"/>
      <c r="ACQ1216" s="229"/>
      <c r="ACR1216" s="230"/>
      <c r="ACS1216" s="231"/>
      <c r="ACT1216" s="231"/>
      <c r="ACU1216" s="232"/>
      <c r="ACV1216" s="233"/>
      <c r="ACW1216" s="234"/>
      <c r="ACX1216" s="235"/>
      <c r="ACY1216" s="229"/>
      <c r="ACZ1216" s="230"/>
      <c r="ADA1216" s="231"/>
      <c r="ADB1216" s="231"/>
      <c r="ADC1216" s="232"/>
      <c r="ADD1216" s="233"/>
      <c r="ADE1216" s="234"/>
      <c r="ADF1216" s="235"/>
      <c r="ADG1216" s="229"/>
      <c r="ADH1216" s="230"/>
      <c r="ADI1216" s="231"/>
      <c r="ADJ1216" s="231"/>
      <c r="ADK1216" s="232"/>
      <c r="ADL1216" s="233"/>
      <c r="ADM1216" s="234"/>
      <c r="ADN1216" s="235"/>
      <c r="ADO1216" s="229"/>
      <c r="ADP1216" s="230"/>
      <c r="ADQ1216" s="231"/>
      <c r="ADR1216" s="231"/>
      <c r="ADS1216" s="232"/>
      <c r="ADT1216" s="233"/>
      <c r="ADU1216" s="234"/>
      <c r="ADV1216" s="235"/>
      <c r="ADW1216" s="229"/>
      <c r="ADX1216" s="230"/>
      <c r="ADY1216" s="231"/>
      <c r="ADZ1216" s="231"/>
      <c r="AEA1216" s="232"/>
      <c r="AEB1216" s="233"/>
      <c r="AEC1216" s="234"/>
      <c r="AED1216" s="235"/>
      <c r="AEE1216" s="229"/>
      <c r="AEF1216" s="230"/>
      <c r="AEG1216" s="231"/>
      <c r="AEH1216" s="231"/>
      <c r="AEI1216" s="232"/>
      <c r="AEJ1216" s="233"/>
      <c r="AEK1216" s="234"/>
      <c r="AEL1216" s="235"/>
      <c r="AEM1216" s="229"/>
      <c r="AEN1216" s="230"/>
      <c r="AEO1216" s="231"/>
      <c r="AEP1216" s="231"/>
      <c r="AEQ1216" s="232"/>
      <c r="AER1216" s="233"/>
      <c r="AES1216" s="234"/>
      <c r="AET1216" s="235"/>
      <c r="AEU1216" s="229"/>
      <c r="AEV1216" s="230"/>
      <c r="AEW1216" s="231"/>
      <c r="AEX1216" s="231"/>
      <c r="AEY1216" s="232"/>
      <c r="AEZ1216" s="233"/>
      <c r="AFA1216" s="234"/>
      <c r="AFB1216" s="235"/>
      <c r="AFC1216" s="229"/>
      <c r="AFD1216" s="230"/>
      <c r="AFE1216" s="231"/>
      <c r="AFF1216" s="231"/>
      <c r="AFG1216" s="232"/>
      <c r="AFH1216" s="233"/>
      <c r="AFI1216" s="234"/>
      <c r="AFJ1216" s="235"/>
      <c r="AFK1216" s="229"/>
      <c r="AFL1216" s="230"/>
      <c r="AFM1216" s="231"/>
      <c r="AFN1216" s="231"/>
      <c r="AFO1216" s="232"/>
      <c r="AFP1216" s="233"/>
      <c r="AFQ1216" s="234"/>
      <c r="AFR1216" s="235"/>
      <c r="AFS1216" s="229"/>
      <c r="AFT1216" s="230"/>
      <c r="AFU1216" s="231"/>
      <c r="AFV1216" s="231"/>
      <c r="AFW1216" s="232"/>
      <c r="AFX1216" s="233"/>
      <c r="AFY1216" s="234"/>
      <c r="AFZ1216" s="235"/>
      <c r="AGA1216" s="229"/>
      <c r="AGB1216" s="230"/>
      <c r="AGC1216" s="231"/>
      <c r="AGD1216" s="231"/>
      <c r="AGE1216" s="232"/>
      <c r="AGF1216" s="233"/>
      <c r="AGG1216" s="234"/>
      <c r="AGH1216" s="235"/>
      <c r="AGI1216" s="229"/>
      <c r="AGJ1216" s="230"/>
      <c r="AGK1216" s="231"/>
      <c r="AGL1216" s="231"/>
      <c r="AGM1216" s="232"/>
      <c r="AGN1216" s="233"/>
      <c r="AGO1216" s="234"/>
      <c r="AGP1216" s="235"/>
      <c r="AGQ1216" s="229"/>
      <c r="AGR1216" s="230"/>
      <c r="AGS1216" s="231"/>
      <c r="AGT1216" s="231"/>
      <c r="AGU1216" s="232"/>
      <c r="AGV1216" s="233"/>
      <c r="AGW1216" s="234"/>
      <c r="AGX1216" s="235"/>
      <c r="AGY1216" s="229"/>
      <c r="AGZ1216" s="230"/>
      <c r="AHA1216" s="231"/>
      <c r="AHB1216" s="231"/>
      <c r="AHC1216" s="232"/>
      <c r="AHD1216" s="233"/>
      <c r="AHE1216" s="234"/>
      <c r="AHF1216" s="235"/>
      <c r="AHG1216" s="229"/>
      <c r="AHH1216" s="230"/>
      <c r="AHI1216" s="231"/>
      <c r="AHJ1216" s="231"/>
      <c r="AHK1216" s="232"/>
      <c r="AHL1216" s="233"/>
      <c r="AHM1216" s="234"/>
      <c r="AHN1216" s="235"/>
      <c r="AHO1216" s="229"/>
      <c r="AHP1216" s="230"/>
      <c r="AHQ1216" s="231"/>
      <c r="AHR1216" s="231"/>
      <c r="AHS1216" s="232"/>
      <c r="AHT1216" s="233"/>
      <c r="AHU1216" s="234"/>
      <c r="AHV1216" s="235"/>
      <c r="AHW1216" s="229"/>
      <c r="AHX1216" s="230"/>
      <c r="AHY1216" s="231"/>
      <c r="AHZ1216" s="231"/>
      <c r="AIA1216" s="232"/>
      <c r="AIB1216" s="233"/>
      <c r="AIC1216" s="234"/>
      <c r="AID1216" s="235"/>
      <c r="AIE1216" s="229"/>
      <c r="AIF1216" s="230"/>
      <c r="AIG1216" s="231"/>
      <c r="AIH1216" s="231"/>
      <c r="AII1216" s="232"/>
      <c r="AIJ1216" s="233"/>
      <c r="AIK1216" s="234"/>
      <c r="AIL1216" s="235"/>
      <c r="AIM1216" s="229"/>
      <c r="AIN1216" s="230"/>
      <c r="AIO1216" s="231"/>
      <c r="AIP1216" s="231"/>
      <c r="AIQ1216" s="232"/>
      <c r="AIR1216" s="233"/>
      <c r="AIS1216" s="234"/>
      <c r="AIT1216" s="235"/>
      <c r="AIU1216" s="229"/>
      <c r="AIV1216" s="230"/>
      <c r="AIW1216" s="231"/>
      <c r="AIX1216" s="231"/>
      <c r="AIY1216" s="232"/>
      <c r="AIZ1216" s="233"/>
      <c r="AJA1216" s="234"/>
      <c r="AJB1216" s="235"/>
      <c r="AJC1216" s="229"/>
      <c r="AJD1216" s="230"/>
      <c r="AJE1216" s="231"/>
      <c r="AJF1216" s="231"/>
      <c r="AJG1216" s="232"/>
      <c r="AJH1216" s="233"/>
      <c r="AJI1216" s="234"/>
      <c r="AJJ1216" s="235"/>
      <c r="AJK1216" s="229"/>
      <c r="AJL1216" s="230"/>
      <c r="AJM1216" s="231"/>
      <c r="AJN1216" s="231"/>
      <c r="AJO1216" s="232"/>
      <c r="AJP1216" s="233"/>
      <c r="AJQ1216" s="234"/>
      <c r="AJR1216" s="235"/>
      <c r="AJS1216" s="229"/>
      <c r="AJT1216" s="230"/>
      <c r="AJU1216" s="231"/>
      <c r="AJV1216" s="231"/>
      <c r="AJW1216" s="232"/>
      <c r="AJX1216" s="233"/>
      <c r="AJY1216" s="234"/>
      <c r="AJZ1216" s="235"/>
      <c r="AKA1216" s="229"/>
      <c r="AKB1216" s="230"/>
      <c r="AKC1216" s="231"/>
      <c r="AKD1216" s="231"/>
      <c r="AKE1216" s="232"/>
      <c r="AKF1216" s="233"/>
      <c r="AKG1216" s="234"/>
      <c r="AKH1216" s="235"/>
      <c r="AKI1216" s="229"/>
      <c r="AKJ1216" s="230"/>
      <c r="AKK1216" s="231"/>
      <c r="AKL1216" s="231"/>
      <c r="AKM1216" s="232"/>
      <c r="AKN1216" s="233"/>
      <c r="AKO1216" s="234"/>
      <c r="AKP1216" s="235"/>
      <c r="AKQ1216" s="229"/>
      <c r="AKR1216" s="230"/>
      <c r="AKS1216" s="231"/>
      <c r="AKT1216" s="231"/>
      <c r="AKU1216" s="232"/>
      <c r="AKV1216" s="233"/>
      <c r="AKW1216" s="234"/>
      <c r="AKX1216" s="235"/>
      <c r="AKY1216" s="229"/>
      <c r="AKZ1216" s="230"/>
      <c r="ALA1216" s="231"/>
      <c r="ALB1216" s="231"/>
      <c r="ALC1216" s="232"/>
      <c r="ALD1216" s="233"/>
      <c r="ALE1216" s="234"/>
      <c r="ALF1216" s="235"/>
      <c r="ALG1216" s="229"/>
      <c r="ALH1216" s="230"/>
      <c r="ALI1216" s="231"/>
      <c r="ALJ1216" s="231"/>
      <c r="ALK1216" s="232"/>
      <c r="ALL1216" s="233"/>
      <c r="ALM1216" s="234"/>
      <c r="ALN1216" s="235"/>
      <c r="ALO1216" s="229"/>
      <c r="ALP1216" s="230"/>
      <c r="ALQ1216" s="231"/>
      <c r="ALR1216" s="231"/>
      <c r="ALS1216" s="232"/>
      <c r="ALT1216" s="233"/>
      <c r="ALU1216" s="234"/>
      <c r="ALV1216" s="235"/>
      <c r="ALW1216" s="229"/>
      <c r="ALX1216" s="230"/>
      <c r="ALY1216" s="231"/>
      <c r="ALZ1216" s="231"/>
      <c r="AMA1216" s="232"/>
      <c r="AMB1216" s="233"/>
      <c r="AMC1216" s="234"/>
      <c r="AMD1216" s="235"/>
      <c r="AME1216" s="229"/>
      <c r="AMF1216" s="230"/>
      <c r="AMG1216" s="231"/>
      <c r="AMH1216" s="231"/>
      <c r="AMI1216" s="232"/>
      <c r="AMJ1216" s="233"/>
      <c r="AMK1216" s="234"/>
      <c r="AML1216" s="235"/>
      <c r="AMM1216" s="229"/>
      <c r="AMN1216" s="230"/>
      <c r="AMO1216" s="231"/>
      <c r="AMP1216" s="231"/>
      <c r="AMQ1216" s="232"/>
      <c r="AMR1216" s="233"/>
      <c r="AMS1216" s="234"/>
      <c r="AMT1216" s="235"/>
      <c r="AMU1216" s="229"/>
      <c r="AMV1216" s="230"/>
      <c r="AMW1216" s="231"/>
      <c r="AMX1216" s="231"/>
      <c r="AMY1216" s="232"/>
      <c r="AMZ1216" s="233"/>
      <c r="ANA1216" s="234"/>
      <c r="ANB1216" s="235"/>
      <c r="ANC1216" s="229"/>
      <c r="AND1216" s="230"/>
      <c r="ANE1216" s="231"/>
      <c r="ANF1216" s="231"/>
      <c r="ANG1216" s="232"/>
      <c r="ANH1216" s="233"/>
      <c r="ANI1216" s="234"/>
      <c r="ANJ1216" s="235"/>
      <c r="ANK1216" s="229"/>
      <c r="ANL1216" s="230"/>
      <c r="ANM1216" s="231"/>
      <c r="ANN1216" s="231"/>
      <c r="ANO1216" s="232"/>
      <c r="ANP1216" s="233"/>
      <c r="ANQ1216" s="234"/>
      <c r="ANR1216" s="235"/>
      <c r="ANS1216" s="229"/>
      <c r="ANT1216" s="230"/>
      <c r="ANU1216" s="231"/>
      <c r="ANV1216" s="231"/>
      <c r="ANW1216" s="232"/>
      <c r="ANX1216" s="233"/>
      <c r="ANY1216" s="234"/>
      <c r="ANZ1216" s="235"/>
      <c r="AOA1216" s="229"/>
      <c r="AOB1216" s="230"/>
      <c r="AOC1216" s="231"/>
      <c r="AOD1216" s="231"/>
      <c r="AOE1216" s="232"/>
      <c r="AOF1216" s="233"/>
      <c r="AOG1216" s="234"/>
      <c r="AOH1216" s="235"/>
      <c r="AOI1216" s="229"/>
      <c r="AOJ1216" s="230"/>
      <c r="AOK1216" s="231"/>
      <c r="AOL1216" s="231"/>
      <c r="AOM1216" s="232"/>
      <c r="AON1216" s="233"/>
      <c r="AOO1216" s="234"/>
      <c r="AOP1216" s="235"/>
      <c r="AOQ1216" s="229"/>
      <c r="AOR1216" s="230"/>
      <c r="AOS1216" s="231"/>
      <c r="AOT1216" s="231"/>
      <c r="AOU1216" s="232"/>
      <c r="AOV1216" s="233"/>
      <c r="AOW1216" s="234"/>
      <c r="AOX1216" s="235"/>
      <c r="AOY1216" s="229"/>
      <c r="AOZ1216" s="230"/>
      <c r="APA1216" s="231"/>
      <c r="APB1216" s="231"/>
      <c r="APC1216" s="232"/>
      <c r="APD1216" s="233"/>
      <c r="APE1216" s="234"/>
      <c r="APF1216" s="235"/>
      <c r="APG1216" s="229"/>
      <c r="APH1216" s="230"/>
      <c r="API1216" s="231"/>
      <c r="APJ1216" s="231"/>
      <c r="APK1216" s="232"/>
      <c r="APL1216" s="233"/>
      <c r="APM1216" s="234"/>
      <c r="APN1216" s="235"/>
      <c r="APO1216" s="229"/>
      <c r="APP1216" s="230"/>
      <c r="APQ1216" s="231"/>
      <c r="APR1216" s="231"/>
      <c r="APS1216" s="232"/>
      <c r="APT1216" s="233"/>
      <c r="APU1216" s="234"/>
      <c r="APV1216" s="235"/>
      <c r="APW1216" s="229"/>
      <c r="APX1216" s="230"/>
      <c r="APY1216" s="231"/>
      <c r="APZ1216" s="231"/>
      <c r="AQA1216" s="232"/>
      <c r="AQB1216" s="233"/>
      <c r="AQC1216" s="234"/>
      <c r="AQD1216" s="235"/>
      <c r="AQE1216" s="229"/>
      <c r="AQF1216" s="230"/>
      <c r="AQG1216" s="231"/>
      <c r="AQH1216" s="231"/>
      <c r="AQI1216" s="232"/>
      <c r="AQJ1216" s="233"/>
      <c r="AQK1216" s="234"/>
      <c r="AQL1216" s="235"/>
      <c r="AQM1216" s="229"/>
      <c r="AQN1216" s="230"/>
      <c r="AQO1216" s="231"/>
      <c r="AQP1216" s="231"/>
      <c r="AQQ1216" s="232"/>
      <c r="AQR1216" s="233"/>
      <c r="AQS1216" s="234"/>
      <c r="AQT1216" s="235"/>
      <c r="AQU1216" s="229"/>
      <c r="AQV1216" s="230"/>
      <c r="AQW1216" s="231"/>
      <c r="AQX1216" s="231"/>
      <c r="AQY1216" s="232"/>
      <c r="AQZ1216" s="233"/>
      <c r="ARA1216" s="234"/>
      <c r="ARB1216" s="235"/>
      <c r="ARC1216" s="229"/>
      <c r="ARD1216" s="230"/>
      <c r="ARE1216" s="231"/>
      <c r="ARF1216" s="231"/>
      <c r="ARG1216" s="232"/>
      <c r="ARH1216" s="233"/>
      <c r="ARI1216" s="234"/>
      <c r="ARJ1216" s="235"/>
      <c r="ARK1216" s="229"/>
      <c r="ARL1216" s="230"/>
      <c r="ARM1216" s="231"/>
      <c r="ARN1216" s="231"/>
      <c r="ARO1216" s="232"/>
      <c r="ARP1216" s="233"/>
      <c r="ARQ1216" s="234"/>
      <c r="ARR1216" s="235"/>
      <c r="ARS1216" s="229"/>
      <c r="ART1216" s="230"/>
      <c r="ARU1216" s="231"/>
      <c r="ARV1216" s="231"/>
      <c r="ARW1216" s="232"/>
      <c r="ARX1216" s="233"/>
      <c r="ARY1216" s="234"/>
      <c r="ARZ1216" s="235"/>
      <c r="ASA1216" s="229"/>
      <c r="ASB1216" s="230"/>
      <c r="ASC1216" s="231"/>
      <c r="ASD1216" s="231"/>
      <c r="ASE1216" s="232"/>
      <c r="ASF1216" s="233"/>
      <c r="ASG1216" s="234"/>
      <c r="ASH1216" s="235"/>
      <c r="ASI1216" s="229"/>
      <c r="ASJ1216" s="230"/>
      <c r="ASK1216" s="231"/>
      <c r="ASL1216" s="231"/>
      <c r="ASM1216" s="232"/>
      <c r="ASN1216" s="233"/>
      <c r="ASO1216" s="234"/>
      <c r="ASP1216" s="235"/>
      <c r="ASQ1216" s="229"/>
      <c r="ASR1216" s="230"/>
      <c r="ASS1216" s="231"/>
      <c r="AST1216" s="231"/>
      <c r="ASU1216" s="232"/>
      <c r="ASV1216" s="233"/>
      <c r="ASW1216" s="234"/>
      <c r="ASX1216" s="235"/>
      <c r="ASY1216" s="229"/>
      <c r="ASZ1216" s="230"/>
      <c r="ATA1216" s="231"/>
      <c r="ATB1216" s="231"/>
      <c r="ATC1216" s="232"/>
      <c r="ATD1216" s="233"/>
      <c r="ATE1216" s="234"/>
      <c r="ATF1216" s="235"/>
      <c r="ATG1216" s="229"/>
      <c r="ATH1216" s="230"/>
      <c r="ATI1216" s="231"/>
      <c r="ATJ1216" s="231"/>
      <c r="ATK1216" s="232"/>
      <c r="ATL1216" s="233"/>
      <c r="ATM1216" s="234"/>
      <c r="ATN1216" s="235"/>
      <c r="ATO1216" s="229"/>
      <c r="ATP1216" s="230"/>
      <c r="ATQ1216" s="231"/>
      <c r="ATR1216" s="231"/>
      <c r="ATS1216" s="232"/>
      <c r="ATT1216" s="233"/>
      <c r="ATU1216" s="234"/>
      <c r="ATV1216" s="235"/>
      <c r="ATW1216" s="229"/>
      <c r="ATX1216" s="230"/>
      <c r="ATY1216" s="231"/>
      <c r="ATZ1216" s="231"/>
      <c r="AUA1216" s="232"/>
      <c r="AUB1216" s="233"/>
      <c r="AUC1216" s="234"/>
      <c r="AUD1216" s="235"/>
      <c r="AUE1216" s="229"/>
      <c r="AUF1216" s="230"/>
      <c r="AUG1216" s="231"/>
      <c r="AUH1216" s="231"/>
      <c r="AUI1216" s="232"/>
      <c r="AUJ1216" s="233"/>
      <c r="AUK1216" s="234"/>
      <c r="AUL1216" s="235"/>
      <c r="AUM1216" s="229"/>
      <c r="AUN1216" s="230"/>
      <c r="AUO1216" s="231"/>
      <c r="AUP1216" s="231"/>
      <c r="AUQ1216" s="232"/>
      <c r="AUR1216" s="233"/>
      <c r="AUS1216" s="234"/>
      <c r="AUT1216" s="235"/>
      <c r="AUU1216" s="229"/>
      <c r="AUV1216" s="230"/>
      <c r="AUW1216" s="231"/>
      <c r="AUX1216" s="231"/>
      <c r="AUY1216" s="232"/>
      <c r="AUZ1216" s="233"/>
      <c r="AVA1216" s="234"/>
      <c r="AVB1216" s="235"/>
      <c r="AVC1216" s="229"/>
      <c r="AVD1216" s="230"/>
      <c r="AVE1216" s="231"/>
      <c r="AVF1216" s="231"/>
      <c r="AVG1216" s="232"/>
      <c r="AVH1216" s="233"/>
      <c r="AVI1216" s="234"/>
      <c r="AVJ1216" s="235"/>
      <c r="AVK1216" s="229"/>
      <c r="AVL1216" s="230"/>
      <c r="AVM1216" s="231"/>
      <c r="AVN1216" s="231"/>
      <c r="AVO1216" s="232"/>
      <c r="AVP1216" s="233"/>
      <c r="AVQ1216" s="234"/>
      <c r="AVR1216" s="235"/>
      <c r="AVS1216" s="229"/>
      <c r="AVT1216" s="230"/>
      <c r="AVU1216" s="231"/>
      <c r="AVV1216" s="231"/>
      <c r="AVW1216" s="232"/>
      <c r="AVX1216" s="233"/>
      <c r="AVY1216" s="234"/>
      <c r="AVZ1216" s="235"/>
      <c r="AWA1216" s="229"/>
      <c r="AWB1216" s="230"/>
      <c r="AWC1216" s="231"/>
      <c r="AWD1216" s="231"/>
      <c r="AWE1216" s="232"/>
      <c r="AWF1216" s="233"/>
      <c r="AWG1216" s="234"/>
      <c r="AWH1216" s="235"/>
      <c r="AWI1216" s="229"/>
      <c r="AWJ1216" s="230"/>
      <c r="AWK1216" s="231"/>
      <c r="AWL1216" s="231"/>
      <c r="AWM1216" s="232"/>
      <c r="AWN1216" s="233"/>
      <c r="AWO1216" s="234"/>
      <c r="AWP1216" s="235"/>
      <c r="AWQ1216" s="229"/>
      <c r="AWR1216" s="230"/>
      <c r="AWS1216" s="231"/>
      <c r="AWT1216" s="231"/>
      <c r="AWU1216" s="232"/>
      <c r="AWV1216" s="233"/>
      <c r="AWW1216" s="234"/>
      <c r="AWX1216" s="235"/>
      <c r="AWY1216" s="229"/>
      <c r="AWZ1216" s="230"/>
      <c r="AXA1216" s="231"/>
      <c r="AXB1216" s="231"/>
      <c r="AXC1216" s="232"/>
      <c r="AXD1216" s="233"/>
      <c r="AXE1216" s="234"/>
      <c r="AXF1216" s="235"/>
      <c r="AXG1216" s="229"/>
      <c r="AXH1216" s="230"/>
      <c r="AXI1216" s="231"/>
      <c r="AXJ1216" s="231"/>
      <c r="AXK1216" s="232"/>
      <c r="AXL1216" s="233"/>
      <c r="AXM1216" s="234"/>
      <c r="AXN1216" s="235"/>
      <c r="AXO1216" s="229"/>
      <c r="AXP1216" s="230"/>
      <c r="AXQ1216" s="231"/>
      <c r="AXR1216" s="231"/>
      <c r="AXS1216" s="232"/>
      <c r="AXT1216" s="233"/>
      <c r="AXU1216" s="234"/>
      <c r="AXV1216" s="235"/>
      <c r="AXW1216" s="229"/>
      <c r="AXX1216" s="230"/>
      <c r="AXY1216" s="231"/>
      <c r="AXZ1216" s="231"/>
      <c r="AYA1216" s="232"/>
      <c r="AYB1216" s="233"/>
      <c r="AYC1216" s="234"/>
      <c r="AYD1216" s="235"/>
      <c r="AYE1216" s="229"/>
      <c r="AYF1216" s="230"/>
      <c r="AYG1216" s="231"/>
      <c r="AYH1216" s="231"/>
      <c r="AYI1216" s="232"/>
      <c r="AYJ1216" s="233"/>
      <c r="AYK1216" s="234"/>
      <c r="AYL1216" s="235"/>
      <c r="AYM1216" s="229"/>
      <c r="AYN1216" s="230"/>
      <c r="AYO1216" s="231"/>
      <c r="AYP1216" s="231"/>
      <c r="AYQ1216" s="232"/>
      <c r="AYR1216" s="233"/>
      <c r="AYS1216" s="234"/>
      <c r="AYT1216" s="235"/>
      <c r="AYU1216" s="229"/>
      <c r="AYV1216" s="230"/>
      <c r="AYW1216" s="231"/>
      <c r="AYX1216" s="231"/>
      <c r="AYY1216" s="232"/>
      <c r="AYZ1216" s="233"/>
      <c r="AZA1216" s="234"/>
      <c r="AZB1216" s="235"/>
      <c r="AZC1216" s="229"/>
      <c r="AZD1216" s="230"/>
      <c r="AZE1216" s="231"/>
      <c r="AZF1216" s="231"/>
      <c r="AZG1216" s="232"/>
      <c r="AZH1216" s="233"/>
      <c r="AZI1216" s="234"/>
      <c r="AZJ1216" s="235"/>
      <c r="AZK1216" s="229"/>
      <c r="AZL1216" s="230"/>
      <c r="AZM1216" s="231"/>
      <c r="AZN1216" s="231"/>
      <c r="AZO1216" s="232"/>
      <c r="AZP1216" s="233"/>
      <c r="AZQ1216" s="234"/>
      <c r="AZR1216" s="235"/>
      <c r="AZS1216" s="229"/>
      <c r="AZT1216" s="230"/>
      <c r="AZU1216" s="231"/>
      <c r="AZV1216" s="231"/>
      <c r="AZW1216" s="232"/>
      <c r="AZX1216" s="233"/>
      <c r="AZY1216" s="234"/>
      <c r="AZZ1216" s="235"/>
      <c r="BAA1216" s="229"/>
      <c r="BAB1216" s="230"/>
      <c r="BAC1216" s="231"/>
      <c r="BAD1216" s="231"/>
      <c r="BAE1216" s="232"/>
      <c r="BAF1216" s="233"/>
      <c r="BAG1216" s="234"/>
      <c r="BAH1216" s="235"/>
      <c r="BAI1216" s="229"/>
      <c r="BAJ1216" s="230"/>
      <c r="BAK1216" s="231"/>
      <c r="BAL1216" s="231"/>
      <c r="BAM1216" s="232"/>
      <c r="BAN1216" s="233"/>
      <c r="BAO1216" s="234"/>
      <c r="BAP1216" s="235"/>
      <c r="BAQ1216" s="229"/>
      <c r="BAR1216" s="230"/>
      <c r="BAS1216" s="231"/>
      <c r="BAT1216" s="231"/>
      <c r="BAU1216" s="232"/>
      <c r="BAV1216" s="233"/>
      <c r="BAW1216" s="234"/>
      <c r="BAX1216" s="235"/>
      <c r="BAY1216" s="229"/>
      <c r="BAZ1216" s="230"/>
      <c r="BBA1216" s="231"/>
      <c r="BBB1216" s="231"/>
      <c r="BBC1216" s="232"/>
      <c r="BBD1216" s="233"/>
      <c r="BBE1216" s="234"/>
      <c r="BBF1216" s="235"/>
      <c r="BBG1216" s="229"/>
      <c r="BBH1216" s="230"/>
      <c r="BBI1216" s="231"/>
      <c r="BBJ1216" s="231"/>
      <c r="BBK1216" s="232"/>
      <c r="BBL1216" s="233"/>
      <c r="BBM1216" s="234"/>
      <c r="BBN1216" s="235"/>
      <c r="BBO1216" s="229"/>
      <c r="BBP1216" s="230"/>
      <c r="BBQ1216" s="231"/>
      <c r="BBR1216" s="231"/>
      <c r="BBS1216" s="232"/>
      <c r="BBT1216" s="233"/>
      <c r="BBU1216" s="234"/>
      <c r="BBV1216" s="235"/>
      <c r="BBW1216" s="229"/>
      <c r="BBX1216" s="230"/>
      <c r="BBY1216" s="231"/>
      <c r="BBZ1216" s="231"/>
      <c r="BCA1216" s="232"/>
      <c r="BCB1216" s="233"/>
      <c r="BCC1216" s="234"/>
      <c r="BCD1216" s="235"/>
      <c r="BCE1216" s="229"/>
      <c r="BCF1216" s="230"/>
      <c r="BCG1216" s="231"/>
      <c r="BCH1216" s="231"/>
      <c r="BCI1216" s="232"/>
      <c r="BCJ1216" s="233"/>
      <c r="BCK1216" s="234"/>
      <c r="BCL1216" s="235"/>
      <c r="BCM1216" s="229"/>
      <c r="BCN1216" s="230"/>
      <c r="BCO1216" s="231"/>
      <c r="BCP1216" s="231"/>
      <c r="BCQ1216" s="232"/>
      <c r="BCR1216" s="233"/>
      <c r="BCS1216" s="234"/>
      <c r="BCT1216" s="235"/>
      <c r="BCU1216" s="229"/>
      <c r="BCV1216" s="230"/>
      <c r="BCW1216" s="231"/>
      <c r="BCX1216" s="231"/>
      <c r="BCY1216" s="232"/>
      <c r="BCZ1216" s="233"/>
      <c r="BDA1216" s="234"/>
      <c r="BDB1216" s="235"/>
      <c r="BDC1216" s="229"/>
      <c r="BDD1216" s="230"/>
      <c r="BDE1216" s="231"/>
      <c r="BDF1216" s="231"/>
      <c r="BDG1216" s="232"/>
      <c r="BDH1216" s="233"/>
      <c r="BDI1216" s="234"/>
      <c r="BDJ1216" s="235"/>
      <c r="BDK1216" s="229"/>
      <c r="BDL1216" s="230"/>
      <c r="BDM1216" s="231"/>
      <c r="BDN1216" s="231"/>
      <c r="BDO1216" s="232"/>
      <c r="BDP1216" s="233"/>
      <c r="BDQ1216" s="234"/>
      <c r="BDR1216" s="235"/>
      <c r="BDS1216" s="229"/>
      <c r="BDT1216" s="230"/>
      <c r="BDU1216" s="231"/>
      <c r="BDV1216" s="231"/>
      <c r="BDW1216" s="232"/>
      <c r="BDX1216" s="233"/>
      <c r="BDY1216" s="234"/>
      <c r="BDZ1216" s="235"/>
      <c r="BEA1216" s="229"/>
      <c r="BEB1216" s="230"/>
      <c r="BEC1216" s="231"/>
      <c r="BED1216" s="231"/>
      <c r="BEE1216" s="232"/>
      <c r="BEF1216" s="233"/>
      <c r="BEG1216" s="234"/>
      <c r="BEH1216" s="235"/>
      <c r="BEI1216" s="229"/>
      <c r="BEJ1216" s="230"/>
      <c r="BEK1216" s="231"/>
      <c r="BEL1216" s="231"/>
      <c r="BEM1216" s="232"/>
      <c r="BEN1216" s="233"/>
      <c r="BEO1216" s="234"/>
      <c r="BEP1216" s="235"/>
      <c r="BEQ1216" s="229"/>
      <c r="BER1216" s="230"/>
      <c r="BES1216" s="231"/>
      <c r="BET1216" s="231"/>
      <c r="BEU1216" s="232"/>
      <c r="BEV1216" s="233"/>
      <c r="BEW1216" s="234"/>
      <c r="BEX1216" s="235"/>
      <c r="BEY1216" s="229"/>
      <c r="BEZ1216" s="230"/>
      <c r="BFA1216" s="231"/>
      <c r="BFB1216" s="231"/>
      <c r="BFC1216" s="232"/>
      <c r="BFD1216" s="233"/>
      <c r="BFE1216" s="234"/>
      <c r="BFF1216" s="235"/>
      <c r="BFG1216" s="229"/>
      <c r="BFH1216" s="230"/>
      <c r="BFI1216" s="231"/>
      <c r="BFJ1216" s="231"/>
      <c r="BFK1216" s="232"/>
      <c r="BFL1216" s="233"/>
      <c r="BFM1216" s="234"/>
      <c r="BFN1216" s="235"/>
      <c r="BFO1216" s="229"/>
      <c r="BFP1216" s="230"/>
      <c r="BFQ1216" s="231"/>
      <c r="BFR1216" s="231"/>
      <c r="BFS1216" s="232"/>
      <c r="BFT1216" s="233"/>
      <c r="BFU1216" s="234"/>
      <c r="BFV1216" s="235"/>
      <c r="BFW1216" s="229"/>
      <c r="BFX1216" s="230"/>
      <c r="BFY1216" s="231"/>
      <c r="BFZ1216" s="231"/>
      <c r="BGA1216" s="232"/>
      <c r="BGB1216" s="233"/>
      <c r="BGC1216" s="234"/>
      <c r="BGD1216" s="235"/>
      <c r="BGE1216" s="229"/>
      <c r="BGF1216" s="230"/>
      <c r="BGG1216" s="231"/>
      <c r="BGH1216" s="231"/>
      <c r="BGI1216" s="232"/>
      <c r="BGJ1216" s="233"/>
      <c r="BGK1216" s="234"/>
      <c r="BGL1216" s="235"/>
      <c r="BGM1216" s="229"/>
      <c r="BGN1216" s="230"/>
      <c r="BGO1216" s="231"/>
      <c r="BGP1216" s="231"/>
      <c r="BGQ1216" s="232"/>
      <c r="BGR1216" s="233"/>
      <c r="BGS1216" s="234"/>
      <c r="BGT1216" s="235"/>
      <c r="BGU1216" s="229"/>
      <c r="BGV1216" s="230"/>
      <c r="BGW1216" s="231"/>
      <c r="BGX1216" s="231"/>
      <c r="BGY1216" s="232"/>
      <c r="BGZ1216" s="233"/>
      <c r="BHA1216" s="234"/>
      <c r="BHB1216" s="235"/>
      <c r="BHC1216" s="229"/>
      <c r="BHD1216" s="230"/>
      <c r="BHE1216" s="231"/>
      <c r="BHF1216" s="231"/>
      <c r="BHG1216" s="232"/>
      <c r="BHH1216" s="233"/>
      <c r="BHI1216" s="234"/>
      <c r="BHJ1216" s="235"/>
      <c r="BHK1216" s="229"/>
      <c r="BHL1216" s="230"/>
      <c r="BHM1216" s="231"/>
      <c r="BHN1216" s="231"/>
      <c r="BHO1216" s="232"/>
      <c r="BHP1216" s="233"/>
      <c r="BHQ1216" s="234"/>
      <c r="BHR1216" s="235"/>
      <c r="BHS1216" s="229"/>
      <c r="BHT1216" s="230"/>
      <c r="BHU1216" s="231"/>
      <c r="BHV1216" s="231"/>
      <c r="BHW1216" s="232"/>
      <c r="BHX1216" s="233"/>
      <c r="BHY1216" s="234"/>
      <c r="BHZ1216" s="235"/>
      <c r="BIA1216" s="229"/>
      <c r="BIB1216" s="230"/>
      <c r="BIC1216" s="231"/>
      <c r="BID1216" s="231"/>
      <c r="BIE1216" s="232"/>
      <c r="BIF1216" s="233"/>
      <c r="BIG1216" s="234"/>
      <c r="BIH1216" s="235"/>
      <c r="BII1216" s="229"/>
      <c r="BIJ1216" s="230"/>
      <c r="BIK1216" s="231"/>
      <c r="BIL1216" s="231"/>
      <c r="BIM1216" s="232"/>
      <c r="BIN1216" s="233"/>
      <c r="BIO1216" s="234"/>
      <c r="BIP1216" s="235"/>
      <c r="BIQ1216" s="229"/>
      <c r="BIR1216" s="230"/>
      <c r="BIS1216" s="231"/>
      <c r="BIT1216" s="231"/>
      <c r="BIU1216" s="232"/>
      <c r="BIV1216" s="233"/>
      <c r="BIW1216" s="234"/>
      <c r="BIX1216" s="235"/>
      <c r="BIY1216" s="229"/>
      <c r="BIZ1216" s="230"/>
      <c r="BJA1216" s="231"/>
      <c r="BJB1216" s="231"/>
      <c r="BJC1216" s="232"/>
      <c r="BJD1216" s="233"/>
      <c r="BJE1216" s="234"/>
      <c r="BJF1216" s="235"/>
      <c r="BJG1216" s="229"/>
      <c r="BJH1216" s="230"/>
      <c r="BJI1216" s="231"/>
      <c r="BJJ1216" s="231"/>
      <c r="BJK1216" s="232"/>
      <c r="BJL1216" s="233"/>
      <c r="BJM1216" s="234"/>
      <c r="BJN1216" s="235"/>
      <c r="BJO1216" s="229"/>
      <c r="BJP1216" s="230"/>
      <c r="BJQ1216" s="231"/>
      <c r="BJR1216" s="231"/>
      <c r="BJS1216" s="232"/>
      <c r="BJT1216" s="233"/>
      <c r="BJU1216" s="234"/>
      <c r="BJV1216" s="235"/>
      <c r="BJW1216" s="229"/>
      <c r="BJX1216" s="230"/>
      <c r="BJY1216" s="231"/>
      <c r="BJZ1216" s="231"/>
      <c r="BKA1216" s="232"/>
      <c r="BKB1216" s="233"/>
      <c r="BKC1216" s="234"/>
      <c r="BKD1216" s="235"/>
      <c r="BKE1216" s="229"/>
      <c r="BKF1216" s="230"/>
      <c r="BKG1216" s="231"/>
      <c r="BKH1216" s="231"/>
      <c r="BKI1216" s="232"/>
      <c r="BKJ1216" s="233"/>
      <c r="BKK1216" s="234"/>
      <c r="BKL1216" s="235"/>
      <c r="BKM1216" s="229"/>
      <c r="BKN1216" s="230"/>
      <c r="BKO1216" s="231"/>
      <c r="BKP1216" s="231"/>
      <c r="BKQ1216" s="232"/>
      <c r="BKR1216" s="233"/>
      <c r="BKS1216" s="234"/>
      <c r="BKT1216" s="235"/>
      <c r="BKU1216" s="229"/>
      <c r="BKV1216" s="230"/>
      <c r="BKW1216" s="231"/>
      <c r="BKX1216" s="231"/>
      <c r="BKY1216" s="232"/>
      <c r="BKZ1216" s="233"/>
      <c r="BLA1216" s="234"/>
      <c r="BLB1216" s="235"/>
      <c r="BLC1216" s="229"/>
      <c r="BLD1216" s="230"/>
      <c r="BLE1216" s="231"/>
      <c r="BLF1216" s="231"/>
      <c r="BLG1216" s="232"/>
      <c r="BLH1216" s="233"/>
      <c r="BLI1216" s="234"/>
      <c r="BLJ1216" s="235"/>
      <c r="BLK1216" s="229"/>
      <c r="BLL1216" s="230"/>
      <c r="BLM1216" s="231"/>
      <c r="BLN1216" s="231"/>
      <c r="BLO1216" s="232"/>
      <c r="BLP1216" s="233"/>
      <c r="BLQ1216" s="234"/>
      <c r="BLR1216" s="235"/>
      <c r="BLS1216" s="229"/>
      <c r="BLT1216" s="230"/>
      <c r="BLU1216" s="231"/>
      <c r="BLV1216" s="231"/>
      <c r="BLW1216" s="232"/>
      <c r="BLX1216" s="233"/>
      <c r="BLY1216" s="234"/>
      <c r="BLZ1216" s="235"/>
      <c r="BMA1216" s="229"/>
      <c r="BMB1216" s="230"/>
      <c r="BMC1216" s="231"/>
      <c r="BMD1216" s="231"/>
      <c r="BME1216" s="232"/>
      <c r="BMF1216" s="233"/>
      <c r="BMG1216" s="234"/>
      <c r="BMH1216" s="235"/>
      <c r="BMI1216" s="229"/>
      <c r="BMJ1216" s="230"/>
      <c r="BMK1216" s="231"/>
      <c r="BML1216" s="231"/>
      <c r="BMM1216" s="232"/>
      <c r="BMN1216" s="233"/>
      <c r="BMO1216" s="234"/>
      <c r="BMP1216" s="235"/>
      <c r="BMQ1216" s="229"/>
      <c r="BMR1216" s="230"/>
      <c r="BMS1216" s="231"/>
      <c r="BMT1216" s="231"/>
      <c r="BMU1216" s="232"/>
      <c r="BMV1216" s="233"/>
      <c r="BMW1216" s="234"/>
      <c r="BMX1216" s="235"/>
      <c r="BMY1216" s="229"/>
      <c r="BMZ1216" s="230"/>
      <c r="BNA1216" s="231"/>
      <c r="BNB1216" s="231"/>
      <c r="BNC1216" s="232"/>
      <c r="BND1216" s="233"/>
      <c r="BNE1216" s="234"/>
      <c r="BNF1216" s="235"/>
      <c r="BNG1216" s="229"/>
      <c r="BNH1216" s="230"/>
      <c r="BNI1216" s="231"/>
      <c r="BNJ1216" s="231"/>
      <c r="BNK1216" s="232"/>
      <c r="BNL1216" s="233"/>
      <c r="BNM1216" s="234"/>
      <c r="BNN1216" s="235"/>
      <c r="BNO1216" s="229"/>
      <c r="BNP1216" s="230"/>
      <c r="BNQ1216" s="231"/>
      <c r="BNR1216" s="231"/>
      <c r="BNS1216" s="232"/>
      <c r="BNT1216" s="233"/>
      <c r="BNU1216" s="234"/>
      <c r="BNV1216" s="235"/>
      <c r="BNW1216" s="229"/>
      <c r="BNX1216" s="230"/>
      <c r="BNY1216" s="231"/>
      <c r="BNZ1216" s="231"/>
      <c r="BOA1216" s="232"/>
      <c r="BOB1216" s="233"/>
      <c r="BOC1216" s="234"/>
      <c r="BOD1216" s="235"/>
      <c r="BOE1216" s="229"/>
      <c r="BOF1216" s="230"/>
      <c r="BOG1216" s="231"/>
      <c r="BOH1216" s="231"/>
      <c r="BOI1216" s="232"/>
      <c r="BOJ1216" s="233"/>
      <c r="BOK1216" s="234"/>
      <c r="BOL1216" s="235"/>
      <c r="BOM1216" s="229"/>
      <c r="BON1216" s="230"/>
      <c r="BOO1216" s="231"/>
      <c r="BOP1216" s="231"/>
      <c r="BOQ1216" s="232"/>
      <c r="BOR1216" s="233"/>
      <c r="BOS1216" s="234"/>
      <c r="BOT1216" s="235"/>
      <c r="BOU1216" s="229"/>
      <c r="BOV1216" s="230"/>
      <c r="BOW1216" s="231"/>
      <c r="BOX1216" s="231"/>
      <c r="BOY1216" s="232"/>
      <c r="BOZ1216" s="233"/>
      <c r="BPA1216" s="234"/>
      <c r="BPB1216" s="235"/>
      <c r="BPC1216" s="229"/>
      <c r="BPD1216" s="230"/>
      <c r="BPE1216" s="231"/>
      <c r="BPF1216" s="231"/>
      <c r="BPG1216" s="232"/>
      <c r="BPH1216" s="233"/>
      <c r="BPI1216" s="234"/>
      <c r="BPJ1216" s="235"/>
      <c r="BPK1216" s="229"/>
      <c r="BPL1216" s="230"/>
      <c r="BPM1216" s="231"/>
      <c r="BPN1216" s="231"/>
      <c r="BPO1216" s="232"/>
      <c r="BPP1216" s="233"/>
      <c r="BPQ1216" s="234"/>
      <c r="BPR1216" s="235"/>
      <c r="BPS1216" s="229"/>
      <c r="BPT1216" s="230"/>
      <c r="BPU1216" s="231"/>
      <c r="BPV1216" s="231"/>
      <c r="BPW1216" s="232"/>
      <c r="BPX1216" s="233"/>
      <c r="BPY1216" s="234"/>
      <c r="BPZ1216" s="235"/>
      <c r="BQA1216" s="229"/>
      <c r="BQB1216" s="230"/>
      <c r="BQC1216" s="231"/>
      <c r="BQD1216" s="231"/>
      <c r="BQE1216" s="232"/>
      <c r="BQF1216" s="233"/>
      <c r="BQG1216" s="234"/>
      <c r="BQH1216" s="235"/>
      <c r="BQI1216" s="229"/>
      <c r="BQJ1216" s="230"/>
      <c r="BQK1216" s="231"/>
      <c r="BQL1216" s="231"/>
      <c r="BQM1216" s="232"/>
      <c r="BQN1216" s="233"/>
      <c r="BQO1216" s="234"/>
      <c r="BQP1216" s="235"/>
      <c r="BQQ1216" s="229"/>
      <c r="BQR1216" s="230"/>
      <c r="BQS1216" s="231"/>
      <c r="BQT1216" s="231"/>
      <c r="BQU1216" s="232"/>
      <c r="BQV1216" s="233"/>
      <c r="BQW1216" s="234"/>
      <c r="BQX1216" s="235"/>
      <c r="BQY1216" s="229"/>
      <c r="BQZ1216" s="230"/>
      <c r="BRA1216" s="231"/>
      <c r="BRB1216" s="231"/>
      <c r="BRC1216" s="232"/>
      <c r="BRD1216" s="233"/>
      <c r="BRE1216" s="234"/>
      <c r="BRF1216" s="235"/>
      <c r="BRG1216" s="229"/>
      <c r="BRH1216" s="230"/>
      <c r="BRI1216" s="231"/>
      <c r="BRJ1216" s="231"/>
      <c r="BRK1216" s="232"/>
      <c r="BRL1216" s="233"/>
      <c r="BRM1216" s="234"/>
      <c r="BRN1216" s="235"/>
      <c r="BRO1216" s="229"/>
      <c r="BRP1216" s="230"/>
      <c r="BRQ1216" s="231"/>
      <c r="BRR1216" s="231"/>
      <c r="BRS1216" s="232"/>
      <c r="BRT1216" s="233"/>
      <c r="BRU1216" s="234"/>
      <c r="BRV1216" s="235"/>
      <c r="BRW1216" s="229"/>
      <c r="BRX1216" s="230"/>
      <c r="BRY1216" s="231"/>
      <c r="BRZ1216" s="231"/>
      <c r="BSA1216" s="232"/>
      <c r="BSB1216" s="233"/>
      <c r="BSC1216" s="234"/>
      <c r="BSD1216" s="235"/>
      <c r="BSE1216" s="229"/>
      <c r="BSF1216" s="230"/>
      <c r="BSG1216" s="231"/>
      <c r="BSH1216" s="231"/>
      <c r="BSI1216" s="232"/>
      <c r="BSJ1216" s="233"/>
      <c r="BSK1216" s="234"/>
      <c r="BSL1216" s="235"/>
      <c r="BSM1216" s="229"/>
      <c r="BSN1216" s="230"/>
      <c r="BSO1216" s="231"/>
      <c r="BSP1216" s="231"/>
      <c r="BSQ1216" s="232"/>
      <c r="BSR1216" s="233"/>
      <c r="BSS1216" s="234"/>
      <c r="BST1216" s="235"/>
      <c r="BSU1216" s="229"/>
      <c r="BSV1216" s="230"/>
      <c r="BSW1216" s="231"/>
      <c r="BSX1216" s="231"/>
      <c r="BSY1216" s="232"/>
      <c r="BSZ1216" s="233"/>
      <c r="BTA1216" s="234"/>
      <c r="BTB1216" s="235"/>
      <c r="BTC1216" s="229"/>
      <c r="BTD1216" s="230"/>
      <c r="BTE1216" s="231"/>
      <c r="BTF1216" s="231"/>
      <c r="BTG1216" s="232"/>
      <c r="BTH1216" s="233"/>
      <c r="BTI1216" s="234"/>
      <c r="BTJ1216" s="235"/>
      <c r="BTK1216" s="229"/>
      <c r="BTL1216" s="230"/>
      <c r="BTM1216" s="231"/>
      <c r="BTN1216" s="231"/>
      <c r="BTO1216" s="232"/>
      <c r="BTP1216" s="233"/>
      <c r="BTQ1216" s="234"/>
      <c r="BTR1216" s="235"/>
      <c r="BTS1216" s="229"/>
      <c r="BTT1216" s="230"/>
      <c r="BTU1216" s="231"/>
      <c r="BTV1216" s="231"/>
      <c r="BTW1216" s="232"/>
      <c r="BTX1216" s="233"/>
      <c r="BTY1216" s="234"/>
      <c r="BTZ1216" s="235"/>
      <c r="BUA1216" s="229"/>
      <c r="BUB1216" s="230"/>
      <c r="BUC1216" s="231"/>
      <c r="BUD1216" s="231"/>
      <c r="BUE1216" s="232"/>
      <c r="BUF1216" s="233"/>
      <c r="BUG1216" s="234"/>
      <c r="BUH1216" s="235"/>
      <c r="BUI1216" s="229"/>
      <c r="BUJ1216" s="230"/>
      <c r="BUK1216" s="231"/>
      <c r="BUL1216" s="231"/>
      <c r="BUM1216" s="232"/>
      <c r="BUN1216" s="233"/>
      <c r="BUO1216" s="234"/>
      <c r="BUP1216" s="235"/>
      <c r="BUQ1216" s="229"/>
      <c r="BUR1216" s="230"/>
      <c r="BUS1216" s="231"/>
      <c r="BUT1216" s="231"/>
      <c r="BUU1216" s="232"/>
      <c r="BUV1216" s="233"/>
      <c r="BUW1216" s="234"/>
      <c r="BUX1216" s="235"/>
      <c r="BUY1216" s="229"/>
      <c r="BUZ1216" s="230"/>
      <c r="BVA1216" s="231"/>
      <c r="BVB1216" s="231"/>
      <c r="BVC1216" s="232"/>
      <c r="BVD1216" s="233"/>
      <c r="BVE1216" s="234"/>
      <c r="BVF1216" s="235"/>
      <c r="BVG1216" s="229"/>
      <c r="BVH1216" s="230"/>
      <c r="BVI1216" s="231"/>
      <c r="BVJ1216" s="231"/>
      <c r="BVK1216" s="232"/>
      <c r="BVL1216" s="233"/>
      <c r="BVM1216" s="234"/>
      <c r="BVN1216" s="235"/>
      <c r="BVO1216" s="229"/>
      <c r="BVP1216" s="230"/>
      <c r="BVQ1216" s="231"/>
      <c r="BVR1216" s="231"/>
      <c r="BVS1216" s="232"/>
      <c r="BVT1216" s="233"/>
      <c r="BVU1216" s="234"/>
      <c r="BVV1216" s="235"/>
      <c r="BVW1216" s="229"/>
      <c r="BVX1216" s="230"/>
      <c r="BVY1216" s="231"/>
      <c r="BVZ1216" s="231"/>
      <c r="BWA1216" s="232"/>
      <c r="BWB1216" s="233"/>
      <c r="BWC1216" s="234"/>
      <c r="BWD1216" s="235"/>
      <c r="BWE1216" s="229"/>
      <c r="BWF1216" s="230"/>
      <c r="BWG1216" s="231"/>
      <c r="BWH1216" s="231"/>
      <c r="BWI1216" s="232"/>
      <c r="BWJ1216" s="233"/>
      <c r="BWK1216" s="234"/>
      <c r="BWL1216" s="235"/>
      <c r="BWM1216" s="229"/>
      <c r="BWN1216" s="230"/>
      <c r="BWO1216" s="231"/>
      <c r="BWP1216" s="231"/>
      <c r="BWQ1216" s="232"/>
      <c r="BWR1216" s="233"/>
      <c r="BWS1216" s="234"/>
      <c r="BWT1216" s="235"/>
      <c r="BWU1216" s="229"/>
      <c r="BWV1216" s="230"/>
      <c r="BWW1216" s="231"/>
      <c r="BWX1216" s="231"/>
      <c r="BWY1216" s="232"/>
      <c r="BWZ1216" s="233"/>
      <c r="BXA1216" s="234"/>
      <c r="BXB1216" s="235"/>
      <c r="BXC1216" s="229"/>
      <c r="BXD1216" s="230"/>
      <c r="BXE1216" s="231"/>
      <c r="BXF1216" s="231"/>
      <c r="BXG1216" s="232"/>
      <c r="BXH1216" s="233"/>
      <c r="BXI1216" s="234"/>
      <c r="BXJ1216" s="235"/>
      <c r="BXK1216" s="229"/>
      <c r="BXL1216" s="230"/>
      <c r="BXM1216" s="231"/>
      <c r="BXN1216" s="231"/>
      <c r="BXO1216" s="232"/>
      <c r="BXP1216" s="233"/>
      <c r="BXQ1216" s="234"/>
      <c r="BXR1216" s="235"/>
      <c r="BXS1216" s="229"/>
      <c r="BXT1216" s="230"/>
      <c r="BXU1216" s="231"/>
      <c r="BXV1216" s="231"/>
      <c r="BXW1216" s="232"/>
      <c r="BXX1216" s="233"/>
      <c r="BXY1216" s="234"/>
      <c r="BXZ1216" s="235"/>
      <c r="BYA1216" s="229"/>
      <c r="BYB1216" s="230"/>
      <c r="BYC1216" s="231"/>
      <c r="BYD1216" s="231"/>
      <c r="BYE1216" s="232"/>
      <c r="BYF1216" s="233"/>
      <c r="BYG1216" s="234"/>
      <c r="BYH1216" s="235"/>
      <c r="BYI1216" s="229"/>
      <c r="BYJ1216" s="230"/>
      <c r="BYK1216" s="231"/>
      <c r="BYL1216" s="231"/>
      <c r="BYM1216" s="232"/>
      <c r="BYN1216" s="233"/>
      <c r="BYO1216" s="234"/>
      <c r="BYP1216" s="235"/>
      <c r="BYQ1216" s="229"/>
      <c r="BYR1216" s="230"/>
      <c r="BYS1216" s="231"/>
      <c r="BYT1216" s="231"/>
      <c r="BYU1216" s="232"/>
      <c r="BYV1216" s="233"/>
      <c r="BYW1216" s="234"/>
      <c r="BYX1216" s="235"/>
      <c r="BYY1216" s="229"/>
      <c r="BYZ1216" s="230"/>
      <c r="BZA1216" s="231"/>
      <c r="BZB1216" s="231"/>
      <c r="BZC1216" s="232"/>
      <c r="BZD1216" s="233"/>
      <c r="BZE1216" s="234"/>
      <c r="BZF1216" s="235"/>
      <c r="BZG1216" s="229"/>
      <c r="BZH1216" s="230"/>
      <c r="BZI1216" s="231"/>
      <c r="BZJ1216" s="231"/>
      <c r="BZK1216" s="232"/>
      <c r="BZL1216" s="233"/>
      <c r="BZM1216" s="234"/>
      <c r="BZN1216" s="235"/>
      <c r="BZO1216" s="229"/>
      <c r="BZP1216" s="230"/>
      <c r="BZQ1216" s="231"/>
      <c r="BZR1216" s="231"/>
      <c r="BZS1216" s="232"/>
      <c r="BZT1216" s="233"/>
      <c r="BZU1216" s="234"/>
      <c r="BZV1216" s="235"/>
      <c r="BZW1216" s="229"/>
      <c r="BZX1216" s="230"/>
      <c r="BZY1216" s="231"/>
      <c r="BZZ1216" s="231"/>
      <c r="CAA1216" s="232"/>
      <c r="CAB1216" s="233"/>
      <c r="CAC1216" s="234"/>
      <c r="CAD1216" s="235"/>
      <c r="CAE1216" s="229"/>
      <c r="CAF1216" s="230"/>
      <c r="CAG1216" s="231"/>
      <c r="CAH1216" s="231"/>
      <c r="CAI1216" s="232"/>
      <c r="CAJ1216" s="233"/>
      <c r="CAK1216" s="234"/>
      <c r="CAL1216" s="235"/>
      <c r="CAM1216" s="229"/>
      <c r="CAN1216" s="230"/>
      <c r="CAO1216" s="231"/>
      <c r="CAP1216" s="231"/>
      <c r="CAQ1216" s="232"/>
      <c r="CAR1216" s="233"/>
      <c r="CAS1216" s="234"/>
      <c r="CAT1216" s="235"/>
      <c r="CAU1216" s="229"/>
      <c r="CAV1216" s="230"/>
      <c r="CAW1216" s="231"/>
      <c r="CAX1216" s="231"/>
      <c r="CAY1216" s="232"/>
      <c r="CAZ1216" s="233"/>
      <c r="CBA1216" s="234"/>
      <c r="CBB1216" s="235"/>
      <c r="CBC1216" s="229"/>
      <c r="CBD1216" s="230"/>
      <c r="CBE1216" s="231"/>
      <c r="CBF1216" s="231"/>
      <c r="CBG1216" s="232"/>
      <c r="CBH1216" s="233"/>
      <c r="CBI1216" s="234"/>
      <c r="CBJ1216" s="235"/>
      <c r="CBK1216" s="229"/>
      <c r="CBL1216" s="230"/>
      <c r="CBM1216" s="231"/>
      <c r="CBN1216" s="231"/>
      <c r="CBO1216" s="232"/>
      <c r="CBP1216" s="233"/>
      <c r="CBQ1216" s="234"/>
      <c r="CBR1216" s="235"/>
      <c r="CBS1216" s="229"/>
      <c r="CBT1216" s="230"/>
      <c r="CBU1216" s="231"/>
      <c r="CBV1216" s="231"/>
      <c r="CBW1216" s="232"/>
      <c r="CBX1216" s="233"/>
      <c r="CBY1216" s="234"/>
      <c r="CBZ1216" s="235"/>
      <c r="CCA1216" s="229"/>
      <c r="CCB1216" s="230"/>
      <c r="CCC1216" s="231"/>
      <c r="CCD1216" s="231"/>
      <c r="CCE1216" s="232"/>
      <c r="CCF1216" s="233"/>
      <c r="CCG1216" s="234"/>
      <c r="CCH1216" s="235"/>
      <c r="CCI1216" s="229"/>
      <c r="CCJ1216" s="230"/>
      <c r="CCK1216" s="231"/>
      <c r="CCL1216" s="231"/>
      <c r="CCM1216" s="232"/>
      <c r="CCN1216" s="233"/>
      <c r="CCO1216" s="234"/>
      <c r="CCP1216" s="235"/>
      <c r="CCQ1216" s="229"/>
      <c r="CCR1216" s="230"/>
      <c r="CCS1216" s="231"/>
      <c r="CCT1216" s="231"/>
      <c r="CCU1216" s="232"/>
      <c r="CCV1216" s="233"/>
      <c r="CCW1216" s="234"/>
      <c r="CCX1216" s="235"/>
      <c r="CCY1216" s="229"/>
      <c r="CCZ1216" s="230"/>
      <c r="CDA1216" s="231"/>
      <c r="CDB1216" s="231"/>
      <c r="CDC1216" s="232"/>
      <c r="CDD1216" s="233"/>
      <c r="CDE1216" s="234"/>
      <c r="CDF1216" s="235"/>
      <c r="CDG1216" s="229"/>
      <c r="CDH1216" s="230"/>
      <c r="CDI1216" s="231"/>
      <c r="CDJ1216" s="231"/>
      <c r="CDK1216" s="232"/>
      <c r="CDL1216" s="233"/>
      <c r="CDM1216" s="234"/>
      <c r="CDN1216" s="235"/>
      <c r="CDO1216" s="229"/>
      <c r="CDP1216" s="230"/>
      <c r="CDQ1216" s="231"/>
      <c r="CDR1216" s="231"/>
      <c r="CDS1216" s="232"/>
      <c r="CDT1216" s="233"/>
      <c r="CDU1216" s="234"/>
      <c r="CDV1216" s="235"/>
      <c r="CDW1216" s="229"/>
      <c r="CDX1216" s="230"/>
      <c r="CDY1216" s="231"/>
      <c r="CDZ1216" s="231"/>
      <c r="CEA1216" s="232"/>
      <c r="CEB1216" s="233"/>
      <c r="CEC1216" s="234"/>
      <c r="CED1216" s="235"/>
      <c r="CEE1216" s="229"/>
      <c r="CEF1216" s="230"/>
      <c r="CEG1216" s="231"/>
      <c r="CEH1216" s="231"/>
      <c r="CEI1216" s="232"/>
      <c r="CEJ1216" s="233"/>
      <c r="CEK1216" s="234"/>
      <c r="CEL1216" s="235"/>
      <c r="CEM1216" s="229"/>
      <c r="CEN1216" s="230"/>
      <c r="CEO1216" s="231"/>
      <c r="CEP1216" s="231"/>
      <c r="CEQ1216" s="232"/>
      <c r="CER1216" s="233"/>
      <c r="CES1216" s="234"/>
      <c r="CET1216" s="235"/>
      <c r="CEU1216" s="229"/>
      <c r="CEV1216" s="230"/>
      <c r="CEW1216" s="231"/>
      <c r="CEX1216" s="231"/>
      <c r="CEY1216" s="232"/>
      <c r="CEZ1216" s="233"/>
      <c r="CFA1216" s="234"/>
      <c r="CFB1216" s="235"/>
      <c r="CFC1216" s="229"/>
      <c r="CFD1216" s="230"/>
      <c r="CFE1216" s="231"/>
      <c r="CFF1216" s="231"/>
      <c r="CFG1216" s="232"/>
      <c r="CFH1216" s="233"/>
      <c r="CFI1216" s="234"/>
      <c r="CFJ1216" s="235"/>
      <c r="CFK1216" s="229"/>
      <c r="CFL1216" s="230"/>
      <c r="CFM1216" s="231"/>
      <c r="CFN1216" s="231"/>
      <c r="CFO1216" s="232"/>
      <c r="CFP1216" s="233"/>
      <c r="CFQ1216" s="234"/>
      <c r="CFR1216" s="235"/>
      <c r="CFS1216" s="229"/>
      <c r="CFT1216" s="230"/>
      <c r="CFU1216" s="231"/>
      <c r="CFV1216" s="231"/>
      <c r="CFW1216" s="232"/>
      <c r="CFX1216" s="233"/>
      <c r="CFY1216" s="234"/>
      <c r="CFZ1216" s="235"/>
      <c r="CGA1216" s="229"/>
      <c r="CGB1216" s="230"/>
      <c r="CGC1216" s="231"/>
      <c r="CGD1216" s="231"/>
      <c r="CGE1216" s="232"/>
      <c r="CGF1216" s="233"/>
      <c r="CGG1216" s="234"/>
      <c r="CGH1216" s="235"/>
      <c r="CGI1216" s="229"/>
      <c r="CGJ1216" s="230"/>
      <c r="CGK1216" s="231"/>
      <c r="CGL1216" s="231"/>
      <c r="CGM1216" s="232"/>
      <c r="CGN1216" s="233"/>
      <c r="CGO1216" s="234"/>
      <c r="CGP1216" s="235"/>
      <c r="CGQ1216" s="229"/>
      <c r="CGR1216" s="230"/>
      <c r="CGS1216" s="231"/>
      <c r="CGT1216" s="231"/>
      <c r="CGU1216" s="232"/>
      <c r="CGV1216" s="233"/>
      <c r="CGW1216" s="234"/>
      <c r="CGX1216" s="235"/>
      <c r="CGY1216" s="229"/>
      <c r="CGZ1216" s="230"/>
      <c r="CHA1216" s="231"/>
      <c r="CHB1216" s="231"/>
      <c r="CHC1216" s="232"/>
      <c r="CHD1216" s="233"/>
      <c r="CHE1216" s="234"/>
      <c r="CHF1216" s="235"/>
      <c r="CHG1216" s="229"/>
      <c r="CHH1216" s="230"/>
      <c r="CHI1216" s="231"/>
      <c r="CHJ1216" s="231"/>
      <c r="CHK1216" s="232"/>
      <c r="CHL1216" s="233"/>
      <c r="CHM1216" s="234"/>
      <c r="CHN1216" s="235"/>
      <c r="CHO1216" s="229"/>
      <c r="CHP1216" s="230"/>
      <c r="CHQ1216" s="231"/>
      <c r="CHR1216" s="231"/>
      <c r="CHS1216" s="232"/>
      <c r="CHT1216" s="233"/>
      <c r="CHU1216" s="234"/>
      <c r="CHV1216" s="235"/>
      <c r="CHW1216" s="229"/>
      <c r="CHX1216" s="230"/>
      <c r="CHY1216" s="231"/>
      <c r="CHZ1216" s="231"/>
      <c r="CIA1216" s="232"/>
      <c r="CIB1216" s="233"/>
      <c r="CIC1216" s="234"/>
      <c r="CID1216" s="235"/>
      <c r="CIE1216" s="229"/>
      <c r="CIF1216" s="230"/>
      <c r="CIG1216" s="231"/>
      <c r="CIH1216" s="231"/>
      <c r="CII1216" s="232"/>
      <c r="CIJ1216" s="233"/>
      <c r="CIK1216" s="234"/>
      <c r="CIL1216" s="235"/>
      <c r="CIM1216" s="229"/>
      <c r="CIN1216" s="230"/>
      <c r="CIO1216" s="231"/>
      <c r="CIP1216" s="231"/>
      <c r="CIQ1216" s="232"/>
      <c r="CIR1216" s="233"/>
      <c r="CIS1216" s="234"/>
      <c r="CIT1216" s="235"/>
      <c r="CIU1216" s="229"/>
      <c r="CIV1216" s="230"/>
      <c r="CIW1216" s="231"/>
      <c r="CIX1216" s="231"/>
      <c r="CIY1216" s="232"/>
      <c r="CIZ1216" s="233"/>
      <c r="CJA1216" s="234"/>
      <c r="CJB1216" s="235"/>
      <c r="CJC1216" s="229"/>
      <c r="CJD1216" s="230"/>
      <c r="CJE1216" s="231"/>
      <c r="CJF1216" s="231"/>
      <c r="CJG1216" s="232"/>
      <c r="CJH1216" s="233"/>
      <c r="CJI1216" s="234"/>
      <c r="CJJ1216" s="235"/>
      <c r="CJK1216" s="229"/>
      <c r="CJL1216" s="230"/>
      <c r="CJM1216" s="231"/>
      <c r="CJN1216" s="231"/>
      <c r="CJO1216" s="232"/>
      <c r="CJP1216" s="233"/>
      <c r="CJQ1216" s="234"/>
      <c r="CJR1216" s="235"/>
      <c r="CJS1216" s="229"/>
      <c r="CJT1216" s="230"/>
      <c r="CJU1216" s="231"/>
      <c r="CJV1216" s="231"/>
      <c r="CJW1216" s="232"/>
      <c r="CJX1216" s="233"/>
      <c r="CJY1216" s="234"/>
      <c r="CJZ1216" s="235"/>
      <c r="CKA1216" s="229"/>
      <c r="CKB1216" s="230"/>
      <c r="CKC1216" s="231"/>
      <c r="CKD1216" s="231"/>
      <c r="CKE1216" s="232"/>
      <c r="CKF1216" s="233"/>
      <c r="CKG1216" s="234"/>
      <c r="CKH1216" s="235"/>
      <c r="CKI1216" s="229"/>
      <c r="CKJ1216" s="230"/>
      <c r="CKK1216" s="231"/>
      <c r="CKL1216" s="231"/>
      <c r="CKM1216" s="232"/>
      <c r="CKN1216" s="233"/>
      <c r="CKO1216" s="234"/>
      <c r="CKP1216" s="235"/>
      <c r="CKQ1216" s="229"/>
      <c r="CKR1216" s="230"/>
      <c r="CKS1216" s="231"/>
      <c r="CKT1216" s="231"/>
      <c r="CKU1216" s="232"/>
      <c r="CKV1216" s="233"/>
      <c r="CKW1216" s="234"/>
      <c r="CKX1216" s="235"/>
      <c r="CKY1216" s="229"/>
      <c r="CKZ1216" s="230"/>
      <c r="CLA1216" s="231"/>
      <c r="CLB1216" s="231"/>
      <c r="CLC1216" s="232"/>
      <c r="CLD1216" s="233"/>
      <c r="CLE1216" s="234"/>
      <c r="CLF1216" s="235"/>
      <c r="CLG1216" s="229"/>
      <c r="CLH1216" s="230"/>
      <c r="CLI1216" s="231"/>
      <c r="CLJ1216" s="231"/>
      <c r="CLK1216" s="232"/>
      <c r="CLL1216" s="233"/>
      <c r="CLM1216" s="234"/>
      <c r="CLN1216" s="235"/>
      <c r="CLO1216" s="229"/>
      <c r="CLP1216" s="230"/>
      <c r="CLQ1216" s="231"/>
      <c r="CLR1216" s="231"/>
      <c r="CLS1216" s="232"/>
      <c r="CLT1216" s="233"/>
      <c r="CLU1216" s="234"/>
      <c r="CLV1216" s="235"/>
      <c r="CLW1216" s="229"/>
      <c r="CLX1216" s="230"/>
      <c r="CLY1216" s="231"/>
      <c r="CLZ1216" s="231"/>
      <c r="CMA1216" s="232"/>
      <c r="CMB1216" s="233"/>
      <c r="CMC1216" s="234"/>
      <c r="CMD1216" s="235"/>
      <c r="CME1216" s="229"/>
      <c r="CMF1216" s="230"/>
      <c r="CMG1216" s="231"/>
      <c r="CMH1216" s="231"/>
      <c r="CMI1216" s="232"/>
      <c r="CMJ1216" s="233"/>
      <c r="CMK1216" s="234"/>
      <c r="CML1216" s="235"/>
      <c r="CMM1216" s="229"/>
      <c r="CMN1216" s="230"/>
      <c r="CMO1216" s="231"/>
      <c r="CMP1216" s="231"/>
      <c r="CMQ1216" s="232"/>
      <c r="CMR1216" s="233"/>
      <c r="CMS1216" s="234"/>
      <c r="CMT1216" s="235"/>
      <c r="CMU1216" s="229"/>
      <c r="CMV1216" s="230"/>
      <c r="CMW1216" s="231"/>
      <c r="CMX1216" s="231"/>
      <c r="CMY1216" s="232"/>
      <c r="CMZ1216" s="233"/>
      <c r="CNA1216" s="234"/>
      <c r="CNB1216" s="235"/>
      <c r="CNC1216" s="229"/>
      <c r="CND1216" s="230"/>
      <c r="CNE1216" s="231"/>
      <c r="CNF1216" s="231"/>
      <c r="CNG1216" s="232"/>
      <c r="CNH1216" s="233"/>
      <c r="CNI1216" s="234"/>
      <c r="CNJ1216" s="235"/>
      <c r="CNK1216" s="229"/>
      <c r="CNL1216" s="230"/>
      <c r="CNM1216" s="231"/>
      <c r="CNN1216" s="231"/>
      <c r="CNO1216" s="232"/>
      <c r="CNP1216" s="233"/>
      <c r="CNQ1216" s="234"/>
      <c r="CNR1216" s="235"/>
      <c r="CNS1216" s="229"/>
      <c r="CNT1216" s="230"/>
      <c r="CNU1216" s="231"/>
      <c r="CNV1216" s="231"/>
      <c r="CNW1216" s="232"/>
      <c r="CNX1216" s="233"/>
      <c r="CNY1216" s="234"/>
      <c r="CNZ1216" s="235"/>
      <c r="COA1216" s="229"/>
      <c r="COB1216" s="230"/>
      <c r="COC1216" s="231"/>
      <c r="COD1216" s="231"/>
      <c r="COE1216" s="232"/>
      <c r="COF1216" s="233"/>
      <c r="COG1216" s="234"/>
      <c r="COH1216" s="235"/>
      <c r="COI1216" s="229"/>
      <c r="COJ1216" s="230"/>
      <c r="COK1216" s="231"/>
      <c r="COL1216" s="231"/>
      <c r="COM1216" s="232"/>
      <c r="CON1216" s="233"/>
      <c r="COO1216" s="234"/>
      <c r="COP1216" s="235"/>
      <c r="COQ1216" s="229"/>
      <c r="COR1216" s="230"/>
      <c r="COS1216" s="231"/>
      <c r="COT1216" s="231"/>
      <c r="COU1216" s="232"/>
      <c r="COV1216" s="233"/>
      <c r="COW1216" s="234"/>
      <c r="COX1216" s="235"/>
      <c r="COY1216" s="229"/>
      <c r="COZ1216" s="230"/>
      <c r="CPA1216" s="231"/>
      <c r="CPB1216" s="231"/>
      <c r="CPC1216" s="232"/>
      <c r="CPD1216" s="233"/>
      <c r="CPE1216" s="234"/>
      <c r="CPF1216" s="235"/>
      <c r="CPG1216" s="229"/>
      <c r="CPH1216" s="230"/>
      <c r="CPI1216" s="231"/>
      <c r="CPJ1216" s="231"/>
      <c r="CPK1216" s="232"/>
      <c r="CPL1216" s="233"/>
      <c r="CPM1216" s="234"/>
      <c r="CPN1216" s="235"/>
      <c r="CPO1216" s="229"/>
      <c r="CPP1216" s="230"/>
      <c r="CPQ1216" s="231"/>
      <c r="CPR1216" s="231"/>
      <c r="CPS1216" s="232"/>
      <c r="CPT1216" s="233"/>
      <c r="CPU1216" s="234"/>
      <c r="CPV1216" s="235"/>
      <c r="CPW1216" s="229"/>
      <c r="CPX1216" s="230"/>
      <c r="CPY1216" s="231"/>
      <c r="CPZ1216" s="231"/>
      <c r="CQA1216" s="232"/>
      <c r="CQB1216" s="233"/>
      <c r="CQC1216" s="234"/>
      <c r="CQD1216" s="235"/>
      <c r="CQE1216" s="229"/>
      <c r="CQF1216" s="230"/>
      <c r="CQG1216" s="231"/>
      <c r="CQH1216" s="231"/>
      <c r="CQI1216" s="232"/>
      <c r="CQJ1216" s="233"/>
      <c r="CQK1216" s="234"/>
      <c r="CQL1216" s="235"/>
      <c r="CQM1216" s="229"/>
      <c r="CQN1216" s="230"/>
      <c r="CQO1216" s="231"/>
      <c r="CQP1216" s="231"/>
      <c r="CQQ1216" s="232"/>
      <c r="CQR1216" s="233"/>
      <c r="CQS1216" s="234"/>
      <c r="CQT1216" s="235"/>
      <c r="CQU1216" s="229"/>
      <c r="CQV1216" s="230"/>
      <c r="CQW1216" s="231"/>
      <c r="CQX1216" s="231"/>
      <c r="CQY1216" s="232"/>
      <c r="CQZ1216" s="233"/>
      <c r="CRA1216" s="234"/>
      <c r="CRB1216" s="235"/>
      <c r="CRC1216" s="229"/>
      <c r="CRD1216" s="230"/>
      <c r="CRE1216" s="231"/>
      <c r="CRF1216" s="231"/>
      <c r="CRG1216" s="232"/>
      <c r="CRH1216" s="233"/>
      <c r="CRI1216" s="234"/>
      <c r="CRJ1216" s="235"/>
      <c r="CRK1216" s="229"/>
      <c r="CRL1216" s="230"/>
      <c r="CRM1216" s="231"/>
      <c r="CRN1216" s="231"/>
      <c r="CRO1216" s="232"/>
      <c r="CRP1216" s="233"/>
      <c r="CRQ1216" s="234"/>
      <c r="CRR1216" s="235"/>
      <c r="CRS1216" s="229"/>
      <c r="CRT1216" s="230"/>
      <c r="CRU1216" s="231"/>
      <c r="CRV1216" s="231"/>
      <c r="CRW1216" s="232"/>
      <c r="CRX1216" s="233"/>
      <c r="CRY1216" s="234"/>
      <c r="CRZ1216" s="235"/>
      <c r="CSA1216" s="229"/>
      <c r="CSB1216" s="230"/>
      <c r="CSC1216" s="231"/>
      <c r="CSD1216" s="231"/>
      <c r="CSE1216" s="232"/>
      <c r="CSF1216" s="233"/>
      <c r="CSG1216" s="234"/>
      <c r="CSH1216" s="235"/>
      <c r="CSI1216" s="229"/>
      <c r="CSJ1216" s="230"/>
      <c r="CSK1216" s="231"/>
      <c r="CSL1216" s="231"/>
      <c r="CSM1216" s="232"/>
      <c r="CSN1216" s="233"/>
      <c r="CSO1216" s="234"/>
      <c r="CSP1216" s="235"/>
      <c r="CSQ1216" s="229"/>
      <c r="CSR1216" s="230"/>
      <c r="CSS1216" s="231"/>
      <c r="CST1216" s="231"/>
      <c r="CSU1216" s="232"/>
      <c r="CSV1216" s="233"/>
      <c r="CSW1216" s="234"/>
      <c r="CSX1216" s="235"/>
      <c r="CSY1216" s="229"/>
      <c r="CSZ1216" s="230"/>
      <c r="CTA1216" s="231"/>
      <c r="CTB1216" s="231"/>
      <c r="CTC1216" s="232"/>
      <c r="CTD1216" s="233"/>
      <c r="CTE1216" s="234"/>
      <c r="CTF1216" s="235"/>
      <c r="CTG1216" s="229"/>
      <c r="CTH1216" s="230"/>
      <c r="CTI1216" s="231"/>
      <c r="CTJ1216" s="231"/>
      <c r="CTK1216" s="232"/>
      <c r="CTL1216" s="233"/>
      <c r="CTM1216" s="234"/>
      <c r="CTN1216" s="235"/>
      <c r="CTO1216" s="229"/>
      <c r="CTP1216" s="230"/>
      <c r="CTQ1216" s="231"/>
      <c r="CTR1216" s="231"/>
      <c r="CTS1216" s="232"/>
      <c r="CTT1216" s="233"/>
      <c r="CTU1216" s="234"/>
      <c r="CTV1216" s="235"/>
      <c r="CTW1216" s="229"/>
      <c r="CTX1216" s="230"/>
      <c r="CTY1216" s="231"/>
      <c r="CTZ1216" s="231"/>
      <c r="CUA1216" s="232"/>
      <c r="CUB1216" s="233"/>
      <c r="CUC1216" s="234"/>
      <c r="CUD1216" s="235"/>
      <c r="CUE1216" s="229"/>
      <c r="CUF1216" s="230"/>
      <c r="CUG1216" s="231"/>
      <c r="CUH1216" s="231"/>
      <c r="CUI1216" s="232"/>
      <c r="CUJ1216" s="233"/>
      <c r="CUK1216" s="234"/>
      <c r="CUL1216" s="235"/>
      <c r="CUM1216" s="229"/>
      <c r="CUN1216" s="230"/>
      <c r="CUO1216" s="231"/>
      <c r="CUP1216" s="231"/>
      <c r="CUQ1216" s="232"/>
      <c r="CUR1216" s="233"/>
      <c r="CUS1216" s="234"/>
      <c r="CUT1216" s="235"/>
      <c r="CUU1216" s="229"/>
      <c r="CUV1216" s="230"/>
      <c r="CUW1216" s="231"/>
      <c r="CUX1216" s="231"/>
      <c r="CUY1216" s="232"/>
      <c r="CUZ1216" s="233"/>
      <c r="CVA1216" s="234"/>
      <c r="CVB1216" s="235"/>
      <c r="CVC1216" s="229"/>
      <c r="CVD1216" s="230"/>
      <c r="CVE1216" s="231"/>
      <c r="CVF1216" s="231"/>
      <c r="CVG1216" s="232"/>
      <c r="CVH1216" s="233"/>
      <c r="CVI1216" s="234"/>
      <c r="CVJ1216" s="235"/>
      <c r="CVK1216" s="229"/>
      <c r="CVL1216" s="230"/>
      <c r="CVM1216" s="231"/>
      <c r="CVN1216" s="231"/>
      <c r="CVO1216" s="232"/>
      <c r="CVP1216" s="233"/>
      <c r="CVQ1216" s="234"/>
      <c r="CVR1216" s="235"/>
      <c r="CVS1216" s="229"/>
      <c r="CVT1216" s="230"/>
      <c r="CVU1216" s="231"/>
      <c r="CVV1216" s="231"/>
      <c r="CVW1216" s="232"/>
      <c r="CVX1216" s="233"/>
      <c r="CVY1216" s="234"/>
      <c r="CVZ1216" s="235"/>
      <c r="CWA1216" s="229"/>
      <c r="CWB1216" s="230"/>
      <c r="CWC1216" s="231"/>
      <c r="CWD1216" s="231"/>
      <c r="CWE1216" s="232"/>
      <c r="CWF1216" s="233"/>
      <c r="CWG1216" s="234"/>
      <c r="CWH1216" s="235"/>
      <c r="CWI1216" s="229"/>
      <c r="CWJ1216" s="230"/>
      <c r="CWK1216" s="231"/>
      <c r="CWL1216" s="231"/>
      <c r="CWM1216" s="232"/>
      <c r="CWN1216" s="233"/>
      <c r="CWO1216" s="234"/>
      <c r="CWP1216" s="235"/>
      <c r="CWQ1216" s="229"/>
      <c r="CWR1216" s="230"/>
      <c r="CWS1216" s="231"/>
      <c r="CWT1216" s="231"/>
      <c r="CWU1216" s="232"/>
      <c r="CWV1216" s="233"/>
      <c r="CWW1216" s="234"/>
      <c r="CWX1216" s="235"/>
      <c r="CWY1216" s="229"/>
      <c r="CWZ1216" s="230"/>
      <c r="CXA1216" s="231"/>
      <c r="CXB1216" s="231"/>
      <c r="CXC1216" s="232"/>
      <c r="CXD1216" s="233"/>
      <c r="CXE1216" s="234"/>
      <c r="CXF1216" s="235"/>
      <c r="CXG1216" s="229"/>
      <c r="CXH1216" s="230"/>
      <c r="CXI1216" s="231"/>
      <c r="CXJ1216" s="231"/>
      <c r="CXK1216" s="232"/>
      <c r="CXL1216" s="233"/>
      <c r="CXM1216" s="234"/>
      <c r="CXN1216" s="235"/>
      <c r="CXO1216" s="229"/>
      <c r="CXP1216" s="230"/>
      <c r="CXQ1216" s="231"/>
      <c r="CXR1216" s="231"/>
      <c r="CXS1216" s="232"/>
      <c r="CXT1216" s="233"/>
      <c r="CXU1216" s="234"/>
      <c r="CXV1216" s="235"/>
      <c r="CXW1216" s="229"/>
      <c r="CXX1216" s="230"/>
      <c r="CXY1216" s="231"/>
      <c r="CXZ1216" s="231"/>
      <c r="CYA1216" s="232"/>
      <c r="CYB1216" s="233"/>
      <c r="CYC1216" s="234"/>
      <c r="CYD1216" s="235"/>
      <c r="CYE1216" s="229"/>
      <c r="CYF1216" s="230"/>
      <c r="CYG1216" s="231"/>
      <c r="CYH1216" s="231"/>
      <c r="CYI1216" s="232"/>
      <c r="CYJ1216" s="233"/>
      <c r="CYK1216" s="234"/>
      <c r="CYL1216" s="235"/>
      <c r="CYM1216" s="229"/>
      <c r="CYN1216" s="230"/>
      <c r="CYO1216" s="231"/>
      <c r="CYP1216" s="231"/>
      <c r="CYQ1216" s="232"/>
      <c r="CYR1216" s="233"/>
      <c r="CYS1216" s="234"/>
      <c r="CYT1216" s="235"/>
      <c r="CYU1216" s="229"/>
      <c r="CYV1216" s="230"/>
      <c r="CYW1216" s="231"/>
      <c r="CYX1216" s="231"/>
      <c r="CYY1216" s="232"/>
      <c r="CYZ1216" s="233"/>
      <c r="CZA1216" s="234"/>
      <c r="CZB1216" s="235"/>
      <c r="CZC1216" s="229"/>
      <c r="CZD1216" s="230"/>
      <c r="CZE1216" s="231"/>
      <c r="CZF1216" s="231"/>
      <c r="CZG1216" s="232"/>
      <c r="CZH1216" s="233"/>
      <c r="CZI1216" s="234"/>
      <c r="CZJ1216" s="235"/>
      <c r="CZK1216" s="229"/>
      <c r="CZL1216" s="230"/>
      <c r="CZM1216" s="231"/>
      <c r="CZN1216" s="231"/>
      <c r="CZO1216" s="232"/>
      <c r="CZP1216" s="233"/>
      <c r="CZQ1216" s="234"/>
      <c r="CZR1216" s="235"/>
      <c r="CZS1216" s="229"/>
      <c r="CZT1216" s="230"/>
      <c r="CZU1216" s="231"/>
      <c r="CZV1216" s="231"/>
      <c r="CZW1216" s="232"/>
      <c r="CZX1216" s="233"/>
      <c r="CZY1216" s="234"/>
      <c r="CZZ1216" s="235"/>
      <c r="DAA1216" s="229"/>
      <c r="DAB1216" s="230"/>
      <c r="DAC1216" s="231"/>
      <c r="DAD1216" s="231"/>
      <c r="DAE1216" s="232"/>
      <c r="DAF1216" s="233"/>
      <c r="DAG1216" s="234"/>
      <c r="DAH1216" s="235"/>
      <c r="DAI1216" s="229"/>
      <c r="DAJ1216" s="230"/>
      <c r="DAK1216" s="231"/>
      <c r="DAL1216" s="231"/>
      <c r="DAM1216" s="232"/>
      <c r="DAN1216" s="233"/>
      <c r="DAO1216" s="234"/>
      <c r="DAP1216" s="235"/>
      <c r="DAQ1216" s="229"/>
      <c r="DAR1216" s="230"/>
      <c r="DAS1216" s="231"/>
      <c r="DAT1216" s="231"/>
      <c r="DAU1216" s="232"/>
      <c r="DAV1216" s="233"/>
      <c r="DAW1216" s="234"/>
      <c r="DAX1216" s="235"/>
      <c r="DAY1216" s="229"/>
      <c r="DAZ1216" s="230"/>
      <c r="DBA1216" s="231"/>
      <c r="DBB1216" s="231"/>
      <c r="DBC1216" s="232"/>
      <c r="DBD1216" s="233"/>
      <c r="DBE1216" s="234"/>
      <c r="DBF1216" s="235"/>
      <c r="DBG1216" s="229"/>
      <c r="DBH1216" s="230"/>
      <c r="DBI1216" s="231"/>
      <c r="DBJ1216" s="231"/>
      <c r="DBK1216" s="232"/>
      <c r="DBL1216" s="233"/>
      <c r="DBM1216" s="234"/>
      <c r="DBN1216" s="235"/>
      <c r="DBO1216" s="229"/>
      <c r="DBP1216" s="230"/>
      <c r="DBQ1216" s="231"/>
      <c r="DBR1216" s="231"/>
      <c r="DBS1216" s="232"/>
      <c r="DBT1216" s="233"/>
      <c r="DBU1216" s="234"/>
      <c r="DBV1216" s="235"/>
      <c r="DBW1216" s="229"/>
      <c r="DBX1216" s="230"/>
      <c r="DBY1216" s="231"/>
      <c r="DBZ1216" s="231"/>
      <c r="DCA1216" s="232"/>
      <c r="DCB1216" s="233"/>
      <c r="DCC1216" s="234"/>
      <c r="DCD1216" s="235"/>
      <c r="DCE1216" s="229"/>
      <c r="DCF1216" s="230"/>
      <c r="DCG1216" s="231"/>
      <c r="DCH1216" s="231"/>
      <c r="DCI1216" s="232"/>
      <c r="DCJ1216" s="233"/>
      <c r="DCK1216" s="234"/>
      <c r="DCL1216" s="235"/>
      <c r="DCM1216" s="229"/>
      <c r="DCN1216" s="230"/>
      <c r="DCO1216" s="231"/>
      <c r="DCP1216" s="231"/>
      <c r="DCQ1216" s="232"/>
      <c r="DCR1216" s="233"/>
      <c r="DCS1216" s="234"/>
      <c r="DCT1216" s="235"/>
      <c r="DCU1216" s="229"/>
      <c r="DCV1216" s="230"/>
      <c r="DCW1216" s="231"/>
      <c r="DCX1216" s="231"/>
      <c r="DCY1216" s="232"/>
      <c r="DCZ1216" s="233"/>
      <c r="DDA1216" s="234"/>
      <c r="DDB1216" s="235"/>
      <c r="DDC1216" s="229"/>
      <c r="DDD1216" s="230"/>
      <c r="DDE1216" s="231"/>
      <c r="DDF1216" s="231"/>
      <c r="DDG1216" s="232"/>
      <c r="DDH1216" s="233"/>
      <c r="DDI1216" s="234"/>
      <c r="DDJ1216" s="235"/>
      <c r="DDK1216" s="229"/>
      <c r="DDL1216" s="230"/>
      <c r="DDM1216" s="231"/>
      <c r="DDN1216" s="231"/>
      <c r="DDO1216" s="232"/>
      <c r="DDP1216" s="233"/>
      <c r="DDQ1216" s="234"/>
      <c r="DDR1216" s="235"/>
      <c r="DDS1216" s="229"/>
      <c r="DDT1216" s="230"/>
      <c r="DDU1216" s="231"/>
      <c r="DDV1216" s="231"/>
      <c r="DDW1216" s="232"/>
      <c r="DDX1216" s="233"/>
      <c r="DDY1216" s="234"/>
      <c r="DDZ1216" s="235"/>
      <c r="DEA1216" s="229"/>
      <c r="DEB1216" s="230"/>
      <c r="DEC1216" s="231"/>
      <c r="DED1216" s="231"/>
      <c r="DEE1216" s="232"/>
      <c r="DEF1216" s="233"/>
      <c r="DEG1216" s="234"/>
      <c r="DEH1216" s="235"/>
      <c r="DEI1216" s="229"/>
      <c r="DEJ1216" s="230"/>
      <c r="DEK1216" s="231"/>
      <c r="DEL1216" s="231"/>
      <c r="DEM1216" s="232"/>
      <c r="DEN1216" s="233"/>
      <c r="DEO1216" s="234"/>
      <c r="DEP1216" s="235"/>
      <c r="DEQ1216" s="229"/>
      <c r="DER1216" s="230"/>
      <c r="DES1216" s="231"/>
      <c r="DET1216" s="231"/>
      <c r="DEU1216" s="232"/>
      <c r="DEV1216" s="233"/>
      <c r="DEW1216" s="234"/>
      <c r="DEX1216" s="235"/>
      <c r="DEY1216" s="229"/>
      <c r="DEZ1216" s="230"/>
      <c r="DFA1216" s="231"/>
      <c r="DFB1216" s="231"/>
      <c r="DFC1216" s="232"/>
      <c r="DFD1216" s="233"/>
      <c r="DFE1216" s="234"/>
      <c r="DFF1216" s="235"/>
      <c r="DFG1216" s="229"/>
      <c r="DFH1216" s="230"/>
      <c r="DFI1216" s="231"/>
      <c r="DFJ1216" s="231"/>
      <c r="DFK1216" s="232"/>
      <c r="DFL1216" s="233"/>
      <c r="DFM1216" s="234"/>
      <c r="DFN1216" s="235"/>
      <c r="DFO1216" s="229"/>
      <c r="DFP1216" s="230"/>
      <c r="DFQ1216" s="231"/>
      <c r="DFR1216" s="231"/>
      <c r="DFS1216" s="232"/>
      <c r="DFT1216" s="233"/>
      <c r="DFU1216" s="234"/>
      <c r="DFV1216" s="235"/>
      <c r="DFW1216" s="229"/>
      <c r="DFX1216" s="230"/>
      <c r="DFY1216" s="231"/>
      <c r="DFZ1216" s="231"/>
      <c r="DGA1216" s="232"/>
      <c r="DGB1216" s="233"/>
      <c r="DGC1216" s="234"/>
      <c r="DGD1216" s="235"/>
      <c r="DGE1216" s="229"/>
      <c r="DGF1216" s="230"/>
      <c r="DGG1216" s="231"/>
      <c r="DGH1216" s="231"/>
      <c r="DGI1216" s="232"/>
      <c r="DGJ1216" s="233"/>
      <c r="DGK1216" s="234"/>
      <c r="DGL1216" s="235"/>
      <c r="DGM1216" s="229"/>
      <c r="DGN1216" s="230"/>
      <c r="DGO1216" s="231"/>
      <c r="DGP1216" s="231"/>
      <c r="DGQ1216" s="232"/>
      <c r="DGR1216" s="233"/>
      <c r="DGS1216" s="234"/>
      <c r="DGT1216" s="235"/>
      <c r="DGU1216" s="229"/>
      <c r="DGV1216" s="230"/>
      <c r="DGW1216" s="231"/>
      <c r="DGX1216" s="231"/>
      <c r="DGY1216" s="232"/>
      <c r="DGZ1216" s="233"/>
      <c r="DHA1216" s="234"/>
      <c r="DHB1216" s="235"/>
      <c r="DHC1216" s="229"/>
      <c r="DHD1216" s="230"/>
      <c r="DHE1216" s="231"/>
      <c r="DHF1216" s="231"/>
      <c r="DHG1216" s="232"/>
      <c r="DHH1216" s="233"/>
      <c r="DHI1216" s="234"/>
      <c r="DHJ1216" s="235"/>
      <c r="DHK1216" s="229"/>
      <c r="DHL1216" s="230"/>
      <c r="DHM1216" s="231"/>
      <c r="DHN1216" s="231"/>
      <c r="DHO1216" s="232"/>
      <c r="DHP1216" s="233"/>
      <c r="DHQ1216" s="234"/>
      <c r="DHR1216" s="235"/>
      <c r="DHS1216" s="229"/>
      <c r="DHT1216" s="230"/>
      <c r="DHU1216" s="231"/>
      <c r="DHV1216" s="231"/>
      <c r="DHW1216" s="232"/>
      <c r="DHX1216" s="233"/>
      <c r="DHY1216" s="234"/>
      <c r="DHZ1216" s="235"/>
      <c r="DIA1216" s="229"/>
      <c r="DIB1216" s="230"/>
      <c r="DIC1216" s="231"/>
      <c r="DID1216" s="231"/>
      <c r="DIE1216" s="232"/>
      <c r="DIF1216" s="233"/>
      <c r="DIG1216" s="234"/>
      <c r="DIH1216" s="235"/>
      <c r="DII1216" s="229"/>
      <c r="DIJ1216" s="230"/>
      <c r="DIK1216" s="231"/>
      <c r="DIL1216" s="231"/>
      <c r="DIM1216" s="232"/>
      <c r="DIN1216" s="233"/>
      <c r="DIO1216" s="234"/>
      <c r="DIP1216" s="235"/>
      <c r="DIQ1216" s="229"/>
      <c r="DIR1216" s="230"/>
      <c r="DIS1216" s="231"/>
      <c r="DIT1216" s="231"/>
      <c r="DIU1216" s="232"/>
      <c r="DIV1216" s="233"/>
      <c r="DIW1216" s="234"/>
      <c r="DIX1216" s="235"/>
      <c r="DIY1216" s="229"/>
      <c r="DIZ1216" s="230"/>
      <c r="DJA1216" s="231"/>
      <c r="DJB1216" s="231"/>
      <c r="DJC1216" s="232"/>
      <c r="DJD1216" s="233"/>
      <c r="DJE1216" s="234"/>
      <c r="DJF1216" s="235"/>
      <c r="DJG1216" s="229"/>
      <c r="DJH1216" s="230"/>
      <c r="DJI1216" s="231"/>
      <c r="DJJ1216" s="231"/>
      <c r="DJK1216" s="232"/>
      <c r="DJL1216" s="233"/>
      <c r="DJM1216" s="234"/>
      <c r="DJN1216" s="235"/>
      <c r="DJO1216" s="229"/>
      <c r="DJP1216" s="230"/>
      <c r="DJQ1216" s="231"/>
      <c r="DJR1216" s="231"/>
      <c r="DJS1216" s="232"/>
      <c r="DJT1216" s="233"/>
      <c r="DJU1216" s="234"/>
      <c r="DJV1216" s="235" t="e">
        <f>DJV1217</f>
        <v>#REF!</v>
      </c>
      <c r="DJW1216" s="229" t="s">
        <v>235</v>
      </c>
      <c r="DJX1216" s="230" t="s">
        <v>25</v>
      </c>
      <c r="DJY1216" s="231">
        <v>7</v>
      </c>
      <c r="DJZ1216" s="231">
        <v>2</v>
      </c>
      <c r="DKA1216" s="232" t="s">
        <v>236</v>
      </c>
      <c r="DKB1216" s="233">
        <v>0</v>
      </c>
      <c r="DKC1216" s="234"/>
      <c r="DKD1216" s="235" t="e">
        <f>DKD1217</f>
        <v>#REF!</v>
      </c>
      <c r="DKE1216" s="229" t="s">
        <v>235</v>
      </c>
      <c r="DKF1216" s="230" t="s">
        <v>25</v>
      </c>
      <c r="DKG1216" s="231">
        <v>7</v>
      </c>
      <c r="DKH1216" s="231">
        <v>2</v>
      </c>
      <c r="DKI1216" s="232" t="s">
        <v>236</v>
      </c>
      <c r="DKJ1216" s="233">
        <v>0</v>
      </c>
      <c r="DKK1216" s="234"/>
      <c r="DKL1216" s="235" t="e">
        <f>DKL1217</f>
        <v>#REF!</v>
      </c>
      <c r="DKM1216" s="229" t="s">
        <v>235</v>
      </c>
      <c r="DKN1216" s="230" t="s">
        <v>25</v>
      </c>
      <c r="DKO1216" s="231">
        <v>7</v>
      </c>
      <c r="DKP1216" s="231">
        <v>2</v>
      </c>
      <c r="DKQ1216" s="232" t="s">
        <v>236</v>
      </c>
      <c r="DKR1216" s="233">
        <v>0</v>
      </c>
      <c r="DKS1216" s="234"/>
      <c r="DKT1216" s="235" t="e">
        <f>DKT1217</f>
        <v>#REF!</v>
      </c>
      <c r="DKU1216" s="229" t="s">
        <v>235</v>
      </c>
      <c r="DKV1216" s="230" t="s">
        <v>25</v>
      </c>
      <c r="DKW1216" s="231">
        <v>7</v>
      </c>
      <c r="DKX1216" s="231">
        <v>2</v>
      </c>
      <c r="DKY1216" s="232" t="s">
        <v>236</v>
      </c>
      <c r="DKZ1216" s="233">
        <v>0</v>
      </c>
      <c r="DLA1216" s="234"/>
      <c r="DLB1216" s="235" t="e">
        <f>DLB1217</f>
        <v>#REF!</v>
      </c>
      <c r="DLC1216" s="229" t="s">
        <v>235</v>
      </c>
      <c r="DLD1216" s="230" t="s">
        <v>25</v>
      </c>
      <c r="DLE1216" s="231">
        <v>7</v>
      </c>
      <c r="DLF1216" s="231">
        <v>2</v>
      </c>
      <c r="DLG1216" s="232" t="s">
        <v>236</v>
      </c>
      <c r="DLH1216" s="233">
        <v>0</v>
      </c>
      <c r="DLI1216" s="234"/>
      <c r="DLJ1216" s="235" t="e">
        <f>DLJ1217</f>
        <v>#REF!</v>
      </c>
      <c r="DLK1216" s="229" t="s">
        <v>235</v>
      </c>
      <c r="DLL1216" s="230" t="s">
        <v>25</v>
      </c>
      <c r="DLM1216" s="231">
        <v>7</v>
      </c>
      <c r="DLN1216" s="231">
        <v>2</v>
      </c>
      <c r="DLO1216" s="232" t="s">
        <v>236</v>
      </c>
      <c r="DLP1216" s="233">
        <v>0</v>
      </c>
      <c r="DLQ1216" s="234"/>
      <c r="DLR1216" s="235" t="e">
        <f>DLR1217</f>
        <v>#REF!</v>
      </c>
      <c r="DLS1216" s="229" t="s">
        <v>235</v>
      </c>
      <c r="DLT1216" s="230" t="s">
        <v>25</v>
      </c>
      <c r="DLU1216" s="231">
        <v>7</v>
      </c>
      <c r="DLV1216" s="231">
        <v>2</v>
      </c>
      <c r="DLW1216" s="232" t="s">
        <v>236</v>
      </c>
      <c r="DLX1216" s="233">
        <v>0</v>
      </c>
      <c r="DLY1216" s="234"/>
      <c r="DLZ1216" s="235" t="e">
        <f>DLZ1217</f>
        <v>#REF!</v>
      </c>
      <c r="DMA1216" s="229" t="s">
        <v>235</v>
      </c>
      <c r="DMB1216" s="230" t="s">
        <v>25</v>
      </c>
      <c r="DMC1216" s="231">
        <v>7</v>
      </c>
      <c r="DMD1216" s="231">
        <v>2</v>
      </c>
      <c r="DME1216" s="232" t="s">
        <v>236</v>
      </c>
      <c r="DMF1216" s="233">
        <v>0</v>
      </c>
      <c r="DMG1216" s="234"/>
      <c r="DMH1216" s="235" t="e">
        <f>DMH1217</f>
        <v>#REF!</v>
      </c>
      <c r="DMI1216" s="229" t="s">
        <v>235</v>
      </c>
      <c r="DMJ1216" s="230" t="s">
        <v>25</v>
      </c>
      <c r="DMK1216" s="231">
        <v>7</v>
      </c>
      <c r="DML1216" s="231">
        <v>2</v>
      </c>
      <c r="DMM1216" s="232" t="s">
        <v>236</v>
      </c>
      <c r="DMN1216" s="233">
        <v>0</v>
      </c>
      <c r="DMO1216" s="234"/>
      <c r="DMP1216" s="235" t="e">
        <f>DMP1217</f>
        <v>#REF!</v>
      </c>
      <c r="DMQ1216" s="229" t="s">
        <v>235</v>
      </c>
      <c r="DMR1216" s="230" t="s">
        <v>25</v>
      </c>
      <c r="DMS1216" s="231">
        <v>7</v>
      </c>
      <c r="DMT1216" s="231">
        <v>2</v>
      </c>
      <c r="DMU1216" s="232" t="s">
        <v>236</v>
      </c>
      <c r="DMV1216" s="233">
        <v>0</v>
      </c>
      <c r="DMW1216" s="234"/>
      <c r="DMX1216" s="235" t="e">
        <f>DMX1217</f>
        <v>#REF!</v>
      </c>
      <c r="DMY1216" s="229" t="s">
        <v>235</v>
      </c>
      <c r="DMZ1216" s="230" t="s">
        <v>25</v>
      </c>
      <c r="DNA1216" s="231">
        <v>7</v>
      </c>
      <c r="DNB1216" s="231">
        <v>2</v>
      </c>
      <c r="DNC1216" s="232" t="s">
        <v>236</v>
      </c>
      <c r="DND1216" s="233">
        <v>0</v>
      </c>
      <c r="DNE1216" s="234"/>
      <c r="DNF1216" s="235" t="e">
        <f>DNF1217</f>
        <v>#REF!</v>
      </c>
      <c r="DNG1216" s="229" t="s">
        <v>235</v>
      </c>
      <c r="DNH1216" s="230" t="s">
        <v>25</v>
      </c>
      <c r="DNI1216" s="231">
        <v>7</v>
      </c>
      <c r="DNJ1216" s="231">
        <v>2</v>
      </c>
      <c r="DNK1216" s="232" t="s">
        <v>236</v>
      </c>
      <c r="DNL1216" s="233">
        <v>0</v>
      </c>
      <c r="DNM1216" s="234"/>
      <c r="DNN1216" s="235" t="e">
        <f>DNN1217</f>
        <v>#REF!</v>
      </c>
      <c r="DNO1216" s="229" t="s">
        <v>235</v>
      </c>
      <c r="DNP1216" s="230" t="s">
        <v>25</v>
      </c>
      <c r="DNQ1216" s="231">
        <v>7</v>
      </c>
      <c r="DNR1216" s="231">
        <v>2</v>
      </c>
      <c r="DNS1216" s="232" t="s">
        <v>236</v>
      </c>
      <c r="DNT1216" s="233">
        <v>0</v>
      </c>
      <c r="DNU1216" s="234"/>
      <c r="DNV1216" s="235" t="e">
        <f>DNV1217</f>
        <v>#REF!</v>
      </c>
      <c r="DNW1216" s="229" t="s">
        <v>235</v>
      </c>
      <c r="DNX1216" s="230" t="s">
        <v>25</v>
      </c>
      <c r="DNY1216" s="231">
        <v>7</v>
      </c>
      <c r="DNZ1216" s="231">
        <v>2</v>
      </c>
      <c r="DOA1216" s="232" t="s">
        <v>236</v>
      </c>
      <c r="DOB1216" s="233">
        <v>0</v>
      </c>
      <c r="DOC1216" s="234"/>
      <c r="DOD1216" s="235" t="e">
        <f>DOD1217</f>
        <v>#REF!</v>
      </c>
      <c r="DOE1216" s="229" t="s">
        <v>235</v>
      </c>
      <c r="DOF1216" s="230" t="s">
        <v>25</v>
      </c>
      <c r="DOG1216" s="231">
        <v>7</v>
      </c>
      <c r="DOH1216" s="231">
        <v>2</v>
      </c>
      <c r="DOI1216" s="232" t="s">
        <v>236</v>
      </c>
      <c r="DOJ1216" s="233">
        <v>0</v>
      </c>
      <c r="DOK1216" s="234"/>
      <c r="DOL1216" s="235" t="e">
        <f>DOL1217</f>
        <v>#REF!</v>
      </c>
      <c r="DOM1216" s="229" t="s">
        <v>235</v>
      </c>
      <c r="DON1216" s="230" t="s">
        <v>25</v>
      </c>
      <c r="DOO1216" s="231">
        <v>7</v>
      </c>
      <c r="DOP1216" s="231">
        <v>2</v>
      </c>
      <c r="DOQ1216" s="232" t="s">
        <v>236</v>
      </c>
      <c r="DOR1216" s="233">
        <v>0</v>
      </c>
      <c r="DOS1216" s="234"/>
      <c r="DOT1216" s="235" t="e">
        <f>DOT1217</f>
        <v>#REF!</v>
      </c>
      <c r="DOU1216" s="229" t="s">
        <v>235</v>
      </c>
      <c r="DOV1216" s="230" t="s">
        <v>25</v>
      </c>
      <c r="DOW1216" s="231">
        <v>7</v>
      </c>
      <c r="DOX1216" s="231">
        <v>2</v>
      </c>
      <c r="DOY1216" s="232" t="s">
        <v>236</v>
      </c>
      <c r="DOZ1216" s="233">
        <v>0</v>
      </c>
      <c r="DPA1216" s="234"/>
      <c r="DPB1216" s="235" t="e">
        <f>DPB1217</f>
        <v>#REF!</v>
      </c>
      <c r="DPC1216" s="229" t="s">
        <v>235</v>
      </c>
      <c r="DPD1216" s="230" t="s">
        <v>25</v>
      </c>
      <c r="DPE1216" s="231">
        <v>7</v>
      </c>
      <c r="DPF1216" s="231">
        <v>2</v>
      </c>
      <c r="DPG1216" s="232" t="s">
        <v>236</v>
      </c>
      <c r="DPH1216" s="233">
        <v>0</v>
      </c>
      <c r="DPI1216" s="234"/>
      <c r="DPJ1216" s="235" t="e">
        <f>DPJ1217</f>
        <v>#REF!</v>
      </c>
      <c r="DPK1216" s="229" t="s">
        <v>235</v>
      </c>
      <c r="DPL1216" s="230" t="s">
        <v>25</v>
      </c>
      <c r="DPM1216" s="231">
        <v>7</v>
      </c>
      <c r="DPN1216" s="231">
        <v>2</v>
      </c>
      <c r="DPO1216" s="232" t="s">
        <v>236</v>
      </c>
      <c r="DPP1216" s="233">
        <v>0</v>
      </c>
      <c r="DPQ1216" s="234"/>
      <c r="DPR1216" s="235" t="e">
        <f>DPR1217</f>
        <v>#REF!</v>
      </c>
      <c r="DPS1216" s="229" t="s">
        <v>235</v>
      </c>
      <c r="DPT1216" s="230" t="s">
        <v>25</v>
      </c>
      <c r="DPU1216" s="231">
        <v>7</v>
      </c>
      <c r="DPV1216" s="231">
        <v>2</v>
      </c>
      <c r="DPW1216" s="232" t="s">
        <v>236</v>
      </c>
      <c r="DPX1216" s="233">
        <v>0</v>
      </c>
      <c r="DPY1216" s="234"/>
      <c r="DPZ1216" s="235" t="e">
        <f>DPZ1217</f>
        <v>#REF!</v>
      </c>
      <c r="DQA1216" s="229" t="s">
        <v>235</v>
      </c>
      <c r="DQB1216" s="230" t="s">
        <v>25</v>
      </c>
      <c r="DQC1216" s="231">
        <v>7</v>
      </c>
      <c r="DQD1216" s="231">
        <v>2</v>
      </c>
      <c r="DQE1216" s="232" t="s">
        <v>236</v>
      </c>
      <c r="DQF1216" s="233">
        <v>0</v>
      </c>
      <c r="DQG1216" s="234"/>
      <c r="DQH1216" s="235" t="e">
        <f>DQH1217</f>
        <v>#REF!</v>
      </c>
      <c r="DQI1216" s="229" t="s">
        <v>235</v>
      </c>
      <c r="DQJ1216" s="230" t="s">
        <v>25</v>
      </c>
      <c r="DQK1216" s="231">
        <v>7</v>
      </c>
      <c r="DQL1216" s="231">
        <v>2</v>
      </c>
      <c r="DQM1216" s="232" t="s">
        <v>236</v>
      </c>
      <c r="DQN1216" s="233">
        <v>0</v>
      </c>
      <c r="DQO1216" s="234"/>
      <c r="DQP1216" s="235" t="e">
        <f>DQP1217</f>
        <v>#REF!</v>
      </c>
      <c r="DQQ1216" s="229" t="s">
        <v>235</v>
      </c>
      <c r="DQR1216" s="230" t="s">
        <v>25</v>
      </c>
      <c r="DQS1216" s="231">
        <v>7</v>
      </c>
      <c r="DQT1216" s="231">
        <v>2</v>
      </c>
      <c r="DQU1216" s="232" t="s">
        <v>236</v>
      </c>
      <c r="DQV1216" s="233">
        <v>0</v>
      </c>
      <c r="DQW1216" s="234"/>
      <c r="DQX1216" s="235" t="e">
        <f>DQX1217</f>
        <v>#REF!</v>
      </c>
      <c r="DQY1216" s="229" t="s">
        <v>235</v>
      </c>
      <c r="DQZ1216" s="230" t="s">
        <v>25</v>
      </c>
      <c r="DRA1216" s="231">
        <v>7</v>
      </c>
      <c r="DRB1216" s="231">
        <v>2</v>
      </c>
      <c r="DRC1216" s="232" t="s">
        <v>236</v>
      </c>
      <c r="DRD1216" s="233">
        <v>0</v>
      </c>
      <c r="DRE1216" s="234"/>
      <c r="DRF1216" s="235" t="e">
        <f>DRF1217</f>
        <v>#REF!</v>
      </c>
      <c r="DRG1216" s="229" t="s">
        <v>235</v>
      </c>
      <c r="DRH1216" s="230" t="s">
        <v>25</v>
      </c>
      <c r="DRI1216" s="231">
        <v>7</v>
      </c>
      <c r="DRJ1216" s="231">
        <v>2</v>
      </c>
      <c r="DRK1216" s="232" t="s">
        <v>236</v>
      </c>
      <c r="DRL1216" s="233">
        <v>0</v>
      </c>
      <c r="DRM1216" s="234"/>
      <c r="DRN1216" s="235" t="e">
        <f>DRN1217</f>
        <v>#REF!</v>
      </c>
      <c r="DRO1216" s="229" t="s">
        <v>235</v>
      </c>
      <c r="DRP1216" s="230" t="s">
        <v>25</v>
      </c>
      <c r="DRQ1216" s="231">
        <v>7</v>
      </c>
      <c r="DRR1216" s="231">
        <v>2</v>
      </c>
      <c r="DRS1216" s="232" t="s">
        <v>236</v>
      </c>
      <c r="DRT1216" s="233">
        <v>0</v>
      </c>
      <c r="DRU1216" s="234"/>
      <c r="DRV1216" s="235" t="e">
        <f>DRV1217</f>
        <v>#REF!</v>
      </c>
      <c r="DRW1216" s="229" t="s">
        <v>235</v>
      </c>
      <c r="DRX1216" s="230" t="s">
        <v>25</v>
      </c>
      <c r="DRY1216" s="231">
        <v>7</v>
      </c>
      <c r="DRZ1216" s="231">
        <v>2</v>
      </c>
      <c r="DSA1216" s="232" t="s">
        <v>236</v>
      </c>
      <c r="DSB1216" s="233">
        <v>0</v>
      </c>
      <c r="DSC1216" s="234"/>
      <c r="DSD1216" s="235" t="e">
        <f>DSD1217</f>
        <v>#REF!</v>
      </c>
      <c r="DSE1216" s="229" t="s">
        <v>235</v>
      </c>
      <c r="DSF1216" s="230" t="s">
        <v>25</v>
      </c>
      <c r="DSG1216" s="231">
        <v>7</v>
      </c>
      <c r="DSH1216" s="231">
        <v>2</v>
      </c>
      <c r="DSI1216" s="232" t="s">
        <v>236</v>
      </c>
      <c r="DSJ1216" s="233">
        <v>0</v>
      </c>
      <c r="DSK1216" s="234"/>
      <c r="DSL1216" s="235" t="e">
        <f>DSL1217</f>
        <v>#REF!</v>
      </c>
      <c r="DSM1216" s="229" t="s">
        <v>235</v>
      </c>
      <c r="DSN1216" s="230" t="s">
        <v>25</v>
      </c>
      <c r="DSO1216" s="231">
        <v>7</v>
      </c>
      <c r="DSP1216" s="231">
        <v>2</v>
      </c>
      <c r="DSQ1216" s="232" t="s">
        <v>236</v>
      </c>
      <c r="DSR1216" s="233">
        <v>0</v>
      </c>
      <c r="DSS1216" s="234"/>
      <c r="DST1216" s="235" t="e">
        <f>DST1217</f>
        <v>#REF!</v>
      </c>
      <c r="DSU1216" s="229" t="s">
        <v>235</v>
      </c>
      <c r="DSV1216" s="230" t="s">
        <v>25</v>
      </c>
      <c r="DSW1216" s="231">
        <v>7</v>
      </c>
      <c r="DSX1216" s="231">
        <v>2</v>
      </c>
      <c r="DSY1216" s="232" t="s">
        <v>236</v>
      </c>
      <c r="DSZ1216" s="233">
        <v>0</v>
      </c>
      <c r="DTA1216" s="234"/>
      <c r="DTB1216" s="235" t="e">
        <f>DTB1217</f>
        <v>#REF!</v>
      </c>
      <c r="DTC1216" s="229" t="s">
        <v>235</v>
      </c>
      <c r="DTD1216" s="230" t="s">
        <v>25</v>
      </c>
      <c r="DTE1216" s="231">
        <v>7</v>
      </c>
      <c r="DTF1216" s="231">
        <v>2</v>
      </c>
      <c r="DTG1216" s="232" t="s">
        <v>236</v>
      </c>
      <c r="DTH1216" s="233">
        <v>0</v>
      </c>
      <c r="DTI1216" s="234"/>
      <c r="DTJ1216" s="235" t="e">
        <f>DTJ1217</f>
        <v>#REF!</v>
      </c>
      <c r="DTK1216" s="229" t="s">
        <v>235</v>
      </c>
      <c r="DTL1216" s="230" t="s">
        <v>25</v>
      </c>
      <c r="DTM1216" s="231">
        <v>7</v>
      </c>
      <c r="DTN1216" s="231">
        <v>2</v>
      </c>
      <c r="DTO1216" s="232" t="s">
        <v>236</v>
      </c>
      <c r="DTP1216" s="233">
        <v>0</v>
      </c>
      <c r="DTQ1216" s="234"/>
      <c r="DTR1216" s="235" t="e">
        <f>DTR1217</f>
        <v>#REF!</v>
      </c>
      <c r="DTS1216" s="229" t="s">
        <v>235</v>
      </c>
      <c r="DTT1216" s="230" t="s">
        <v>25</v>
      </c>
      <c r="DTU1216" s="231">
        <v>7</v>
      </c>
      <c r="DTV1216" s="231">
        <v>2</v>
      </c>
      <c r="DTW1216" s="232" t="s">
        <v>236</v>
      </c>
      <c r="DTX1216" s="233">
        <v>0</v>
      </c>
      <c r="DTY1216" s="234"/>
      <c r="DTZ1216" s="235" t="e">
        <f>DTZ1217</f>
        <v>#REF!</v>
      </c>
      <c r="DUA1216" s="229" t="s">
        <v>235</v>
      </c>
      <c r="DUB1216" s="230" t="s">
        <v>25</v>
      </c>
      <c r="DUC1216" s="231">
        <v>7</v>
      </c>
      <c r="DUD1216" s="231">
        <v>2</v>
      </c>
      <c r="DUE1216" s="232" t="s">
        <v>236</v>
      </c>
      <c r="DUF1216" s="233">
        <v>0</v>
      </c>
      <c r="DUG1216" s="234"/>
      <c r="DUH1216" s="235" t="e">
        <f>DUH1217</f>
        <v>#REF!</v>
      </c>
      <c r="DUI1216" s="229" t="s">
        <v>235</v>
      </c>
      <c r="DUJ1216" s="230" t="s">
        <v>25</v>
      </c>
      <c r="DUK1216" s="231">
        <v>7</v>
      </c>
      <c r="DUL1216" s="231">
        <v>2</v>
      </c>
      <c r="DUM1216" s="232" t="s">
        <v>236</v>
      </c>
      <c r="DUN1216" s="233">
        <v>0</v>
      </c>
      <c r="DUO1216" s="234"/>
      <c r="DUP1216" s="235" t="e">
        <f>DUP1217</f>
        <v>#REF!</v>
      </c>
      <c r="DUQ1216" s="229" t="s">
        <v>235</v>
      </c>
      <c r="DUR1216" s="230" t="s">
        <v>25</v>
      </c>
      <c r="DUS1216" s="231">
        <v>7</v>
      </c>
      <c r="DUT1216" s="231">
        <v>2</v>
      </c>
      <c r="DUU1216" s="232" t="s">
        <v>236</v>
      </c>
      <c r="DUV1216" s="233">
        <v>0</v>
      </c>
      <c r="DUW1216" s="234"/>
      <c r="DUX1216" s="235" t="e">
        <f>DUX1217</f>
        <v>#REF!</v>
      </c>
      <c r="DUY1216" s="229" t="s">
        <v>235</v>
      </c>
      <c r="DUZ1216" s="230" t="s">
        <v>25</v>
      </c>
      <c r="DVA1216" s="231">
        <v>7</v>
      </c>
      <c r="DVB1216" s="231">
        <v>2</v>
      </c>
      <c r="DVC1216" s="232" t="s">
        <v>236</v>
      </c>
      <c r="DVD1216" s="233">
        <v>0</v>
      </c>
      <c r="DVE1216" s="234"/>
      <c r="DVF1216" s="235" t="e">
        <f>DVF1217</f>
        <v>#REF!</v>
      </c>
      <c r="DVG1216" s="229" t="s">
        <v>235</v>
      </c>
      <c r="DVH1216" s="230" t="s">
        <v>25</v>
      </c>
      <c r="DVI1216" s="231">
        <v>7</v>
      </c>
      <c r="DVJ1216" s="231">
        <v>2</v>
      </c>
      <c r="DVK1216" s="232" t="s">
        <v>236</v>
      </c>
      <c r="DVL1216" s="233">
        <v>0</v>
      </c>
      <c r="DVM1216" s="234"/>
      <c r="DVN1216" s="235" t="e">
        <f>DVN1217</f>
        <v>#REF!</v>
      </c>
      <c r="DVO1216" s="229" t="s">
        <v>235</v>
      </c>
      <c r="DVP1216" s="230" t="s">
        <v>25</v>
      </c>
      <c r="DVQ1216" s="231">
        <v>7</v>
      </c>
      <c r="DVR1216" s="231">
        <v>2</v>
      </c>
      <c r="DVS1216" s="232" t="s">
        <v>236</v>
      </c>
      <c r="DVT1216" s="233">
        <v>0</v>
      </c>
      <c r="DVU1216" s="234"/>
      <c r="DVV1216" s="235" t="e">
        <f>DVV1217</f>
        <v>#REF!</v>
      </c>
      <c r="DVW1216" s="229" t="s">
        <v>235</v>
      </c>
      <c r="DVX1216" s="230" t="s">
        <v>25</v>
      </c>
      <c r="DVY1216" s="231">
        <v>7</v>
      </c>
      <c r="DVZ1216" s="231">
        <v>2</v>
      </c>
      <c r="DWA1216" s="232" t="s">
        <v>236</v>
      </c>
      <c r="DWB1216" s="233">
        <v>0</v>
      </c>
      <c r="DWC1216" s="234"/>
      <c r="DWD1216" s="235" t="e">
        <f>DWD1217</f>
        <v>#REF!</v>
      </c>
      <c r="DWE1216" s="229" t="s">
        <v>235</v>
      </c>
      <c r="DWF1216" s="230" t="s">
        <v>25</v>
      </c>
      <c r="DWG1216" s="231">
        <v>7</v>
      </c>
      <c r="DWH1216" s="231">
        <v>2</v>
      </c>
      <c r="DWI1216" s="232" t="s">
        <v>236</v>
      </c>
      <c r="DWJ1216" s="233">
        <v>0</v>
      </c>
      <c r="DWK1216" s="234"/>
      <c r="DWL1216" s="235" t="e">
        <f>DWL1217</f>
        <v>#REF!</v>
      </c>
      <c r="DWM1216" s="229" t="s">
        <v>235</v>
      </c>
      <c r="DWN1216" s="230" t="s">
        <v>25</v>
      </c>
      <c r="DWO1216" s="231">
        <v>7</v>
      </c>
      <c r="DWP1216" s="231">
        <v>2</v>
      </c>
      <c r="DWQ1216" s="232" t="s">
        <v>236</v>
      </c>
      <c r="DWR1216" s="233">
        <v>0</v>
      </c>
      <c r="DWS1216" s="234"/>
      <c r="DWT1216" s="235" t="e">
        <f>DWT1217</f>
        <v>#REF!</v>
      </c>
      <c r="DWU1216" s="229" t="s">
        <v>235</v>
      </c>
      <c r="DWV1216" s="230" t="s">
        <v>25</v>
      </c>
      <c r="DWW1216" s="231">
        <v>7</v>
      </c>
      <c r="DWX1216" s="231">
        <v>2</v>
      </c>
      <c r="DWY1216" s="232" t="s">
        <v>236</v>
      </c>
      <c r="DWZ1216" s="233">
        <v>0</v>
      </c>
      <c r="DXA1216" s="234"/>
      <c r="DXB1216" s="235" t="e">
        <f>DXB1217</f>
        <v>#REF!</v>
      </c>
      <c r="DXC1216" s="229" t="s">
        <v>235</v>
      </c>
      <c r="DXD1216" s="230" t="s">
        <v>25</v>
      </c>
      <c r="DXE1216" s="231">
        <v>7</v>
      </c>
      <c r="DXF1216" s="231">
        <v>2</v>
      </c>
      <c r="DXG1216" s="232" t="s">
        <v>236</v>
      </c>
      <c r="DXH1216" s="233">
        <v>0</v>
      </c>
      <c r="DXI1216" s="234"/>
      <c r="DXJ1216" s="235" t="e">
        <f>DXJ1217</f>
        <v>#REF!</v>
      </c>
      <c r="DXK1216" s="229" t="s">
        <v>235</v>
      </c>
      <c r="DXL1216" s="230" t="s">
        <v>25</v>
      </c>
      <c r="DXM1216" s="231">
        <v>7</v>
      </c>
      <c r="DXN1216" s="231">
        <v>2</v>
      </c>
      <c r="DXO1216" s="232" t="s">
        <v>236</v>
      </c>
      <c r="DXP1216" s="233">
        <v>0</v>
      </c>
      <c r="DXQ1216" s="234"/>
      <c r="DXR1216" s="235" t="e">
        <f>DXR1217</f>
        <v>#REF!</v>
      </c>
      <c r="DXS1216" s="229" t="s">
        <v>235</v>
      </c>
      <c r="DXT1216" s="230" t="s">
        <v>25</v>
      </c>
      <c r="DXU1216" s="231">
        <v>7</v>
      </c>
      <c r="DXV1216" s="231">
        <v>2</v>
      </c>
      <c r="DXW1216" s="232" t="s">
        <v>236</v>
      </c>
      <c r="DXX1216" s="233">
        <v>0</v>
      </c>
      <c r="DXY1216" s="234"/>
      <c r="DXZ1216" s="235" t="e">
        <f>DXZ1217</f>
        <v>#REF!</v>
      </c>
      <c r="DYA1216" s="229" t="s">
        <v>235</v>
      </c>
      <c r="DYB1216" s="230" t="s">
        <v>25</v>
      </c>
      <c r="DYC1216" s="231">
        <v>7</v>
      </c>
      <c r="DYD1216" s="231">
        <v>2</v>
      </c>
      <c r="DYE1216" s="232" t="s">
        <v>236</v>
      </c>
      <c r="DYF1216" s="233">
        <v>0</v>
      </c>
      <c r="DYG1216" s="234"/>
      <c r="DYH1216" s="235" t="e">
        <f>DYH1217</f>
        <v>#REF!</v>
      </c>
      <c r="DYI1216" s="229" t="s">
        <v>235</v>
      </c>
      <c r="DYJ1216" s="230" t="s">
        <v>25</v>
      </c>
      <c r="DYK1216" s="231">
        <v>7</v>
      </c>
      <c r="DYL1216" s="231">
        <v>2</v>
      </c>
      <c r="DYM1216" s="232" t="s">
        <v>236</v>
      </c>
      <c r="DYN1216" s="233">
        <v>0</v>
      </c>
      <c r="DYO1216" s="234"/>
      <c r="DYP1216" s="235" t="e">
        <f>DYP1217</f>
        <v>#REF!</v>
      </c>
      <c r="DYQ1216" s="229" t="s">
        <v>235</v>
      </c>
      <c r="DYR1216" s="230" t="s">
        <v>25</v>
      </c>
      <c r="DYS1216" s="231">
        <v>7</v>
      </c>
      <c r="DYT1216" s="231">
        <v>2</v>
      </c>
      <c r="DYU1216" s="232" t="s">
        <v>236</v>
      </c>
      <c r="DYV1216" s="233">
        <v>0</v>
      </c>
      <c r="DYW1216" s="234"/>
      <c r="DYX1216" s="235" t="e">
        <f>DYX1217</f>
        <v>#REF!</v>
      </c>
      <c r="DYY1216" s="229" t="s">
        <v>235</v>
      </c>
      <c r="DYZ1216" s="230" t="s">
        <v>25</v>
      </c>
      <c r="DZA1216" s="231">
        <v>7</v>
      </c>
      <c r="DZB1216" s="231">
        <v>2</v>
      </c>
      <c r="DZC1216" s="232" t="s">
        <v>236</v>
      </c>
      <c r="DZD1216" s="233">
        <v>0</v>
      </c>
      <c r="DZE1216" s="234"/>
      <c r="DZF1216" s="235" t="e">
        <f>DZF1217</f>
        <v>#REF!</v>
      </c>
      <c r="DZG1216" s="229" t="s">
        <v>235</v>
      </c>
      <c r="DZH1216" s="230" t="s">
        <v>25</v>
      </c>
      <c r="DZI1216" s="231">
        <v>7</v>
      </c>
      <c r="DZJ1216" s="231">
        <v>2</v>
      </c>
      <c r="DZK1216" s="232" t="s">
        <v>236</v>
      </c>
      <c r="DZL1216" s="233">
        <v>0</v>
      </c>
      <c r="DZM1216" s="234"/>
      <c r="DZN1216" s="235" t="e">
        <f>DZN1217</f>
        <v>#REF!</v>
      </c>
      <c r="DZO1216" s="229" t="s">
        <v>235</v>
      </c>
      <c r="DZP1216" s="230" t="s">
        <v>25</v>
      </c>
      <c r="DZQ1216" s="231">
        <v>7</v>
      </c>
      <c r="DZR1216" s="231">
        <v>2</v>
      </c>
      <c r="DZS1216" s="232" t="s">
        <v>236</v>
      </c>
      <c r="DZT1216" s="233">
        <v>0</v>
      </c>
      <c r="DZU1216" s="234"/>
      <c r="DZV1216" s="235" t="e">
        <f>DZV1217</f>
        <v>#REF!</v>
      </c>
      <c r="DZW1216" s="229" t="s">
        <v>235</v>
      </c>
      <c r="DZX1216" s="230" t="s">
        <v>25</v>
      </c>
      <c r="DZY1216" s="231">
        <v>7</v>
      </c>
      <c r="DZZ1216" s="231">
        <v>2</v>
      </c>
      <c r="EAA1216" s="232" t="s">
        <v>236</v>
      </c>
      <c r="EAB1216" s="233">
        <v>0</v>
      </c>
      <c r="EAC1216" s="234"/>
      <c r="EAD1216" s="235" t="e">
        <f>EAD1217</f>
        <v>#REF!</v>
      </c>
      <c r="EAE1216" s="229" t="s">
        <v>235</v>
      </c>
      <c r="EAF1216" s="230" t="s">
        <v>25</v>
      </c>
      <c r="EAG1216" s="231">
        <v>7</v>
      </c>
      <c r="EAH1216" s="231">
        <v>2</v>
      </c>
      <c r="EAI1216" s="232" t="s">
        <v>236</v>
      </c>
      <c r="EAJ1216" s="233">
        <v>0</v>
      </c>
      <c r="EAK1216" s="234"/>
      <c r="EAL1216" s="235" t="e">
        <f>EAL1217</f>
        <v>#REF!</v>
      </c>
      <c r="EAM1216" s="229" t="s">
        <v>235</v>
      </c>
      <c r="EAN1216" s="230" t="s">
        <v>25</v>
      </c>
      <c r="EAO1216" s="231">
        <v>7</v>
      </c>
      <c r="EAP1216" s="231">
        <v>2</v>
      </c>
      <c r="EAQ1216" s="232" t="s">
        <v>236</v>
      </c>
      <c r="EAR1216" s="233">
        <v>0</v>
      </c>
      <c r="EAS1216" s="234"/>
      <c r="EAT1216" s="235" t="e">
        <f>EAT1217</f>
        <v>#REF!</v>
      </c>
      <c r="EAU1216" s="229" t="s">
        <v>235</v>
      </c>
      <c r="EAV1216" s="230" t="s">
        <v>25</v>
      </c>
      <c r="EAW1216" s="231">
        <v>7</v>
      </c>
      <c r="EAX1216" s="231">
        <v>2</v>
      </c>
      <c r="EAY1216" s="232" t="s">
        <v>236</v>
      </c>
      <c r="EAZ1216" s="233">
        <v>0</v>
      </c>
      <c r="EBA1216" s="234"/>
      <c r="EBB1216" s="235" t="e">
        <f>EBB1217</f>
        <v>#REF!</v>
      </c>
      <c r="EBC1216" s="229" t="s">
        <v>235</v>
      </c>
      <c r="EBD1216" s="230" t="s">
        <v>25</v>
      </c>
      <c r="EBE1216" s="231">
        <v>7</v>
      </c>
      <c r="EBF1216" s="231">
        <v>2</v>
      </c>
      <c r="EBG1216" s="232" t="s">
        <v>236</v>
      </c>
      <c r="EBH1216" s="233">
        <v>0</v>
      </c>
      <c r="EBI1216" s="234"/>
      <c r="EBJ1216" s="235" t="e">
        <f>EBJ1217</f>
        <v>#REF!</v>
      </c>
      <c r="EBK1216" s="229" t="s">
        <v>235</v>
      </c>
      <c r="EBL1216" s="230" t="s">
        <v>25</v>
      </c>
      <c r="EBM1216" s="231">
        <v>7</v>
      </c>
      <c r="EBN1216" s="231">
        <v>2</v>
      </c>
      <c r="EBO1216" s="232" t="s">
        <v>236</v>
      </c>
      <c r="EBP1216" s="233">
        <v>0</v>
      </c>
      <c r="EBQ1216" s="234"/>
      <c r="EBR1216" s="235" t="e">
        <f>EBR1217</f>
        <v>#REF!</v>
      </c>
      <c r="EBS1216" s="229" t="s">
        <v>235</v>
      </c>
      <c r="EBT1216" s="230" t="s">
        <v>25</v>
      </c>
      <c r="EBU1216" s="231">
        <v>7</v>
      </c>
      <c r="EBV1216" s="231">
        <v>2</v>
      </c>
      <c r="EBW1216" s="232" t="s">
        <v>236</v>
      </c>
      <c r="EBX1216" s="233">
        <v>0</v>
      </c>
      <c r="EBY1216" s="234"/>
      <c r="EBZ1216" s="235" t="e">
        <f>EBZ1217</f>
        <v>#REF!</v>
      </c>
      <c r="ECA1216" s="229" t="s">
        <v>235</v>
      </c>
      <c r="ECB1216" s="230" t="s">
        <v>25</v>
      </c>
      <c r="ECC1216" s="231">
        <v>7</v>
      </c>
      <c r="ECD1216" s="231">
        <v>2</v>
      </c>
      <c r="ECE1216" s="232" t="s">
        <v>236</v>
      </c>
      <c r="ECF1216" s="233">
        <v>0</v>
      </c>
      <c r="ECG1216" s="234"/>
      <c r="ECH1216" s="235" t="e">
        <f>ECH1217</f>
        <v>#REF!</v>
      </c>
      <c r="ECI1216" s="229" t="s">
        <v>235</v>
      </c>
      <c r="ECJ1216" s="230" t="s">
        <v>25</v>
      </c>
      <c r="ECK1216" s="231">
        <v>7</v>
      </c>
      <c r="ECL1216" s="231">
        <v>2</v>
      </c>
      <c r="ECM1216" s="232" t="s">
        <v>236</v>
      </c>
      <c r="ECN1216" s="233">
        <v>0</v>
      </c>
      <c r="ECO1216" s="234"/>
      <c r="ECP1216" s="235" t="e">
        <f>ECP1217</f>
        <v>#REF!</v>
      </c>
      <c r="ECQ1216" s="229" t="s">
        <v>235</v>
      </c>
      <c r="ECR1216" s="230" t="s">
        <v>25</v>
      </c>
      <c r="ECS1216" s="231">
        <v>7</v>
      </c>
      <c r="ECT1216" s="231">
        <v>2</v>
      </c>
      <c r="ECU1216" s="232" t="s">
        <v>236</v>
      </c>
      <c r="ECV1216" s="233">
        <v>0</v>
      </c>
      <c r="ECW1216" s="234"/>
      <c r="ECX1216" s="235" t="e">
        <f>ECX1217</f>
        <v>#REF!</v>
      </c>
      <c r="ECY1216" s="229" t="s">
        <v>235</v>
      </c>
      <c r="ECZ1216" s="230" t="s">
        <v>25</v>
      </c>
      <c r="EDA1216" s="231">
        <v>7</v>
      </c>
      <c r="EDB1216" s="231">
        <v>2</v>
      </c>
      <c r="EDC1216" s="232" t="s">
        <v>236</v>
      </c>
      <c r="EDD1216" s="233">
        <v>0</v>
      </c>
      <c r="EDE1216" s="234"/>
      <c r="EDF1216" s="235" t="e">
        <f>EDF1217</f>
        <v>#REF!</v>
      </c>
      <c r="EDG1216" s="229" t="s">
        <v>235</v>
      </c>
      <c r="EDH1216" s="230" t="s">
        <v>25</v>
      </c>
      <c r="EDI1216" s="231">
        <v>7</v>
      </c>
      <c r="EDJ1216" s="231">
        <v>2</v>
      </c>
      <c r="EDK1216" s="232" t="s">
        <v>236</v>
      </c>
      <c r="EDL1216" s="233">
        <v>0</v>
      </c>
      <c r="EDM1216" s="234"/>
      <c r="EDN1216" s="235" t="e">
        <f>EDN1217</f>
        <v>#REF!</v>
      </c>
      <c r="EDO1216" s="229" t="s">
        <v>235</v>
      </c>
      <c r="EDP1216" s="230" t="s">
        <v>25</v>
      </c>
      <c r="EDQ1216" s="231">
        <v>7</v>
      </c>
      <c r="EDR1216" s="231">
        <v>2</v>
      </c>
      <c r="EDS1216" s="232" t="s">
        <v>236</v>
      </c>
      <c r="EDT1216" s="233">
        <v>0</v>
      </c>
      <c r="EDU1216" s="234"/>
      <c r="EDV1216" s="235" t="e">
        <f>EDV1217</f>
        <v>#REF!</v>
      </c>
      <c r="EDW1216" s="229" t="s">
        <v>235</v>
      </c>
      <c r="EDX1216" s="230" t="s">
        <v>25</v>
      </c>
      <c r="EDY1216" s="231">
        <v>7</v>
      </c>
      <c r="EDZ1216" s="231">
        <v>2</v>
      </c>
      <c r="EEA1216" s="232" t="s">
        <v>236</v>
      </c>
      <c r="EEB1216" s="233">
        <v>0</v>
      </c>
      <c r="EEC1216" s="234"/>
      <c r="EED1216" s="235" t="e">
        <f>EED1217</f>
        <v>#REF!</v>
      </c>
      <c r="EEE1216" s="229" t="s">
        <v>235</v>
      </c>
      <c r="EEF1216" s="230" t="s">
        <v>25</v>
      </c>
      <c r="EEG1216" s="231">
        <v>7</v>
      </c>
      <c r="EEH1216" s="231">
        <v>2</v>
      </c>
      <c r="EEI1216" s="232" t="s">
        <v>236</v>
      </c>
      <c r="EEJ1216" s="233">
        <v>0</v>
      </c>
      <c r="EEK1216" s="234"/>
      <c r="EEL1216" s="235" t="e">
        <f>EEL1217</f>
        <v>#REF!</v>
      </c>
      <c r="EEM1216" s="229" t="s">
        <v>235</v>
      </c>
      <c r="EEN1216" s="230" t="s">
        <v>25</v>
      </c>
      <c r="EEO1216" s="231">
        <v>7</v>
      </c>
      <c r="EEP1216" s="231">
        <v>2</v>
      </c>
      <c r="EEQ1216" s="232" t="s">
        <v>236</v>
      </c>
      <c r="EER1216" s="233">
        <v>0</v>
      </c>
      <c r="EES1216" s="234"/>
      <c r="EET1216" s="235" t="e">
        <f>EET1217</f>
        <v>#REF!</v>
      </c>
      <c r="EEU1216" s="229" t="s">
        <v>235</v>
      </c>
      <c r="EEV1216" s="230" t="s">
        <v>25</v>
      </c>
      <c r="EEW1216" s="231">
        <v>7</v>
      </c>
      <c r="EEX1216" s="231">
        <v>2</v>
      </c>
      <c r="EEY1216" s="232" t="s">
        <v>236</v>
      </c>
      <c r="EEZ1216" s="233">
        <v>0</v>
      </c>
      <c r="EFA1216" s="234"/>
      <c r="EFB1216" s="235" t="e">
        <f>EFB1217</f>
        <v>#REF!</v>
      </c>
      <c r="EFC1216" s="229" t="s">
        <v>235</v>
      </c>
      <c r="EFD1216" s="230" t="s">
        <v>25</v>
      </c>
      <c r="EFE1216" s="231">
        <v>7</v>
      </c>
      <c r="EFF1216" s="231">
        <v>2</v>
      </c>
      <c r="EFG1216" s="232" t="s">
        <v>236</v>
      </c>
      <c r="EFH1216" s="233">
        <v>0</v>
      </c>
      <c r="EFI1216" s="234"/>
      <c r="EFJ1216" s="235" t="e">
        <f>EFJ1217</f>
        <v>#REF!</v>
      </c>
      <c r="EFK1216" s="229" t="s">
        <v>235</v>
      </c>
      <c r="EFL1216" s="230" t="s">
        <v>25</v>
      </c>
      <c r="EFM1216" s="231">
        <v>7</v>
      </c>
      <c r="EFN1216" s="231">
        <v>2</v>
      </c>
      <c r="EFO1216" s="232" t="s">
        <v>236</v>
      </c>
      <c r="EFP1216" s="233">
        <v>0</v>
      </c>
      <c r="EFQ1216" s="234"/>
      <c r="EFR1216" s="235" t="e">
        <f>EFR1217</f>
        <v>#REF!</v>
      </c>
      <c r="EFS1216" s="229" t="s">
        <v>235</v>
      </c>
      <c r="EFT1216" s="230" t="s">
        <v>25</v>
      </c>
      <c r="EFU1216" s="231">
        <v>7</v>
      </c>
      <c r="EFV1216" s="231">
        <v>2</v>
      </c>
      <c r="EFW1216" s="232" t="s">
        <v>236</v>
      </c>
      <c r="EFX1216" s="233">
        <v>0</v>
      </c>
      <c r="EFY1216" s="234"/>
      <c r="EFZ1216" s="235" t="e">
        <f>EFZ1217</f>
        <v>#REF!</v>
      </c>
      <c r="EGA1216" s="229" t="s">
        <v>235</v>
      </c>
      <c r="EGB1216" s="230" t="s">
        <v>25</v>
      </c>
      <c r="EGC1216" s="231">
        <v>7</v>
      </c>
      <c r="EGD1216" s="231">
        <v>2</v>
      </c>
      <c r="EGE1216" s="232" t="s">
        <v>236</v>
      </c>
      <c r="EGF1216" s="233">
        <v>0</v>
      </c>
      <c r="EGG1216" s="234"/>
      <c r="EGH1216" s="235" t="e">
        <f>EGH1217</f>
        <v>#REF!</v>
      </c>
      <c r="EGI1216" s="229" t="s">
        <v>235</v>
      </c>
      <c r="EGJ1216" s="230" t="s">
        <v>25</v>
      </c>
      <c r="EGK1216" s="231">
        <v>7</v>
      </c>
      <c r="EGL1216" s="231">
        <v>2</v>
      </c>
      <c r="EGM1216" s="232" t="s">
        <v>236</v>
      </c>
      <c r="EGN1216" s="233">
        <v>0</v>
      </c>
      <c r="EGO1216" s="234"/>
      <c r="EGP1216" s="235" t="e">
        <f>EGP1217</f>
        <v>#REF!</v>
      </c>
      <c r="EGQ1216" s="229" t="s">
        <v>235</v>
      </c>
      <c r="EGR1216" s="230" t="s">
        <v>25</v>
      </c>
      <c r="EGS1216" s="231">
        <v>7</v>
      </c>
      <c r="EGT1216" s="231">
        <v>2</v>
      </c>
      <c r="EGU1216" s="232" t="s">
        <v>236</v>
      </c>
      <c r="EGV1216" s="233">
        <v>0</v>
      </c>
      <c r="EGW1216" s="234"/>
      <c r="EGX1216" s="235" t="e">
        <f>EGX1217</f>
        <v>#REF!</v>
      </c>
      <c r="EGY1216" s="229" t="s">
        <v>235</v>
      </c>
      <c r="EGZ1216" s="230" t="s">
        <v>25</v>
      </c>
      <c r="EHA1216" s="231">
        <v>7</v>
      </c>
      <c r="EHB1216" s="231">
        <v>2</v>
      </c>
      <c r="EHC1216" s="232" t="s">
        <v>236</v>
      </c>
      <c r="EHD1216" s="233">
        <v>0</v>
      </c>
      <c r="EHE1216" s="234"/>
      <c r="EHF1216" s="235" t="e">
        <f>EHF1217</f>
        <v>#REF!</v>
      </c>
      <c r="EHG1216" s="229" t="s">
        <v>235</v>
      </c>
      <c r="EHH1216" s="230" t="s">
        <v>25</v>
      </c>
      <c r="EHI1216" s="231">
        <v>7</v>
      </c>
      <c r="EHJ1216" s="231">
        <v>2</v>
      </c>
      <c r="EHK1216" s="232" t="s">
        <v>236</v>
      </c>
      <c r="EHL1216" s="233">
        <v>0</v>
      </c>
      <c r="EHM1216" s="234"/>
      <c r="EHN1216" s="235" t="e">
        <f>EHN1217</f>
        <v>#REF!</v>
      </c>
      <c r="EHO1216" s="229" t="s">
        <v>235</v>
      </c>
      <c r="EHP1216" s="230" t="s">
        <v>25</v>
      </c>
      <c r="EHQ1216" s="231">
        <v>7</v>
      </c>
      <c r="EHR1216" s="231">
        <v>2</v>
      </c>
      <c r="EHS1216" s="232" t="s">
        <v>236</v>
      </c>
      <c r="EHT1216" s="233">
        <v>0</v>
      </c>
      <c r="EHU1216" s="234"/>
      <c r="EHV1216" s="235" t="e">
        <f>EHV1217</f>
        <v>#REF!</v>
      </c>
      <c r="EHW1216" s="229" t="s">
        <v>235</v>
      </c>
      <c r="EHX1216" s="230" t="s">
        <v>25</v>
      </c>
      <c r="EHY1216" s="231">
        <v>7</v>
      </c>
      <c r="EHZ1216" s="231">
        <v>2</v>
      </c>
      <c r="EIA1216" s="232" t="s">
        <v>236</v>
      </c>
      <c r="EIB1216" s="233">
        <v>0</v>
      </c>
      <c r="EIC1216" s="234"/>
      <c r="EID1216" s="235" t="e">
        <f>EID1217</f>
        <v>#REF!</v>
      </c>
      <c r="EIE1216" s="229" t="s">
        <v>235</v>
      </c>
      <c r="EIF1216" s="230" t="s">
        <v>25</v>
      </c>
      <c r="EIG1216" s="231">
        <v>7</v>
      </c>
      <c r="EIH1216" s="231">
        <v>2</v>
      </c>
      <c r="EII1216" s="232" t="s">
        <v>236</v>
      </c>
      <c r="EIJ1216" s="233">
        <v>0</v>
      </c>
      <c r="EIK1216" s="234"/>
      <c r="EIL1216" s="235" t="e">
        <f>EIL1217</f>
        <v>#REF!</v>
      </c>
      <c r="EIM1216" s="229" t="s">
        <v>235</v>
      </c>
      <c r="EIN1216" s="230" t="s">
        <v>25</v>
      </c>
      <c r="EIO1216" s="231">
        <v>7</v>
      </c>
      <c r="EIP1216" s="231">
        <v>2</v>
      </c>
      <c r="EIQ1216" s="232" t="s">
        <v>236</v>
      </c>
      <c r="EIR1216" s="233">
        <v>0</v>
      </c>
      <c r="EIS1216" s="234"/>
      <c r="EIT1216" s="235" t="e">
        <f>EIT1217</f>
        <v>#REF!</v>
      </c>
      <c r="EIU1216" s="229" t="s">
        <v>235</v>
      </c>
      <c r="EIV1216" s="230" t="s">
        <v>25</v>
      </c>
      <c r="EIW1216" s="231">
        <v>7</v>
      </c>
      <c r="EIX1216" s="231">
        <v>2</v>
      </c>
      <c r="EIY1216" s="232" t="s">
        <v>236</v>
      </c>
      <c r="EIZ1216" s="233">
        <v>0</v>
      </c>
      <c r="EJA1216" s="234"/>
      <c r="EJB1216" s="235" t="e">
        <f>EJB1217</f>
        <v>#REF!</v>
      </c>
      <c r="EJC1216" s="229" t="s">
        <v>235</v>
      </c>
      <c r="EJD1216" s="230" t="s">
        <v>25</v>
      </c>
      <c r="EJE1216" s="231">
        <v>7</v>
      </c>
      <c r="EJF1216" s="231">
        <v>2</v>
      </c>
      <c r="EJG1216" s="232" t="s">
        <v>236</v>
      </c>
      <c r="EJH1216" s="233">
        <v>0</v>
      </c>
      <c r="EJI1216" s="234"/>
      <c r="EJJ1216" s="235" t="e">
        <f>EJJ1217</f>
        <v>#REF!</v>
      </c>
      <c r="EJK1216" s="229" t="s">
        <v>235</v>
      </c>
      <c r="EJL1216" s="230" t="s">
        <v>25</v>
      </c>
      <c r="EJM1216" s="231">
        <v>7</v>
      </c>
      <c r="EJN1216" s="231">
        <v>2</v>
      </c>
      <c r="EJO1216" s="232" t="s">
        <v>236</v>
      </c>
      <c r="EJP1216" s="233">
        <v>0</v>
      </c>
      <c r="EJQ1216" s="234"/>
      <c r="EJR1216" s="235" t="e">
        <f>EJR1217</f>
        <v>#REF!</v>
      </c>
      <c r="EJS1216" s="229" t="s">
        <v>235</v>
      </c>
      <c r="EJT1216" s="230" t="s">
        <v>25</v>
      </c>
      <c r="EJU1216" s="231">
        <v>7</v>
      </c>
      <c r="EJV1216" s="231">
        <v>2</v>
      </c>
      <c r="EJW1216" s="232" t="s">
        <v>236</v>
      </c>
      <c r="EJX1216" s="233">
        <v>0</v>
      </c>
      <c r="EJY1216" s="234"/>
      <c r="EJZ1216" s="235" t="e">
        <f>EJZ1217</f>
        <v>#REF!</v>
      </c>
      <c r="EKA1216" s="229" t="s">
        <v>235</v>
      </c>
      <c r="EKB1216" s="230" t="s">
        <v>25</v>
      </c>
      <c r="EKC1216" s="231">
        <v>7</v>
      </c>
      <c r="EKD1216" s="231">
        <v>2</v>
      </c>
      <c r="EKE1216" s="232" t="s">
        <v>236</v>
      </c>
      <c r="EKF1216" s="233">
        <v>0</v>
      </c>
      <c r="EKG1216" s="234"/>
      <c r="EKH1216" s="235" t="e">
        <f>EKH1217</f>
        <v>#REF!</v>
      </c>
      <c r="EKI1216" s="229" t="s">
        <v>235</v>
      </c>
      <c r="EKJ1216" s="230" t="s">
        <v>25</v>
      </c>
      <c r="EKK1216" s="231">
        <v>7</v>
      </c>
      <c r="EKL1216" s="231">
        <v>2</v>
      </c>
      <c r="EKM1216" s="232" t="s">
        <v>236</v>
      </c>
      <c r="EKN1216" s="233">
        <v>0</v>
      </c>
      <c r="EKO1216" s="234"/>
      <c r="EKP1216" s="235" t="e">
        <f>EKP1217</f>
        <v>#REF!</v>
      </c>
      <c r="EKQ1216" s="229" t="s">
        <v>235</v>
      </c>
      <c r="EKR1216" s="230" t="s">
        <v>25</v>
      </c>
      <c r="EKS1216" s="231">
        <v>7</v>
      </c>
      <c r="EKT1216" s="231">
        <v>2</v>
      </c>
      <c r="EKU1216" s="232" t="s">
        <v>236</v>
      </c>
      <c r="EKV1216" s="233">
        <v>0</v>
      </c>
      <c r="EKW1216" s="234"/>
      <c r="EKX1216" s="235" t="e">
        <f>EKX1217</f>
        <v>#REF!</v>
      </c>
      <c r="EKY1216" s="229" t="s">
        <v>235</v>
      </c>
      <c r="EKZ1216" s="230" t="s">
        <v>25</v>
      </c>
      <c r="ELA1216" s="231">
        <v>7</v>
      </c>
      <c r="ELB1216" s="231">
        <v>2</v>
      </c>
      <c r="ELC1216" s="232" t="s">
        <v>236</v>
      </c>
      <c r="ELD1216" s="233">
        <v>0</v>
      </c>
      <c r="ELE1216" s="234"/>
      <c r="ELF1216" s="235" t="e">
        <f>ELF1217</f>
        <v>#REF!</v>
      </c>
      <c r="ELG1216" s="229" t="s">
        <v>235</v>
      </c>
      <c r="ELH1216" s="230" t="s">
        <v>25</v>
      </c>
      <c r="ELI1216" s="231">
        <v>7</v>
      </c>
      <c r="ELJ1216" s="231">
        <v>2</v>
      </c>
      <c r="ELK1216" s="232" t="s">
        <v>236</v>
      </c>
      <c r="ELL1216" s="233">
        <v>0</v>
      </c>
      <c r="ELM1216" s="234"/>
      <c r="ELN1216" s="235" t="e">
        <f>ELN1217</f>
        <v>#REF!</v>
      </c>
      <c r="ELO1216" s="229" t="s">
        <v>235</v>
      </c>
      <c r="ELP1216" s="230" t="s">
        <v>25</v>
      </c>
      <c r="ELQ1216" s="231">
        <v>7</v>
      </c>
      <c r="ELR1216" s="231">
        <v>2</v>
      </c>
      <c r="ELS1216" s="232" t="s">
        <v>236</v>
      </c>
      <c r="ELT1216" s="233">
        <v>0</v>
      </c>
      <c r="ELU1216" s="234"/>
      <c r="ELV1216" s="235" t="e">
        <f>ELV1217</f>
        <v>#REF!</v>
      </c>
      <c r="ELW1216" s="229" t="s">
        <v>235</v>
      </c>
      <c r="ELX1216" s="230" t="s">
        <v>25</v>
      </c>
      <c r="ELY1216" s="231">
        <v>7</v>
      </c>
      <c r="ELZ1216" s="231">
        <v>2</v>
      </c>
      <c r="EMA1216" s="232" t="s">
        <v>236</v>
      </c>
      <c r="EMB1216" s="233">
        <v>0</v>
      </c>
      <c r="EMC1216" s="234"/>
      <c r="EMD1216" s="235" t="e">
        <f>EMD1217</f>
        <v>#REF!</v>
      </c>
      <c r="EME1216" s="229" t="s">
        <v>235</v>
      </c>
      <c r="EMF1216" s="230" t="s">
        <v>25</v>
      </c>
      <c r="EMG1216" s="231">
        <v>7</v>
      </c>
      <c r="EMH1216" s="231">
        <v>2</v>
      </c>
      <c r="EMI1216" s="232" t="s">
        <v>236</v>
      </c>
      <c r="EMJ1216" s="233">
        <v>0</v>
      </c>
      <c r="EMK1216" s="234"/>
      <c r="EML1216" s="235" t="e">
        <f>EML1217</f>
        <v>#REF!</v>
      </c>
      <c r="EMM1216" s="229" t="s">
        <v>235</v>
      </c>
      <c r="EMN1216" s="230" t="s">
        <v>25</v>
      </c>
      <c r="EMO1216" s="231">
        <v>7</v>
      </c>
      <c r="EMP1216" s="231">
        <v>2</v>
      </c>
      <c r="EMQ1216" s="232" t="s">
        <v>236</v>
      </c>
      <c r="EMR1216" s="233">
        <v>0</v>
      </c>
      <c r="EMS1216" s="234"/>
      <c r="EMT1216" s="235" t="e">
        <f>EMT1217</f>
        <v>#REF!</v>
      </c>
      <c r="EMU1216" s="229" t="s">
        <v>235</v>
      </c>
      <c r="EMV1216" s="230" t="s">
        <v>25</v>
      </c>
      <c r="EMW1216" s="231">
        <v>7</v>
      </c>
      <c r="EMX1216" s="231">
        <v>2</v>
      </c>
      <c r="EMY1216" s="232" t="s">
        <v>236</v>
      </c>
      <c r="EMZ1216" s="233">
        <v>0</v>
      </c>
      <c r="ENA1216" s="234"/>
      <c r="ENB1216" s="235" t="e">
        <f>ENB1217</f>
        <v>#REF!</v>
      </c>
      <c r="ENC1216" s="229" t="s">
        <v>235</v>
      </c>
      <c r="END1216" s="230" t="s">
        <v>25</v>
      </c>
      <c r="ENE1216" s="231">
        <v>7</v>
      </c>
      <c r="ENF1216" s="231">
        <v>2</v>
      </c>
      <c r="ENG1216" s="232" t="s">
        <v>236</v>
      </c>
      <c r="ENH1216" s="233">
        <v>0</v>
      </c>
      <c r="ENI1216" s="234"/>
      <c r="ENJ1216" s="235" t="e">
        <f>ENJ1217</f>
        <v>#REF!</v>
      </c>
      <c r="ENK1216" s="229" t="s">
        <v>235</v>
      </c>
      <c r="ENL1216" s="230" t="s">
        <v>25</v>
      </c>
      <c r="ENM1216" s="231">
        <v>7</v>
      </c>
      <c r="ENN1216" s="231">
        <v>2</v>
      </c>
      <c r="ENO1216" s="232" t="s">
        <v>236</v>
      </c>
      <c r="ENP1216" s="233">
        <v>0</v>
      </c>
      <c r="ENQ1216" s="234"/>
      <c r="ENR1216" s="235" t="e">
        <f>ENR1217</f>
        <v>#REF!</v>
      </c>
      <c r="ENS1216" s="229" t="s">
        <v>235</v>
      </c>
      <c r="ENT1216" s="230" t="s">
        <v>25</v>
      </c>
      <c r="ENU1216" s="231">
        <v>7</v>
      </c>
      <c r="ENV1216" s="231">
        <v>2</v>
      </c>
      <c r="ENW1216" s="232" t="s">
        <v>236</v>
      </c>
      <c r="ENX1216" s="233">
        <v>0</v>
      </c>
      <c r="ENY1216" s="234"/>
      <c r="ENZ1216" s="235" t="e">
        <f>ENZ1217</f>
        <v>#REF!</v>
      </c>
      <c r="EOA1216" s="229" t="s">
        <v>235</v>
      </c>
      <c r="EOB1216" s="230" t="s">
        <v>25</v>
      </c>
      <c r="EOC1216" s="231">
        <v>7</v>
      </c>
      <c r="EOD1216" s="231">
        <v>2</v>
      </c>
      <c r="EOE1216" s="232" t="s">
        <v>236</v>
      </c>
      <c r="EOF1216" s="233">
        <v>0</v>
      </c>
      <c r="EOG1216" s="234"/>
      <c r="EOH1216" s="235" t="e">
        <f>EOH1217</f>
        <v>#REF!</v>
      </c>
      <c r="EOI1216" s="229" t="s">
        <v>235</v>
      </c>
      <c r="EOJ1216" s="230" t="s">
        <v>25</v>
      </c>
      <c r="EOK1216" s="231">
        <v>7</v>
      </c>
      <c r="EOL1216" s="231">
        <v>2</v>
      </c>
      <c r="EOM1216" s="232" t="s">
        <v>236</v>
      </c>
      <c r="EON1216" s="233">
        <v>0</v>
      </c>
      <c r="EOO1216" s="234"/>
      <c r="EOP1216" s="235" t="e">
        <f>EOP1217</f>
        <v>#REF!</v>
      </c>
      <c r="EOQ1216" s="229" t="s">
        <v>235</v>
      </c>
      <c r="EOR1216" s="230" t="s">
        <v>25</v>
      </c>
      <c r="EOS1216" s="231">
        <v>7</v>
      </c>
      <c r="EOT1216" s="231">
        <v>2</v>
      </c>
      <c r="EOU1216" s="232" t="s">
        <v>236</v>
      </c>
      <c r="EOV1216" s="233">
        <v>0</v>
      </c>
      <c r="EOW1216" s="234"/>
      <c r="EOX1216" s="235" t="e">
        <f>EOX1217</f>
        <v>#REF!</v>
      </c>
      <c r="EOY1216" s="229" t="s">
        <v>235</v>
      </c>
      <c r="EOZ1216" s="230" t="s">
        <v>25</v>
      </c>
      <c r="EPA1216" s="231">
        <v>7</v>
      </c>
      <c r="EPB1216" s="231">
        <v>2</v>
      </c>
      <c r="EPC1216" s="232" t="s">
        <v>236</v>
      </c>
      <c r="EPD1216" s="233">
        <v>0</v>
      </c>
      <c r="EPE1216" s="234"/>
      <c r="EPF1216" s="235" t="e">
        <f>EPF1217</f>
        <v>#REF!</v>
      </c>
      <c r="EPG1216" s="229" t="s">
        <v>235</v>
      </c>
      <c r="EPH1216" s="230" t="s">
        <v>25</v>
      </c>
      <c r="EPI1216" s="231">
        <v>7</v>
      </c>
      <c r="EPJ1216" s="231">
        <v>2</v>
      </c>
      <c r="EPK1216" s="232" t="s">
        <v>236</v>
      </c>
      <c r="EPL1216" s="233">
        <v>0</v>
      </c>
      <c r="EPM1216" s="234"/>
      <c r="EPN1216" s="235" t="e">
        <f>EPN1217</f>
        <v>#REF!</v>
      </c>
      <c r="EPO1216" s="229" t="s">
        <v>235</v>
      </c>
      <c r="EPP1216" s="230" t="s">
        <v>25</v>
      </c>
      <c r="EPQ1216" s="231">
        <v>7</v>
      </c>
      <c r="EPR1216" s="231">
        <v>2</v>
      </c>
      <c r="EPS1216" s="232" t="s">
        <v>236</v>
      </c>
      <c r="EPT1216" s="233">
        <v>0</v>
      </c>
      <c r="EPU1216" s="234"/>
      <c r="EPV1216" s="235" t="e">
        <f>EPV1217</f>
        <v>#REF!</v>
      </c>
      <c r="EPW1216" s="229" t="s">
        <v>235</v>
      </c>
      <c r="EPX1216" s="230" t="s">
        <v>25</v>
      </c>
      <c r="EPY1216" s="231">
        <v>7</v>
      </c>
      <c r="EPZ1216" s="231">
        <v>2</v>
      </c>
      <c r="EQA1216" s="232" t="s">
        <v>236</v>
      </c>
      <c r="EQB1216" s="233">
        <v>0</v>
      </c>
      <c r="EQC1216" s="234"/>
      <c r="EQD1216" s="235" t="e">
        <f>EQD1217</f>
        <v>#REF!</v>
      </c>
      <c r="EQE1216" s="229" t="s">
        <v>235</v>
      </c>
      <c r="EQF1216" s="230" t="s">
        <v>25</v>
      </c>
      <c r="EQG1216" s="231">
        <v>7</v>
      </c>
      <c r="EQH1216" s="231">
        <v>2</v>
      </c>
      <c r="EQI1216" s="232" t="s">
        <v>236</v>
      </c>
      <c r="EQJ1216" s="233">
        <v>0</v>
      </c>
      <c r="EQK1216" s="234"/>
      <c r="EQL1216" s="235" t="e">
        <f>EQL1217</f>
        <v>#REF!</v>
      </c>
      <c r="EQM1216" s="229" t="s">
        <v>235</v>
      </c>
      <c r="EQN1216" s="230" t="s">
        <v>25</v>
      </c>
      <c r="EQO1216" s="231">
        <v>7</v>
      </c>
      <c r="EQP1216" s="231">
        <v>2</v>
      </c>
      <c r="EQQ1216" s="232" t="s">
        <v>236</v>
      </c>
      <c r="EQR1216" s="233">
        <v>0</v>
      </c>
      <c r="EQS1216" s="234"/>
      <c r="EQT1216" s="235" t="e">
        <f>EQT1217</f>
        <v>#REF!</v>
      </c>
      <c r="EQU1216" s="229" t="s">
        <v>235</v>
      </c>
      <c r="EQV1216" s="230" t="s">
        <v>25</v>
      </c>
      <c r="EQW1216" s="231">
        <v>7</v>
      </c>
      <c r="EQX1216" s="231">
        <v>2</v>
      </c>
      <c r="EQY1216" s="232" t="s">
        <v>236</v>
      </c>
      <c r="EQZ1216" s="233">
        <v>0</v>
      </c>
      <c r="ERA1216" s="234"/>
      <c r="ERB1216" s="235" t="e">
        <f>ERB1217</f>
        <v>#REF!</v>
      </c>
      <c r="ERC1216" s="229" t="s">
        <v>235</v>
      </c>
      <c r="ERD1216" s="230" t="s">
        <v>25</v>
      </c>
      <c r="ERE1216" s="231">
        <v>7</v>
      </c>
      <c r="ERF1216" s="231">
        <v>2</v>
      </c>
      <c r="ERG1216" s="232" t="s">
        <v>236</v>
      </c>
      <c r="ERH1216" s="233">
        <v>0</v>
      </c>
      <c r="ERI1216" s="234"/>
      <c r="ERJ1216" s="235" t="e">
        <f>ERJ1217</f>
        <v>#REF!</v>
      </c>
      <c r="ERK1216" s="229" t="s">
        <v>235</v>
      </c>
      <c r="ERL1216" s="230" t="s">
        <v>25</v>
      </c>
      <c r="ERM1216" s="231">
        <v>7</v>
      </c>
      <c r="ERN1216" s="231">
        <v>2</v>
      </c>
      <c r="ERO1216" s="232" t="s">
        <v>236</v>
      </c>
      <c r="ERP1216" s="233">
        <v>0</v>
      </c>
      <c r="ERQ1216" s="234"/>
      <c r="ERR1216" s="235" t="e">
        <f>ERR1217</f>
        <v>#REF!</v>
      </c>
      <c r="ERS1216" s="229" t="s">
        <v>235</v>
      </c>
      <c r="ERT1216" s="230" t="s">
        <v>25</v>
      </c>
      <c r="ERU1216" s="231">
        <v>7</v>
      </c>
      <c r="ERV1216" s="231">
        <v>2</v>
      </c>
      <c r="ERW1216" s="232" t="s">
        <v>236</v>
      </c>
      <c r="ERX1216" s="233">
        <v>0</v>
      </c>
      <c r="ERY1216" s="234"/>
      <c r="ERZ1216" s="235" t="e">
        <f>ERZ1217</f>
        <v>#REF!</v>
      </c>
      <c r="ESA1216" s="229" t="s">
        <v>235</v>
      </c>
      <c r="ESB1216" s="230" t="s">
        <v>25</v>
      </c>
      <c r="ESC1216" s="231">
        <v>7</v>
      </c>
      <c r="ESD1216" s="231">
        <v>2</v>
      </c>
      <c r="ESE1216" s="232" t="s">
        <v>236</v>
      </c>
      <c r="ESF1216" s="233">
        <v>0</v>
      </c>
      <c r="ESG1216" s="234"/>
      <c r="ESH1216" s="235" t="e">
        <f>ESH1217</f>
        <v>#REF!</v>
      </c>
      <c r="ESI1216" s="229" t="s">
        <v>235</v>
      </c>
      <c r="ESJ1216" s="230" t="s">
        <v>25</v>
      </c>
      <c r="ESK1216" s="231">
        <v>7</v>
      </c>
      <c r="ESL1216" s="231">
        <v>2</v>
      </c>
      <c r="ESM1216" s="232" t="s">
        <v>236</v>
      </c>
      <c r="ESN1216" s="233">
        <v>0</v>
      </c>
      <c r="ESO1216" s="234"/>
      <c r="ESP1216" s="235" t="e">
        <f>ESP1217</f>
        <v>#REF!</v>
      </c>
      <c r="ESQ1216" s="229" t="s">
        <v>235</v>
      </c>
      <c r="ESR1216" s="230" t="s">
        <v>25</v>
      </c>
      <c r="ESS1216" s="231">
        <v>7</v>
      </c>
      <c r="EST1216" s="231">
        <v>2</v>
      </c>
      <c r="ESU1216" s="232" t="s">
        <v>236</v>
      </c>
      <c r="ESV1216" s="233">
        <v>0</v>
      </c>
      <c r="ESW1216" s="234"/>
      <c r="ESX1216" s="235" t="e">
        <f>ESX1217</f>
        <v>#REF!</v>
      </c>
      <c r="ESY1216" s="229" t="s">
        <v>235</v>
      </c>
      <c r="ESZ1216" s="230" t="s">
        <v>25</v>
      </c>
      <c r="ETA1216" s="231">
        <v>7</v>
      </c>
      <c r="ETB1216" s="231">
        <v>2</v>
      </c>
      <c r="ETC1216" s="232" t="s">
        <v>236</v>
      </c>
      <c r="ETD1216" s="233">
        <v>0</v>
      </c>
      <c r="ETE1216" s="234"/>
      <c r="ETF1216" s="235" t="e">
        <f>ETF1217</f>
        <v>#REF!</v>
      </c>
      <c r="ETG1216" s="229" t="s">
        <v>235</v>
      </c>
      <c r="ETH1216" s="230" t="s">
        <v>25</v>
      </c>
      <c r="ETI1216" s="231">
        <v>7</v>
      </c>
      <c r="ETJ1216" s="231">
        <v>2</v>
      </c>
      <c r="ETK1216" s="232" t="s">
        <v>236</v>
      </c>
      <c r="ETL1216" s="233">
        <v>0</v>
      </c>
      <c r="ETM1216" s="234"/>
      <c r="ETN1216" s="235" t="e">
        <f>ETN1217</f>
        <v>#REF!</v>
      </c>
      <c r="ETO1216" s="229" t="s">
        <v>235</v>
      </c>
      <c r="ETP1216" s="230" t="s">
        <v>25</v>
      </c>
      <c r="ETQ1216" s="231">
        <v>7</v>
      </c>
      <c r="ETR1216" s="231">
        <v>2</v>
      </c>
      <c r="ETS1216" s="232" t="s">
        <v>236</v>
      </c>
      <c r="ETT1216" s="233">
        <v>0</v>
      </c>
      <c r="ETU1216" s="234"/>
      <c r="ETV1216" s="235" t="e">
        <f>ETV1217</f>
        <v>#REF!</v>
      </c>
      <c r="ETW1216" s="229" t="s">
        <v>235</v>
      </c>
      <c r="ETX1216" s="230" t="s">
        <v>25</v>
      </c>
      <c r="ETY1216" s="231">
        <v>7</v>
      </c>
      <c r="ETZ1216" s="231">
        <v>2</v>
      </c>
      <c r="EUA1216" s="232" t="s">
        <v>236</v>
      </c>
      <c r="EUB1216" s="233">
        <v>0</v>
      </c>
      <c r="EUC1216" s="234"/>
      <c r="EUD1216" s="235" t="e">
        <f>EUD1217</f>
        <v>#REF!</v>
      </c>
      <c r="EUE1216" s="229" t="s">
        <v>235</v>
      </c>
      <c r="EUF1216" s="230" t="s">
        <v>25</v>
      </c>
      <c r="EUG1216" s="231">
        <v>7</v>
      </c>
      <c r="EUH1216" s="231">
        <v>2</v>
      </c>
      <c r="EUI1216" s="232" t="s">
        <v>236</v>
      </c>
      <c r="EUJ1216" s="233">
        <v>0</v>
      </c>
      <c r="EUK1216" s="234"/>
      <c r="EUL1216" s="235" t="e">
        <f>EUL1217</f>
        <v>#REF!</v>
      </c>
      <c r="EUM1216" s="229" t="s">
        <v>235</v>
      </c>
      <c r="EUN1216" s="230" t="s">
        <v>25</v>
      </c>
      <c r="EUO1216" s="231">
        <v>7</v>
      </c>
      <c r="EUP1216" s="231">
        <v>2</v>
      </c>
      <c r="EUQ1216" s="232" t="s">
        <v>236</v>
      </c>
      <c r="EUR1216" s="233">
        <v>0</v>
      </c>
      <c r="EUS1216" s="234"/>
      <c r="EUT1216" s="235" t="e">
        <f>EUT1217</f>
        <v>#REF!</v>
      </c>
      <c r="EUU1216" s="229" t="s">
        <v>235</v>
      </c>
      <c r="EUV1216" s="230" t="s">
        <v>25</v>
      </c>
      <c r="EUW1216" s="231">
        <v>7</v>
      </c>
      <c r="EUX1216" s="231">
        <v>2</v>
      </c>
      <c r="EUY1216" s="232" t="s">
        <v>236</v>
      </c>
      <c r="EUZ1216" s="233">
        <v>0</v>
      </c>
      <c r="EVA1216" s="234"/>
      <c r="EVB1216" s="235" t="e">
        <f>EVB1217</f>
        <v>#REF!</v>
      </c>
      <c r="EVC1216" s="229" t="s">
        <v>235</v>
      </c>
      <c r="EVD1216" s="230" t="s">
        <v>25</v>
      </c>
      <c r="EVE1216" s="231">
        <v>7</v>
      </c>
      <c r="EVF1216" s="231">
        <v>2</v>
      </c>
      <c r="EVG1216" s="232" t="s">
        <v>236</v>
      </c>
      <c r="EVH1216" s="233">
        <v>0</v>
      </c>
      <c r="EVI1216" s="234"/>
      <c r="EVJ1216" s="235" t="e">
        <f>EVJ1217</f>
        <v>#REF!</v>
      </c>
      <c r="EVK1216" s="229" t="s">
        <v>235</v>
      </c>
      <c r="EVL1216" s="230" t="s">
        <v>25</v>
      </c>
      <c r="EVM1216" s="231">
        <v>7</v>
      </c>
      <c r="EVN1216" s="231">
        <v>2</v>
      </c>
      <c r="EVO1216" s="232" t="s">
        <v>236</v>
      </c>
      <c r="EVP1216" s="233">
        <v>0</v>
      </c>
      <c r="EVQ1216" s="234"/>
      <c r="EVR1216" s="235" t="e">
        <f>EVR1217</f>
        <v>#REF!</v>
      </c>
      <c r="EVS1216" s="229" t="s">
        <v>235</v>
      </c>
      <c r="EVT1216" s="230" t="s">
        <v>25</v>
      </c>
      <c r="EVU1216" s="231">
        <v>7</v>
      </c>
      <c r="EVV1216" s="231">
        <v>2</v>
      </c>
      <c r="EVW1216" s="232" t="s">
        <v>236</v>
      </c>
      <c r="EVX1216" s="233">
        <v>0</v>
      </c>
      <c r="EVY1216" s="234"/>
      <c r="EVZ1216" s="235" t="e">
        <f>EVZ1217</f>
        <v>#REF!</v>
      </c>
      <c r="EWA1216" s="229" t="s">
        <v>235</v>
      </c>
      <c r="EWB1216" s="230" t="s">
        <v>25</v>
      </c>
      <c r="EWC1216" s="231">
        <v>7</v>
      </c>
      <c r="EWD1216" s="231">
        <v>2</v>
      </c>
      <c r="EWE1216" s="232" t="s">
        <v>236</v>
      </c>
      <c r="EWF1216" s="233">
        <v>0</v>
      </c>
      <c r="EWG1216" s="234"/>
      <c r="EWH1216" s="235" t="e">
        <f>EWH1217</f>
        <v>#REF!</v>
      </c>
      <c r="EWI1216" s="229" t="s">
        <v>235</v>
      </c>
      <c r="EWJ1216" s="230" t="s">
        <v>25</v>
      </c>
      <c r="EWK1216" s="231">
        <v>7</v>
      </c>
      <c r="EWL1216" s="231">
        <v>2</v>
      </c>
      <c r="EWM1216" s="232" t="s">
        <v>236</v>
      </c>
      <c r="EWN1216" s="233">
        <v>0</v>
      </c>
      <c r="EWO1216" s="234"/>
      <c r="EWP1216" s="235" t="e">
        <f>EWP1217</f>
        <v>#REF!</v>
      </c>
      <c r="EWQ1216" s="229" t="s">
        <v>235</v>
      </c>
      <c r="EWR1216" s="230" t="s">
        <v>25</v>
      </c>
      <c r="EWS1216" s="231">
        <v>7</v>
      </c>
      <c r="EWT1216" s="231">
        <v>2</v>
      </c>
      <c r="EWU1216" s="232" t="s">
        <v>236</v>
      </c>
      <c r="EWV1216" s="233">
        <v>0</v>
      </c>
      <c r="EWW1216" s="234"/>
      <c r="EWX1216" s="235" t="e">
        <f>EWX1217</f>
        <v>#REF!</v>
      </c>
      <c r="EWY1216" s="229" t="s">
        <v>235</v>
      </c>
      <c r="EWZ1216" s="230" t="s">
        <v>25</v>
      </c>
      <c r="EXA1216" s="231">
        <v>7</v>
      </c>
      <c r="EXB1216" s="231">
        <v>2</v>
      </c>
      <c r="EXC1216" s="232" t="s">
        <v>236</v>
      </c>
      <c r="EXD1216" s="233">
        <v>0</v>
      </c>
      <c r="EXE1216" s="234"/>
      <c r="EXF1216" s="235" t="e">
        <f>EXF1217</f>
        <v>#REF!</v>
      </c>
      <c r="EXG1216" s="229" t="s">
        <v>235</v>
      </c>
      <c r="EXH1216" s="230" t="s">
        <v>25</v>
      </c>
      <c r="EXI1216" s="231">
        <v>7</v>
      </c>
      <c r="EXJ1216" s="231">
        <v>2</v>
      </c>
      <c r="EXK1216" s="232" t="s">
        <v>236</v>
      </c>
      <c r="EXL1216" s="233">
        <v>0</v>
      </c>
      <c r="EXM1216" s="234"/>
      <c r="EXN1216" s="235" t="e">
        <f>EXN1217</f>
        <v>#REF!</v>
      </c>
      <c r="EXO1216" s="229" t="s">
        <v>235</v>
      </c>
      <c r="EXP1216" s="230" t="s">
        <v>25</v>
      </c>
      <c r="EXQ1216" s="231">
        <v>7</v>
      </c>
      <c r="EXR1216" s="231">
        <v>2</v>
      </c>
      <c r="EXS1216" s="232" t="s">
        <v>236</v>
      </c>
      <c r="EXT1216" s="233">
        <v>0</v>
      </c>
      <c r="EXU1216" s="234"/>
      <c r="EXV1216" s="235" t="e">
        <f>EXV1217</f>
        <v>#REF!</v>
      </c>
      <c r="EXW1216" s="229" t="s">
        <v>235</v>
      </c>
      <c r="EXX1216" s="230" t="s">
        <v>25</v>
      </c>
      <c r="EXY1216" s="231">
        <v>7</v>
      </c>
      <c r="EXZ1216" s="231">
        <v>2</v>
      </c>
      <c r="EYA1216" s="232" t="s">
        <v>236</v>
      </c>
      <c r="EYB1216" s="233">
        <v>0</v>
      </c>
      <c r="EYC1216" s="234"/>
      <c r="EYD1216" s="235" t="e">
        <f>EYD1217</f>
        <v>#REF!</v>
      </c>
      <c r="EYE1216" s="229" t="s">
        <v>235</v>
      </c>
      <c r="EYF1216" s="230" t="s">
        <v>25</v>
      </c>
      <c r="EYG1216" s="231">
        <v>7</v>
      </c>
      <c r="EYH1216" s="231">
        <v>2</v>
      </c>
      <c r="EYI1216" s="232" t="s">
        <v>236</v>
      </c>
      <c r="EYJ1216" s="233">
        <v>0</v>
      </c>
      <c r="EYK1216" s="234"/>
      <c r="EYL1216" s="235" t="e">
        <f>EYL1217</f>
        <v>#REF!</v>
      </c>
      <c r="EYM1216" s="229" t="s">
        <v>235</v>
      </c>
      <c r="EYN1216" s="230" t="s">
        <v>25</v>
      </c>
      <c r="EYO1216" s="231">
        <v>7</v>
      </c>
      <c r="EYP1216" s="231">
        <v>2</v>
      </c>
      <c r="EYQ1216" s="232" t="s">
        <v>236</v>
      </c>
      <c r="EYR1216" s="233">
        <v>0</v>
      </c>
      <c r="EYS1216" s="234"/>
      <c r="EYT1216" s="235" t="e">
        <f>EYT1217</f>
        <v>#REF!</v>
      </c>
      <c r="EYU1216" s="229" t="s">
        <v>235</v>
      </c>
      <c r="EYV1216" s="230" t="s">
        <v>25</v>
      </c>
      <c r="EYW1216" s="231">
        <v>7</v>
      </c>
      <c r="EYX1216" s="231">
        <v>2</v>
      </c>
      <c r="EYY1216" s="232" t="s">
        <v>236</v>
      </c>
      <c r="EYZ1216" s="233">
        <v>0</v>
      </c>
      <c r="EZA1216" s="234"/>
      <c r="EZB1216" s="235" t="e">
        <f>EZB1217</f>
        <v>#REF!</v>
      </c>
      <c r="EZC1216" s="229" t="s">
        <v>235</v>
      </c>
      <c r="EZD1216" s="230" t="s">
        <v>25</v>
      </c>
      <c r="EZE1216" s="231">
        <v>7</v>
      </c>
      <c r="EZF1216" s="231">
        <v>2</v>
      </c>
      <c r="EZG1216" s="232" t="s">
        <v>236</v>
      </c>
      <c r="EZH1216" s="233">
        <v>0</v>
      </c>
      <c r="EZI1216" s="234"/>
      <c r="EZJ1216" s="235" t="e">
        <f>EZJ1217</f>
        <v>#REF!</v>
      </c>
      <c r="EZK1216" s="229" t="s">
        <v>235</v>
      </c>
      <c r="EZL1216" s="230" t="s">
        <v>25</v>
      </c>
      <c r="EZM1216" s="231">
        <v>7</v>
      </c>
      <c r="EZN1216" s="231">
        <v>2</v>
      </c>
      <c r="EZO1216" s="232" t="s">
        <v>236</v>
      </c>
      <c r="EZP1216" s="233">
        <v>0</v>
      </c>
      <c r="EZQ1216" s="234"/>
      <c r="EZR1216" s="235" t="e">
        <f>EZR1217</f>
        <v>#REF!</v>
      </c>
      <c r="EZS1216" s="229" t="s">
        <v>235</v>
      </c>
      <c r="EZT1216" s="230" t="s">
        <v>25</v>
      </c>
      <c r="EZU1216" s="231">
        <v>7</v>
      </c>
      <c r="EZV1216" s="231">
        <v>2</v>
      </c>
      <c r="EZW1216" s="232" t="s">
        <v>236</v>
      </c>
      <c r="EZX1216" s="233">
        <v>0</v>
      </c>
      <c r="EZY1216" s="234"/>
      <c r="EZZ1216" s="235" t="e">
        <f>EZZ1217</f>
        <v>#REF!</v>
      </c>
      <c r="FAA1216" s="229" t="s">
        <v>235</v>
      </c>
      <c r="FAB1216" s="230" t="s">
        <v>25</v>
      </c>
      <c r="FAC1216" s="231">
        <v>7</v>
      </c>
      <c r="FAD1216" s="231">
        <v>2</v>
      </c>
      <c r="FAE1216" s="232" t="s">
        <v>236</v>
      </c>
      <c r="FAF1216" s="233">
        <v>0</v>
      </c>
      <c r="FAG1216" s="234"/>
      <c r="FAH1216" s="235" t="e">
        <f>FAH1217</f>
        <v>#REF!</v>
      </c>
      <c r="FAI1216" s="229" t="s">
        <v>235</v>
      </c>
      <c r="FAJ1216" s="230" t="s">
        <v>25</v>
      </c>
      <c r="FAK1216" s="231">
        <v>7</v>
      </c>
      <c r="FAL1216" s="231">
        <v>2</v>
      </c>
      <c r="FAM1216" s="232" t="s">
        <v>236</v>
      </c>
      <c r="FAN1216" s="233">
        <v>0</v>
      </c>
      <c r="FAO1216" s="234"/>
      <c r="FAP1216" s="235" t="e">
        <f>FAP1217</f>
        <v>#REF!</v>
      </c>
      <c r="FAQ1216" s="229" t="s">
        <v>235</v>
      </c>
      <c r="FAR1216" s="230" t="s">
        <v>25</v>
      </c>
      <c r="FAS1216" s="231">
        <v>7</v>
      </c>
      <c r="FAT1216" s="231">
        <v>2</v>
      </c>
      <c r="FAU1216" s="232" t="s">
        <v>236</v>
      </c>
      <c r="FAV1216" s="233">
        <v>0</v>
      </c>
      <c r="FAW1216" s="234"/>
      <c r="FAX1216" s="235" t="e">
        <f>FAX1217</f>
        <v>#REF!</v>
      </c>
      <c r="FAY1216" s="229" t="s">
        <v>235</v>
      </c>
      <c r="FAZ1216" s="230" t="s">
        <v>25</v>
      </c>
      <c r="FBA1216" s="231">
        <v>7</v>
      </c>
      <c r="FBB1216" s="231">
        <v>2</v>
      </c>
      <c r="FBC1216" s="232" t="s">
        <v>236</v>
      </c>
      <c r="FBD1216" s="233">
        <v>0</v>
      </c>
      <c r="FBE1216" s="234"/>
      <c r="FBF1216" s="235" t="e">
        <f>FBF1217</f>
        <v>#REF!</v>
      </c>
      <c r="FBG1216" s="229" t="s">
        <v>235</v>
      </c>
      <c r="FBH1216" s="230" t="s">
        <v>25</v>
      </c>
      <c r="FBI1216" s="231">
        <v>7</v>
      </c>
      <c r="FBJ1216" s="231">
        <v>2</v>
      </c>
      <c r="FBK1216" s="232" t="s">
        <v>236</v>
      </c>
      <c r="FBL1216" s="233">
        <v>0</v>
      </c>
      <c r="FBM1216" s="234"/>
      <c r="FBN1216" s="235" t="e">
        <f>FBN1217</f>
        <v>#REF!</v>
      </c>
      <c r="FBO1216" s="229" t="s">
        <v>235</v>
      </c>
      <c r="FBP1216" s="230" t="s">
        <v>25</v>
      </c>
      <c r="FBQ1216" s="231">
        <v>7</v>
      </c>
      <c r="FBR1216" s="231">
        <v>2</v>
      </c>
      <c r="FBS1216" s="232" t="s">
        <v>236</v>
      </c>
      <c r="FBT1216" s="233">
        <v>0</v>
      </c>
      <c r="FBU1216" s="234"/>
      <c r="FBV1216" s="235" t="e">
        <f>FBV1217</f>
        <v>#REF!</v>
      </c>
      <c r="FBW1216" s="229" t="s">
        <v>235</v>
      </c>
      <c r="FBX1216" s="230" t="s">
        <v>25</v>
      </c>
      <c r="FBY1216" s="231">
        <v>7</v>
      </c>
      <c r="FBZ1216" s="231">
        <v>2</v>
      </c>
      <c r="FCA1216" s="232" t="s">
        <v>236</v>
      </c>
      <c r="FCB1216" s="233">
        <v>0</v>
      </c>
      <c r="FCC1216" s="234"/>
      <c r="FCD1216" s="235" t="e">
        <f>FCD1217</f>
        <v>#REF!</v>
      </c>
      <c r="FCE1216" s="229" t="s">
        <v>235</v>
      </c>
      <c r="FCF1216" s="230" t="s">
        <v>25</v>
      </c>
      <c r="FCG1216" s="231">
        <v>7</v>
      </c>
      <c r="FCH1216" s="231">
        <v>2</v>
      </c>
      <c r="FCI1216" s="232" t="s">
        <v>236</v>
      </c>
      <c r="FCJ1216" s="233">
        <v>0</v>
      </c>
      <c r="FCK1216" s="234"/>
      <c r="FCL1216" s="235" t="e">
        <f>FCL1217</f>
        <v>#REF!</v>
      </c>
      <c r="FCM1216" s="229" t="s">
        <v>235</v>
      </c>
      <c r="FCN1216" s="230" t="s">
        <v>25</v>
      </c>
      <c r="FCO1216" s="231">
        <v>7</v>
      </c>
      <c r="FCP1216" s="231">
        <v>2</v>
      </c>
      <c r="FCQ1216" s="232" t="s">
        <v>236</v>
      </c>
      <c r="FCR1216" s="233">
        <v>0</v>
      </c>
      <c r="FCS1216" s="234"/>
      <c r="FCT1216" s="235" t="e">
        <f>FCT1217</f>
        <v>#REF!</v>
      </c>
      <c r="FCU1216" s="229" t="s">
        <v>235</v>
      </c>
      <c r="FCV1216" s="230" t="s">
        <v>25</v>
      </c>
      <c r="FCW1216" s="231">
        <v>7</v>
      </c>
      <c r="FCX1216" s="231">
        <v>2</v>
      </c>
      <c r="FCY1216" s="232" t="s">
        <v>236</v>
      </c>
      <c r="FCZ1216" s="233">
        <v>0</v>
      </c>
      <c r="FDA1216" s="234"/>
      <c r="FDB1216" s="235" t="e">
        <f>FDB1217</f>
        <v>#REF!</v>
      </c>
      <c r="FDC1216" s="229" t="s">
        <v>235</v>
      </c>
      <c r="FDD1216" s="230" t="s">
        <v>25</v>
      </c>
      <c r="FDE1216" s="231">
        <v>7</v>
      </c>
      <c r="FDF1216" s="231">
        <v>2</v>
      </c>
      <c r="FDG1216" s="232" t="s">
        <v>236</v>
      </c>
      <c r="FDH1216" s="233">
        <v>0</v>
      </c>
      <c r="FDI1216" s="234"/>
      <c r="FDJ1216" s="235" t="e">
        <f>FDJ1217</f>
        <v>#REF!</v>
      </c>
      <c r="FDK1216" s="229" t="s">
        <v>235</v>
      </c>
      <c r="FDL1216" s="230" t="s">
        <v>25</v>
      </c>
      <c r="FDM1216" s="231">
        <v>7</v>
      </c>
      <c r="FDN1216" s="231">
        <v>2</v>
      </c>
      <c r="FDO1216" s="232" t="s">
        <v>236</v>
      </c>
      <c r="FDP1216" s="233">
        <v>0</v>
      </c>
      <c r="FDQ1216" s="234"/>
      <c r="FDR1216" s="235" t="e">
        <f>FDR1217</f>
        <v>#REF!</v>
      </c>
      <c r="FDS1216" s="229" t="s">
        <v>235</v>
      </c>
      <c r="FDT1216" s="230" t="s">
        <v>25</v>
      </c>
      <c r="FDU1216" s="231">
        <v>7</v>
      </c>
      <c r="FDV1216" s="231">
        <v>2</v>
      </c>
      <c r="FDW1216" s="232" t="s">
        <v>236</v>
      </c>
      <c r="FDX1216" s="233">
        <v>0</v>
      </c>
      <c r="FDY1216" s="234"/>
      <c r="FDZ1216" s="235" t="e">
        <f>FDZ1217</f>
        <v>#REF!</v>
      </c>
      <c r="FEA1216" s="229" t="s">
        <v>235</v>
      </c>
      <c r="FEB1216" s="230" t="s">
        <v>25</v>
      </c>
      <c r="FEC1216" s="231">
        <v>7</v>
      </c>
      <c r="FED1216" s="231">
        <v>2</v>
      </c>
      <c r="FEE1216" s="232" t="s">
        <v>236</v>
      </c>
      <c r="FEF1216" s="233">
        <v>0</v>
      </c>
      <c r="FEG1216" s="234"/>
      <c r="FEH1216" s="235" t="e">
        <f>FEH1217</f>
        <v>#REF!</v>
      </c>
      <c r="FEI1216" s="229" t="s">
        <v>235</v>
      </c>
      <c r="FEJ1216" s="230" t="s">
        <v>25</v>
      </c>
      <c r="FEK1216" s="231">
        <v>7</v>
      </c>
      <c r="FEL1216" s="231">
        <v>2</v>
      </c>
      <c r="FEM1216" s="232" t="s">
        <v>236</v>
      </c>
      <c r="FEN1216" s="233">
        <v>0</v>
      </c>
      <c r="FEO1216" s="234"/>
      <c r="FEP1216" s="235" t="e">
        <f>FEP1217</f>
        <v>#REF!</v>
      </c>
      <c r="FEQ1216" s="229" t="s">
        <v>235</v>
      </c>
      <c r="FER1216" s="230" t="s">
        <v>25</v>
      </c>
      <c r="FES1216" s="231">
        <v>7</v>
      </c>
      <c r="FET1216" s="231">
        <v>2</v>
      </c>
      <c r="FEU1216" s="232" t="s">
        <v>236</v>
      </c>
      <c r="FEV1216" s="233">
        <v>0</v>
      </c>
      <c r="FEW1216" s="234"/>
      <c r="FEX1216" s="235" t="e">
        <f>FEX1217</f>
        <v>#REF!</v>
      </c>
      <c r="FEY1216" s="229" t="s">
        <v>235</v>
      </c>
      <c r="FEZ1216" s="230" t="s">
        <v>25</v>
      </c>
      <c r="FFA1216" s="231">
        <v>7</v>
      </c>
      <c r="FFB1216" s="231">
        <v>2</v>
      </c>
      <c r="FFC1216" s="232" t="s">
        <v>236</v>
      </c>
      <c r="FFD1216" s="233">
        <v>0</v>
      </c>
      <c r="FFE1216" s="234"/>
      <c r="FFF1216" s="235" t="e">
        <f>FFF1217</f>
        <v>#REF!</v>
      </c>
      <c r="FFG1216" s="229" t="s">
        <v>235</v>
      </c>
      <c r="FFH1216" s="230" t="s">
        <v>25</v>
      </c>
      <c r="FFI1216" s="231">
        <v>7</v>
      </c>
      <c r="FFJ1216" s="231">
        <v>2</v>
      </c>
      <c r="FFK1216" s="232" t="s">
        <v>236</v>
      </c>
      <c r="FFL1216" s="233">
        <v>0</v>
      </c>
      <c r="FFM1216" s="234"/>
      <c r="FFN1216" s="235" t="e">
        <f>FFN1217</f>
        <v>#REF!</v>
      </c>
      <c r="FFO1216" s="229" t="s">
        <v>235</v>
      </c>
      <c r="FFP1216" s="230" t="s">
        <v>25</v>
      </c>
      <c r="FFQ1216" s="231">
        <v>7</v>
      </c>
      <c r="FFR1216" s="231">
        <v>2</v>
      </c>
      <c r="FFS1216" s="232" t="s">
        <v>236</v>
      </c>
      <c r="FFT1216" s="233">
        <v>0</v>
      </c>
      <c r="FFU1216" s="234"/>
      <c r="FFV1216" s="235" t="e">
        <f>FFV1217</f>
        <v>#REF!</v>
      </c>
      <c r="FFW1216" s="229" t="s">
        <v>235</v>
      </c>
      <c r="FFX1216" s="230" t="s">
        <v>25</v>
      </c>
      <c r="FFY1216" s="231">
        <v>7</v>
      </c>
      <c r="FFZ1216" s="231">
        <v>2</v>
      </c>
      <c r="FGA1216" s="232" t="s">
        <v>236</v>
      </c>
      <c r="FGB1216" s="233">
        <v>0</v>
      </c>
      <c r="FGC1216" s="234"/>
      <c r="FGD1216" s="235" t="e">
        <f>FGD1217</f>
        <v>#REF!</v>
      </c>
      <c r="FGE1216" s="229" t="s">
        <v>235</v>
      </c>
      <c r="FGF1216" s="230" t="s">
        <v>25</v>
      </c>
      <c r="FGG1216" s="231">
        <v>7</v>
      </c>
      <c r="FGH1216" s="231">
        <v>2</v>
      </c>
      <c r="FGI1216" s="232" t="s">
        <v>236</v>
      </c>
      <c r="FGJ1216" s="233">
        <v>0</v>
      </c>
      <c r="FGK1216" s="234"/>
      <c r="FGL1216" s="235" t="e">
        <f>FGL1217</f>
        <v>#REF!</v>
      </c>
      <c r="FGM1216" s="229" t="s">
        <v>235</v>
      </c>
      <c r="FGN1216" s="230" t="s">
        <v>25</v>
      </c>
      <c r="FGO1216" s="231">
        <v>7</v>
      </c>
      <c r="FGP1216" s="231">
        <v>2</v>
      </c>
      <c r="FGQ1216" s="232" t="s">
        <v>236</v>
      </c>
      <c r="FGR1216" s="233">
        <v>0</v>
      </c>
      <c r="FGS1216" s="234"/>
      <c r="FGT1216" s="235" t="e">
        <f>FGT1217</f>
        <v>#REF!</v>
      </c>
      <c r="FGU1216" s="229" t="s">
        <v>235</v>
      </c>
      <c r="FGV1216" s="230" t="s">
        <v>25</v>
      </c>
      <c r="FGW1216" s="231">
        <v>7</v>
      </c>
      <c r="FGX1216" s="231">
        <v>2</v>
      </c>
      <c r="FGY1216" s="232" t="s">
        <v>236</v>
      </c>
      <c r="FGZ1216" s="233">
        <v>0</v>
      </c>
      <c r="FHA1216" s="234"/>
      <c r="FHB1216" s="235" t="e">
        <f>FHB1217</f>
        <v>#REF!</v>
      </c>
      <c r="FHC1216" s="229" t="s">
        <v>235</v>
      </c>
      <c r="FHD1216" s="230" t="s">
        <v>25</v>
      </c>
      <c r="FHE1216" s="231">
        <v>7</v>
      </c>
      <c r="FHF1216" s="231">
        <v>2</v>
      </c>
      <c r="FHG1216" s="232" t="s">
        <v>236</v>
      </c>
      <c r="FHH1216" s="233">
        <v>0</v>
      </c>
      <c r="FHI1216" s="234"/>
      <c r="FHJ1216" s="235" t="e">
        <f>FHJ1217</f>
        <v>#REF!</v>
      </c>
      <c r="FHK1216" s="229" t="s">
        <v>235</v>
      </c>
      <c r="FHL1216" s="230" t="s">
        <v>25</v>
      </c>
      <c r="FHM1216" s="231">
        <v>7</v>
      </c>
      <c r="FHN1216" s="231">
        <v>2</v>
      </c>
      <c r="FHO1216" s="232" t="s">
        <v>236</v>
      </c>
      <c r="FHP1216" s="233">
        <v>0</v>
      </c>
      <c r="FHQ1216" s="234"/>
      <c r="FHR1216" s="235" t="e">
        <f>FHR1217</f>
        <v>#REF!</v>
      </c>
      <c r="FHS1216" s="229" t="s">
        <v>235</v>
      </c>
      <c r="FHT1216" s="230" t="s">
        <v>25</v>
      </c>
      <c r="FHU1216" s="231">
        <v>7</v>
      </c>
      <c r="FHV1216" s="231">
        <v>2</v>
      </c>
      <c r="FHW1216" s="232" t="s">
        <v>236</v>
      </c>
      <c r="FHX1216" s="233">
        <v>0</v>
      </c>
      <c r="FHY1216" s="234"/>
      <c r="FHZ1216" s="235" t="e">
        <f>FHZ1217</f>
        <v>#REF!</v>
      </c>
      <c r="FIA1216" s="229" t="s">
        <v>235</v>
      </c>
      <c r="FIB1216" s="230" t="s">
        <v>25</v>
      </c>
      <c r="FIC1216" s="231">
        <v>7</v>
      </c>
      <c r="FID1216" s="231">
        <v>2</v>
      </c>
      <c r="FIE1216" s="232" t="s">
        <v>236</v>
      </c>
      <c r="FIF1216" s="233">
        <v>0</v>
      </c>
      <c r="FIG1216" s="234"/>
      <c r="FIH1216" s="235" t="e">
        <f>FIH1217</f>
        <v>#REF!</v>
      </c>
      <c r="FII1216" s="229" t="s">
        <v>235</v>
      </c>
      <c r="FIJ1216" s="230" t="s">
        <v>25</v>
      </c>
      <c r="FIK1216" s="231">
        <v>7</v>
      </c>
      <c r="FIL1216" s="231">
        <v>2</v>
      </c>
      <c r="FIM1216" s="232" t="s">
        <v>236</v>
      </c>
      <c r="FIN1216" s="233">
        <v>0</v>
      </c>
      <c r="FIO1216" s="234"/>
      <c r="FIP1216" s="235" t="e">
        <f>FIP1217</f>
        <v>#REF!</v>
      </c>
      <c r="FIQ1216" s="229" t="s">
        <v>235</v>
      </c>
      <c r="FIR1216" s="230" t="s">
        <v>25</v>
      </c>
      <c r="FIS1216" s="231">
        <v>7</v>
      </c>
      <c r="FIT1216" s="231">
        <v>2</v>
      </c>
      <c r="FIU1216" s="232" t="s">
        <v>236</v>
      </c>
      <c r="FIV1216" s="233">
        <v>0</v>
      </c>
      <c r="FIW1216" s="234"/>
      <c r="FIX1216" s="235" t="e">
        <f>FIX1217</f>
        <v>#REF!</v>
      </c>
      <c r="FIY1216" s="229" t="s">
        <v>235</v>
      </c>
      <c r="FIZ1216" s="230" t="s">
        <v>25</v>
      </c>
      <c r="FJA1216" s="231">
        <v>7</v>
      </c>
      <c r="FJB1216" s="231">
        <v>2</v>
      </c>
      <c r="FJC1216" s="232" t="s">
        <v>236</v>
      </c>
      <c r="FJD1216" s="233">
        <v>0</v>
      </c>
      <c r="FJE1216" s="234"/>
      <c r="FJF1216" s="235" t="e">
        <f>FJF1217</f>
        <v>#REF!</v>
      </c>
      <c r="FJG1216" s="229" t="s">
        <v>235</v>
      </c>
      <c r="FJH1216" s="230" t="s">
        <v>25</v>
      </c>
      <c r="FJI1216" s="231">
        <v>7</v>
      </c>
      <c r="FJJ1216" s="231">
        <v>2</v>
      </c>
      <c r="FJK1216" s="232" t="s">
        <v>236</v>
      </c>
      <c r="FJL1216" s="233">
        <v>0</v>
      </c>
      <c r="FJM1216" s="234"/>
      <c r="FJN1216" s="235" t="e">
        <f>FJN1217</f>
        <v>#REF!</v>
      </c>
      <c r="FJO1216" s="229" t="s">
        <v>235</v>
      </c>
      <c r="FJP1216" s="230" t="s">
        <v>25</v>
      </c>
      <c r="FJQ1216" s="231">
        <v>7</v>
      </c>
      <c r="FJR1216" s="231">
        <v>2</v>
      </c>
      <c r="FJS1216" s="232" t="s">
        <v>236</v>
      </c>
      <c r="FJT1216" s="233">
        <v>0</v>
      </c>
      <c r="FJU1216" s="234"/>
      <c r="FJV1216" s="235" t="e">
        <f>FJV1217</f>
        <v>#REF!</v>
      </c>
      <c r="FJW1216" s="229" t="s">
        <v>235</v>
      </c>
      <c r="FJX1216" s="230" t="s">
        <v>25</v>
      </c>
      <c r="FJY1216" s="231">
        <v>7</v>
      </c>
      <c r="FJZ1216" s="231">
        <v>2</v>
      </c>
      <c r="FKA1216" s="232" t="s">
        <v>236</v>
      </c>
      <c r="FKB1216" s="233">
        <v>0</v>
      </c>
      <c r="FKC1216" s="234"/>
      <c r="FKD1216" s="235" t="e">
        <f>FKD1217</f>
        <v>#REF!</v>
      </c>
      <c r="FKE1216" s="229" t="s">
        <v>235</v>
      </c>
      <c r="FKF1216" s="230" t="s">
        <v>25</v>
      </c>
      <c r="FKG1216" s="231">
        <v>7</v>
      </c>
      <c r="FKH1216" s="231">
        <v>2</v>
      </c>
      <c r="FKI1216" s="232" t="s">
        <v>236</v>
      </c>
      <c r="FKJ1216" s="233">
        <v>0</v>
      </c>
      <c r="FKK1216" s="234"/>
      <c r="FKL1216" s="235" t="e">
        <f>FKL1217</f>
        <v>#REF!</v>
      </c>
      <c r="FKM1216" s="229" t="s">
        <v>235</v>
      </c>
      <c r="FKN1216" s="230" t="s">
        <v>25</v>
      </c>
      <c r="FKO1216" s="231">
        <v>7</v>
      </c>
      <c r="FKP1216" s="231">
        <v>2</v>
      </c>
      <c r="FKQ1216" s="232" t="s">
        <v>236</v>
      </c>
      <c r="FKR1216" s="233">
        <v>0</v>
      </c>
      <c r="FKS1216" s="234"/>
      <c r="FKT1216" s="235" t="e">
        <f>FKT1217</f>
        <v>#REF!</v>
      </c>
      <c r="FKU1216" s="229" t="s">
        <v>235</v>
      </c>
      <c r="FKV1216" s="230" t="s">
        <v>25</v>
      </c>
      <c r="FKW1216" s="231">
        <v>7</v>
      </c>
      <c r="FKX1216" s="231">
        <v>2</v>
      </c>
      <c r="FKY1216" s="232" t="s">
        <v>236</v>
      </c>
      <c r="FKZ1216" s="233">
        <v>0</v>
      </c>
      <c r="FLA1216" s="234"/>
      <c r="FLB1216" s="235" t="e">
        <f>FLB1217</f>
        <v>#REF!</v>
      </c>
      <c r="FLC1216" s="229" t="s">
        <v>235</v>
      </c>
      <c r="FLD1216" s="230" t="s">
        <v>25</v>
      </c>
      <c r="FLE1216" s="231">
        <v>7</v>
      </c>
      <c r="FLF1216" s="231">
        <v>2</v>
      </c>
      <c r="FLG1216" s="232" t="s">
        <v>236</v>
      </c>
      <c r="FLH1216" s="233">
        <v>0</v>
      </c>
      <c r="FLI1216" s="234"/>
      <c r="FLJ1216" s="235" t="e">
        <f>FLJ1217</f>
        <v>#REF!</v>
      </c>
      <c r="FLK1216" s="229" t="s">
        <v>235</v>
      </c>
      <c r="FLL1216" s="230" t="s">
        <v>25</v>
      </c>
      <c r="FLM1216" s="231">
        <v>7</v>
      </c>
      <c r="FLN1216" s="231">
        <v>2</v>
      </c>
      <c r="FLO1216" s="232" t="s">
        <v>236</v>
      </c>
      <c r="FLP1216" s="233">
        <v>0</v>
      </c>
      <c r="FLQ1216" s="234"/>
      <c r="FLR1216" s="235" t="e">
        <f>FLR1217</f>
        <v>#REF!</v>
      </c>
      <c r="FLS1216" s="229" t="s">
        <v>235</v>
      </c>
      <c r="FLT1216" s="230" t="s">
        <v>25</v>
      </c>
      <c r="FLU1216" s="231">
        <v>7</v>
      </c>
      <c r="FLV1216" s="231">
        <v>2</v>
      </c>
      <c r="FLW1216" s="232" t="s">
        <v>236</v>
      </c>
      <c r="FLX1216" s="233">
        <v>0</v>
      </c>
      <c r="FLY1216" s="234"/>
      <c r="FLZ1216" s="235" t="e">
        <f>FLZ1217</f>
        <v>#REF!</v>
      </c>
      <c r="FMA1216" s="229" t="s">
        <v>235</v>
      </c>
      <c r="FMB1216" s="230" t="s">
        <v>25</v>
      </c>
      <c r="FMC1216" s="231">
        <v>7</v>
      </c>
      <c r="FMD1216" s="231">
        <v>2</v>
      </c>
      <c r="FME1216" s="232" t="s">
        <v>236</v>
      </c>
      <c r="FMF1216" s="233">
        <v>0</v>
      </c>
      <c r="FMG1216" s="234"/>
      <c r="FMH1216" s="235" t="e">
        <f>FMH1217</f>
        <v>#REF!</v>
      </c>
      <c r="FMI1216" s="229" t="s">
        <v>235</v>
      </c>
      <c r="FMJ1216" s="230" t="s">
        <v>25</v>
      </c>
      <c r="FMK1216" s="231">
        <v>7</v>
      </c>
      <c r="FML1216" s="231">
        <v>2</v>
      </c>
      <c r="FMM1216" s="232" t="s">
        <v>236</v>
      </c>
      <c r="FMN1216" s="233">
        <v>0</v>
      </c>
      <c r="FMO1216" s="234"/>
      <c r="FMP1216" s="235" t="e">
        <f>FMP1217</f>
        <v>#REF!</v>
      </c>
      <c r="FMQ1216" s="229" t="s">
        <v>235</v>
      </c>
      <c r="FMR1216" s="230" t="s">
        <v>25</v>
      </c>
      <c r="FMS1216" s="231">
        <v>7</v>
      </c>
      <c r="FMT1216" s="231">
        <v>2</v>
      </c>
      <c r="FMU1216" s="232" t="s">
        <v>236</v>
      </c>
      <c r="FMV1216" s="233">
        <v>0</v>
      </c>
      <c r="FMW1216" s="234"/>
      <c r="FMX1216" s="235" t="e">
        <f>FMX1217</f>
        <v>#REF!</v>
      </c>
      <c r="FMY1216" s="229" t="s">
        <v>235</v>
      </c>
      <c r="FMZ1216" s="230" t="s">
        <v>25</v>
      </c>
      <c r="FNA1216" s="231">
        <v>7</v>
      </c>
      <c r="FNB1216" s="231">
        <v>2</v>
      </c>
      <c r="FNC1216" s="232" t="s">
        <v>236</v>
      </c>
      <c r="FND1216" s="233">
        <v>0</v>
      </c>
      <c r="FNE1216" s="234"/>
      <c r="FNF1216" s="235" t="e">
        <f>FNF1217</f>
        <v>#REF!</v>
      </c>
      <c r="FNG1216" s="229" t="s">
        <v>235</v>
      </c>
      <c r="FNH1216" s="230" t="s">
        <v>25</v>
      </c>
      <c r="FNI1216" s="231">
        <v>7</v>
      </c>
      <c r="FNJ1216" s="231">
        <v>2</v>
      </c>
      <c r="FNK1216" s="232" t="s">
        <v>236</v>
      </c>
      <c r="FNL1216" s="233">
        <v>0</v>
      </c>
      <c r="FNM1216" s="234"/>
      <c r="FNN1216" s="235" t="e">
        <f>FNN1217</f>
        <v>#REF!</v>
      </c>
      <c r="FNO1216" s="229" t="s">
        <v>235</v>
      </c>
      <c r="FNP1216" s="230" t="s">
        <v>25</v>
      </c>
      <c r="FNQ1216" s="231">
        <v>7</v>
      </c>
      <c r="FNR1216" s="231">
        <v>2</v>
      </c>
      <c r="FNS1216" s="232" t="s">
        <v>236</v>
      </c>
      <c r="FNT1216" s="233">
        <v>0</v>
      </c>
      <c r="FNU1216" s="234"/>
      <c r="FNV1216" s="235" t="e">
        <f>FNV1217</f>
        <v>#REF!</v>
      </c>
      <c r="FNW1216" s="229" t="s">
        <v>235</v>
      </c>
      <c r="FNX1216" s="230" t="s">
        <v>25</v>
      </c>
      <c r="FNY1216" s="231">
        <v>7</v>
      </c>
      <c r="FNZ1216" s="231">
        <v>2</v>
      </c>
      <c r="FOA1216" s="232" t="s">
        <v>236</v>
      </c>
      <c r="FOB1216" s="233">
        <v>0</v>
      </c>
      <c r="FOC1216" s="234"/>
      <c r="FOD1216" s="235" t="e">
        <f>FOD1217</f>
        <v>#REF!</v>
      </c>
      <c r="FOE1216" s="229" t="s">
        <v>235</v>
      </c>
      <c r="FOF1216" s="230" t="s">
        <v>25</v>
      </c>
      <c r="FOG1216" s="231">
        <v>7</v>
      </c>
      <c r="FOH1216" s="231">
        <v>2</v>
      </c>
      <c r="FOI1216" s="232" t="s">
        <v>236</v>
      </c>
      <c r="FOJ1216" s="233">
        <v>0</v>
      </c>
      <c r="FOK1216" s="234"/>
      <c r="FOL1216" s="235" t="e">
        <f>FOL1217</f>
        <v>#REF!</v>
      </c>
      <c r="FOM1216" s="229" t="s">
        <v>235</v>
      </c>
      <c r="FON1216" s="230" t="s">
        <v>25</v>
      </c>
      <c r="FOO1216" s="231">
        <v>7</v>
      </c>
      <c r="FOP1216" s="231">
        <v>2</v>
      </c>
      <c r="FOQ1216" s="232" t="s">
        <v>236</v>
      </c>
      <c r="FOR1216" s="233">
        <v>0</v>
      </c>
      <c r="FOS1216" s="234"/>
      <c r="FOT1216" s="235" t="e">
        <f>FOT1217</f>
        <v>#REF!</v>
      </c>
      <c r="FOU1216" s="229" t="s">
        <v>235</v>
      </c>
      <c r="FOV1216" s="230" t="s">
        <v>25</v>
      </c>
      <c r="FOW1216" s="231">
        <v>7</v>
      </c>
      <c r="FOX1216" s="231">
        <v>2</v>
      </c>
      <c r="FOY1216" s="232" t="s">
        <v>236</v>
      </c>
      <c r="FOZ1216" s="233">
        <v>0</v>
      </c>
      <c r="FPA1216" s="234"/>
      <c r="FPB1216" s="235" t="e">
        <f>FPB1217</f>
        <v>#REF!</v>
      </c>
      <c r="FPC1216" s="229" t="s">
        <v>235</v>
      </c>
      <c r="FPD1216" s="230" t="s">
        <v>25</v>
      </c>
      <c r="FPE1216" s="231">
        <v>7</v>
      </c>
      <c r="FPF1216" s="231">
        <v>2</v>
      </c>
      <c r="FPG1216" s="232" t="s">
        <v>236</v>
      </c>
      <c r="FPH1216" s="233">
        <v>0</v>
      </c>
      <c r="FPI1216" s="234"/>
      <c r="FPJ1216" s="235" t="e">
        <f>FPJ1217</f>
        <v>#REF!</v>
      </c>
      <c r="FPK1216" s="229" t="s">
        <v>235</v>
      </c>
      <c r="FPL1216" s="230" t="s">
        <v>25</v>
      </c>
      <c r="FPM1216" s="231">
        <v>7</v>
      </c>
      <c r="FPN1216" s="231">
        <v>2</v>
      </c>
      <c r="FPO1216" s="232" t="s">
        <v>236</v>
      </c>
      <c r="FPP1216" s="233">
        <v>0</v>
      </c>
      <c r="FPQ1216" s="234"/>
      <c r="FPR1216" s="235" t="e">
        <f>FPR1217</f>
        <v>#REF!</v>
      </c>
      <c r="FPS1216" s="229" t="s">
        <v>235</v>
      </c>
      <c r="FPT1216" s="230" t="s">
        <v>25</v>
      </c>
      <c r="FPU1216" s="231">
        <v>7</v>
      </c>
      <c r="FPV1216" s="231">
        <v>2</v>
      </c>
      <c r="FPW1216" s="232" t="s">
        <v>236</v>
      </c>
      <c r="FPX1216" s="233">
        <v>0</v>
      </c>
      <c r="FPY1216" s="234"/>
      <c r="FPZ1216" s="235" t="e">
        <f>FPZ1217</f>
        <v>#REF!</v>
      </c>
      <c r="FQA1216" s="229" t="s">
        <v>235</v>
      </c>
      <c r="FQB1216" s="230" t="s">
        <v>25</v>
      </c>
      <c r="FQC1216" s="231">
        <v>7</v>
      </c>
      <c r="FQD1216" s="231">
        <v>2</v>
      </c>
      <c r="FQE1216" s="232" t="s">
        <v>236</v>
      </c>
      <c r="FQF1216" s="233">
        <v>0</v>
      </c>
      <c r="FQG1216" s="234"/>
      <c r="FQH1216" s="235" t="e">
        <f>FQH1217</f>
        <v>#REF!</v>
      </c>
      <c r="FQI1216" s="229" t="s">
        <v>235</v>
      </c>
      <c r="FQJ1216" s="230" t="s">
        <v>25</v>
      </c>
      <c r="FQK1216" s="231">
        <v>7</v>
      </c>
      <c r="FQL1216" s="231">
        <v>2</v>
      </c>
      <c r="FQM1216" s="232" t="s">
        <v>236</v>
      </c>
      <c r="FQN1216" s="233">
        <v>0</v>
      </c>
      <c r="FQO1216" s="234"/>
      <c r="FQP1216" s="235" t="e">
        <f>FQP1217</f>
        <v>#REF!</v>
      </c>
      <c r="FQQ1216" s="229" t="s">
        <v>235</v>
      </c>
      <c r="FQR1216" s="230" t="s">
        <v>25</v>
      </c>
      <c r="FQS1216" s="231">
        <v>7</v>
      </c>
      <c r="FQT1216" s="231">
        <v>2</v>
      </c>
      <c r="FQU1216" s="232" t="s">
        <v>236</v>
      </c>
      <c r="FQV1216" s="233">
        <v>0</v>
      </c>
      <c r="FQW1216" s="234"/>
      <c r="FQX1216" s="235" t="e">
        <f>FQX1217</f>
        <v>#REF!</v>
      </c>
      <c r="FQY1216" s="229" t="s">
        <v>235</v>
      </c>
      <c r="FQZ1216" s="230" t="s">
        <v>25</v>
      </c>
      <c r="FRA1216" s="231">
        <v>7</v>
      </c>
      <c r="FRB1216" s="231">
        <v>2</v>
      </c>
      <c r="FRC1216" s="232" t="s">
        <v>236</v>
      </c>
      <c r="FRD1216" s="233">
        <v>0</v>
      </c>
      <c r="FRE1216" s="234"/>
      <c r="FRF1216" s="235" t="e">
        <f>FRF1217</f>
        <v>#REF!</v>
      </c>
      <c r="FRG1216" s="229" t="s">
        <v>235</v>
      </c>
      <c r="FRH1216" s="230" t="s">
        <v>25</v>
      </c>
      <c r="FRI1216" s="231">
        <v>7</v>
      </c>
      <c r="FRJ1216" s="231">
        <v>2</v>
      </c>
      <c r="FRK1216" s="232" t="s">
        <v>236</v>
      </c>
      <c r="FRL1216" s="233">
        <v>0</v>
      </c>
      <c r="FRM1216" s="234"/>
      <c r="FRN1216" s="235" t="e">
        <f>FRN1217</f>
        <v>#REF!</v>
      </c>
      <c r="FRO1216" s="229" t="s">
        <v>235</v>
      </c>
      <c r="FRP1216" s="230" t="s">
        <v>25</v>
      </c>
      <c r="FRQ1216" s="231">
        <v>7</v>
      </c>
      <c r="FRR1216" s="231">
        <v>2</v>
      </c>
      <c r="FRS1216" s="232" t="s">
        <v>236</v>
      </c>
      <c r="FRT1216" s="233">
        <v>0</v>
      </c>
      <c r="FRU1216" s="234"/>
      <c r="FRV1216" s="235" t="e">
        <f>FRV1217</f>
        <v>#REF!</v>
      </c>
      <c r="FRW1216" s="229" t="s">
        <v>235</v>
      </c>
      <c r="FRX1216" s="230" t="s">
        <v>25</v>
      </c>
      <c r="FRY1216" s="231">
        <v>7</v>
      </c>
      <c r="FRZ1216" s="231">
        <v>2</v>
      </c>
      <c r="FSA1216" s="232" t="s">
        <v>236</v>
      </c>
      <c r="FSB1216" s="233">
        <v>0</v>
      </c>
      <c r="FSC1216" s="234"/>
      <c r="FSD1216" s="235" t="e">
        <f>FSD1217</f>
        <v>#REF!</v>
      </c>
      <c r="FSE1216" s="229" t="s">
        <v>235</v>
      </c>
      <c r="FSF1216" s="230" t="s">
        <v>25</v>
      </c>
      <c r="FSG1216" s="231">
        <v>7</v>
      </c>
      <c r="FSH1216" s="231">
        <v>2</v>
      </c>
      <c r="FSI1216" s="232" t="s">
        <v>236</v>
      </c>
      <c r="FSJ1216" s="233">
        <v>0</v>
      </c>
      <c r="FSK1216" s="234"/>
      <c r="FSL1216" s="235" t="e">
        <f>FSL1217</f>
        <v>#REF!</v>
      </c>
      <c r="FSM1216" s="229" t="s">
        <v>235</v>
      </c>
      <c r="FSN1216" s="230" t="s">
        <v>25</v>
      </c>
      <c r="FSO1216" s="231">
        <v>7</v>
      </c>
      <c r="FSP1216" s="231">
        <v>2</v>
      </c>
      <c r="FSQ1216" s="232" t="s">
        <v>236</v>
      </c>
      <c r="FSR1216" s="233">
        <v>0</v>
      </c>
      <c r="FSS1216" s="234"/>
      <c r="FST1216" s="235" t="e">
        <f>FST1217</f>
        <v>#REF!</v>
      </c>
      <c r="FSU1216" s="229" t="s">
        <v>235</v>
      </c>
      <c r="FSV1216" s="230" t="s">
        <v>25</v>
      </c>
      <c r="FSW1216" s="231">
        <v>7</v>
      </c>
      <c r="FSX1216" s="231">
        <v>2</v>
      </c>
      <c r="FSY1216" s="232" t="s">
        <v>236</v>
      </c>
      <c r="FSZ1216" s="233">
        <v>0</v>
      </c>
      <c r="FTA1216" s="234"/>
      <c r="FTB1216" s="235" t="e">
        <f>FTB1217</f>
        <v>#REF!</v>
      </c>
      <c r="FTC1216" s="229" t="s">
        <v>235</v>
      </c>
      <c r="FTD1216" s="230" t="s">
        <v>25</v>
      </c>
      <c r="FTE1216" s="231">
        <v>7</v>
      </c>
      <c r="FTF1216" s="231">
        <v>2</v>
      </c>
      <c r="FTG1216" s="232" t="s">
        <v>236</v>
      </c>
      <c r="FTH1216" s="233">
        <v>0</v>
      </c>
      <c r="FTI1216" s="234"/>
      <c r="FTJ1216" s="235" t="e">
        <f>FTJ1217</f>
        <v>#REF!</v>
      </c>
      <c r="FTK1216" s="229" t="s">
        <v>235</v>
      </c>
      <c r="FTL1216" s="230" t="s">
        <v>25</v>
      </c>
      <c r="FTM1216" s="231">
        <v>7</v>
      </c>
      <c r="FTN1216" s="231">
        <v>2</v>
      </c>
      <c r="FTO1216" s="232" t="s">
        <v>236</v>
      </c>
      <c r="FTP1216" s="233">
        <v>0</v>
      </c>
      <c r="FTQ1216" s="234"/>
      <c r="FTR1216" s="235" t="e">
        <f>FTR1217</f>
        <v>#REF!</v>
      </c>
      <c r="FTS1216" s="229" t="s">
        <v>235</v>
      </c>
      <c r="FTT1216" s="230" t="s">
        <v>25</v>
      </c>
      <c r="FTU1216" s="231">
        <v>7</v>
      </c>
      <c r="FTV1216" s="231">
        <v>2</v>
      </c>
      <c r="FTW1216" s="232" t="s">
        <v>236</v>
      </c>
      <c r="FTX1216" s="233">
        <v>0</v>
      </c>
      <c r="FTY1216" s="234"/>
      <c r="FTZ1216" s="235" t="e">
        <f>FTZ1217</f>
        <v>#REF!</v>
      </c>
      <c r="FUA1216" s="229" t="s">
        <v>235</v>
      </c>
      <c r="FUB1216" s="230" t="s">
        <v>25</v>
      </c>
      <c r="FUC1216" s="231">
        <v>7</v>
      </c>
      <c r="FUD1216" s="231">
        <v>2</v>
      </c>
      <c r="FUE1216" s="232" t="s">
        <v>236</v>
      </c>
      <c r="FUF1216" s="233">
        <v>0</v>
      </c>
      <c r="FUG1216" s="234"/>
      <c r="FUH1216" s="235" t="e">
        <f>FUH1217</f>
        <v>#REF!</v>
      </c>
      <c r="FUI1216" s="229" t="s">
        <v>235</v>
      </c>
      <c r="FUJ1216" s="230" t="s">
        <v>25</v>
      </c>
      <c r="FUK1216" s="231">
        <v>7</v>
      </c>
      <c r="FUL1216" s="231">
        <v>2</v>
      </c>
      <c r="FUM1216" s="232" t="s">
        <v>236</v>
      </c>
      <c r="FUN1216" s="233">
        <v>0</v>
      </c>
      <c r="FUO1216" s="234"/>
      <c r="FUP1216" s="235" t="e">
        <f>FUP1217</f>
        <v>#REF!</v>
      </c>
      <c r="FUQ1216" s="229" t="s">
        <v>235</v>
      </c>
      <c r="FUR1216" s="230" t="s">
        <v>25</v>
      </c>
      <c r="FUS1216" s="231">
        <v>7</v>
      </c>
      <c r="FUT1216" s="231">
        <v>2</v>
      </c>
      <c r="FUU1216" s="232" t="s">
        <v>236</v>
      </c>
      <c r="FUV1216" s="233">
        <v>0</v>
      </c>
      <c r="FUW1216" s="234"/>
      <c r="FUX1216" s="235" t="e">
        <f>FUX1217</f>
        <v>#REF!</v>
      </c>
      <c r="FUY1216" s="229" t="s">
        <v>235</v>
      </c>
      <c r="FUZ1216" s="230" t="s">
        <v>25</v>
      </c>
      <c r="FVA1216" s="231">
        <v>7</v>
      </c>
      <c r="FVB1216" s="231">
        <v>2</v>
      </c>
      <c r="FVC1216" s="232" t="s">
        <v>236</v>
      </c>
      <c r="FVD1216" s="233">
        <v>0</v>
      </c>
      <c r="FVE1216" s="234"/>
      <c r="FVF1216" s="235" t="e">
        <f>FVF1217</f>
        <v>#REF!</v>
      </c>
      <c r="FVG1216" s="229" t="s">
        <v>235</v>
      </c>
      <c r="FVH1216" s="230" t="s">
        <v>25</v>
      </c>
      <c r="FVI1216" s="231">
        <v>7</v>
      </c>
      <c r="FVJ1216" s="231">
        <v>2</v>
      </c>
      <c r="FVK1216" s="232" t="s">
        <v>236</v>
      </c>
      <c r="FVL1216" s="233">
        <v>0</v>
      </c>
      <c r="FVM1216" s="234"/>
      <c r="FVN1216" s="235" t="e">
        <f>FVN1217</f>
        <v>#REF!</v>
      </c>
      <c r="FVO1216" s="229" t="s">
        <v>235</v>
      </c>
      <c r="FVP1216" s="230" t="s">
        <v>25</v>
      </c>
      <c r="FVQ1216" s="231">
        <v>7</v>
      </c>
      <c r="FVR1216" s="231">
        <v>2</v>
      </c>
      <c r="FVS1216" s="232" t="s">
        <v>236</v>
      </c>
      <c r="FVT1216" s="233">
        <v>0</v>
      </c>
      <c r="FVU1216" s="234"/>
      <c r="FVV1216" s="235" t="e">
        <f>FVV1217</f>
        <v>#REF!</v>
      </c>
      <c r="FVW1216" s="229" t="s">
        <v>235</v>
      </c>
      <c r="FVX1216" s="230" t="s">
        <v>25</v>
      </c>
      <c r="FVY1216" s="231">
        <v>7</v>
      </c>
      <c r="FVZ1216" s="231">
        <v>2</v>
      </c>
      <c r="FWA1216" s="232" t="s">
        <v>236</v>
      </c>
      <c r="FWB1216" s="233">
        <v>0</v>
      </c>
      <c r="FWC1216" s="234"/>
      <c r="FWD1216" s="235" t="e">
        <f>FWD1217</f>
        <v>#REF!</v>
      </c>
      <c r="FWE1216" s="229" t="s">
        <v>235</v>
      </c>
      <c r="FWF1216" s="230" t="s">
        <v>25</v>
      </c>
      <c r="FWG1216" s="231">
        <v>7</v>
      </c>
      <c r="FWH1216" s="231">
        <v>2</v>
      </c>
      <c r="FWI1216" s="232" t="s">
        <v>236</v>
      </c>
      <c r="FWJ1216" s="233">
        <v>0</v>
      </c>
      <c r="FWK1216" s="234"/>
      <c r="FWL1216" s="235" t="e">
        <f>FWL1217</f>
        <v>#REF!</v>
      </c>
      <c r="FWM1216" s="229" t="s">
        <v>235</v>
      </c>
      <c r="FWN1216" s="230" t="s">
        <v>25</v>
      </c>
      <c r="FWO1216" s="231">
        <v>7</v>
      </c>
      <c r="FWP1216" s="231">
        <v>2</v>
      </c>
      <c r="FWQ1216" s="232" t="s">
        <v>236</v>
      </c>
      <c r="FWR1216" s="233">
        <v>0</v>
      </c>
      <c r="FWS1216" s="234"/>
      <c r="FWT1216" s="235" t="e">
        <f>FWT1217</f>
        <v>#REF!</v>
      </c>
      <c r="FWU1216" s="229" t="s">
        <v>235</v>
      </c>
      <c r="FWV1216" s="230" t="s">
        <v>25</v>
      </c>
      <c r="FWW1216" s="231">
        <v>7</v>
      </c>
      <c r="FWX1216" s="231">
        <v>2</v>
      </c>
      <c r="FWY1216" s="232" t="s">
        <v>236</v>
      </c>
      <c r="FWZ1216" s="233">
        <v>0</v>
      </c>
      <c r="FXA1216" s="234"/>
      <c r="FXB1216" s="235" t="e">
        <f>FXB1217</f>
        <v>#REF!</v>
      </c>
      <c r="FXC1216" s="229" t="s">
        <v>235</v>
      </c>
      <c r="FXD1216" s="230" t="s">
        <v>25</v>
      </c>
      <c r="FXE1216" s="231">
        <v>7</v>
      </c>
      <c r="FXF1216" s="231">
        <v>2</v>
      </c>
      <c r="FXG1216" s="232" t="s">
        <v>236</v>
      </c>
      <c r="FXH1216" s="233">
        <v>0</v>
      </c>
      <c r="FXI1216" s="234"/>
      <c r="FXJ1216" s="235" t="e">
        <f>FXJ1217</f>
        <v>#REF!</v>
      </c>
      <c r="FXK1216" s="229" t="s">
        <v>235</v>
      </c>
      <c r="FXL1216" s="230" t="s">
        <v>25</v>
      </c>
      <c r="FXM1216" s="231">
        <v>7</v>
      </c>
      <c r="FXN1216" s="231">
        <v>2</v>
      </c>
      <c r="FXO1216" s="232" t="s">
        <v>236</v>
      </c>
      <c r="FXP1216" s="233">
        <v>0</v>
      </c>
      <c r="FXQ1216" s="234"/>
      <c r="FXR1216" s="235" t="e">
        <f>FXR1217</f>
        <v>#REF!</v>
      </c>
      <c r="FXS1216" s="229" t="s">
        <v>235</v>
      </c>
      <c r="FXT1216" s="230" t="s">
        <v>25</v>
      </c>
      <c r="FXU1216" s="231">
        <v>7</v>
      </c>
      <c r="FXV1216" s="231">
        <v>2</v>
      </c>
      <c r="FXW1216" s="232" t="s">
        <v>236</v>
      </c>
      <c r="FXX1216" s="233">
        <v>0</v>
      </c>
      <c r="FXY1216" s="234"/>
      <c r="FXZ1216" s="235" t="e">
        <f>FXZ1217</f>
        <v>#REF!</v>
      </c>
      <c r="FYA1216" s="229" t="s">
        <v>235</v>
      </c>
      <c r="FYB1216" s="230" t="s">
        <v>25</v>
      </c>
      <c r="FYC1216" s="231">
        <v>7</v>
      </c>
      <c r="FYD1216" s="231">
        <v>2</v>
      </c>
      <c r="FYE1216" s="232" t="s">
        <v>236</v>
      </c>
      <c r="FYF1216" s="233">
        <v>0</v>
      </c>
      <c r="FYG1216" s="234"/>
      <c r="FYH1216" s="235" t="e">
        <f>FYH1217</f>
        <v>#REF!</v>
      </c>
      <c r="FYI1216" s="229" t="s">
        <v>235</v>
      </c>
      <c r="FYJ1216" s="230" t="s">
        <v>25</v>
      </c>
      <c r="FYK1216" s="231">
        <v>7</v>
      </c>
      <c r="FYL1216" s="231">
        <v>2</v>
      </c>
      <c r="FYM1216" s="232" t="s">
        <v>236</v>
      </c>
      <c r="FYN1216" s="233">
        <v>0</v>
      </c>
      <c r="FYO1216" s="234"/>
      <c r="FYP1216" s="235" t="e">
        <f>FYP1217</f>
        <v>#REF!</v>
      </c>
      <c r="FYQ1216" s="229" t="s">
        <v>235</v>
      </c>
      <c r="FYR1216" s="230" t="s">
        <v>25</v>
      </c>
      <c r="FYS1216" s="231">
        <v>7</v>
      </c>
      <c r="FYT1216" s="231">
        <v>2</v>
      </c>
      <c r="FYU1216" s="232" t="s">
        <v>236</v>
      </c>
      <c r="FYV1216" s="233">
        <v>0</v>
      </c>
      <c r="FYW1216" s="234"/>
      <c r="FYX1216" s="235" t="e">
        <f>FYX1217</f>
        <v>#REF!</v>
      </c>
      <c r="FYY1216" s="229" t="s">
        <v>235</v>
      </c>
      <c r="FYZ1216" s="230" t="s">
        <v>25</v>
      </c>
      <c r="FZA1216" s="231">
        <v>7</v>
      </c>
      <c r="FZB1216" s="231">
        <v>2</v>
      </c>
      <c r="FZC1216" s="232" t="s">
        <v>236</v>
      </c>
      <c r="FZD1216" s="233">
        <v>0</v>
      </c>
      <c r="FZE1216" s="234"/>
      <c r="FZF1216" s="235" t="e">
        <f>FZF1217</f>
        <v>#REF!</v>
      </c>
      <c r="FZG1216" s="229" t="s">
        <v>235</v>
      </c>
      <c r="FZH1216" s="230" t="s">
        <v>25</v>
      </c>
      <c r="FZI1216" s="231">
        <v>7</v>
      </c>
      <c r="FZJ1216" s="231">
        <v>2</v>
      </c>
      <c r="FZK1216" s="232" t="s">
        <v>236</v>
      </c>
      <c r="FZL1216" s="233">
        <v>0</v>
      </c>
      <c r="FZM1216" s="234"/>
      <c r="FZN1216" s="235" t="e">
        <f>FZN1217</f>
        <v>#REF!</v>
      </c>
      <c r="FZO1216" s="229" t="s">
        <v>235</v>
      </c>
      <c r="FZP1216" s="230" t="s">
        <v>25</v>
      </c>
      <c r="FZQ1216" s="231">
        <v>7</v>
      </c>
      <c r="FZR1216" s="231">
        <v>2</v>
      </c>
      <c r="FZS1216" s="232" t="s">
        <v>236</v>
      </c>
      <c r="FZT1216" s="233">
        <v>0</v>
      </c>
      <c r="FZU1216" s="234"/>
      <c r="FZV1216" s="235" t="e">
        <f>FZV1217</f>
        <v>#REF!</v>
      </c>
      <c r="FZW1216" s="229" t="s">
        <v>235</v>
      </c>
      <c r="FZX1216" s="230" t="s">
        <v>25</v>
      </c>
      <c r="FZY1216" s="231">
        <v>7</v>
      </c>
      <c r="FZZ1216" s="231">
        <v>2</v>
      </c>
      <c r="GAA1216" s="232" t="s">
        <v>236</v>
      </c>
      <c r="GAB1216" s="233">
        <v>0</v>
      </c>
      <c r="GAC1216" s="234"/>
      <c r="GAD1216" s="235" t="e">
        <f>GAD1217</f>
        <v>#REF!</v>
      </c>
      <c r="GAE1216" s="229" t="s">
        <v>235</v>
      </c>
      <c r="GAF1216" s="230" t="s">
        <v>25</v>
      </c>
      <c r="GAG1216" s="231">
        <v>7</v>
      </c>
      <c r="GAH1216" s="231">
        <v>2</v>
      </c>
      <c r="GAI1216" s="232" t="s">
        <v>236</v>
      </c>
      <c r="GAJ1216" s="233">
        <v>0</v>
      </c>
      <c r="GAK1216" s="234"/>
      <c r="GAL1216" s="235" t="e">
        <f>GAL1217</f>
        <v>#REF!</v>
      </c>
      <c r="GAM1216" s="229" t="s">
        <v>235</v>
      </c>
      <c r="GAN1216" s="230" t="s">
        <v>25</v>
      </c>
      <c r="GAO1216" s="231">
        <v>7</v>
      </c>
      <c r="GAP1216" s="231">
        <v>2</v>
      </c>
      <c r="GAQ1216" s="232" t="s">
        <v>236</v>
      </c>
      <c r="GAR1216" s="233">
        <v>0</v>
      </c>
      <c r="GAS1216" s="234"/>
      <c r="GAT1216" s="235" t="e">
        <f>GAT1217</f>
        <v>#REF!</v>
      </c>
      <c r="GAU1216" s="229" t="s">
        <v>235</v>
      </c>
      <c r="GAV1216" s="230" t="s">
        <v>25</v>
      </c>
      <c r="GAW1216" s="231">
        <v>7</v>
      </c>
      <c r="GAX1216" s="231">
        <v>2</v>
      </c>
      <c r="GAY1216" s="232" t="s">
        <v>236</v>
      </c>
      <c r="GAZ1216" s="233">
        <v>0</v>
      </c>
      <c r="GBA1216" s="234"/>
      <c r="GBB1216" s="235" t="e">
        <f>GBB1217</f>
        <v>#REF!</v>
      </c>
      <c r="GBC1216" s="229" t="s">
        <v>235</v>
      </c>
      <c r="GBD1216" s="230" t="s">
        <v>25</v>
      </c>
      <c r="GBE1216" s="231">
        <v>7</v>
      </c>
      <c r="GBF1216" s="231">
        <v>2</v>
      </c>
      <c r="GBG1216" s="232" t="s">
        <v>236</v>
      </c>
      <c r="GBH1216" s="233">
        <v>0</v>
      </c>
      <c r="GBI1216" s="234"/>
      <c r="GBJ1216" s="235" t="e">
        <f>GBJ1217</f>
        <v>#REF!</v>
      </c>
      <c r="GBK1216" s="229" t="s">
        <v>235</v>
      </c>
      <c r="GBL1216" s="230" t="s">
        <v>25</v>
      </c>
      <c r="GBM1216" s="231">
        <v>7</v>
      </c>
      <c r="GBN1216" s="231">
        <v>2</v>
      </c>
      <c r="GBO1216" s="232" t="s">
        <v>236</v>
      </c>
      <c r="GBP1216" s="233">
        <v>0</v>
      </c>
      <c r="GBQ1216" s="234"/>
      <c r="GBR1216" s="235" t="e">
        <f>GBR1217</f>
        <v>#REF!</v>
      </c>
      <c r="GBS1216" s="229" t="s">
        <v>235</v>
      </c>
      <c r="GBT1216" s="230" t="s">
        <v>25</v>
      </c>
      <c r="GBU1216" s="231">
        <v>7</v>
      </c>
      <c r="GBV1216" s="231">
        <v>2</v>
      </c>
      <c r="GBW1216" s="232" t="s">
        <v>236</v>
      </c>
      <c r="GBX1216" s="233">
        <v>0</v>
      </c>
      <c r="GBY1216" s="234"/>
      <c r="GBZ1216" s="235" t="e">
        <f>GBZ1217</f>
        <v>#REF!</v>
      </c>
      <c r="GCA1216" s="229" t="s">
        <v>235</v>
      </c>
      <c r="GCB1216" s="230" t="s">
        <v>25</v>
      </c>
      <c r="GCC1216" s="231">
        <v>7</v>
      </c>
      <c r="GCD1216" s="231">
        <v>2</v>
      </c>
      <c r="GCE1216" s="232" t="s">
        <v>236</v>
      </c>
      <c r="GCF1216" s="233">
        <v>0</v>
      </c>
      <c r="GCG1216" s="234"/>
      <c r="GCH1216" s="235" t="e">
        <f>GCH1217</f>
        <v>#REF!</v>
      </c>
      <c r="GCI1216" s="229" t="s">
        <v>235</v>
      </c>
      <c r="GCJ1216" s="230" t="s">
        <v>25</v>
      </c>
      <c r="GCK1216" s="231">
        <v>7</v>
      </c>
      <c r="GCL1216" s="231">
        <v>2</v>
      </c>
      <c r="GCM1216" s="232" t="s">
        <v>236</v>
      </c>
      <c r="GCN1216" s="233">
        <v>0</v>
      </c>
      <c r="GCO1216" s="234"/>
      <c r="GCP1216" s="235" t="e">
        <f>GCP1217</f>
        <v>#REF!</v>
      </c>
      <c r="GCQ1216" s="229" t="s">
        <v>235</v>
      </c>
      <c r="GCR1216" s="230" t="s">
        <v>25</v>
      </c>
      <c r="GCS1216" s="231">
        <v>7</v>
      </c>
      <c r="GCT1216" s="231">
        <v>2</v>
      </c>
      <c r="GCU1216" s="232" t="s">
        <v>236</v>
      </c>
      <c r="GCV1216" s="233">
        <v>0</v>
      </c>
      <c r="GCW1216" s="234"/>
      <c r="GCX1216" s="235" t="e">
        <f>GCX1217</f>
        <v>#REF!</v>
      </c>
      <c r="GCY1216" s="229" t="s">
        <v>235</v>
      </c>
      <c r="GCZ1216" s="230" t="s">
        <v>25</v>
      </c>
      <c r="GDA1216" s="231">
        <v>7</v>
      </c>
      <c r="GDB1216" s="231">
        <v>2</v>
      </c>
      <c r="GDC1216" s="232" t="s">
        <v>236</v>
      </c>
      <c r="GDD1216" s="233">
        <v>0</v>
      </c>
      <c r="GDE1216" s="234"/>
      <c r="GDF1216" s="235" t="e">
        <f>GDF1217</f>
        <v>#REF!</v>
      </c>
      <c r="GDG1216" s="229" t="s">
        <v>235</v>
      </c>
      <c r="GDH1216" s="230" t="s">
        <v>25</v>
      </c>
      <c r="GDI1216" s="231">
        <v>7</v>
      </c>
      <c r="GDJ1216" s="231">
        <v>2</v>
      </c>
      <c r="GDK1216" s="232" t="s">
        <v>236</v>
      </c>
      <c r="GDL1216" s="233">
        <v>0</v>
      </c>
      <c r="GDM1216" s="234"/>
      <c r="GDN1216" s="235" t="e">
        <f>GDN1217</f>
        <v>#REF!</v>
      </c>
      <c r="GDO1216" s="229" t="s">
        <v>235</v>
      </c>
      <c r="GDP1216" s="230" t="s">
        <v>25</v>
      </c>
      <c r="GDQ1216" s="231">
        <v>7</v>
      </c>
      <c r="GDR1216" s="231">
        <v>2</v>
      </c>
      <c r="GDS1216" s="232" t="s">
        <v>236</v>
      </c>
      <c r="GDT1216" s="233">
        <v>0</v>
      </c>
      <c r="GDU1216" s="234"/>
      <c r="GDV1216" s="235" t="e">
        <f>GDV1217</f>
        <v>#REF!</v>
      </c>
      <c r="GDW1216" s="229" t="s">
        <v>235</v>
      </c>
      <c r="GDX1216" s="230" t="s">
        <v>25</v>
      </c>
      <c r="GDY1216" s="231">
        <v>7</v>
      </c>
      <c r="GDZ1216" s="231">
        <v>2</v>
      </c>
      <c r="GEA1216" s="232" t="s">
        <v>236</v>
      </c>
      <c r="GEB1216" s="233">
        <v>0</v>
      </c>
      <c r="GEC1216" s="234"/>
      <c r="GED1216" s="235" t="e">
        <f>GED1217</f>
        <v>#REF!</v>
      </c>
      <c r="GEE1216" s="229" t="s">
        <v>235</v>
      </c>
      <c r="GEF1216" s="230" t="s">
        <v>25</v>
      </c>
      <c r="GEG1216" s="231">
        <v>7</v>
      </c>
      <c r="GEH1216" s="231">
        <v>2</v>
      </c>
      <c r="GEI1216" s="232" t="s">
        <v>236</v>
      </c>
      <c r="GEJ1216" s="233">
        <v>0</v>
      </c>
      <c r="GEK1216" s="234"/>
      <c r="GEL1216" s="235" t="e">
        <f>GEL1217</f>
        <v>#REF!</v>
      </c>
      <c r="GEM1216" s="229" t="s">
        <v>235</v>
      </c>
      <c r="GEN1216" s="230" t="s">
        <v>25</v>
      </c>
      <c r="GEO1216" s="231">
        <v>7</v>
      </c>
      <c r="GEP1216" s="231">
        <v>2</v>
      </c>
      <c r="GEQ1216" s="232" t="s">
        <v>236</v>
      </c>
      <c r="GER1216" s="233">
        <v>0</v>
      </c>
      <c r="GES1216" s="234"/>
      <c r="GET1216" s="235" t="e">
        <f>GET1217</f>
        <v>#REF!</v>
      </c>
      <c r="GEU1216" s="229" t="s">
        <v>235</v>
      </c>
      <c r="GEV1216" s="230" t="s">
        <v>25</v>
      </c>
      <c r="GEW1216" s="231">
        <v>7</v>
      </c>
      <c r="GEX1216" s="231">
        <v>2</v>
      </c>
      <c r="GEY1216" s="232" t="s">
        <v>236</v>
      </c>
      <c r="GEZ1216" s="233">
        <v>0</v>
      </c>
      <c r="GFA1216" s="234"/>
      <c r="GFB1216" s="235" t="e">
        <f>GFB1217</f>
        <v>#REF!</v>
      </c>
      <c r="GFC1216" s="229" t="s">
        <v>235</v>
      </c>
      <c r="GFD1216" s="230" t="s">
        <v>25</v>
      </c>
      <c r="GFE1216" s="231">
        <v>7</v>
      </c>
      <c r="GFF1216" s="231">
        <v>2</v>
      </c>
      <c r="GFG1216" s="232" t="s">
        <v>236</v>
      </c>
      <c r="GFH1216" s="233">
        <v>0</v>
      </c>
      <c r="GFI1216" s="234"/>
      <c r="GFJ1216" s="235" t="e">
        <f>GFJ1217</f>
        <v>#REF!</v>
      </c>
      <c r="GFK1216" s="229" t="s">
        <v>235</v>
      </c>
      <c r="GFL1216" s="230" t="s">
        <v>25</v>
      </c>
      <c r="GFM1216" s="231">
        <v>7</v>
      </c>
      <c r="GFN1216" s="231">
        <v>2</v>
      </c>
      <c r="GFO1216" s="232" t="s">
        <v>236</v>
      </c>
      <c r="GFP1216" s="233">
        <v>0</v>
      </c>
      <c r="GFQ1216" s="234"/>
      <c r="GFR1216" s="235" t="e">
        <f>GFR1217</f>
        <v>#REF!</v>
      </c>
      <c r="GFS1216" s="229" t="s">
        <v>235</v>
      </c>
      <c r="GFT1216" s="230" t="s">
        <v>25</v>
      </c>
      <c r="GFU1216" s="231">
        <v>7</v>
      </c>
      <c r="GFV1216" s="231">
        <v>2</v>
      </c>
      <c r="GFW1216" s="232" t="s">
        <v>236</v>
      </c>
      <c r="GFX1216" s="233">
        <v>0</v>
      </c>
      <c r="GFY1216" s="234"/>
      <c r="GFZ1216" s="235" t="e">
        <f>GFZ1217</f>
        <v>#REF!</v>
      </c>
      <c r="GGA1216" s="229" t="s">
        <v>235</v>
      </c>
      <c r="GGB1216" s="230" t="s">
        <v>25</v>
      </c>
      <c r="GGC1216" s="231">
        <v>7</v>
      </c>
      <c r="GGD1216" s="231">
        <v>2</v>
      </c>
      <c r="GGE1216" s="232" t="s">
        <v>236</v>
      </c>
      <c r="GGF1216" s="233">
        <v>0</v>
      </c>
      <c r="GGG1216" s="234"/>
      <c r="GGH1216" s="235" t="e">
        <f>GGH1217</f>
        <v>#REF!</v>
      </c>
      <c r="GGI1216" s="229" t="s">
        <v>235</v>
      </c>
      <c r="GGJ1216" s="230" t="s">
        <v>25</v>
      </c>
      <c r="GGK1216" s="231">
        <v>7</v>
      </c>
      <c r="GGL1216" s="231">
        <v>2</v>
      </c>
      <c r="GGM1216" s="232" t="s">
        <v>236</v>
      </c>
      <c r="GGN1216" s="233">
        <v>0</v>
      </c>
      <c r="GGO1216" s="234"/>
      <c r="GGP1216" s="235" t="e">
        <f>GGP1217</f>
        <v>#REF!</v>
      </c>
      <c r="GGQ1216" s="229" t="s">
        <v>235</v>
      </c>
      <c r="GGR1216" s="230" t="s">
        <v>25</v>
      </c>
      <c r="GGS1216" s="231">
        <v>7</v>
      </c>
      <c r="GGT1216" s="231">
        <v>2</v>
      </c>
      <c r="GGU1216" s="232" t="s">
        <v>236</v>
      </c>
      <c r="GGV1216" s="233">
        <v>0</v>
      </c>
      <c r="GGW1216" s="234"/>
      <c r="GGX1216" s="235" t="e">
        <f>GGX1217</f>
        <v>#REF!</v>
      </c>
      <c r="GGY1216" s="229" t="s">
        <v>235</v>
      </c>
      <c r="GGZ1216" s="230" t="s">
        <v>25</v>
      </c>
      <c r="GHA1216" s="231">
        <v>7</v>
      </c>
      <c r="GHB1216" s="231">
        <v>2</v>
      </c>
      <c r="GHC1216" s="232" t="s">
        <v>236</v>
      </c>
      <c r="GHD1216" s="233">
        <v>0</v>
      </c>
      <c r="GHE1216" s="234"/>
      <c r="GHF1216" s="235" t="e">
        <f>GHF1217</f>
        <v>#REF!</v>
      </c>
      <c r="GHG1216" s="229" t="s">
        <v>235</v>
      </c>
      <c r="GHH1216" s="230" t="s">
        <v>25</v>
      </c>
      <c r="GHI1216" s="231">
        <v>7</v>
      </c>
      <c r="GHJ1216" s="231">
        <v>2</v>
      </c>
      <c r="GHK1216" s="232" t="s">
        <v>236</v>
      </c>
      <c r="GHL1216" s="233">
        <v>0</v>
      </c>
      <c r="GHM1216" s="234"/>
      <c r="GHN1216" s="235" t="e">
        <f>GHN1217</f>
        <v>#REF!</v>
      </c>
      <c r="GHO1216" s="229" t="s">
        <v>235</v>
      </c>
      <c r="GHP1216" s="230" t="s">
        <v>25</v>
      </c>
      <c r="GHQ1216" s="231">
        <v>7</v>
      </c>
      <c r="GHR1216" s="231">
        <v>2</v>
      </c>
      <c r="GHS1216" s="232" t="s">
        <v>236</v>
      </c>
      <c r="GHT1216" s="233">
        <v>0</v>
      </c>
      <c r="GHU1216" s="234"/>
      <c r="GHV1216" s="235" t="e">
        <f>GHV1217</f>
        <v>#REF!</v>
      </c>
      <c r="GHW1216" s="229" t="s">
        <v>235</v>
      </c>
      <c r="GHX1216" s="230" t="s">
        <v>25</v>
      </c>
      <c r="GHY1216" s="231">
        <v>7</v>
      </c>
      <c r="GHZ1216" s="231">
        <v>2</v>
      </c>
      <c r="GIA1216" s="232" t="s">
        <v>236</v>
      </c>
      <c r="GIB1216" s="233">
        <v>0</v>
      </c>
      <c r="GIC1216" s="234"/>
      <c r="GID1216" s="235" t="e">
        <f>GID1217</f>
        <v>#REF!</v>
      </c>
      <c r="GIE1216" s="229" t="s">
        <v>235</v>
      </c>
      <c r="GIF1216" s="230" t="s">
        <v>25</v>
      </c>
      <c r="GIG1216" s="231">
        <v>7</v>
      </c>
      <c r="GIH1216" s="231">
        <v>2</v>
      </c>
      <c r="GII1216" s="232" t="s">
        <v>236</v>
      </c>
      <c r="GIJ1216" s="233">
        <v>0</v>
      </c>
      <c r="GIK1216" s="234"/>
      <c r="GIL1216" s="235" t="e">
        <f>GIL1217</f>
        <v>#REF!</v>
      </c>
      <c r="GIM1216" s="229" t="s">
        <v>235</v>
      </c>
      <c r="GIN1216" s="230" t="s">
        <v>25</v>
      </c>
      <c r="GIO1216" s="231">
        <v>7</v>
      </c>
      <c r="GIP1216" s="231">
        <v>2</v>
      </c>
      <c r="GIQ1216" s="232" t="s">
        <v>236</v>
      </c>
      <c r="GIR1216" s="233">
        <v>0</v>
      </c>
      <c r="GIS1216" s="234"/>
      <c r="GIT1216" s="235" t="e">
        <f>GIT1217</f>
        <v>#REF!</v>
      </c>
      <c r="GIU1216" s="229" t="s">
        <v>235</v>
      </c>
      <c r="GIV1216" s="230" t="s">
        <v>25</v>
      </c>
      <c r="GIW1216" s="231">
        <v>7</v>
      </c>
      <c r="GIX1216" s="231">
        <v>2</v>
      </c>
      <c r="GIY1216" s="232" t="s">
        <v>236</v>
      </c>
      <c r="GIZ1216" s="233">
        <v>0</v>
      </c>
      <c r="GJA1216" s="234"/>
      <c r="GJB1216" s="235" t="e">
        <f>GJB1217</f>
        <v>#REF!</v>
      </c>
      <c r="GJC1216" s="229" t="s">
        <v>235</v>
      </c>
      <c r="GJD1216" s="230" t="s">
        <v>25</v>
      </c>
      <c r="GJE1216" s="231">
        <v>7</v>
      </c>
      <c r="GJF1216" s="231">
        <v>2</v>
      </c>
      <c r="GJG1216" s="232" t="s">
        <v>236</v>
      </c>
      <c r="GJH1216" s="233">
        <v>0</v>
      </c>
      <c r="GJI1216" s="234"/>
      <c r="GJJ1216" s="235" t="e">
        <f>GJJ1217</f>
        <v>#REF!</v>
      </c>
      <c r="GJK1216" s="229" t="s">
        <v>235</v>
      </c>
      <c r="GJL1216" s="230" t="s">
        <v>25</v>
      </c>
      <c r="GJM1216" s="231">
        <v>7</v>
      </c>
      <c r="GJN1216" s="231">
        <v>2</v>
      </c>
      <c r="GJO1216" s="232" t="s">
        <v>236</v>
      </c>
      <c r="GJP1216" s="233">
        <v>0</v>
      </c>
      <c r="GJQ1216" s="234"/>
      <c r="GJR1216" s="235" t="e">
        <f>GJR1217</f>
        <v>#REF!</v>
      </c>
      <c r="GJS1216" s="229" t="s">
        <v>235</v>
      </c>
      <c r="GJT1216" s="230" t="s">
        <v>25</v>
      </c>
      <c r="GJU1216" s="231">
        <v>7</v>
      </c>
      <c r="GJV1216" s="231">
        <v>2</v>
      </c>
      <c r="GJW1216" s="232" t="s">
        <v>236</v>
      </c>
      <c r="GJX1216" s="233">
        <v>0</v>
      </c>
      <c r="GJY1216" s="234"/>
      <c r="GJZ1216" s="235" t="e">
        <f>GJZ1217</f>
        <v>#REF!</v>
      </c>
      <c r="GKA1216" s="229" t="s">
        <v>235</v>
      </c>
      <c r="GKB1216" s="230" t="s">
        <v>25</v>
      </c>
      <c r="GKC1216" s="231">
        <v>7</v>
      </c>
      <c r="GKD1216" s="231">
        <v>2</v>
      </c>
      <c r="GKE1216" s="232" t="s">
        <v>236</v>
      </c>
      <c r="GKF1216" s="233">
        <v>0</v>
      </c>
      <c r="GKG1216" s="234"/>
      <c r="GKH1216" s="235" t="e">
        <f>GKH1217</f>
        <v>#REF!</v>
      </c>
      <c r="GKI1216" s="229" t="s">
        <v>235</v>
      </c>
      <c r="GKJ1216" s="230" t="s">
        <v>25</v>
      </c>
      <c r="GKK1216" s="231">
        <v>7</v>
      </c>
      <c r="GKL1216" s="231">
        <v>2</v>
      </c>
      <c r="GKM1216" s="232" t="s">
        <v>236</v>
      </c>
      <c r="GKN1216" s="233">
        <v>0</v>
      </c>
      <c r="GKO1216" s="234"/>
      <c r="GKP1216" s="235" t="e">
        <f>GKP1217</f>
        <v>#REF!</v>
      </c>
      <c r="GKQ1216" s="229" t="s">
        <v>235</v>
      </c>
      <c r="GKR1216" s="230" t="s">
        <v>25</v>
      </c>
      <c r="GKS1216" s="231">
        <v>7</v>
      </c>
      <c r="GKT1216" s="231">
        <v>2</v>
      </c>
      <c r="GKU1216" s="232" t="s">
        <v>236</v>
      </c>
      <c r="GKV1216" s="233">
        <v>0</v>
      </c>
      <c r="GKW1216" s="234"/>
      <c r="GKX1216" s="235" t="e">
        <f>GKX1217</f>
        <v>#REF!</v>
      </c>
      <c r="GKY1216" s="229" t="s">
        <v>235</v>
      </c>
      <c r="GKZ1216" s="230" t="s">
        <v>25</v>
      </c>
      <c r="GLA1216" s="231">
        <v>7</v>
      </c>
      <c r="GLB1216" s="231">
        <v>2</v>
      </c>
      <c r="GLC1216" s="232" t="s">
        <v>236</v>
      </c>
      <c r="GLD1216" s="233">
        <v>0</v>
      </c>
      <c r="GLE1216" s="234"/>
      <c r="GLF1216" s="235" t="e">
        <f>GLF1217</f>
        <v>#REF!</v>
      </c>
      <c r="GLG1216" s="229" t="s">
        <v>235</v>
      </c>
      <c r="GLH1216" s="230" t="s">
        <v>25</v>
      </c>
      <c r="GLI1216" s="231">
        <v>7</v>
      </c>
      <c r="GLJ1216" s="231">
        <v>2</v>
      </c>
      <c r="GLK1216" s="232" t="s">
        <v>236</v>
      </c>
      <c r="GLL1216" s="233">
        <v>0</v>
      </c>
      <c r="GLM1216" s="234"/>
      <c r="GLN1216" s="235" t="e">
        <f>GLN1217</f>
        <v>#REF!</v>
      </c>
      <c r="GLO1216" s="229" t="s">
        <v>235</v>
      </c>
      <c r="GLP1216" s="230" t="s">
        <v>25</v>
      </c>
      <c r="GLQ1216" s="231">
        <v>7</v>
      </c>
      <c r="GLR1216" s="231">
        <v>2</v>
      </c>
      <c r="GLS1216" s="232" t="s">
        <v>236</v>
      </c>
      <c r="GLT1216" s="233">
        <v>0</v>
      </c>
      <c r="GLU1216" s="234"/>
      <c r="GLV1216" s="235" t="e">
        <f>GLV1217</f>
        <v>#REF!</v>
      </c>
      <c r="GLW1216" s="229" t="s">
        <v>235</v>
      </c>
      <c r="GLX1216" s="230" t="s">
        <v>25</v>
      </c>
      <c r="GLY1216" s="231">
        <v>7</v>
      </c>
      <c r="GLZ1216" s="231">
        <v>2</v>
      </c>
      <c r="GMA1216" s="232" t="s">
        <v>236</v>
      </c>
      <c r="GMB1216" s="233">
        <v>0</v>
      </c>
      <c r="GMC1216" s="234"/>
      <c r="GMD1216" s="235" t="e">
        <f>GMD1217</f>
        <v>#REF!</v>
      </c>
      <c r="GME1216" s="229" t="s">
        <v>235</v>
      </c>
      <c r="GMF1216" s="230" t="s">
        <v>25</v>
      </c>
      <c r="GMG1216" s="231">
        <v>7</v>
      </c>
      <c r="GMH1216" s="231">
        <v>2</v>
      </c>
      <c r="GMI1216" s="232" t="s">
        <v>236</v>
      </c>
      <c r="GMJ1216" s="233">
        <v>0</v>
      </c>
      <c r="GMK1216" s="234"/>
      <c r="GML1216" s="235" t="e">
        <f>GML1217</f>
        <v>#REF!</v>
      </c>
      <c r="GMM1216" s="229" t="s">
        <v>235</v>
      </c>
      <c r="GMN1216" s="230" t="s">
        <v>25</v>
      </c>
      <c r="GMO1216" s="231">
        <v>7</v>
      </c>
      <c r="GMP1216" s="231">
        <v>2</v>
      </c>
      <c r="GMQ1216" s="232" t="s">
        <v>236</v>
      </c>
      <c r="GMR1216" s="233">
        <v>0</v>
      </c>
      <c r="GMS1216" s="234"/>
      <c r="GMT1216" s="235" t="e">
        <f>GMT1217</f>
        <v>#REF!</v>
      </c>
      <c r="GMU1216" s="229" t="s">
        <v>235</v>
      </c>
      <c r="GMV1216" s="230" t="s">
        <v>25</v>
      </c>
      <c r="GMW1216" s="231">
        <v>7</v>
      </c>
      <c r="GMX1216" s="231">
        <v>2</v>
      </c>
      <c r="GMY1216" s="232" t="s">
        <v>236</v>
      </c>
      <c r="GMZ1216" s="233">
        <v>0</v>
      </c>
      <c r="GNA1216" s="234"/>
      <c r="GNB1216" s="235" t="e">
        <f>GNB1217</f>
        <v>#REF!</v>
      </c>
      <c r="GNC1216" s="229" t="s">
        <v>235</v>
      </c>
      <c r="GND1216" s="230" t="s">
        <v>25</v>
      </c>
      <c r="GNE1216" s="231">
        <v>7</v>
      </c>
      <c r="GNF1216" s="231">
        <v>2</v>
      </c>
      <c r="GNG1216" s="232" t="s">
        <v>236</v>
      </c>
      <c r="GNH1216" s="233">
        <v>0</v>
      </c>
      <c r="GNI1216" s="234"/>
      <c r="GNJ1216" s="235" t="e">
        <f>GNJ1217</f>
        <v>#REF!</v>
      </c>
      <c r="GNK1216" s="229" t="s">
        <v>235</v>
      </c>
      <c r="GNL1216" s="230" t="s">
        <v>25</v>
      </c>
      <c r="GNM1216" s="231">
        <v>7</v>
      </c>
      <c r="GNN1216" s="231">
        <v>2</v>
      </c>
      <c r="GNO1216" s="232" t="s">
        <v>236</v>
      </c>
      <c r="GNP1216" s="233">
        <v>0</v>
      </c>
      <c r="GNQ1216" s="234"/>
      <c r="GNR1216" s="235" t="e">
        <f>GNR1217</f>
        <v>#REF!</v>
      </c>
      <c r="GNS1216" s="229" t="s">
        <v>235</v>
      </c>
      <c r="GNT1216" s="230" t="s">
        <v>25</v>
      </c>
      <c r="GNU1216" s="231">
        <v>7</v>
      </c>
      <c r="GNV1216" s="231">
        <v>2</v>
      </c>
      <c r="GNW1216" s="232" t="s">
        <v>236</v>
      </c>
      <c r="GNX1216" s="233">
        <v>0</v>
      </c>
      <c r="GNY1216" s="234"/>
      <c r="GNZ1216" s="235" t="e">
        <f>GNZ1217</f>
        <v>#REF!</v>
      </c>
      <c r="GOA1216" s="229" t="s">
        <v>235</v>
      </c>
      <c r="GOB1216" s="230" t="s">
        <v>25</v>
      </c>
      <c r="GOC1216" s="231">
        <v>7</v>
      </c>
      <c r="GOD1216" s="231">
        <v>2</v>
      </c>
      <c r="GOE1216" s="232" t="s">
        <v>236</v>
      </c>
      <c r="GOF1216" s="233">
        <v>0</v>
      </c>
      <c r="GOG1216" s="234"/>
      <c r="GOH1216" s="235" t="e">
        <f>GOH1217</f>
        <v>#REF!</v>
      </c>
      <c r="GOI1216" s="229" t="s">
        <v>235</v>
      </c>
      <c r="GOJ1216" s="230" t="s">
        <v>25</v>
      </c>
      <c r="GOK1216" s="231">
        <v>7</v>
      </c>
      <c r="GOL1216" s="231">
        <v>2</v>
      </c>
      <c r="GOM1216" s="232" t="s">
        <v>236</v>
      </c>
      <c r="GON1216" s="233">
        <v>0</v>
      </c>
      <c r="GOO1216" s="234"/>
      <c r="GOP1216" s="235" t="e">
        <f>GOP1217</f>
        <v>#REF!</v>
      </c>
      <c r="GOQ1216" s="229" t="s">
        <v>235</v>
      </c>
      <c r="GOR1216" s="230" t="s">
        <v>25</v>
      </c>
      <c r="GOS1216" s="231">
        <v>7</v>
      </c>
      <c r="GOT1216" s="231">
        <v>2</v>
      </c>
      <c r="GOU1216" s="232" t="s">
        <v>236</v>
      </c>
      <c r="GOV1216" s="233">
        <v>0</v>
      </c>
      <c r="GOW1216" s="234"/>
      <c r="GOX1216" s="235" t="e">
        <f>GOX1217</f>
        <v>#REF!</v>
      </c>
      <c r="GOY1216" s="229" t="s">
        <v>235</v>
      </c>
      <c r="GOZ1216" s="230" t="s">
        <v>25</v>
      </c>
      <c r="GPA1216" s="231">
        <v>7</v>
      </c>
      <c r="GPB1216" s="231">
        <v>2</v>
      </c>
      <c r="GPC1216" s="232" t="s">
        <v>236</v>
      </c>
      <c r="GPD1216" s="233">
        <v>0</v>
      </c>
      <c r="GPE1216" s="234"/>
      <c r="GPF1216" s="235" t="e">
        <f>GPF1217</f>
        <v>#REF!</v>
      </c>
      <c r="GPG1216" s="229" t="s">
        <v>235</v>
      </c>
      <c r="GPH1216" s="230" t="s">
        <v>25</v>
      </c>
      <c r="GPI1216" s="231">
        <v>7</v>
      </c>
      <c r="GPJ1216" s="231">
        <v>2</v>
      </c>
      <c r="GPK1216" s="232" t="s">
        <v>236</v>
      </c>
      <c r="GPL1216" s="233">
        <v>0</v>
      </c>
      <c r="GPM1216" s="234"/>
      <c r="GPN1216" s="235" t="e">
        <f>GPN1217</f>
        <v>#REF!</v>
      </c>
      <c r="GPO1216" s="229" t="s">
        <v>235</v>
      </c>
      <c r="GPP1216" s="230" t="s">
        <v>25</v>
      </c>
      <c r="GPQ1216" s="231">
        <v>7</v>
      </c>
      <c r="GPR1216" s="231">
        <v>2</v>
      </c>
      <c r="GPS1216" s="232" t="s">
        <v>236</v>
      </c>
      <c r="GPT1216" s="233">
        <v>0</v>
      </c>
      <c r="GPU1216" s="234"/>
      <c r="GPV1216" s="235" t="e">
        <f>GPV1217</f>
        <v>#REF!</v>
      </c>
      <c r="GPW1216" s="229" t="s">
        <v>235</v>
      </c>
      <c r="GPX1216" s="230" t="s">
        <v>25</v>
      </c>
      <c r="GPY1216" s="231">
        <v>7</v>
      </c>
      <c r="GPZ1216" s="231">
        <v>2</v>
      </c>
      <c r="GQA1216" s="232" t="s">
        <v>236</v>
      </c>
      <c r="GQB1216" s="233">
        <v>0</v>
      </c>
      <c r="GQC1216" s="234"/>
      <c r="GQD1216" s="235" t="e">
        <f>GQD1217</f>
        <v>#REF!</v>
      </c>
      <c r="GQE1216" s="229" t="s">
        <v>235</v>
      </c>
      <c r="GQF1216" s="230" t="s">
        <v>25</v>
      </c>
      <c r="GQG1216" s="231">
        <v>7</v>
      </c>
      <c r="GQH1216" s="231">
        <v>2</v>
      </c>
      <c r="GQI1216" s="232" t="s">
        <v>236</v>
      </c>
      <c r="GQJ1216" s="233">
        <v>0</v>
      </c>
      <c r="GQK1216" s="234"/>
      <c r="GQL1216" s="235" t="e">
        <f>GQL1217</f>
        <v>#REF!</v>
      </c>
      <c r="GQM1216" s="229" t="s">
        <v>235</v>
      </c>
      <c r="GQN1216" s="230" t="s">
        <v>25</v>
      </c>
      <c r="GQO1216" s="231">
        <v>7</v>
      </c>
      <c r="GQP1216" s="231">
        <v>2</v>
      </c>
      <c r="GQQ1216" s="232" t="s">
        <v>236</v>
      </c>
      <c r="GQR1216" s="233">
        <v>0</v>
      </c>
      <c r="GQS1216" s="234"/>
      <c r="GQT1216" s="235" t="e">
        <f>GQT1217</f>
        <v>#REF!</v>
      </c>
      <c r="GQU1216" s="229" t="s">
        <v>235</v>
      </c>
      <c r="GQV1216" s="230" t="s">
        <v>25</v>
      </c>
      <c r="GQW1216" s="231">
        <v>7</v>
      </c>
      <c r="GQX1216" s="231">
        <v>2</v>
      </c>
      <c r="GQY1216" s="232" t="s">
        <v>236</v>
      </c>
      <c r="GQZ1216" s="233">
        <v>0</v>
      </c>
      <c r="GRA1216" s="234"/>
      <c r="GRB1216" s="235" t="e">
        <f>GRB1217</f>
        <v>#REF!</v>
      </c>
      <c r="GRC1216" s="229" t="s">
        <v>235</v>
      </c>
      <c r="GRD1216" s="230" t="s">
        <v>25</v>
      </c>
      <c r="GRE1216" s="231">
        <v>7</v>
      </c>
      <c r="GRF1216" s="231">
        <v>2</v>
      </c>
      <c r="GRG1216" s="232" t="s">
        <v>236</v>
      </c>
      <c r="GRH1216" s="233">
        <v>0</v>
      </c>
      <c r="GRI1216" s="234"/>
      <c r="GRJ1216" s="235" t="e">
        <f>GRJ1217</f>
        <v>#REF!</v>
      </c>
      <c r="GRK1216" s="229" t="s">
        <v>235</v>
      </c>
      <c r="GRL1216" s="230" t="s">
        <v>25</v>
      </c>
      <c r="GRM1216" s="231">
        <v>7</v>
      </c>
      <c r="GRN1216" s="231">
        <v>2</v>
      </c>
      <c r="GRO1216" s="232" t="s">
        <v>236</v>
      </c>
      <c r="GRP1216" s="233">
        <v>0</v>
      </c>
      <c r="GRQ1216" s="234"/>
      <c r="GRR1216" s="235" t="e">
        <f>GRR1217</f>
        <v>#REF!</v>
      </c>
      <c r="GRS1216" s="229" t="s">
        <v>235</v>
      </c>
      <c r="GRT1216" s="230" t="s">
        <v>25</v>
      </c>
      <c r="GRU1216" s="231">
        <v>7</v>
      </c>
      <c r="GRV1216" s="231">
        <v>2</v>
      </c>
      <c r="GRW1216" s="232" t="s">
        <v>236</v>
      </c>
      <c r="GRX1216" s="233">
        <v>0</v>
      </c>
      <c r="GRY1216" s="234"/>
      <c r="GRZ1216" s="235" t="e">
        <f>GRZ1217</f>
        <v>#REF!</v>
      </c>
      <c r="GSA1216" s="229" t="s">
        <v>235</v>
      </c>
      <c r="GSB1216" s="230" t="s">
        <v>25</v>
      </c>
      <c r="GSC1216" s="231">
        <v>7</v>
      </c>
      <c r="GSD1216" s="231">
        <v>2</v>
      </c>
      <c r="GSE1216" s="232" t="s">
        <v>236</v>
      </c>
      <c r="GSF1216" s="233">
        <v>0</v>
      </c>
      <c r="GSG1216" s="234"/>
      <c r="GSH1216" s="235" t="e">
        <f>GSH1217</f>
        <v>#REF!</v>
      </c>
      <c r="GSI1216" s="229" t="s">
        <v>235</v>
      </c>
      <c r="GSJ1216" s="230" t="s">
        <v>25</v>
      </c>
      <c r="GSK1216" s="231">
        <v>7</v>
      </c>
      <c r="GSL1216" s="231">
        <v>2</v>
      </c>
      <c r="GSM1216" s="232" t="s">
        <v>236</v>
      </c>
      <c r="GSN1216" s="233">
        <v>0</v>
      </c>
      <c r="GSO1216" s="234"/>
      <c r="GSP1216" s="235" t="e">
        <f>GSP1217</f>
        <v>#REF!</v>
      </c>
      <c r="GSQ1216" s="229" t="s">
        <v>235</v>
      </c>
      <c r="GSR1216" s="230" t="s">
        <v>25</v>
      </c>
      <c r="GSS1216" s="231">
        <v>7</v>
      </c>
      <c r="GST1216" s="231">
        <v>2</v>
      </c>
      <c r="GSU1216" s="232" t="s">
        <v>236</v>
      </c>
      <c r="GSV1216" s="233">
        <v>0</v>
      </c>
      <c r="GSW1216" s="234"/>
      <c r="GSX1216" s="235" t="e">
        <f>GSX1217</f>
        <v>#REF!</v>
      </c>
      <c r="GSY1216" s="229" t="s">
        <v>235</v>
      </c>
      <c r="GSZ1216" s="230" t="s">
        <v>25</v>
      </c>
      <c r="GTA1216" s="231">
        <v>7</v>
      </c>
      <c r="GTB1216" s="231">
        <v>2</v>
      </c>
      <c r="GTC1216" s="232" t="s">
        <v>236</v>
      </c>
      <c r="GTD1216" s="233">
        <v>0</v>
      </c>
      <c r="GTE1216" s="234"/>
      <c r="GTF1216" s="235" t="e">
        <f>GTF1217</f>
        <v>#REF!</v>
      </c>
      <c r="GTG1216" s="229" t="s">
        <v>235</v>
      </c>
      <c r="GTH1216" s="230" t="s">
        <v>25</v>
      </c>
      <c r="GTI1216" s="231">
        <v>7</v>
      </c>
      <c r="GTJ1216" s="231">
        <v>2</v>
      </c>
      <c r="GTK1216" s="232" t="s">
        <v>236</v>
      </c>
      <c r="GTL1216" s="233">
        <v>0</v>
      </c>
      <c r="GTM1216" s="234"/>
      <c r="GTN1216" s="235" t="e">
        <f>GTN1217</f>
        <v>#REF!</v>
      </c>
      <c r="GTO1216" s="229" t="s">
        <v>235</v>
      </c>
      <c r="GTP1216" s="230" t="s">
        <v>25</v>
      </c>
      <c r="GTQ1216" s="231">
        <v>7</v>
      </c>
      <c r="GTR1216" s="231">
        <v>2</v>
      </c>
      <c r="GTS1216" s="232" t="s">
        <v>236</v>
      </c>
      <c r="GTT1216" s="233">
        <v>0</v>
      </c>
      <c r="GTU1216" s="234"/>
      <c r="GTV1216" s="235" t="e">
        <f>GTV1217</f>
        <v>#REF!</v>
      </c>
      <c r="GTW1216" s="229" t="s">
        <v>235</v>
      </c>
      <c r="GTX1216" s="230" t="s">
        <v>25</v>
      </c>
      <c r="GTY1216" s="231">
        <v>7</v>
      </c>
      <c r="GTZ1216" s="231">
        <v>2</v>
      </c>
      <c r="GUA1216" s="232" t="s">
        <v>236</v>
      </c>
      <c r="GUB1216" s="233">
        <v>0</v>
      </c>
      <c r="GUC1216" s="234"/>
      <c r="GUD1216" s="235" t="e">
        <f>GUD1217</f>
        <v>#REF!</v>
      </c>
      <c r="GUE1216" s="229" t="s">
        <v>235</v>
      </c>
      <c r="GUF1216" s="230" t="s">
        <v>25</v>
      </c>
      <c r="GUG1216" s="231">
        <v>7</v>
      </c>
      <c r="GUH1216" s="231">
        <v>2</v>
      </c>
      <c r="GUI1216" s="232" t="s">
        <v>236</v>
      </c>
      <c r="GUJ1216" s="233">
        <v>0</v>
      </c>
      <c r="GUK1216" s="234"/>
      <c r="GUL1216" s="235" t="e">
        <f>GUL1217</f>
        <v>#REF!</v>
      </c>
      <c r="GUM1216" s="229" t="s">
        <v>235</v>
      </c>
      <c r="GUN1216" s="230" t="s">
        <v>25</v>
      </c>
      <c r="GUO1216" s="231">
        <v>7</v>
      </c>
      <c r="GUP1216" s="231">
        <v>2</v>
      </c>
      <c r="GUQ1216" s="232" t="s">
        <v>236</v>
      </c>
      <c r="GUR1216" s="233">
        <v>0</v>
      </c>
      <c r="GUS1216" s="234"/>
      <c r="GUT1216" s="235" t="e">
        <f>GUT1217</f>
        <v>#REF!</v>
      </c>
      <c r="GUU1216" s="229" t="s">
        <v>235</v>
      </c>
      <c r="GUV1216" s="230" t="s">
        <v>25</v>
      </c>
      <c r="GUW1216" s="231">
        <v>7</v>
      </c>
      <c r="GUX1216" s="231">
        <v>2</v>
      </c>
      <c r="GUY1216" s="232" t="s">
        <v>236</v>
      </c>
      <c r="GUZ1216" s="233">
        <v>0</v>
      </c>
      <c r="GVA1216" s="234"/>
      <c r="GVB1216" s="235" t="e">
        <f>GVB1217</f>
        <v>#REF!</v>
      </c>
      <c r="GVC1216" s="229" t="s">
        <v>235</v>
      </c>
      <c r="GVD1216" s="230" t="s">
        <v>25</v>
      </c>
      <c r="GVE1216" s="231">
        <v>7</v>
      </c>
      <c r="GVF1216" s="231">
        <v>2</v>
      </c>
      <c r="GVG1216" s="232" t="s">
        <v>236</v>
      </c>
      <c r="GVH1216" s="233">
        <v>0</v>
      </c>
      <c r="GVI1216" s="234"/>
      <c r="GVJ1216" s="235" t="e">
        <f>GVJ1217</f>
        <v>#REF!</v>
      </c>
      <c r="GVK1216" s="229" t="s">
        <v>235</v>
      </c>
      <c r="GVL1216" s="230" t="s">
        <v>25</v>
      </c>
      <c r="GVM1216" s="231">
        <v>7</v>
      </c>
      <c r="GVN1216" s="231">
        <v>2</v>
      </c>
      <c r="GVO1216" s="232" t="s">
        <v>236</v>
      </c>
      <c r="GVP1216" s="233">
        <v>0</v>
      </c>
      <c r="GVQ1216" s="234"/>
      <c r="GVR1216" s="235" t="e">
        <f>GVR1217</f>
        <v>#REF!</v>
      </c>
      <c r="GVS1216" s="229" t="s">
        <v>235</v>
      </c>
      <c r="GVT1216" s="230" t="s">
        <v>25</v>
      </c>
      <c r="GVU1216" s="231">
        <v>7</v>
      </c>
      <c r="GVV1216" s="231">
        <v>2</v>
      </c>
      <c r="GVW1216" s="232" t="s">
        <v>236</v>
      </c>
      <c r="GVX1216" s="233">
        <v>0</v>
      </c>
      <c r="GVY1216" s="234"/>
      <c r="GVZ1216" s="235" t="e">
        <f>GVZ1217</f>
        <v>#REF!</v>
      </c>
      <c r="GWA1216" s="229" t="s">
        <v>235</v>
      </c>
      <c r="GWB1216" s="230" t="s">
        <v>25</v>
      </c>
      <c r="GWC1216" s="231">
        <v>7</v>
      </c>
      <c r="GWD1216" s="231">
        <v>2</v>
      </c>
      <c r="GWE1216" s="232" t="s">
        <v>236</v>
      </c>
      <c r="GWF1216" s="233">
        <v>0</v>
      </c>
      <c r="GWG1216" s="234"/>
      <c r="GWH1216" s="235" t="e">
        <f>GWH1217</f>
        <v>#REF!</v>
      </c>
      <c r="GWI1216" s="229" t="s">
        <v>235</v>
      </c>
      <c r="GWJ1216" s="230" t="s">
        <v>25</v>
      </c>
      <c r="GWK1216" s="231">
        <v>7</v>
      </c>
      <c r="GWL1216" s="231">
        <v>2</v>
      </c>
      <c r="GWM1216" s="232" t="s">
        <v>236</v>
      </c>
      <c r="GWN1216" s="233">
        <v>0</v>
      </c>
      <c r="GWO1216" s="234"/>
      <c r="GWP1216" s="235" t="e">
        <f>GWP1217</f>
        <v>#REF!</v>
      </c>
      <c r="GWQ1216" s="229" t="s">
        <v>235</v>
      </c>
      <c r="GWR1216" s="230" t="s">
        <v>25</v>
      </c>
      <c r="GWS1216" s="231">
        <v>7</v>
      </c>
      <c r="GWT1216" s="231">
        <v>2</v>
      </c>
      <c r="GWU1216" s="232" t="s">
        <v>236</v>
      </c>
      <c r="GWV1216" s="233">
        <v>0</v>
      </c>
      <c r="GWW1216" s="234"/>
      <c r="GWX1216" s="235" t="e">
        <f>GWX1217</f>
        <v>#REF!</v>
      </c>
      <c r="GWY1216" s="229" t="s">
        <v>235</v>
      </c>
      <c r="GWZ1216" s="230" t="s">
        <v>25</v>
      </c>
      <c r="GXA1216" s="231">
        <v>7</v>
      </c>
      <c r="GXB1216" s="231">
        <v>2</v>
      </c>
      <c r="GXC1216" s="232" t="s">
        <v>236</v>
      </c>
      <c r="GXD1216" s="233">
        <v>0</v>
      </c>
      <c r="GXE1216" s="234"/>
      <c r="GXF1216" s="235" t="e">
        <f>GXF1217</f>
        <v>#REF!</v>
      </c>
      <c r="GXG1216" s="229" t="s">
        <v>235</v>
      </c>
      <c r="GXH1216" s="230" t="s">
        <v>25</v>
      </c>
      <c r="GXI1216" s="231">
        <v>7</v>
      </c>
      <c r="GXJ1216" s="231">
        <v>2</v>
      </c>
      <c r="GXK1216" s="232" t="s">
        <v>236</v>
      </c>
      <c r="GXL1216" s="233">
        <v>0</v>
      </c>
      <c r="GXM1216" s="234"/>
      <c r="GXN1216" s="235" t="e">
        <f>GXN1217</f>
        <v>#REF!</v>
      </c>
      <c r="GXO1216" s="229" t="s">
        <v>235</v>
      </c>
      <c r="GXP1216" s="230" t="s">
        <v>25</v>
      </c>
      <c r="GXQ1216" s="231">
        <v>7</v>
      </c>
      <c r="GXR1216" s="231">
        <v>2</v>
      </c>
      <c r="GXS1216" s="232" t="s">
        <v>236</v>
      </c>
      <c r="GXT1216" s="233">
        <v>0</v>
      </c>
      <c r="GXU1216" s="234"/>
      <c r="GXV1216" s="235" t="e">
        <f>GXV1217</f>
        <v>#REF!</v>
      </c>
      <c r="GXW1216" s="229" t="s">
        <v>235</v>
      </c>
      <c r="GXX1216" s="230" t="s">
        <v>25</v>
      </c>
      <c r="GXY1216" s="231">
        <v>7</v>
      </c>
      <c r="GXZ1216" s="231">
        <v>2</v>
      </c>
      <c r="GYA1216" s="232" t="s">
        <v>236</v>
      </c>
      <c r="GYB1216" s="233">
        <v>0</v>
      </c>
      <c r="GYC1216" s="234"/>
      <c r="GYD1216" s="235" t="e">
        <f>GYD1217</f>
        <v>#REF!</v>
      </c>
      <c r="GYE1216" s="229" t="s">
        <v>235</v>
      </c>
      <c r="GYF1216" s="230" t="s">
        <v>25</v>
      </c>
      <c r="GYG1216" s="231">
        <v>7</v>
      </c>
      <c r="GYH1216" s="231">
        <v>2</v>
      </c>
      <c r="GYI1216" s="232" t="s">
        <v>236</v>
      </c>
      <c r="GYJ1216" s="233">
        <v>0</v>
      </c>
      <c r="GYK1216" s="234"/>
      <c r="GYL1216" s="235" t="e">
        <f>GYL1217</f>
        <v>#REF!</v>
      </c>
      <c r="GYM1216" s="229" t="s">
        <v>235</v>
      </c>
      <c r="GYN1216" s="230" t="s">
        <v>25</v>
      </c>
      <c r="GYO1216" s="231">
        <v>7</v>
      </c>
      <c r="GYP1216" s="231">
        <v>2</v>
      </c>
      <c r="GYQ1216" s="232" t="s">
        <v>236</v>
      </c>
      <c r="GYR1216" s="233">
        <v>0</v>
      </c>
      <c r="GYS1216" s="234"/>
      <c r="GYT1216" s="235" t="e">
        <f>GYT1217</f>
        <v>#REF!</v>
      </c>
      <c r="GYU1216" s="229" t="s">
        <v>235</v>
      </c>
      <c r="GYV1216" s="230" t="s">
        <v>25</v>
      </c>
      <c r="GYW1216" s="231">
        <v>7</v>
      </c>
      <c r="GYX1216" s="231">
        <v>2</v>
      </c>
      <c r="GYY1216" s="232" t="s">
        <v>236</v>
      </c>
      <c r="GYZ1216" s="233">
        <v>0</v>
      </c>
      <c r="GZA1216" s="234"/>
      <c r="GZB1216" s="235" t="e">
        <f>GZB1217</f>
        <v>#REF!</v>
      </c>
      <c r="GZC1216" s="229" t="s">
        <v>235</v>
      </c>
      <c r="GZD1216" s="230" t="s">
        <v>25</v>
      </c>
      <c r="GZE1216" s="231">
        <v>7</v>
      </c>
      <c r="GZF1216" s="231">
        <v>2</v>
      </c>
      <c r="GZG1216" s="232" t="s">
        <v>236</v>
      </c>
      <c r="GZH1216" s="233">
        <v>0</v>
      </c>
      <c r="GZI1216" s="234"/>
      <c r="GZJ1216" s="235" t="e">
        <f>GZJ1217</f>
        <v>#REF!</v>
      </c>
      <c r="GZK1216" s="229" t="s">
        <v>235</v>
      </c>
      <c r="GZL1216" s="230" t="s">
        <v>25</v>
      </c>
      <c r="GZM1216" s="231">
        <v>7</v>
      </c>
      <c r="GZN1216" s="231">
        <v>2</v>
      </c>
      <c r="GZO1216" s="232" t="s">
        <v>236</v>
      </c>
      <c r="GZP1216" s="233">
        <v>0</v>
      </c>
      <c r="GZQ1216" s="234"/>
      <c r="GZR1216" s="235" t="e">
        <f>GZR1217</f>
        <v>#REF!</v>
      </c>
      <c r="GZS1216" s="229" t="s">
        <v>235</v>
      </c>
      <c r="GZT1216" s="230" t="s">
        <v>25</v>
      </c>
      <c r="GZU1216" s="231">
        <v>7</v>
      </c>
      <c r="GZV1216" s="231">
        <v>2</v>
      </c>
      <c r="GZW1216" s="232" t="s">
        <v>236</v>
      </c>
      <c r="GZX1216" s="233">
        <v>0</v>
      </c>
      <c r="GZY1216" s="234"/>
      <c r="GZZ1216" s="235" t="e">
        <f>GZZ1217</f>
        <v>#REF!</v>
      </c>
      <c r="HAA1216" s="229" t="s">
        <v>235</v>
      </c>
      <c r="HAB1216" s="230" t="s">
        <v>25</v>
      </c>
      <c r="HAC1216" s="231">
        <v>7</v>
      </c>
      <c r="HAD1216" s="231">
        <v>2</v>
      </c>
      <c r="HAE1216" s="232" t="s">
        <v>236</v>
      </c>
      <c r="HAF1216" s="233">
        <v>0</v>
      </c>
      <c r="HAG1216" s="234"/>
      <c r="HAH1216" s="235" t="e">
        <f>HAH1217</f>
        <v>#REF!</v>
      </c>
      <c r="HAI1216" s="229" t="s">
        <v>235</v>
      </c>
      <c r="HAJ1216" s="230" t="s">
        <v>25</v>
      </c>
      <c r="HAK1216" s="231">
        <v>7</v>
      </c>
      <c r="HAL1216" s="231">
        <v>2</v>
      </c>
      <c r="HAM1216" s="232" t="s">
        <v>236</v>
      </c>
      <c r="HAN1216" s="233">
        <v>0</v>
      </c>
      <c r="HAO1216" s="234"/>
      <c r="HAP1216" s="235" t="e">
        <f>HAP1217</f>
        <v>#REF!</v>
      </c>
      <c r="HAQ1216" s="229" t="s">
        <v>235</v>
      </c>
      <c r="HAR1216" s="230" t="s">
        <v>25</v>
      </c>
      <c r="HAS1216" s="231">
        <v>7</v>
      </c>
      <c r="HAT1216" s="231">
        <v>2</v>
      </c>
      <c r="HAU1216" s="232" t="s">
        <v>236</v>
      </c>
      <c r="HAV1216" s="233">
        <v>0</v>
      </c>
      <c r="HAW1216" s="234"/>
      <c r="HAX1216" s="235" t="e">
        <f>HAX1217</f>
        <v>#REF!</v>
      </c>
      <c r="HAY1216" s="229" t="s">
        <v>235</v>
      </c>
      <c r="HAZ1216" s="230" t="s">
        <v>25</v>
      </c>
      <c r="HBA1216" s="231">
        <v>7</v>
      </c>
      <c r="HBB1216" s="231">
        <v>2</v>
      </c>
      <c r="HBC1216" s="232" t="s">
        <v>236</v>
      </c>
      <c r="HBD1216" s="233">
        <v>0</v>
      </c>
      <c r="HBE1216" s="234"/>
      <c r="HBF1216" s="235" t="e">
        <f>HBF1217</f>
        <v>#REF!</v>
      </c>
      <c r="HBG1216" s="229" t="s">
        <v>235</v>
      </c>
      <c r="HBH1216" s="230" t="s">
        <v>25</v>
      </c>
      <c r="HBI1216" s="231">
        <v>7</v>
      </c>
      <c r="HBJ1216" s="231">
        <v>2</v>
      </c>
      <c r="HBK1216" s="232" t="s">
        <v>236</v>
      </c>
      <c r="HBL1216" s="233">
        <v>0</v>
      </c>
      <c r="HBM1216" s="234"/>
      <c r="HBN1216" s="235" t="e">
        <f>HBN1217</f>
        <v>#REF!</v>
      </c>
      <c r="HBO1216" s="229" t="s">
        <v>235</v>
      </c>
      <c r="HBP1216" s="230" t="s">
        <v>25</v>
      </c>
      <c r="HBQ1216" s="231">
        <v>7</v>
      </c>
      <c r="HBR1216" s="231">
        <v>2</v>
      </c>
      <c r="HBS1216" s="232" t="s">
        <v>236</v>
      </c>
      <c r="HBT1216" s="233">
        <v>0</v>
      </c>
      <c r="HBU1216" s="234"/>
      <c r="HBV1216" s="235" t="e">
        <f>HBV1217</f>
        <v>#REF!</v>
      </c>
      <c r="HBW1216" s="229" t="s">
        <v>235</v>
      </c>
      <c r="HBX1216" s="230" t="s">
        <v>25</v>
      </c>
      <c r="HBY1216" s="231">
        <v>7</v>
      </c>
      <c r="HBZ1216" s="231">
        <v>2</v>
      </c>
      <c r="HCA1216" s="232" t="s">
        <v>236</v>
      </c>
      <c r="HCB1216" s="233">
        <v>0</v>
      </c>
      <c r="HCC1216" s="234"/>
      <c r="HCD1216" s="235" t="e">
        <f>HCD1217</f>
        <v>#REF!</v>
      </c>
      <c r="HCE1216" s="229" t="s">
        <v>235</v>
      </c>
      <c r="HCF1216" s="230" t="s">
        <v>25</v>
      </c>
      <c r="HCG1216" s="231">
        <v>7</v>
      </c>
      <c r="HCH1216" s="231">
        <v>2</v>
      </c>
      <c r="HCI1216" s="232" t="s">
        <v>236</v>
      </c>
      <c r="HCJ1216" s="233">
        <v>0</v>
      </c>
      <c r="HCK1216" s="234"/>
      <c r="HCL1216" s="235" t="e">
        <f>HCL1217</f>
        <v>#REF!</v>
      </c>
      <c r="HCM1216" s="229" t="s">
        <v>235</v>
      </c>
      <c r="HCN1216" s="230" t="s">
        <v>25</v>
      </c>
      <c r="HCO1216" s="231">
        <v>7</v>
      </c>
      <c r="HCP1216" s="231">
        <v>2</v>
      </c>
      <c r="HCQ1216" s="232" t="s">
        <v>236</v>
      </c>
      <c r="HCR1216" s="233">
        <v>0</v>
      </c>
      <c r="HCS1216" s="234"/>
      <c r="HCT1216" s="235" t="e">
        <f>HCT1217</f>
        <v>#REF!</v>
      </c>
      <c r="HCU1216" s="229" t="s">
        <v>235</v>
      </c>
      <c r="HCV1216" s="230" t="s">
        <v>25</v>
      </c>
      <c r="HCW1216" s="231">
        <v>7</v>
      </c>
      <c r="HCX1216" s="231">
        <v>2</v>
      </c>
      <c r="HCY1216" s="232" t="s">
        <v>236</v>
      </c>
      <c r="HCZ1216" s="233">
        <v>0</v>
      </c>
      <c r="HDA1216" s="234"/>
      <c r="HDB1216" s="235" t="e">
        <f>HDB1217</f>
        <v>#REF!</v>
      </c>
      <c r="HDC1216" s="229" t="s">
        <v>235</v>
      </c>
      <c r="HDD1216" s="230" t="s">
        <v>25</v>
      </c>
      <c r="HDE1216" s="231">
        <v>7</v>
      </c>
      <c r="HDF1216" s="231">
        <v>2</v>
      </c>
      <c r="HDG1216" s="232" t="s">
        <v>236</v>
      </c>
      <c r="HDH1216" s="233">
        <v>0</v>
      </c>
      <c r="HDI1216" s="234"/>
      <c r="HDJ1216" s="235" t="e">
        <f>HDJ1217</f>
        <v>#REF!</v>
      </c>
      <c r="HDK1216" s="229" t="s">
        <v>235</v>
      </c>
      <c r="HDL1216" s="230" t="s">
        <v>25</v>
      </c>
      <c r="HDM1216" s="231">
        <v>7</v>
      </c>
      <c r="HDN1216" s="231">
        <v>2</v>
      </c>
      <c r="HDO1216" s="232" t="s">
        <v>236</v>
      </c>
      <c r="HDP1216" s="233">
        <v>0</v>
      </c>
      <c r="HDQ1216" s="234"/>
      <c r="HDR1216" s="235" t="e">
        <f>HDR1217</f>
        <v>#REF!</v>
      </c>
      <c r="HDS1216" s="229" t="s">
        <v>235</v>
      </c>
      <c r="HDT1216" s="230" t="s">
        <v>25</v>
      </c>
      <c r="HDU1216" s="231">
        <v>7</v>
      </c>
      <c r="HDV1216" s="231">
        <v>2</v>
      </c>
      <c r="HDW1216" s="232" t="s">
        <v>236</v>
      </c>
      <c r="HDX1216" s="233">
        <v>0</v>
      </c>
      <c r="HDY1216" s="234"/>
      <c r="HDZ1216" s="235" t="e">
        <f>HDZ1217</f>
        <v>#REF!</v>
      </c>
      <c r="HEA1216" s="229" t="s">
        <v>235</v>
      </c>
      <c r="HEB1216" s="230" t="s">
        <v>25</v>
      </c>
      <c r="HEC1216" s="231">
        <v>7</v>
      </c>
      <c r="HED1216" s="231">
        <v>2</v>
      </c>
      <c r="HEE1216" s="232" t="s">
        <v>236</v>
      </c>
      <c r="HEF1216" s="233">
        <v>0</v>
      </c>
      <c r="HEG1216" s="234"/>
      <c r="HEH1216" s="235" t="e">
        <f>HEH1217</f>
        <v>#REF!</v>
      </c>
      <c r="HEI1216" s="229" t="s">
        <v>235</v>
      </c>
      <c r="HEJ1216" s="230" t="s">
        <v>25</v>
      </c>
      <c r="HEK1216" s="231">
        <v>7</v>
      </c>
      <c r="HEL1216" s="231">
        <v>2</v>
      </c>
      <c r="HEM1216" s="232" t="s">
        <v>236</v>
      </c>
      <c r="HEN1216" s="233">
        <v>0</v>
      </c>
      <c r="HEO1216" s="234"/>
      <c r="HEP1216" s="235" t="e">
        <f>HEP1217</f>
        <v>#REF!</v>
      </c>
      <c r="HEQ1216" s="229" t="s">
        <v>235</v>
      </c>
      <c r="HER1216" s="230" t="s">
        <v>25</v>
      </c>
      <c r="HES1216" s="231">
        <v>7</v>
      </c>
      <c r="HET1216" s="231">
        <v>2</v>
      </c>
      <c r="HEU1216" s="232" t="s">
        <v>236</v>
      </c>
      <c r="HEV1216" s="233">
        <v>0</v>
      </c>
      <c r="HEW1216" s="234"/>
      <c r="HEX1216" s="235" t="e">
        <f>HEX1217</f>
        <v>#REF!</v>
      </c>
      <c r="HEY1216" s="229" t="s">
        <v>235</v>
      </c>
      <c r="HEZ1216" s="230" t="s">
        <v>25</v>
      </c>
      <c r="HFA1216" s="231">
        <v>7</v>
      </c>
      <c r="HFB1216" s="231">
        <v>2</v>
      </c>
      <c r="HFC1216" s="232" t="s">
        <v>236</v>
      </c>
      <c r="HFD1216" s="233">
        <v>0</v>
      </c>
      <c r="HFE1216" s="234"/>
      <c r="HFF1216" s="235" t="e">
        <f>HFF1217</f>
        <v>#REF!</v>
      </c>
      <c r="HFG1216" s="229" t="s">
        <v>235</v>
      </c>
      <c r="HFH1216" s="230" t="s">
        <v>25</v>
      </c>
      <c r="HFI1216" s="231">
        <v>7</v>
      </c>
      <c r="HFJ1216" s="231">
        <v>2</v>
      </c>
      <c r="HFK1216" s="232" t="s">
        <v>236</v>
      </c>
      <c r="HFL1216" s="233">
        <v>0</v>
      </c>
      <c r="HFM1216" s="234"/>
      <c r="HFN1216" s="235" t="e">
        <f>HFN1217</f>
        <v>#REF!</v>
      </c>
      <c r="HFO1216" s="229" t="s">
        <v>235</v>
      </c>
      <c r="HFP1216" s="230" t="s">
        <v>25</v>
      </c>
      <c r="HFQ1216" s="231">
        <v>7</v>
      </c>
      <c r="HFR1216" s="231">
        <v>2</v>
      </c>
      <c r="HFS1216" s="232" t="s">
        <v>236</v>
      </c>
      <c r="HFT1216" s="233">
        <v>0</v>
      </c>
      <c r="HFU1216" s="234"/>
      <c r="HFV1216" s="235" t="e">
        <f>HFV1217</f>
        <v>#REF!</v>
      </c>
      <c r="HFW1216" s="229" t="s">
        <v>235</v>
      </c>
      <c r="HFX1216" s="230" t="s">
        <v>25</v>
      </c>
      <c r="HFY1216" s="231">
        <v>7</v>
      </c>
      <c r="HFZ1216" s="231">
        <v>2</v>
      </c>
      <c r="HGA1216" s="232" t="s">
        <v>236</v>
      </c>
      <c r="HGB1216" s="233">
        <v>0</v>
      </c>
      <c r="HGC1216" s="234"/>
      <c r="HGD1216" s="235" t="e">
        <f>HGD1217</f>
        <v>#REF!</v>
      </c>
      <c r="HGE1216" s="229" t="s">
        <v>235</v>
      </c>
      <c r="HGF1216" s="230" t="s">
        <v>25</v>
      </c>
      <c r="HGG1216" s="231">
        <v>7</v>
      </c>
      <c r="HGH1216" s="231">
        <v>2</v>
      </c>
      <c r="HGI1216" s="232" t="s">
        <v>236</v>
      </c>
      <c r="HGJ1216" s="233">
        <v>0</v>
      </c>
      <c r="HGK1216" s="234"/>
      <c r="HGL1216" s="235" t="e">
        <f>HGL1217</f>
        <v>#REF!</v>
      </c>
      <c r="HGM1216" s="229" t="s">
        <v>235</v>
      </c>
      <c r="HGN1216" s="230" t="s">
        <v>25</v>
      </c>
      <c r="HGO1216" s="231">
        <v>7</v>
      </c>
      <c r="HGP1216" s="231">
        <v>2</v>
      </c>
      <c r="HGQ1216" s="232" t="s">
        <v>236</v>
      </c>
      <c r="HGR1216" s="233">
        <v>0</v>
      </c>
      <c r="HGS1216" s="234"/>
      <c r="HGT1216" s="235" t="e">
        <f>HGT1217</f>
        <v>#REF!</v>
      </c>
      <c r="HGU1216" s="229" t="s">
        <v>235</v>
      </c>
      <c r="HGV1216" s="230" t="s">
        <v>25</v>
      </c>
      <c r="HGW1216" s="231">
        <v>7</v>
      </c>
      <c r="HGX1216" s="231">
        <v>2</v>
      </c>
      <c r="HGY1216" s="232" t="s">
        <v>236</v>
      </c>
      <c r="HGZ1216" s="233">
        <v>0</v>
      </c>
      <c r="HHA1216" s="234"/>
      <c r="HHB1216" s="235" t="e">
        <f>HHB1217</f>
        <v>#REF!</v>
      </c>
      <c r="HHC1216" s="229" t="s">
        <v>235</v>
      </c>
      <c r="HHD1216" s="230" t="s">
        <v>25</v>
      </c>
      <c r="HHE1216" s="231">
        <v>7</v>
      </c>
      <c r="HHF1216" s="231">
        <v>2</v>
      </c>
      <c r="HHG1216" s="232" t="s">
        <v>236</v>
      </c>
      <c r="HHH1216" s="233">
        <v>0</v>
      </c>
      <c r="HHI1216" s="234"/>
      <c r="HHJ1216" s="235" t="e">
        <f>HHJ1217</f>
        <v>#REF!</v>
      </c>
      <c r="HHK1216" s="229" t="s">
        <v>235</v>
      </c>
      <c r="HHL1216" s="230" t="s">
        <v>25</v>
      </c>
      <c r="HHM1216" s="231">
        <v>7</v>
      </c>
      <c r="HHN1216" s="231">
        <v>2</v>
      </c>
      <c r="HHO1216" s="232" t="s">
        <v>236</v>
      </c>
      <c r="HHP1216" s="233">
        <v>0</v>
      </c>
      <c r="HHQ1216" s="234"/>
      <c r="HHR1216" s="235" t="e">
        <f>HHR1217</f>
        <v>#REF!</v>
      </c>
      <c r="HHS1216" s="229" t="s">
        <v>235</v>
      </c>
      <c r="HHT1216" s="230" t="s">
        <v>25</v>
      </c>
      <c r="HHU1216" s="231">
        <v>7</v>
      </c>
      <c r="HHV1216" s="231">
        <v>2</v>
      </c>
      <c r="HHW1216" s="232" t="s">
        <v>236</v>
      </c>
      <c r="HHX1216" s="233">
        <v>0</v>
      </c>
      <c r="HHY1216" s="234"/>
      <c r="HHZ1216" s="235" t="e">
        <f>HHZ1217</f>
        <v>#REF!</v>
      </c>
      <c r="HIA1216" s="229" t="s">
        <v>235</v>
      </c>
      <c r="HIB1216" s="230" t="s">
        <v>25</v>
      </c>
      <c r="HIC1216" s="231">
        <v>7</v>
      </c>
      <c r="HID1216" s="231">
        <v>2</v>
      </c>
      <c r="HIE1216" s="232" t="s">
        <v>236</v>
      </c>
      <c r="HIF1216" s="233">
        <v>0</v>
      </c>
      <c r="HIG1216" s="234"/>
      <c r="HIH1216" s="235" t="e">
        <f>HIH1217</f>
        <v>#REF!</v>
      </c>
      <c r="HII1216" s="229" t="s">
        <v>235</v>
      </c>
      <c r="HIJ1216" s="230" t="s">
        <v>25</v>
      </c>
      <c r="HIK1216" s="231">
        <v>7</v>
      </c>
      <c r="HIL1216" s="231">
        <v>2</v>
      </c>
      <c r="HIM1216" s="232" t="s">
        <v>236</v>
      </c>
      <c r="HIN1216" s="233">
        <v>0</v>
      </c>
      <c r="HIO1216" s="234"/>
      <c r="HIP1216" s="235" t="e">
        <f>HIP1217</f>
        <v>#REF!</v>
      </c>
      <c r="HIQ1216" s="229" t="s">
        <v>235</v>
      </c>
      <c r="HIR1216" s="230" t="s">
        <v>25</v>
      </c>
      <c r="HIS1216" s="231">
        <v>7</v>
      </c>
      <c r="HIT1216" s="231">
        <v>2</v>
      </c>
      <c r="HIU1216" s="232" t="s">
        <v>236</v>
      </c>
      <c r="HIV1216" s="233">
        <v>0</v>
      </c>
      <c r="HIW1216" s="234"/>
      <c r="HIX1216" s="235" t="e">
        <f>HIX1217</f>
        <v>#REF!</v>
      </c>
      <c r="HIY1216" s="229" t="s">
        <v>235</v>
      </c>
      <c r="HIZ1216" s="230" t="s">
        <v>25</v>
      </c>
      <c r="HJA1216" s="231">
        <v>7</v>
      </c>
      <c r="HJB1216" s="231">
        <v>2</v>
      </c>
      <c r="HJC1216" s="232" t="s">
        <v>236</v>
      </c>
      <c r="HJD1216" s="233">
        <v>0</v>
      </c>
      <c r="HJE1216" s="234"/>
      <c r="HJF1216" s="235" t="e">
        <f>HJF1217</f>
        <v>#REF!</v>
      </c>
      <c r="HJG1216" s="229" t="s">
        <v>235</v>
      </c>
      <c r="HJH1216" s="230" t="s">
        <v>25</v>
      </c>
      <c r="HJI1216" s="231">
        <v>7</v>
      </c>
      <c r="HJJ1216" s="231">
        <v>2</v>
      </c>
      <c r="HJK1216" s="232" t="s">
        <v>236</v>
      </c>
      <c r="HJL1216" s="233">
        <v>0</v>
      </c>
      <c r="HJM1216" s="234"/>
      <c r="HJN1216" s="235" t="e">
        <f>HJN1217</f>
        <v>#REF!</v>
      </c>
      <c r="HJO1216" s="229" t="s">
        <v>235</v>
      </c>
      <c r="HJP1216" s="230" t="s">
        <v>25</v>
      </c>
      <c r="HJQ1216" s="231">
        <v>7</v>
      </c>
      <c r="HJR1216" s="231">
        <v>2</v>
      </c>
      <c r="HJS1216" s="232" t="s">
        <v>236</v>
      </c>
      <c r="HJT1216" s="233">
        <v>0</v>
      </c>
      <c r="HJU1216" s="234"/>
      <c r="HJV1216" s="235" t="e">
        <f>HJV1217</f>
        <v>#REF!</v>
      </c>
      <c r="HJW1216" s="229" t="s">
        <v>235</v>
      </c>
      <c r="HJX1216" s="230" t="s">
        <v>25</v>
      </c>
      <c r="HJY1216" s="231">
        <v>7</v>
      </c>
      <c r="HJZ1216" s="231">
        <v>2</v>
      </c>
      <c r="HKA1216" s="232" t="s">
        <v>236</v>
      </c>
      <c r="HKB1216" s="233">
        <v>0</v>
      </c>
      <c r="HKC1216" s="234"/>
      <c r="HKD1216" s="235" t="e">
        <f>HKD1217</f>
        <v>#REF!</v>
      </c>
      <c r="HKE1216" s="229" t="s">
        <v>235</v>
      </c>
      <c r="HKF1216" s="230" t="s">
        <v>25</v>
      </c>
      <c r="HKG1216" s="231">
        <v>7</v>
      </c>
      <c r="HKH1216" s="231">
        <v>2</v>
      </c>
      <c r="HKI1216" s="232" t="s">
        <v>236</v>
      </c>
      <c r="HKJ1216" s="233">
        <v>0</v>
      </c>
      <c r="HKK1216" s="234"/>
      <c r="HKL1216" s="235" t="e">
        <f>HKL1217</f>
        <v>#REF!</v>
      </c>
      <c r="HKM1216" s="229" t="s">
        <v>235</v>
      </c>
      <c r="HKN1216" s="230" t="s">
        <v>25</v>
      </c>
      <c r="HKO1216" s="231">
        <v>7</v>
      </c>
      <c r="HKP1216" s="231">
        <v>2</v>
      </c>
      <c r="HKQ1216" s="232" t="s">
        <v>236</v>
      </c>
      <c r="HKR1216" s="233">
        <v>0</v>
      </c>
      <c r="HKS1216" s="234"/>
      <c r="HKT1216" s="235" t="e">
        <f>HKT1217</f>
        <v>#REF!</v>
      </c>
      <c r="HKU1216" s="229" t="s">
        <v>235</v>
      </c>
      <c r="HKV1216" s="230" t="s">
        <v>25</v>
      </c>
      <c r="HKW1216" s="231">
        <v>7</v>
      </c>
      <c r="HKX1216" s="231">
        <v>2</v>
      </c>
      <c r="HKY1216" s="232" t="s">
        <v>236</v>
      </c>
      <c r="HKZ1216" s="233">
        <v>0</v>
      </c>
      <c r="HLA1216" s="234"/>
      <c r="HLB1216" s="235" t="e">
        <f>HLB1217</f>
        <v>#REF!</v>
      </c>
      <c r="HLC1216" s="229" t="s">
        <v>235</v>
      </c>
      <c r="HLD1216" s="230" t="s">
        <v>25</v>
      </c>
      <c r="HLE1216" s="231">
        <v>7</v>
      </c>
      <c r="HLF1216" s="231">
        <v>2</v>
      </c>
      <c r="HLG1216" s="232" t="s">
        <v>236</v>
      </c>
      <c r="HLH1216" s="233">
        <v>0</v>
      </c>
      <c r="HLI1216" s="234"/>
      <c r="HLJ1216" s="235" t="e">
        <f>HLJ1217</f>
        <v>#REF!</v>
      </c>
      <c r="HLK1216" s="229" t="s">
        <v>235</v>
      </c>
      <c r="HLL1216" s="230" t="s">
        <v>25</v>
      </c>
      <c r="HLM1216" s="231">
        <v>7</v>
      </c>
      <c r="HLN1216" s="231">
        <v>2</v>
      </c>
      <c r="HLO1216" s="232" t="s">
        <v>236</v>
      </c>
      <c r="HLP1216" s="233">
        <v>0</v>
      </c>
      <c r="HLQ1216" s="234"/>
      <c r="HLR1216" s="235" t="e">
        <f>HLR1217</f>
        <v>#REF!</v>
      </c>
      <c r="HLS1216" s="229" t="s">
        <v>235</v>
      </c>
      <c r="HLT1216" s="230" t="s">
        <v>25</v>
      </c>
      <c r="HLU1216" s="231">
        <v>7</v>
      </c>
      <c r="HLV1216" s="231">
        <v>2</v>
      </c>
      <c r="HLW1216" s="232" t="s">
        <v>236</v>
      </c>
      <c r="HLX1216" s="233">
        <v>0</v>
      </c>
      <c r="HLY1216" s="234"/>
      <c r="HLZ1216" s="235" t="e">
        <f>HLZ1217</f>
        <v>#REF!</v>
      </c>
      <c r="HMA1216" s="229" t="s">
        <v>235</v>
      </c>
      <c r="HMB1216" s="230" t="s">
        <v>25</v>
      </c>
      <c r="HMC1216" s="231">
        <v>7</v>
      </c>
      <c r="HMD1216" s="231">
        <v>2</v>
      </c>
      <c r="HME1216" s="232" t="s">
        <v>236</v>
      </c>
      <c r="HMF1216" s="233">
        <v>0</v>
      </c>
      <c r="HMG1216" s="234"/>
      <c r="HMH1216" s="235" t="e">
        <f>HMH1217</f>
        <v>#REF!</v>
      </c>
      <c r="HMI1216" s="229" t="s">
        <v>235</v>
      </c>
      <c r="HMJ1216" s="230" t="s">
        <v>25</v>
      </c>
      <c r="HMK1216" s="231">
        <v>7</v>
      </c>
      <c r="HML1216" s="231">
        <v>2</v>
      </c>
      <c r="HMM1216" s="232" t="s">
        <v>236</v>
      </c>
      <c r="HMN1216" s="233">
        <v>0</v>
      </c>
      <c r="HMO1216" s="234"/>
      <c r="HMP1216" s="235" t="e">
        <f>HMP1217</f>
        <v>#REF!</v>
      </c>
      <c r="HMQ1216" s="229" t="s">
        <v>235</v>
      </c>
      <c r="HMR1216" s="230" t="s">
        <v>25</v>
      </c>
      <c r="HMS1216" s="231">
        <v>7</v>
      </c>
      <c r="HMT1216" s="231">
        <v>2</v>
      </c>
      <c r="HMU1216" s="232" t="s">
        <v>236</v>
      </c>
      <c r="HMV1216" s="233">
        <v>0</v>
      </c>
      <c r="HMW1216" s="234"/>
      <c r="HMX1216" s="235" t="e">
        <f>HMX1217</f>
        <v>#REF!</v>
      </c>
      <c r="HMY1216" s="229" t="s">
        <v>235</v>
      </c>
      <c r="HMZ1216" s="230" t="s">
        <v>25</v>
      </c>
      <c r="HNA1216" s="231">
        <v>7</v>
      </c>
      <c r="HNB1216" s="231">
        <v>2</v>
      </c>
      <c r="HNC1216" s="232" t="s">
        <v>236</v>
      </c>
      <c r="HND1216" s="233">
        <v>0</v>
      </c>
      <c r="HNE1216" s="234"/>
      <c r="HNF1216" s="235" t="e">
        <f>HNF1217</f>
        <v>#REF!</v>
      </c>
      <c r="HNG1216" s="229" t="s">
        <v>235</v>
      </c>
      <c r="HNH1216" s="230" t="s">
        <v>25</v>
      </c>
      <c r="HNI1216" s="231">
        <v>7</v>
      </c>
      <c r="HNJ1216" s="231">
        <v>2</v>
      </c>
      <c r="HNK1216" s="232" t="s">
        <v>236</v>
      </c>
      <c r="HNL1216" s="233">
        <v>0</v>
      </c>
      <c r="HNM1216" s="234"/>
      <c r="HNN1216" s="235" t="e">
        <f>HNN1217</f>
        <v>#REF!</v>
      </c>
      <c r="HNO1216" s="229" t="s">
        <v>235</v>
      </c>
      <c r="HNP1216" s="230" t="s">
        <v>25</v>
      </c>
      <c r="HNQ1216" s="231">
        <v>7</v>
      </c>
      <c r="HNR1216" s="231">
        <v>2</v>
      </c>
      <c r="HNS1216" s="232" t="s">
        <v>236</v>
      </c>
      <c r="HNT1216" s="233">
        <v>0</v>
      </c>
      <c r="HNU1216" s="234"/>
      <c r="HNV1216" s="235" t="e">
        <f>HNV1217</f>
        <v>#REF!</v>
      </c>
      <c r="HNW1216" s="229" t="s">
        <v>235</v>
      </c>
      <c r="HNX1216" s="230" t="s">
        <v>25</v>
      </c>
      <c r="HNY1216" s="231">
        <v>7</v>
      </c>
      <c r="HNZ1216" s="231">
        <v>2</v>
      </c>
      <c r="HOA1216" s="232" t="s">
        <v>236</v>
      </c>
      <c r="HOB1216" s="233">
        <v>0</v>
      </c>
      <c r="HOC1216" s="234"/>
      <c r="HOD1216" s="235" t="e">
        <f>HOD1217</f>
        <v>#REF!</v>
      </c>
      <c r="HOE1216" s="229" t="s">
        <v>235</v>
      </c>
      <c r="HOF1216" s="230" t="s">
        <v>25</v>
      </c>
      <c r="HOG1216" s="231">
        <v>7</v>
      </c>
      <c r="HOH1216" s="231">
        <v>2</v>
      </c>
      <c r="HOI1216" s="232" t="s">
        <v>236</v>
      </c>
      <c r="HOJ1216" s="233">
        <v>0</v>
      </c>
      <c r="HOK1216" s="234"/>
      <c r="HOL1216" s="235" t="e">
        <f>HOL1217</f>
        <v>#REF!</v>
      </c>
      <c r="HOM1216" s="229" t="s">
        <v>235</v>
      </c>
      <c r="HON1216" s="230" t="s">
        <v>25</v>
      </c>
      <c r="HOO1216" s="231">
        <v>7</v>
      </c>
      <c r="HOP1216" s="231">
        <v>2</v>
      </c>
      <c r="HOQ1216" s="232" t="s">
        <v>236</v>
      </c>
      <c r="HOR1216" s="233">
        <v>0</v>
      </c>
      <c r="HOS1216" s="234"/>
      <c r="HOT1216" s="235" t="e">
        <f>HOT1217</f>
        <v>#REF!</v>
      </c>
      <c r="HOU1216" s="229" t="s">
        <v>235</v>
      </c>
      <c r="HOV1216" s="230" t="s">
        <v>25</v>
      </c>
      <c r="HOW1216" s="231">
        <v>7</v>
      </c>
      <c r="HOX1216" s="231">
        <v>2</v>
      </c>
      <c r="HOY1216" s="232" t="s">
        <v>236</v>
      </c>
      <c r="HOZ1216" s="233">
        <v>0</v>
      </c>
      <c r="HPA1216" s="234"/>
      <c r="HPB1216" s="235" t="e">
        <f>HPB1217</f>
        <v>#REF!</v>
      </c>
      <c r="HPC1216" s="229" t="s">
        <v>235</v>
      </c>
      <c r="HPD1216" s="230" t="s">
        <v>25</v>
      </c>
      <c r="HPE1216" s="231">
        <v>7</v>
      </c>
      <c r="HPF1216" s="231">
        <v>2</v>
      </c>
      <c r="HPG1216" s="232" t="s">
        <v>236</v>
      </c>
      <c r="HPH1216" s="233">
        <v>0</v>
      </c>
      <c r="HPI1216" s="234"/>
      <c r="HPJ1216" s="235" t="e">
        <f>HPJ1217</f>
        <v>#REF!</v>
      </c>
      <c r="HPK1216" s="229" t="s">
        <v>235</v>
      </c>
      <c r="HPL1216" s="230" t="s">
        <v>25</v>
      </c>
      <c r="HPM1216" s="231">
        <v>7</v>
      </c>
      <c r="HPN1216" s="231">
        <v>2</v>
      </c>
      <c r="HPO1216" s="232" t="s">
        <v>236</v>
      </c>
      <c r="HPP1216" s="233">
        <v>0</v>
      </c>
      <c r="HPQ1216" s="234"/>
      <c r="HPR1216" s="235" t="e">
        <f>HPR1217</f>
        <v>#REF!</v>
      </c>
      <c r="HPS1216" s="229" t="s">
        <v>235</v>
      </c>
      <c r="HPT1216" s="230" t="s">
        <v>25</v>
      </c>
      <c r="HPU1216" s="231">
        <v>7</v>
      </c>
      <c r="HPV1216" s="231">
        <v>2</v>
      </c>
      <c r="HPW1216" s="232" t="s">
        <v>236</v>
      </c>
      <c r="HPX1216" s="233">
        <v>0</v>
      </c>
      <c r="HPY1216" s="234"/>
      <c r="HPZ1216" s="235" t="e">
        <f>HPZ1217</f>
        <v>#REF!</v>
      </c>
      <c r="HQA1216" s="229" t="s">
        <v>235</v>
      </c>
      <c r="HQB1216" s="230" t="s">
        <v>25</v>
      </c>
      <c r="HQC1216" s="231">
        <v>7</v>
      </c>
      <c r="HQD1216" s="231">
        <v>2</v>
      </c>
      <c r="HQE1216" s="232" t="s">
        <v>236</v>
      </c>
      <c r="HQF1216" s="233">
        <v>0</v>
      </c>
      <c r="HQG1216" s="234"/>
      <c r="HQH1216" s="235" t="e">
        <f>HQH1217</f>
        <v>#REF!</v>
      </c>
      <c r="HQI1216" s="229" t="s">
        <v>235</v>
      </c>
      <c r="HQJ1216" s="230" t="s">
        <v>25</v>
      </c>
      <c r="HQK1216" s="231">
        <v>7</v>
      </c>
      <c r="HQL1216" s="231">
        <v>2</v>
      </c>
      <c r="HQM1216" s="232" t="s">
        <v>236</v>
      </c>
      <c r="HQN1216" s="233">
        <v>0</v>
      </c>
      <c r="HQO1216" s="234"/>
      <c r="HQP1216" s="235" t="e">
        <f>HQP1217</f>
        <v>#REF!</v>
      </c>
      <c r="HQQ1216" s="229" t="s">
        <v>235</v>
      </c>
      <c r="HQR1216" s="230" t="s">
        <v>25</v>
      </c>
      <c r="HQS1216" s="231">
        <v>7</v>
      </c>
      <c r="HQT1216" s="231">
        <v>2</v>
      </c>
      <c r="HQU1216" s="232" t="s">
        <v>236</v>
      </c>
      <c r="HQV1216" s="233">
        <v>0</v>
      </c>
      <c r="HQW1216" s="234"/>
      <c r="HQX1216" s="235" t="e">
        <f>HQX1217</f>
        <v>#REF!</v>
      </c>
      <c r="HQY1216" s="229" t="s">
        <v>235</v>
      </c>
      <c r="HQZ1216" s="230" t="s">
        <v>25</v>
      </c>
      <c r="HRA1216" s="231">
        <v>7</v>
      </c>
      <c r="HRB1216" s="231">
        <v>2</v>
      </c>
      <c r="HRC1216" s="232" t="s">
        <v>236</v>
      </c>
      <c r="HRD1216" s="233">
        <v>0</v>
      </c>
      <c r="HRE1216" s="234"/>
      <c r="HRF1216" s="235" t="e">
        <f>HRF1217</f>
        <v>#REF!</v>
      </c>
      <c r="HRG1216" s="229" t="s">
        <v>235</v>
      </c>
      <c r="HRH1216" s="230" t="s">
        <v>25</v>
      </c>
      <c r="HRI1216" s="231">
        <v>7</v>
      </c>
      <c r="HRJ1216" s="231">
        <v>2</v>
      </c>
      <c r="HRK1216" s="232" t="s">
        <v>236</v>
      </c>
      <c r="HRL1216" s="233">
        <v>0</v>
      </c>
      <c r="HRM1216" s="234"/>
      <c r="HRN1216" s="235" t="e">
        <f>HRN1217</f>
        <v>#REF!</v>
      </c>
      <c r="HRO1216" s="229" t="s">
        <v>235</v>
      </c>
      <c r="HRP1216" s="230" t="s">
        <v>25</v>
      </c>
      <c r="HRQ1216" s="231">
        <v>7</v>
      </c>
      <c r="HRR1216" s="231">
        <v>2</v>
      </c>
      <c r="HRS1216" s="232" t="s">
        <v>236</v>
      </c>
      <c r="HRT1216" s="233">
        <v>0</v>
      </c>
      <c r="HRU1216" s="234"/>
      <c r="HRV1216" s="235" t="e">
        <f>HRV1217</f>
        <v>#REF!</v>
      </c>
      <c r="HRW1216" s="229" t="s">
        <v>235</v>
      </c>
      <c r="HRX1216" s="230" t="s">
        <v>25</v>
      </c>
      <c r="HRY1216" s="231">
        <v>7</v>
      </c>
      <c r="HRZ1216" s="231">
        <v>2</v>
      </c>
      <c r="HSA1216" s="232" t="s">
        <v>236</v>
      </c>
      <c r="HSB1216" s="233">
        <v>0</v>
      </c>
      <c r="HSC1216" s="234"/>
      <c r="HSD1216" s="235" t="e">
        <f>HSD1217</f>
        <v>#REF!</v>
      </c>
      <c r="HSE1216" s="229" t="s">
        <v>235</v>
      </c>
      <c r="HSF1216" s="230" t="s">
        <v>25</v>
      </c>
      <c r="HSG1216" s="231">
        <v>7</v>
      </c>
      <c r="HSH1216" s="231">
        <v>2</v>
      </c>
      <c r="HSI1216" s="232" t="s">
        <v>236</v>
      </c>
      <c r="HSJ1216" s="233">
        <v>0</v>
      </c>
      <c r="HSK1216" s="234"/>
      <c r="HSL1216" s="235" t="e">
        <f>HSL1217</f>
        <v>#REF!</v>
      </c>
      <c r="HSM1216" s="229" t="s">
        <v>235</v>
      </c>
      <c r="HSN1216" s="230" t="s">
        <v>25</v>
      </c>
      <c r="HSO1216" s="231">
        <v>7</v>
      </c>
      <c r="HSP1216" s="231">
        <v>2</v>
      </c>
      <c r="HSQ1216" s="232" t="s">
        <v>236</v>
      </c>
      <c r="HSR1216" s="233">
        <v>0</v>
      </c>
      <c r="HSS1216" s="234"/>
      <c r="HST1216" s="235" t="e">
        <f>HST1217</f>
        <v>#REF!</v>
      </c>
      <c r="HSU1216" s="229" t="s">
        <v>235</v>
      </c>
      <c r="HSV1216" s="230" t="s">
        <v>25</v>
      </c>
      <c r="HSW1216" s="231">
        <v>7</v>
      </c>
      <c r="HSX1216" s="231">
        <v>2</v>
      </c>
      <c r="HSY1216" s="232" t="s">
        <v>236</v>
      </c>
      <c r="HSZ1216" s="233">
        <v>0</v>
      </c>
      <c r="HTA1216" s="234"/>
      <c r="HTB1216" s="235" t="e">
        <f>HTB1217</f>
        <v>#REF!</v>
      </c>
      <c r="HTC1216" s="229" t="s">
        <v>235</v>
      </c>
      <c r="HTD1216" s="230" t="s">
        <v>25</v>
      </c>
      <c r="HTE1216" s="231">
        <v>7</v>
      </c>
      <c r="HTF1216" s="231">
        <v>2</v>
      </c>
      <c r="HTG1216" s="232" t="s">
        <v>236</v>
      </c>
      <c r="HTH1216" s="233">
        <v>0</v>
      </c>
      <c r="HTI1216" s="234"/>
      <c r="HTJ1216" s="235" t="e">
        <f>HTJ1217</f>
        <v>#REF!</v>
      </c>
      <c r="HTK1216" s="229" t="s">
        <v>235</v>
      </c>
      <c r="HTL1216" s="230" t="s">
        <v>25</v>
      </c>
      <c r="HTM1216" s="231">
        <v>7</v>
      </c>
      <c r="HTN1216" s="231">
        <v>2</v>
      </c>
      <c r="HTO1216" s="232" t="s">
        <v>236</v>
      </c>
      <c r="HTP1216" s="233">
        <v>0</v>
      </c>
      <c r="HTQ1216" s="234"/>
      <c r="HTR1216" s="235" t="e">
        <f>HTR1217</f>
        <v>#REF!</v>
      </c>
      <c r="HTS1216" s="229" t="s">
        <v>235</v>
      </c>
      <c r="HTT1216" s="230" t="s">
        <v>25</v>
      </c>
      <c r="HTU1216" s="231">
        <v>7</v>
      </c>
      <c r="HTV1216" s="231">
        <v>2</v>
      </c>
      <c r="HTW1216" s="232" t="s">
        <v>236</v>
      </c>
      <c r="HTX1216" s="233">
        <v>0</v>
      </c>
      <c r="HTY1216" s="234"/>
      <c r="HTZ1216" s="235" t="e">
        <f>HTZ1217</f>
        <v>#REF!</v>
      </c>
      <c r="HUA1216" s="229" t="s">
        <v>235</v>
      </c>
      <c r="HUB1216" s="230" t="s">
        <v>25</v>
      </c>
      <c r="HUC1216" s="231">
        <v>7</v>
      </c>
      <c r="HUD1216" s="231">
        <v>2</v>
      </c>
      <c r="HUE1216" s="232" t="s">
        <v>236</v>
      </c>
      <c r="HUF1216" s="233">
        <v>0</v>
      </c>
      <c r="HUG1216" s="234"/>
      <c r="HUH1216" s="235" t="e">
        <f>HUH1217</f>
        <v>#REF!</v>
      </c>
      <c r="HUI1216" s="229" t="s">
        <v>235</v>
      </c>
      <c r="HUJ1216" s="230" t="s">
        <v>25</v>
      </c>
      <c r="HUK1216" s="231">
        <v>7</v>
      </c>
      <c r="HUL1216" s="231">
        <v>2</v>
      </c>
      <c r="HUM1216" s="232" t="s">
        <v>236</v>
      </c>
      <c r="HUN1216" s="233">
        <v>0</v>
      </c>
      <c r="HUO1216" s="234"/>
      <c r="HUP1216" s="235" t="e">
        <f>HUP1217</f>
        <v>#REF!</v>
      </c>
      <c r="HUQ1216" s="229" t="s">
        <v>235</v>
      </c>
      <c r="HUR1216" s="230" t="s">
        <v>25</v>
      </c>
      <c r="HUS1216" s="231">
        <v>7</v>
      </c>
      <c r="HUT1216" s="231">
        <v>2</v>
      </c>
      <c r="HUU1216" s="232" t="s">
        <v>236</v>
      </c>
      <c r="HUV1216" s="233">
        <v>0</v>
      </c>
      <c r="HUW1216" s="234"/>
      <c r="HUX1216" s="235" t="e">
        <f>HUX1217</f>
        <v>#REF!</v>
      </c>
      <c r="HUY1216" s="229" t="s">
        <v>235</v>
      </c>
      <c r="HUZ1216" s="230" t="s">
        <v>25</v>
      </c>
      <c r="HVA1216" s="231">
        <v>7</v>
      </c>
      <c r="HVB1216" s="231">
        <v>2</v>
      </c>
      <c r="HVC1216" s="232" t="s">
        <v>236</v>
      </c>
      <c r="HVD1216" s="233">
        <v>0</v>
      </c>
      <c r="HVE1216" s="234"/>
      <c r="HVF1216" s="235" t="e">
        <f>HVF1217</f>
        <v>#REF!</v>
      </c>
      <c r="HVG1216" s="229" t="s">
        <v>235</v>
      </c>
      <c r="HVH1216" s="230" t="s">
        <v>25</v>
      </c>
      <c r="HVI1216" s="231">
        <v>7</v>
      </c>
      <c r="HVJ1216" s="231">
        <v>2</v>
      </c>
      <c r="HVK1216" s="232" t="s">
        <v>236</v>
      </c>
      <c r="HVL1216" s="233">
        <v>0</v>
      </c>
      <c r="HVM1216" s="234"/>
      <c r="HVN1216" s="235" t="e">
        <f>HVN1217</f>
        <v>#REF!</v>
      </c>
      <c r="HVO1216" s="229" t="s">
        <v>235</v>
      </c>
      <c r="HVP1216" s="230" t="s">
        <v>25</v>
      </c>
      <c r="HVQ1216" s="231">
        <v>7</v>
      </c>
      <c r="HVR1216" s="231">
        <v>2</v>
      </c>
      <c r="HVS1216" s="232" t="s">
        <v>236</v>
      </c>
      <c r="HVT1216" s="233">
        <v>0</v>
      </c>
      <c r="HVU1216" s="234"/>
      <c r="HVV1216" s="235" t="e">
        <f>HVV1217</f>
        <v>#REF!</v>
      </c>
      <c r="HVW1216" s="229" t="s">
        <v>235</v>
      </c>
      <c r="HVX1216" s="230" t="s">
        <v>25</v>
      </c>
      <c r="HVY1216" s="231">
        <v>7</v>
      </c>
      <c r="HVZ1216" s="231">
        <v>2</v>
      </c>
      <c r="HWA1216" s="232" t="s">
        <v>236</v>
      </c>
      <c r="HWB1216" s="233">
        <v>0</v>
      </c>
      <c r="HWC1216" s="234"/>
      <c r="HWD1216" s="235" t="e">
        <f>HWD1217</f>
        <v>#REF!</v>
      </c>
      <c r="HWE1216" s="229" t="s">
        <v>235</v>
      </c>
      <c r="HWF1216" s="230" t="s">
        <v>25</v>
      </c>
      <c r="HWG1216" s="231">
        <v>7</v>
      </c>
      <c r="HWH1216" s="231">
        <v>2</v>
      </c>
      <c r="HWI1216" s="232" t="s">
        <v>236</v>
      </c>
      <c r="HWJ1216" s="233">
        <v>0</v>
      </c>
      <c r="HWK1216" s="234"/>
      <c r="HWL1216" s="235" t="e">
        <f>HWL1217</f>
        <v>#REF!</v>
      </c>
      <c r="HWM1216" s="229" t="s">
        <v>235</v>
      </c>
      <c r="HWN1216" s="230" t="s">
        <v>25</v>
      </c>
      <c r="HWO1216" s="231">
        <v>7</v>
      </c>
      <c r="HWP1216" s="231">
        <v>2</v>
      </c>
      <c r="HWQ1216" s="232" t="s">
        <v>236</v>
      </c>
      <c r="HWR1216" s="233">
        <v>0</v>
      </c>
      <c r="HWS1216" s="234"/>
      <c r="HWT1216" s="235" t="e">
        <f>HWT1217</f>
        <v>#REF!</v>
      </c>
      <c r="HWU1216" s="229" t="s">
        <v>235</v>
      </c>
      <c r="HWV1216" s="230" t="s">
        <v>25</v>
      </c>
      <c r="HWW1216" s="231">
        <v>7</v>
      </c>
      <c r="HWX1216" s="231">
        <v>2</v>
      </c>
      <c r="HWY1216" s="232" t="s">
        <v>236</v>
      </c>
      <c r="HWZ1216" s="233">
        <v>0</v>
      </c>
      <c r="HXA1216" s="234"/>
      <c r="HXB1216" s="235" t="e">
        <f>HXB1217</f>
        <v>#REF!</v>
      </c>
      <c r="HXC1216" s="229" t="s">
        <v>235</v>
      </c>
      <c r="HXD1216" s="230" t="s">
        <v>25</v>
      </c>
      <c r="HXE1216" s="231">
        <v>7</v>
      </c>
      <c r="HXF1216" s="231">
        <v>2</v>
      </c>
      <c r="HXG1216" s="232" t="s">
        <v>236</v>
      </c>
      <c r="HXH1216" s="233">
        <v>0</v>
      </c>
      <c r="HXI1216" s="234"/>
      <c r="HXJ1216" s="235" t="e">
        <f>HXJ1217</f>
        <v>#REF!</v>
      </c>
      <c r="HXK1216" s="229" t="s">
        <v>235</v>
      </c>
      <c r="HXL1216" s="230" t="s">
        <v>25</v>
      </c>
      <c r="HXM1216" s="231">
        <v>7</v>
      </c>
      <c r="HXN1216" s="231">
        <v>2</v>
      </c>
      <c r="HXO1216" s="232" t="s">
        <v>236</v>
      </c>
      <c r="HXP1216" s="233">
        <v>0</v>
      </c>
      <c r="HXQ1216" s="234"/>
      <c r="HXR1216" s="235" t="e">
        <f>HXR1217</f>
        <v>#REF!</v>
      </c>
      <c r="HXS1216" s="229" t="s">
        <v>235</v>
      </c>
      <c r="HXT1216" s="230" t="s">
        <v>25</v>
      </c>
      <c r="HXU1216" s="231">
        <v>7</v>
      </c>
      <c r="HXV1216" s="231">
        <v>2</v>
      </c>
      <c r="HXW1216" s="232" t="s">
        <v>236</v>
      </c>
      <c r="HXX1216" s="233">
        <v>0</v>
      </c>
      <c r="HXY1216" s="234"/>
      <c r="HXZ1216" s="235" t="e">
        <f>HXZ1217</f>
        <v>#REF!</v>
      </c>
      <c r="HYA1216" s="229" t="s">
        <v>235</v>
      </c>
      <c r="HYB1216" s="230" t="s">
        <v>25</v>
      </c>
      <c r="HYC1216" s="231">
        <v>7</v>
      </c>
      <c r="HYD1216" s="231">
        <v>2</v>
      </c>
      <c r="HYE1216" s="232" t="s">
        <v>236</v>
      </c>
      <c r="HYF1216" s="233">
        <v>0</v>
      </c>
      <c r="HYG1216" s="234"/>
      <c r="HYH1216" s="235" t="e">
        <f>HYH1217</f>
        <v>#REF!</v>
      </c>
      <c r="HYI1216" s="229" t="s">
        <v>235</v>
      </c>
      <c r="HYJ1216" s="230" t="s">
        <v>25</v>
      </c>
      <c r="HYK1216" s="231">
        <v>7</v>
      </c>
      <c r="HYL1216" s="231">
        <v>2</v>
      </c>
      <c r="HYM1216" s="232" t="s">
        <v>236</v>
      </c>
      <c r="HYN1216" s="233">
        <v>0</v>
      </c>
      <c r="HYO1216" s="234"/>
      <c r="HYP1216" s="235" t="e">
        <f>HYP1217</f>
        <v>#REF!</v>
      </c>
      <c r="HYQ1216" s="229" t="s">
        <v>235</v>
      </c>
      <c r="HYR1216" s="230" t="s">
        <v>25</v>
      </c>
      <c r="HYS1216" s="231">
        <v>7</v>
      </c>
      <c r="HYT1216" s="231">
        <v>2</v>
      </c>
      <c r="HYU1216" s="232" t="s">
        <v>236</v>
      </c>
      <c r="HYV1216" s="233">
        <v>0</v>
      </c>
      <c r="HYW1216" s="234"/>
      <c r="HYX1216" s="235" t="e">
        <f>HYX1217</f>
        <v>#REF!</v>
      </c>
      <c r="HYY1216" s="229" t="s">
        <v>235</v>
      </c>
      <c r="HYZ1216" s="230" t="s">
        <v>25</v>
      </c>
      <c r="HZA1216" s="231">
        <v>7</v>
      </c>
      <c r="HZB1216" s="231">
        <v>2</v>
      </c>
      <c r="HZC1216" s="232" t="s">
        <v>236</v>
      </c>
      <c r="HZD1216" s="233">
        <v>0</v>
      </c>
      <c r="HZE1216" s="234"/>
      <c r="HZF1216" s="235" t="e">
        <f>HZF1217</f>
        <v>#REF!</v>
      </c>
      <c r="HZG1216" s="229" t="s">
        <v>235</v>
      </c>
      <c r="HZH1216" s="230" t="s">
        <v>25</v>
      </c>
      <c r="HZI1216" s="231">
        <v>7</v>
      </c>
      <c r="HZJ1216" s="231">
        <v>2</v>
      </c>
      <c r="HZK1216" s="232" t="s">
        <v>236</v>
      </c>
      <c r="HZL1216" s="233">
        <v>0</v>
      </c>
      <c r="HZM1216" s="234"/>
      <c r="HZN1216" s="235" t="e">
        <f>HZN1217</f>
        <v>#REF!</v>
      </c>
      <c r="HZO1216" s="229" t="s">
        <v>235</v>
      </c>
      <c r="HZP1216" s="230" t="s">
        <v>25</v>
      </c>
      <c r="HZQ1216" s="231">
        <v>7</v>
      </c>
      <c r="HZR1216" s="231">
        <v>2</v>
      </c>
      <c r="HZS1216" s="232" t="s">
        <v>236</v>
      </c>
      <c r="HZT1216" s="233">
        <v>0</v>
      </c>
      <c r="HZU1216" s="234"/>
      <c r="HZV1216" s="235" t="e">
        <f>HZV1217</f>
        <v>#REF!</v>
      </c>
      <c r="HZW1216" s="229" t="s">
        <v>235</v>
      </c>
      <c r="HZX1216" s="230" t="s">
        <v>25</v>
      </c>
      <c r="HZY1216" s="231">
        <v>7</v>
      </c>
      <c r="HZZ1216" s="231">
        <v>2</v>
      </c>
      <c r="IAA1216" s="232" t="s">
        <v>236</v>
      </c>
      <c r="IAB1216" s="233">
        <v>0</v>
      </c>
      <c r="IAC1216" s="234"/>
      <c r="IAD1216" s="235" t="e">
        <f>IAD1217</f>
        <v>#REF!</v>
      </c>
      <c r="IAE1216" s="229" t="s">
        <v>235</v>
      </c>
      <c r="IAF1216" s="230" t="s">
        <v>25</v>
      </c>
      <c r="IAG1216" s="231">
        <v>7</v>
      </c>
      <c r="IAH1216" s="231">
        <v>2</v>
      </c>
      <c r="IAI1216" s="232" t="s">
        <v>236</v>
      </c>
      <c r="IAJ1216" s="233">
        <v>0</v>
      </c>
      <c r="IAK1216" s="234"/>
      <c r="IAL1216" s="235" t="e">
        <f>IAL1217</f>
        <v>#REF!</v>
      </c>
      <c r="IAM1216" s="229" t="s">
        <v>235</v>
      </c>
      <c r="IAN1216" s="230" t="s">
        <v>25</v>
      </c>
      <c r="IAO1216" s="231">
        <v>7</v>
      </c>
      <c r="IAP1216" s="231">
        <v>2</v>
      </c>
      <c r="IAQ1216" s="232" t="s">
        <v>236</v>
      </c>
      <c r="IAR1216" s="233">
        <v>0</v>
      </c>
      <c r="IAS1216" s="234"/>
      <c r="IAT1216" s="235" t="e">
        <f>IAT1217</f>
        <v>#REF!</v>
      </c>
      <c r="IAU1216" s="229" t="s">
        <v>235</v>
      </c>
      <c r="IAV1216" s="230" t="s">
        <v>25</v>
      </c>
      <c r="IAW1216" s="231">
        <v>7</v>
      </c>
      <c r="IAX1216" s="231">
        <v>2</v>
      </c>
      <c r="IAY1216" s="232" t="s">
        <v>236</v>
      </c>
      <c r="IAZ1216" s="233">
        <v>0</v>
      </c>
      <c r="IBA1216" s="234"/>
      <c r="IBB1216" s="235" t="e">
        <f>IBB1217</f>
        <v>#REF!</v>
      </c>
      <c r="IBC1216" s="229" t="s">
        <v>235</v>
      </c>
      <c r="IBD1216" s="230" t="s">
        <v>25</v>
      </c>
      <c r="IBE1216" s="231">
        <v>7</v>
      </c>
      <c r="IBF1216" s="231">
        <v>2</v>
      </c>
      <c r="IBG1216" s="232" t="s">
        <v>236</v>
      </c>
      <c r="IBH1216" s="233">
        <v>0</v>
      </c>
      <c r="IBI1216" s="234"/>
      <c r="IBJ1216" s="235" t="e">
        <f>IBJ1217</f>
        <v>#REF!</v>
      </c>
      <c r="IBK1216" s="229" t="s">
        <v>235</v>
      </c>
      <c r="IBL1216" s="230" t="s">
        <v>25</v>
      </c>
      <c r="IBM1216" s="231">
        <v>7</v>
      </c>
      <c r="IBN1216" s="231">
        <v>2</v>
      </c>
      <c r="IBO1216" s="232" t="s">
        <v>236</v>
      </c>
      <c r="IBP1216" s="233">
        <v>0</v>
      </c>
      <c r="IBQ1216" s="234"/>
      <c r="IBR1216" s="235" t="e">
        <f>IBR1217</f>
        <v>#REF!</v>
      </c>
      <c r="IBS1216" s="229" t="s">
        <v>235</v>
      </c>
      <c r="IBT1216" s="230" t="s">
        <v>25</v>
      </c>
      <c r="IBU1216" s="231">
        <v>7</v>
      </c>
      <c r="IBV1216" s="231">
        <v>2</v>
      </c>
      <c r="IBW1216" s="232" t="s">
        <v>236</v>
      </c>
      <c r="IBX1216" s="233">
        <v>0</v>
      </c>
      <c r="IBY1216" s="234"/>
      <c r="IBZ1216" s="235" t="e">
        <f>IBZ1217</f>
        <v>#REF!</v>
      </c>
      <c r="ICA1216" s="229" t="s">
        <v>235</v>
      </c>
      <c r="ICB1216" s="230" t="s">
        <v>25</v>
      </c>
      <c r="ICC1216" s="231">
        <v>7</v>
      </c>
      <c r="ICD1216" s="231">
        <v>2</v>
      </c>
      <c r="ICE1216" s="232" t="s">
        <v>236</v>
      </c>
      <c r="ICF1216" s="233">
        <v>0</v>
      </c>
      <c r="ICG1216" s="234"/>
      <c r="ICH1216" s="235" t="e">
        <f>ICH1217</f>
        <v>#REF!</v>
      </c>
      <c r="ICI1216" s="229" t="s">
        <v>235</v>
      </c>
      <c r="ICJ1216" s="230" t="s">
        <v>25</v>
      </c>
      <c r="ICK1216" s="231">
        <v>7</v>
      </c>
      <c r="ICL1216" s="231">
        <v>2</v>
      </c>
      <c r="ICM1216" s="232" t="s">
        <v>236</v>
      </c>
      <c r="ICN1216" s="233">
        <v>0</v>
      </c>
      <c r="ICO1216" s="234"/>
      <c r="ICP1216" s="235" t="e">
        <f>ICP1217</f>
        <v>#REF!</v>
      </c>
      <c r="ICQ1216" s="229" t="s">
        <v>235</v>
      </c>
      <c r="ICR1216" s="230" t="s">
        <v>25</v>
      </c>
      <c r="ICS1216" s="231">
        <v>7</v>
      </c>
      <c r="ICT1216" s="231">
        <v>2</v>
      </c>
      <c r="ICU1216" s="232" t="s">
        <v>236</v>
      </c>
      <c r="ICV1216" s="233">
        <v>0</v>
      </c>
      <c r="ICW1216" s="234"/>
      <c r="ICX1216" s="235" t="e">
        <f>ICX1217</f>
        <v>#REF!</v>
      </c>
      <c r="ICY1216" s="229" t="s">
        <v>235</v>
      </c>
      <c r="ICZ1216" s="230" t="s">
        <v>25</v>
      </c>
      <c r="IDA1216" s="231">
        <v>7</v>
      </c>
      <c r="IDB1216" s="231">
        <v>2</v>
      </c>
      <c r="IDC1216" s="232" t="s">
        <v>236</v>
      </c>
      <c r="IDD1216" s="233">
        <v>0</v>
      </c>
      <c r="IDE1216" s="234"/>
      <c r="IDF1216" s="235" t="e">
        <f>IDF1217</f>
        <v>#REF!</v>
      </c>
      <c r="IDG1216" s="229" t="s">
        <v>235</v>
      </c>
      <c r="IDH1216" s="230" t="s">
        <v>25</v>
      </c>
      <c r="IDI1216" s="231">
        <v>7</v>
      </c>
      <c r="IDJ1216" s="231">
        <v>2</v>
      </c>
      <c r="IDK1216" s="232" t="s">
        <v>236</v>
      </c>
      <c r="IDL1216" s="233">
        <v>0</v>
      </c>
      <c r="IDM1216" s="234"/>
      <c r="IDN1216" s="235" t="e">
        <f>IDN1217</f>
        <v>#REF!</v>
      </c>
      <c r="IDO1216" s="229" t="s">
        <v>235</v>
      </c>
      <c r="IDP1216" s="230" t="s">
        <v>25</v>
      </c>
      <c r="IDQ1216" s="231">
        <v>7</v>
      </c>
      <c r="IDR1216" s="231">
        <v>2</v>
      </c>
      <c r="IDS1216" s="232" t="s">
        <v>236</v>
      </c>
      <c r="IDT1216" s="233">
        <v>0</v>
      </c>
      <c r="IDU1216" s="234"/>
      <c r="IDV1216" s="235" t="e">
        <f>IDV1217</f>
        <v>#REF!</v>
      </c>
      <c r="IDW1216" s="229" t="s">
        <v>235</v>
      </c>
      <c r="IDX1216" s="230" t="s">
        <v>25</v>
      </c>
      <c r="IDY1216" s="231">
        <v>7</v>
      </c>
      <c r="IDZ1216" s="231">
        <v>2</v>
      </c>
      <c r="IEA1216" s="232" t="s">
        <v>236</v>
      </c>
      <c r="IEB1216" s="233">
        <v>0</v>
      </c>
      <c r="IEC1216" s="234"/>
      <c r="IED1216" s="235" t="e">
        <f>IED1217</f>
        <v>#REF!</v>
      </c>
      <c r="IEE1216" s="229" t="s">
        <v>235</v>
      </c>
      <c r="IEF1216" s="230" t="s">
        <v>25</v>
      </c>
      <c r="IEG1216" s="231">
        <v>7</v>
      </c>
      <c r="IEH1216" s="231">
        <v>2</v>
      </c>
      <c r="IEI1216" s="232" t="s">
        <v>236</v>
      </c>
      <c r="IEJ1216" s="233">
        <v>0</v>
      </c>
      <c r="IEK1216" s="234"/>
      <c r="IEL1216" s="235" t="e">
        <f>IEL1217</f>
        <v>#REF!</v>
      </c>
      <c r="IEM1216" s="229" t="s">
        <v>235</v>
      </c>
      <c r="IEN1216" s="230" t="s">
        <v>25</v>
      </c>
      <c r="IEO1216" s="231">
        <v>7</v>
      </c>
      <c r="IEP1216" s="231">
        <v>2</v>
      </c>
      <c r="IEQ1216" s="232" t="s">
        <v>236</v>
      </c>
      <c r="IER1216" s="233">
        <v>0</v>
      </c>
      <c r="IES1216" s="234"/>
      <c r="IET1216" s="235" t="e">
        <f>IET1217</f>
        <v>#REF!</v>
      </c>
      <c r="IEU1216" s="229" t="s">
        <v>235</v>
      </c>
      <c r="IEV1216" s="230" t="s">
        <v>25</v>
      </c>
      <c r="IEW1216" s="231">
        <v>7</v>
      </c>
      <c r="IEX1216" s="231">
        <v>2</v>
      </c>
      <c r="IEY1216" s="232" t="s">
        <v>236</v>
      </c>
      <c r="IEZ1216" s="233">
        <v>0</v>
      </c>
      <c r="IFA1216" s="234"/>
      <c r="IFB1216" s="235" t="e">
        <f>IFB1217</f>
        <v>#REF!</v>
      </c>
      <c r="IFC1216" s="229" t="s">
        <v>235</v>
      </c>
      <c r="IFD1216" s="230" t="s">
        <v>25</v>
      </c>
      <c r="IFE1216" s="231">
        <v>7</v>
      </c>
      <c r="IFF1216" s="231">
        <v>2</v>
      </c>
      <c r="IFG1216" s="232" t="s">
        <v>236</v>
      </c>
      <c r="IFH1216" s="233">
        <v>0</v>
      </c>
      <c r="IFI1216" s="234"/>
      <c r="IFJ1216" s="235" t="e">
        <f>IFJ1217</f>
        <v>#REF!</v>
      </c>
      <c r="IFK1216" s="229" t="s">
        <v>235</v>
      </c>
      <c r="IFL1216" s="230" t="s">
        <v>25</v>
      </c>
      <c r="IFM1216" s="231">
        <v>7</v>
      </c>
      <c r="IFN1216" s="231">
        <v>2</v>
      </c>
      <c r="IFO1216" s="232" t="s">
        <v>236</v>
      </c>
      <c r="IFP1216" s="233">
        <v>0</v>
      </c>
      <c r="IFQ1216" s="234"/>
      <c r="IFR1216" s="235" t="e">
        <f>IFR1217</f>
        <v>#REF!</v>
      </c>
      <c r="IFS1216" s="229" t="s">
        <v>235</v>
      </c>
      <c r="IFT1216" s="230" t="s">
        <v>25</v>
      </c>
      <c r="IFU1216" s="231">
        <v>7</v>
      </c>
      <c r="IFV1216" s="231">
        <v>2</v>
      </c>
      <c r="IFW1216" s="232" t="s">
        <v>236</v>
      </c>
      <c r="IFX1216" s="233">
        <v>0</v>
      </c>
      <c r="IFY1216" s="234"/>
      <c r="IFZ1216" s="235" t="e">
        <f>IFZ1217</f>
        <v>#REF!</v>
      </c>
      <c r="IGA1216" s="229" t="s">
        <v>235</v>
      </c>
      <c r="IGB1216" s="230" t="s">
        <v>25</v>
      </c>
      <c r="IGC1216" s="231">
        <v>7</v>
      </c>
      <c r="IGD1216" s="231">
        <v>2</v>
      </c>
      <c r="IGE1216" s="232" t="s">
        <v>236</v>
      </c>
      <c r="IGF1216" s="233">
        <v>0</v>
      </c>
      <c r="IGG1216" s="234"/>
      <c r="IGH1216" s="235" t="e">
        <f>IGH1217</f>
        <v>#REF!</v>
      </c>
      <c r="IGI1216" s="229" t="s">
        <v>235</v>
      </c>
      <c r="IGJ1216" s="230" t="s">
        <v>25</v>
      </c>
      <c r="IGK1216" s="231">
        <v>7</v>
      </c>
      <c r="IGL1216" s="231">
        <v>2</v>
      </c>
      <c r="IGM1216" s="232" t="s">
        <v>236</v>
      </c>
      <c r="IGN1216" s="233">
        <v>0</v>
      </c>
      <c r="IGO1216" s="234"/>
      <c r="IGP1216" s="235" t="e">
        <f>IGP1217</f>
        <v>#REF!</v>
      </c>
      <c r="IGQ1216" s="229" t="s">
        <v>235</v>
      </c>
      <c r="IGR1216" s="230" t="s">
        <v>25</v>
      </c>
      <c r="IGS1216" s="231">
        <v>7</v>
      </c>
      <c r="IGT1216" s="231">
        <v>2</v>
      </c>
      <c r="IGU1216" s="232" t="s">
        <v>236</v>
      </c>
      <c r="IGV1216" s="233">
        <v>0</v>
      </c>
      <c r="IGW1216" s="234"/>
      <c r="IGX1216" s="235" t="e">
        <f>IGX1217</f>
        <v>#REF!</v>
      </c>
      <c r="IGY1216" s="229" t="s">
        <v>235</v>
      </c>
      <c r="IGZ1216" s="230" t="s">
        <v>25</v>
      </c>
      <c r="IHA1216" s="231">
        <v>7</v>
      </c>
      <c r="IHB1216" s="231">
        <v>2</v>
      </c>
      <c r="IHC1216" s="232" t="s">
        <v>236</v>
      </c>
      <c r="IHD1216" s="233">
        <v>0</v>
      </c>
      <c r="IHE1216" s="234"/>
      <c r="IHF1216" s="235" t="e">
        <f>IHF1217</f>
        <v>#REF!</v>
      </c>
      <c r="IHG1216" s="229" t="s">
        <v>235</v>
      </c>
      <c r="IHH1216" s="230" t="s">
        <v>25</v>
      </c>
      <c r="IHI1216" s="231">
        <v>7</v>
      </c>
      <c r="IHJ1216" s="231">
        <v>2</v>
      </c>
      <c r="IHK1216" s="232" t="s">
        <v>236</v>
      </c>
      <c r="IHL1216" s="233">
        <v>0</v>
      </c>
      <c r="IHM1216" s="234"/>
      <c r="IHN1216" s="235" t="e">
        <f>IHN1217</f>
        <v>#REF!</v>
      </c>
      <c r="IHO1216" s="229" t="s">
        <v>235</v>
      </c>
      <c r="IHP1216" s="230" t="s">
        <v>25</v>
      </c>
      <c r="IHQ1216" s="231">
        <v>7</v>
      </c>
      <c r="IHR1216" s="231">
        <v>2</v>
      </c>
      <c r="IHS1216" s="232" t="s">
        <v>236</v>
      </c>
      <c r="IHT1216" s="233">
        <v>0</v>
      </c>
      <c r="IHU1216" s="234"/>
      <c r="IHV1216" s="235" t="e">
        <f>IHV1217</f>
        <v>#REF!</v>
      </c>
      <c r="IHW1216" s="229" t="s">
        <v>235</v>
      </c>
      <c r="IHX1216" s="230" t="s">
        <v>25</v>
      </c>
      <c r="IHY1216" s="231">
        <v>7</v>
      </c>
      <c r="IHZ1216" s="231">
        <v>2</v>
      </c>
      <c r="IIA1216" s="232" t="s">
        <v>236</v>
      </c>
      <c r="IIB1216" s="233">
        <v>0</v>
      </c>
      <c r="IIC1216" s="234"/>
      <c r="IID1216" s="235" t="e">
        <f>IID1217</f>
        <v>#REF!</v>
      </c>
      <c r="IIE1216" s="229" t="s">
        <v>235</v>
      </c>
      <c r="IIF1216" s="230" t="s">
        <v>25</v>
      </c>
      <c r="IIG1216" s="231">
        <v>7</v>
      </c>
      <c r="IIH1216" s="231">
        <v>2</v>
      </c>
      <c r="III1216" s="232" t="s">
        <v>236</v>
      </c>
      <c r="IIJ1216" s="233">
        <v>0</v>
      </c>
      <c r="IIK1216" s="234"/>
      <c r="IIL1216" s="235" t="e">
        <f>IIL1217</f>
        <v>#REF!</v>
      </c>
      <c r="IIM1216" s="229" t="s">
        <v>235</v>
      </c>
      <c r="IIN1216" s="230" t="s">
        <v>25</v>
      </c>
      <c r="IIO1216" s="231">
        <v>7</v>
      </c>
      <c r="IIP1216" s="231">
        <v>2</v>
      </c>
      <c r="IIQ1216" s="232" t="s">
        <v>236</v>
      </c>
      <c r="IIR1216" s="233">
        <v>0</v>
      </c>
      <c r="IIS1216" s="234"/>
      <c r="IIT1216" s="235" t="e">
        <f>IIT1217</f>
        <v>#REF!</v>
      </c>
      <c r="IIU1216" s="229" t="s">
        <v>235</v>
      </c>
      <c r="IIV1216" s="230" t="s">
        <v>25</v>
      </c>
      <c r="IIW1216" s="231">
        <v>7</v>
      </c>
      <c r="IIX1216" s="231">
        <v>2</v>
      </c>
      <c r="IIY1216" s="232" t="s">
        <v>236</v>
      </c>
      <c r="IIZ1216" s="233">
        <v>0</v>
      </c>
      <c r="IJA1216" s="234"/>
      <c r="IJB1216" s="235" t="e">
        <f>IJB1217</f>
        <v>#REF!</v>
      </c>
      <c r="IJC1216" s="229" t="s">
        <v>235</v>
      </c>
      <c r="IJD1216" s="230" t="s">
        <v>25</v>
      </c>
      <c r="IJE1216" s="231">
        <v>7</v>
      </c>
      <c r="IJF1216" s="231">
        <v>2</v>
      </c>
      <c r="IJG1216" s="232" t="s">
        <v>236</v>
      </c>
      <c r="IJH1216" s="233">
        <v>0</v>
      </c>
      <c r="IJI1216" s="234"/>
      <c r="IJJ1216" s="235" t="e">
        <f>IJJ1217</f>
        <v>#REF!</v>
      </c>
      <c r="IJK1216" s="229" t="s">
        <v>235</v>
      </c>
      <c r="IJL1216" s="230" t="s">
        <v>25</v>
      </c>
      <c r="IJM1216" s="231">
        <v>7</v>
      </c>
      <c r="IJN1216" s="231">
        <v>2</v>
      </c>
      <c r="IJO1216" s="232" t="s">
        <v>236</v>
      </c>
      <c r="IJP1216" s="233">
        <v>0</v>
      </c>
      <c r="IJQ1216" s="234"/>
      <c r="IJR1216" s="235" t="e">
        <f>IJR1217</f>
        <v>#REF!</v>
      </c>
      <c r="IJS1216" s="229" t="s">
        <v>235</v>
      </c>
      <c r="IJT1216" s="230" t="s">
        <v>25</v>
      </c>
      <c r="IJU1216" s="231">
        <v>7</v>
      </c>
      <c r="IJV1216" s="231">
        <v>2</v>
      </c>
      <c r="IJW1216" s="232" t="s">
        <v>236</v>
      </c>
      <c r="IJX1216" s="233">
        <v>0</v>
      </c>
      <c r="IJY1216" s="234"/>
      <c r="IJZ1216" s="235" t="e">
        <f>IJZ1217</f>
        <v>#REF!</v>
      </c>
      <c r="IKA1216" s="229" t="s">
        <v>235</v>
      </c>
      <c r="IKB1216" s="230" t="s">
        <v>25</v>
      </c>
      <c r="IKC1216" s="231">
        <v>7</v>
      </c>
      <c r="IKD1216" s="231">
        <v>2</v>
      </c>
      <c r="IKE1216" s="232" t="s">
        <v>236</v>
      </c>
      <c r="IKF1216" s="233">
        <v>0</v>
      </c>
      <c r="IKG1216" s="234"/>
      <c r="IKH1216" s="235" t="e">
        <f>IKH1217</f>
        <v>#REF!</v>
      </c>
      <c r="IKI1216" s="229" t="s">
        <v>235</v>
      </c>
      <c r="IKJ1216" s="230" t="s">
        <v>25</v>
      </c>
      <c r="IKK1216" s="231">
        <v>7</v>
      </c>
      <c r="IKL1216" s="231">
        <v>2</v>
      </c>
      <c r="IKM1216" s="232" t="s">
        <v>236</v>
      </c>
      <c r="IKN1216" s="233">
        <v>0</v>
      </c>
      <c r="IKO1216" s="234"/>
      <c r="IKP1216" s="235" t="e">
        <f>IKP1217</f>
        <v>#REF!</v>
      </c>
      <c r="IKQ1216" s="229" t="s">
        <v>235</v>
      </c>
      <c r="IKR1216" s="230" t="s">
        <v>25</v>
      </c>
      <c r="IKS1216" s="231">
        <v>7</v>
      </c>
      <c r="IKT1216" s="231">
        <v>2</v>
      </c>
      <c r="IKU1216" s="232" t="s">
        <v>236</v>
      </c>
      <c r="IKV1216" s="233">
        <v>0</v>
      </c>
      <c r="IKW1216" s="234"/>
      <c r="IKX1216" s="235" t="e">
        <f>IKX1217</f>
        <v>#REF!</v>
      </c>
      <c r="IKY1216" s="229" t="s">
        <v>235</v>
      </c>
      <c r="IKZ1216" s="230" t="s">
        <v>25</v>
      </c>
      <c r="ILA1216" s="231">
        <v>7</v>
      </c>
      <c r="ILB1216" s="231">
        <v>2</v>
      </c>
      <c r="ILC1216" s="232" t="s">
        <v>236</v>
      </c>
      <c r="ILD1216" s="233">
        <v>0</v>
      </c>
      <c r="ILE1216" s="234"/>
      <c r="ILF1216" s="235" t="e">
        <f>ILF1217</f>
        <v>#REF!</v>
      </c>
      <c r="ILG1216" s="229" t="s">
        <v>235</v>
      </c>
      <c r="ILH1216" s="230" t="s">
        <v>25</v>
      </c>
      <c r="ILI1216" s="231">
        <v>7</v>
      </c>
      <c r="ILJ1216" s="231">
        <v>2</v>
      </c>
      <c r="ILK1216" s="232" t="s">
        <v>236</v>
      </c>
      <c r="ILL1216" s="233">
        <v>0</v>
      </c>
      <c r="ILM1216" s="234"/>
      <c r="ILN1216" s="235" t="e">
        <f>ILN1217</f>
        <v>#REF!</v>
      </c>
      <c r="ILO1216" s="229" t="s">
        <v>235</v>
      </c>
      <c r="ILP1216" s="230" t="s">
        <v>25</v>
      </c>
      <c r="ILQ1216" s="231">
        <v>7</v>
      </c>
      <c r="ILR1216" s="231">
        <v>2</v>
      </c>
      <c r="ILS1216" s="232" t="s">
        <v>236</v>
      </c>
      <c r="ILT1216" s="233">
        <v>0</v>
      </c>
      <c r="ILU1216" s="234"/>
      <c r="ILV1216" s="235" t="e">
        <f>ILV1217</f>
        <v>#REF!</v>
      </c>
      <c r="ILW1216" s="229" t="s">
        <v>235</v>
      </c>
      <c r="ILX1216" s="230" t="s">
        <v>25</v>
      </c>
      <c r="ILY1216" s="231">
        <v>7</v>
      </c>
      <c r="ILZ1216" s="231">
        <v>2</v>
      </c>
      <c r="IMA1216" s="232" t="s">
        <v>236</v>
      </c>
      <c r="IMB1216" s="233">
        <v>0</v>
      </c>
      <c r="IMC1216" s="234"/>
      <c r="IMD1216" s="235" t="e">
        <f>IMD1217</f>
        <v>#REF!</v>
      </c>
      <c r="IME1216" s="229" t="s">
        <v>235</v>
      </c>
      <c r="IMF1216" s="230" t="s">
        <v>25</v>
      </c>
      <c r="IMG1216" s="231">
        <v>7</v>
      </c>
      <c r="IMH1216" s="231">
        <v>2</v>
      </c>
      <c r="IMI1216" s="232" t="s">
        <v>236</v>
      </c>
      <c r="IMJ1216" s="233">
        <v>0</v>
      </c>
      <c r="IMK1216" s="234"/>
      <c r="IML1216" s="235" t="e">
        <f>IML1217</f>
        <v>#REF!</v>
      </c>
      <c r="IMM1216" s="229" t="s">
        <v>235</v>
      </c>
      <c r="IMN1216" s="230" t="s">
        <v>25</v>
      </c>
      <c r="IMO1216" s="231">
        <v>7</v>
      </c>
      <c r="IMP1216" s="231">
        <v>2</v>
      </c>
      <c r="IMQ1216" s="232" t="s">
        <v>236</v>
      </c>
      <c r="IMR1216" s="233">
        <v>0</v>
      </c>
      <c r="IMS1216" s="234"/>
      <c r="IMT1216" s="235" t="e">
        <f>IMT1217</f>
        <v>#REF!</v>
      </c>
      <c r="IMU1216" s="229" t="s">
        <v>235</v>
      </c>
      <c r="IMV1216" s="230" t="s">
        <v>25</v>
      </c>
      <c r="IMW1216" s="231">
        <v>7</v>
      </c>
      <c r="IMX1216" s="231">
        <v>2</v>
      </c>
      <c r="IMY1216" s="232" t="s">
        <v>236</v>
      </c>
      <c r="IMZ1216" s="233">
        <v>0</v>
      </c>
      <c r="INA1216" s="234"/>
      <c r="INB1216" s="235" t="e">
        <f>INB1217</f>
        <v>#REF!</v>
      </c>
      <c r="INC1216" s="229" t="s">
        <v>235</v>
      </c>
      <c r="IND1216" s="230" t="s">
        <v>25</v>
      </c>
      <c r="INE1216" s="231">
        <v>7</v>
      </c>
      <c r="INF1216" s="231">
        <v>2</v>
      </c>
      <c r="ING1216" s="232" t="s">
        <v>236</v>
      </c>
      <c r="INH1216" s="233">
        <v>0</v>
      </c>
      <c r="INI1216" s="234"/>
      <c r="INJ1216" s="235" t="e">
        <f>INJ1217</f>
        <v>#REF!</v>
      </c>
      <c r="INK1216" s="229" t="s">
        <v>235</v>
      </c>
      <c r="INL1216" s="230" t="s">
        <v>25</v>
      </c>
      <c r="INM1216" s="231">
        <v>7</v>
      </c>
      <c r="INN1216" s="231">
        <v>2</v>
      </c>
      <c r="INO1216" s="232" t="s">
        <v>236</v>
      </c>
      <c r="INP1216" s="233">
        <v>0</v>
      </c>
      <c r="INQ1216" s="234"/>
      <c r="INR1216" s="235" t="e">
        <f>INR1217</f>
        <v>#REF!</v>
      </c>
      <c r="INS1216" s="229" t="s">
        <v>235</v>
      </c>
      <c r="INT1216" s="230" t="s">
        <v>25</v>
      </c>
      <c r="INU1216" s="231">
        <v>7</v>
      </c>
      <c r="INV1216" s="231">
        <v>2</v>
      </c>
      <c r="INW1216" s="232" t="s">
        <v>236</v>
      </c>
      <c r="INX1216" s="233">
        <v>0</v>
      </c>
      <c r="INY1216" s="234"/>
      <c r="INZ1216" s="235" t="e">
        <f>INZ1217</f>
        <v>#REF!</v>
      </c>
      <c r="IOA1216" s="229" t="s">
        <v>235</v>
      </c>
      <c r="IOB1216" s="230" t="s">
        <v>25</v>
      </c>
      <c r="IOC1216" s="231">
        <v>7</v>
      </c>
      <c r="IOD1216" s="231">
        <v>2</v>
      </c>
      <c r="IOE1216" s="232" t="s">
        <v>236</v>
      </c>
      <c r="IOF1216" s="233">
        <v>0</v>
      </c>
      <c r="IOG1216" s="234"/>
      <c r="IOH1216" s="235" t="e">
        <f>IOH1217</f>
        <v>#REF!</v>
      </c>
      <c r="IOI1216" s="229" t="s">
        <v>235</v>
      </c>
      <c r="IOJ1216" s="230" t="s">
        <v>25</v>
      </c>
      <c r="IOK1216" s="231">
        <v>7</v>
      </c>
      <c r="IOL1216" s="231">
        <v>2</v>
      </c>
      <c r="IOM1216" s="232" t="s">
        <v>236</v>
      </c>
      <c r="ION1216" s="233">
        <v>0</v>
      </c>
      <c r="IOO1216" s="234"/>
      <c r="IOP1216" s="235" t="e">
        <f>IOP1217</f>
        <v>#REF!</v>
      </c>
      <c r="IOQ1216" s="229" t="s">
        <v>235</v>
      </c>
      <c r="IOR1216" s="230" t="s">
        <v>25</v>
      </c>
      <c r="IOS1216" s="231">
        <v>7</v>
      </c>
      <c r="IOT1216" s="231">
        <v>2</v>
      </c>
      <c r="IOU1216" s="232" t="s">
        <v>236</v>
      </c>
      <c r="IOV1216" s="233">
        <v>0</v>
      </c>
      <c r="IOW1216" s="234"/>
      <c r="IOX1216" s="235" t="e">
        <f>IOX1217</f>
        <v>#REF!</v>
      </c>
      <c r="IOY1216" s="229" t="s">
        <v>235</v>
      </c>
      <c r="IOZ1216" s="230" t="s">
        <v>25</v>
      </c>
      <c r="IPA1216" s="231">
        <v>7</v>
      </c>
      <c r="IPB1216" s="231">
        <v>2</v>
      </c>
      <c r="IPC1216" s="232" t="s">
        <v>236</v>
      </c>
      <c r="IPD1216" s="233">
        <v>0</v>
      </c>
      <c r="IPE1216" s="234"/>
      <c r="IPF1216" s="235" t="e">
        <f>IPF1217</f>
        <v>#REF!</v>
      </c>
      <c r="IPG1216" s="229" t="s">
        <v>235</v>
      </c>
      <c r="IPH1216" s="230" t="s">
        <v>25</v>
      </c>
      <c r="IPI1216" s="231">
        <v>7</v>
      </c>
      <c r="IPJ1216" s="231">
        <v>2</v>
      </c>
      <c r="IPK1216" s="232" t="s">
        <v>236</v>
      </c>
      <c r="IPL1216" s="233">
        <v>0</v>
      </c>
      <c r="IPM1216" s="234"/>
      <c r="IPN1216" s="235" t="e">
        <f>IPN1217</f>
        <v>#REF!</v>
      </c>
      <c r="IPO1216" s="229" t="s">
        <v>235</v>
      </c>
      <c r="IPP1216" s="230" t="s">
        <v>25</v>
      </c>
      <c r="IPQ1216" s="231">
        <v>7</v>
      </c>
      <c r="IPR1216" s="231">
        <v>2</v>
      </c>
      <c r="IPS1216" s="232" t="s">
        <v>236</v>
      </c>
      <c r="IPT1216" s="233">
        <v>0</v>
      </c>
      <c r="IPU1216" s="234"/>
      <c r="IPV1216" s="235" t="e">
        <f>IPV1217</f>
        <v>#REF!</v>
      </c>
      <c r="IPW1216" s="229" t="s">
        <v>235</v>
      </c>
      <c r="IPX1216" s="230" t="s">
        <v>25</v>
      </c>
      <c r="IPY1216" s="231">
        <v>7</v>
      </c>
      <c r="IPZ1216" s="231">
        <v>2</v>
      </c>
      <c r="IQA1216" s="232" t="s">
        <v>236</v>
      </c>
      <c r="IQB1216" s="233">
        <v>0</v>
      </c>
      <c r="IQC1216" s="234"/>
      <c r="IQD1216" s="235" t="e">
        <f>IQD1217</f>
        <v>#REF!</v>
      </c>
      <c r="IQE1216" s="229" t="s">
        <v>235</v>
      </c>
      <c r="IQF1216" s="230" t="s">
        <v>25</v>
      </c>
      <c r="IQG1216" s="231">
        <v>7</v>
      </c>
      <c r="IQH1216" s="231">
        <v>2</v>
      </c>
      <c r="IQI1216" s="232" t="s">
        <v>236</v>
      </c>
      <c r="IQJ1216" s="233">
        <v>0</v>
      </c>
      <c r="IQK1216" s="234"/>
      <c r="IQL1216" s="235" t="e">
        <f>IQL1217</f>
        <v>#REF!</v>
      </c>
      <c r="IQM1216" s="229" t="s">
        <v>235</v>
      </c>
      <c r="IQN1216" s="230" t="s">
        <v>25</v>
      </c>
      <c r="IQO1216" s="231">
        <v>7</v>
      </c>
      <c r="IQP1216" s="231">
        <v>2</v>
      </c>
      <c r="IQQ1216" s="232" t="s">
        <v>236</v>
      </c>
      <c r="IQR1216" s="233">
        <v>0</v>
      </c>
      <c r="IQS1216" s="234"/>
      <c r="IQT1216" s="235" t="e">
        <f>IQT1217</f>
        <v>#REF!</v>
      </c>
      <c r="IQU1216" s="229" t="s">
        <v>235</v>
      </c>
      <c r="IQV1216" s="230" t="s">
        <v>25</v>
      </c>
      <c r="IQW1216" s="231">
        <v>7</v>
      </c>
      <c r="IQX1216" s="231">
        <v>2</v>
      </c>
      <c r="IQY1216" s="232" t="s">
        <v>236</v>
      </c>
      <c r="IQZ1216" s="233">
        <v>0</v>
      </c>
      <c r="IRA1216" s="234"/>
      <c r="IRB1216" s="235" t="e">
        <f>IRB1217</f>
        <v>#REF!</v>
      </c>
      <c r="IRC1216" s="229" t="s">
        <v>235</v>
      </c>
      <c r="IRD1216" s="230" t="s">
        <v>25</v>
      </c>
      <c r="IRE1216" s="231">
        <v>7</v>
      </c>
      <c r="IRF1216" s="231">
        <v>2</v>
      </c>
      <c r="IRG1216" s="232" t="s">
        <v>236</v>
      </c>
      <c r="IRH1216" s="233">
        <v>0</v>
      </c>
      <c r="IRI1216" s="234"/>
      <c r="IRJ1216" s="235" t="e">
        <f>IRJ1217</f>
        <v>#REF!</v>
      </c>
      <c r="IRK1216" s="229" t="s">
        <v>235</v>
      </c>
      <c r="IRL1216" s="230" t="s">
        <v>25</v>
      </c>
      <c r="IRM1216" s="231">
        <v>7</v>
      </c>
      <c r="IRN1216" s="231">
        <v>2</v>
      </c>
      <c r="IRO1216" s="232" t="s">
        <v>236</v>
      </c>
      <c r="IRP1216" s="233">
        <v>0</v>
      </c>
      <c r="IRQ1216" s="234"/>
      <c r="IRR1216" s="235" t="e">
        <f>IRR1217</f>
        <v>#REF!</v>
      </c>
      <c r="IRS1216" s="229" t="s">
        <v>235</v>
      </c>
      <c r="IRT1216" s="230" t="s">
        <v>25</v>
      </c>
      <c r="IRU1216" s="231">
        <v>7</v>
      </c>
      <c r="IRV1216" s="231">
        <v>2</v>
      </c>
      <c r="IRW1216" s="232" t="s">
        <v>236</v>
      </c>
      <c r="IRX1216" s="233">
        <v>0</v>
      </c>
      <c r="IRY1216" s="234"/>
      <c r="IRZ1216" s="235" t="e">
        <f>IRZ1217</f>
        <v>#REF!</v>
      </c>
      <c r="ISA1216" s="229" t="s">
        <v>235</v>
      </c>
      <c r="ISB1216" s="230" t="s">
        <v>25</v>
      </c>
      <c r="ISC1216" s="231">
        <v>7</v>
      </c>
      <c r="ISD1216" s="231">
        <v>2</v>
      </c>
      <c r="ISE1216" s="232" t="s">
        <v>236</v>
      </c>
      <c r="ISF1216" s="233">
        <v>0</v>
      </c>
      <c r="ISG1216" s="234"/>
      <c r="ISH1216" s="235" t="e">
        <f>ISH1217</f>
        <v>#REF!</v>
      </c>
      <c r="ISI1216" s="229" t="s">
        <v>235</v>
      </c>
      <c r="ISJ1216" s="230" t="s">
        <v>25</v>
      </c>
      <c r="ISK1216" s="231">
        <v>7</v>
      </c>
      <c r="ISL1216" s="231">
        <v>2</v>
      </c>
      <c r="ISM1216" s="232" t="s">
        <v>236</v>
      </c>
      <c r="ISN1216" s="233">
        <v>0</v>
      </c>
      <c r="ISO1216" s="234"/>
      <c r="ISP1216" s="235" t="e">
        <f>ISP1217</f>
        <v>#REF!</v>
      </c>
      <c r="ISQ1216" s="229" t="s">
        <v>235</v>
      </c>
      <c r="ISR1216" s="230" t="s">
        <v>25</v>
      </c>
      <c r="ISS1216" s="231">
        <v>7</v>
      </c>
      <c r="IST1216" s="231">
        <v>2</v>
      </c>
      <c r="ISU1216" s="232" t="s">
        <v>236</v>
      </c>
      <c r="ISV1216" s="233">
        <v>0</v>
      </c>
      <c r="ISW1216" s="234"/>
      <c r="ISX1216" s="235" t="e">
        <f>ISX1217</f>
        <v>#REF!</v>
      </c>
      <c r="ISY1216" s="229" t="s">
        <v>235</v>
      </c>
      <c r="ISZ1216" s="230" t="s">
        <v>25</v>
      </c>
      <c r="ITA1216" s="231">
        <v>7</v>
      </c>
      <c r="ITB1216" s="231">
        <v>2</v>
      </c>
      <c r="ITC1216" s="232" t="s">
        <v>236</v>
      </c>
      <c r="ITD1216" s="233">
        <v>0</v>
      </c>
      <c r="ITE1216" s="234"/>
      <c r="ITF1216" s="235" t="e">
        <f>ITF1217</f>
        <v>#REF!</v>
      </c>
      <c r="ITG1216" s="229" t="s">
        <v>235</v>
      </c>
      <c r="ITH1216" s="230" t="s">
        <v>25</v>
      </c>
      <c r="ITI1216" s="231">
        <v>7</v>
      </c>
      <c r="ITJ1216" s="231">
        <v>2</v>
      </c>
      <c r="ITK1216" s="232" t="s">
        <v>236</v>
      </c>
      <c r="ITL1216" s="233">
        <v>0</v>
      </c>
      <c r="ITM1216" s="234"/>
      <c r="ITN1216" s="235" t="e">
        <f>ITN1217</f>
        <v>#REF!</v>
      </c>
      <c r="ITO1216" s="229" t="s">
        <v>235</v>
      </c>
      <c r="ITP1216" s="230" t="s">
        <v>25</v>
      </c>
      <c r="ITQ1216" s="231">
        <v>7</v>
      </c>
      <c r="ITR1216" s="231">
        <v>2</v>
      </c>
      <c r="ITS1216" s="232" t="s">
        <v>236</v>
      </c>
      <c r="ITT1216" s="233">
        <v>0</v>
      </c>
      <c r="ITU1216" s="234"/>
      <c r="ITV1216" s="235" t="e">
        <f>ITV1217</f>
        <v>#REF!</v>
      </c>
      <c r="ITW1216" s="229" t="s">
        <v>235</v>
      </c>
      <c r="ITX1216" s="230" t="s">
        <v>25</v>
      </c>
      <c r="ITY1216" s="231">
        <v>7</v>
      </c>
      <c r="ITZ1216" s="231">
        <v>2</v>
      </c>
      <c r="IUA1216" s="232" t="s">
        <v>236</v>
      </c>
      <c r="IUB1216" s="233">
        <v>0</v>
      </c>
      <c r="IUC1216" s="234"/>
      <c r="IUD1216" s="235" t="e">
        <f>IUD1217</f>
        <v>#REF!</v>
      </c>
      <c r="IUE1216" s="229" t="s">
        <v>235</v>
      </c>
      <c r="IUF1216" s="230" t="s">
        <v>25</v>
      </c>
      <c r="IUG1216" s="231">
        <v>7</v>
      </c>
      <c r="IUH1216" s="231">
        <v>2</v>
      </c>
      <c r="IUI1216" s="232" t="s">
        <v>236</v>
      </c>
      <c r="IUJ1216" s="233">
        <v>0</v>
      </c>
      <c r="IUK1216" s="234"/>
      <c r="IUL1216" s="235" t="e">
        <f>IUL1217</f>
        <v>#REF!</v>
      </c>
      <c r="IUM1216" s="229" t="s">
        <v>235</v>
      </c>
      <c r="IUN1216" s="230" t="s">
        <v>25</v>
      </c>
      <c r="IUO1216" s="231">
        <v>7</v>
      </c>
      <c r="IUP1216" s="231">
        <v>2</v>
      </c>
      <c r="IUQ1216" s="232" t="s">
        <v>236</v>
      </c>
      <c r="IUR1216" s="233">
        <v>0</v>
      </c>
      <c r="IUS1216" s="234"/>
      <c r="IUT1216" s="235" t="e">
        <f>IUT1217</f>
        <v>#REF!</v>
      </c>
      <c r="IUU1216" s="229" t="s">
        <v>235</v>
      </c>
      <c r="IUV1216" s="230" t="s">
        <v>25</v>
      </c>
      <c r="IUW1216" s="231">
        <v>7</v>
      </c>
      <c r="IUX1216" s="231">
        <v>2</v>
      </c>
      <c r="IUY1216" s="232" t="s">
        <v>236</v>
      </c>
      <c r="IUZ1216" s="233">
        <v>0</v>
      </c>
      <c r="IVA1216" s="234"/>
      <c r="IVB1216" s="235" t="e">
        <f>IVB1217</f>
        <v>#REF!</v>
      </c>
      <c r="IVC1216" s="229" t="s">
        <v>235</v>
      </c>
      <c r="IVD1216" s="230" t="s">
        <v>25</v>
      </c>
      <c r="IVE1216" s="231">
        <v>7</v>
      </c>
      <c r="IVF1216" s="231">
        <v>2</v>
      </c>
      <c r="IVG1216" s="232" t="s">
        <v>236</v>
      </c>
      <c r="IVH1216" s="233">
        <v>0</v>
      </c>
      <c r="IVI1216" s="234"/>
      <c r="IVJ1216" s="235" t="e">
        <f>IVJ1217</f>
        <v>#REF!</v>
      </c>
      <c r="IVK1216" s="229" t="s">
        <v>235</v>
      </c>
      <c r="IVL1216" s="230" t="s">
        <v>25</v>
      </c>
      <c r="IVM1216" s="231">
        <v>7</v>
      </c>
      <c r="IVN1216" s="231">
        <v>2</v>
      </c>
      <c r="IVO1216" s="232" t="s">
        <v>236</v>
      </c>
      <c r="IVP1216" s="233">
        <v>0</v>
      </c>
      <c r="IVQ1216" s="234"/>
      <c r="IVR1216" s="235" t="e">
        <f>IVR1217</f>
        <v>#REF!</v>
      </c>
      <c r="IVS1216" s="229" t="s">
        <v>235</v>
      </c>
      <c r="IVT1216" s="230" t="s">
        <v>25</v>
      </c>
      <c r="IVU1216" s="231">
        <v>7</v>
      </c>
      <c r="IVV1216" s="231">
        <v>2</v>
      </c>
      <c r="IVW1216" s="232" t="s">
        <v>236</v>
      </c>
      <c r="IVX1216" s="233">
        <v>0</v>
      </c>
      <c r="IVY1216" s="234"/>
      <c r="IVZ1216" s="235" t="e">
        <f>IVZ1217</f>
        <v>#REF!</v>
      </c>
      <c r="IWA1216" s="229" t="s">
        <v>235</v>
      </c>
      <c r="IWB1216" s="230" t="s">
        <v>25</v>
      </c>
      <c r="IWC1216" s="231">
        <v>7</v>
      </c>
      <c r="IWD1216" s="231">
        <v>2</v>
      </c>
      <c r="IWE1216" s="232" t="s">
        <v>236</v>
      </c>
      <c r="IWF1216" s="233">
        <v>0</v>
      </c>
      <c r="IWG1216" s="234"/>
      <c r="IWH1216" s="235" t="e">
        <f>IWH1217</f>
        <v>#REF!</v>
      </c>
      <c r="IWI1216" s="229" t="s">
        <v>235</v>
      </c>
      <c r="IWJ1216" s="230" t="s">
        <v>25</v>
      </c>
      <c r="IWK1216" s="231">
        <v>7</v>
      </c>
      <c r="IWL1216" s="231">
        <v>2</v>
      </c>
      <c r="IWM1216" s="232" t="s">
        <v>236</v>
      </c>
      <c r="IWN1216" s="233">
        <v>0</v>
      </c>
      <c r="IWO1216" s="234"/>
      <c r="IWP1216" s="235" t="e">
        <f>IWP1217</f>
        <v>#REF!</v>
      </c>
      <c r="IWQ1216" s="229" t="s">
        <v>235</v>
      </c>
      <c r="IWR1216" s="230" t="s">
        <v>25</v>
      </c>
      <c r="IWS1216" s="231">
        <v>7</v>
      </c>
      <c r="IWT1216" s="231">
        <v>2</v>
      </c>
      <c r="IWU1216" s="232" t="s">
        <v>236</v>
      </c>
      <c r="IWV1216" s="233">
        <v>0</v>
      </c>
      <c r="IWW1216" s="234"/>
      <c r="IWX1216" s="235" t="e">
        <f>IWX1217</f>
        <v>#REF!</v>
      </c>
      <c r="IWY1216" s="229" t="s">
        <v>235</v>
      </c>
      <c r="IWZ1216" s="230" t="s">
        <v>25</v>
      </c>
      <c r="IXA1216" s="231">
        <v>7</v>
      </c>
      <c r="IXB1216" s="231">
        <v>2</v>
      </c>
      <c r="IXC1216" s="232" t="s">
        <v>236</v>
      </c>
      <c r="IXD1216" s="233">
        <v>0</v>
      </c>
      <c r="IXE1216" s="234"/>
      <c r="IXF1216" s="235" t="e">
        <f>IXF1217</f>
        <v>#REF!</v>
      </c>
      <c r="IXG1216" s="229" t="s">
        <v>235</v>
      </c>
      <c r="IXH1216" s="230" t="s">
        <v>25</v>
      </c>
      <c r="IXI1216" s="231">
        <v>7</v>
      </c>
      <c r="IXJ1216" s="231">
        <v>2</v>
      </c>
      <c r="IXK1216" s="232" t="s">
        <v>236</v>
      </c>
      <c r="IXL1216" s="233">
        <v>0</v>
      </c>
      <c r="IXM1216" s="234"/>
      <c r="IXN1216" s="235" t="e">
        <f>IXN1217</f>
        <v>#REF!</v>
      </c>
      <c r="IXO1216" s="229" t="s">
        <v>235</v>
      </c>
      <c r="IXP1216" s="230" t="s">
        <v>25</v>
      </c>
      <c r="IXQ1216" s="231">
        <v>7</v>
      </c>
      <c r="IXR1216" s="231">
        <v>2</v>
      </c>
      <c r="IXS1216" s="232" t="s">
        <v>236</v>
      </c>
      <c r="IXT1216" s="233">
        <v>0</v>
      </c>
      <c r="IXU1216" s="234"/>
      <c r="IXV1216" s="235" t="e">
        <f>IXV1217</f>
        <v>#REF!</v>
      </c>
      <c r="IXW1216" s="229" t="s">
        <v>235</v>
      </c>
      <c r="IXX1216" s="230" t="s">
        <v>25</v>
      </c>
      <c r="IXY1216" s="231">
        <v>7</v>
      </c>
      <c r="IXZ1216" s="231">
        <v>2</v>
      </c>
      <c r="IYA1216" s="232" t="s">
        <v>236</v>
      </c>
      <c r="IYB1216" s="233">
        <v>0</v>
      </c>
      <c r="IYC1216" s="234"/>
      <c r="IYD1216" s="235" t="e">
        <f>IYD1217</f>
        <v>#REF!</v>
      </c>
      <c r="IYE1216" s="229" t="s">
        <v>235</v>
      </c>
      <c r="IYF1216" s="230" t="s">
        <v>25</v>
      </c>
      <c r="IYG1216" s="231">
        <v>7</v>
      </c>
      <c r="IYH1216" s="231">
        <v>2</v>
      </c>
      <c r="IYI1216" s="232" t="s">
        <v>236</v>
      </c>
      <c r="IYJ1216" s="233">
        <v>0</v>
      </c>
      <c r="IYK1216" s="234"/>
      <c r="IYL1216" s="235" t="e">
        <f>IYL1217</f>
        <v>#REF!</v>
      </c>
      <c r="IYM1216" s="229" t="s">
        <v>235</v>
      </c>
      <c r="IYN1216" s="230" t="s">
        <v>25</v>
      </c>
      <c r="IYO1216" s="231">
        <v>7</v>
      </c>
      <c r="IYP1216" s="231">
        <v>2</v>
      </c>
      <c r="IYQ1216" s="232" t="s">
        <v>236</v>
      </c>
      <c r="IYR1216" s="233">
        <v>0</v>
      </c>
      <c r="IYS1216" s="234"/>
      <c r="IYT1216" s="235" t="e">
        <f>IYT1217</f>
        <v>#REF!</v>
      </c>
      <c r="IYU1216" s="229" t="s">
        <v>235</v>
      </c>
      <c r="IYV1216" s="230" t="s">
        <v>25</v>
      </c>
      <c r="IYW1216" s="231">
        <v>7</v>
      </c>
      <c r="IYX1216" s="231">
        <v>2</v>
      </c>
      <c r="IYY1216" s="232" t="s">
        <v>236</v>
      </c>
      <c r="IYZ1216" s="233">
        <v>0</v>
      </c>
      <c r="IZA1216" s="234"/>
      <c r="IZB1216" s="235" t="e">
        <f>IZB1217</f>
        <v>#REF!</v>
      </c>
      <c r="IZC1216" s="229" t="s">
        <v>235</v>
      </c>
      <c r="IZD1216" s="230" t="s">
        <v>25</v>
      </c>
      <c r="IZE1216" s="231">
        <v>7</v>
      </c>
      <c r="IZF1216" s="231">
        <v>2</v>
      </c>
      <c r="IZG1216" s="232" t="s">
        <v>236</v>
      </c>
      <c r="IZH1216" s="233">
        <v>0</v>
      </c>
      <c r="IZI1216" s="234"/>
      <c r="IZJ1216" s="235" t="e">
        <f>IZJ1217</f>
        <v>#REF!</v>
      </c>
      <c r="IZK1216" s="229" t="s">
        <v>235</v>
      </c>
      <c r="IZL1216" s="230" t="s">
        <v>25</v>
      </c>
      <c r="IZM1216" s="231">
        <v>7</v>
      </c>
      <c r="IZN1216" s="231">
        <v>2</v>
      </c>
      <c r="IZO1216" s="232" t="s">
        <v>236</v>
      </c>
      <c r="IZP1216" s="233">
        <v>0</v>
      </c>
      <c r="IZQ1216" s="234"/>
      <c r="IZR1216" s="235" t="e">
        <f>IZR1217</f>
        <v>#REF!</v>
      </c>
      <c r="IZS1216" s="229" t="s">
        <v>235</v>
      </c>
      <c r="IZT1216" s="230" t="s">
        <v>25</v>
      </c>
      <c r="IZU1216" s="231">
        <v>7</v>
      </c>
      <c r="IZV1216" s="231">
        <v>2</v>
      </c>
      <c r="IZW1216" s="232" t="s">
        <v>236</v>
      </c>
      <c r="IZX1216" s="233">
        <v>0</v>
      </c>
      <c r="IZY1216" s="234"/>
      <c r="IZZ1216" s="235" t="e">
        <f>IZZ1217</f>
        <v>#REF!</v>
      </c>
      <c r="JAA1216" s="229" t="s">
        <v>235</v>
      </c>
      <c r="JAB1216" s="230" t="s">
        <v>25</v>
      </c>
      <c r="JAC1216" s="231">
        <v>7</v>
      </c>
      <c r="JAD1216" s="231">
        <v>2</v>
      </c>
      <c r="JAE1216" s="232" t="s">
        <v>236</v>
      </c>
      <c r="JAF1216" s="233">
        <v>0</v>
      </c>
      <c r="JAG1216" s="234"/>
      <c r="JAH1216" s="235" t="e">
        <f>JAH1217</f>
        <v>#REF!</v>
      </c>
      <c r="JAI1216" s="229" t="s">
        <v>235</v>
      </c>
      <c r="JAJ1216" s="230" t="s">
        <v>25</v>
      </c>
      <c r="JAK1216" s="231">
        <v>7</v>
      </c>
      <c r="JAL1216" s="231">
        <v>2</v>
      </c>
      <c r="JAM1216" s="232" t="s">
        <v>236</v>
      </c>
      <c r="JAN1216" s="233">
        <v>0</v>
      </c>
      <c r="JAO1216" s="234"/>
      <c r="JAP1216" s="235" t="e">
        <f>JAP1217</f>
        <v>#REF!</v>
      </c>
      <c r="JAQ1216" s="229" t="s">
        <v>235</v>
      </c>
      <c r="JAR1216" s="230" t="s">
        <v>25</v>
      </c>
      <c r="JAS1216" s="231">
        <v>7</v>
      </c>
      <c r="JAT1216" s="231">
        <v>2</v>
      </c>
      <c r="JAU1216" s="232" t="s">
        <v>236</v>
      </c>
      <c r="JAV1216" s="233">
        <v>0</v>
      </c>
      <c r="JAW1216" s="234"/>
      <c r="JAX1216" s="235" t="e">
        <f>JAX1217</f>
        <v>#REF!</v>
      </c>
      <c r="JAY1216" s="229" t="s">
        <v>235</v>
      </c>
      <c r="JAZ1216" s="230" t="s">
        <v>25</v>
      </c>
      <c r="JBA1216" s="231">
        <v>7</v>
      </c>
      <c r="JBB1216" s="231">
        <v>2</v>
      </c>
      <c r="JBC1216" s="232" t="s">
        <v>236</v>
      </c>
      <c r="JBD1216" s="233">
        <v>0</v>
      </c>
      <c r="JBE1216" s="234"/>
      <c r="JBF1216" s="235" t="e">
        <f>JBF1217</f>
        <v>#REF!</v>
      </c>
      <c r="JBG1216" s="229" t="s">
        <v>235</v>
      </c>
      <c r="JBH1216" s="230" t="s">
        <v>25</v>
      </c>
      <c r="JBI1216" s="231">
        <v>7</v>
      </c>
      <c r="JBJ1216" s="231">
        <v>2</v>
      </c>
      <c r="JBK1216" s="232" t="s">
        <v>236</v>
      </c>
      <c r="JBL1216" s="233">
        <v>0</v>
      </c>
      <c r="JBM1216" s="234"/>
      <c r="JBN1216" s="235" t="e">
        <f>JBN1217</f>
        <v>#REF!</v>
      </c>
      <c r="JBO1216" s="229" t="s">
        <v>235</v>
      </c>
      <c r="JBP1216" s="230" t="s">
        <v>25</v>
      </c>
      <c r="JBQ1216" s="231">
        <v>7</v>
      </c>
      <c r="JBR1216" s="231">
        <v>2</v>
      </c>
      <c r="JBS1216" s="232" t="s">
        <v>236</v>
      </c>
      <c r="JBT1216" s="233">
        <v>0</v>
      </c>
      <c r="JBU1216" s="234"/>
      <c r="JBV1216" s="235" t="e">
        <f>JBV1217</f>
        <v>#REF!</v>
      </c>
      <c r="JBW1216" s="229" t="s">
        <v>235</v>
      </c>
      <c r="JBX1216" s="230" t="s">
        <v>25</v>
      </c>
      <c r="JBY1216" s="231">
        <v>7</v>
      </c>
      <c r="JBZ1216" s="231">
        <v>2</v>
      </c>
      <c r="JCA1216" s="232" t="s">
        <v>236</v>
      </c>
      <c r="JCB1216" s="233">
        <v>0</v>
      </c>
      <c r="JCC1216" s="234"/>
      <c r="JCD1216" s="235" t="e">
        <f>JCD1217</f>
        <v>#REF!</v>
      </c>
      <c r="JCE1216" s="229" t="s">
        <v>235</v>
      </c>
      <c r="JCF1216" s="230" t="s">
        <v>25</v>
      </c>
      <c r="JCG1216" s="231">
        <v>7</v>
      </c>
      <c r="JCH1216" s="231">
        <v>2</v>
      </c>
      <c r="JCI1216" s="232" t="s">
        <v>236</v>
      </c>
      <c r="JCJ1216" s="233">
        <v>0</v>
      </c>
      <c r="JCK1216" s="234"/>
      <c r="JCL1216" s="235" t="e">
        <f>JCL1217</f>
        <v>#REF!</v>
      </c>
      <c r="JCM1216" s="229" t="s">
        <v>235</v>
      </c>
      <c r="JCN1216" s="230" t="s">
        <v>25</v>
      </c>
      <c r="JCO1216" s="231">
        <v>7</v>
      </c>
      <c r="JCP1216" s="231">
        <v>2</v>
      </c>
      <c r="JCQ1216" s="232" t="s">
        <v>236</v>
      </c>
      <c r="JCR1216" s="233">
        <v>0</v>
      </c>
      <c r="JCS1216" s="234"/>
      <c r="JCT1216" s="235" t="e">
        <f>JCT1217</f>
        <v>#REF!</v>
      </c>
      <c r="JCU1216" s="229" t="s">
        <v>235</v>
      </c>
      <c r="JCV1216" s="230" t="s">
        <v>25</v>
      </c>
      <c r="JCW1216" s="231">
        <v>7</v>
      </c>
      <c r="JCX1216" s="231">
        <v>2</v>
      </c>
      <c r="JCY1216" s="232" t="s">
        <v>236</v>
      </c>
      <c r="JCZ1216" s="233">
        <v>0</v>
      </c>
      <c r="JDA1216" s="234"/>
      <c r="JDB1216" s="235" t="e">
        <f>JDB1217</f>
        <v>#REF!</v>
      </c>
      <c r="JDC1216" s="229" t="s">
        <v>235</v>
      </c>
      <c r="JDD1216" s="230" t="s">
        <v>25</v>
      </c>
      <c r="JDE1216" s="231">
        <v>7</v>
      </c>
      <c r="JDF1216" s="231">
        <v>2</v>
      </c>
      <c r="JDG1216" s="232" t="s">
        <v>236</v>
      </c>
      <c r="JDH1216" s="233">
        <v>0</v>
      </c>
      <c r="JDI1216" s="234"/>
      <c r="JDJ1216" s="235" t="e">
        <f>JDJ1217</f>
        <v>#REF!</v>
      </c>
      <c r="JDK1216" s="229" t="s">
        <v>235</v>
      </c>
      <c r="JDL1216" s="230" t="s">
        <v>25</v>
      </c>
      <c r="JDM1216" s="231">
        <v>7</v>
      </c>
      <c r="JDN1216" s="231">
        <v>2</v>
      </c>
      <c r="JDO1216" s="232" t="s">
        <v>236</v>
      </c>
      <c r="JDP1216" s="233">
        <v>0</v>
      </c>
      <c r="JDQ1216" s="234"/>
      <c r="JDR1216" s="235" t="e">
        <f>JDR1217</f>
        <v>#REF!</v>
      </c>
      <c r="JDS1216" s="229" t="s">
        <v>235</v>
      </c>
      <c r="JDT1216" s="230" t="s">
        <v>25</v>
      </c>
      <c r="JDU1216" s="231">
        <v>7</v>
      </c>
      <c r="JDV1216" s="231">
        <v>2</v>
      </c>
      <c r="JDW1216" s="232" t="s">
        <v>236</v>
      </c>
      <c r="JDX1216" s="233">
        <v>0</v>
      </c>
      <c r="JDY1216" s="234"/>
      <c r="JDZ1216" s="235" t="e">
        <f>JDZ1217</f>
        <v>#REF!</v>
      </c>
      <c r="JEA1216" s="229" t="s">
        <v>235</v>
      </c>
      <c r="JEB1216" s="230" t="s">
        <v>25</v>
      </c>
      <c r="JEC1216" s="231">
        <v>7</v>
      </c>
      <c r="JED1216" s="231">
        <v>2</v>
      </c>
      <c r="JEE1216" s="232" t="s">
        <v>236</v>
      </c>
      <c r="JEF1216" s="233">
        <v>0</v>
      </c>
      <c r="JEG1216" s="234"/>
      <c r="JEH1216" s="235" t="e">
        <f>JEH1217</f>
        <v>#REF!</v>
      </c>
      <c r="JEI1216" s="229" t="s">
        <v>235</v>
      </c>
      <c r="JEJ1216" s="230" t="s">
        <v>25</v>
      </c>
      <c r="JEK1216" s="231">
        <v>7</v>
      </c>
      <c r="JEL1216" s="231">
        <v>2</v>
      </c>
      <c r="JEM1216" s="232" t="s">
        <v>236</v>
      </c>
      <c r="JEN1216" s="233">
        <v>0</v>
      </c>
      <c r="JEO1216" s="234"/>
      <c r="JEP1216" s="235" t="e">
        <f>JEP1217</f>
        <v>#REF!</v>
      </c>
      <c r="JEQ1216" s="229" t="s">
        <v>235</v>
      </c>
      <c r="JER1216" s="230" t="s">
        <v>25</v>
      </c>
      <c r="JES1216" s="231">
        <v>7</v>
      </c>
      <c r="JET1216" s="231">
        <v>2</v>
      </c>
      <c r="JEU1216" s="232" t="s">
        <v>236</v>
      </c>
      <c r="JEV1216" s="233">
        <v>0</v>
      </c>
      <c r="JEW1216" s="234"/>
      <c r="JEX1216" s="235" t="e">
        <f>JEX1217</f>
        <v>#REF!</v>
      </c>
      <c r="JEY1216" s="229" t="s">
        <v>235</v>
      </c>
      <c r="JEZ1216" s="230" t="s">
        <v>25</v>
      </c>
      <c r="JFA1216" s="231">
        <v>7</v>
      </c>
      <c r="JFB1216" s="231">
        <v>2</v>
      </c>
      <c r="JFC1216" s="232" t="s">
        <v>236</v>
      </c>
      <c r="JFD1216" s="233">
        <v>0</v>
      </c>
      <c r="JFE1216" s="234"/>
      <c r="JFF1216" s="235" t="e">
        <f>JFF1217</f>
        <v>#REF!</v>
      </c>
      <c r="JFG1216" s="229" t="s">
        <v>235</v>
      </c>
      <c r="JFH1216" s="230" t="s">
        <v>25</v>
      </c>
      <c r="JFI1216" s="231">
        <v>7</v>
      </c>
      <c r="JFJ1216" s="231">
        <v>2</v>
      </c>
      <c r="JFK1216" s="232" t="s">
        <v>236</v>
      </c>
      <c r="JFL1216" s="233">
        <v>0</v>
      </c>
      <c r="JFM1216" s="234"/>
      <c r="JFN1216" s="235" t="e">
        <f>JFN1217</f>
        <v>#REF!</v>
      </c>
      <c r="JFO1216" s="229" t="s">
        <v>235</v>
      </c>
      <c r="JFP1216" s="230" t="s">
        <v>25</v>
      </c>
      <c r="JFQ1216" s="231">
        <v>7</v>
      </c>
      <c r="JFR1216" s="231">
        <v>2</v>
      </c>
      <c r="JFS1216" s="232" t="s">
        <v>236</v>
      </c>
      <c r="JFT1216" s="233">
        <v>0</v>
      </c>
      <c r="JFU1216" s="234"/>
      <c r="JFV1216" s="235" t="e">
        <f>JFV1217</f>
        <v>#REF!</v>
      </c>
      <c r="JFW1216" s="229" t="s">
        <v>235</v>
      </c>
      <c r="JFX1216" s="230" t="s">
        <v>25</v>
      </c>
      <c r="JFY1216" s="231">
        <v>7</v>
      </c>
      <c r="JFZ1216" s="231">
        <v>2</v>
      </c>
      <c r="JGA1216" s="232" t="s">
        <v>236</v>
      </c>
      <c r="JGB1216" s="233">
        <v>0</v>
      </c>
      <c r="JGC1216" s="234"/>
      <c r="JGD1216" s="235" t="e">
        <f>JGD1217</f>
        <v>#REF!</v>
      </c>
      <c r="JGE1216" s="229" t="s">
        <v>235</v>
      </c>
      <c r="JGF1216" s="230" t="s">
        <v>25</v>
      </c>
      <c r="JGG1216" s="231">
        <v>7</v>
      </c>
      <c r="JGH1216" s="231">
        <v>2</v>
      </c>
      <c r="JGI1216" s="232" t="s">
        <v>236</v>
      </c>
      <c r="JGJ1216" s="233">
        <v>0</v>
      </c>
      <c r="JGK1216" s="234"/>
      <c r="JGL1216" s="235" t="e">
        <f>JGL1217</f>
        <v>#REF!</v>
      </c>
      <c r="JGM1216" s="229" t="s">
        <v>235</v>
      </c>
      <c r="JGN1216" s="230" t="s">
        <v>25</v>
      </c>
      <c r="JGO1216" s="231">
        <v>7</v>
      </c>
      <c r="JGP1216" s="231">
        <v>2</v>
      </c>
      <c r="JGQ1216" s="232" t="s">
        <v>236</v>
      </c>
      <c r="JGR1216" s="233">
        <v>0</v>
      </c>
      <c r="JGS1216" s="234"/>
      <c r="JGT1216" s="235" t="e">
        <f>JGT1217</f>
        <v>#REF!</v>
      </c>
      <c r="JGU1216" s="229" t="s">
        <v>235</v>
      </c>
      <c r="JGV1216" s="230" t="s">
        <v>25</v>
      </c>
      <c r="JGW1216" s="231">
        <v>7</v>
      </c>
      <c r="JGX1216" s="231">
        <v>2</v>
      </c>
      <c r="JGY1216" s="232" t="s">
        <v>236</v>
      </c>
      <c r="JGZ1216" s="233">
        <v>0</v>
      </c>
      <c r="JHA1216" s="234"/>
      <c r="JHB1216" s="235" t="e">
        <f>JHB1217</f>
        <v>#REF!</v>
      </c>
      <c r="JHC1216" s="229" t="s">
        <v>235</v>
      </c>
      <c r="JHD1216" s="230" t="s">
        <v>25</v>
      </c>
      <c r="JHE1216" s="231">
        <v>7</v>
      </c>
      <c r="JHF1216" s="231">
        <v>2</v>
      </c>
      <c r="JHG1216" s="232" t="s">
        <v>236</v>
      </c>
      <c r="JHH1216" s="233">
        <v>0</v>
      </c>
      <c r="JHI1216" s="234"/>
      <c r="JHJ1216" s="235" t="e">
        <f>JHJ1217</f>
        <v>#REF!</v>
      </c>
      <c r="JHK1216" s="229" t="s">
        <v>235</v>
      </c>
      <c r="JHL1216" s="230" t="s">
        <v>25</v>
      </c>
      <c r="JHM1216" s="231">
        <v>7</v>
      </c>
      <c r="JHN1216" s="231">
        <v>2</v>
      </c>
      <c r="JHO1216" s="232" t="s">
        <v>236</v>
      </c>
      <c r="JHP1216" s="233">
        <v>0</v>
      </c>
      <c r="JHQ1216" s="234"/>
      <c r="JHR1216" s="235" t="e">
        <f>JHR1217</f>
        <v>#REF!</v>
      </c>
      <c r="JHS1216" s="229" t="s">
        <v>235</v>
      </c>
      <c r="JHT1216" s="230" t="s">
        <v>25</v>
      </c>
      <c r="JHU1216" s="231">
        <v>7</v>
      </c>
      <c r="JHV1216" s="231">
        <v>2</v>
      </c>
      <c r="JHW1216" s="232" t="s">
        <v>236</v>
      </c>
      <c r="JHX1216" s="233">
        <v>0</v>
      </c>
      <c r="JHY1216" s="234"/>
      <c r="JHZ1216" s="235" t="e">
        <f>JHZ1217</f>
        <v>#REF!</v>
      </c>
      <c r="JIA1216" s="229" t="s">
        <v>235</v>
      </c>
      <c r="JIB1216" s="230" t="s">
        <v>25</v>
      </c>
      <c r="JIC1216" s="231">
        <v>7</v>
      </c>
      <c r="JID1216" s="231">
        <v>2</v>
      </c>
      <c r="JIE1216" s="232" t="s">
        <v>236</v>
      </c>
      <c r="JIF1216" s="233">
        <v>0</v>
      </c>
      <c r="JIG1216" s="234"/>
      <c r="JIH1216" s="235" t="e">
        <f>JIH1217</f>
        <v>#REF!</v>
      </c>
      <c r="JII1216" s="229" t="s">
        <v>235</v>
      </c>
      <c r="JIJ1216" s="230" t="s">
        <v>25</v>
      </c>
      <c r="JIK1216" s="231">
        <v>7</v>
      </c>
      <c r="JIL1216" s="231">
        <v>2</v>
      </c>
      <c r="JIM1216" s="232" t="s">
        <v>236</v>
      </c>
      <c r="JIN1216" s="233">
        <v>0</v>
      </c>
      <c r="JIO1216" s="234"/>
      <c r="JIP1216" s="235" t="e">
        <f>JIP1217</f>
        <v>#REF!</v>
      </c>
      <c r="JIQ1216" s="229" t="s">
        <v>235</v>
      </c>
      <c r="JIR1216" s="230" t="s">
        <v>25</v>
      </c>
      <c r="JIS1216" s="231">
        <v>7</v>
      </c>
      <c r="JIT1216" s="231">
        <v>2</v>
      </c>
      <c r="JIU1216" s="232" t="s">
        <v>236</v>
      </c>
      <c r="JIV1216" s="233">
        <v>0</v>
      </c>
      <c r="JIW1216" s="234"/>
      <c r="JIX1216" s="235" t="e">
        <f>JIX1217</f>
        <v>#REF!</v>
      </c>
      <c r="JIY1216" s="229" t="s">
        <v>235</v>
      </c>
      <c r="JIZ1216" s="230" t="s">
        <v>25</v>
      </c>
      <c r="JJA1216" s="231">
        <v>7</v>
      </c>
      <c r="JJB1216" s="231">
        <v>2</v>
      </c>
      <c r="JJC1216" s="232" t="s">
        <v>236</v>
      </c>
      <c r="JJD1216" s="233">
        <v>0</v>
      </c>
      <c r="JJE1216" s="234"/>
      <c r="JJF1216" s="235" t="e">
        <f>JJF1217</f>
        <v>#REF!</v>
      </c>
      <c r="JJG1216" s="229" t="s">
        <v>235</v>
      </c>
      <c r="JJH1216" s="230" t="s">
        <v>25</v>
      </c>
      <c r="JJI1216" s="231">
        <v>7</v>
      </c>
      <c r="JJJ1216" s="231">
        <v>2</v>
      </c>
      <c r="JJK1216" s="232" t="s">
        <v>236</v>
      </c>
      <c r="JJL1216" s="233">
        <v>0</v>
      </c>
      <c r="JJM1216" s="234"/>
      <c r="JJN1216" s="235" t="e">
        <f>JJN1217</f>
        <v>#REF!</v>
      </c>
      <c r="JJO1216" s="229" t="s">
        <v>235</v>
      </c>
      <c r="JJP1216" s="230" t="s">
        <v>25</v>
      </c>
      <c r="JJQ1216" s="231">
        <v>7</v>
      </c>
      <c r="JJR1216" s="231">
        <v>2</v>
      </c>
      <c r="JJS1216" s="232" t="s">
        <v>236</v>
      </c>
      <c r="JJT1216" s="233">
        <v>0</v>
      </c>
      <c r="JJU1216" s="234"/>
      <c r="JJV1216" s="235" t="e">
        <f>JJV1217</f>
        <v>#REF!</v>
      </c>
      <c r="JJW1216" s="229" t="s">
        <v>235</v>
      </c>
      <c r="JJX1216" s="230" t="s">
        <v>25</v>
      </c>
      <c r="JJY1216" s="231">
        <v>7</v>
      </c>
      <c r="JJZ1216" s="231">
        <v>2</v>
      </c>
      <c r="JKA1216" s="232" t="s">
        <v>236</v>
      </c>
      <c r="JKB1216" s="233">
        <v>0</v>
      </c>
      <c r="JKC1216" s="234"/>
      <c r="JKD1216" s="235" t="e">
        <f>JKD1217</f>
        <v>#REF!</v>
      </c>
      <c r="JKE1216" s="229" t="s">
        <v>235</v>
      </c>
      <c r="JKF1216" s="230" t="s">
        <v>25</v>
      </c>
      <c r="JKG1216" s="231">
        <v>7</v>
      </c>
      <c r="JKH1216" s="231">
        <v>2</v>
      </c>
      <c r="JKI1216" s="232" t="s">
        <v>236</v>
      </c>
      <c r="JKJ1216" s="233">
        <v>0</v>
      </c>
      <c r="JKK1216" s="234"/>
      <c r="JKL1216" s="235" t="e">
        <f>JKL1217</f>
        <v>#REF!</v>
      </c>
      <c r="JKM1216" s="229" t="s">
        <v>235</v>
      </c>
      <c r="JKN1216" s="230" t="s">
        <v>25</v>
      </c>
      <c r="JKO1216" s="231">
        <v>7</v>
      </c>
      <c r="JKP1216" s="231">
        <v>2</v>
      </c>
      <c r="JKQ1216" s="232" t="s">
        <v>236</v>
      </c>
      <c r="JKR1216" s="233">
        <v>0</v>
      </c>
      <c r="JKS1216" s="234"/>
      <c r="JKT1216" s="235" t="e">
        <f>JKT1217</f>
        <v>#REF!</v>
      </c>
      <c r="JKU1216" s="229" t="s">
        <v>235</v>
      </c>
      <c r="JKV1216" s="230" t="s">
        <v>25</v>
      </c>
      <c r="JKW1216" s="231">
        <v>7</v>
      </c>
      <c r="JKX1216" s="231">
        <v>2</v>
      </c>
      <c r="JKY1216" s="232" t="s">
        <v>236</v>
      </c>
      <c r="JKZ1216" s="233">
        <v>0</v>
      </c>
      <c r="JLA1216" s="234"/>
      <c r="JLB1216" s="235" t="e">
        <f>JLB1217</f>
        <v>#REF!</v>
      </c>
      <c r="JLC1216" s="229" t="s">
        <v>235</v>
      </c>
      <c r="JLD1216" s="230" t="s">
        <v>25</v>
      </c>
      <c r="JLE1216" s="231">
        <v>7</v>
      </c>
      <c r="JLF1216" s="231">
        <v>2</v>
      </c>
      <c r="JLG1216" s="232" t="s">
        <v>236</v>
      </c>
      <c r="JLH1216" s="233">
        <v>0</v>
      </c>
      <c r="JLI1216" s="234"/>
      <c r="JLJ1216" s="235" t="e">
        <f>JLJ1217</f>
        <v>#REF!</v>
      </c>
      <c r="JLK1216" s="229" t="s">
        <v>235</v>
      </c>
      <c r="JLL1216" s="230" t="s">
        <v>25</v>
      </c>
      <c r="JLM1216" s="231">
        <v>7</v>
      </c>
      <c r="JLN1216" s="231">
        <v>2</v>
      </c>
      <c r="JLO1216" s="232" t="s">
        <v>236</v>
      </c>
      <c r="JLP1216" s="233">
        <v>0</v>
      </c>
      <c r="JLQ1216" s="234"/>
      <c r="JLR1216" s="235" t="e">
        <f>JLR1217</f>
        <v>#REF!</v>
      </c>
      <c r="JLS1216" s="229" t="s">
        <v>235</v>
      </c>
      <c r="JLT1216" s="230" t="s">
        <v>25</v>
      </c>
      <c r="JLU1216" s="231">
        <v>7</v>
      </c>
      <c r="JLV1216" s="231">
        <v>2</v>
      </c>
      <c r="JLW1216" s="232" t="s">
        <v>236</v>
      </c>
      <c r="JLX1216" s="233">
        <v>0</v>
      </c>
      <c r="JLY1216" s="234"/>
      <c r="JLZ1216" s="235" t="e">
        <f>JLZ1217</f>
        <v>#REF!</v>
      </c>
      <c r="JMA1216" s="229" t="s">
        <v>235</v>
      </c>
      <c r="JMB1216" s="230" t="s">
        <v>25</v>
      </c>
      <c r="JMC1216" s="231">
        <v>7</v>
      </c>
      <c r="JMD1216" s="231">
        <v>2</v>
      </c>
      <c r="JME1216" s="232" t="s">
        <v>236</v>
      </c>
      <c r="JMF1216" s="233">
        <v>0</v>
      </c>
      <c r="JMG1216" s="234"/>
      <c r="JMH1216" s="235" t="e">
        <f>JMH1217</f>
        <v>#REF!</v>
      </c>
      <c r="JMI1216" s="229" t="s">
        <v>235</v>
      </c>
      <c r="JMJ1216" s="230" t="s">
        <v>25</v>
      </c>
      <c r="JMK1216" s="231">
        <v>7</v>
      </c>
      <c r="JML1216" s="231">
        <v>2</v>
      </c>
      <c r="JMM1216" s="232" t="s">
        <v>236</v>
      </c>
      <c r="JMN1216" s="233">
        <v>0</v>
      </c>
      <c r="JMO1216" s="234"/>
      <c r="JMP1216" s="235" t="e">
        <f>JMP1217</f>
        <v>#REF!</v>
      </c>
      <c r="JMQ1216" s="229" t="s">
        <v>235</v>
      </c>
      <c r="JMR1216" s="230" t="s">
        <v>25</v>
      </c>
      <c r="JMS1216" s="231">
        <v>7</v>
      </c>
      <c r="JMT1216" s="231">
        <v>2</v>
      </c>
      <c r="JMU1216" s="232" t="s">
        <v>236</v>
      </c>
      <c r="JMV1216" s="233">
        <v>0</v>
      </c>
      <c r="JMW1216" s="234"/>
      <c r="JMX1216" s="235" t="e">
        <f>JMX1217</f>
        <v>#REF!</v>
      </c>
      <c r="JMY1216" s="229" t="s">
        <v>235</v>
      </c>
      <c r="JMZ1216" s="230" t="s">
        <v>25</v>
      </c>
      <c r="JNA1216" s="231">
        <v>7</v>
      </c>
      <c r="JNB1216" s="231">
        <v>2</v>
      </c>
      <c r="JNC1216" s="232" t="s">
        <v>236</v>
      </c>
      <c r="JND1216" s="233">
        <v>0</v>
      </c>
      <c r="JNE1216" s="234"/>
      <c r="JNF1216" s="235" t="e">
        <f>JNF1217</f>
        <v>#REF!</v>
      </c>
      <c r="JNG1216" s="229" t="s">
        <v>235</v>
      </c>
      <c r="JNH1216" s="230" t="s">
        <v>25</v>
      </c>
      <c r="JNI1216" s="231">
        <v>7</v>
      </c>
      <c r="JNJ1216" s="231">
        <v>2</v>
      </c>
      <c r="JNK1216" s="232" t="s">
        <v>236</v>
      </c>
      <c r="JNL1216" s="233">
        <v>0</v>
      </c>
      <c r="JNM1216" s="234"/>
      <c r="JNN1216" s="235" t="e">
        <f>JNN1217</f>
        <v>#REF!</v>
      </c>
      <c r="JNO1216" s="229" t="s">
        <v>235</v>
      </c>
      <c r="JNP1216" s="230" t="s">
        <v>25</v>
      </c>
      <c r="JNQ1216" s="231">
        <v>7</v>
      </c>
      <c r="JNR1216" s="231">
        <v>2</v>
      </c>
      <c r="JNS1216" s="232" t="s">
        <v>236</v>
      </c>
      <c r="JNT1216" s="233">
        <v>0</v>
      </c>
      <c r="JNU1216" s="234"/>
      <c r="JNV1216" s="235" t="e">
        <f>JNV1217</f>
        <v>#REF!</v>
      </c>
      <c r="JNW1216" s="229" t="s">
        <v>235</v>
      </c>
      <c r="JNX1216" s="230" t="s">
        <v>25</v>
      </c>
      <c r="JNY1216" s="231">
        <v>7</v>
      </c>
      <c r="JNZ1216" s="231">
        <v>2</v>
      </c>
      <c r="JOA1216" s="232" t="s">
        <v>236</v>
      </c>
      <c r="JOB1216" s="233">
        <v>0</v>
      </c>
      <c r="JOC1216" s="234"/>
      <c r="JOD1216" s="235" t="e">
        <f>JOD1217</f>
        <v>#REF!</v>
      </c>
      <c r="JOE1216" s="229" t="s">
        <v>235</v>
      </c>
      <c r="JOF1216" s="230" t="s">
        <v>25</v>
      </c>
      <c r="JOG1216" s="231">
        <v>7</v>
      </c>
      <c r="JOH1216" s="231">
        <v>2</v>
      </c>
      <c r="JOI1216" s="232" t="s">
        <v>236</v>
      </c>
      <c r="JOJ1216" s="233">
        <v>0</v>
      </c>
      <c r="JOK1216" s="234"/>
      <c r="JOL1216" s="235" t="e">
        <f>JOL1217</f>
        <v>#REF!</v>
      </c>
      <c r="JOM1216" s="229" t="s">
        <v>235</v>
      </c>
      <c r="JON1216" s="230" t="s">
        <v>25</v>
      </c>
      <c r="JOO1216" s="231">
        <v>7</v>
      </c>
      <c r="JOP1216" s="231">
        <v>2</v>
      </c>
      <c r="JOQ1216" s="232" t="s">
        <v>236</v>
      </c>
      <c r="JOR1216" s="233">
        <v>0</v>
      </c>
      <c r="JOS1216" s="234"/>
      <c r="JOT1216" s="235" t="e">
        <f>JOT1217</f>
        <v>#REF!</v>
      </c>
      <c r="JOU1216" s="229" t="s">
        <v>235</v>
      </c>
      <c r="JOV1216" s="230" t="s">
        <v>25</v>
      </c>
      <c r="JOW1216" s="231">
        <v>7</v>
      </c>
      <c r="JOX1216" s="231">
        <v>2</v>
      </c>
      <c r="JOY1216" s="232" t="s">
        <v>236</v>
      </c>
      <c r="JOZ1216" s="233">
        <v>0</v>
      </c>
      <c r="JPA1216" s="234"/>
      <c r="JPB1216" s="235" t="e">
        <f>JPB1217</f>
        <v>#REF!</v>
      </c>
      <c r="JPC1216" s="229" t="s">
        <v>235</v>
      </c>
      <c r="JPD1216" s="230" t="s">
        <v>25</v>
      </c>
      <c r="JPE1216" s="231">
        <v>7</v>
      </c>
      <c r="JPF1216" s="231">
        <v>2</v>
      </c>
      <c r="JPG1216" s="232" t="s">
        <v>236</v>
      </c>
      <c r="JPH1216" s="233">
        <v>0</v>
      </c>
      <c r="JPI1216" s="234"/>
      <c r="JPJ1216" s="235" t="e">
        <f>JPJ1217</f>
        <v>#REF!</v>
      </c>
      <c r="JPK1216" s="229" t="s">
        <v>235</v>
      </c>
      <c r="JPL1216" s="230" t="s">
        <v>25</v>
      </c>
      <c r="JPM1216" s="231">
        <v>7</v>
      </c>
      <c r="JPN1216" s="231">
        <v>2</v>
      </c>
      <c r="JPO1216" s="232" t="s">
        <v>236</v>
      </c>
      <c r="JPP1216" s="233">
        <v>0</v>
      </c>
      <c r="JPQ1216" s="234"/>
      <c r="JPR1216" s="235" t="e">
        <f>JPR1217</f>
        <v>#REF!</v>
      </c>
      <c r="JPS1216" s="229" t="s">
        <v>235</v>
      </c>
      <c r="JPT1216" s="230" t="s">
        <v>25</v>
      </c>
      <c r="JPU1216" s="231">
        <v>7</v>
      </c>
      <c r="JPV1216" s="231">
        <v>2</v>
      </c>
      <c r="JPW1216" s="232" t="s">
        <v>236</v>
      </c>
      <c r="JPX1216" s="233">
        <v>0</v>
      </c>
      <c r="JPY1216" s="234"/>
      <c r="JPZ1216" s="235" t="e">
        <f>JPZ1217</f>
        <v>#REF!</v>
      </c>
      <c r="JQA1216" s="229" t="s">
        <v>235</v>
      </c>
      <c r="JQB1216" s="230" t="s">
        <v>25</v>
      </c>
      <c r="JQC1216" s="231">
        <v>7</v>
      </c>
      <c r="JQD1216" s="231">
        <v>2</v>
      </c>
      <c r="JQE1216" s="232" t="s">
        <v>236</v>
      </c>
      <c r="JQF1216" s="233">
        <v>0</v>
      </c>
      <c r="JQG1216" s="234"/>
      <c r="JQH1216" s="235" t="e">
        <f>JQH1217</f>
        <v>#REF!</v>
      </c>
      <c r="JQI1216" s="229" t="s">
        <v>235</v>
      </c>
      <c r="JQJ1216" s="230" t="s">
        <v>25</v>
      </c>
      <c r="JQK1216" s="231">
        <v>7</v>
      </c>
      <c r="JQL1216" s="231">
        <v>2</v>
      </c>
      <c r="JQM1216" s="232" t="s">
        <v>236</v>
      </c>
      <c r="JQN1216" s="233">
        <v>0</v>
      </c>
      <c r="JQO1216" s="234"/>
      <c r="JQP1216" s="235" t="e">
        <f>JQP1217</f>
        <v>#REF!</v>
      </c>
      <c r="JQQ1216" s="229" t="s">
        <v>235</v>
      </c>
      <c r="JQR1216" s="230" t="s">
        <v>25</v>
      </c>
      <c r="JQS1216" s="231">
        <v>7</v>
      </c>
      <c r="JQT1216" s="231">
        <v>2</v>
      </c>
      <c r="JQU1216" s="232" t="s">
        <v>236</v>
      </c>
      <c r="JQV1216" s="233">
        <v>0</v>
      </c>
      <c r="JQW1216" s="234"/>
      <c r="JQX1216" s="235" t="e">
        <f>JQX1217</f>
        <v>#REF!</v>
      </c>
      <c r="JQY1216" s="229" t="s">
        <v>235</v>
      </c>
      <c r="JQZ1216" s="230" t="s">
        <v>25</v>
      </c>
      <c r="JRA1216" s="231">
        <v>7</v>
      </c>
      <c r="JRB1216" s="231">
        <v>2</v>
      </c>
      <c r="JRC1216" s="232" t="s">
        <v>236</v>
      </c>
      <c r="JRD1216" s="233">
        <v>0</v>
      </c>
      <c r="JRE1216" s="234"/>
      <c r="JRF1216" s="235" t="e">
        <f>JRF1217</f>
        <v>#REF!</v>
      </c>
      <c r="JRG1216" s="229" t="s">
        <v>235</v>
      </c>
      <c r="JRH1216" s="230" t="s">
        <v>25</v>
      </c>
      <c r="JRI1216" s="231">
        <v>7</v>
      </c>
      <c r="JRJ1216" s="231">
        <v>2</v>
      </c>
      <c r="JRK1216" s="232" t="s">
        <v>236</v>
      </c>
      <c r="JRL1216" s="233">
        <v>0</v>
      </c>
      <c r="JRM1216" s="234"/>
      <c r="JRN1216" s="235" t="e">
        <f>JRN1217</f>
        <v>#REF!</v>
      </c>
      <c r="JRO1216" s="229" t="s">
        <v>235</v>
      </c>
      <c r="JRP1216" s="230" t="s">
        <v>25</v>
      </c>
      <c r="JRQ1216" s="231">
        <v>7</v>
      </c>
      <c r="JRR1216" s="231">
        <v>2</v>
      </c>
      <c r="JRS1216" s="232" t="s">
        <v>236</v>
      </c>
      <c r="JRT1216" s="233">
        <v>0</v>
      </c>
      <c r="JRU1216" s="234"/>
      <c r="JRV1216" s="235" t="e">
        <f>JRV1217</f>
        <v>#REF!</v>
      </c>
      <c r="JRW1216" s="229" t="s">
        <v>235</v>
      </c>
      <c r="JRX1216" s="230" t="s">
        <v>25</v>
      </c>
      <c r="JRY1216" s="231">
        <v>7</v>
      </c>
      <c r="JRZ1216" s="231">
        <v>2</v>
      </c>
      <c r="JSA1216" s="232" t="s">
        <v>236</v>
      </c>
      <c r="JSB1216" s="233">
        <v>0</v>
      </c>
      <c r="JSC1216" s="234"/>
      <c r="JSD1216" s="235" t="e">
        <f>JSD1217</f>
        <v>#REF!</v>
      </c>
      <c r="JSE1216" s="229" t="s">
        <v>235</v>
      </c>
      <c r="JSF1216" s="230" t="s">
        <v>25</v>
      </c>
      <c r="JSG1216" s="231">
        <v>7</v>
      </c>
      <c r="JSH1216" s="231">
        <v>2</v>
      </c>
      <c r="JSI1216" s="232" t="s">
        <v>236</v>
      </c>
      <c r="JSJ1216" s="233">
        <v>0</v>
      </c>
      <c r="JSK1216" s="234"/>
      <c r="JSL1216" s="235" t="e">
        <f>JSL1217</f>
        <v>#REF!</v>
      </c>
      <c r="JSM1216" s="229" t="s">
        <v>235</v>
      </c>
      <c r="JSN1216" s="230" t="s">
        <v>25</v>
      </c>
      <c r="JSO1216" s="231">
        <v>7</v>
      </c>
      <c r="JSP1216" s="231">
        <v>2</v>
      </c>
      <c r="JSQ1216" s="232" t="s">
        <v>236</v>
      </c>
      <c r="JSR1216" s="233">
        <v>0</v>
      </c>
      <c r="JSS1216" s="234"/>
      <c r="JST1216" s="235" t="e">
        <f>JST1217</f>
        <v>#REF!</v>
      </c>
      <c r="JSU1216" s="229" t="s">
        <v>235</v>
      </c>
      <c r="JSV1216" s="230" t="s">
        <v>25</v>
      </c>
      <c r="JSW1216" s="231">
        <v>7</v>
      </c>
      <c r="JSX1216" s="231">
        <v>2</v>
      </c>
      <c r="JSY1216" s="232" t="s">
        <v>236</v>
      </c>
      <c r="JSZ1216" s="233">
        <v>0</v>
      </c>
      <c r="JTA1216" s="234"/>
      <c r="JTB1216" s="235" t="e">
        <f>JTB1217</f>
        <v>#REF!</v>
      </c>
      <c r="JTC1216" s="229" t="s">
        <v>235</v>
      </c>
      <c r="JTD1216" s="230" t="s">
        <v>25</v>
      </c>
      <c r="JTE1216" s="231">
        <v>7</v>
      </c>
      <c r="JTF1216" s="231">
        <v>2</v>
      </c>
      <c r="JTG1216" s="232" t="s">
        <v>236</v>
      </c>
      <c r="JTH1216" s="233">
        <v>0</v>
      </c>
      <c r="JTI1216" s="234"/>
      <c r="JTJ1216" s="235" t="e">
        <f>JTJ1217</f>
        <v>#REF!</v>
      </c>
      <c r="JTK1216" s="229" t="s">
        <v>235</v>
      </c>
      <c r="JTL1216" s="230" t="s">
        <v>25</v>
      </c>
      <c r="JTM1216" s="231">
        <v>7</v>
      </c>
      <c r="JTN1216" s="231">
        <v>2</v>
      </c>
      <c r="JTO1216" s="232" t="s">
        <v>236</v>
      </c>
      <c r="JTP1216" s="233">
        <v>0</v>
      </c>
      <c r="JTQ1216" s="234"/>
      <c r="JTR1216" s="235" t="e">
        <f>JTR1217</f>
        <v>#REF!</v>
      </c>
      <c r="JTS1216" s="229" t="s">
        <v>235</v>
      </c>
      <c r="JTT1216" s="230" t="s">
        <v>25</v>
      </c>
      <c r="JTU1216" s="231">
        <v>7</v>
      </c>
      <c r="JTV1216" s="231">
        <v>2</v>
      </c>
      <c r="JTW1216" s="232" t="s">
        <v>236</v>
      </c>
      <c r="JTX1216" s="233">
        <v>0</v>
      </c>
      <c r="JTY1216" s="234"/>
      <c r="JTZ1216" s="235" t="e">
        <f>JTZ1217</f>
        <v>#REF!</v>
      </c>
      <c r="JUA1216" s="229" t="s">
        <v>235</v>
      </c>
      <c r="JUB1216" s="230" t="s">
        <v>25</v>
      </c>
      <c r="JUC1216" s="231">
        <v>7</v>
      </c>
      <c r="JUD1216" s="231">
        <v>2</v>
      </c>
      <c r="JUE1216" s="232" t="s">
        <v>236</v>
      </c>
      <c r="JUF1216" s="233">
        <v>0</v>
      </c>
      <c r="JUG1216" s="234"/>
      <c r="JUH1216" s="235" t="e">
        <f>JUH1217</f>
        <v>#REF!</v>
      </c>
      <c r="JUI1216" s="229" t="s">
        <v>235</v>
      </c>
      <c r="JUJ1216" s="230" t="s">
        <v>25</v>
      </c>
      <c r="JUK1216" s="231">
        <v>7</v>
      </c>
      <c r="JUL1216" s="231">
        <v>2</v>
      </c>
      <c r="JUM1216" s="232" t="s">
        <v>236</v>
      </c>
      <c r="JUN1216" s="233">
        <v>0</v>
      </c>
      <c r="JUO1216" s="234"/>
      <c r="JUP1216" s="235" t="e">
        <f>JUP1217</f>
        <v>#REF!</v>
      </c>
      <c r="JUQ1216" s="229" t="s">
        <v>235</v>
      </c>
      <c r="JUR1216" s="230" t="s">
        <v>25</v>
      </c>
      <c r="JUS1216" s="231">
        <v>7</v>
      </c>
      <c r="JUT1216" s="231">
        <v>2</v>
      </c>
      <c r="JUU1216" s="232" t="s">
        <v>236</v>
      </c>
      <c r="JUV1216" s="233">
        <v>0</v>
      </c>
      <c r="JUW1216" s="234"/>
      <c r="JUX1216" s="235" t="e">
        <f>JUX1217</f>
        <v>#REF!</v>
      </c>
      <c r="JUY1216" s="229" t="s">
        <v>235</v>
      </c>
      <c r="JUZ1216" s="230" t="s">
        <v>25</v>
      </c>
      <c r="JVA1216" s="231">
        <v>7</v>
      </c>
      <c r="JVB1216" s="231">
        <v>2</v>
      </c>
      <c r="JVC1216" s="232" t="s">
        <v>236</v>
      </c>
      <c r="JVD1216" s="233">
        <v>0</v>
      </c>
      <c r="JVE1216" s="234"/>
      <c r="JVF1216" s="235" t="e">
        <f>JVF1217</f>
        <v>#REF!</v>
      </c>
      <c r="JVG1216" s="229" t="s">
        <v>235</v>
      </c>
      <c r="JVH1216" s="230" t="s">
        <v>25</v>
      </c>
      <c r="JVI1216" s="231">
        <v>7</v>
      </c>
      <c r="JVJ1216" s="231">
        <v>2</v>
      </c>
      <c r="JVK1216" s="232" t="s">
        <v>236</v>
      </c>
      <c r="JVL1216" s="233">
        <v>0</v>
      </c>
      <c r="JVM1216" s="234"/>
      <c r="JVN1216" s="235" t="e">
        <f>JVN1217</f>
        <v>#REF!</v>
      </c>
      <c r="JVO1216" s="229" t="s">
        <v>235</v>
      </c>
      <c r="JVP1216" s="230" t="s">
        <v>25</v>
      </c>
      <c r="JVQ1216" s="231">
        <v>7</v>
      </c>
      <c r="JVR1216" s="231">
        <v>2</v>
      </c>
      <c r="JVS1216" s="232" t="s">
        <v>236</v>
      </c>
      <c r="JVT1216" s="233">
        <v>0</v>
      </c>
      <c r="JVU1216" s="234"/>
      <c r="JVV1216" s="235" t="e">
        <f>JVV1217</f>
        <v>#REF!</v>
      </c>
      <c r="JVW1216" s="229" t="s">
        <v>235</v>
      </c>
      <c r="JVX1216" s="230" t="s">
        <v>25</v>
      </c>
      <c r="JVY1216" s="231">
        <v>7</v>
      </c>
      <c r="JVZ1216" s="231">
        <v>2</v>
      </c>
      <c r="JWA1216" s="232" t="s">
        <v>236</v>
      </c>
      <c r="JWB1216" s="233">
        <v>0</v>
      </c>
      <c r="JWC1216" s="234"/>
      <c r="JWD1216" s="235" t="e">
        <f>JWD1217</f>
        <v>#REF!</v>
      </c>
      <c r="JWE1216" s="229" t="s">
        <v>235</v>
      </c>
      <c r="JWF1216" s="230" t="s">
        <v>25</v>
      </c>
      <c r="JWG1216" s="231">
        <v>7</v>
      </c>
      <c r="JWH1216" s="231">
        <v>2</v>
      </c>
      <c r="JWI1216" s="232" t="s">
        <v>236</v>
      </c>
      <c r="JWJ1216" s="233">
        <v>0</v>
      </c>
      <c r="JWK1216" s="234"/>
      <c r="JWL1216" s="235" t="e">
        <f>JWL1217</f>
        <v>#REF!</v>
      </c>
      <c r="JWM1216" s="229" t="s">
        <v>235</v>
      </c>
      <c r="JWN1216" s="230" t="s">
        <v>25</v>
      </c>
      <c r="JWO1216" s="231">
        <v>7</v>
      </c>
      <c r="JWP1216" s="231">
        <v>2</v>
      </c>
      <c r="JWQ1216" s="232" t="s">
        <v>236</v>
      </c>
      <c r="JWR1216" s="233">
        <v>0</v>
      </c>
      <c r="JWS1216" s="234"/>
      <c r="JWT1216" s="235" t="e">
        <f>JWT1217</f>
        <v>#REF!</v>
      </c>
      <c r="JWU1216" s="229" t="s">
        <v>235</v>
      </c>
      <c r="JWV1216" s="230" t="s">
        <v>25</v>
      </c>
      <c r="JWW1216" s="231">
        <v>7</v>
      </c>
      <c r="JWX1216" s="231">
        <v>2</v>
      </c>
      <c r="JWY1216" s="232" t="s">
        <v>236</v>
      </c>
      <c r="JWZ1216" s="233">
        <v>0</v>
      </c>
      <c r="JXA1216" s="234"/>
      <c r="JXB1216" s="235" t="e">
        <f>JXB1217</f>
        <v>#REF!</v>
      </c>
      <c r="JXC1216" s="229" t="s">
        <v>235</v>
      </c>
      <c r="JXD1216" s="230" t="s">
        <v>25</v>
      </c>
      <c r="JXE1216" s="231">
        <v>7</v>
      </c>
      <c r="JXF1216" s="231">
        <v>2</v>
      </c>
      <c r="JXG1216" s="232" t="s">
        <v>236</v>
      </c>
      <c r="JXH1216" s="233">
        <v>0</v>
      </c>
      <c r="JXI1216" s="234"/>
      <c r="JXJ1216" s="235" t="e">
        <f>JXJ1217</f>
        <v>#REF!</v>
      </c>
      <c r="JXK1216" s="229" t="s">
        <v>235</v>
      </c>
      <c r="JXL1216" s="230" t="s">
        <v>25</v>
      </c>
      <c r="JXM1216" s="231">
        <v>7</v>
      </c>
      <c r="JXN1216" s="231">
        <v>2</v>
      </c>
      <c r="JXO1216" s="232" t="s">
        <v>236</v>
      </c>
      <c r="JXP1216" s="233">
        <v>0</v>
      </c>
      <c r="JXQ1216" s="234"/>
      <c r="JXR1216" s="235" t="e">
        <f>JXR1217</f>
        <v>#REF!</v>
      </c>
      <c r="JXS1216" s="229" t="s">
        <v>235</v>
      </c>
      <c r="JXT1216" s="230" t="s">
        <v>25</v>
      </c>
      <c r="JXU1216" s="231">
        <v>7</v>
      </c>
      <c r="JXV1216" s="231">
        <v>2</v>
      </c>
      <c r="JXW1216" s="232" t="s">
        <v>236</v>
      </c>
      <c r="JXX1216" s="233">
        <v>0</v>
      </c>
      <c r="JXY1216" s="234"/>
      <c r="JXZ1216" s="235" t="e">
        <f>JXZ1217</f>
        <v>#REF!</v>
      </c>
      <c r="JYA1216" s="229" t="s">
        <v>235</v>
      </c>
      <c r="JYB1216" s="230" t="s">
        <v>25</v>
      </c>
      <c r="JYC1216" s="231">
        <v>7</v>
      </c>
      <c r="JYD1216" s="231">
        <v>2</v>
      </c>
      <c r="JYE1216" s="232" t="s">
        <v>236</v>
      </c>
      <c r="JYF1216" s="233">
        <v>0</v>
      </c>
      <c r="JYG1216" s="234"/>
      <c r="JYH1216" s="235" t="e">
        <f>JYH1217</f>
        <v>#REF!</v>
      </c>
      <c r="JYI1216" s="229" t="s">
        <v>235</v>
      </c>
      <c r="JYJ1216" s="230" t="s">
        <v>25</v>
      </c>
      <c r="JYK1216" s="231">
        <v>7</v>
      </c>
      <c r="JYL1216" s="231">
        <v>2</v>
      </c>
      <c r="JYM1216" s="232" t="s">
        <v>236</v>
      </c>
      <c r="JYN1216" s="233">
        <v>0</v>
      </c>
      <c r="JYO1216" s="234"/>
      <c r="JYP1216" s="235" t="e">
        <f>JYP1217</f>
        <v>#REF!</v>
      </c>
      <c r="JYQ1216" s="229" t="s">
        <v>235</v>
      </c>
      <c r="JYR1216" s="230" t="s">
        <v>25</v>
      </c>
      <c r="JYS1216" s="231">
        <v>7</v>
      </c>
      <c r="JYT1216" s="231">
        <v>2</v>
      </c>
      <c r="JYU1216" s="232" t="s">
        <v>236</v>
      </c>
      <c r="JYV1216" s="233">
        <v>0</v>
      </c>
      <c r="JYW1216" s="234"/>
      <c r="JYX1216" s="235" t="e">
        <f>JYX1217</f>
        <v>#REF!</v>
      </c>
      <c r="JYY1216" s="229" t="s">
        <v>235</v>
      </c>
      <c r="JYZ1216" s="230" t="s">
        <v>25</v>
      </c>
      <c r="JZA1216" s="231">
        <v>7</v>
      </c>
      <c r="JZB1216" s="231">
        <v>2</v>
      </c>
      <c r="JZC1216" s="232" t="s">
        <v>236</v>
      </c>
      <c r="JZD1216" s="233">
        <v>0</v>
      </c>
      <c r="JZE1216" s="234"/>
      <c r="JZF1216" s="235" t="e">
        <f>JZF1217</f>
        <v>#REF!</v>
      </c>
      <c r="JZG1216" s="229" t="s">
        <v>235</v>
      </c>
      <c r="JZH1216" s="230" t="s">
        <v>25</v>
      </c>
      <c r="JZI1216" s="231">
        <v>7</v>
      </c>
      <c r="JZJ1216" s="231">
        <v>2</v>
      </c>
      <c r="JZK1216" s="232" t="s">
        <v>236</v>
      </c>
      <c r="JZL1216" s="233">
        <v>0</v>
      </c>
      <c r="JZM1216" s="234"/>
      <c r="JZN1216" s="235" t="e">
        <f>JZN1217</f>
        <v>#REF!</v>
      </c>
      <c r="JZO1216" s="229" t="s">
        <v>235</v>
      </c>
      <c r="JZP1216" s="230" t="s">
        <v>25</v>
      </c>
      <c r="JZQ1216" s="231">
        <v>7</v>
      </c>
      <c r="JZR1216" s="231">
        <v>2</v>
      </c>
      <c r="JZS1216" s="232" t="s">
        <v>236</v>
      </c>
      <c r="JZT1216" s="233">
        <v>0</v>
      </c>
      <c r="JZU1216" s="234"/>
      <c r="JZV1216" s="235" t="e">
        <f>JZV1217</f>
        <v>#REF!</v>
      </c>
      <c r="JZW1216" s="229" t="s">
        <v>235</v>
      </c>
      <c r="JZX1216" s="230" t="s">
        <v>25</v>
      </c>
      <c r="JZY1216" s="231">
        <v>7</v>
      </c>
      <c r="JZZ1216" s="231">
        <v>2</v>
      </c>
      <c r="KAA1216" s="232" t="s">
        <v>236</v>
      </c>
      <c r="KAB1216" s="233">
        <v>0</v>
      </c>
      <c r="KAC1216" s="234"/>
      <c r="KAD1216" s="235" t="e">
        <f>KAD1217</f>
        <v>#REF!</v>
      </c>
      <c r="KAE1216" s="229" t="s">
        <v>235</v>
      </c>
      <c r="KAF1216" s="230" t="s">
        <v>25</v>
      </c>
      <c r="KAG1216" s="231">
        <v>7</v>
      </c>
      <c r="KAH1216" s="231">
        <v>2</v>
      </c>
      <c r="KAI1216" s="232" t="s">
        <v>236</v>
      </c>
      <c r="KAJ1216" s="233">
        <v>0</v>
      </c>
      <c r="KAK1216" s="234"/>
      <c r="KAL1216" s="235" t="e">
        <f>KAL1217</f>
        <v>#REF!</v>
      </c>
      <c r="KAM1216" s="229" t="s">
        <v>235</v>
      </c>
      <c r="KAN1216" s="230" t="s">
        <v>25</v>
      </c>
      <c r="KAO1216" s="231">
        <v>7</v>
      </c>
      <c r="KAP1216" s="231">
        <v>2</v>
      </c>
      <c r="KAQ1216" s="232" t="s">
        <v>236</v>
      </c>
      <c r="KAR1216" s="233">
        <v>0</v>
      </c>
      <c r="KAS1216" s="234"/>
      <c r="KAT1216" s="235" t="e">
        <f>KAT1217</f>
        <v>#REF!</v>
      </c>
      <c r="KAU1216" s="229" t="s">
        <v>235</v>
      </c>
      <c r="KAV1216" s="230" t="s">
        <v>25</v>
      </c>
      <c r="KAW1216" s="231">
        <v>7</v>
      </c>
      <c r="KAX1216" s="231">
        <v>2</v>
      </c>
      <c r="KAY1216" s="232" t="s">
        <v>236</v>
      </c>
      <c r="KAZ1216" s="233">
        <v>0</v>
      </c>
      <c r="KBA1216" s="234"/>
      <c r="KBB1216" s="235" t="e">
        <f>KBB1217</f>
        <v>#REF!</v>
      </c>
      <c r="KBC1216" s="229" t="s">
        <v>235</v>
      </c>
      <c r="KBD1216" s="230" t="s">
        <v>25</v>
      </c>
      <c r="KBE1216" s="231">
        <v>7</v>
      </c>
      <c r="KBF1216" s="231">
        <v>2</v>
      </c>
      <c r="KBG1216" s="232" t="s">
        <v>236</v>
      </c>
      <c r="KBH1216" s="233">
        <v>0</v>
      </c>
      <c r="KBI1216" s="234"/>
      <c r="KBJ1216" s="235" t="e">
        <f>KBJ1217</f>
        <v>#REF!</v>
      </c>
      <c r="KBK1216" s="229" t="s">
        <v>235</v>
      </c>
      <c r="KBL1216" s="230" t="s">
        <v>25</v>
      </c>
      <c r="KBM1216" s="231">
        <v>7</v>
      </c>
      <c r="KBN1216" s="231">
        <v>2</v>
      </c>
      <c r="KBO1216" s="232" t="s">
        <v>236</v>
      </c>
      <c r="KBP1216" s="233">
        <v>0</v>
      </c>
      <c r="KBQ1216" s="234"/>
      <c r="KBR1216" s="235" t="e">
        <f>KBR1217</f>
        <v>#REF!</v>
      </c>
      <c r="KBS1216" s="229" t="s">
        <v>235</v>
      </c>
      <c r="KBT1216" s="230" t="s">
        <v>25</v>
      </c>
      <c r="KBU1216" s="231">
        <v>7</v>
      </c>
      <c r="KBV1216" s="231">
        <v>2</v>
      </c>
      <c r="KBW1216" s="232" t="s">
        <v>236</v>
      </c>
      <c r="KBX1216" s="233">
        <v>0</v>
      </c>
      <c r="KBY1216" s="234"/>
      <c r="KBZ1216" s="235" t="e">
        <f>KBZ1217</f>
        <v>#REF!</v>
      </c>
      <c r="KCA1216" s="229" t="s">
        <v>235</v>
      </c>
      <c r="KCB1216" s="230" t="s">
        <v>25</v>
      </c>
      <c r="KCC1216" s="231">
        <v>7</v>
      </c>
      <c r="KCD1216" s="231">
        <v>2</v>
      </c>
      <c r="KCE1216" s="232" t="s">
        <v>236</v>
      </c>
      <c r="KCF1216" s="233">
        <v>0</v>
      </c>
      <c r="KCG1216" s="234"/>
      <c r="KCH1216" s="235" t="e">
        <f>KCH1217</f>
        <v>#REF!</v>
      </c>
      <c r="KCI1216" s="229" t="s">
        <v>235</v>
      </c>
      <c r="KCJ1216" s="230" t="s">
        <v>25</v>
      </c>
      <c r="KCK1216" s="231">
        <v>7</v>
      </c>
      <c r="KCL1216" s="231">
        <v>2</v>
      </c>
      <c r="KCM1216" s="232" t="s">
        <v>236</v>
      </c>
      <c r="KCN1216" s="233">
        <v>0</v>
      </c>
      <c r="KCO1216" s="234"/>
      <c r="KCP1216" s="235" t="e">
        <f>KCP1217</f>
        <v>#REF!</v>
      </c>
      <c r="KCQ1216" s="229" t="s">
        <v>235</v>
      </c>
      <c r="KCR1216" s="230" t="s">
        <v>25</v>
      </c>
      <c r="KCS1216" s="231">
        <v>7</v>
      </c>
      <c r="KCT1216" s="231">
        <v>2</v>
      </c>
      <c r="KCU1216" s="232" t="s">
        <v>236</v>
      </c>
      <c r="KCV1216" s="233">
        <v>0</v>
      </c>
      <c r="KCW1216" s="234"/>
      <c r="KCX1216" s="235" t="e">
        <f>KCX1217</f>
        <v>#REF!</v>
      </c>
      <c r="KCY1216" s="229" t="s">
        <v>235</v>
      </c>
      <c r="KCZ1216" s="230" t="s">
        <v>25</v>
      </c>
      <c r="KDA1216" s="231">
        <v>7</v>
      </c>
      <c r="KDB1216" s="231">
        <v>2</v>
      </c>
      <c r="KDC1216" s="232" t="s">
        <v>236</v>
      </c>
      <c r="KDD1216" s="233">
        <v>0</v>
      </c>
      <c r="KDE1216" s="234"/>
      <c r="KDF1216" s="235" t="e">
        <f>KDF1217</f>
        <v>#REF!</v>
      </c>
      <c r="KDG1216" s="229" t="s">
        <v>235</v>
      </c>
      <c r="KDH1216" s="230" t="s">
        <v>25</v>
      </c>
      <c r="KDI1216" s="231">
        <v>7</v>
      </c>
      <c r="KDJ1216" s="231">
        <v>2</v>
      </c>
      <c r="KDK1216" s="232" t="s">
        <v>236</v>
      </c>
      <c r="KDL1216" s="233">
        <v>0</v>
      </c>
      <c r="KDM1216" s="234"/>
      <c r="KDN1216" s="235" t="e">
        <f>KDN1217</f>
        <v>#REF!</v>
      </c>
      <c r="KDO1216" s="229" t="s">
        <v>235</v>
      </c>
      <c r="KDP1216" s="230" t="s">
        <v>25</v>
      </c>
      <c r="KDQ1216" s="231">
        <v>7</v>
      </c>
      <c r="KDR1216" s="231">
        <v>2</v>
      </c>
      <c r="KDS1216" s="232" t="s">
        <v>236</v>
      </c>
      <c r="KDT1216" s="233">
        <v>0</v>
      </c>
      <c r="KDU1216" s="234"/>
      <c r="KDV1216" s="235" t="e">
        <f>KDV1217</f>
        <v>#REF!</v>
      </c>
      <c r="KDW1216" s="229" t="s">
        <v>235</v>
      </c>
      <c r="KDX1216" s="230" t="s">
        <v>25</v>
      </c>
      <c r="KDY1216" s="231">
        <v>7</v>
      </c>
      <c r="KDZ1216" s="231">
        <v>2</v>
      </c>
      <c r="KEA1216" s="232" t="s">
        <v>236</v>
      </c>
      <c r="KEB1216" s="233">
        <v>0</v>
      </c>
      <c r="KEC1216" s="234"/>
      <c r="KED1216" s="235" t="e">
        <f>KED1217</f>
        <v>#REF!</v>
      </c>
      <c r="KEE1216" s="229" t="s">
        <v>235</v>
      </c>
      <c r="KEF1216" s="230" t="s">
        <v>25</v>
      </c>
      <c r="KEG1216" s="231">
        <v>7</v>
      </c>
      <c r="KEH1216" s="231">
        <v>2</v>
      </c>
      <c r="KEI1216" s="232" t="s">
        <v>236</v>
      </c>
      <c r="KEJ1216" s="233">
        <v>0</v>
      </c>
      <c r="KEK1216" s="234"/>
      <c r="KEL1216" s="235" t="e">
        <f>KEL1217</f>
        <v>#REF!</v>
      </c>
      <c r="KEM1216" s="229" t="s">
        <v>235</v>
      </c>
      <c r="KEN1216" s="230" t="s">
        <v>25</v>
      </c>
      <c r="KEO1216" s="231">
        <v>7</v>
      </c>
      <c r="KEP1216" s="231">
        <v>2</v>
      </c>
      <c r="KEQ1216" s="232" t="s">
        <v>236</v>
      </c>
      <c r="KER1216" s="233">
        <v>0</v>
      </c>
      <c r="KES1216" s="234"/>
      <c r="KET1216" s="235" t="e">
        <f>KET1217</f>
        <v>#REF!</v>
      </c>
      <c r="KEU1216" s="229" t="s">
        <v>235</v>
      </c>
      <c r="KEV1216" s="230" t="s">
        <v>25</v>
      </c>
      <c r="KEW1216" s="231">
        <v>7</v>
      </c>
      <c r="KEX1216" s="231">
        <v>2</v>
      </c>
      <c r="KEY1216" s="232" t="s">
        <v>236</v>
      </c>
      <c r="KEZ1216" s="233">
        <v>0</v>
      </c>
      <c r="KFA1216" s="234"/>
      <c r="KFB1216" s="235" t="e">
        <f>KFB1217</f>
        <v>#REF!</v>
      </c>
      <c r="KFC1216" s="229" t="s">
        <v>235</v>
      </c>
      <c r="KFD1216" s="230" t="s">
        <v>25</v>
      </c>
      <c r="KFE1216" s="231">
        <v>7</v>
      </c>
      <c r="KFF1216" s="231">
        <v>2</v>
      </c>
      <c r="KFG1216" s="232" t="s">
        <v>236</v>
      </c>
      <c r="KFH1216" s="233">
        <v>0</v>
      </c>
      <c r="KFI1216" s="234"/>
      <c r="KFJ1216" s="235" t="e">
        <f>KFJ1217</f>
        <v>#REF!</v>
      </c>
      <c r="KFK1216" s="229" t="s">
        <v>235</v>
      </c>
      <c r="KFL1216" s="230" t="s">
        <v>25</v>
      </c>
      <c r="KFM1216" s="231">
        <v>7</v>
      </c>
      <c r="KFN1216" s="231">
        <v>2</v>
      </c>
      <c r="KFO1216" s="232" t="s">
        <v>236</v>
      </c>
      <c r="KFP1216" s="233">
        <v>0</v>
      </c>
      <c r="KFQ1216" s="234"/>
      <c r="KFR1216" s="235" t="e">
        <f>KFR1217</f>
        <v>#REF!</v>
      </c>
      <c r="KFS1216" s="229" t="s">
        <v>235</v>
      </c>
      <c r="KFT1216" s="230" t="s">
        <v>25</v>
      </c>
      <c r="KFU1216" s="231">
        <v>7</v>
      </c>
      <c r="KFV1216" s="231">
        <v>2</v>
      </c>
      <c r="KFW1216" s="232" t="s">
        <v>236</v>
      </c>
      <c r="KFX1216" s="233">
        <v>0</v>
      </c>
      <c r="KFY1216" s="234"/>
      <c r="KFZ1216" s="235" t="e">
        <f>KFZ1217</f>
        <v>#REF!</v>
      </c>
      <c r="KGA1216" s="229" t="s">
        <v>235</v>
      </c>
      <c r="KGB1216" s="230" t="s">
        <v>25</v>
      </c>
      <c r="KGC1216" s="231">
        <v>7</v>
      </c>
      <c r="KGD1216" s="231">
        <v>2</v>
      </c>
      <c r="KGE1216" s="232" t="s">
        <v>236</v>
      </c>
      <c r="KGF1216" s="233">
        <v>0</v>
      </c>
      <c r="KGG1216" s="234"/>
      <c r="KGH1216" s="235" t="e">
        <f>KGH1217</f>
        <v>#REF!</v>
      </c>
      <c r="KGI1216" s="229" t="s">
        <v>235</v>
      </c>
      <c r="KGJ1216" s="230" t="s">
        <v>25</v>
      </c>
      <c r="KGK1216" s="231">
        <v>7</v>
      </c>
      <c r="KGL1216" s="231">
        <v>2</v>
      </c>
      <c r="KGM1216" s="232" t="s">
        <v>236</v>
      </c>
      <c r="KGN1216" s="233">
        <v>0</v>
      </c>
      <c r="KGO1216" s="234"/>
      <c r="KGP1216" s="235" t="e">
        <f>KGP1217</f>
        <v>#REF!</v>
      </c>
      <c r="KGQ1216" s="229" t="s">
        <v>235</v>
      </c>
      <c r="KGR1216" s="230" t="s">
        <v>25</v>
      </c>
      <c r="KGS1216" s="231">
        <v>7</v>
      </c>
      <c r="KGT1216" s="231">
        <v>2</v>
      </c>
      <c r="KGU1216" s="232" t="s">
        <v>236</v>
      </c>
      <c r="KGV1216" s="233">
        <v>0</v>
      </c>
      <c r="KGW1216" s="234"/>
      <c r="KGX1216" s="235" t="e">
        <f>KGX1217</f>
        <v>#REF!</v>
      </c>
      <c r="KGY1216" s="229" t="s">
        <v>235</v>
      </c>
      <c r="KGZ1216" s="230" t="s">
        <v>25</v>
      </c>
      <c r="KHA1216" s="231">
        <v>7</v>
      </c>
      <c r="KHB1216" s="231">
        <v>2</v>
      </c>
      <c r="KHC1216" s="232" t="s">
        <v>236</v>
      </c>
      <c r="KHD1216" s="233">
        <v>0</v>
      </c>
      <c r="KHE1216" s="234"/>
      <c r="KHF1216" s="235" t="e">
        <f>KHF1217</f>
        <v>#REF!</v>
      </c>
      <c r="KHG1216" s="229" t="s">
        <v>235</v>
      </c>
      <c r="KHH1216" s="230" t="s">
        <v>25</v>
      </c>
      <c r="KHI1216" s="231">
        <v>7</v>
      </c>
      <c r="KHJ1216" s="231">
        <v>2</v>
      </c>
      <c r="KHK1216" s="232" t="s">
        <v>236</v>
      </c>
      <c r="KHL1216" s="233">
        <v>0</v>
      </c>
      <c r="KHM1216" s="234"/>
      <c r="KHN1216" s="235" t="e">
        <f>KHN1217</f>
        <v>#REF!</v>
      </c>
      <c r="KHO1216" s="229" t="s">
        <v>235</v>
      </c>
      <c r="KHP1216" s="230" t="s">
        <v>25</v>
      </c>
      <c r="KHQ1216" s="231">
        <v>7</v>
      </c>
      <c r="KHR1216" s="231">
        <v>2</v>
      </c>
      <c r="KHS1216" s="232" t="s">
        <v>236</v>
      </c>
      <c r="KHT1216" s="233">
        <v>0</v>
      </c>
      <c r="KHU1216" s="234"/>
      <c r="KHV1216" s="235" t="e">
        <f>KHV1217</f>
        <v>#REF!</v>
      </c>
      <c r="KHW1216" s="229" t="s">
        <v>235</v>
      </c>
      <c r="KHX1216" s="230" t="s">
        <v>25</v>
      </c>
      <c r="KHY1216" s="231">
        <v>7</v>
      </c>
      <c r="KHZ1216" s="231">
        <v>2</v>
      </c>
      <c r="KIA1216" s="232" t="s">
        <v>236</v>
      </c>
      <c r="KIB1216" s="233">
        <v>0</v>
      </c>
      <c r="KIC1216" s="234"/>
      <c r="KID1216" s="235" t="e">
        <f>KID1217</f>
        <v>#REF!</v>
      </c>
      <c r="KIE1216" s="229" t="s">
        <v>235</v>
      </c>
      <c r="KIF1216" s="230" t="s">
        <v>25</v>
      </c>
      <c r="KIG1216" s="231">
        <v>7</v>
      </c>
      <c r="KIH1216" s="231">
        <v>2</v>
      </c>
      <c r="KII1216" s="232" t="s">
        <v>236</v>
      </c>
      <c r="KIJ1216" s="233">
        <v>0</v>
      </c>
      <c r="KIK1216" s="234"/>
      <c r="KIL1216" s="235" t="e">
        <f>KIL1217</f>
        <v>#REF!</v>
      </c>
      <c r="KIM1216" s="229" t="s">
        <v>235</v>
      </c>
      <c r="KIN1216" s="230" t="s">
        <v>25</v>
      </c>
      <c r="KIO1216" s="231">
        <v>7</v>
      </c>
      <c r="KIP1216" s="231">
        <v>2</v>
      </c>
      <c r="KIQ1216" s="232" t="s">
        <v>236</v>
      </c>
      <c r="KIR1216" s="233">
        <v>0</v>
      </c>
      <c r="KIS1216" s="234"/>
      <c r="KIT1216" s="235" t="e">
        <f>KIT1217</f>
        <v>#REF!</v>
      </c>
      <c r="KIU1216" s="229" t="s">
        <v>235</v>
      </c>
      <c r="KIV1216" s="230" t="s">
        <v>25</v>
      </c>
      <c r="KIW1216" s="231">
        <v>7</v>
      </c>
      <c r="KIX1216" s="231">
        <v>2</v>
      </c>
      <c r="KIY1216" s="232" t="s">
        <v>236</v>
      </c>
      <c r="KIZ1216" s="233">
        <v>0</v>
      </c>
      <c r="KJA1216" s="234"/>
      <c r="KJB1216" s="235" t="e">
        <f>KJB1217</f>
        <v>#REF!</v>
      </c>
      <c r="KJC1216" s="229" t="s">
        <v>235</v>
      </c>
      <c r="KJD1216" s="230" t="s">
        <v>25</v>
      </c>
      <c r="KJE1216" s="231">
        <v>7</v>
      </c>
      <c r="KJF1216" s="231">
        <v>2</v>
      </c>
      <c r="KJG1216" s="232" t="s">
        <v>236</v>
      </c>
      <c r="KJH1216" s="233">
        <v>0</v>
      </c>
      <c r="KJI1216" s="234"/>
      <c r="KJJ1216" s="235" t="e">
        <f>KJJ1217</f>
        <v>#REF!</v>
      </c>
      <c r="KJK1216" s="229" t="s">
        <v>235</v>
      </c>
      <c r="KJL1216" s="230" t="s">
        <v>25</v>
      </c>
      <c r="KJM1216" s="231">
        <v>7</v>
      </c>
      <c r="KJN1216" s="231">
        <v>2</v>
      </c>
      <c r="KJO1216" s="232" t="s">
        <v>236</v>
      </c>
      <c r="KJP1216" s="233">
        <v>0</v>
      </c>
      <c r="KJQ1216" s="234"/>
      <c r="KJR1216" s="235" t="e">
        <f>KJR1217</f>
        <v>#REF!</v>
      </c>
      <c r="KJS1216" s="229" t="s">
        <v>235</v>
      </c>
      <c r="KJT1216" s="230" t="s">
        <v>25</v>
      </c>
      <c r="KJU1216" s="231">
        <v>7</v>
      </c>
      <c r="KJV1216" s="231">
        <v>2</v>
      </c>
      <c r="KJW1216" s="232" t="s">
        <v>236</v>
      </c>
      <c r="KJX1216" s="233">
        <v>0</v>
      </c>
      <c r="KJY1216" s="234"/>
      <c r="KJZ1216" s="235" t="e">
        <f>KJZ1217</f>
        <v>#REF!</v>
      </c>
      <c r="KKA1216" s="229" t="s">
        <v>235</v>
      </c>
      <c r="KKB1216" s="230" t="s">
        <v>25</v>
      </c>
      <c r="KKC1216" s="231">
        <v>7</v>
      </c>
      <c r="KKD1216" s="231">
        <v>2</v>
      </c>
      <c r="KKE1216" s="232" t="s">
        <v>236</v>
      </c>
      <c r="KKF1216" s="233">
        <v>0</v>
      </c>
      <c r="KKG1216" s="234"/>
      <c r="KKH1216" s="235" t="e">
        <f>KKH1217</f>
        <v>#REF!</v>
      </c>
      <c r="KKI1216" s="229" t="s">
        <v>235</v>
      </c>
      <c r="KKJ1216" s="230" t="s">
        <v>25</v>
      </c>
      <c r="KKK1216" s="231">
        <v>7</v>
      </c>
      <c r="KKL1216" s="231">
        <v>2</v>
      </c>
      <c r="KKM1216" s="232" t="s">
        <v>236</v>
      </c>
      <c r="KKN1216" s="233">
        <v>0</v>
      </c>
      <c r="KKO1216" s="234"/>
      <c r="KKP1216" s="235" t="e">
        <f>KKP1217</f>
        <v>#REF!</v>
      </c>
      <c r="KKQ1216" s="229" t="s">
        <v>235</v>
      </c>
      <c r="KKR1216" s="230" t="s">
        <v>25</v>
      </c>
      <c r="KKS1216" s="231">
        <v>7</v>
      </c>
      <c r="KKT1216" s="231">
        <v>2</v>
      </c>
      <c r="KKU1216" s="232" t="s">
        <v>236</v>
      </c>
      <c r="KKV1216" s="233">
        <v>0</v>
      </c>
      <c r="KKW1216" s="234"/>
      <c r="KKX1216" s="235" t="e">
        <f>KKX1217</f>
        <v>#REF!</v>
      </c>
      <c r="KKY1216" s="229" t="s">
        <v>235</v>
      </c>
      <c r="KKZ1216" s="230" t="s">
        <v>25</v>
      </c>
      <c r="KLA1216" s="231">
        <v>7</v>
      </c>
      <c r="KLB1216" s="231">
        <v>2</v>
      </c>
      <c r="KLC1216" s="232" t="s">
        <v>236</v>
      </c>
      <c r="KLD1216" s="233">
        <v>0</v>
      </c>
      <c r="KLE1216" s="234"/>
      <c r="KLF1216" s="235" t="e">
        <f>KLF1217</f>
        <v>#REF!</v>
      </c>
      <c r="KLG1216" s="229" t="s">
        <v>235</v>
      </c>
      <c r="KLH1216" s="230" t="s">
        <v>25</v>
      </c>
      <c r="KLI1216" s="231">
        <v>7</v>
      </c>
      <c r="KLJ1216" s="231">
        <v>2</v>
      </c>
      <c r="KLK1216" s="232" t="s">
        <v>236</v>
      </c>
      <c r="KLL1216" s="233">
        <v>0</v>
      </c>
      <c r="KLM1216" s="234"/>
      <c r="KLN1216" s="235" t="e">
        <f>KLN1217</f>
        <v>#REF!</v>
      </c>
      <c r="KLO1216" s="229" t="s">
        <v>235</v>
      </c>
      <c r="KLP1216" s="230" t="s">
        <v>25</v>
      </c>
      <c r="KLQ1216" s="231">
        <v>7</v>
      </c>
      <c r="KLR1216" s="231">
        <v>2</v>
      </c>
      <c r="KLS1216" s="232" t="s">
        <v>236</v>
      </c>
      <c r="KLT1216" s="233">
        <v>0</v>
      </c>
      <c r="KLU1216" s="234"/>
      <c r="KLV1216" s="235" t="e">
        <f>KLV1217</f>
        <v>#REF!</v>
      </c>
      <c r="KLW1216" s="229" t="s">
        <v>235</v>
      </c>
      <c r="KLX1216" s="230" t="s">
        <v>25</v>
      </c>
      <c r="KLY1216" s="231">
        <v>7</v>
      </c>
      <c r="KLZ1216" s="231">
        <v>2</v>
      </c>
      <c r="KMA1216" s="232" t="s">
        <v>236</v>
      </c>
      <c r="KMB1216" s="233">
        <v>0</v>
      </c>
      <c r="KMC1216" s="234"/>
      <c r="KMD1216" s="235" t="e">
        <f>KMD1217</f>
        <v>#REF!</v>
      </c>
      <c r="KME1216" s="229" t="s">
        <v>235</v>
      </c>
      <c r="KMF1216" s="230" t="s">
        <v>25</v>
      </c>
      <c r="KMG1216" s="231">
        <v>7</v>
      </c>
      <c r="KMH1216" s="231">
        <v>2</v>
      </c>
      <c r="KMI1216" s="232" t="s">
        <v>236</v>
      </c>
      <c r="KMJ1216" s="233">
        <v>0</v>
      </c>
      <c r="KMK1216" s="234"/>
      <c r="KML1216" s="235" t="e">
        <f>KML1217</f>
        <v>#REF!</v>
      </c>
      <c r="KMM1216" s="229" t="s">
        <v>235</v>
      </c>
      <c r="KMN1216" s="230" t="s">
        <v>25</v>
      </c>
      <c r="KMO1216" s="231">
        <v>7</v>
      </c>
      <c r="KMP1216" s="231">
        <v>2</v>
      </c>
      <c r="KMQ1216" s="232" t="s">
        <v>236</v>
      </c>
      <c r="KMR1216" s="233">
        <v>0</v>
      </c>
      <c r="KMS1216" s="234"/>
      <c r="KMT1216" s="235" t="e">
        <f>KMT1217</f>
        <v>#REF!</v>
      </c>
      <c r="KMU1216" s="229" t="s">
        <v>235</v>
      </c>
      <c r="KMV1216" s="230" t="s">
        <v>25</v>
      </c>
      <c r="KMW1216" s="231">
        <v>7</v>
      </c>
      <c r="KMX1216" s="231">
        <v>2</v>
      </c>
      <c r="KMY1216" s="232" t="s">
        <v>236</v>
      </c>
      <c r="KMZ1216" s="233">
        <v>0</v>
      </c>
      <c r="KNA1216" s="234"/>
      <c r="KNB1216" s="235" t="e">
        <f>KNB1217</f>
        <v>#REF!</v>
      </c>
      <c r="KNC1216" s="229" t="s">
        <v>235</v>
      </c>
      <c r="KND1216" s="230" t="s">
        <v>25</v>
      </c>
      <c r="KNE1216" s="231">
        <v>7</v>
      </c>
      <c r="KNF1216" s="231">
        <v>2</v>
      </c>
      <c r="KNG1216" s="232" t="s">
        <v>236</v>
      </c>
      <c r="KNH1216" s="233">
        <v>0</v>
      </c>
      <c r="KNI1216" s="234"/>
      <c r="KNJ1216" s="235" t="e">
        <f>KNJ1217</f>
        <v>#REF!</v>
      </c>
      <c r="KNK1216" s="229" t="s">
        <v>235</v>
      </c>
      <c r="KNL1216" s="230" t="s">
        <v>25</v>
      </c>
      <c r="KNM1216" s="231">
        <v>7</v>
      </c>
      <c r="KNN1216" s="231">
        <v>2</v>
      </c>
      <c r="KNO1216" s="232" t="s">
        <v>236</v>
      </c>
      <c r="KNP1216" s="233">
        <v>0</v>
      </c>
      <c r="KNQ1216" s="234"/>
      <c r="KNR1216" s="235" t="e">
        <f>KNR1217</f>
        <v>#REF!</v>
      </c>
      <c r="KNS1216" s="229" t="s">
        <v>235</v>
      </c>
      <c r="KNT1216" s="230" t="s">
        <v>25</v>
      </c>
      <c r="KNU1216" s="231">
        <v>7</v>
      </c>
      <c r="KNV1216" s="231">
        <v>2</v>
      </c>
      <c r="KNW1216" s="232" t="s">
        <v>236</v>
      </c>
      <c r="KNX1216" s="233">
        <v>0</v>
      </c>
      <c r="KNY1216" s="234"/>
      <c r="KNZ1216" s="235" t="e">
        <f>KNZ1217</f>
        <v>#REF!</v>
      </c>
      <c r="KOA1216" s="229" t="s">
        <v>235</v>
      </c>
      <c r="KOB1216" s="230" t="s">
        <v>25</v>
      </c>
      <c r="KOC1216" s="231">
        <v>7</v>
      </c>
      <c r="KOD1216" s="231">
        <v>2</v>
      </c>
      <c r="KOE1216" s="232" t="s">
        <v>236</v>
      </c>
      <c r="KOF1216" s="233">
        <v>0</v>
      </c>
      <c r="KOG1216" s="234"/>
      <c r="KOH1216" s="235" t="e">
        <f>KOH1217</f>
        <v>#REF!</v>
      </c>
      <c r="KOI1216" s="229" t="s">
        <v>235</v>
      </c>
      <c r="KOJ1216" s="230" t="s">
        <v>25</v>
      </c>
      <c r="KOK1216" s="231">
        <v>7</v>
      </c>
      <c r="KOL1216" s="231">
        <v>2</v>
      </c>
      <c r="KOM1216" s="232" t="s">
        <v>236</v>
      </c>
      <c r="KON1216" s="233">
        <v>0</v>
      </c>
      <c r="KOO1216" s="234"/>
      <c r="KOP1216" s="235" t="e">
        <f>KOP1217</f>
        <v>#REF!</v>
      </c>
      <c r="KOQ1216" s="229" t="s">
        <v>235</v>
      </c>
      <c r="KOR1216" s="230" t="s">
        <v>25</v>
      </c>
      <c r="KOS1216" s="231">
        <v>7</v>
      </c>
      <c r="KOT1216" s="231">
        <v>2</v>
      </c>
      <c r="KOU1216" s="232" t="s">
        <v>236</v>
      </c>
      <c r="KOV1216" s="233">
        <v>0</v>
      </c>
      <c r="KOW1216" s="234"/>
      <c r="KOX1216" s="235" t="e">
        <f>KOX1217</f>
        <v>#REF!</v>
      </c>
      <c r="KOY1216" s="229" t="s">
        <v>235</v>
      </c>
      <c r="KOZ1216" s="230" t="s">
        <v>25</v>
      </c>
      <c r="KPA1216" s="231">
        <v>7</v>
      </c>
      <c r="KPB1216" s="231">
        <v>2</v>
      </c>
      <c r="KPC1216" s="232" t="s">
        <v>236</v>
      </c>
      <c r="KPD1216" s="233">
        <v>0</v>
      </c>
      <c r="KPE1216" s="234"/>
      <c r="KPF1216" s="235" t="e">
        <f>KPF1217</f>
        <v>#REF!</v>
      </c>
      <c r="KPG1216" s="229" t="s">
        <v>235</v>
      </c>
      <c r="KPH1216" s="230" t="s">
        <v>25</v>
      </c>
      <c r="KPI1216" s="231">
        <v>7</v>
      </c>
      <c r="KPJ1216" s="231">
        <v>2</v>
      </c>
      <c r="KPK1216" s="232" t="s">
        <v>236</v>
      </c>
      <c r="KPL1216" s="233">
        <v>0</v>
      </c>
      <c r="KPM1216" s="234"/>
      <c r="KPN1216" s="235" t="e">
        <f>KPN1217</f>
        <v>#REF!</v>
      </c>
      <c r="KPO1216" s="229" t="s">
        <v>235</v>
      </c>
      <c r="KPP1216" s="230" t="s">
        <v>25</v>
      </c>
      <c r="KPQ1216" s="231">
        <v>7</v>
      </c>
      <c r="KPR1216" s="231">
        <v>2</v>
      </c>
      <c r="KPS1216" s="232" t="s">
        <v>236</v>
      </c>
      <c r="KPT1216" s="233">
        <v>0</v>
      </c>
      <c r="KPU1216" s="234"/>
      <c r="KPV1216" s="235" t="e">
        <f>KPV1217</f>
        <v>#REF!</v>
      </c>
      <c r="KPW1216" s="229" t="s">
        <v>235</v>
      </c>
      <c r="KPX1216" s="230" t="s">
        <v>25</v>
      </c>
      <c r="KPY1216" s="231">
        <v>7</v>
      </c>
      <c r="KPZ1216" s="231">
        <v>2</v>
      </c>
      <c r="KQA1216" s="232" t="s">
        <v>236</v>
      </c>
      <c r="KQB1216" s="233">
        <v>0</v>
      </c>
      <c r="KQC1216" s="234"/>
      <c r="KQD1216" s="235" t="e">
        <f>KQD1217</f>
        <v>#REF!</v>
      </c>
      <c r="KQE1216" s="229" t="s">
        <v>235</v>
      </c>
      <c r="KQF1216" s="230" t="s">
        <v>25</v>
      </c>
      <c r="KQG1216" s="231">
        <v>7</v>
      </c>
      <c r="KQH1216" s="231">
        <v>2</v>
      </c>
      <c r="KQI1216" s="232" t="s">
        <v>236</v>
      </c>
      <c r="KQJ1216" s="233">
        <v>0</v>
      </c>
      <c r="KQK1216" s="234"/>
      <c r="KQL1216" s="235" t="e">
        <f>KQL1217</f>
        <v>#REF!</v>
      </c>
      <c r="KQM1216" s="229" t="s">
        <v>235</v>
      </c>
      <c r="KQN1216" s="230" t="s">
        <v>25</v>
      </c>
      <c r="KQO1216" s="231">
        <v>7</v>
      </c>
      <c r="KQP1216" s="231">
        <v>2</v>
      </c>
      <c r="KQQ1216" s="232" t="s">
        <v>236</v>
      </c>
      <c r="KQR1216" s="233">
        <v>0</v>
      </c>
      <c r="KQS1216" s="234"/>
      <c r="KQT1216" s="235" t="e">
        <f>KQT1217</f>
        <v>#REF!</v>
      </c>
      <c r="KQU1216" s="229" t="s">
        <v>235</v>
      </c>
      <c r="KQV1216" s="230" t="s">
        <v>25</v>
      </c>
      <c r="KQW1216" s="231">
        <v>7</v>
      </c>
      <c r="KQX1216" s="231">
        <v>2</v>
      </c>
      <c r="KQY1216" s="232" t="s">
        <v>236</v>
      </c>
      <c r="KQZ1216" s="233">
        <v>0</v>
      </c>
      <c r="KRA1216" s="234"/>
      <c r="KRB1216" s="235" t="e">
        <f>KRB1217</f>
        <v>#REF!</v>
      </c>
      <c r="KRC1216" s="229" t="s">
        <v>235</v>
      </c>
      <c r="KRD1216" s="230" t="s">
        <v>25</v>
      </c>
      <c r="KRE1216" s="231">
        <v>7</v>
      </c>
      <c r="KRF1216" s="231">
        <v>2</v>
      </c>
      <c r="KRG1216" s="232" t="s">
        <v>236</v>
      </c>
      <c r="KRH1216" s="233">
        <v>0</v>
      </c>
      <c r="KRI1216" s="234"/>
      <c r="KRJ1216" s="235" t="e">
        <f>KRJ1217</f>
        <v>#REF!</v>
      </c>
      <c r="KRK1216" s="229" t="s">
        <v>235</v>
      </c>
      <c r="KRL1216" s="230" t="s">
        <v>25</v>
      </c>
      <c r="KRM1216" s="231">
        <v>7</v>
      </c>
      <c r="KRN1216" s="231">
        <v>2</v>
      </c>
      <c r="KRO1216" s="232" t="s">
        <v>236</v>
      </c>
      <c r="KRP1216" s="233">
        <v>0</v>
      </c>
      <c r="KRQ1216" s="234"/>
      <c r="KRR1216" s="235" t="e">
        <f>KRR1217</f>
        <v>#REF!</v>
      </c>
      <c r="KRS1216" s="229" t="s">
        <v>235</v>
      </c>
      <c r="KRT1216" s="230" t="s">
        <v>25</v>
      </c>
      <c r="KRU1216" s="231">
        <v>7</v>
      </c>
      <c r="KRV1216" s="231">
        <v>2</v>
      </c>
      <c r="KRW1216" s="232" t="s">
        <v>236</v>
      </c>
      <c r="KRX1216" s="233">
        <v>0</v>
      </c>
      <c r="KRY1216" s="234"/>
      <c r="KRZ1216" s="235" t="e">
        <f>KRZ1217</f>
        <v>#REF!</v>
      </c>
      <c r="KSA1216" s="229" t="s">
        <v>235</v>
      </c>
      <c r="KSB1216" s="230" t="s">
        <v>25</v>
      </c>
      <c r="KSC1216" s="231">
        <v>7</v>
      </c>
      <c r="KSD1216" s="231">
        <v>2</v>
      </c>
      <c r="KSE1216" s="232" t="s">
        <v>236</v>
      </c>
      <c r="KSF1216" s="233">
        <v>0</v>
      </c>
      <c r="KSG1216" s="234"/>
      <c r="KSH1216" s="235" t="e">
        <f>KSH1217</f>
        <v>#REF!</v>
      </c>
      <c r="KSI1216" s="229" t="s">
        <v>235</v>
      </c>
      <c r="KSJ1216" s="230" t="s">
        <v>25</v>
      </c>
      <c r="KSK1216" s="231">
        <v>7</v>
      </c>
      <c r="KSL1216" s="231">
        <v>2</v>
      </c>
      <c r="KSM1216" s="232" t="s">
        <v>236</v>
      </c>
      <c r="KSN1216" s="233">
        <v>0</v>
      </c>
      <c r="KSO1216" s="234"/>
      <c r="KSP1216" s="235" t="e">
        <f>KSP1217</f>
        <v>#REF!</v>
      </c>
      <c r="KSQ1216" s="229" t="s">
        <v>235</v>
      </c>
      <c r="KSR1216" s="230" t="s">
        <v>25</v>
      </c>
      <c r="KSS1216" s="231">
        <v>7</v>
      </c>
      <c r="KST1216" s="231">
        <v>2</v>
      </c>
      <c r="KSU1216" s="232" t="s">
        <v>236</v>
      </c>
      <c r="KSV1216" s="233">
        <v>0</v>
      </c>
      <c r="KSW1216" s="234"/>
      <c r="KSX1216" s="235" t="e">
        <f>KSX1217</f>
        <v>#REF!</v>
      </c>
      <c r="KSY1216" s="229" t="s">
        <v>235</v>
      </c>
      <c r="KSZ1216" s="230" t="s">
        <v>25</v>
      </c>
      <c r="KTA1216" s="231">
        <v>7</v>
      </c>
      <c r="KTB1216" s="231">
        <v>2</v>
      </c>
      <c r="KTC1216" s="232" t="s">
        <v>236</v>
      </c>
      <c r="KTD1216" s="233">
        <v>0</v>
      </c>
      <c r="KTE1216" s="234"/>
      <c r="KTF1216" s="235" t="e">
        <f>KTF1217</f>
        <v>#REF!</v>
      </c>
      <c r="KTG1216" s="229" t="s">
        <v>235</v>
      </c>
      <c r="KTH1216" s="230" t="s">
        <v>25</v>
      </c>
      <c r="KTI1216" s="231">
        <v>7</v>
      </c>
      <c r="KTJ1216" s="231">
        <v>2</v>
      </c>
      <c r="KTK1216" s="232" t="s">
        <v>236</v>
      </c>
      <c r="KTL1216" s="233">
        <v>0</v>
      </c>
      <c r="KTM1216" s="234"/>
      <c r="KTN1216" s="235" t="e">
        <f>KTN1217</f>
        <v>#REF!</v>
      </c>
      <c r="KTO1216" s="229" t="s">
        <v>235</v>
      </c>
      <c r="KTP1216" s="230" t="s">
        <v>25</v>
      </c>
      <c r="KTQ1216" s="231">
        <v>7</v>
      </c>
      <c r="KTR1216" s="231">
        <v>2</v>
      </c>
      <c r="KTS1216" s="232" t="s">
        <v>236</v>
      </c>
      <c r="KTT1216" s="233">
        <v>0</v>
      </c>
      <c r="KTU1216" s="234"/>
      <c r="KTV1216" s="235" t="e">
        <f>KTV1217</f>
        <v>#REF!</v>
      </c>
      <c r="KTW1216" s="229" t="s">
        <v>235</v>
      </c>
      <c r="KTX1216" s="230" t="s">
        <v>25</v>
      </c>
      <c r="KTY1216" s="231">
        <v>7</v>
      </c>
      <c r="KTZ1216" s="231">
        <v>2</v>
      </c>
      <c r="KUA1216" s="232" t="s">
        <v>236</v>
      </c>
      <c r="KUB1216" s="233">
        <v>0</v>
      </c>
      <c r="KUC1216" s="234"/>
      <c r="KUD1216" s="235" t="e">
        <f>KUD1217</f>
        <v>#REF!</v>
      </c>
      <c r="KUE1216" s="229" t="s">
        <v>235</v>
      </c>
      <c r="KUF1216" s="230" t="s">
        <v>25</v>
      </c>
      <c r="KUG1216" s="231">
        <v>7</v>
      </c>
      <c r="KUH1216" s="231">
        <v>2</v>
      </c>
      <c r="KUI1216" s="232" t="s">
        <v>236</v>
      </c>
      <c r="KUJ1216" s="233">
        <v>0</v>
      </c>
      <c r="KUK1216" s="234"/>
      <c r="KUL1216" s="235" t="e">
        <f>KUL1217</f>
        <v>#REF!</v>
      </c>
      <c r="KUM1216" s="229" t="s">
        <v>235</v>
      </c>
      <c r="KUN1216" s="230" t="s">
        <v>25</v>
      </c>
      <c r="KUO1216" s="231">
        <v>7</v>
      </c>
      <c r="KUP1216" s="231">
        <v>2</v>
      </c>
      <c r="KUQ1216" s="232" t="s">
        <v>236</v>
      </c>
      <c r="KUR1216" s="233">
        <v>0</v>
      </c>
      <c r="KUS1216" s="234"/>
      <c r="KUT1216" s="235" t="e">
        <f>KUT1217</f>
        <v>#REF!</v>
      </c>
      <c r="KUU1216" s="229" t="s">
        <v>235</v>
      </c>
      <c r="KUV1216" s="230" t="s">
        <v>25</v>
      </c>
      <c r="KUW1216" s="231">
        <v>7</v>
      </c>
      <c r="KUX1216" s="231">
        <v>2</v>
      </c>
      <c r="KUY1216" s="232" t="s">
        <v>236</v>
      </c>
      <c r="KUZ1216" s="233">
        <v>0</v>
      </c>
      <c r="KVA1216" s="234"/>
      <c r="KVB1216" s="235" t="e">
        <f>KVB1217</f>
        <v>#REF!</v>
      </c>
      <c r="KVC1216" s="229" t="s">
        <v>235</v>
      </c>
      <c r="KVD1216" s="230" t="s">
        <v>25</v>
      </c>
      <c r="KVE1216" s="231">
        <v>7</v>
      </c>
      <c r="KVF1216" s="231">
        <v>2</v>
      </c>
      <c r="KVG1216" s="232" t="s">
        <v>236</v>
      </c>
      <c r="KVH1216" s="233">
        <v>0</v>
      </c>
      <c r="KVI1216" s="234"/>
      <c r="KVJ1216" s="235" t="e">
        <f>KVJ1217</f>
        <v>#REF!</v>
      </c>
      <c r="KVK1216" s="229" t="s">
        <v>235</v>
      </c>
      <c r="KVL1216" s="230" t="s">
        <v>25</v>
      </c>
      <c r="KVM1216" s="231">
        <v>7</v>
      </c>
      <c r="KVN1216" s="231">
        <v>2</v>
      </c>
      <c r="KVO1216" s="232" t="s">
        <v>236</v>
      </c>
      <c r="KVP1216" s="233">
        <v>0</v>
      </c>
      <c r="KVQ1216" s="234"/>
      <c r="KVR1216" s="235" t="e">
        <f>KVR1217</f>
        <v>#REF!</v>
      </c>
      <c r="KVS1216" s="229" t="s">
        <v>235</v>
      </c>
      <c r="KVT1216" s="230" t="s">
        <v>25</v>
      </c>
      <c r="KVU1216" s="231">
        <v>7</v>
      </c>
      <c r="KVV1216" s="231">
        <v>2</v>
      </c>
      <c r="KVW1216" s="232" t="s">
        <v>236</v>
      </c>
      <c r="KVX1216" s="233">
        <v>0</v>
      </c>
      <c r="KVY1216" s="234"/>
      <c r="KVZ1216" s="235" t="e">
        <f>KVZ1217</f>
        <v>#REF!</v>
      </c>
      <c r="KWA1216" s="229" t="s">
        <v>235</v>
      </c>
      <c r="KWB1216" s="230" t="s">
        <v>25</v>
      </c>
      <c r="KWC1216" s="231">
        <v>7</v>
      </c>
      <c r="KWD1216" s="231">
        <v>2</v>
      </c>
      <c r="KWE1216" s="232" t="s">
        <v>236</v>
      </c>
      <c r="KWF1216" s="233">
        <v>0</v>
      </c>
      <c r="KWG1216" s="234"/>
      <c r="KWH1216" s="235" t="e">
        <f>KWH1217</f>
        <v>#REF!</v>
      </c>
      <c r="KWI1216" s="229" t="s">
        <v>235</v>
      </c>
      <c r="KWJ1216" s="230" t="s">
        <v>25</v>
      </c>
      <c r="KWK1216" s="231">
        <v>7</v>
      </c>
      <c r="KWL1216" s="231">
        <v>2</v>
      </c>
      <c r="KWM1216" s="232" t="s">
        <v>236</v>
      </c>
      <c r="KWN1216" s="233">
        <v>0</v>
      </c>
      <c r="KWO1216" s="234"/>
      <c r="KWP1216" s="235" t="e">
        <f>KWP1217</f>
        <v>#REF!</v>
      </c>
      <c r="KWQ1216" s="229" t="s">
        <v>235</v>
      </c>
      <c r="KWR1216" s="230" t="s">
        <v>25</v>
      </c>
      <c r="KWS1216" s="231">
        <v>7</v>
      </c>
      <c r="KWT1216" s="231">
        <v>2</v>
      </c>
      <c r="KWU1216" s="232" t="s">
        <v>236</v>
      </c>
      <c r="KWV1216" s="233">
        <v>0</v>
      </c>
      <c r="KWW1216" s="234"/>
      <c r="KWX1216" s="235" t="e">
        <f>KWX1217</f>
        <v>#REF!</v>
      </c>
      <c r="KWY1216" s="229" t="s">
        <v>235</v>
      </c>
      <c r="KWZ1216" s="230" t="s">
        <v>25</v>
      </c>
      <c r="KXA1216" s="231">
        <v>7</v>
      </c>
      <c r="KXB1216" s="231">
        <v>2</v>
      </c>
      <c r="KXC1216" s="232" t="s">
        <v>236</v>
      </c>
      <c r="KXD1216" s="233">
        <v>0</v>
      </c>
      <c r="KXE1216" s="234"/>
      <c r="KXF1216" s="235" t="e">
        <f>KXF1217</f>
        <v>#REF!</v>
      </c>
      <c r="KXG1216" s="229" t="s">
        <v>235</v>
      </c>
      <c r="KXH1216" s="230" t="s">
        <v>25</v>
      </c>
      <c r="KXI1216" s="231">
        <v>7</v>
      </c>
      <c r="KXJ1216" s="231">
        <v>2</v>
      </c>
      <c r="KXK1216" s="232" t="s">
        <v>236</v>
      </c>
      <c r="KXL1216" s="233">
        <v>0</v>
      </c>
      <c r="KXM1216" s="234"/>
      <c r="KXN1216" s="235" t="e">
        <f>KXN1217</f>
        <v>#REF!</v>
      </c>
      <c r="KXO1216" s="229" t="s">
        <v>235</v>
      </c>
      <c r="KXP1216" s="230" t="s">
        <v>25</v>
      </c>
      <c r="KXQ1216" s="231">
        <v>7</v>
      </c>
      <c r="KXR1216" s="231">
        <v>2</v>
      </c>
      <c r="KXS1216" s="232" t="s">
        <v>236</v>
      </c>
      <c r="KXT1216" s="233">
        <v>0</v>
      </c>
      <c r="KXU1216" s="234"/>
      <c r="KXV1216" s="235" t="e">
        <f>KXV1217</f>
        <v>#REF!</v>
      </c>
      <c r="KXW1216" s="229" t="s">
        <v>235</v>
      </c>
      <c r="KXX1216" s="230" t="s">
        <v>25</v>
      </c>
      <c r="KXY1216" s="231">
        <v>7</v>
      </c>
      <c r="KXZ1216" s="231">
        <v>2</v>
      </c>
      <c r="KYA1216" s="232" t="s">
        <v>236</v>
      </c>
      <c r="KYB1216" s="233">
        <v>0</v>
      </c>
      <c r="KYC1216" s="234"/>
      <c r="KYD1216" s="235" t="e">
        <f>KYD1217</f>
        <v>#REF!</v>
      </c>
      <c r="KYE1216" s="229" t="s">
        <v>235</v>
      </c>
      <c r="KYF1216" s="230" t="s">
        <v>25</v>
      </c>
      <c r="KYG1216" s="231">
        <v>7</v>
      </c>
      <c r="KYH1216" s="231">
        <v>2</v>
      </c>
      <c r="KYI1216" s="232" t="s">
        <v>236</v>
      </c>
      <c r="KYJ1216" s="233">
        <v>0</v>
      </c>
      <c r="KYK1216" s="234"/>
      <c r="KYL1216" s="235" t="e">
        <f>KYL1217</f>
        <v>#REF!</v>
      </c>
      <c r="KYM1216" s="229" t="s">
        <v>235</v>
      </c>
      <c r="KYN1216" s="230" t="s">
        <v>25</v>
      </c>
      <c r="KYO1216" s="231">
        <v>7</v>
      </c>
      <c r="KYP1216" s="231">
        <v>2</v>
      </c>
      <c r="KYQ1216" s="232" t="s">
        <v>236</v>
      </c>
      <c r="KYR1216" s="233">
        <v>0</v>
      </c>
      <c r="KYS1216" s="234"/>
      <c r="KYT1216" s="235" t="e">
        <f>KYT1217</f>
        <v>#REF!</v>
      </c>
      <c r="KYU1216" s="229" t="s">
        <v>235</v>
      </c>
      <c r="KYV1216" s="230" t="s">
        <v>25</v>
      </c>
      <c r="KYW1216" s="231">
        <v>7</v>
      </c>
      <c r="KYX1216" s="231">
        <v>2</v>
      </c>
      <c r="KYY1216" s="232" t="s">
        <v>236</v>
      </c>
      <c r="KYZ1216" s="233">
        <v>0</v>
      </c>
      <c r="KZA1216" s="234"/>
      <c r="KZB1216" s="235" t="e">
        <f>KZB1217</f>
        <v>#REF!</v>
      </c>
      <c r="KZC1216" s="229" t="s">
        <v>235</v>
      </c>
      <c r="KZD1216" s="230" t="s">
        <v>25</v>
      </c>
      <c r="KZE1216" s="231">
        <v>7</v>
      </c>
      <c r="KZF1216" s="231">
        <v>2</v>
      </c>
      <c r="KZG1216" s="232" t="s">
        <v>236</v>
      </c>
      <c r="KZH1216" s="233">
        <v>0</v>
      </c>
      <c r="KZI1216" s="234"/>
      <c r="KZJ1216" s="235" t="e">
        <f>KZJ1217</f>
        <v>#REF!</v>
      </c>
      <c r="KZK1216" s="229" t="s">
        <v>235</v>
      </c>
      <c r="KZL1216" s="230" t="s">
        <v>25</v>
      </c>
      <c r="KZM1216" s="231">
        <v>7</v>
      </c>
      <c r="KZN1216" s="231">
        <v>2</v>
      </c>
      <c r="KZO1216" s="232" t="s">
        <v>236</v>
      </c>
      <c r="KZP1216" s="233">
        <v>0</v>
      </c>
      <c r="KZQ1216" s="234"/>
      <c r="KZR1216" s="235" t="e">
        <f>KZR1217</f>
        <v>#REF!</v>
      </c>
      <c r="KZS1216" s="229" t="s">
        <v>235</v>
      </c>
      <c r="KZT1216" s="230" t="s">
        <v>25</v>
      </c>
      <c r="KZU1216" s="231">
        <v>7</v>
      </c>
      <c r="KZV1216" s="231">
        <v>2</v>
      </c>
      <c r="KZW1216" s="232" t="s">
        <v>236</v>
      </c>
      <c r="KZX1216" s="233">
        <v>0</v>
      </c>
      <c r="KZY1216" s="234"/>
      <c r="KZZ1216" s="235" t="e">
        <f>KZZ1217</f>
        <v>#REF!</v>
      </c>
      <c r="LAA1216" s="229" t="s">
        <v>235</v>
      </c>
      <c r="LAB1216" s="230" t="s">
        <v>25</v>
      </c>
      <c r="LAC1216" s="231">
        <v>7</v>
      </c>
      <c r="LAD1216" s="231">
        <v>2</v>
      </c>
      <c r="LAE1216" s="232" t="s">
        <v>236</v>
      </c>
      <c r="LAF1216" s="233">
        <v>0</v>
      </c>
      <c r="LAG1216" s="234"/>
      <c r="LAH1216" s="235" t="e">
        <f>LAH1217</f>
        <v>#REF!</v>
      </c>
      <c r="LAI1216" s="229" t="s">
        <v>235</v>
      </c>
      <c r="LAJ1216" s="230" t="s">
        <v>25</v>
      </c>
      <c r="LAK1216" s="231">
        <v>7</v>
      </c>
      <c r="LAL1216" s="231">
        <v>2</v>
      </c>
      <c r="LAM1216" s="232" t="s">
        <v>236</v>
      </c>
      <c r="LAN1216" s="233">
        <v>0</v>
      </c>
      <c r="LAO1216" s="234"/>
      <c r="LAP1216" s="235" t="e">
        <f>LAP1217</f>
        <v>#REF!</v>
      </c>
      <c r="LAQ1216" s="229" t="s">
        <v>235</v>
      </c>
      <c r="LAR1216" s="230" t="s">
        <v>25</v>
      </c>
      <c r="LAS1216" s="231">
        <v>7</v>
      </c>
      <c r="LAT1216" s="231">
        <v>2</v>
      </c>
      <c r="LAU1216" s="232" t="s">
        <v>236</v>
      </c>
      <c r="LAV1216" s="233">
        <v>0</v>
      </c>
      <c r="LAW1216" s="234"/>
      <c r="LAX1216" s="235" t="e">
        <f>LAX1217</f>
        <v>#REF!</v>
      </c>
      <c r="LAY1216" s="229" t="s">
        <v>235</v>
      </c>
      <c r="LAZ1216" s="230" t="s">
        <v>25</v>
      </c>
      <c r="LBA1216" s="231">
        <v>7</v>
      </c>
      <c r="LBB1216" s="231">
        <v>2</v>
      </c>
      <c r="LBC1216" s="232" t="s">
        <v>236</v>
      </c>
      <c r="LBD1216" s="233">
        <v>0</v>
      </c>
      <c r="LBE1216" s="234"/>
      <c r="LBF1216" s="235" t="e">
        <f>LBF1217</f>
        <v>#REF!</v>
      </c>
      <c r="LBG1216" s="229" t="s">
        <v>235</v>
      </c>
      <c r="LBH1216" s="230" t="s">
        <v>25</v>
      </c>
      <c r="LBI1216" s="231">
        <v>7</v>
      </c>
      <c r="LBJ1216" s="231">
        <v>2</v>
      </c>
      <c r="LBK1216" s="232" t="s">
        <v>236</v>
      </c>
      <c r="LBL1216" s="233">
        <v>0</v>
      </c>
      <c r="LBM1216" s="234"/>
      <c r="LBN1216" s="235" t="e">
        <f>LBN1217</f>
        <v>#REF!</v>
      </c>
      <c r="LBO1216" s="229" t="s">
        <v>235</v>
      </c>
      <c r="LBP1216" s="230" t="s">
        <v>25</v>
      </c>
      <c r="LBQ1216" s="231">
        <v>7</v>
      </c>
      <c r="LBR1216" s="231">
        <v>2</v>
      </c>
      <c r="LBS1216" s="232" t="s">
        <v>236</v>
      </c>
      <c r="LBT1216" s="233">
        <v>0</v>
      </c>
      <c r="LBU1216" s="234"/>
      <c r="LBV1216" s="235" t="e">
        <f>LBV1217</f>
        <v>#REF!</v>
      </c>
      <c r="LBW1216" s="229" t="s">
        <v>235</v>
      </c>
      <c r="LBX1216" s="230" t="s">
        <v>25</v>
      </c>
      <c r="LBY1216" s="231">
        <v>7</v>
      </c>
      <c r="LBZ1216" s="231">
        <v>2</v>
      </c>
      <c r="LCA1216" s="232" t="s">
        <v>236</v>
      </c>
      <c r="LCB1216" s="233">
        <v>0</v>
      </c>
      <c r="LCC1216" s="234"/>
      <c r="LCD1216" s="235" t="e">
        <f>LCD1217</f>
        <v>#REF!</v>
      </c>
      <c r="LCE1216" s="229" t="s">
        <v>235</v>
      </c>
      <c r="LCF1216" s="230" t="s">
        <v>25</v>
      </c>
      <c r="LCG1216" s="231">
        <v>7</v>
      </c>
      <c r="LCH1216" s="231">
        <v>2</v>
      </c>
      <c r="LCI1216" s="232" t="s">
        <v>236</v>
      </c>
      <c r="LCJ1216" s="233">
        <v>0</v>
      </c>
      <c r="LCK1216" s="234"/>
      <c r="LCL1216" s="235" t="e">
        <f>LCL1217</f>
        <v>#REF!</v>
      </c>
      <c r="LCM1216" s="229" t="s">
        <v>235</v>
      </c>
      <c r="LCN1216" s="230" t="s">
        <v>25</v>
      </c>
      <c r="LCO1216" s="231">
        <v>7</v>
      </c>
      <c r="LCP1216" s="231">
        <v>2</v>
      </c>
      <c r="LCQ1216" s="232" t="s">
        <v>236</v>
      </c>
      <c r="LCR1216" s="233">
        <v>0</v>
      </c>
      <c r="LCS1216" s="234"/>
      <c r="LCT1216" s="235" t="e">
        <f>LCT1217</f>
        <v>#REF!</v>
      </c>
      <c r="LCU1216" s="229" t="s">
        <v>235</v>
      </c>
      <c r="LCV1216" s="230" t="s">
        <v>25</v>
      </c>
      <c r="LCW1216" s="231">
        <v>7</v>
      </c>
      <c r="LCX1216" s="231">
        <v>2</v>
      </c>
      <c r="LCY1216" s="232" t="s">
        <v>236</v>
      </c>
      <c r="LCZ1216" s="233">
        <v>0</v>
      </c>
      <c r="LDA1216" s="234"/>
      <c r="LDB1216" s="235" t="e">
        <f>LDB1217</f>
        <v>#REF!</v>
      </c>
      <c r="LDC1216" s="229" t="s">
        <v>235</v>
      </c>
      <c r="LDD1216" s="230" t="s">
        <v>25</v>
      </c>
      <c r="LDE1216" s="231">
        <v>7</v>
      </c>
      <c r="LDF1216" s="231">
        <v>2</v>
      </c>
      <c r="LDG1216" s="232" t="s">
        <v>236</v>
      </c>
      <c r="LDH1216" s="233">
        <v>0</v>
      </c>
      <c r="LDI1216" s="234"/>
      <c r="LDJ1216" s="235" t="e">
        <f>LDJ1217</f>
        <v>#REF!</v>
      </c>
      <c r="LDK1216" s="229" t="s">
        <v>235</v>
      </c>
      <c r="LDL1216" s="230" t="s">
        <v>25</v>
      </c>
      <c r="LDM1216" s="231">
        <v>7</v>
      </c>
      <c r="LDN1216" s="231">
        <v>2</v>
      </c>
      <c r="LDO1216" s="232" t="s">
        <v>236</v>
      </c>
      <c r="LDP1216" s="233">
        <v>0</v>
      </c>
      <c r="LDQ1216" s="234"/>
      <c r="LDR1216" s="235" t="e">
        <f>LDR1217</f>
        <v>#REF!</v>
      </c>
      <c r="LDS1216" s="229" t="s">
        <v>235</v>
      </c>
      <c r="LDT1216" s="230" t="s">
        <v>25</v>
      </c>
      <c r="LDU1216" s="231">
        <v>7</v>
      </c>
      <c r="LDV1216" s="231">
        <v>2</v>
      </c>
      <c r="LDW1216" s="232" t="s">
        <v>236</v>
      </c>
      <c r="LDX1216" s="233">
        <v>0</v>
      </c>
      <c r="LDY1216" s="234"/>
      <c r="LDZ1216" s="235" t="e">
        <f>LDZ1217</f>
        <v>#REF!</v>
      </c>
      <c r="LEA1216" s="229" t="s">
        <v>235</v>
      </c>
      <c r="LEB1216" s="230" t="s">
        <v>25</v>
      </c>
      <c r="LEC1216" s="231">
        <v>7</v>
      </c>
      <c r="LED1216" s="231">
        <v>2</v>
      </c>
      <c r="LEE1216" s="232" t="s">
        <v>236</v>
      </c>
      <c r="LEF1216" s="233">
        <v>0</v>
      </c>
      <c r="LEG1216" s="234"/>
      <c r="LEH1216" s="235" t="e">
        <f>LEH1217</f>
        <v>#REF!</v>
      </c>
      <c r="LEI1216" s="229" t="s">
        <v>235</v>
      </c>
      <c r="LEJ1216" s="230" t="s">
        <v>25</v>
      </c>
      <c r="LEK1216" s="231">
        <v>7</v>
      </c>
      <c r="LEL1216" s="231">
        <v>2</v>
      </c>
      <c r="LEM1216" s="232" t="s">
        <v>236</v>
      </c>
      <c r="LEN1216" s="233">
        <v>0</v>
      </c>
      <c r="LEO1216" s="234"/>
      <c r="LEP1216" s="235" t="e">
        <f>LEP1217</f>
        <v>#REF!</v>
      </c>
      <c r="LEQ1216" s="229" t="s">
        <v>235</v>
      </c>
      <c r="LER1216" s="230" t="s">
        <v>25</v>
      </c>
      <c r="LES1216" s="231">
        <v>7</v>
      </c>
      <c r="LET1216" s="231">
        <v>2</v>
      </c>
      <c r="LEU1216" s="232" t="s">
        <v>236</v>
      </c>
      <c r="LEV1216" s="233">
        <v>0</v>
      </c>
      <c r="LEW1216" s="234"/>
      <c r="LEX1216" s="235" t="e">
        <f>LEX1217</f>
        <v>#REF!</v>
      </c>
      <c r="LEY1216" s="229" t="s">
        <v>235</v>
      </c>
      <c r="LEZ1216" s="230" t="s">
        <v>25</v>
      </c>
      <c r="LFA1216" s="231">
        <v>7</v>
      </c>
      <c r="LFB1216" s="231">
        <v>2</v>
      </c>
      <c r="LFC1216" s="232" t="s">
        <v>236</v>
      </c>
      <c r="LFD1216" s="233">
        <v>0</v>
      </c>
      <c r="LFE1216" s="234"/>
      <c r="LFF1216" s="235" t="e">
        <f>LFF1217</f>
        <v>#REF!</v>
      </c>
      <c r="LFG1216" s="229" t="s">
        <v>235</v>
      </c>
      <c r="LFH1216" s="230" t="s">
        <v>25</v>
      </c>
      <c r="LFI1216" s="231">
        <v>7</v>
      </c>
      <c r="LFJ1216" s="231">
        <v>2</v>
      </c>
      <c r="LFK1216" s="232" t="s">
        <v>236</v>
      </c>
      <c r="LFL1216" s="233">
        <v>0</v>
      </c>
      <c r="LFM1216" s="234"/>
      <c r="LFN1216" s="235" t="e">
        <f>LFN1217</f>
        <v>#REF!</v>
      </c>
      <c r="LFO1216" s="229" t="s">
        <v>235</v>
      </c>
      <c r="LFP1216" s="230" t="s">
        <v>25</v>
      </c>
      <c r="LFQ1216" s="231">
        <v>7</v>
      </c>
      <c r="LFR1216" s="231">
        <v>2</v>
      </c>
      <c r="LFS1216" s="232" t="s">
        <v>236</v>
      </c>
      <c r="LFT1216" s="233">
        <v>0</v>
      </c>
      <c r="LFU1216" s="234"/>
      <c r="LFV1216" s="235" t="e">
        <f>LFV1217</f>
        <v>#REF!</v>
      </c>
      <c r="LFW1216" s="229" t="s">
        <v>235</v>
      </c>
      <c r="LFX1216" s="230" t="s">
        <v>25</v>
      </c>
      <c r="LFY1216" s="231">
        <v>7</v>
      </c>
      <c r="LFZ1216" s="231">
        <v>2</v>
      </c>
      <c r="LGA1216" s="232" t="s">
        <v>236</v>
      </c>
      <c r="LGB1216" s="233">
        <v>0</v>
      </c>
      <c r="LGC1216" s="234"/>
      <c r="LGD1216" s="235" t="e">
        <f>LGD1217</f>
        <v>#REF!</v>
      </c>
      <c r="LGE1216" s="229" t="s">
        <v>235</v>
      </c>
      <c r="LGF1216" s="230" t="s">
        <v>25</v>
      </c>
      <c r="LGG1216" s="231">
        <v>7</v>
      </c>
      <c r="LGH1216" s="231">
        <v>2</v>
      </c>
      <c r="LGI1216" s="232" t="s">
        <v>236</v>
      </c>
      <c r="LGJ1216" s="233">
        <v>0</v>
      </c>
      <c r="LGK1216" s="234"/>
      <c r="LGL1216" s="235" t="e">
        <f>LGL1217</f>
        <v>#REF!</v>
      </c>
      <c r="LGM1216" s="229" t="s">
        <v>235</v>
      </c>
      <c r="LGN1216" s="230" t="s">
        <v>25</v>
      </c>
      <c r="LGO1216" s="231">
        <v>7</v>
      </c>
      <c r="LGP1216" s="231">
        <v>2</v>
      </c>
      <c r="LGQ1216" s="232" t="s">
        <v>236</v>
      </c>
      <c r="LGR1216" s="233">
        <v>0</v>
      </c>
      <c r="LGS1216" s="234"/>
      <c r="LGT1216" s="235" t="e">
        <f>LGT1217</f>
        <v>#REF!</v>
      </c>
      <c r="LGU1216" s="229" t="s">
        <v>235</v>
      </c>
      <c r="LGV1216" s="230" t="s">
        <v>25</v>
      </c>
      <c r="LGW1216" s="231">
        <v>7</v>
      </c>
      <c r="LGX1216" s="231">
        <v>2</v>
      </c>
      <c r="LGY1216" s="232" t="s">
        <v>236</v>
      </c>
      <c r="LGZ1216" s="233">
        <v>0</v>
      </c>
      <c r="LHA1216" s="234"/>
      <c r="LHB1216" s="235" t="e">
        <f>LHB1217</f>
        <v>#REF!</v>
      </c>
      <c r="LHC1216" s="229" t="s">
        <v>235</v>
      </c>
      <c r="LHD1216" s="230" t="s">
        <v>25</v>
      </c>
      <c r="LHE1216" s="231">
        <v>7</v>
      </c>
      <c r="LHF1216" s="231">
        <v>2</v>
      </c>
      <c r="LHG1216" s="232" t="s">
        <v>236</v>
      </c>
      <c r="LHH1216" s="233">
        <v>0</v>
      </c>
      <c r="LHI1216" s="234"/>
      <c r="LHJ1216" s="235" t="e">
        <f>LHJ1217</f>
        <v>#REF!</v>
      </c>
      <c r="LHK1216" s="229" t="s">
        <v>235</v>
      </c>
      <c r="LHL1216" s="230" t="s">
        <v>25</v>
      </c>
      <c r="LHM1216" s="231">
        <v>7</v>
      </c>
      <c r="LHN1216" s="231">
        <v>2</v>
      </c>
      <c r="LHO1216" s="232" t="s">
        <v>236</v>
      </c>
      <c r="LHP1216" s="233">
        <v>0</v>
      </c>
      <c r="LHQ1216" s="234"/>
      <c r="LHR1216" s="235" t="e">
        <f>LHR1217</f>
        <v>#REF!</v>
      </c>
      <c r="LHS1216" s="229" t="s">
        <v>235</v>
      </c>
      <c r="LHT1216" s="230" t="s">
        <v>25</v>
      </c>
      <c r="LHU1216" s="231">
        <v>7</v>
      </c>
      <c r="LHV1216" s="231">
        <v>2</v>
      </c>
      <c r="LHW1216" s="232" t="s">
        <v>236</v>
      </c>
      <c r="LHX1216" s="233">
        <v>0</v>
      </c>
      <c r="LHY1216" s="234"/>
      <c r="LHZ1216" s="235" t="e">
        <f>LHZ1217</f>
        <v>#REF!</v>
      </c>
      <c r="LIA1216" s="229" t="s">
        <v>235</v>
      </c>
      <c r="LIB1216" s="230" t="s">
        <v>25</v>
      </c>
      <c r="LIC1216" s="231">
        <v>7</v>
      </c>
      <c r="LID1216" s="231">
        <v>2</v>
      </c>
      <c r="LIE1216" s="232" t="s">
        <v>236</v>
      </c>
      <c r="LIF1216" s="233">
        <v>0</v>
      </c>
      <c r="LIG1216" s="234"/>
      <c r="LIH1216" s="235" t="e">
        <f>LIH1217</f>
        <v>#REF!</v>
      </c>
      <c r="LII1216" s="229" t="s">
        <v>235</v>
      </c>
      <c r="LIJ1216" s="230" t="s">
        <v>25</v>
      </c>
      <c r="LIK1216" s="231">
        <v>7</v>
      </c>
      <c r="LIL1216" s="231">
        <v>2</v>
      </c>
      <c r="LIM1216" s="232" t="s">
        <v>236</v>
      </c>
      <c r="LIN1216" s="233">
        <v>0</v>
      </c>
      <c r="LIO1216" s="234"/>
      <c r="LIP1216" s="235" t="e">
        <f>LIP1217</f>
        <v>#REF!</v>
      </c>
      <c r="LIQ1216" s="229" t="s">
        <v>235</v>
      </c>
      <c r="LIR1216" s="230" t="s">
        <v>25</v>
      </c>
      <c r="LIS1216" s="231">
        <v>7</v>
      </c>
      <c r="LIT1216" s="231">
        <v>2</v>
      </c>
      <c r="LIU1216" s="232" t="s">
        <v>236</v>
      </c>
      <c r="LIV1216" s="233">
        <v>0</v>
      </c>
      <c r="LIW1216" s="234"/>
      <c r="LIX1216" s="235" t="e">
        <f>LIX1217</f>
        <v>#REF!</v>
      </c>
      <c r="LIY1216" s="229" t="s">
        <v>235</v>
      </c>
      <c r="LIZ1216" s="230" t="s">
        <v>25</v>
      </c>
      <c r="LJA1216" s="231">
        <v>7</v>
      </c>
      <c r="LJB1216" s="231">
        <v>2</v>
      </c>
      <c r="LJC1216" s="232" t="s">
        <v>236</v>
      </c>
      <c r="LJD1216" s="233">
        <v>0</v>
      </c>
      <c r="LJE1216" s="234"/>
      <c r="LJF1216" s="235" t="e">
        <f>LJF1217</f>
        <v>#REF!</v>
      </c>
      <c r="LJG1216" s="229" t="s">
        <v>235</v>
      </c>
      <c r="LJH1216" s="230" t="s">
        <v>25</v>
      </c>
      <c r="LJI1216" s="231">
        <v>7</v>
      </c>
      <c r="LJJ1216" s="231">
        <v>2</v>
      </c>
      <c r="LJK1216" s="232" t="s">
        <v>236</v>
      </c>
      <c r="LJL1216" s="233">
        <v>0</v>
      </c>
      <c r="LJM1216" s="234"/>
      <c r="LJN1216" s="235" t="e">
        <f>LJN1217</f>
        <v>#REF!</v>
      </c>
      <c r="LJO1216" s="229" t="s">
        <v>235</v>
      </c>
      <c r="LJP1216" s="230" t="s">
        <v>25</v>
      </c>
      <c r="LJQ1216" s="231">
        <v>7</v>
      </c>
      <c r="LJR1216" s="231">
        <v>2</v>
      </c>
      <c r="LJS1216" s="232" t="s">
        <v>236</v>
      </c>
      <c r="LJT1216" s="233">
        <v>0</v>
      </c>
      <c r="LJU1216" s="234"/>
      <c r="LJV1216" s="235" t="e">
        <f>LJV1217</f>
        <v>#REF!</v>
      </c>
      <c r="LJW1216" s="229" t="s">
        <v>235</v>
      </c>
      <c r="LJX1216" s="230" t="s">
        <v>25</v>
      </c>
      <c r="LJY1216" s="231">
        <v>7</v>
      </c>
      <c r="LJZ1216" s="231">
        <v>2</v>
      </c>
      <c r="LKA1216" s="232" t="s">
        <v>236</v>
      </c>
      <c r="LKB1216" s="233">
        <v>0</v>
      </c>
      <c r="LKC1216" s="234"/>
      <c r="LKD1216" s="235" t="e">
        <f>LKD1217</f>
        <v>#REF!</v>
      </c>
      <c r="LKE1216" s="229" t="s">
        <v>235</v>
      </c>
      <c r="LKF1216" s="230" t="s">
        <v>25</v>
      </c>
      <c r="LKG1216" s="231">
        <v>7</v>
      </c>
      <c r="LKH1216" s="231">
        <v>2</v>
      </c>
      <c r="LKI1216" s="232" t="s">
        <v>236</v>
      </c>
      <c r="LKJ1216" s="233">
        <v>0</v>
      </c>
      <c r="LKK1216" s="234"/>
      <c r="LKL1216" s="235" t="e">
        <f>LKL1217</f>
        <v>#REF!</v>
      </c>
      <c r="LKM1216" s="229" t="s">
        <v>235</v>
      </c>
      <c r="LKN1216" s="230" t="s">
        <v>25</v>
      </c>
      <c r="LKO1216" s="231">
        <v>7</v>
      </c>
      <c r="LKP1216" s="231">
        <v>2</v>
      </c>
      <c r="LKQ1216" s="232" t="s">
        <v>236</v>
      </c>
      <c r="LKR1216" s="233">
        <v>0</v>
      </c>
      <c r="LKS1216" s="234"/>
      <c r="LKT1216" s="235" t="e">
        <f>LKT1217</f>
        <v>#REF!</v>
      </c>
      <c r="LKU1216" s="229" t="s">
        <v>235</v>
      </c>
      <c r="LKV1216" s="230" t="s">
        <v>25</v>
      </c>
      <c r="LKW1216" s="231">
        <v>7</v>
      </c>
      <c r="LKX1216" s="231">
        <v>2</v>
      </c>
      <c r="LKY1216" s="232" t="s">
        <v>236</v>
      </c>
      <c r="LKZ1216" s="233">
        <v>0</v>
      </c>
      <c r="LLA1216" s="234"/>
      <c r="LLB1216" s="235" t="e">
        <f>LLB1217</f>
        <v>#REF!</v>
      </c>
      <c r="LLC1216" s="229" t="s">
        <v>235</v>
      </c>
      <c r="LLD1216" s="230" t="s">
        <v>25</v>
      </c>
      <c r="LLE1216" s="231">
        <v>7</v>
      </c>
      <c r="LLF1216" s="231">
        <v>2</v>
      </c>
      <c r="LLG1216" s="232" t="s">
        <v>236</v>
      </c>
      <c r="LLH1216" s="233">
        <v>0</v>
      </c>
      <c r="LLI1216" s="234"/>
      <c r="LLJ1216" s="235" t="e">
        <f>LLJ1217</f>
        <v>#REF!</v>
      </c>
      <c r="LLK1216" s="229" t="s">
        <v>235</v>
      </c>
      <c r="LLL1216" s="230" t="s">
        <v>25</v>
      </c>
      <c r="LLM1216" s="231">
        <v>7</v>
      </c>
      <c r="LLN1216" s="231">
        <v>2</v>
      </c>
      <c r="LLO1216" s="232" t="s">
        <v>236</v>
      </c>
      <c r="LLP1216" s="233">
        <v>0</v>
      </c>
      <c r="LLQ1216" s="234"/>
      <c r="LLR1216" s="235" t="e">
        <f>LLR1217</f>
        <v>#REF!</v>
      </c>
      <c r="LLS1216" s="229" t="s">
        <v>235</v>
      </c>
      <c r="LLT1216" s="230" t="s">
        <v>25</v>
      </c>
      <c r="LLU1216" s="231">
        <v>7</v>
      </c>
      <c r="LLV1216" s="231">
        <v>2</v>
      </c>
      <c r="LLW1216" s="232" t="s">
        <v>236</v>
      </c>
      <c r="LLX1216" s="233">
        <v>0</v>
      </c>
      <c r="LLY1216" s="234"/>
      <c r="LLZ1216" s="235" t="e">
        <f>LLZ1217</f>
        <v>#REF!</v>
      </c>
      <c r="LMA1216" s="229" t="s">
        <v>235</v>
      </c>
      <c r="LMB1216" s="230" t="s">
        <v>25</v>
      </c>
      <c r="LMC1216" s="231">
        <v>7</v>
      </c>
      <c r="LMD1216" s="231">
        <v>2</v>
      </c>
      <c r="LME1216" s="232" t="s">
        <v>236</v>
      </c>
      <c r="LMF1216" s="233">
        <v>0</v>
      </c>
      <c r="LMG1216" s="234"/>
      <c r="LMH1216" s="235" t="e">
        <f>LMH1217</f>
        <v>#REF!</v>
      </c>
      <c r="LMI1216" s="229" t="s">
        <v>235</v>
      </c>
      <c r="LMJ1216" s="230" t="s">
        <v>25</v>
      </c>
      <c r="LMK1216" s="231">
        <v>7</v>
      </c>
      <c r="LML1216" s="231">
        <v>2</v>
      </c>
      <c r="LMM1216" s="232" t="s">
        <v>236</v>
      </c>
      <c r="LMN1216" s="233">
        <v>0</v>
      </c>
      <c r="LMO1216" s="234"/>
      <c r="LMP1216" s="235" t="e">
        <f>LMP1217</f>
        <v>#REF!</v>
      </c>
      <c r="LMQ1216" s="229" t="s">
        <v>235</v>
      </c>
      <c r="LMR1216" s="230" t="s">
        <v>25</v>
      </c>
      <c r="LMS1216" s="231">
        <v>7</v>
      </c>
      <c r="LMT1216" s="231">
        <v>2</v>
      </c>
      <c r="LMU1216" s="232" t="s">
        <v>236</v>
      </c>
      <c r="LMV1216" s="233">
        <v>0</v>
      </c>
      <c r="LMW1216" s="234"/>
      <c r="LMX1216" s="235" t="e">
        <f>LMX1217</f>
        <v>#REF!</v>
      </c>
      <c r="LMY1216" s="229" t="s">
        <v>235</v>
      </c>
      <c r="LMZ1216" s="230" t="s">
        <v>25</v>
      </c>
      <c r="LNA1216" s="231">
        <v>7</v>
      </c>
      <c r="LNB1216" s="231">
        <v>2</v>
      </c>
      <c r="LNC1216" s="232" t="s">
        <v>236</v>
      </c>
      <c r="LND1216" s="233">
        <v>0</v>
      </c>
      <c r="LNE1216" s="234"/>
      <c r="LNF1216" s="235" t="e">
        <f>LNF1217</f>
        <v>#REF!</v>
      </c>
      <c r="LNG1216" s="229" t="s">
        <v>235</v>
      </c>
      <c r="LNH1216" s="230" t="s">
        <v>25</v>
      </c>
      <c r="LNI1216" s="231">
        <v>7</v>
      </c>
      <c r="LNJ1216" s="231">
        <v>2</v>
      </c>
      <c r="LNK1216" s="232" t="s">
        <v>236</v>
      </c>
      <c r="LNL1216" s="233">
        <v>0</v>
      </c>
      <c r="LNM1216" s="234"/>
      <c r="LNN1216" s="235" t="e">
        <f>LNN1217</f>
        <v>#REF!</v>
      </c>
      <c r="LNO1216" s="229" t="s">
        <v>235</v>
      </c>
      <c r="LNP1216" s="230" t="s">
        <v>25</v>
      </c>
      <c r="LNQ1216" s="231">
        <v>7</v>
      </c>
      <c r="LNR1216" s="231">
        <v>2</v>
      </c>
      <c r="LNS1216" s="232" t="s">
        <v>236</v>
      </c>
      <c r="LNT1216" s="233">
        <v>0</v>
      </c>
      <c r="LNU1216" s="234"/>
      <c r="LNV1216" s="235" t="e">
        <f>LNV1217</f>
        <v>#REF!</v>
      </c>
      <c r="LNW1216" s="229" t="s">
        <v>235</v>
      </c>
      <c r="LNX1216" s="230" t="s">
        <v>25</v>
      </c>
      <c r="LNY1216" s="231">
        <v>7</v>
      </c>
      <c r="LNZ1216" s="231">
        <v>2</v>
      </c>
      <c r="LOA1216" s="232" t="s">
        <v>236</v>
      </c>
      <c r="LOB1216" s="233">
        <v>0</v>
      </c>
      <c r="LOC1216" s="234"/>
      <c r="LOD1216" s="235" t="e">
        <f>LOD1217</f>
        <v>#REF!</v>
      </c>
      <c r="LOE1216" s="229" t="s">
        <v>235</v>
      </c>
      <c r="LOF1216" s="230" t="s">
        <v>25</v>
      </c>
      <c r="LOG1216" s="231">
        <v>7</v>
      </c>
      <c r="LOH1216" s="231">
        <v>2</v>
      </c>
      <c r="LOI1216" s="232" t="s">
        <v>236</v>
      </c>
      <c r="LOJ1216" s="233">
        <v>0</v>
      </c>
      <c r="LOK1216" s="234"/>
      <c r="LOL1216" s="235" t="e">
        <f>LOL1217</f>
        <v>#REF!</v>
      </c>
      <c r="LOM1216" s="229" t="s">
        <v>235</v>
      </c>
      <c r="LON1216" s="230" t="s">
        <v>25</v>
      </c>
      <c r="LOO1216" s="231">
        <v>7</v>
      </c>
      <c r="LOP1216" s="231">
        <v>2</v>
      </c>
      <c r="LOQ1216" s="232" t="s">
        <v>236</v>
      </c>
      <c r="LOR1216" s="233">
        <v>0</v>
      </c>
      <c r="LOS1216" s="234"/>
      <c r="LOT1216" s="235" t="e">
        <f>LOT1217</f>
        <v>#REF!</v>
      </c>
      <c r="LOU1216" s="229" t="s">
        <v>235</v>
      </c>
      <c r="LOV1216" s="230" t="s">
        <v>25</v>
      </c>
      <c r="LOW1216" s="231">
        <v>7</v>
      </c>
      <c r="LOX1216" s="231">
        <v>2</v>
      </c>
      <c r="LOY1216" s="232" t="s">
        <v>236</v>
      </c>
      <c r="LOZ1216" s="233">
        <v>0</v>
      </c>
      <c r="LPA1216" s="234"/>
      <c r="LPB1216" s="235" t="e">
        <f>LPB1217</f>
        <v>#REF!</v>
      </c>
      <c r="LPC1216" s="229" t="s">
        <v>235</v>
      </c>
      <c r="LPD1216" s="230" t="s">
        <v>25</v>
      </c>
      <c r="LPE1216" s="231">
        <v>7</v>
      </c>
      <c r="LPF1216" s="231">
        <v>2</v>
      </c>
      <c r="LPG1216" s="232" t="s">
        <v>236</v>
      </c>
      <c r="LPH1216" s="233">
        <v>0</v>
      </c>
      <c r="LPI1216" s="234"/>
      <c r="LPJ1216" s="235" t="e">
        <f>LPJ1217</f>
        <v>#REF!</v>
      </c>
      <c r="LPK1216" s="229" t="s">
        <v>235</v>
      </c>
      <c r="LPL1216" s="230" t="s">
        <v>25</v>
      </c>
      <c r="LPM1216" s="231">
        <v>7</v>
      </c>
      <c r="LPN1216" s="231">
        <v>2</v>
      </c>
      <c r="LPO1216" s="232" t="s">
        <v>236</v>
      </c>
      <c r="LPP1216" s="233">
        <v>0</v>
      </c>
      <c r="LPQ1216" s="234"/>
      <c r="LPR1216" s="235" t="e">
        <f>LPR1217</f>
        <v>#REF!</v>
      </c>
      <c r="LPS1216" s="229" t="s">
        <v>235</v>
      </c>
      <c r="LPT1216" s="230" t="s">
        <v>25</v>
      </c>
      <c r="LPU1216" s="231">
        <v>7</v>
      </c>
      <c r="LPV1216" s="231">
        <v>2</v>
      </c>
      <c r="LPW1216" s="232" t="s">
        <v>236</v>
      </c>
      <c r="LPX1216" s="233">
        <v>0</v>
      </c>
      <c r="LPY1216" s="234"/>
      <c r="LPZ1216" s="235" t="e">
        <f>LPZ1217</f>
        <v>#REF!</v>
      </c>
      <c r="LQA1216" s="229" t="s">
        <v>235</v>
      </c>
      <c r="LQB1216" s="230" t="s">
        <v>25</v>
      </c>
      <c r="LQC1216" s="231">
        <v>7</v>
      </c>
      <c r="LQD1216" s="231">
        <v>2</v>
      </c>
      <c r="LQE1216" s="232" t="s">
        <v>236</v>
      </c>
      <c r="LQF1216" s="233">
        <v>0</v>
      </c>
      <c r="LQG1216" s="234"/>
      <c r="LQH1216" s="235" t="e">
        <f>LQH1217</f>
        <v>#REF!</v>
      </c>
      <c r="LQI1216" s="229" t="s">
        <v>235</v>
      </c>
      <c r="LQJ1216" s="230" t="s">
        <v>25</v>
      </c>
      <c r="LQK1216" s="231">
        <v>7</v>
      </c>
      <c r="LQL1216" s="231">
        <v>2</v>
      </c>
      <c r="LQM1216" s="232" t="s">
        <v>236</v>
      </c>
      <c r="LQN1216" s="233">
        <v>0</v>
      </c>
      <c r="LQO1216" s="234"/>
      <c r="LQP1216" s="235" t="e">
        <f>LQP1217</f>
        <v>#REF!</v>
      </c>
      <c r="LQQ1216" s="229" t="s">
        <v>235</v>
      </c>
      <c r="LQR1216" s="230" t="s">
        <v>25</v>
      </c>
      <c r="LQS1216" s="231">
        <v>7</v>
      </c>
      <c r="LQT1216" s="231">
        <v>2</v>
      </c>
      <c r="LQU1216" s="232" t="s">
        <v>236</v>
      </c>
      <c r="LQV1216" s="233">
        <v>0</v>
      </c>
      <c r="LQW1216" s="234"/>
      <c r="LQX1216" s="235" t="e">
        <f>LQX1217</f>
        <v>#REF!</v>
      </c>
      <c r="LQY1216" s="229" t="s">
        <v>235</v>
      </c>
      <c r="LQZ1216" s="230" t="s">
        <v>25</v>
      </c>
      <c r="LRA1216" s="231">
        <v>7</v>
      </c>
      <c r="LRB1216" s="231">
        <v>2</v>
      </c>
      <c r="LRC1216" s="232" t="s">
        <v>236</v>
      </c>
      <c r="LRD1216" s="233">
        <v>0</v>
      </c>
      <c r="LRE1216" s="234"/>
      <c r="LRF1216" s="235" t="e">
        <f>LRF1217</f>
        <v>#REF!</v>
      </c>
      <c r="LRG1216" s="229" t="s">
        <v>235</v>
      </c>
      <c r="LRH1216" s="230" t="s">
        <v>25</v>
      </c>
      <c r="LRI1216" s="231">
        <v>7</v>
      </c>
      <c r="LRJ1216" s="231">
        <v>2</v>
      </c>
      <c r="LRK1216" s="232" t="s">
        <v>236</v>
      </c>
      <c r="LRL1216" s="233">
        <v>0</v>
      </c>
      <c r="LRM1216" s="234"/>
      <c r="LRN1216" s="235" t="e">
        <f>LRN1217</f>
        <v>#REF!</v>
      </c>
      <c r="LRO1216" s="229" t="s">
        <v>235</v>
      </c>
      <c r="LRP1216" s="230" t="s">
        <v>25</v>
      </c>
      <c r="LRQ1216" s="231">
        <v>7</v>
      </c>
      <c r="LRR1216" s="231">
        <v>2</v>
      </c>
      <c r="LRS1216" s="232" t="s">
        <v>236</v>
      </c>
      <c r="LRT1216" s="233">
        <v>0</v>
      </c>
      <c r="LRU1216" s="234"/>
      <c r="LRV1216" s="235" t="e">
        <f>LRV1217</f>
        <v>#REF!</v>
      </c>
      <c r="LRW1216" s="229" t="s">
        <v>235</v>
      </c>
      <c r="LRX1216" s="230" t="s">
        <v>25</v>
      </c>
      <c r="LRY1216" s="231">
        <v>7</v>
      </c>
      <c r="LRZ1216" s="231">
        <v>2</v>
      </c>
      <c r="LSA1216" s="232" t="s">
        <v>236</v>
      </c>
      <c r="LSB1216" s="233">
        <v>0</v>
      </c>
      <c r="LSC1216" s="234"/>
      <c r="LSD1216" s="235" t="e">
        <f>LSD1217</f>
        <v>#REF!</v>
      </c>
      <c r="LSE1216" s="229" t="s">
        <v>235</v>
      </c>
      <c r="LSF1216" s="230" t="s">
        <v>25</v>
      </c>
      <c r="LSG1216" s="231">
        <v>7</v>
      </c>
      <c r="LSH1216" s="231">
        <v>2</v>
      </c>
      <c r="LSI1216" s="232" t="s">
        <v>236</v>
      </c>
      <c r="LSJ1216" s="233">
        <v>0</v>
      </c>
      <c r="LSK1216" s="234"/>
      <c r="LSL1216" s="235" t="e">
        <f>LSL1217</f>
        <v>#REF!</v>
      </c>
      <c r="LSM1216" s="229" t="s">
        <v>235</v>
      </c>
      <c r="LSN1216" s="230" t="s">
        <v>25</v>
      </c>
      <c r="LSO1216" s="231">
        <v>7</v>
      </c>
      <c r="LSP1216" s="231">
        <v>2</v>
      </c>
      <c r="LSQ1216" s="232" t="s">
        <v>236</v>
      </c>
      <c r="LSR1216" s="233">
        <v>0</v>
      </c>
      <c r="LSS1216" s="234"/>
      <c r="LST1216" s="235" t="e">
        <f>LST1217</f>
        <v>#REF!</v>
      </c>
      <c r="LSU1216" s="229" t="s">
        <v>235</v>
      </c>
      <c r="LSV1216" s="230" t="s">
        <v>25</v>
      </c>
      <c r="LSW1216" s="231">
        <v>7</v>
      </c>
      <c r="LSX1216" s="231">
        <v>2</v>
      </c>
      <c r="LSY1216" s="232" t="s">
        <v>236</v>
      </c>
      <c r="LSZ1216" s="233">
        <v>0</v>
      </c>
      <c r="LTA1216" s="234"/>
      <c r="LTB1216" s="235" t="e">
        <f>LTB1217</f>
        <v>#REF!</v>
      </c>
      <c r="LTC1216" s="229" t="s">
        <v>235</v>
      </c>
      <c r="LTD1216" s="230" t="s">
        <v>25</v>
      </c>
      <c r="LTE1216" s="231">
        <v>7</v>
      </c>
      <c r="LTF1216" s="231">
        <v>2</v>
      </c>
      <c r="LTG1216" s="232" t="s">
        <v>236</v>
      </c>
      <c r="LTH1216" s="233">
        <v>0</v>
      </c>
      <c r="LTI1216" s="234"/>
      <c r="LTJ1216" s="235" t="e">
        <f>LTJ1217</f>
        <v>#REF!</v>
      </c>
      <c r="LTK1216" s="229" t="s">
        <v>235</v>
      </c>
      <c r="LTL1216" s="230" t="s">
        <v>25</v>
      </c>
      <c r="LTM1216" s="231">
        <v>7</v>
      </c>
      <c r="LTN1216" s="231">
        <v>2</v>
      </c>
      <c r="LTO1216" s="232" t="s">
        <v>236</v>
      </c>
      <c r="LTP1216" s="233">
        <v>0</v>
      </c>
      <c r="LTQ1216" s="234"/>
      <c r="LTR1216" s="235" t="e">
        <f>LTR1217</f>
        <v>#REF!</v>
      </c>
      <c r="LTS1216" s="229" t="s">
        <v>235</v>
      </c>
      <c r="LTT1216" s="230" t="s">
        <v>25</v>
      </c>
      <c r="LTU1216" s="231">
        <v>7</v>
      </c>
      <c r="LTV1216" s="231">
        <v>2</v>
      </c>
      <c r="LTW1216" s="232" t="s">
        <v>236</v>
      </c>
      <c r="LTX1216" s="233">
        <v>0</v>
      </c>
      <c r="LTY1216" s="234"/>
      <c r="LTZ1216" s="235" t="e">
        <f>LTZ1217</f>
        <v>#REF!</v>
      </c>
      <c r="LUA1216" s="229" t="s">
        <v>235</v>
      </c>
      <c r="LUB1216" s="230" t="s">
        <v>25</v>
      </c>
      <c r="LUC1216" s="231">
        <v>7</v>
      </c>
      <c r="LUD1216" s="231">
        <v>2</v>
      </c>
      <c r="LUE1216" s="232" t="s">
        <v>236</v>
      </c>
      <c r="LUF1216" s="233">
        <v>0</v>
      </c>
      <c r="LUG1216" s="234"/>
      <c r="LUH1216" s="235" t="e">
        <f>LUH1217</f>
        <v>#REF!</v>
      </c>
      <c r="LUI1216" s="229" t="s">
        <v>235</v>
      </c>
      <c r="LUJ1216" s="230" t="s">
        <v>25</v>
      </c>
      <c r="LUK1216" s="231">
        <v>7</v>
      </c>
      <c r="LUL1216" s="231">
        <v>2</v>
      </c>
      <c r="LUM1216" s="232" t="s">
        <v>236</v>
      </c>
      <c r="LUN1216" s="233">
        <v>0</v>
      </c>
      <c r="LUO1216" s="234"/>
      <c r="LUP1216" s="235" t="e">
        <f>LUP1217</f>
        <v>#REF!</v>
      </c>
      <c r="LUQ1216" s="229" t="s">
        <v>235</v>
      </c>
      <c r="LUR1216" s="230" t="s">
        <v>25</v>
      </c>
      <c r="LUS1216" s="231">
        <v>7</v>
      </c>
      <c r="LUT1216" s="231">
        <v>2</v>
      </c>
      <c r="LUU1216" s="232" t="s">
        <v>236</v>
      </c>
      <c r="LUV1216" s="233">
        <v>0</v>
      </c>
      <c r="LUW1216" s="234"/>
      <c r="LUX1216" s="235" t="e">
        <f>LUX1217</f>
        <v>#REF!</v>
      </c>
      <c r="LUY1216" s="229" t="s">
        <v>235</v>
      </c>
      <c r="LUZ1216" s="230" t="s">
        <v>25</v>
      </c>
      <c r="LVA1216" s="231">
        <v>7</v>
      </c>
      <c r="LVB1216" s="231">
        <v>2</v>
      </c>
      <c r="LVC1216" s="232" t="s">
        <v>236</v>
      </c>
      <c r="LVD1216" s="233">
        <v>0</v>
      </c>
      <c r="LVE1216" s="234"/>
      <c r="LVF1216" s="235" t="e">
        <f>LVF1217</f>
        <v>#REF!</v>
      </c>
      <c r="LVG1216" s="229" t="s">
        <v>235</v>
      </c>
      <c r="LVH1216" s="230" t="s">
        <v>25</v>
      </c>
      <c r="LVI1216" s="231">
        <v>7</v>
      </c>
      <c r="LVJ1216" s="231">
        <v>2</v>
      </c>
      <c r="LVK1216" s="232" t="s">
        <v>236</v>
      </c>
      <c r="LVL1216" s="233">
        <v>0</v>
      </c>
      <c r="LVM1216" s="234"/>
      <c r="LVN1216" s="235" t="e">
        <f>LVN1217</f>
        <v>#REF!</v>
      </c>
      <c r="LVO1216" s="229" t="s">
        <v>235</v>
      </c>
      <c r="LVP1216" s="230" t="s">
        <v>25</v>
      </c>
      <c r="LVQ1216" s="231">
        <v>7</v>
      </c>
      <c r="LVR1216" s="231">
        <v>2</v>
      </c>
      <c r="LVS1216" s="232" t="s">
        <v>236</v>
      </c>
      <c r="LVT1216" s="233">
        <v>0</v>
      </c>
      <c r="LVU1216" s="234"/>
      <c r="LVV1216" s="235" t="e">
        <f>LVV1217</f>
        <v>#REF!</v>
      </c>
      <c r="LVW1216" s="229" t="s">
        <v>235</v>
      </c>
      <c r="LVX1216" s="230" t="s">
        <v>25</v>
      </c>
      <c r="LVY1216" s="231">
        <v>7</v>
      </c>
      <c r="LVZ1216" s="231">
        <v>2</v>
      </c>
      <c r="LWA1216" s="232" t="s">
        <v>236</v>
      </c>
      <c r="LWB1216" s="233">
        <v>0</v>
      </c>
      <c r="LWC1216" s="234"/>
      <c r="LWD1216" s="235" t="e">
        <f>LWD1217</f>
        <v>#REF!</v>
      </c>
      <c r="LWE1216" s="229" t="s">
        <v>235</v>
      </c>
      <c r="LWF1216" s="230" t="s">
        <v>25</v>
      </c>
      <c r="LWG1216" s="231">
        <v>7</v>
      </c>
      <c r="LWH1216" s="231">
        <v>2</v>
      </c>
      <c r="LWI1216" s="232" t="s">
        <v>236</v>
      </c>
      <c r="LWJ1216" s="233">
        <v>0</v>
      </c>
      <c r="LWK1216" s="234"/>
      <c r="LWL1216" s="235" t="e">
        <f>LWL1217</f>
        <v>#REF!</v>
      </c>
      <c r="LWM1216" s="229" t="s">
        <v>235</v>
      </c>
      <c r="LWN1216" s="230" t="s">
        <v>25</v>
      </c>
      <c r="LWO1216" s="231">
        <v>7</v>
      </c>
      <c r="LWP1216" s="231">
        <v>2</v>
      </c>
      <c r="LWQ1216" s="232" t="s">
        <v>236</v>
      </c>
      <c r="LWR1216" s="233">
        <v>0</v>
      </c>
      <c r="LWS1216" s="234"/>
      <c r="LWT1216" s="235" t="e">
        <f>LWT1217</f>
        <v>#REF!</v>
      </c>
      <c r="LWU1216" s="229" t="s">
        <v>235</v>
      </c>
      <c r="LWV1216" s="230" t="s">
        <v>25</v>
      </c>
      <c r="LWW1216" s="231">
        <v>7</v>
      </c>
      <c r="LWX1216" s="231">
        <v>2</v>
      </c>
      <c r="LWY1216" s="232" t="s">
        <v>236</v>
      </c>
      <c r="LWZ1216" s="233">
        <v>0</v>
      </c>
      <c r="LXA1216" s="234"/>
      <c r="LXB1216" s="235" t="e">
        <f>LXB1217</f>
        <v>#REF!</v>
      </c>
      <c r="LXC1216" s="229" t="s">
        <v>235</v>
      </c>
      <c r="LXD1216" s="230" t="s">
        <v>25</v>
      </c>
      <c r="LXE1216" s="231">
        <v>7</v>
      </c>
      <c r="LXF1216" s="231">
        <v>2</v>
      </c>
      <c r="LXG1216" s="232" t="s">
        <v>236</v>
      </c>
      <c r="LXH1216" s="233">
        <v>0</v>
      </c>
      <c r="LXI1216" s="234"/>
      <c r="LXJ1216" s="235" t="e">
        <f>LXJ1217</f>
        <v>#REF!</v>
      </c>
      <c r="LXK1216" s="229" t="s">
        <v>235</v>
      </c>
      <c r="LXL1216" s="230" t="s">
        <v>25</v>
      </c>
      <c r="LXM1216" s="231">
        <v>7</v>
      </c>
      <c r="LXN1216" s="231">
        <v>2</v>
      </c>
      <c r="LXO1216" s="232" t="s">
        <v>236</v>
      </c>
      <c r="LXP1216" s="233">
        <v>0</v>
      </c>
      <c r="LXQ1216" s="234"/>
      <c r="LXR1216" s="235" t="e">
        <f>LXR1217</f>
        <v>#REF!</v>
      </c>
      <c r="LXS1216" s="229" t="s">
        <v>235</v>
      </c>
      <c r="LXT1216" s="230" t="s">
        <v>25</v>
      </c>
      <c r="LXU1216" s="231">
        <v>7</v>
      </c>
      <c r="LXV1216" s="231">
        <v>2</v>
      </c>
      <c r="LXW1216" s="232" t="s">
        <v>236</v>
      </c>
      <c r="LXX1216" s="233">
        <v>0</v>
      </c>
      <c r="LXY1216" s="234"/>
      <c r="LXZ1216" s="235" t="e">
        <f>LXZ1217</f>
        <v>#REF!</v>
      </c>
      <c r="LYA1216" s="229" t="s">
        <v>235</v>
      </c>
      <c r="LYB1216" s="230" t="s">
        <v>25</v>
      </c>
      <c r="LYC1216" s="231">
        <v>7</v>
      </c>
      <c r="LYD1216" s="231">
        <v>2</v>
      </c>
      <c r="LYE1216" s="232" t="s">
        <v>236</v>
      </c>
      <c r="LYF1216" s="233">
        <v>0</v>
      </c>
      <c r="LYG1216" s="234"/>
      <c r="LYH1216" s="235" t="e">
        <f>LYH1217</f>
        <v>#REF!</v>
      </c>
      <c r="LYI1216" s="229" t="s">
        <v>235</v>
      </c>
      <c r="LYJ1216" s="230" t="s">
        <v>25</v>
      </c>
      <c r="LYK1216" s="231">
        <v>7</v>
      </c>
      <c r="LYL1216" s="231">
        <v>2</v>
      </c>
      <c r="LYM1216" s="232" t="s">
        <v>236</v>
      </c>
      <c r="LYN1216" s="233">
        <v>0</v>
      </c>
      <c r="LYO1216" s="234"/>
      <c r="LYP1216" s="235" t="e">
        <f>LYP1217</f>
        <v>#REF!</v>
      </c>
      <c r="LYQ1216" s="229" t="s">
        <v>235</v>
      </c>
      <c r="LYR1216" s="230" t="s">
        <v>25</v>
      </c>
      <c r="LYS1216" s="231">
        <v>7</v>
      </c>
      <c r="LYT1216" s="231">
        <v>2</v>
      </c>
      <c r="LYU1216" s="232" t="s">
        <v>236</v>
      </c>
      <c r="LYV1216" s="233">
        <v>0</v>
      </c>
      <c r="LYW1216" s="234"/>
      <c r="LYX1216" s="235" t="e">
        <f>LYX1217</f>
        <v>#REF!</v>
      </c>
      <c r="LYY1216" s="229" t="s">
        <v>235</v>
      </c>
      <c r="LYZ1216" s="230" t="s">
        <v>25</v>
      </c>
      <c r="LZA1216" s="231">
        <v>7</v>
      </c>
      <c r="LZB1216" s="231">
        <v>2</v>
      </c>
      <c r="LZC1216" s="232" t="s">
        <v>236</v>
      </c>
      <c r="LZD1216" s="233">
        <v>0</v>
      </c>
      <c r="LZE1216" s="234"/>
      <c r="LZF1216" s="235" t="e">
        <f>LZF1217</f>
        <v>#REF!</v>
      </c>
      <c r="LZG1216" s="229" t="s">
        <v>235</v>
      </c>
      <c r="LZH1216" s="230" t="s">
        <v>25</v>
      </c>
      <c r="LZI1216" s="231">
        <v>7</v>
      </c>
      <c r="LZJ1216" s="231">
        <v>2</v>
      </c>
      <c r="LZK1216" s="232" t="s">
        <v>236</v>
      </c>
      <c r="LZL1216" s="233">
        <v>0</v>
      </c>
      <c r="LZM1216" s="234"/>
      <c r="LZN1216" s="235" t="e">
        <f>LZN1217</f>
        <v>#REF!</v>
      </c>
      <c r="LZO1216" s="229" t="s">
        <v>235</v>
      </c>
      <c r="LZP1216" s="230" t="s">
        <v>25</v>
      </c>
      <c r="LZQ1216" s="231">
        <v>7</v>
      </c>
      <c r="LZR1216" s="231">
        <v>2</v>
      </c>
      <c r="LZS1216" s="232" t="s">
        <v>236</v>
      </c>
      <c r="LZT1216" s="233">
        <v>0</v>
      </c>
      <c r="LZU1216" s="234"/>
      <c r="LZV1216" s="235" t="e">
        <f>LZV1217</f>
        <v>#REF!</v>
      </c>
      <c r="LZW1216" s="229" t="s">
        <v>235</v>
      </c>
      <c r="LZX1216" s="230" t="s">
        <v>25</v>
      </c>
      <c r="LZY1216" s="231">
        <v>7</v>
      </c>
      <c r="LZZ1216" s="231">
        <v>2</v>
      </c>
      <c r="MAA1216" s="232" t="s">
        <v>236</v>
      </c>
      <c r="MAB1216" s="233">
        <v>0</v>
      </c>
      <c r="MAC1216" s="234"/>
      <c r="MAD1216" s="235" t="e">
        <f>MAD1217</f>
        <v>#REF!</v>
      </c>
      <c r="MAE1216" s="229" t="s">
        <v>235</v>
      </c>
      <c r="MAF1216" s="230" t="s">
        <v>25</v>
      </c>
      <c r="MAG1216" s="231">
        <v>7</v>
      </c>
      <c r="MAH1216" s="231">
        <v>2</v>
      </c>
      <c r="MAI1216" s="232" t="s">
        <v>236</v>
      </c>
      <c r="MAJ1216" s="233">
        <v>0</v>
      </c>
      <c r="MAK1216" s="234"/>
      <c r="MAL1216" s="235" t="e">
        <f>MAL1217</f>
        <v>#REF!</v>
      </c>
      <c r="MAM1216" s="229" t="s">
        <v>235</v>
      </c>
      <c r="MAN1216" s="230" t="s">
        <v>25</v>
      </c>
      <c r="MAO1216" s="231">
        <v>7</v>
      </c>
      <c r="MAP1216" s="231">
        <v>2</v>
      </c>
      <c r="MAQ1216" s="232" t="s">
        <v>236</v>
      </c>
      <c r="MAR1216" s="233">
        <v>0</v>
      </c>
      <c r="MAS1216" s="234"/>
      <c r="MAT1216" s="235" t="e">
        <f>MAT1217</f>
        <v>#REF!</v>
      </c>
      <c r="MAU1216" s="229" t="s">
        <v>235</v>
      </c>
      <c r="MAV1216" s="230" t="s">
        <v>25</v>
      </c>
      <c r="MAW1216" s="231">
        <v>7</v>
      </c>
      <c r="MAX1216" s="231">
        <v>2</v>
      </c>
      <c r="MAY1216" s="232" t="s">
        <v>236</v>
      </c>
      <c r="MAZ1216" s="233">
        <v>0</v>
      </c>
      <c r="MBA1216" s="234"/>
      <c r="MBB1216" s="235" t="e">
        <f>MBB1217</f>
        <v>#REF!</v>
      </c>
      <c r="MBC1216" s="229" t="s">
        <v>235</v>
      </c>
      <c r="MBD1216" s="230" t="s">
        <v>25</v>
      </c>
      <c r="MBE1216" s="231">
        <v>7</v>
      </c>
      <c r="MBF1216" s="231">
        <v>2</v>
      </c>
      <c r="MBG1216" s="232" t="s">
        <v>236</v>
      </c>
      <c r="MBH1216" s="233">
        <v>0</v>
      </c>
      <c r="MBI1216" s="234"/>
      <c r="MBJ1216" s="235" t="e">
        <f>MBJ1217</f>
        <v>#REF!</v>
      </c>
      <c r="MBK1216" s="229" t="s">
        <v>235</v>
      </c>
      <c r="MBL1216" s="230" t="s">
        <v>25</v>
      </c>
      <c r="MBM1216" s="231">
        <v>7</v>
      </c>
      <c r="MBN1216" s="231">
        <v>2</v>
      </c>
      <c r="MBO1216" s="232" t="s">
        <v>236</v>
      </c>
      <c r="MBP1216" s="233">
        <v>0</v>
      </c>
      <c r="MBQ1216" s="234"/>
      <c r="MBR1216" s="235" t="e">
        <f>MBR1217</f>
        <v>#REF!</v>
      </c>
      <c r="MBS1216" s="229" t="s">
        <v>235</v>
      </c>
      <c r="MBT1216" s="230" t="s">
        <v>25</v>
      </c>
      <c r="MBU1216" s="231">
        <v>7</v>
      </c>
      <c r="MBV1216" s="231">
        <v>2</v>
      </c>
      <c r="MBW1216" s="232" t="s">
        <v>236</v>
      </c>
      <c r="MBX1216" s="233">
        <v>0</v>
      </c>
      <c r="MBY1216" s="234"/>
      <c r="MBZ1216" s="235" t="e">
        <f>MBZ1217</f>
        <v>#REF!</v>
      </c>
      <c r="MCA1216" s="229" t="s">
        <v>235</v>
      </c>
      <c r="MCB1216" s="230" t="s">
        <v>25</v>
      </c>
      <c r="MCC1216" s="231">
        <v>7</v>
      </c>
      <c r="MCD1216" s="231">
        <v>2</v>
      </c>
      <c r="MCE1216" s="232" t="s">
        <v>236</v>
      </c>
      <c r="MCF1216" s="233">
        <v>0</v>
      </c>
      <c r="MCG1216" s="234"/>
      <c r="MCH1216" s="235" t="e">
        <f>MCH1217</f>
        <v>#REF!</v>
      </c>
      <c r="MCI1216" s="229" t="s">
        <v>235</v>
      </c>
      <c r="MCJ1216" s="230" t="s">
        <v>25</v>
      </c>
      <c r="MCK1216" s="231">
        <v>7</v>
      </c>
      <c r="MCL1216" s="231">
        <v>2</v>
      </c>
      <c r="MCM1216" s="232" t="s">
        <v>236</v>
      </c>
      <c r="MCN1216" s="233">
        <v>0</v>
      </c>
      <c r="MCO1216" s="234"/>
      <c r="MCP1216" s="235" t="e">
        <f>MCP1217</f>
        <v>#REF!</v>
      </c>
      <c r="MCQ1216" s="229" t="s">
        <v>235</v>
      </c>
      <c r="MCR1216" s="230" t="s">
        <v>25</v>
      </c>
      <c r="MCS1216" s="231">
        <v>7</v>
      </c>
      <c r="MCT1216" s="231">
        <v>2</v>
      </c>
      <c r="MCU1216" s="232" t="s">
        <v>236</v>
      </c>
      <c r="MCV1216" s="233">
        <v>0</v>
      </c>
      <c r="MCW1216" s="234"/>
      <c r="MCX1216" s="235" t="e">
        <f>MCX1217</f>
        <v>#REF!</v>
      </c>
      <c r="MCY1216" s="229" t="s">
        <v>235</v>
      </c>
      <c r="MCZ1216" s="230" t="s">
        <v>25</v>
      </c>
      <c r="MDA1216" s="231">
        <v>7</v>
      </c>
      <c r="MDB1216" s="231">
        <v>2</v>
      </c>
      <c r="MDC1216" s="232" t="s">
        <v>236</v>
      </c>
      <c r="MDD1216" s="233">
        <v>0</v>
      </c>
      <c r="MDE1216" s="234"/>
      <c r="MDF1216" s="235" t="e">
        <f>MDF1217</f>
        <v>#REF!</v>
      </c>
      <c r="MDG1216" s="229" t="s">
        <v>235</v>
      </c>
      <c r="MDH1216" s="230" t="s">
        <v>25</v>
      </c>
      <c r="MDI1216" s="231">
        <v>7</v>
      </c>
      <c r="MDJ1216" s="231">
        <v>2</v>
      </c>
      <c r="MDK1216" s="232" t="s">
        <v>236</v>
      </c>
      <c r="MDL1216" s="233">
        <v>0</v>
      </c>
      <c r="MDM1216" s="234"/>
      <c r="MDN1216" s="235" t="e">
        <f>MDN1217</f>
        <v>#REF!</v>
      </c>
      <c r="MDO1216" s="229" t="s">
        <v>235</v>
      </c>
      <c r="MDP1216" s="230" t="s">
        <v>25</v>
      </c>
      <c r="MDQ1216" s="231">
        <v>7</v>
      </c>
      <c r="MDR1216" s="231">
        <v>2</v>
      </c>
      <c r="MDS1216" s="232" t="s">
        <v>236</v>
      </c>
      <c r="MDT1216" s="233">
        <v>0</v>
      </c>
      <c r="MDU1216" s="234"/>
      <c r="MDV1216" s="235" t="e">
        <f>MDV1217</f>
        <v>#REF!</v>
      </c>
      <c r="MDW1216" s="229" t="s">
        <v>235</v>
      </c>
      <c r="MDX1216" s="230" t="s">
        <v>25</v>
      </c>
      <c r="MDY1216" s="231">
        <v>7</v>
      </c>
      <c r="MDZ1216" s="231">
        <v>2</v>
      </c>
      <c r="MEA1216" s="232" t="s">
        <v>236</v>
      </c>
      <c r="MEB1216" s="233">
        <v>0</v>
      </c>
      <c r="MEC1216" s="234"/>
      <c r="MED1216" s="235" t="e">
        <f>MED1217</f>
        <v>#REF!</v>
      </c>
      <c r="MEE1216" s="229" t="s">
        <v>235</v>
      </c>
      <c r="MEF1216" s="230" t="s">
        <v>25</v>
      </c>
      <c r="MEG1216" s="231">
        <v>7</v>
      </c>
      <c r="MEH1216" s="231">
        <v>2</v>
      </c>
      <c r="MEI1216" s="232" t="s">
        <v>236</v>
      </c>
      <c r="MEJ1216" s="233">
        <v>0</v>
      </c>
      <c r="MEK1216" s="234"/>
      <c r="MEL1216" s="235" t="e">
        <f>MEL1217</f>
        <v>#REF!</v>
      </c>
      <c r="MEM1216" s="229" t="s">
        <v>235</v>
      </c>
      <c r="MEN1216" s="230" t="s">
        <v>25</v>
      </c>
      <c r="MEO1216" s="231">
        <v>7</v>
      </c>
      <c r="MEP1216" s="231">
        <v>2</v>
      </c>
      <c r="MEQ1216" s="232" t="s">
        <v>236</v>
      </c>
      <c r="MER1216" s="233">
        <v>0</v>
      </c>
      <c r="MES1216" s="234"/>
      <c r="MET1216" s="235" t="e">
        <f>MET1217</f>
        <v>#REF!</v>
      </c>
      <c r="MEU1216" s="229" t="s">
        <v>235</v>
      </c>
      <c r="MEV1216" s="230" t="s">
        <v>25</v>
      </c>
      <c r="MEW1216" s="231">
        <v>7</v>
      </c>
      <c r="MEX1216" s="231">
        <v>2</v>
      </c>
      <c r="MEY1216" s="232" t="s">
        <v>236</v>
      </c>
      <c r="MEZ1216" s="233">
        <v>0</v>
      </c>
      <c r="MFA1216" s="234"/>
      <c r="MFB1216" s="235" t="e">
        <f>MFB1217</f>
        <v>#REF!</v>
      </c>
      <c r="MFC1216" s="229" t="s">
        <v>235</v>
      </c>
      <c r="MFD1216" s="230" t="s">
        <v>25</v>
      </c>
      <c r="MFE1216" s="231">
        <v>7</v>
      </c>
      <c r="MFF1216" s="231">
        <v>2</v>
      </c>
      <c r="MFG1216" s="232" t="s">
        <v>236</v>
      </c>
      <c r="MFH1216" s="233">
        <v>0</v>
      </c>
      <c r="MFI1216" s="234"/>
      <c r="MFJ1216" s="235" t="e">
        <f>MFJ1217</f>
        <v>#REF!</v>
      </c>
      <c r="MFK1216" s="229" t="s">
        <v>235</v>
      </c>
      <c r="MFL1216" s="230" t="s">
        <v>25</v>
      </c>
      <c r="MFM1216" s="231">
        <v>7</v>
      </c>
      <c r="MFN1216" s="231">
        <v>2</v>
      </c>
      <c r="MFO1216" s="232" t="s">
        <v>236</v>
      </c>
      <c r="MFP1216" s="233">
        <v>0</v>
      </c>
      <c r="MFQ1216" s="234"/>
      <c r="MFR1216" s="235" t="e">
        <f>MFR1217</f>
        <v>#REF!</v>
      </c>
      <c r="MFS1216" s="229" t="s">
        <v>235</v>
      </c>
      <c r="MFT1216" s="230" t="s">
        <v>25</v>
      </c>
      <c r="MFU1216" s="231">
        <v>7</v>
      </c>
      <c r="MFV1216" s="231">
        <v>2</v>
      </c>
      <c r="MFW1216" s="232" t="s">
        <v>236</v>
      </c>
      <c r="MFX1216" s="233">
        <v>0</v>
      </c>
      <c r="MFY1216" s="234"/>
      <c r="MFZ1216" s="235" t="e">
        <f>MFZ1217</f>
        <v>#REF!</v>
      </c>
      <c r="MGA1216" s="229" t="s">
        <v>235</v>
      </c>
      <c r="MGB1216" s="230" t="s">
        <v>25</v>
      </c>
      <c r="MGC1216" s="231">
        <v>7</v>
      </c>
      <c r="MGD1216" s="231">
        <v>2</v>
      </c>
      <c r="MGE1216" s="232" t="s">
        <v>236</v>
      </c>
      <c r="MGF1216" s="233">
        <v>0</v>
      </c>
      <c r="MGG1216" s="234"/>
      <c r="MGH1216" s="235" t="e">
        <f>MGH1217</f>
        <v>#REF!</v>
      </c>
      <c r="MGI1216" s="229" t="s">
        <v>235</v>
      </c>
      <c r="MGJ1216" s="230" t="s">
        <v>25</v>
      </c>
      <c r="MGK1216" s="231">
        <v>7</v>
      </c>
      <c r="MGL1216" s="231">
        <v>2</v>
      </c>
      <c r="MGM1216" s="232" t="s">
        <v>236</v>
      </c>
      <c r="MGN1216" s="233">
        <v>0</v>
      </c>
      <c r="MGO1216" s="234"/>
      <c r="MGP1216" s="235" t="e">
        <f>MGP1217</f>
        <v>#REF!</v>
      </c>
      <c r="MGQ1216" s="229" t="s">
        <v>235</v>
      </c>
      <c r="MGR1216" s="230" t="s">
        <v>25</v>
      </c>
      <c r="MGS1216" s="231">
        <v>7</v>
      </c>
      <c r="MGT1216" s="231">
        <v>2</v>
      </c>
      <c r="MGU1216" s="232" t="s">
        <v>236</v>
      </c>
      <c r="MGV1216" s="233">
        <v>0</v>
      </c>
      <c r="MGW1216" s="234"/>
      <c r="MGX1216" s="235" t="e">
        <f>MGX1217</f>
        <v>#REF!</v>
      </c>
      <c r="MGY1216" s="229" t="s">
        <v>235</v>
      </c>
      <c r="MGZ1216" s="230" t="s">
        <v>25</v>
      </c>
      <c r="MHA1216" s="231">
        <v>7</v>
      </c>
      <c r="MHB1216" s="231">
        <v>2</v>
      </c>
      <c r="MHC1216" s="232" t="s">
        <v>236</v>
      </c>
      <c r="MHD1216" s="233">
        <v>0</v>
      </c>
      <c r="MHE1216" s="234"/>
      <c r="MHF1216" s="235" t="e">
        <f>MHF1217</f>
        <v>#REF!</v>
      </c>
      <c r="MHG1216" s="229" t="s">
        <v>235</v>
      </c>
      <c r="MHH1216" s="230" t="s">
        <v>25</v>
      </c>
      <c r="MHI1216" s="231">
        <v>7</v>
      </c>
      <c r="MHJ1216" s="231">
        <v>2</v>
      </c>
      <c r="MHK1216" s="232" t="s">
        <v>236</v>
      </c>
      <c r="MHL1216" s="233">
        <v>0</v>
      </c>
      <c r="MHM1216" s="234"/>
      <c r="MHN1216" s="235" t="e">
        <f>MHN1217</f>
        <v>#REF!</v>
      </c>
      <c r="MHO1216" s="229" t="s">
        <v>235</v>
      </c>
      <c r="MHP1216" s="230" t="s">
        <v>25</v>
      </c>
      <c r="MHQ1216" s="231">
        <v>7</v>
      </c>
      <c r="MHR1216" s="231">
        <v>2</v>
      </c>
      <c r="MHS1216" s="232" t="s">
        <v>236</v>
      </c>
      <c r="MHT1216" s="233">
        <v>0</v>
      </c>
      <c r="MHU1216" s="234"/>
      <c r="MHV1216" s="235" t="e">
        <f>MHV1217</f>
        <v>#REF!</v>
      </c>
      <c r="MHW1216" s="229" t="s">
        <v>235</v>
      </c>
      <c r="MHX1216" s="230" t="s">
        <v>25</v>
      </c>
      <c r="MHY1216" s="231">
        <v>7</v>
      </c>
      <c r="MHZ1216" s="231">
        <v>2</v>
      </c>
      <c r="MIA1216" s="232" t="s">
        <v>236</v>
      </c>
      <c r="MIB1216" s="233">
        <v>0</v>
      </c>
      <c r="MIC1216" s="234"/>
      <c r="MID1216" s="235" t="e">
        <f>MID1217</f>
        <v>#REF!</v>
      </c>
      <c r="MIE1216" s="229" t="s">
        <v>235</v>
      </c>
      <c r="MIF1216" s="230" t="s">
        <v>25</v>
      </c>
      <c r="MIG1216" s="231">
        <v>7</v>
      </c>
      <c r="MIH1216" s="231">
        <v>2</v>
      </c>
      <c r="MII1216" s="232" t="s">
        <v>236</v>
      </c>
      <c r="MIJ1216" s="233">
        <v>0</v>
      </c>
      <c r="MIK1216" s="234"/>
      <c r="MIL1216" s="235" t="e">
        <f>MIL1217</f>
        <v>#REF!</v>
      </c>
      <c r="MIM1216" s="229" t="s">
        <v>235</v>
      </c>
      <c r="MIN1216" s="230" t="s">
        <v>25</v>
      </c>
      <c r="MIO1216" s="231">
        <v>7</v>
      </c>
      <c r="MIP1216" s="231">
        <v>2</v>
      </c>
      <c r="MIQ1216" s="232" t="s">
        <v>236</v>
      </c>
      <c r="MIR1216" s="233">
        <v>0</v>
      </c>
      <c r="MIS1216" s="234"/>
      <c r="MIT1216" s="235" t="e">
        <f>MIT1217</f>
        <v>#REF!</v>
      </c>
      <c r="MIU1216" s="229" t="s">
        <v>235</v>
      </c>
      <c r="MIV1216" s="230" t="s">
        <v>25</v>
      </c>
      <c r="MIW1216" s="231">
        <v>7</v>
      </c>
      <c r="MIX1216" s="231">
        <v>2</v>
      </c>
      <c r="MIY1216" s="232" t="s">
        <v>236</v>
      </c>
      <c r="MIZ1216" s="233">
        <v>0</v>
      </c>
      <c r="MJA1216" s="234"/>
      <c r="MJB1216" s="235" t="e">
        <f>MJB1217</f>
        <v>#REF!</v>
      </c>
      <c r="MJC1216" s="229" t="s">
        <v>235</v>
      </c>
      <c r="MJD1216" s="230" t="s">
        <v>25</v>
      </c>
      <c r="MJE1216" s="231">
        <v>7</v>
      </c>
      <c r="MJF1216" s="231">
        <v>2</v>
      </c>
      <c r="MJG1216" s="232" t="s">
        <v>236</v>
      </c>
      <c r="MJH1216" s="233">
        <v>0</v>
      </c>
      <c r="MJI1216" s="234"/>
      <c r="MJJ1216" s="235" t="e">
        <f>MJJ1217</f>
        <v>#REF!</v>
      </c>
      <c r="MJK1216" s="229" t="s">
        <v>235</v>
      </c>
      <c r="MJL1216" s="230" t="s">
        <v>25</v>
      </c>
      <c r="MJM1216" s="231">
        <v>7</v>
      </c>
      <c r="MJN1216" s="231">
        <v>2</v>
      </c>
      <c r="MJO1216" s="232" t="s">
        <v>236</v>
      </c>
      <c r="MJP1216" s="233">
        <v>0</v>
      </c>
      <c r="MJQ1216" s="234"/>
      <c r="MJR1216" s="235" t="e">
        <f>MJR1217</f>
        <v>#REF!</v>
      </c>
      <c r="MJS1216" s="229" t="s">
        <v>235</v>
      </c>
      <c r="MJT1216" s="230" t="s">
        <v>25</v>
      </c>
      <c r="MJU1216" s="231">
        <v>7</v>
      </c>
      <c r="MJV1216" s="231">
        <v>2</v>
      </c>
      <c r="MJW1216" s="232" t="s">
        <v>236</v>
      </c>
      <c r="MJX1216" s="233">
        <v>0</v>
      </c>
      <c r="MJY1216" s="234"/>
      <c r="MJZ1216" s="235" t="e">
        <f>MJZ1217</f>
        <v>#REF!</v>
      </c>
      <c r="MKA1216" s="229" t="s">
        <v>235</v>
      </c>
      <c r="MKB1216" s="230" t="s">
        <v>25</v>
      </c>
      <c r="MKC1216" s="231">
        <v>7</v>
      </c>
      <c r="MKD1216" s="231">
        <v>2</v>
      </c>
      <c r="MKE1216" s="232" t="s">
        <v>236</v>
      </c>
      <c r="MKF1216" s="233">
        <v>0</v>
      </c>
      <c r="MKG1216" s="234"/>
      <c r="MKH1216" s="235" t="e">
        <f>MKH1217</f>
        <v>#REF!</v>
      </c>
      <c r="MKI1216" s="229" t="s">
        <v>235</v>
      </c>
      <c r="MKJ1216" s="230" t="s">
        <v>25</v>
      </c>
      <c r="MKK1216" s="231">
        <v>7</v>
      </c>
      <c r="MKL1216" s="231">
        <v>2</v>
      </c>
      <c r="MKM1216" s="232" t="s">
        <v>236</v>
      </c>
      <c r="MKN1216" s="233">
        <v>0</v>
      </c>
      <c r="MKO1216" s="234"/>
      <c r="MKP1216" s="235" t="e">
        <f>MKP1217</f>
        <v>#REF!</v>
      </c>
      <c r="MKQ1216" s="229" t="s">
        <v>235</v>
      </c>
      <c r="MKR1216" s="230" t="s">
        <v>25</v>
      </c>
      <c r="MKS1216" s="231">
        <v>7</v>
      </c>
      <c r="MKT1216" s="231">
        <v>2</v>
      </c>
      <c r="MKU1216" s="232" t="s">
        <v>236</v>
      </c>
      <c r="MKV1216" s="233">
        <v>0</v>
      </c>
      <c r="MKW1216" s="234"/>
      <c r="MKX1216" s="235" t="e">
        <f>MKX1217</f>
        <v>#REF!</v>
      </c>
      <c r="MKY1216" s="229" t="s">
        <v>235</v>
      </c>
      <c r="MKZ1216" s="230" t="s">
        <v>25</v>
      </c>
      <c r="MLA1216" s="231">
        <v>7</v>
      </c>
      <c r="MLB1216" s="231">
        <v>2</v>
      </c>
      <c r="MLC1216" s="232" t="s">
        <v>236</v>
      </c>
      <c r="MLD1216" s="233">
        <v>0</v>
      </c>
      <c r="MLE1216" s="234"/>
      <c r="MLF1216" s="235" t="e">
        <f>MLF1217</f>
        <v>#REF!</v>
      </c>
      <c r="MLG1216" s="229" t="s">
        <v>235</v>
      </c>
      <c r="MLH1216" s="230" t="s">
        <v>25</v>
      </c>
      <c r="MLI1216" s="231">
        <v>7</v>
      </c>
      <c r="MLJ1216" s="231">
        <v>2</v>
      </c>
      <c r="MLK1216" s="232" t="s">
        <v>236</v>
      </c>
      <c r="MLL1216" s="233">
        <v>0</v>
      </c>
      <c r="MLM1216" s="234"/>
      <c r="MLN1216" s="235" t="e">
        <f>MLN1217</f>
        <v>#REF!</v>
      </c>
      <c r="MLO1216" s="229" t="s">
        <v>235</v>
      </c>
      <c r="MLP1216" s="230" t="s">
        <v>25</v>
      </c>
      <c r="MLQ1216" s="231">
        <v>7</v>
      </c>
      <c r="MLR1216" s="231">
        <v>2</v>
      </c>
      <c r="MLS1216" s="232" t="s">
        <v>236</v>
      </c>
      <c r="MLT1216" s="233">
        <v>0</v>
      </c>
      <c r="MLU1216" s="234"/>
      <c r="MLV1216" s="235" t="e">
        <f>MLV1217</f>
        <v>#REF!</v>
      </c>
      <c r="MLW1216" s="229" t="s">
        <v>235</v>
      </c>
      <c r="MLX1216" s="230" t="s">
        <v>25</v>
      </c>
      <c r="MLY1216" s="231">
        <v>7</v>
      </c>
      <c r="MLZ1216" s="231">
        <v>2</v>
      </c>
      <c r="MMA1216" s="232" t="s">
        <v>236</v>
      </c>
      <c r="MMB1216" s="233">
        <v>0</v>
      </c>
      <c r="MMC1216" s="234"/>
      <c r="MMD1216" s="235" t="e">
        <f>MMD1217</f>
        <v>#REF!</v>
      </c>
      <c r="MME1216" s="229" t="s">
        <v>235</v>
      </c>
      <c r="MMF1216" s="230" t="s">
        <v>25</v>
      </c>
      <c r="MMG1216" s="231">
        <v>7</v>
      </c>
      <c r="MMH1216" s="231">
        <v>2</v>
      </c>
      <c r="MMI1216" s="232" t="s">
        <v>236</v>
      </c>
      <c r="MMJ1216" s="233">
        <v>0</v>
      </c>
      <c r="MMK1216" s="234"/>
      <c r="MML1216" s="235" t="e">
        <f>MML1217</f>
        <v>#REF!</v>
      </c>
      <c r="MMM1216" s="229" t="s">
        <v>235</v>
      </c>
      <c r="MMN1216" s="230" t="s">
        <v>25</v>
      </c>
      <c r="MMO1216" s="231">
        <v>7</v>
      </c>
      <c r="MMP1216" s="231">
        <v>2</v>
      </c>
      <c r="MMQ1216" s="232" t="s">
        <v>236</v>
      </c>
      <c r="MMR1216" s="233">
        <v>0</v>
      </c>
      <c r="MMS1216" s="234"/>
      <c r="MMT1216" s="235" t="e">
        <f>MMT1217</f>
        <v>#REF!</v>
      </c>
      <c r="MMU1216" s="229" t="s">
        <v>235</v>
      </c>
      <c r="MMV1216" s="230" t="s">
        <v>25</v>
      </c>
      <c r="MMW1216" s="231">
        <v>7</v>
      </c>
      <c r="MMX1216" s="231">
        <v>2</v>
      </c>
      <c r="MMY1216" s="232" t="s">
        <v>236</v>
      </c>
      <c r="MMZ1216" s="233">
        <v>0</v>
      </c>
      <c r="MNA1216" s="234"/>
      <c r="MNB1216" s="235" t="e">
        <f>MNB1217</f>
        <v>#REF!</v>
      </c>
      <c r="MNC1216" s="229" t="s">
        <v>235</v>
      </c>
      <c r="MND1216" s="230" t="s">
        <v>25</v>
      </c>
      <c r="MNE1216" s="231">
        <v>7</v>
      </c>
      <c r="MNF1216" s="231">
        <v>2</v>
      </c>
      <c r="MNG1216" s="232" t="s">
        <v>236</v>
      </c>
      <c r="MNH1216" s="233">
        <v>0</v>
      </c>
      <c r="MNI1216" s="234"/>
      <c r="MNJ1216" s="235" t="e">
        <f>MNJ1217</f>
        <v>#REF!</v>
      </c>
      <c r="MNK1216" s="229" t="s">
        <v>235</v>
      </c>
      <c r="MNL1216" s="230" t="s">
        <v>25</v>
      </c>
      <c r="MNM1216" s="231">
        <v>7</v>
      </c>
      <c r="MNN1216" s="231">
        <v>2</v>
      </c>
      <c r="MNO1216" s="232" t="s">
        <v>236</v>
      </c>
      <c r="MNP1216" s="233">
        <v>0</v>
      </c>
      <c r="MNQ1216" s="234"/>
      <c r="MNR1216" s="235" t="e">
        <f>MNR1217</f>
        <v>#REF!</v>
      </c>
      <c r="MNS1216" s="229" t="s">
        <v>235</v>
      </c>
      <c r="MNT1216" s="230" t="s">
        <v>25</v>
      </c>
      <c r="MNU1216" s="231">
        <v>7</v>
      </c>
      <c r="MNV1216" s="231">
        <v>2</v>
      </c>
      <c r="MNW1216" s="232" t="s">
        <v>236</v>
      </c>
      <c r="MNX1216" s="233">
        <v>0</v>
      </c>
      <c r="MNY1216" s="234"/>
      <c r="MNZ1216" s="235" t="e">
        <f>MNZ1217</f>
        <v>#REF!</v>
      </c>
      <c r="MOA1216" s="229" t="s">
        <v>235</v>
      </c>
      <c r="MOB1216" s="230" t="s">
        <v>25</v>
      </c>
      <c r="MOC1216" s="231">
        <v>7</v>
      </c>
      <c r="MOD1216" s="231">
        <v>2</v>
      </c>
      <c r="MOE1216" s="232" t="s">
        <v>236</v>
      </c>
      <c r="MOF1216" s="233">
        <v>0</v>
      </c>
      <c r="MOG1216" s="234"/>
      <c r="MOH1216" s="235" t="e">
        <f>MOH1217</f>
        <v>#REF!</v>
      </c>
      <c r="MOI1216" s="229" t="s">
        <v>235</v>
      </c>
      <c r="MOJ1216" s="230" t="s">
        <v>25</v>
      </c>
      <c r="MOK1216" s="231">
        <v>7</v>
      </c>
      <c r="MOL1216" s="231">
        <v>2</v>
      </c>
      <c r="MOM1216" s="232" t="s">
        <v>236</v>
      </c>
      <c r="MON1216" s="233">
        <v>0</v>
      </c>
      <c r="MOO1216" s="234"/>
      <c r="MOP1216" s="235" t="e">
        <f>MOP1217</f>
        <v>#REF!</v>
      </c>
      <c r="MOQ1216" s="229" t="s">
        <v>235</v>
      </c>
      <c r="MOR1216" s="230" t="s">
        <v>25</v>
      </c>
      <c r="MOS1216" s="231">
        <v>7</v>
      </c>
      <c r="MOT1216" s="231">
        <v>2</v>
      </c>
      <c r="MOU1216" s="232" t="s">
        <v>236</v>
      </c>
      <c r="MOV1216" s="233">
        <v>0</v>
      </c>
      <c r="MOW1216" s="234"/>
      <c r="MOX1216" s="235" t="e">
        <f>MOX1217</f>
        <v>#REF!</v>
      </c>
      <c r="MOY1216" s="229" t="s">
        <v>235</v>
      </c>
      <c r="MOZ1216" s="230" t="s">
        <v>25</v>
      </c>
      <c r="MPA1216" s="231">
        <v>7</v>
      </c>
      <c r="MPB1216" s="231">
        <v>2</v>
      </c>
      <c r="MPC1216" s="232" t="s">
        <v>236</v>
      </c>
      <c r="MPD1216" s="233">
        <v>0</v>
      </c>
      <c r="MPE1216" s="234"/>
      <c r="MPF1216" s="235" t="e">
        <f>MPF1217</f>
        <v>#REF!</v>
      </c>
      <c r="MPG1216" s="229" t="s">
        <v>235</v>
      </c>
      <c r="MPH1216" s="230" t="s">
        <v>25</v>
      </c>
      <c r="MPI1216" s="231">
        <v>7</v>
      </c>
      <c r="MPJ1216" s="231">
        <v>2</v>
      </c>
      <c r="MPK1216" s="232" t="s">
        <v>236</v>
      </c>
      <c r="MPL1216" s="233">
        <v>0</v>
      </c>
      <c r="MPM1216" s="234"/>
      <c r="MPN1216" s="235" t="e">
        <f>MPN1217</f>
        <v>#REF!</v>
      </c>
      <c r="MPO1216" s="229" t="s">
        <v>235</v>
      </c>
      <c r="MPP1216" s="230" t="s">
        <v>25</v>
      </c>
      <c r="MPQ1216" s="231">
        <v>7</v>
      </c>
      <c r="MPR1216" s="231">
        <v>2</v>
      </c>
      <c r="MPS1216" s="232" t="s">
        <v>236</v>
      </c>
      <c r="MPT1216" s="233">
        <v>0</v>
      </c>
      <c r="MPU1216" s="234"/>
      <c r="MPV1216" s="235" t="e">
        <f>MPV1217</f>
        <v>#REF!</v>
      </c>
      <c r="MPW1216" s="229" t="s">
        <v>235</v>
      </c>
      <c r="MPX1216" s="230" t="s">
        <v>25</v>
      </c>
      <c r="MPY1216" s="231">
        <v>7</v>
      </c>
      <c r="MPZ1216" s="231">
        <v>2</v>
      </c>
      <c r="MQA1216" s="232" t="s">
        <v>236</v>
      </c>
      <c r="MQB1216" s="233">
        <v>0</v>
      </c>
      <c r="MQC1216" s="234"/>
      <c r="MQD1216" s="235" t="e">
        <f>MQD1217</f>
        <v>#REF!</v>
      </c>
      <c r="MQE1216" s="229" t="s">
        <v>235</v>
      </c>
      <c r="MQF1216" s="230" t="s">
        <v>25</v>
      </c>
      <c r="MQG1216" s="231">
        <v>7</v>
      </c>
      <c r="MQH1216" s="231">
        <v>2</v>
      </c>
      <c r="MQI1216" s="232" t="s">
        <v>236</v>
      </c>
      <c r="MQJ1216" s="233">
        <v>0</v>
      </c>
      <c r="MQK1216" s="234"/>
      <c r="MQL1216" s="235" t="e">
        <f>MQL1217</f>
        <v>#REF!</v>
      </c>
      <c r="MQM1216" s="229" t="s">
        <v>235</v>
      </c>
      <c r="MQN1216" s="230" t="s">
        <v>25</v>
      </c>
      <c r="MQO1216" s="231">
        <v>7</v>
      </c>
      <c r="MQP1216" s="231">
        <v>2</v>
      </c>
      <c r="MQQ1216" s="232" t="s">
        <v>236</v>
      </c>
      <c r="MQR1216" s="233">
        <v>0</v>
      </c>
      <c r="MQS1216" s="234"/>
      <c r="MQT1216" s="235" t="e">
        <f>MQT1217</f>
        <v>#REF!</v>
      </c>
      <c r="MQU1216" s="229" t="s">
        <v>235</v>
      </c>
      <c r="MQV1216" s="230" t="s">
        <v>25</v>
      </c>
      <c r="MQW1216" s="231">
        <v>7</v>
      </c>
      <c r="MQX1216" s="231">
        <v>2</v>
      </c>
      <c r="MQY1216" s="232" t="s">
        <v>236</v>
      </c>
      <c r="MQZ1216" s="233">
        <v>0</v>
      </c>
      <c r="MRA1216" s="234"/>
      <c r="MRB1216" s="235" t="e">
        <f>MRB1217</f>
        <v>#REF!</v>
      </c>
      <c r="MRC1216" s="229" t="s">
        <v>235</v>
      </c>
      <c r="MRD1216" s="230" t="s">
        <v>25</v>
      </c>
      <c r="MRE1216" s="231">
        <v>7</v>
      </c>
      <c r="MRF1216" s="231">
        <v>2</v>
      </c>
      <c r="MRG1216" s="232" t="s">
        <v>236</v>
      </c>
      <c r="MRH1216" s="233">
        <v>0</v>
      </c>
      <c r="MRI1216" s="234"/>
      <c r="MRJ1216" s="235" t="e">
        <f>MRJ1217</f>
        <v>#REF!</v>
      </c>
      <c r="MRK1216" s="229" t="s">
        <v>235</v>
      </c>
      <c r="MRL1216" s="230" t="s">
        <v>25</v>
      </c>
      <c r="MRM1216" s="231">
        <v>7</v>
      </c>
      <c r="MRN1216" s="231">
        <v>2</v>
      </c>
      <c r="MRO1216" s="232" t="s">
        <v>236</v>
      </c>
      <c r="MRP1216" s="233">
        <v>0</v>
      </c>
      <c r="MRQ1216" s="234"/>
      <c r="MRR1216" s="235" t="e">
        <f>MRR1217</f>
        <v>#REF!</v>
      </c>
      <c r="MRS1216" s="229" t="s">
        <v>235</v>
      </c>
      <c r="MRT1216" s="230" t="s">
        <v>25</v>
      </c>
      <c r="MRU1216" s="231">
        <v>7</v>
      </c>
      <c r="MRV1216" s="231">
        <v>2</v>
      </c>
      <c r="MRW1216" s="232" t="s">
        <v>236</v>
      </c>
      <c r="MRX1216" s="233">
        <v>0</v>
      </c>
      <c r="MRY1216" s="234"/>
      <c r="MRZ1216" s="235" t="e">
        <f>MRZ1217</f>
        <v>#REF!</v>
      </c>
      <c r="MSA1216" s="229" t="s">
        <v>235</v>
      </c>
      <c r="MSB1216" s="230" t="s">
        <v>25</v>
      </c>
      <c r="MSC1216" s="231">
        <v>7</v>
      </c>
      <c r="MSD1216" s="231">
        <v>2</v>
      </c>
      <c r="MSE1216" s="232" t="s">
        <v>236</v>
      </c>
      <c r="MSF1216" s="233">
        <v>0</v>
      </c>
      <c r="MSG1216" s="234"/>
      <c r="MSH1216" s="235" t="e">
        <f>MSH1217</f>
        <v>#REF!</v>
      </c>
      <c r="MSI1216" s="229" t="s">
        <v>235</v>
      </c>
      <c r="MSJ1216" s="230" t="s">
        <v>25</v>
      </c>
      <c r="MSK1216" s="231">
        <v>7</v>
      </c>
      <c r="MSL1216" s="231">
        <v>2</v>
      </c>
      <c r="MSM1216" s="232" t="s">
        <v>236</v>
      </c>
      <c r="MSN1216" s="233">
        <v>0</v>
      </c>
      <c r="MSO1216" s="234"/>
      <c r="MSP1216" s="235" t="e">
        <f>MSP1217</f>
        <v>#REF!</v>
      </c>
      <c r="MSQ1216" s="229" t="s">
        <v>235</v>
      </c>
      <c r="MSR1216" s="230" t="s">
        <v>25</v>
      </c>
      <c r="MSS1216" s="231">
        <v>7</v>
      </c>
      <c r="MST1216" s="231">
        <v>2</v>
      </c>
      <c r="MSU1216" s="232" t="s">
        <v>236</v>
      </c>
      <c r="MSV1216" s="233">
        <v>0</v>
      </c>
      <c r="MSW1216" s="234"/>
      <c r="MSX1216" s="235" t="e">
        <f>MSX1217</f>
        <v>#REF!</v>
      </c>
      <c r="MSY1216" s="229" t="s">
        <v>235</v>
      </c>
      <c r="MSZ1216" s="230" t="s">
        <v>25</v>
      </c>
      <c r="MTA1216" s="231">
        <v>7</v>
      </c>
      <c r="MTB1216" s="231">
        <v>2</v>
      </c>
      <c r="MTC1216" s="232" t="s">
        <v>236</v>
      </c>
      <c r="MTD1216" s="233">
        <v>0</v>
      </c>
      <c r="MTE1216" s="234"/>
      <c r="MTF1216" s="235" t="e">
        <f>MTF1217</f>
        <v>#REF!</v>
      </c>
      <c r="MTG1216" s="229" t="s">
        <v>235</v>
      </c>
      <c r="MTH1216" s="230" t="s">
        <v>25</v>
      </c>
      <c r="MTI1216" s="231">
        <v>7</v>
      </c>
      <c r="MTJ1216" s="231">
        <v>2</v>
      </c>
      <c r="MTK1216" s="232" t="s">
        <v>236</v>
      </c>
      <c r="MTL1216" s="233">
        <v>0</v>
      </c>
      <c r="MTM1216" s="234"/>
      <c r="MTN1216" s="235" t="e">
        <f>MTN1217</f>
        <v>#REF!</v>
      </c>
      <c r="MTO1216" s="229" t="s">
        <v>235</v>
      </c>
      <c r="MTP1216" s="230" t="s">
        <v>25</v>
      </c>
      <c r="MTQ1216" s="231">
        <v>7</v>
      </c>
      <c r="MTR1216" s="231">
        <v>2</v>
      </c>
      <c r="MTS1216" s="232" t="s">
        <v>236</v>
      </c>
      <c r="MTT1216" s="233">
        <v>0</v>
      </c>
      <c r="MTU1216" s="234"/>
      <c r="MTV1216" s="235" t="e">
        <f>MTV1217</f>
        <v>#REF!</v>
      </c>
      <c r="MTW1216" s="229" t="s">
        <v>235</v>
      </c>
      <c r="MTX1216" s="230" t="s">
        <v>25</v>
      </c>
      <c r="MTY1216" s="231">
        <v>7</v>
      </c>
      <c r="MTZ1216" s="231">
        <v>2</v>
      </c>
      <c r="MUA1216" s="232" t="s">
        <v>236</v>
      </c>
      <c r="MUB1216" s="233">
        <v>0</v>
      </c>
      <c r="MUC1216" s="234"/>
      <c r="MUD1216" s="235" t="e">
        <f>MUD1217</f>
        <v>#REF!</v>
      </c>
      <c r="MUE1216" s="229" t="s">
        <v>235</v>
      </c>
      <c r="MUF1216" s="230" t="s">
        <v>25</v>
      </c>
      <c r="MUG1216" s="231">
        <v>7</v>
      </c>
      <c r="MUH1216" s="231">
        <v>2</v>
      </c>
      <c r="MUI1216" s="232" t="s">
        <v>236</v>
      </c>
      <c r="MUJ1216" s="233">
        <v>0</v>
      </c>
      <c r="MUK1216" s="234"/>
      <c r="MUL1216" s="235" t="e">
        <f>MUL1217</f>
        <v>#REF!</v>
      </c>
      <c r="MUM1216" s="229" t="s">
        <v>235</v>
      </c>
      <c r="MUN1216" s="230" t="s">
        <v>25</v>
      </c>
      <c r="MUO1216" s="231">
        <v>7</v>
      </c>
      <c r="MUP1216" s="231">
        <v>2</v>
      </c>
      <c r="MUQ1216" s="232" t="s">
        <v>236</v>
      </c>
      <c r="MUR1216" s="233">
        <v>0</v>
      </c>
      <c r="MUS1216" s="234"/>
      <c r="MUT1216" s="235" t="e">
        <f>MUT1217</f>
        <v>#REF!</v>
      </c>
      <c r="MUU1216" s="229" t="s">
        <v>235</v>
      </c>
      <c r="MUV1216" s="230" t="s">
        <v>25</v>
      </c>
      <c r="MUW1216" s="231">
        <v>7</v>
      </c>
      <c r="MUX1216" s="231">
        <v>2</v>
      </c>
      <c r="MUY1216" s="232" t="s">
        <v>236</v>
      </c>
      <c r="MUZ1216" s="233">
        <v>0</v>
      </c>
      <c r="MVA1216" s="234"/>
      <c r="MVB1216" s="235" t="e">
        <f>MVB1217</f>
        <v>#REF!</v>
      </c>
      <c r="MVC1216" s="229" t="s">
        <v>235</v>
      </c>
      <c r="MVD1216" s="230" t="s">
        <v>25</v>
      </c>
      <c r="MVE1216" s="231">
        <v>7</v>
      </c>
      <c r="MVF1216" s="231">
        <v>2</v>
      </c>
      <c r="MVG1216" s="232" t="s">
        <v>236</v>
      </c>
      <c r="MVH1216" s="233">
        <v>0</v>
      </c>
      <c r="MVI1216" s="234"/>
      <c r="MVJ1216" s="235" t="e">
        <f>MVJ1217</f>
        <v>#REF!</v>
      </c>
      <c r="MVK1216" s="229" t="s">
        <v>235</v>
      </c>
      <c r="MVL1216" s="230" t="s">
        <v>25</v>
      </c>
      <c r="MVM1216" s="231">
        <v>7</v>
      </c>
      <c r="MVN1216" s="231">
        <v>2</v>
      </c>
      <c r="MVO1216" s="232" t="s">
        <v>236</v>
      </c>
      <c r="MVP1216" s="233">
        <v>0</v>
      </c>
      <c r="MVQ1216" s="234"/>
      <c r="MVR1216" s="235" t="e">
        <f>MVR1217</f>
        <v>#REF!</v>
      </c>
      <c r="MVS1216" s="229" t="s">
        <v>235</v>
      </c>
      <c r="MVT1216" s="230" t="s">
        <v>25</v>
      </c>
      <c r="MVU1216" s="231">
        <v>7</v>
      </c>
      <c r="MVV1216" s="231">
        <v>2</v>
      </c>
      <c r="MVW1216" s="232" t="s">
        <v>236</v>
      </c>
      <c r="MVX1216" s="233">
        <v>0</v>
      </c>
      <c r="MVY1216" s="234"/>
      <c r="MVZ1216" s="235" t="e">
        <f>MVZ1217</f>
        <v>#REF!</v>
      </c>
      <c r="MWA1216" s="229" t="s">
        <v>235</v>
      </c>
      <c r="MWB1216" s="230" t="s">
        <v>25</v>
      </c>
      <c r="MWC1216" s="231">
        <v>7</v>
      </c>
      <c r="MWD1216" s="231">
        <v>2</v>
      </c>
      <c r="MWE1216" s="232" t="s">
        <v>236</v>
      </c>
      <c r="MWF1216" s="233">
        <v>0</v>
      </c>
      <c r="MWG1216" s="234"/>
      <c r="MWH1216" s="235" t="e">
        <f>MWH1217</f>
        <v>#REF!</v>
      </c>
      <c r="MWI1216" s="229" t="s">
        <v>235</v>
      </c>
      <c r="MWJ1216" s="230" t="s">
        <v>25</v>
      </c>
      <c r="MWK1216" s="231">
        <v>7</v>
      </c>
      <c r="MWL1216" s="231">
        <v>2</v>
      </c>
      <c r="MWM1216" s="232" t="s">
        <v>236</v>
      </c>
      <c r="MWN1216" s="233">
        <v>0</v>
      </c>
      <c r="MWO1216" s="234"/>
      <c r="MWP1216" s="235" t="e">
        <f>MWP1217</f>
        <v>#REF!</v>
      </c>
      <c r="MWQ1216" s="229" t="s">
        <v>235</v>
      </c>
      <c r="MWR1216" s="230" t="s">
        <v>25</v>
      </c>
      <c r="MWS1216" s="231">
        <v>7</v>
      </c>
      <c r="MWT1216" s="231">
        <v>2</v>
      </c>
      <c r="MWU1216" s="232" t="s">
        <v>236</v>
      </c>
      <c r="MWV1216" s="233">
        <v>0</v>
      </c>
      <c r="MWW1216" s="234"/>
      <c r="MWX1216" s="235" t="e">
        <f>MWX1217</f>
        <v>#REF!</v>
      </c>
      <c r="MWY1216" s="229" t="s">
        <v>235</v>
      </c>
      <c r="MWZ1216" s="230" t="s">
        <v>25</v>
      </c>
      <c r="MXA1216" s="231">
        <v>7</v>
      </c>
      <c r="MXB1216" s="231">
        <v>2</v>
      </c>
      <c r="MXC1216" s="232" t="s">
        <v>236</v>
      </c>
      <c r="MXD1216" s="233">
        <v>0</v>
      </c>
      <c r="MXE1216" s="234"/>
      <c r="MXF1216" s="235" t="e">
        <f>MXF1217</f>
        <v>#REF!</v>
      </c>
      <c r="MXG1216" s="229" t="s">
        <v>235</v>
      </c>
      <c r="MXH1216" s="230" t="s">
        <v>25</v>
      </c>
      <c r="MXI1216" s="231">
        <v>7</v>
      </c>
      <c r="MXJ1216" s="231">
        <v>2</v>
      </c>
      <c r="MXK1216" s="232" t="s">
        <v>236</v>
      </c>
      <c r="MXL1216" s="233">
        <v>0</v>
      </c>
      <c r="MXM1216" s="234"/>
      <c r="MXN1216" s="235" t="e">
        <f>MXN1217</f>
        <v>#REF!</v>
      </c>
      <c r="MXO1216" s="229" t="s">
        <v>235</v>
      </c>
      <c r="MXP1216" s="230" t="s">
        <v>25</v>
      </c>
      <c r="MXQ1216" s="231">
        <v>7</v>
      </c>
      <c r="MXR1216" s="231">
        <v>2</v>
      </c>
      <c r="MXS1216" s="232" t="s">
        <v>236</v>
      </c>
      <c r="MXT1216" s="233">
        <v>0</v>
      </c>
      <c r="MXU1216" s="234"/>
      <c r="MXV1216" s="235" t="e">
        <f>MXV1217</f>
        <v>#REF!</v>
      </c>
      <c r="MXW1216" s="229" t="s">
        <v>235</v>
      </c>
      <c r="MXX1216" s="230" t="s">
        <v>25</v>
      </c>
      <c r="MXY1216" s="231">
        <v>7</v>
      </c>
      <c r="MXZ1216" s="231">
        <v>2</v>
      </c>
      <c r="MYA1216" s="232" t="s">
        <v>236</v>
      </c>
      <c r="MYB1216" s="233">
        <v>0</v>
      </c>
      <c r="MYC1216" s="234"/>
      <c r="MYD1216" s="235" t="e">
        <f>MYD1217</f>
        <v>#REF!</v>
      </c>
      <c r="MYE1216" s="229" t="s">
        <v>235</v>
      </c>
      <c r="MYF1216" s="230" t="s">
        <v>25</v>
      </c>
      <c r="MYG1216" s="231">
        <v>7</v>
      </c>
      <c r="MYH1216" s="231">
        <v>2</v>
      </c>
      <c r="MYI1216" s="232" t="s">
        <v>236</v>
      </c>
      <c r="MYJ1216" s="233">
        <v>0</v>
      </c>
      <c r="MYK1216" s="234"/>
      <c r="MYL1216" s="235" t="e">
        <f>MYL1217</f>
        <v>#REF!</v>
      </c>
      <c r="MYM1216" s="229" t="s">
        <v>235</v>
      </c>
      <c r="MYN1216" s="230" t="s">
        <v>25</v>
      </c>
      <c r="MYO1216" s="231">
        <v>7</v>
      </c>
      <c r="MYP1216" s="231">
        <v>2</v>
      </c>
      <c r="MYQ1216" s="232" t="s">
        <v>236</v>
      </c>
      <c r="MYR1216" s="233">
        <v>0</v>
      </c>
      <c r="MYS1216" s="234"/>
      <c r="MYT1216" s="235" t="e">
        <f>MYT1217</f>
        <v>#REF!</v>
      </c>
      <c r="MYU1216" s="229" t="s">
        <v>235</v>
      </c>
      <c r="MYV1216" s="230" t="s">
        <v>25</v>
      </c>
      <c r="MYW1216" s="231">
        <v>7</v>
      </c>
      <c r="MYX1216" s="231">
        <v>2</v>
      </c>
      <c r="MYY1216" s="232" t="s">
        <v>236</v>
      </c>
      <c r="MYZ1216" s="233">
        <v>0</v>
      </c>
      <c r="MZA1216" s="234"/>
      <c r="MZB1216" s="235" t="e">
        <f>MZB1217</f>
        <v>#REF!</v>
      </c>
      <c r="MZC1216" s="229" t="s">
        <v>235</v>
      </c>
      <c r="MZD1216" s="230" t="s">
        <v>25</v>
      </c>
      <c r="MZE1216" s="231">
        <v>7</v>
      </c>
      <c r="MZF1216" s="231">
        <v>2</v>
      </c>
      <c r="MZG1216" s="232" t="s">
        <v>236</v>
      </c>
      <c r="MZH1216" s="233">
        <v>0</v>
      </c>
      <c r="MZI1216" s="234"/>
      <c r="MZJ1216" s="235" t="e">
        <f>MZJ1217</f>
        <v>#REF!</v>
      </c>
      <c r="MZK1216" s="229" t="s">
        <v>235</v>
      </c>
      <c r="MZL1216" s="230" t="s">
        <v>25</v>
      </c>
      <c r="MZM1216" s="231">
        <v>7</v>
      </c>
      <c r="MZN1216" s="231">
        <v>2</v>
      </c>
      <c r="MZO1216" s="232" t="s">
        <v>236</v>
      </c>
      <c r="MZP1216" s="233">
        <v>0</v>
      </c>
      <c r="MZQ1216" s="234"/>
      <c r="MZR1216" s="235" t="e">
        <f>MZR1217</f>
        <v>#REF!</v>
      </c>
      <c r="MZS1216" s="229" t="s">
        <v>235</v>
      </c>
      <c r="MZT1216" s="230" t="s">
        <v>25</v>
      </c>
      <c r="MZU1216" s="231">
        <v>7</v>
      </c>
      <c r="MZV1216" s="231">
        <v>2</v>
      </c>
      <c r="MZW1216" s="232" t="s">
        <v>236</v>
      </c>
      <c r="MZX1216" s="233">
        <v>0</v>
      </c>
      <c r="MZY1216" s="234"/>
      <c r="MZZ1216" s="235" t="e">
        <f>MZZ1217</f>
        <v>#REF!</v>
      </c>
      <c r="NAA1216" s="229" t="s">
        <v>235</v>
      </c>
      <c r="NAB1216" s="230" t="s">
        <v>25</v>
      </c>
      <c r="NAC1216" s="231">
        <v>7</v>
      </c>
      <c r="NAD1216" s="231">
        <v>2</v>
      </c>
      <c r="NAE1216" s="232" t="s">
        <v>236</v>
      </c>
      <c r="NAF1216" s="233">
        <v>0</v>
      </c>
      <c r="NAG1216" s="234"/>
      <c r="NAH1216" s="235" t="e">
        <f>NAH1217</f>
        <v>#REF!</v>
      </c>
      <c r="NAI1216" s="229" t="s">
        <v>235</v>
      </c>
      <c r="NAJ1216" s="230" t="s">
        <v>25</v>
      </c>
      <c r="NAK1216" s="231">
        <v>7</v>
      </c>
      <c r="NAL1216" s="231">
        <v>2</v>
      </c>
      <c r="NAM1216" s="232" t="s">
        <v>236</v>
      </c>
      <c r="NAN1216" s="233">
        <v>0</v>
      </c>
      <c r="NAO1216" s="234"/>
      <c r="NAP1216" s="235" t="e">
        <f>NAP1217</f>
        <v>#REF!</v>
      </c>
      <c r="NAQ1216" s="229" t="s">
        <v>235</v>
      </c>
      <c r="NAR1216" s="230" t="s">
        <v>25</v>
      </c>
      <c r="NAS1216" s="231">
        <v>7</v>
      </c>
      <c r="NAT1216" s="231">
        <v>2</v>
      </c>
      <c r="NAU1216" s="232" t="s">
        <v>236</v>
      </c>
      <c r="NAV1216" s="233">
        <v>0</v>
      </c>
      <c r="NAW1216" s="234"/>
      <c r="NAX1216" s="235" t="e">
        <f>NAX1217</f>
        <v>#REF!</v>
      </c>
      <c r="NAY1216" s="229" t="s">
        <v>235</v>
      </c>
      <c r="NAZ1216" s="230" t="s">
        <v>25</v>
      </c>
      <c r="NBA1216" s="231">
        <v>7</v>
      </c>
      <c r="NBB1216" s="231">
        <v>2</v>
      </c>
      <c r="NBC1216" s="232" t="s">
        <v>236</v>
      </c>
      <c r="NBD1216" s="233">
        <v>0</v>
      </c>
      <c r="NBE1216" s="234"/>
      <c r="NBF1216" s="235" t="e">
        <f>NBF1217</f>
        <v>#REF!</v>
      </c>
      <c r="NBG1216" s="229" t="s">
        <v>235</v>
      </c>
      <c r="NBH1216" s="230" t="s">
        <v>25</v>
      </c>
      <c r="NBI1216" s="231">
        <v>7</v>
      </c>
      <c r="NBJ1216" s="231">
        <v>2</v>
      </c>
      <c r="NBK1216" s="232" t="s">
        <v>236</v>
      </c>
      <c r="NBL1216" s="233">
        <v>0</v>
      </c>
      <c r="NBM1216" s="234"/>
      <c r="NBN1216" s="235" t="e">
        <f>NBN1217</f>
        <v>#REF!</v>
      </c>
      <c r="NBO1216" s="229" t="s">
        <v>235</v>
      </c>
      <c r="NBP1216" s="230" t="s">
        <v>25</v>
      </c>
      <c r="NBQ1216" s="231">
        <v>7</v>
      </c>
      <c r="NBR1216" s="231">
        <v>2</v>
      </c>
      <c r="NBS1216" s="232" t="s">
        <v>236</v>
      </c>
      <c r="NBT1216" s="233">
        <v>0</v>
      </c>
      <c r="NBU1216" s="234"/>
      <c r="NBV1216" s="235" t="e">
        <f>NBV1217</f>
        <v>#REF!</v>
      </c>
      <c r="NBW1216" s="229" t="s">
        <v>235</v>
      </c>
      <c r="NBX1216" s="230" t="s">
        <v>25</v>
      </c>
      <c r="NBY1216" s="231">
        <v>7</v>
      </c>
      <c r="NBZ1216" s="231">
        <v>2</v>
      </c>
      <c r="NCA1216" s="232" t="s">
        <v>236</v>
      </c>
      <c r="NCB1216" s="233">
        <v>0</v>
      </c>
      <c r="NCC1216" s="234"/>
      <c r="NCD1216" s="235" t="e">
        <f>NCD1217</f>
        <v>#REF!</v>
      </c>
      <c r="NCE1216" s="229" t="s">
        <v>235</v>
      </c>
      <c r="NCF1216" s="230" t="s">
        <v>25</v>
      </c>
      <c r="NCG1216" s="231">
        <v>7</v>
      </c>
      <c r="NCH1216" s="231">
        <v>2</v>
      </c>
      <c r="NCI1216" s="232" t="s">
        <v>236</v>
      </c>
      <c r="NCJ1216" s="233">
        <v>0</v>
      </c>
      <c r="NCK1216" s="234"/>
      <c r="NCL1216" s="235" t="e">
        <f>NCL1217</f>
        <v>#REF!</v>
      </c>
      <c r="NCM1216" s="229" t="s">
        <v>235</v>
      </c>
      <c r="NCN1216" s="230" t="s">
        <v>25</v>
      </c>
      <c r="NCO1216" s="231">
        <v>7</v>
      </c>
      <c r="NCP1216" s="231">
        <v>2</v>
      </c>
      <c r="NCQ1216" s="232" t="s">
        <v>236</v>
      </c>
      <c r="NCR1216" s="233">
        <v>0</v>
      </c>
      <c r="NCS1216" s="234"/>
      <c r="NCT1216" s="235" t="e">
        <f>NCT1217</f>
        <v>#REF!</v>
      </c>
      <c r="NCU1216" s="229" t="s">
        <v>235</v>
      </c>
      <c r="NCV1216" s="230" t="s">
        <v>25</v>
      </c>
      <c r="NCW1216" s="231">
        <v>7</v>
      </c>
      <c r="NCX1216" s="231">
        <v>2</v>
      </c>
      <c r="NCY1216" s="232" t="s">
        <v>236</v>
      </c>
      <c r="NCZ1216" s="233">
        <v>0</v>
      </c>
      <c r="NDA1216" s="234"/>
      <c r="NDB1216" s="235" t="e">
        <f>NDB1217</f>
        <v>#REF!</v>
      </c>
      <c r="NDC1216" s="229" t="s">
        <v>235</v>
      </c>
      <c r="NDD1216" s="230" t="s">
        <v>25</v>
      </c>
      <c r="NDE1216" s="231">
        <v>7</v>
      </c>
      <c r="NDF1216" s="231">
        <v>2</v>
      </c>
      <c r="NDG1216" s="232" t="s">
        <v>236</v>
      </c>
      <c r="NDH1216" s="233">
        <v>0</v>
      </c>
      <c r="NDI1216" s="234"/>
      <c r="NDJ1216" s="235" t="e">
        <f>NDJ1217</f>
        <v>#REF!</v>
      </c>
      <c r="NDK1216" s="229" t="s">
        <v>235</v>
      </c>
      <c r="NDL1216" s="230" t="s">
        <v>25</v>
      </c>
      <c r="NDM1216" s="231">
        <v>7</v>
      </c>
      <c r="NDN1216" s="231">
        <v>2</v>
      </c>
      <c r="NDO1216" s="232" t="s">
        <v>236</v>
      </c>
      <c r="NDP1216" s="233">
        <v>0</v>
      </c>
      <c r="NDQ1216" s="234"/>
      <c r="NDR1216" s="235" t="e">
        <f>NDR1217</f>
        <v>#REF!</v>
      </c>
      <c r="NDS1216" s="229" t="s">
        <v>235</v>
      </c>
      <c r="NDT1216" s="230" t="s">
        <v>25</v>
      </c>
      <c r="NDU1216" s="231">
        <v>7</v>
      </c>
      <c r="NDV1216" s="231">
        <v>2</v>
      </c>
      <c r="NDW1216" s="232" t="s">
        <v>236</v>
      </c>
      <c r="NDX1216" s="233">
        <v>0</v>
      </c>
      <c r="NDY1216" s="234"/>
      <c r="NDZ1216" s="235" t="e">
        <f>NDZ1217</f>
        <v>#REF!</v>
      </c>
      <c r="NEA1216" s="229" t="s">
        <v>235</v>
      </c>
      <c r="NEB1216" s="230" t="s">
        <v>25</v>
      </c>
      <c r="NEC1216" s="231">
        <v>7</v>
      </c>
      <c r="NED1216" s="231">
        <v>2</v>
      </c>
      <c r="NEE1216" s="232" t="s">
        <v>236</v>
      </c>
      <c r="NEF1216" s="233">
        <v>0</v>
      </c>
      <c r="NEG1216" s="234"/>
      <c r="NEH1216" s="235" t="e">
        <f>NEH1217</f>
        <v>#REF!</v>
      </c>
      <c r="NEI1216" s="229" t="s">
        <v>235</v>
      </c>
      <c r="NEJ1216" s="230" t="s">
        <v>25</v>
      </c>
      <c r="NEK1216" s="231">
        <v>7</v>
      </c>
      <c r="NEL1216" s="231">
        <v>2</v>
      </c>
      <c r="NEM1216" s="232" t="s">
        <v>236</v>
      </c>
      <c r="NEN1216" s="233">
        <v>0</v>
      </c>
      <c r="NEO1216" s="234"/>
      <c r="NEP1216" s="235" t="e">
        <f>NEP1217</f>
        <v>#REF!</v>
      </c>
      <c r="NEQ1216" s="229" t="s">
        <v>235</v>
      </c>
      <c r="NER1216" s="230" t="s">
        <v>25</v>
      </c>
      <c r="NES1216" s="231">
        <v>7</v>
      </c>
      <c r="NET1216" s="231">
        <v>2</v>
      </c>
      <c r="NEU1216" s="232" t="s">
        <v>236</v>
      </c>
      <c r="NEV1216" s="233">
        <v>0</v>
      </c>
      <c r="NEW1216" s="234"/>
      <c r="NEX1216" s="235" t="e">
        <f>NEX1217</f>
        <v>#REF!</v>
      </c>
      <c r="NEY1216" s="229" t="s">
        <v>235</v>
      </c>
      <c r="NEZ1216" s="230" t="s">
        <v>25</v>
      </c>
      <c r="NFA1216" s="231">
        <v>7</v>
      </c>
      <c r="NFB1216" s="231">
        <v>2</v>
      </c>
      <c r="NFC1216" s="232" t="s">
        <v>236</v>
      </c>
      <c r="NFD1216" s="233">
        <v>0</v>
      </c>
      <c r="NFE1216" s="234"/>
      <c r="NFF1216" s="235" t="e">
        <f>NFF1217</f>
        <v>#REF!</v>
      </c>
      <c r="NFG1216" s="229" t="s">
        <v>235</v>
      </c>
      <c r="NFH1216" s="230" t="s">
        <v>25</v>
      </c>
      <c r="NFI1216" s="231">
        <v>7</v>
      </c>
      <c r="NFJ1216" s="231">
        <v>2</v>
      </c>
      <c r="NFK1216" s="232" t="s">
        <v>236</v>
      </c>
      <c r="NFL1216" s="233">
        <v>0</v>
      </c>
      <c r="NFM1216" s="234"/>
      <c r="NFN1216" s="235" t="e">
        <f>NFN1217</f>
        <v>#REF!</v>
      </c>
      <c r="NFO1216" s="229" t="s">
        <v>235</v>
      </c>
      <c r="NFP1216" s="230" t="s">
        <v>25</v>
      </c>
      <c r="NFQ1216" s="231">
        <v>7</v>
      </c>
      <c r="NFR1216" s="231">
        <v>2</v>
      </c>
      <c r="NFS1216" s="232" t="s">
        <v>236</v>
      </c>
      <c r="NFT1216" s="233">
        <v>0</v>
      </c>
      <c r="NFU1216" s="234"/>
      <c r="NFV1216" s="235" t="e">
        <f>NFV1217</f>
        <v>#REF!</v>
      </c>
      <c r="NFW1216" s="229" t="s">
        <v>235</v>
      </c>
      <c r="NFX1216" s="230" t="s">
        <v>25</v>
      </c>
      <c r="NFY1216" s="231">
        <v>7</v>
      </c>
      <c r="NFZ1216" s="231">
        <v>2</v>
      </c>
      <c r="NGA1216" s="232" t="s">
        <v>236</v>
      </c>
      <c r="NGB1216" s="233">
        <v>0</v>
      </c>
      <c r="NGC1216" s="234"/>
      <c r="NGD1216" s="235" t="e">
        <f>NGD1217</f>
        <v>#REF!</v>
      </c>
      <c r="NGE1216" s="229" t="s">
        <v>235</v>
      </c>
      <c r="NGF1216" s="230" t="s">
        <v>25</v>
      </c>
      <c r="NGG1216" s="231">
        <v>7</v>
      </c>
      <c r="NGH1216" s="231">
        <v>2</v>
      </c>
      <c r="NGI1216" s="232" t="s">
        <v>236</v>
      </c>
      <c r="NGJ1216" s="233">
        <v>0</v>
      </c>
      <c r="NGK1216" s="234"/>
      <c r="NGL1216" s="235" t="e">
        <f>NGL1217</f>
        <v>#REF!</v>
      </c>
      <c r="NGM1216" s="229" t="s">
        <v>235</v>
      </c>
      <c r="NGN1216" s="230" t="s">
        <v>25</v>
      </c>
      <c r="NGO1216" s="231">
        <v>7</v>
      </c>
      <c r="NGP1216" s="231">
        <v>2</v>
      </c>
      <c r="NGQ1216" s="232" t="s">
        <v>236</v>
      </c>
      <c r="NGR1216" s="233">
        <v>0</v>
      </c>
      <c r="NGS1216" s="234"/>
      <c r="NGT1216" s="235" t="e">
        <f>NGT1217</f>
        <v>#REF!</v>
      </c>
      <c r="NGU1216" s="229" t="s">
        <v>235</v>
      </c>
      <c r="NGV1216" s="230" t="s">
        <v>25</v>
      </c>
      <c r="NGW1216" s="231">
        <v>7</v>
      </c>
      <c r="NGX1216" s="231">
        <v>2</v>
      </c>
      <c r="NGY1216" s="232" t="s">
        <v>236</v>
      </c>
      <c r="NGZ1216" s="233">
        <v>0</v>
      </c>
      <c r="NHA1216" s="234"/>
      <c r="NHB1216" s="235" t="e">
        <f>NHB1217</f>
        <v>#REF!</v>
      </c>
      <c r="NHC1216" s="229" t="s">
        <v>235</v>
      </c>
      <c r="NHD1216" s="230" t="s">
        <v>25</v>
      </c>
      <c r="NHE1216" s="231">
        <v>7</v>
      </c>
      <c r="NHF1216" s="231">
        <v>2</v>
      </c>
      <c r="NHG1216" s="232" t="s">
        <v>236</v>
      </c>
      <c r="NHH1216" s="233">
        <v>0</v>
      </c>
      <c r="NHI1216" s="234"/>
      <c r="NHJ1216" s="235" t="e">
        <f>NHJ1217</f>
        <v>#REF!</v>
      </c>
      <c r="NHK1216" s="229" t="s">
        <v>235</v>
      </c>
      <c r="NHL1216" s="230" t="s">
        <v>25</v>
      </c>
      <c r="NHM1216" s="231">
        <v>7</v>
      </c>
      <c r="NHN1216" s="231">
        <v>2</v>
      </c>
      <c r="NHO1216" s="232" t="s">
        <v>236</v>
      </c>
      <c r="NHP1216" s="233">
        <v>0</v>
      </c>
      <c r="NHQ1216" s="234"/>
      <c r="NHR1216" s="235" t="e">
        <f>NHR1217</f>
        <v>#REF!</v>
      </c>
      <c r="NHS1216" s="229" t="s">
        <v>235</v>
      </c>
      <c r="NHT1216" s="230" t="s">
        <v>25</v>
      </c>
      <c r="NHU1216" s="231">
        <v>7</v>
      </c>
      <c r="NHV1216" s="231">
        <v>2</v>
      </c>
      <c r="NHW1216" s="232" t="s">
        <v>236</v>
      </c>
      <c r="NHX1216" s="233">
        <v>0</v>
      </c>
      <c r="NHY1216" s="234"/>
      <c r="NHZ1216" s="235" t="e">
        <f>NHZ1217</f>
        <v>#REF!</v>
      </c>
      <c r="NIA1216" s="229" t="s">
        <v>235</v>
      </c>
      <c r="NIB1216" s="230" t="s">
        <v>25</v>
      </c>
      <c r="NIC1216" s="231">
        <v>7</v>
      </c>
      <c r="NID1216" s="231">
        <v>2</v>
      </c>
      <c r="NIE1216" s="232" t="s">
        <v>236</v>
      </c>
      <c r="NIF1216" s="233">
        <v>0</v>
      </c>
      <c r="NIG1216" s="234"/>
      <c r="NIH1216" s="235" t="e">
        <f>NIH1217</f>
        <v>#REF!</v>
      </c>
      <c r="NII1216" s="229" t="s">
        <v>235</v>
      </c>
      <c r="NIJ1216" s="230" t="s">
        <v>25</v>
      </c>
      <c r="NIK1216" s="231">
        <v>7</v>
      </c>
      <c r="NIL1216" s="231">
        <v>2</v>
      </c>
      <c r="NIM1216" s="232" t="s">
        <v>236</v>
      </c>
      <c r="NIN1216" s="233">
        <v>0</v>
      </c>
      <c r="NIO1216" s="234"/>
      <c r="NIP1216" s="235" t="e">
        <f>NIP1217</f>
        <v>#REF!</v>
      </c>
      <c r="NIQ1216" s="229" t="s">
        <v>235</v>
      </c>
      <c r="NIR1216" s="230" t="s">
        <v>25</v>
      </c>
      <c r="NIS1216" s="231">
        <v>7</v>
      </c>
      <c r="NIT1216" s="231">
        <v>2</v>
      </c>
      <c r="NIU1216" s="232" t="s">
        <v>236</v>
      </c>
      <c r="NIV1216" s="233">
        <v>0</v>
      </c>
      <c r="NIW1216" s="234"/>
      <c r="NIX1216" s="235" t="e">
        <f>NIX1217</f>
        <v>#REF!</v>
      </c>
      <c r="NIY1216" s="229" t="s">
        <v>235</v>
      </c>
      <c r="NIZ1216" s="230" t="s">
        <v>25</v>
      </c>
      <c r="NJA1216" s="231">
        <v>7</v>
      </c>
      <c r="NJB1216" s="231">
        <v>2</v>
      </c>
      <c r="NJC1216" s="232" t="s">
        <v>236</v>
      </c>
      <c r="NJD1216" s="233">
        <v>0</v>
      </c>
      <c r="NJE1216" s="234"/>
      <c r="NJF1216" s="235" t="e">
        <f>NJF1217</f>
        <v>#REF!</v>
      </c>
      <c r="NJG1216" s="229" t="s">
        <v>235</v>
      </c>
      <c r="NJH1216" s="230" t="s">
        <v>25</v>
      </c>
      <c r="NJI1216" s="231">
        <v>7</v>
      </c>
      <c r="NJJ1216" s="231">
        <v>2</v>
      </c>
      <c r="NJK1216" s="232" t="s">
        <v>236</v>
      </c>
      <c r="NJL1216" s="233">
        <v>0</v>
      </c>
      <c r="NJM1216" s="234"/>
      <c r="NJN1216" s="235" t="e">
        <f>NJN1217</f>
        <v>#REF!</v>
      </c>
      <c r="NJO1216" s="229" t="s">
        <v>235</v>
      </c>
      <c r="NJP1216" s="230" t="s">
        <v>25</v>
      </c>
      <c r="NJQ1216" s="231">
        <v>7</v>
      </c>
      <c r="NJR1216" s="231">
        <v>2</v>
      </c>
      <c r="NJS1216" s="232" t="s">
        <v>236</v>
      </c>
      <c r="NJT1216" s="233">
        <v>0</v>
      </c>
      <c r="NJU1216" s="234"/>
      <c r="NJV1216" s="235" t="e">
        <f>NJV1217</f>
        <v>#REF!</v>
      </c>
      <c r="NJW1216" s="229" t="s">
        <v>235</v>
      </c>
      <c r="NJX1216" s="230" t="s">
        <v>25</v>
      </c>
      <c r="NJY1216" s="231">
        <v>7</v>
      </c>
      <c r="NJZ1216" s="231">
        <v>2</v>
      </c>
      <c r="NKA1216" s="232" t="s">
        <v>236</v>
      </c>
      <c r="NKB1216" s="233">
        <v>0</v>
      </c>
      <c r="NKC1216" s="234"/>
      <c r="NKD1216" s="235" t="e">
        <f>NKD1217</f>
        <v>#REF!</v>
      </c>
      <c r="NKE1216" s="229" t="s">
        <v>235</v>
      </c>
      <c r="NKF1216" s="230" t="s">
        <v>25</v>
      </c>
      <c r="NKG1216" s="231">
        <v>7</v>
      </c>
      <c r="NKH1216" s="231">
        <v>2</v>
      </c>
      <c r="NKI1216" s="232" t="s">
        <v>236</v>
      </c>
      <c r="NKJ1216" s="233">
        <v>0</v>
      </c>
      <c r="NKK1216" s="234"/>
      <c r="NKL1216" s="235" t="e">
        <f>NKL1217</f>
        <v>#REF!</v>
      </c>
      <c r="NKM1216" s="229" t="s">
        <v>235</v>
      </c>
      <c r="NKN1216" s="230" t="s">
        <v>25</v>
      </c>
      <c r="NKO1216" s="231">
        <v>7</v>
      </c>
      <c r="NKP1216" s="231">
        <v>2</v>
      </c>
      <c r="NKQ1216" s="232" t="s">
        <v>236</v>
      </c>
      <c r="NKR1216" s="233">
        <v>0</v>
      </c>
      <c r="NKS1216" s="234"/>
      <c r="NKT1216" s="235" t="e">
        <f>NKT1217</f>
        <v>#REF!</v>
      </c>
      <c r="NKU1216" s="229" t="s">
        <v>235</v>
      </c>
      <c r="NKV1216" s="230" t="s">
        <v>25</v>
      </c>
      <c r="NKW1216" s="231">
        <v>7</v>
      </c>
      <c r="NKX1216" s="231">
        <v>2</v>
      </c>
      <c r="NKY1216" s="232" t="s">
        <v>236</v>
      </c>
      <c r="NKZ1216" s="233">
        <v>0</v>
      </c>
      <c r="NLA1216" s="234"/>
      <c r="NLB1216" s="235" t="e">
        <f>NLB1217</f>
        <v>#REF!</v>
      </c>
      <c r="NLC1216" s="229" t="s">
        <v>235</v>
      </c>
      <c r="NLD1216" s="230" t="s">
        <v>25</v>
      </c>
      <c r="NLE1216" s="231">
        <v>7</v>
      </c>
      <c r="NLF1216" s="231">
        <v>2</v>
      </c>
      <c r="NLG1216" s="232" t="s">
        <v>236</v>
      </c>
      <c r="NLH1216" s="233">
        <v>0</v>
      </c>
      <c r="NLI1216" s="234"/>
      <c r="NLJ1216" s="235" t="e">
        <f>NLJ1217</f>
        <v>#REF!</v>
      </c>
      <c r="NLK1216" s="229" t="s">
        <v>235</v>
      </c>
      <c r="NLL1216" s="230" t="s">
        <v>25</v>
      </c>
      <c r="NLM1216" s="231">
        <v>7</v>
      </c>
      <c r="NLN1216" s="231">
        <v>2</v>
      </c>
      <c r="NLO1216" s="232" t="s">
        <v>236</v>
      </c>
      <c r="NLP1216" s="233">
        <v>0</v>
      </c>
      <c r="NLQ1216" s="234"/>
      <c r="NLR1216" s="235" t="e">
        <f>NLR1217</f>
        <v>#REF!</v>
      </c>
      <c r="NLS1216" s="229" t="s">
        <v>235</v>
      </c>
      <c r="NLT1216" s="230" t="s">
        <v>25</v>
      </c>
      <c r="NLU1216" s="231">
        <v>7</v>
      </c>
      <c r="NLV1216" s="231">
        <v>2</v>
      </c>
      <c r="NLW1216" s="232" t="s">
        <v>236</v>
      </c>
      <c r="NLX1216" s="233">
        <v>0</v>
      </c>
      <c r="NLY1216" s="234"/>
      <c r="NLZ1216" s="235" t="e">
        <f>NLZ1217</f>
        <v>#REF!</v>
      </c>
      <c r="NMA1216" s="229" t="s">
        <v>235</v>
      </c>
      <c r="NMB1216" s="230" t="s">
        <v>25</v>
      </c>
      <c r="NMC1216" s="231">
        <v>7</v>
      </c>
      <c r="NMD1216" s="231">
        <v>2</v>
      </c>
      <c r="NME1216" s="232" t="s">
        <v>236</v>
      </c>
      <c r="NMF1216" s="233">
        <v>0</v>
      </c>
      <c r="NMG1216" s="234"/>
      <c r="NMH1216" s="235" t="e">
        <f>NMH1217</f>
        <v>#REF!</v>
      </c>
      <c r="NMI1216" s="229" t="s">
        <v>235</v>
      </c>
      <c r="NMJ1216" s="230" t="s">
        <v>25</v>
      </c>
      <c r="NMK1216" s="231">
        <v>7</v>
      </c>
      <c r="NML1216" s="231">
        <v>2</v>
      </c>
      <c r="NMM1216" s="232" t="s">
        <v>236</v>
      </c>
      <c r="NMN1216" s="233">
        <v>0</v>
      </c>
      <c r="NMO1216" s="234"/>
      <c r="NMP1216" s="235" t="e">
        <f>NMP1217</f>
        <v>#REF!</v>
      </c>
      <c r="NMQ1216" s="229" t="s">
        <v>235</v>
      </c>
      <c r="NMR1216" s="230" t="s">
        <v>25</v>
      </c>
      <c r="NMS1216" s="231">
        <v>7</v>
      </c>
      <c r="NMT1216" s="231">
        <v>2</v>
      </c>
      <c r="NMU1216" s="232" t="s">
        <v>236</v>
      </c>
      <c r="NMV1216" s="233">
        <v>0</v>
      </c>
      <c r="NMW1216" s="234"/>
      <c r="NMX1216" s="235" t="e">
        <f>NMX1217</f>
        <v>#REF!</v>
      </c>
      <c r="NMY1216" s="229" t="s">
        <v>235</v>
      </c>
      <c r="NMZ1216" s="230" t="s">
        <v>25</v>
      </c>
      <c r="NNA1216" s="231">
        <v>7</v>
      </c>
      <c r="NNB1216" s="231">
        <v>2</v>
      </c>
      <c r="NNC1216" s="232" t="s">
        <v>236</v>
      </c>
      <c r="NND1216" s="233">
        <v>0</v>
      </c>
      <c r="NNE1216" s="234"/>
      <c r="NNF1216" s="235" t="e">
        <f>NNF1217</f>
        <v>#REF!</v>
      </c>
      <c r="NNG1216" s="229" t="s">
        <v>235</v>
      </c>
      <c r="NNH1216" s="230" t="s">
        <v>25</v>
      </c>
      <c r="NNI1216" s="231">
        <v>7</v>
      </c>
      <c r="NNJ1216" s="231">
        <v>2</v>
      </c>
      <c r="NNK1216" s="232" t="s">
        <v>236</v>
      </c>
      <c r="NNL1216" s="233">
        <v>0</v>
      </c>
      <c r="NNM1216" s="234"/>
      <c r="NNN1216" s="235" t="e">
        <f>NNN1217</f>
        <v>#REF!</v>
      </c>
      <c r="NNO1216" s="229" t="s">
        <v>235</v>
      </c>
      <c r="NNP1216" s="230" t="s">
        <v>25</v>
      </c>
      <c r="NNQ1216" s="231">
        <v>7</v>
      </c>
      <c r="NNR1216" s="231">
        <v>2</v>
      </c>
      <c r="NNS1216" s="232" t="s">
        <v>236</v>
      </c>
      <c r="NNT1216" s="233">
        <v>0</v>
      </c>
      <c r="NNU1216" s="234"/>
      <c r="NNV1216" s="235" t="e">
        <f>NNV1217</f>
        <v>#REF!</v>
      </c>
      <c r="NNW1216" s="229" t="s">
        <v>235</v>
      </c>
      <c r="NNX1216" s="230" t="s">
        <v>25</v>
      </c>
      <c r="NNY1216" s="231">
        <v>7</v>
      </c>
      <c r="NNZ1216" s="231">
        <v>2</v>
      </c>
      <c r="NOA1216" s="232" t="s">
        <v>236</v>
      </c>
      <c r="NOB1216" s="233">
        <v>0</v>
      </c>
      <c r="NOC1216" s="234"/>
      <c r="NOD1216" s="235" t="e">
        <f>NOD1217</f>
        <v>#REF!</v>
      </c>
      <c r="NOE1216" s="229" t="s">
        <v>235</v>
      </c>
      <c r="NOF1216" s="230" t="s">
        <v>25</v>
      </c>
      <c r="NOG1216" s="231">
        <v>7</v>
      </c>
      <c r="NOH1216" s="231">
        <v>2</v>
      </c>
      <c r="NOI1216" s="232" t="s">
        <v>236</v>
      </c>
      <c r="NOJ1216" s="233">
        <v>0</v>
      </c>
      <c r="NOK1216" s="234"/>
      <c r="NOL1216" s="235" t="e">
        <f>NOL1217</f>
        <v>#REF!</v>
      </c>
      <c r="NOM1216" s="229" t="s">
        <v>235</v>
      </c>
      <c r="NON1216" s="230" t="s">
        <v>25</v>
      </c>
      <c r="NOO1216" s="231">
        <v>7</v>
      </c>
      <c r="NOP1216" s="231">
        <v>2</v>
      </c>
      <c r="NOQ1216" s="232" t="s">
        <v>236</v>
      </c>
      <c r="NOR1216" s="233">
        <v>0</v>
      </c>
      <c r="NOS1216" s="234"/>
      <c r="NOT1216" s="235" t="e">
        <f>NOT1217</f>
        <v>#REF!</v>
      </c>
      <c r="NOU1216" s="229" t="s">
        <v>235</v>
      </c>
      <c r="NOV1216" s="230" t="s">
        <v>25</v>
      </c>
      <c r="NOW1216" s="231">
        <v>7</v>
      </c>
      <c r="NOX1216" s="231">
        <v>2</v>
      </c>
      <c r="NOY1216" s="232" t="s">
        <v>236</v>
      </c>
      <c r="NOZ1216" s="233">
        <v>0</v>
      </c>
      <c r="NPA1216" s="234"/>
      <c r="NPB1216" s="235" t="e">
        <f>NPB1217</f>
        <v>#REF!</v>
      </c>
      <c r="NPC1216" s="229" t="s">
        <v>235</v>
      </c>
      <c r="NPD1216" s="230" t="s">
        <v>25</v>
      </c>
      <c r="NPE1216" s="231">
        <v>7</v>
      </c>
      <c r="NPF1216" s="231">
        <v>2</v>
      </c>
      <c r="NPG1216" s="232" t="s">
        <v>236</v>
      </c>
      <c r="NPH1216" s="233">
        <v>0</v>
      </c>
      <c r="NPI1216" s="234"/>
      <c r="NPJ1216" s="235" t="e">
        <f>NPJ1217</f>
        <v>#REF!</v>
      </c>
      <c r="NPK1216" s="229" t="s">
        <v>235</v>
      </c>
      <c r="NPL1216" s="230" t="s">
        <v>25</v>
      </c>
      <c r="NPM1216" s="231">
        <v>7</v>
      </c>
      <c r="NPN1216" s="231">
        <v>2</v>
      </c>
      <c r="NPO1216" s="232" t="s">
        <v>236</v>
      </c>
      <c r="NPP1216" s="233">
        <v>0</v>
      </c>
      <c r="NPQ1216" s="234"/>
      <c r="NPR1216" s="235" t="e">
        <f>NPR1217</f>
        <v>#REF!</v>
      </c>
      <c r="NPS1216" s="229" t="s">
        <v>235</v>
      </c>
      <c r="NPT1216" s="230" t="s">
        <v>25</v>
      </c>
      <c r="NPU1216" s="231">
        <v>7</v>
      </c>
      <c r="NPV1216" s="231">
        <v>2</v>
      </c>
      <c r="NPW1216" s="232" t="s">
        <v>236</v>
      </c>
      <c r="NPX1216" s="233">
        <v>0</v>
      </c>
      <c r="NPY1216" s="234"/>
      <c r="NPZ1216" s="235" t="e">
        <f>NPZ1217</f>
        <v>#REF!</v>
      </c>
      <c r="NQA1216" s="229" t="s">
        <v>235</v>
      </c>
      <c r="NQB1216" s="230" t="s">
        <v>25</v>
      </c>
      <c r="NQC1216" s="231">
        <v>7</v>
      </c>
      <c r="NQD1216" s="231">
        <v>2</v>
      </c>
      <c r="NQE1216" s="232" t="s">
        <v>236</v>
      </c>
      <c r="NQF1216" s="233">
        <v>0</v>
      </c>
      <c r="NQG1216" s="234"/>
      <c r="NQH1216" s="235" t="e">
        <f>NQH1217</f>
        <v>#REF!</v>
      </c>
      <c r="NQI1216" s="229" t="s">
        <v>235</v>
      </c>
      <c r="NQJ1216" s="230" t="s">
        <v>25</v>
      </c>
      <c r="NQK1216" s="231">
        <v>7</v>
      </c>
      <c r="NQL1216" s="231">
        <v>2</v>
      </c>
      <c r="NQM1216" s="232" t="s">
        <v>236</v>
      </c>
      <c r="NQN1216" s="233">
        <v>0</v>
      </c>
      <c r="NQO1216" s="234"/>
      <c r="NQP1216" s="235" t="e">
        <f>NQP1217</f>
        <v>#REF!</v>
      </c>
      <c r="NQQ1216" s="229" t="s">
        <v>235</v>
      </c>
      <c r="NQR1216" s="230" t="s">
        <v>25</v>
      </c>
      <c r="NQS1216" s="231">
        <v>7</v>
      </c>
      <c r="NQT1216" s="231">
        <v>2</v>
      </c>
      <c r="NQU1216" s="232" t="s">
        <v>236</v>
      </c>
      <c r="NQV1216" s="233">
        <v>0</v>
      </c>
      <c r="NQW1216" s="234"/>
      <c r="NQX1216" s="235" t="e">
        <f>NQX1217</f>
        <v>#REF!</v>
      </c>
      <c r="NQY1216" s="229" t="s">
        <v>235</v>
      </c>
      <c r="NQZ1216" s="230" t="s">
        <v>25</v>
      </c>
      <c r="NRA1216" s="231">
        <v>7</v>
      </c>
      <c r="NRB1216" s="231">
        <v>2</v>
      </c>
      <c r="NRC1216" s="232" t="s">
        <v>236</v>
      </c>
      <c r="NRD1216" s="233">
        <v>0</v>
      </c>
      <c r="NRE1216" s="234"/>
      <c r="NRF1216" s="235" t="e">
        <f>NRF1217</f>
        <v>#REF!</v>
      </c>
      <c r="NRG1216" s="229" t="s">
        <v>235</v>
      </c>
      <c r="NRH1216" s="230" t="s">
        <v>25</v>
      </c>
      <c r="NRI1216" s="231">
        <v>7</v>
      </c>
      <c r="NRJ1216" s="231">
        <v>2</v>
      </c>
      <c r="NRK1216" s="232" t="s">
        <v>236</v>
      </c>
      <c r="NRL1216" s="233">
        <v>0</v>
      </c>
      <c r="NRM1216" s="234"/>
      <c r="NRN1216" s="235" t="e">
        <f>NRN1217</f>
        <v>#REF!</v>
      </c>
      <c r="NRO1216" s="229" t="s">
        <v>235</v>
      </c>
      <c r="NRP1216" s="230" t="s">
        <v>25</v>
      </c>
      <c r="NRQ1216" s="231">
        <v>7</v>
      </c>
      <c r="NRR1216" s="231">
        <v>2</v>
      </c>
      <c r="NRS1216" s="232" t="s">
        <v>236</v>
      </c>
      <c r="NRT1216" s="233">
        <v>0</v>
      </c>
      <c r="NRU1216" s="234"/>
      <c r="NRV1216" s="235" t="e">
        <f>NRV1217</f>
        <v>#REF!</v>
      </c>
      <c r="NRW1216" s="229" t="s">
        <v>235</v>
      </c>
      <c r="NRX1216" s="230" t="s">
        <v>25</v>
      </c>
      <c r="NRY1216" s="231">
        <v>7</v>
      </c>
      <c r="NRZ1216" s="231">
        <v>2</v>
      </c>
      <c r="NSA1216" s="232" t="s">
        <v>236</v>
      </c>
      <c r="NSB1216" s="233">
        <v>0</v>
      </c>
      <c r="NSC1216" s="234"/>
      <c r="NSD1216" s="235" t="e">
        <f>NSD1217</f>
        <v>#REF!</v>
      </c>
      <c r="NSE1216" s="229" t="s">
        <v>235</v>
      </c>
      <c r="NSF1216" s="230" t="s">
        <v>25</v>
      </c>
      <c r="NSG1216" s="231">
        <v>7</v>
      </c>
      <c r="NSH1216" s="231">
        <v>2</v>
      </c>
      <c r="NSI1216" s="232" t="s">
        <v>236</v>
      </c>
      <c r="NSJ1216" s="233">
        <v>0</v>
      </c>
      <c r="NSK1216" s="234"/>
      <c r="NSL1216" s="235" t="e">
        <f>NSL1217</f>
        <v>#REF!</v>
      </c>
      <c r="NSM1216" s="229" t="s">
        <v>235</v>
      </c>
      <c r="NSN1216" s="230" t="s">
        <v>25</v>
      </c>
      <c r="NSO1216" s="231">
        <v>7</v>
      </c>
      <c r="NSP1216" s="231">
        <v>2</v>
      </c>
      <c r="NSQ1216" s="232" t="s">
        <v>236</v>
      </c>
      <c r="NSR1216" s="233">
        <v>0</v>
      </c>
      <c r="NSS1216" s="234"/>
      <c r="NST1216" s="235" t="e">
        <f>NST1217</f>
        <v>#REF!</v>
      </c>
      <c r="NSU1216" s="229" t="s">
        <v>235</v>
      </c>
      <c r="NSV1216" s="230" t="s">
        <v>25</v>
      </c>
      <c r="NSW1216" s="231">
        <v>7</v>
      </c>
      <c r="NSX1216" s="231">
        <v>2</v>
      </c>
      <c r="NSY1216" s="232" t="s">
        <v>236</v>
      </c>
      <c r="NSZ1216" s="233">
        <v>0</v>
      </c>
      <c r="NTA1216" s="234"/>
      <c r="NTB1216" s="235" t="e">
        <f>NTB1217</f>
        <v>#REF!</v>
      </c>
      <c r="NTC1216" s="229" t="s">
        <v>235</v>
      </c>
      <c r="NTD1216" s="230" t="s">
        <v>25</v>
      </c>
      <c r="NTE1216" s="231">
        <v>7</v>
      </c>
      <c r="NTF1216" s="231">
        <v>2</v>
      </c>
      <c r="NTG1216" s="232" t="s">
        <v>236</v>
      </c>
      <c r="NTH1216" s="233">
        <v>0</v>
      </c>
      <c r="NTI1216" s="234"/>
      <c r="NTJ1216" s="235" t="e">
        <f>NTJ1217</f>
        <v>#REF!</v>
      </c>
      <c r="NTK1216" s="229" t="s">
        <v>235</v>
      </c>
      <c r="NTL1216" s="230" t="s">
        <v>25</v>
      </c>
      <c r="NTM1216" s="231">
        <v>7</v>
      </c>
      <c r="NTN1216" s="231">
        <v>2</v>
      </c>
      <c r="NTO1216" s="232" t="s">
        <v>236</v>
      </c>
      <c r="NTP1216" s="233">
        <v>0</v>
      </c>
      <c r="NTQ1216" s="234"/>
      <c r="NTR1216" s="235" t="e">
        <f>NTR1217</f>
        <v>#REF!</v>
      </c>
      <c r="NTS1216" s="229" t="s">
        <v>235</v>
      </c>
      <c r="NTT1216" s="230" t="s">
        <v>25</v>
      </c>
      <c r="NTU1216" s="231">
        <v>7</v>
      </c>
      <c r="NTV1216" s="231">
        <v>2</v>
      </c>
      <c r="NTW1216" s="232" t="s">
        <v>236</v>
      </c>
      <c r="NTX1216" s="233">
        <v>0</v>
      </c>
      <c r="NTY1216" s="234"/>
      <c r="NTZ1216" s="235" t="e">
        <f>NTZ1217</f>
        <v>#REF!</v>
      </c>
      <c r="NUA1216" s="229" t="s">
        <v>235</v>
      </c>
      <c r="NUB1216" s="230" t="s">
        <v>25</v>
      </c>
      <c r="NUC1216" s="231">
        <v>7</v>
      </c>
      <c r="NUD1216" s="231">
        <v>2</v>
      </c>
      <c r="NUE1216" s="232" t="s">
        <v>236</v>
      </c>
      <c r="NUF1216" s="233">
        <v>0</v>
      </c>
      <c r="NUG1216" s="234"/>
      <c r="NUH1216" s="235" t="e">
        <f>NUH1217</f>
        <v>#REF!</v>
      </c>
      <c r="NUI1216" s="229" t="s">
        <v>235</v>
      </c>
      <c r="NUJ1216" s="230" t="s">
        <v>25</v>
      </c>
      <c r="NUK1216" s="231">
        <v>7</v>
      </c>
      <c r="NUL1216" s="231">
        <v>2</v>
      </c>
      <c r="NUM1216" s="232" t="s">
        <v>236</v>
      </c>
      <c r="NUN1216" s="233">
        <v>0</v>
      </c>
      <c r="NUO1216" s="234"/>
      <c r="NUP1216" s="235" t="e">
        <f>NUP1217</f>
        <v>#REF!</v>
      </c>
      <c r="NUQ1216" s="229" t="s">
        <v>235</v>
      </c>
      <c r="NUR1216" s="230" t="s">
        <v>25</v>
      </c>
      <c r="NUS1216" s="231">
        <v>7</v>
      </c>
      <c r="NUT1216" s="231">
        <v>2</v>
      </c>
      <c r="NUU1216" s="232" t="s">
        <v>236</v>
      </c>
      <c r="NUV1216" s="233">
        <v>0</v>
      </c>
      <c r="NUW1216" s="234"/>
      <c r="NUX1216" s="235" t="e">
        <f>NUX1217</f>
        <v>#REF!</v>
      </c>
      <c r="NUY1216" s="229" t="s">
        <v>235</v>
      </c>
      <c r="NUZ1216" s="230" t="s">
        <v>25</v>
      </c>
      <c r="NVA1216" s="231">
        <v>7</v>
      </c>
      <c r="NVB1216" s="231">
        <v>2</v>
      </c>
      <c r="NVC1216" s="232" t="s">
        <v>236</v>
      </c>
      <c r="NVD1216" s="233">
        <v>0</v>
      </c>
      <c r="NVE1216" s="234"/>
      <c r="NVF1216" s="235" t="e">
        <f>NVF1217</f>
        <v>#REF!</v>
      </c>
      <c r="NVG1216" s="229" t="s">
        <v>235</v>
      </c>
      <c r="NVH1216" s="230" t="s">
        <v>25</v>
      </c>
      <c r="NVI1216" s="231">
        <v>7</v>
      </c>
      <c r="NVJ1216" s="231">
        <v>2</v>
      </c>
      <c r="NVK1216" s="232" t="s">
        <v>236</v>
      </c>
      <c r="NVL1216" s="233">
        <v>0</v>
      </c>
      <c r="NVM1216" s="234"/>
      <c r="NVN1216" s="235" t="e">
        <f>NVN1217</f>
        <v>#REF!</v>
      </c>
      <c r="NVO1216" s="229" t="s">
        <v>235</v>
      </c>
      <c r="NVP1216" s="230" t="s">
        <v>25</v>
      </c>
      <c r="NVQ1216" s="231">
        <v>7</v>
      </c>
      <c r="NVR1216" s="231">
        <v>2</v>
      </c>
      <c r="NVS1216" s="232" t="s">
        <v>236</v>
      </c>
      <c r="NVT1216" s="233">
        <v>0</v>
      </c>
      <c r="NVU1216" s="234"/>
      <c r="NVV1216" s="235" t="e">
        <f>NVV1217</f>
        <v>#REF!</v>
      </c>
      <c r="NVW1216" s="229" t="s">
        <v>235</v>
      </c>
      <c r="NVX1216" s="230" t="s">
        <v>25</v>
      </c>
      <c r="NVY1216" s="231">
        <v>7</v>
      </c>
      <c r="NVZ1216" s="231">
        <v>2</v>
      </c>
      <c r="NWA1216" s="232" t="s">
        <v>236</v>
      </c>
      <c r="NWB1216" s="233">
        <v>0</v>
      </c>
      <c r="NWC1216" s="234"/>
      <c r="NWD1216" s="235" t="e">
        <f>NWD1217</f>
        <v>#REF!</v>
      </c>
      <c r="NWE1216" s="229" t="s">
        <v>235</v>
      </c>
      <c r="NWF1216" s="230" t="s">
        <v>25</v>
      </c>
      <c r="NWG1216" s="231">
        <v>7</v>
      </c>
      <c r="NWH1216" s="231">
        <v>2</v>
      </c>
      <c r="NWI1216" s="232" t="s">
        <v>236</v>
      </c>
      <c r="NWJ1216" s="233">
        <v>0</v>
      </c>
      <c r="NWK1216" s="234"/>
      <c r="NWL1216" s="235" t="e">
        <f>NWL1217</f>
        <v>#REF!</v>
      </c>
      <c r="NWM1216" s="229" t="s">
        <v>235</v>
      </c>
      <c r="NWN1216" s="230" t="s">
        <v>25</v>
      </c>
      <c r="NWO1216" s="231">
        <v>7</v>
      </c>
      <c r="NWP1216" s="231">
        <v>2</v>
      </c>
      <c r="NWQ1216" s="232" t="s">
        <v>236</v>
      </c>
      <c r="NWR1216" s="233">
        <v>0</v>
      </c>
      <c r="NWS1216" s="234"/>
      <c r="NWT1216" s="235" t="e">
        <f>NWT1217</f>
        <v>#REF!</v>
      </c>
      <c r="NWU1216" s="229" t="s">
        <v>235</v>
      </c>
      <c r="NWV1216" s="230" t="s">
        <v>25</v>
      </c>
      <c r="NWW1216" s="231">
        <v>7</v>
      </c>
      <c r="NWX1216" s="231">
        <v>2</v>
      </c>
      <c r="NWY1216" s="232" t="s">
        <v>236</v>
      </c>
      <c r="NWZ1216" s="233">
        <v>0</v>
      </c>
      <c r="NXA1216" s="234"/>
      <c r="NXB1216" s="235" t="e">
        <f>NXB1217</f>
        <v>#REF!</v>
      </c>
      <c r="NXC1216" s="229" t="s">
        <v>235</v>
      </c>
      <c r="NXD1216" s="230" t="s">
        <v>25</v>
      </c>
      <c r="NXE1216" s="231">
        <v>7</v>
      </c>
      <c r="NXF1216" s="231">
        <v>2</v>
      </c>
      <c r="NXG1216" s="232" t="s">
        <v>236</v>
      </c>
      <c r="NXH1216" s="233">
        <v>0</v>
      </c>
      <c r="NXI1216" s="234"/>
      <c r="NXJ1216" s="235" t="e">
        <f>NXJ1217</f>
        <v>#REF!</v>
      </c>
      <c r="NXK1216" s="229" t="s">
        <v>235</v>
      </c>
      <c r="NXL1216" s="230" t="s">
        <v>25</v>
      </c>
      <c r="NXM1216" s="231">
        <v>7</v>
      </c>
      <c r="NXN1216" s="231">
        <v>2</v>
      </c>
      <c r="NXO1216" s="232" t="s">
        <v>236</v>
      </c>
      <c r="NXP1216" s="233">
        <v>0</v>
      </c>
      <c r="NXQ1216" s="234"/>
      <c r="NXR1216" s="235" t="e">
        <f>NXR1217</f>
        <v>#REF!</v>
      </c>
      <c r="NXS1216" s="229" t="s">
        <v>235</v>
      </c>
      <c r="NXT1216" s="230" t="s">
        <v>25</v>
      </c>
      <c r="NXU1216" s="231">
        <v>7</v>
      </c>
      <c r="NXV1216" s="231">
        <v>2</v>
      </c>
      <c r="NXW1216" s="232" t="s">
        <v>236</v>
      </c>
      <c r="NXX1216" s="233">
        <v>0</v>
      </c>
      <c r="NXY1216" s="234"/>
      <c r="NXZ1216" s="235" t="e">
        <f>NXZ1217</f>
        <v>#REF!</v>
      </c>
      <c r="NYA1216" s="229" t="s">
        <v>235</v>
      </c>
      <c r="NYB1216" s="230" t="s">
        <v>25</v>
      </c>
      <c r="NYC1216" s="231">
        <v>7</v>
      </c>
      <c r="NYD1216" s="231">
        <v>2</v>
      </c>
      <c r="NYE1216" s="232" t="s">
        <v>236</v>
      </c>
      <c r="NYF1216" s="233">
        <v>0</v>
      </c>
      <c r="NYG1216" s="234"/>
      <c r="NYH1216" s="235" t="e">
        <f>NYH1217</f>
        <v>#REF!</v>
      </c>
      <c r="NYI1216" s="229" t="s">
        <v>235</v>
      </c>
      <c r="NYJ1216" s="230" t="s">
        <v>25</v>
      </c>
      <c r="NYK1216" s="231">
        <v>7</v>
      </c>
      <c r="NYL1216" s="231">
        <v>2</v>
      </c>
      <c r="NYM1216" s="232" t="s">
        <v>236</v>
      </c>
      <c r="NYN1216" s="233">
        <v>0</v>
      </c>
      <c r="NYO1216" s="234"/>
      <c r="NYP1216" s="235" t="e">
        <f>NYP1217</f>
        <v>#REF!</v>
      </c>
      <c r="NYQ1216" s="229" t="s">
        <v>235</v>
      </c>
      <c r="NYR1216" s="230" t="s">
        <v>25</v>
      </c>
      <c r="NYS1216" s="231">
        <v>7</v>
      </c>
      <c r="NYT1216" s="231">
        <v>2</v>
      </c>
      <c r="NYU1216" s="232" t="s">
        <v>236</v>
      </c>
      <c r="NYV1216" s="233">
        <v>0</v>
      </c>
      <c r="NYW1216" s="234"/>
      <c r="NYX1216" s="235" t="e">
        <f>NYX1217</f>
        <v>#REF!</v>
      </c>
      <c r="NYY1216" s="229" t="s">
        <v>235</v>
      </c>
      <c r="NYZ1216" s="230" t="s">
        <v>25</v>
      </c>
      <c r="NZA1216" s="231">
        <v>7</v>
      </c>
      <c r="NZB1216" s="231">
        <v>2</v>
      </c>
      <c r="NZC1216" s="232" t="s">
        <v>236</v>
      </c>
      <c r="NZD1216" s="233">
        <v>0</v>
      </c>
      <c r="NZE1216" s="234"/>
      <c r="NZF1216" s="235" t="e">
        <f>NZF1217</f>
        <v>#REF!</v>
      </c>
      <c r="NZG1216" s="229" t="s">
        <v>235</v>
      </c>
      <c r="NZH1216" s="230" t="s">
        <v>25</v>
      </c>
      <c r="NZI1216" s="231">
        <v>7</v>
      </c>
      <c r="NZJ1216" s="231">
        <v>2</v>
      </c>
      <c r="NZK1216" s="232" t="s">
        <v>236</v>
      </c>
      <c r="NZL1216" s="233">
        <v>0</v>
      </c>
      <c r="NZM1216" s="234"/>
      <c r="NZN1216" s="235" t="e">
        <f>NZN1217</f>
        <v>#REF!</v>
      </c>
      <c r="NZO1216" s="229" t="s">
        <v>235</v>
      </c>
      <c r="NZP1216" s="230" t="s">
        <v>25</v>
      </c>
      <c r="NZQ1216" s="231">
        <v>7</v>
      </c>
      <c r="NZR1216" s="231">
        <v>2</v>
      </c>
      <c r="NZS1216" s="232" t="s">
        <v>236</v>
      </c>
      <c r="NZT1216" s="233">
        <v>0</v>
      </c>
      <c r="NZU1216" s="234"/>
      <c r="NZV1216" s="235" t="e">
        <f>NZV1217</f>
        <v>#REF!</v>
      </c>
      <c r="NZW1216" s="229" t="s">
        <v>235</v>
      </c>
      <c r="NZX1216" s="230" t="s">
        <v>25</v>
      </c>
      <c r="NZY1216" s="231">
        <v>7</v>
      </c>
      <c r="NZZ1216" s="231">
        <v>2</v>
      </c>
      <c r="OAA1216" s="232" t="s">
        <v>236</v>
      </c>
      <c r="OAB1216" s="233">
        <v>0</v>
      </c>
      <c r="OAC1216" s="234"/>
      <c r="OAD1216" s="235" t="e">
        <f>OAD1217</f>
        <v>#REF!</v>
      </c>
      <c r="OAE1216" s="229" t="s">
        <v>235</v>
      </c>
      <c r="OAF1216" s="230" t="s">
        <v>25</v>
      </c>
      <c r="OAG1216" s="231">
        <v>7</v>
      </c>
      <c r="OAH1216" s="231">
        <v>2</v>
      </c>
      <c r="OAI1216" s="232" t="s">
        <v>236</v>
      </c>
      <c r="OAJ1216" s="233">
        <v>0</v>
      </c>
      <c r="OAK1216" s="234"/>
      <c r="OAL1216" s="235" t="e">
        <f>OAL1217</f>
        <v>#REF!</v>
      </c>
      <c r="OAM1216" s="229" t="s">
        <v>235</v>
      </c>
      <c r="OAN1216" s="230" t="s">
        <v>25</v>
      </c>
      <c r="OAO1216" s="231">
        <v>7</v>
      </c>
      <c r="OAP1216" s="231">
        <v>2</v>
      </c>
      <c r="OAQ1216" s="232" t="s">
        <v>236</v>
      </c>
      <c r="OAR1216" s="233">
        <v>0</v>
      </c>
      <c r="OAS1216" s="234"/>
      <c r="OAT1216" s="235" t="e">
        <f>OAT1217</f>
        <v>#REF!</v>
      </c>
      <c r="OAU1216" s="229" t="s">
        <v>235</v>
      </c>
      <c r="OAV1216" s="230" t="s">
        <v>25</v>
      </c>
      <c r="OAW1216" s="231">
        <v>7</v>
      </c>
      <c r="OAX1216" s="231">
        <v>2</v>
      </c>
      <c r="OAY1216" s="232" t="s">
        <v>236</v>
      </c>
      <c r="OAZ1216" s="233">
        <v>0</v>
      </c>
      <c r="OBA1216" s="234"/>
      <c r="OBB1216" s="235" t="e">
        <f>OBB1217</f>
        <v>#REF!</v>
      </c>
      <c r="OBC1216" s="229" t="s">
        <v>235</v>
      </c>
      <c r="OBD1216" s="230" t="s">
        <v>25</v>
      </c>
      <c r="OBE1216" s="231">
        <v>7</v>
      </c>
      <c r="OBF1216" s="231">
        <v>2</v>
      </c>
      <c r="OBG1216" s="232" t="s">
        <v>236</v>
      </c>
      <c r="OBH1216" s="233">
        <v>0</v>
      </c>
      <c r="OBI1216" s="234"/>
      <c r="OBJ1216" s="235" t="e">
        <f>OBJ1217</f>
        <v>#REF!</v>
      </c>
      <c r="OBK1216" s="229" t="s">
        <v>235</v>
      </c>
      <c r="OBL1216" s="230" t="s">
        <v>25</v>
      </c>
      <c r="OBM1216" s="231">
        <v>7</v>
      </c>
      <c r="OBN1216" s="231">
        <v>2</v>
      </c>
      <c r="OBO1216" s="232" t="s">
        <v>236</v>
      </c>
      <c r="OBP1216" s="233">
        <v>0</v>
      </c>
      <c r="OBQ1216" s="234"/>
      <c r="OBR1216" s="235" t="e">
        <f>OBR1217</f>
        <v>#REF!</v>
      </c>
      <c r="OBS1216" s="229" t="s">
        <v>235</v>
      </c>
      <c r="OBT1216" s="230" t="s">
        <v>25</v>
      </c>
      <c r="OBU1216" s="231">
        <v>7</v>
      </c>
      <c r="OBV1216" s="231">
        <v>2</v>
      </c>
      <c r="OBW1216" s="232" t="s">
        <v>236</v>
      </c>
      <c r="OBX1216" s="233">
        <v>0</v>
      </c>
      <c r="OBY1216" s="234"/>
      <c r="OBZ1216" s="235" t="e">
        <f>OBZ1217</f>
        <v>#REF!</v>
      </c>
      <c r="OCA1216" s="229" t="s">
        <v>235</v>
      </c>
      <c r="OCB1216" s="230" t="s">
        <v>25</v>
      </c>
      <c r="OCC1216" s="231">
        <v>7</v>
      </c>
      <c r="OCD1216" s="231">
        <v>2</v>
      </c>
      <c r="OCE1216" s="232" t="s">
        <v>236</v>
      </c>
      <c r="OCF1216" s="233">
        <v>0</v>
      </c>
      <c r="OCG1216" s="234"/>
      <c r="OCH1216" s="235" t="e">
        <f>OCH1217</f>
        <v>#REF!</v>
      </c>
      <c r="OCI1216" s="229" t="s">
        <v>235</v>
      </c>
      <c r="OCJ1216" s="230" t="s">
        <v>25</v>
      </c>
      <c r="OCK1216" s="231">
        <v>7</v>
      </c>
      <c r="OCL1216" s="231">
        <v>2</v>
      </c>
      <c r="OCM1216" s="232" t="s">
        <v>236</v>
      </c>
      <c r="OCN1216" s="233">
        <v>0</v>
      </c>
      <c r="OCO1216" s="234"/>
      <c r="OCP1216" s="235" t="e">
        <f>OCP1217</f>
        <v>#REF!</v>
      </c>
      <c r="OCQ1216" s="229" t="s">
        <v>235</v>
      </c>
      <c r="OCR1216" s="230" t="s">
        <v>25</v>
      </c>
      <c r="OCS1216" s="231">
        <v>7</v>
      </c>
      <c r="OCT1216" s="231">
        <v>2</v>
      </c>
      <c r="OCU1216" s="232" t="s">
        <v>236</v>
      </c>
      <c r="OCV1216" s="233">
        <v>0</v>
      </c>
      <c r="OCW1216" s="234"/>
      <c r="OCX1216" s="235" t="e">
        <f>OCX1217</f>
        <v>#REF!</v>
      </c>
      <c r="OCY1216" s="229" t="s">
        <v>235</v>
      </c>
      <c r="OCZ1216" s="230" t="s">
        <v>25</v>
      </c>
      <c r="ODA1216" s="231">
        <v>7</v>
      </c>
      <c r="ODB1216" s="231">
        <v>2</v>
      </c>
      <c r="ODC1216" s="232" t="s">
        <v>236</v>
      </c>
      <c r="ODD1216" s="233">
        <v>0</v>
      </c>
      <c r="ODE1216" s="234"/>
      <c r="ODF1216" s="235" t="e">
        <f>ODF1217</f>
        <v>#REF!</v>
      </c>
      <c r="ODG1216" s="229" t="s">
        <v>235</v>
      </c>
      <c r="ODH1216" s="230" t="s">
        <v>25</v>
      </c>
      <c r="ODI1216" s="231">
        <v>7</v>
      </c>
      <c r="ODJ1216" s="231">
        <v>2</v>
      </c>
      <c r="ODK1216" s="232" t="s">
        <v>236</v>
      </c>
      <c r="ODL1216" s="233">
        <v>0</v>
      </c>
      <c r="ODM1216" s="234"/>
      <c r="ODN1216" s="235" t="e">
        <f>ODN1217</f>
        <v>#REF!</v>
      </c>
      <c r="ODO1216" s="229" t="s">
        <v>235</v>
      </c>
      <c r="ODP1216" s="230" t="s">
        <v>25</v>
      </c>
      <c r="ODQ1216" s="231">
        <v>7</v>
      </c>
      <c r="ODR1216" s="231">
        <v>2</v>
      </c>
      <c r="ODS1216" s="232" t="s">
        <v>236</v>
      </c>
      <c r="ODT1216" s="233">
        <v>0</v>
      </c>
      <c r="ODU1216" s="234"/>
      <c r="ODV1216" s="235" t="e">
        <f>ODV1217</f>
        <v>#REF!</v>
      </c>
      <c r="ODW1216" s="229" t="s">
        <v>235</v>
      </c>
      <c r="ODX1216" s="230" t="s">
        <v>25</v>
      </c>
      <c r="ODY1216" s="231">
        <v>7</v>
      </c>
      <c r="ODZ1216" s="231">
        <v>2</v>
      </c>
      <c r="OEA1216" s="232" t="s">
        <v>236</v>
      </c>
      <c r="OEB1216" s="233">
        <v>0</v>
      </c>
      <c r="OEC1216" s="234"/>
      <c r="OED1216" s="235" t="e">
        <f>OED1217</f>
        <v>#REF!</v>
      </c>
      <c r="OEE1216" s="229" t="s">
        <v>235</v>
      </c>
      <c r="OEF1216" s="230" t="s">
        <v>25</v>
      </c>
      <c r="OEG1216" s="231">
        <v>7</v>
      </c>
      <c r="OEH1216" s="231">
        <v>2</v>
      </c>
      <c r="OEI1216" s="232" t="s">
        <v>236</v>
      </c>
      <c r="OEJ1216" s="233">
        <v>0</v>
      </c>
      <c r="OEK1216" s="234"/>
      <c r="OEL1216" s="235" t="e">
        <f>OEL1217</f>
        <v>#REF!</v>
      </c>
      <c r="OEM1216" s="229" t="s">
        <v>235</v>
      </c>
      <c r="OEN1216" s="230" t="s">
        <v>25</v>
      </c>
      <c r="OEO1216" s="231">
        <v>7</v>
      </c>
      <c r="OEP1216" s="231">
        <v>2</v>
      </c>
      <c r="OEQ1216" s="232" t="s">
        <v>236</v>
      </c>
      <c r="OER1216" s="233">
        <v>0</v>
      </c>
      <c r="OES1216" s="234"/>
      <c r="OET1216" s="235" t="e">
        <f>OET1217</f>
        <v>#REF!</v>
      </c>
      <c r="OEU1216" s="229" t="s">
        <v>235</v>
      </c>
      <c r="OEV1216" s="230" t="s">
        <v>25</v>
      </c>
      <c r="OEW1216" s="231">
        <v>7</v>
      </c>
      <c r="OEX1216" s="231">
        <v>2</v>
      </c>
      <c r="OEY1216" s="232" t="s">
        <v>236</v>
      </c>
      <c r="OEZ1216" s="233">
        <v>0</v>
      </c>
      <c r="OFA1216" s="234"/>
      <c r="OFB1216" s="235" t="e">
        <f>OFB1217</f>
        <v>#REF!</v>
      </c>
      <c r="OFC1216" s="229" t="s">
        <v>235</v>
      </c>
      <c r="OFD1216" s="230" t="s">
        <v>25</v>
      </c>
      <c r="OFE1216" s="231">
        <v>7</v>
      </c>
      <c r="OFF1216" s="231">
        <v>2</v>
      </c>
      <c r="OFG1216" s="232" t="s">
        <v>236</v>
      </c>
      <c r="OFH1216" s="233">
        <v>0</v>
      </c>
      <c r="OFI1216" s="234"/>
      <c r="OFJ1216" s="235" t="e">
        <f>OFJ1217</f>
        <v>#REF!</v>
      </c>
      <c r="OFK1216" s="229" t="s">
        <v>235</v>
      </c>
      <c r="OFL1216" s="230" t="s">
        <v>25</v>
      </c>
      <c r="OFM1216" s="231">
        <v>7</v>
      </c>
      <c r="OFN1216" s="231">
        <v>2</v>
      </c>
      <c r="OFO1216" s="232" t="s">
        <v>236</v>
      </c>
      <c r="OFP1216" s="233">
        <v>0</v>
      </c>
      <c r="OFQ1216" s="234"/>
      <c r="OFR1216" s="235" t="e">
        <f>OFR1217</f>
        <v>#REF!</v>
      </c>
      <c r="OFS1216" s="229" t="s">
        <v>235</v>
      </c>
      <c r="OFT1216" s="230" t="s">
        <v>25</v>
      </c>
      <c r="OFU1216" s="231">
        <v>7</v>
      </c>
      <c r="OFV1216" s="231">
        <v>2</v>
      </c>
      <c r="OFW1216" s="232" t="s">
        <v>236</v>
      </c>
      <c r="OFX1216" s="233">
        <v>0</v>
      </c>
      <c r="OFY1216" s="234"/>
      <c r="OFZ1216" s="235" t="e">
        <f>OFZ1217</f>
        <v>#REF!</v>
      </c>
      <c r="OGA1216" s="229" t="s">
        <v>235</v>
      </c>
      <c r="OGB1216" s="230" t="s">
        <v>25</v>
      </c>
      <c r="OGC1216" s="231">
        <v>7</v>
      </c>
      <c r="OGD1216" s="231">
        <v>2</v>
      </c>
      <c r="OGE1216" s="232" t="s">
        <v>236</v>
      </c>
      <c r="OGF1216" s="233">
        <v>0</v>
      </c>
      <c r="OGG1216" s="234"/>
      <c r="OGH1216" s="235" t="e">
        <f>OGH1217</f>
        <v>#REF!</v>
      </c>
      <c r="OGI1216" s="229" t="s">
        <v>235</v>
      </c>
      <c r="OGJ1216" s="230" t="s">
        <v>25</v>
      </c>
      <c r="OGK1216" s="231">
        <v>7</v>
      </c>
      <c r="OGL1216" s="231">
        <v>2</v>
      </c>
      <c r="OGM1216" s="232" t="s">
        <v>236</v>
      </c>
      <c r="OGN1216" s="233">
        <v>0</v>
      </c>
      <c r="OGO1216" s="234"/>
      <c r="OGP1216" s="235" t="e">
        <f>OGP1217</f>
        <v>#REF!</v>
      </c>
      <c r="OGQ1216" s="229" t="s">
        <v>235</v>
      </c>
      <c r="OGR1216" s="230" t="s">
        <v>25</v>
      </c>
      <c r="OGS1216" s="231">
        <v>7</v>
      </c>
      <c r="OGT1216" s="231">
        <v>2</v>
      </c>
      <c r="OGU1216" s="232" t="s">
        <v>236</v>
      </c>
      <c r="OGV1216" s="233">
        <v>0</v>
      </c>
      <c r="OGW1216" s="234"/>
      <c r="OGX1216" s="235" t="e">
        <f>OGX1217</f>
        <v>#REF!</v>
      </c>
      <c r="OGY1216" s="229" t="s">
        <v>235</v>
      </c>
      <c r="OGZ1216" s="230" t="s">
        <v>25</v>
      </c>
      <c r="OHA1216" s="231">
        <v>7</v>
      </c>
      <c r="OHB1216" s="231">
        <v>2</v>
      </c>
      <c r="OHC1216" s="232" t="s">
        <v>236</v>
      </c>
      <c r="OHD1216" s="233">
        <v>0</v>
      </c>
      <c r="OHE1216" s="234"/>
      <c r="OHF1216" s="235" t="e">
        <f>OHF1217</f>
        <v>#REF!</v>
      </c>
      <c r="OHG1216" s="229" t="s">
        <v>235</v>
      </c>
      <c r="OHH1216" s="230" t="s">
        <v>25</v>
      </c>
      <c r="OHI1216" s="231">
        <v>7</v>
      </c>
      <c r="OHJ1216" s="231">
        <v>2</v>
      </c>
      <c r="OHK1216" s="232" t="s">
        <v>236</v>
      </c>
      <c r="OHL1216" s="233">
        <v>0</v>
      </c>
      <c r="OHM1216" s="234"/>
      <c r="OHN1216" s="235" t="e">
        <f>OHN1217</f>
        <v>#REF!</v>
      </c>
      <c r="OHO1216" s="229" t="s">
        <v>235</v>
      </c>
      <c r="OHP1216" s="230" t="s">
        <v>25</v>
      </c>
      <c r="OHQ1216" s="231">
        <v>7</v>
      </c>
      <c r="OHR1216" s="231">
        <v>2</v>
      </c>
      <c r="OHS1216" s="232" t="s">
        <v>236</v>
      </c>
      <c r="OHT1216" s="233">
        <v>0</v>
      </c>
      <c r="OHU1216" s="234"/>
      <c r="OHV1216" s="235" t="e">
        <f>OHV1217</f>
        <v>#REF!</v>
      </c>
      <c r="OHW1216" s="229" t="s">
        <v>235</v>
      </c>
      <c r="OHX1216" s="230" t="s">
        <v>25</v>
      </c>
      <c r="OHY1216" s="231">
        <v>7</v>
      </c>
      <c r="OHZ1216" s="231">
        <v>2</v>
      </c>
      <c r="OIA1216" s="232" t="s">
        <v>236</v>
      </c>
      <c r="OIB1216" s="233">
        <v>0</v>
      </c>
      <c r="OIC1216" s="234"/>
      <c r="OID1216" s="235" t="e">
        <f>OID1217</f>
        <v>#REF!</v>
      </c>
      <c r="OIE1216" s="229" t="s">
        <v>235</v>
      </c>
      <c r="OIF1216" s="230" t="s">
        <v>25</v>
      </c>
      <c r="OIG1216" s="231">
        <v>7</v>
      </c>
      <c r="OIH1216" s="231">
        <v>2</v>
      </c>
      <c r="OII1216" s="232" t="s">
        <v>236</v>
      </c>
      <c r="OIJ1216" s="233">
        <v>0</v>
      </c>
      <c r="OIK1216" s="234"/>
      <c r="OIL1216" s="235" t="e">
        <f>OIL1217</f>
        <v>#REF!</v>
      </c>
      <c r="OIM1216" s="229" t="s">
        <v>235</v>
      </c>
      <c r="OIN1216" s="230" t="s">
        <v>25</v>
      </c>
      <c r="OIO1216" s="231">
        <v>7</v>
      </c>
      <c r="OIP1216" s="231">
        <v>2</v>
      </c>
      <c r="OIQ1216" s="232" t="s">
        <v>236</v>
      </c>
      <c r="OIR1216" s="233">
        <v>0</v>
      </c>
      <c r="OIS1216" s="234"/>
      <c r="OIT1216" s="235" t="e">
        <f>OIT1217</f>
        <v>#REF!</v>
      </c>
      <c r="OIU1216" s="229" t="s">
        <v>235</v>
      </c>
      <c r="OIV1216" s="230" t="s">
        <v>25</v>
      </c>
      <c r="OIW1216" s="231">
        <v>7</v>
      </c>
      <c r="OIX1216" s="231">
        <v>2</v>
      </c>
      <c r="OIY1216" s="232" t="s">
        <v>236</v>
      </c>
      <c r="OIZ1216" s="233">
        <v>0</v>
      </c>
      <c r="OJA1216" s="234"/>
      <c r="OJB1216" s="235" t="e">
        <f>OJB1217</f>
        <v>#REF!</v>
      </c>
      <c r="OJC1216" s="229" t="s">
        <v>235</v>
      </c>
      <c r="OJD1216" s="230" t="s">
        <v>25</v>
      </c>
      <c r="OJE1216" s="231">
        <v>7</v>
      </c>
      <c r="OJF1216" s="231">
        <v>2</v>
      </c>
      <c r="OJG1216" s="232" t="s">
        <v>236</v>
      </c>
      <c r="OJH1216" s="233">
        <v>0</v>
      </c>
      <c r="OJI1216" s="234"/>
      <c r="OJJ1216" s="235" t="e">
        <f>OJJ1217</f>
        <v>#REF!</v>
      </c>
      <c r="OJK1216" s="229" t="s">
        <v>235</v>
      </c>
      <c r="OJL1216" s="230" t="s">
        <v>25</v>
      </c>
      <c r="OJM1216" s="231">
        <v>7</v>
      </c>
      <c r="OJN1216" s="231">
        <v>2</v>
      </c>
      <c r="OJO1216" s="232" t="s">
        <v>236</v>
      </c>
      <c r="OJP1216" s="233">
        <v>0</v>
      </c>
      <c r="OJQ1216" s="234"/>
      <c r="OJR1216" s="235" t="e">
        <f>OJR1217</f>
        <v>#REF!</v>
      </c>
      <c r="OJS1216" s="229" t="s">
        <v>235</v>
      </c>
      <c r="OJT1216" s="230" t="s">
        <v>25</v>
      </c>
      <c r="OJU1216" s="231">
        <v>7</v>
      </c>
      <c r="OJV1216" s="231">
        <v>2</v>
      </c>
      <c r="OJW1216" s="232" t="s">
        <v>236</v>
      </c>
      <c r="OJX1216" s="233">
        <v>0</v>
      </c>
      <c r="OJY1216" s="234"/>
      <c r="OJZ1216" s="235" t="e">
        <f>OJZ1217</f>
        <v>#REF!</v>
      </c>
      <c r="OKA1216" s="229" t="s">
        <v>235</v>
      </c>
      <c r="OKB1216" s="230" t="s">
        <v>25</v>
      </c>
      <c r="OKC1216" s="231">
        <v>7</v>
      </c>
      <c r="OKD1216" s="231">
        <v>2</v>
      </c>
      <c r="OKE1216" s="232" t="s">
        <v>236</v>
      </c>
      <c r="OKF1216" s="233">
        <v>0</v>
      </c>
      <c r="OKG1216" s="234"/>
      <c r="OKH1216" s="235" t="e">
        <f>OKH1217</f>
        <v>#REF!</v>
      </c>
      <c r="OKI1216" s="229" t="s">
        <v>235</v>
      </c>
      <c r="OKJ1216" s="230" t="s">
        <v>25</v>
      </c>
      <c r="OKK1216" s="231">
        <v>7</v>
      </c>
      <c r="OKL1216" s="231">
        <v>2</v>
      </c>
      <c r="OKM1216" s="232" t="s">
        <v>236</v>
      </c>
      <c r="OKN1216" s="233">
        <v>0</v>
      </c>
      <c r="OKO1216" s="234"/>
      <c r="OKP1216" s="235" t="e">
        <f>OKP1217</f>
        <v>#REF!</v>
      </c>
      <c r="OKQ1216" s="229" t="s">
        <v>235</v>
      </c>
      <c r="OKR1216" s="230" t="s">
        <v>25</v>
      </c>
      <c r="OKS1216" s="231">
        <v>7</v>
      </c>
      <c r="OKT1216" s="231">
        <v>2</v>
      </c>
      <c r="OKU1216" s="232" t="s">
        <v>236</v>
      </c>
      <c r="OKV1216" s="233">
        <v>0</v>
      </c>
      <c r="OKW1216" s="234"/>
      <c r="OKX1216" s="235" t="e">
        <f>OKX1217</f>
        <v>#REF!</v>
      </c>
      <c r="OKY1216" s="229" t="s">
        <v>235</v>
      </c>
      <c r="OKZ1216" s="230" t="s">
        <v>25</v>
      </c>
      <c r="OLA1216" s="231">
        <v>7</v>
      </c>
      <c r="OLB1216" s="231">
        <v>2</v>
      </c>
      <c r="OLC1216" s="232" t="s">
        <v>236</v>
      </c>
      <c r="OLD1216" s="233">
        <v>0</v>
      </c>
      <c r="OLE1216" s="234"/>
      <c r="OLF1216" s="235" t="e">
        <f>OLF1217</f>
        <v>#REF!</v>
      </c>
      <c r="OLG1216" s="229" t="s">
        <v>235</v>
      </c>
      <c r="OLH1216" s="230" t="s">
        <v>25</v>
      </c>
      <c r="OLI1216" s="231">
        <v>7</v>
      </c>
      <c r="OLJ1216" s="231">
        <v>2</v>
      </c>
      <c r="OLK1216" s="232" t="s">
        <v>236</v>
      </c>
      <c r="OLL1216" s="233">
        <v>0</v>
      </c>
      <c r="OLM1216" s="234"/>
      <c r="OLN1216" s="235" t="e">
        <f>OLN1217</f>
        <v>#REF!</v>
      </c>
      <c r="OLO1216" s="229" t="s">
        <v>235</v>
      </c>
      <c r="OLP1216" s="230" t="s">
        <v>25</v>
      </c>
      <c r="OLQ1216" s="231">
        <v>7</v>
      </c>
      <c r="OLR1216" s="231">
        <v>2</v>
      </c>
      <c r="OLS1216" s="232" t="s">
        <v>236</v>
      </c>
      <c r="OLT1216" s="233">
        <v>0</v>
      </c>
      <c r="OLU1216" s="234"/>
      <c r="OLV1216" s="235" t="e">
        <f>OLV1217</f>
        <v>#REF!</v>
      </c>
      <c r="OLW1216" s="229" t="s">
        <v>235</v>
      </c>
      <c r="OLX1216" s="230" t="s">
        <v>25</v>
      </c>
      <c r="OLY1216" s="231">
        <v>7</v>
      </c>
      <c r="OLZ1216" s="231">
        <v>2</v>
      </c>
      <c r="OMA1216" s="232" t="s">
        <v>236</v>
      </c>
      <c r="OMB1216" s="233">
        <v>0</v>
      </c>
      <c r="OMC1216" s="234"/>
      <c r="OMD1216" s="235" t="e">
        <f>OMD1217</f>
        <v>#REF!</v>
      </c>
      <c r="OME1216" s="229" t="s">
        <v>235</v>
      </c>
      <c r="OMF1216" s="230" t="s">
        <v>25</v>
      </c>
      <c r="OMG1216" s="231">
        <v>7</v>
      </c>
      <c r="OMH1216" s="231">
        <v>2</v>
      </c>
      <c r="OMI1216" s="232" t="s">
        <v>236</v>
      </c>
      <c r="OMJ1216" s="233">
        <v>0</v>
      </c>
      <c r="OMK1216" s="234"/>
      <c r="OML1216" s="235" t="e">
        <f>OML1217</f>
        <v>#REF!</v>
      </c>
      <c r="OMM1216" s="229" t="s">
        <v>235</v>
      </c>
      <c r="OMN1216" s="230" t="s">
        <v>25</v>
      </c>
      <c r="OMO1216" s="231">
        <v>7</v>
      </c>
      <c r="OMP1216" s="231">
        <v>2</v>
      </c>
      <c r="OMQ1216" s="232" t="s">
        <v>236</v>
      </c>
      <c r="OMR1216" s="233">
        <v>0</v>
      </c>
      <c r="OMS1216" s="234"/>
      <c r="OMT1216" s="235" t="e">
        <f>OMT1217</f>
        <v>#REF!</v>
      </c>
      <c r="OMU1216" s="229" t="s">
        <v>235</v>
      </c>
      <c r="OMV1216" s="230" t="s">
        <v>25</v>
      </c>
      <c r="OMW1216" s="231">
        <v>7</v>
      </c>
      <c r="OMX1216" s="231">
        <v>2</v>
      </c>
      <c r="OMY1216" s="232" t="s">
        <v>236</v>
      </c>
      <c r="OMZ1216" s="233">
        <v>0</v>
      </c>
      <c r="ONA1216" s="234"/>
      <c r="ONB1216" s="235" t="e">
        <f>ONB1217</f>
        <v>#REF!</v>
      </c>
      <c r="ONC1216" s="229" t="s">
        <v>235</v>
      </c>
      <c r="OND1216" s="230" t="s">
        <v>25</v>
      </c>
      <c r="ONE1216" s="231">
        <v>7</v>
      </c>
      <c r="ONF1216" s="231">
        <v>2</v>
      </c>
      <c r="ONG1216" s="232" t="s">
        <v>236</v>
      </c>
      <c r="ONH1216" s="233">
        <v>0</v>
      </c>
      <c r="ONI1216" s="234"/>
      <c r="ONJ1216" s="235" t="e">
        <f>ONJ1217</f>
        <v>#REF!</v>
      </c>
      <c r="ONK1216" s="229" t="s">
        <v>235</v>
      </c>
      <c r="ONL1216" s="230" t="s">
        <v>25</v>
      </c>
      <c r="ONM1216" s="231">
        <v>7</v>
      </c>
      <c r="ONN1216" s="231">
        <v>2</v>
      </c>
      <c r="ONO1216" s="232" t="s">
        <v>236</v>
      </c>
      <c r="ONP1216" s="233">
        <v>0</v>
      </c>
      <c r="ONQ1216" s="234"/>
      <c r="ONR1216" s="235" t="e">
        <f>ONR1217</f>
        <v>#REF!</v>
      </c>
      <c r="ONS1216" s="229" t="s">
        <v>235</v>
      </c>
      <c r="ONT1216" s="230" t="s">
        <v>25</v>
      </c>
      <c r="ONU1216" s="231">
        <v>7</v>
      </c>
      <c r="ONV1216" s="231">
        <v>2</v>
      </c>
      <c r="ONW1216" s="232" t="s">
        <v>236</v>
      </c>
      <c r="ONX1216" s="233">
        <v>0</v>
      </c>
      <c r="ONY1216" s="234"/>
      <c r="ONZ1216" s="235" t="e">
        <f>ONZ1217</f>
        <v>#REF!</v>
      </c>
      <c r="OOA1216" s="229" t="s">
        <v>235</v>
      </c>
      <c r="OOB1216" s="230" t="s">
        <v>25</v>
      </c>
      <c r="OOC1216" s="231">
        <v>7</v>
      </c>
      <c r="OOD1216" s="231">
        <v>2</v>
      </c>
      <c r="OOE1216" s="232" t="s">
        <v>236</v>
      </c>
      <c r="OOF1216" s="233">
        <v>0</v>
      </c>
      <c r="OOG1216" s="234"/>
      <c r="OOH1216" s="235" t="e">
        <f>OOH1217</f>
        <v>#REF!</v>
      </c>
      <c r="OOI1216" s="229" t="s">
        <v>235</v>
      </c>
      <c r="OOJ1216" s="230" t="s">
        <v>25</v>
      </c>
      <c r="OOK1216" s="231">
        <v>7</v>
      </c>
      <c r="OOL1216" s="231">
        <v>2</v>
      </c>
      <c r="OOM1216" s="232" t="s">
        <v>236</v>
      </c>
      <c r="OON1216" s="233">
        <v>0</v>
      </c>
      <c r="OOO1216" s="234"/>
      <c r="OOP1216" s="235" t="e">
        <f>OOP1217</f>
        <v>#REF!</v>
      </c>
      <c r="OOQ1216" s="229" t="s">
        <v>235</v>
      </c>
      <c r="OOR1216" s="230" t="s">
        <v>25</v>
      </c>
      <c r="OOS1216" s="231">
        <v>7</v>
      </c>
      <c r="OOT1216" s="231">
        <v>2</v>
      </c>
      <c r="OOU1216" s="232" t="s">
        <v>236</v>
      </c>
      <c r="OOV1216" s="233">
        <v>0</v>
      </c>
      <c r="OOW1216" s="234"/>
      <c r="OOX1216" s="235" t="e">
        <f>OOX1217</f>
        <v>#REF!</v>
      </c>
      <c r="OOY1216" s="229" t="s">
        <v>235</v>
      </c>
      <c r="OOZ1216" s="230" t="s">
        <v>25</v>
      </c>
      <c r="OPA1216" s="231">
        <v>7</v>
      </c>
      <c r="OPB1216" s="231">
        <v>2</v>
      </c>
      <c r="OPC1216" s="232" t="s">
        <v>236</v>
      </c>
      <c r="OPD1216" s="233">
        <v>0</v>
      </c>
      <c r="OPE1216" s="234"/>
      <c r="OPF1216" s="235" t="e">
        <f>OPF1217</f>
        <v>#REF!</v>
      </c>
      <c r="OPG1216" s="229" t="s">
        <v>235</v>
      </c>
      <c r="OPH1216" s="230" t="s">
        <v>25</v>
      </c>
      <c r="OPI1216" s="231">
        <v>7</v>
      </c>
      <c r="OPJ1216" s="231">
        <v>2</v>
      </c>
      <c r="OPK1216" s="232" t="s">
        <v>236</v>
      </c>
      <c r="OPL1216" s="233">
        <v>0</v>
      </c>
      <c r="OPM1216" s="234"/>
      <c r="OPN1216" s="235" t="e">
        <f>OPN1217</f>
        <v>#REF!</v>
      </c>
      <c r="OPO1216" s="229" t="s">
        <v>235</v>
      </c>
      <c r="OPP1216" s="230" t="s">
        <v>25</v>
      </c>
      <c r="OPQ1216" s="231">
        <v>7</v>
      </c>
      <c r="OPR1216" s="231">
        <v>2</v>
      </c>
      <c r="OPS1216" s="232" t="s">
        <v>236</v>
      </c>
      <c r="OPT1216" s="233">
        <v>0</v>
      </c>
      <c r="OPU1216" s="234"/>
      <c r="OPV1216" s="235" t="e">
        <f>OPV1217</f>
        <v>#REF!</v>
      </c>
      <c r="OPW1216" s="229" t="s">
        <v>235</v>
      </c>
      <c r="OPX1216" s="230" t="s">
        <v>25</v>
      </c>
      <c r="OPY1216" s="231">
        <v>7</v>
      </c>
      <c r="OPZ1216" s="231">
        <v>2</v>
      </c>
      <c r="OQA1216" s="232" t="s">
        <v>236</v>
      </c>
      <c r="OQB1216" s="233">
        <v>0</v>
      </c>
      <c r="OQC1216" s="234"/>
      <c r="OQD1216" s="235" t="e">
        <f>OQD1217</f>
        <v>#REF!</v>
      </c>
      <c r="OQE1216" s="229" t="s">
        <v>235</v>
      </c>
      <c r="OQF1216" s="230" t="s">
        <v>25</v>
      </c>
      <c r="OQG1216" s="231">
        <v>7</v>
      </c>
      <c r="OQH1216" s="231">
        <v>2</v>
      </c>
      <c r="OQI1216" s="232" t="s">
        <v>236</v>
      </c>
      <c r="OQJ1216" s="233">
        <v>0</v>
      </c>
      <c r="OQK1216" s="234"/>
      <c r="OQL1216" s="235" t="e">
        <f>OQL1217</f>
        <v>#REF!</v>
      </c>
      <c r="OQM1216" s="229" t="s">
        <v>235</v>
      </c>
      <c r="OQN1216" s="230" t="s">
        <v>25</v>
      </c>
      <c r="OQO1216" s="231">
        <v>7</v>
      </c>
      <c r="OQP1216" s="231">
        <v>2</v>
      </c>
      <c r="OQQ1216" s="232" t="s">
        <v>236</v>
      </c>
      <c r="OQR1216" s="233">
        <v>0</v>
      </c>
      <c r="OQS1216" s="234"/>
      <c r="OQT1216" s="235" t="e">
        <f>OQT1217</f>
        <v>#REF!</v>
      </c>
      <c r="OQU1216" s="229" t="s">
        <v>235</v>
      </c>
      <c r="OQV1216" s="230" t="s">
        <v>25</v>
      </c>
      <c r="OQW1216" s="231">
        <v>7</v>
      </c>
      <c r="OQX1216" s="231">
        <v>2</v>
      </c>
      <c r="OQY1216" s="232" t="s">
        <v>236</v>
      </c>
      <c r="OQZ1216" s="233">
        <v>0</v>
      </c>
      <c r="ORA1216" s="234"/>
      <c r="ORB1216" s="235" t="e">
        <f>ORB1217</f>
        <v>#REF!</v>
      </c>
      <c r="ORC1216" s="229" t="s">
        <v>235</v>
      </c>
      <c r="ORD1216" s="230" t="s">
        <v>25</v>
      </c>
      <c r="ORE1216" s="231">
        <v>7</v>
      </c>
      <c r="ORF1216" s="231">
        <v>2</v>
      </c>
      <c r="ORG1216" s="232" t="s">
        <v>236</v>
      </c>
      <c r="ORH1216" s="233">
        <v>0</v>
      </c>
      <c r="ORI1216" s="234"/>
      <c r="ORJ1216" s="235" t="e">
        <f>ORJ1217</f>
        <v>#REF!</v>
      </c>
      <c r="ORK1216" s="229" t="s">
        <v>235</v>
      </c>
      <c r="ORL1216" s="230" t="s">
        <v>25</v>
      </c>
      <c r="ORM1216" s="231">
        <v>7</v>
      </c>
      <c r="ORN1216" s="231">
        <v>2</v>
      </c>
      <c r="ORO1216" s="232" t="s">
        <v>236</v>
      </c>
      <c r="ORP1216" s="233">
        <v>0</v>
      </c>
      <c r="ORQ1216" s="234"/>
      <c r="ORR1216" s="235" t="e">
        <f>ORR1217</f>
        <v>#REF!</v>
      </c>
      <c r="ORS1216" s="229" t="s">
        <v>235</v>
      </c>
      <c r="ORT1216" s="230" t="s">
        <v>25</v>
      </c>
      <c r="ORU1216" s="231">
        <v>7</v>
      </c>
      <c r="ORV1216" s="231">
        <v>2</v>
      </c>
      <c r="ORW1216" s="232" t="s">
        <v>236</v>
      </c>
      <c r="ORX1216" s="233">
        <v>0</v>
      </c>
      <c r="ORY1216" s="234"/>
      <c r="ORZ1216" s="235" t="e">
        <f>ORZ1217</f>
        <v>#REF!</v>
      </c>
      <c r="OSA1216" s="229" t="s">
        <v>235</v>
      </c>
      <c r="OSB1216" s="230" t="s">
        <v>25</v>
      </c>
      <c r="OSC1216" s="231">
        <v>7</v>
      </c>
      <c r="OSD1216" s="231">
        <v>2</v>
      </c>
      <c r="OSE1216" s="232" t="s">
        <v>236</v>
      </c>
      <c r="OSF1216" s="233">
        <v>0</v>
      </c>
      <c r="OSG1216" s="234"/>
      <c r="OSH1216" s="235" t="e">
        <f>OSH1217</f>
        <v>#REF!</v>
      </c>
      <c r="OSI1216" s="229" t="s">
        <v>235</v>
      </c>
      <c r="OSJ1216" s="230" t="s">
        <v>25</v>
      </c>
      <c r="OSK1216" s="231">
        <v>7</v>
      </c>
      <c r="OSL1216" s="231">
        <v>2</v>
      </c>
      <c r="OSM1216" s="232" t="s">
        <v>236</v>
      </c>
      <c r="OSN1216" s="233">
        <v>0</v>
      </c>
      <c r="OSO1216" s="234"/>
      <c r="OSP1216" s="235" t="e">
        <f>OSP1217</f>
        <v>#REF!</v>
      </c>
      <c r="OSQ1216" s="229" t="s">
        <v>235</v>
      </c>
      <c r="OSR1216" s="230" t="s">
        <v>25</v>
      </c>
      <c r="OSS1216" s="231">
        <v>7</v>
      </c>
      <c r="OST1216" s="231">
        <v>2</v>
      </c>
      <c r="OSU1216" s="232" t="s">
        <v>236</v>
      </c>
      <c r="OSV1216" s="233">
        <v>0</v>
      </c>
      <c r="OSW1216" s="234"/>
      <c r="OSX1216" s="235" t="e">
        <f>OSX1217</f>
        <v>#REF!</v>
      </c>
      <c r="OSY1216" s="229" t="s">
        <v>235</v>
      </c>
      <c r="OSZ1216" s="230" t="s">
        <v>25</v>
      </c>
      <c r="OTA1216" s="231">
        <v>7</v>
      </c>
      <c r="OTB1216" s="231">
        <v>2</v>
      </c>
      <c r="OTC1216" s="232" t="s">
        <v>236</v>
      </c>
      <c r="OTD1216" s="233">
        <v>0</v>
      </c>
      <c r="OTE1216" s="234"/>
      <c r="OTF1216" s="235" t="e">
        <f>OTF1217</f>
        <v>#REF!</v>
      </c>
      <c r="OTG1216" s="229" t="s">
        <v>235</v>
      </c>
      <c r="OTH1216" s="230" t="s">
        <v>25</v>
      </c>
      <c r="OTI1216" s="231">
        <v>7</v>
      </c>
      <c r="OTJ1216" s="231">
        <v>2</v>
      </c>
      <c r="OTK1216" s="232" t="s">
        <v>236</v>
      </c>
      <c r="OTL1216" s="233">
        <v>0</v>
      </c>
      <c r="OTM1216" s="234"/>
      <c r="OTN1216" s="235" t="e">
        <f>OTN1217</f>
        <v>#REF!</v>
      </c>
      <c r="OTO1216" s="229" t="s">
        <v>235</v>
      </c>
      <c r="OTP1216" s="230" t="s">
        <v>25</v>
      </c>
      <c r="OTQ1216" s="231">
        <v>7</v>
      </c>
      <c r="OTR1216" s="231">
        <v>2</v>
      </c>
      <c r="OTS1216" s="232" t="s">
        <v>236</v>
      </c>
      <c r="OTT1216" s="233">
        <v>0</v>
      </c>
      <c r="OTU1216" s="234"/>
      <c r="OTV1216" s="235" t="e">
        <f>OTV1217</f>
        <v>#REF!</v>
      </c>
      <c r="OTW1216" s="229" t="s">
        <v>235</v>
      </c>
      <c r="OTX1216" s="230" t="s">
        <v>25</v>
      </c>
      <c r="OTY1216" s="231">
        <v>7</v>
      </c>
      <c r="OTZ1216" s="231">
        <v>2</v>
      </c>
      <c r="OUA1216" s="232" t="s">
        <v>236</v>
      </c>
      <c r="OUB1216" s="233">
        <v>0</v>
      </c>
      <c r="OUC1216" s="234"/>
      <c r="OUD1216" s="235" t="e">
        <f>OUD1217</f>
        <v>#REF!</v>
      </c>
      <c r="OUE1216" s="229" t="s">
        <v>235</v>
      </c>
      <c r="OUF1216" s="230" t="s">
        <v>25</v>
      </c>
      <c r="OUG1216" s="231">
        <v>7</v>
      </c>
      <c r="OUH1216" s="231">
        <v>2</v>
      </c>
      <c r="OUI1216" s="232" t="s">
        <v>236</v>
      </c>
      <c r="OUJ1216" s="233">
        <v>0</v>
      </c>
      <c r="OUK1216" s="234"/>
      <c r="OUL1216" s="235" t="e">
        <f>OUL1217</f>
        <v>#REF!</v>
      </c>
      <c r="OUM1216" s="229" t="s">
        <v>235</v>
      </c>
      <c r="OUN1216" s="230" t="s">
        <v>25</v>
      </c>
      <c r="OUO1216" s="231">
        <v>7</v>
      </c>
      <c r="OUP1216" s="231">
        <v>2</v>
      </c>
      <c r="OUQ1216" s="232" t="s">
        <v>236</v>
      </c>
      <c r="OUR1216" s="233">
        <v>0</v>
      </c>
      <c r="OUS1216" s="234"/>
      <c r="OUT1216" s="235" t="e">
        <f>OUT1217</f>
        <v>#REF!</v>
      </c>
      <c r="OUU1216" s="229" t="s">
        <v>235</v>
      </c>
      <c r="OUV1216" s="230" t="s">
        <v>25</v>
      </c>
      <c r="OUW1216" s="231">
        <v>7</v>
      </c>
      <c r="OUX1216" s="231">
        <v>2</v>
      </c>
      <c r="OUY1216" s="232" t="s">
        <v>236</v>
      </c>
      <c r="OUZ1216" s="233">
        <v>0</v>
      </c>
      <c r="OVA1216" s="234"/>
      <c r="OVB1216" s="235" t="e">
        <f>OVB1217</f>
        <v>#REF!</v>
      </c>
      <c r="OVC1216" s="229" t="s">
        <v>235</v>
      </c>
      <c r="OVD1216" s="230" t="s">
        <v>25</v>
      </c>
      <c r="OVE1216" s="231">
        <v>7</v>
      </c>
      <c r="OVF1216" s="231">
        <v>2</v>
      </c>
      <c r="OVG1216" s="232" t="s">
        <v>236</v>
      </c>
      <c r="OVH1216" s="233">
        <v>0</v>
      </c>
      <c r="OVI1216" s="234"/>
      <c r="OVJ1216" s="235" t="e">
        <f>OVJ1217</f>
        <v>#REF!</v>
      </c>
      <c r="OVK1216" s="229" t="s">
        <v>235</v>
      </c>
      <c r="OVL1216" s="230" t="s">
        <v>25</v>
      </c>
      <c r="OVM1216" s="231">
        <v>7</v>
      </c>
      <c r="OVN1216" s="231">
        <v>2</v>
      </c>
      <c r="OVO1216" s="232" t="s">
        <v>236</v>
      </c>
      <c r="OVP1216" s="233">
        <v>0</v>
      </c>
      <c r="OVQ1216" s="234"/>
      <c r="OVR1216" s="235" t="e">
        <f>OVR1217</f>
        <v>#REF!</v>
      </c>
      <c r="OVS1216" s="229" t="s">
        <v>235</v>
      </c>
      <c r="OVT1216" s="230" t="s">
        <v>25</v>
      </c>
      <c r="OVU1216" s="231">
        <v>7</v>
      </c>
      <c r="OVV1216" s="231">
        <v>2</v>
      </c>
      <c r="OVW1216" s="232" t="s">
        <v>236</v>
      </c>
      <c r="OVX1216" s="233">
        <v>0</v>
      </c>
      <c r="OVY1216" s="234"/>
      <c r="OVZ1216" s="235" t="e">
        <f>OVZ1217</f>
        <v>#REF!</v>
      </c>
      <c r="OWA1216" s="229" t="s">
        <v>235</v>
      </c>
      <c r="OWB1216" s="230" t="s">
        <v>25</v>
      </c>
      <c r="OWC1216" s="231">
        <v>7</v>
      </c>
      <c r="OWD1216" s="231">
        <v>2</v>
      </c>
      <c r="OWE1216" s="232" t="s">
        <v>236</v>
      </c>
      <c r="OWF1216" s="233">
        <v>0</v>
      </c>
      <c r="OWG1216" s="234"/>
      <c r="OWH1216" s="235" t="e">
        <f>OWH1217</f>
        <v>#REF!</v>
      </c>
      <c r="OWI1216" s="229" t="s">
        <v>235</v>
      </c>
      <c r="OWJ1216" s="230" t="s">
        <v>25</v>
      </c>
      <c r="OWK1216" s="231">
        <v>7</v>
      </c>
      <c r="OWL1216" s="231">
        <v>2</v>
      </c>
      <c r="OWM1216" s="232" t="s">
        <v>236</v>
      </c>
      <c r="OWN1216" s="233">
        <v>0</v>
      </c>
      <c r="OWO1216" s="234"/>
      <c r="OWP1216" s="235" t="e">
        <f>OWP1217</f>
        <v>#REF!</v>
      </c>
      <c r="OWQ1216" s="229" t="s">
        <v>235</v>
      </c>
      <c r="OWR1216" s="230" t="s">
        <v>25</v>
      </c>
      <c r="OWS1216" s="231">
        <v>7</v>
      </c>
      <c r="OWT1216" s="231">
        <v>2</v>
      </c>
      <c r="OWU1216" s="232" t="s">
        <v>236</v>
      </c>
      <c r="OWV1216" s="233">
        <v>0</v>
      </c>
      <c r="OWW1216" s="234"/>
      <c r="OWX1216" s="235" t="e">
        <f>OWX1217</f>
        <v>#REF!</v>
      </c>
      <c r="OWY1216" s="229" t="s">
        <v>235</v>
      </c>
      <c r="OWZ1216" s="230" t="s">
        <v>25</v>
      </c>
      <c r="OXA1216" s="231">
        <v>7</v>
      </c>
      <c r="OXB1216" s="231">
        <v>2</v>
      </c>
      <c r="OXC1216" s="232" t="s">
        <v>236</v>
      </c>
      <c r="OXD1216" s="233">
        <v>0</v>
      </c>
      <c r="OXE1216" s="234"/>
      <c r="OXF1216" s="235" t="e">
        <f>OXF1217</f>
        <v>#REF!</v>
      </c>
      <c r="OXG1216" s="229" t="s">
        <v>235</v>
      </c>
      <c r="OXH1216" s="230" t="s">
        <v>25</v>
      </c>
      <c r="OXI1216" s="231">
        <v>7</v>
      </c>
      <c r="OXJ1216" s="231">
        <v>2</v>
      </c>
      <c r="OXK1216" s="232" t="s">
        <v>236</v>
      </c>
      <c r="OXL1216" s="233">
        <v>0</v>
      </c>
      <c r="OXM1216" s="234"/>
      <c r="OXN1216" s="235" t="e">
        <f>OXN1217</f>
        <v>#REF!</v>
      </c>
      <c r="OXO1216" s="229" t="s">
        <v>235</v>
      </c>
      <c r="OXP1216" s="230" t="s">
        <v>25</v>
      </c>
      <c r="OXQ1216" s="231">
        <v>7</v>
      </c>
      <c r="OXR1216" s="231">
        <v>2</v>
      </c>
      <c r="OXS1216" s="232" t="s">
        <v>236</v>
      </c>
      <c r="OXT1216" s="233">
        <v>0</v>
      </c>
      <c r="OXU1216" s="234"/>
      <c r="OXV1216" s="235" t="e">
        <f>OXV1217</f>
        <v>#REF!</v>
      </c>
      <c r="OXW1216" s="229" t="s">
        <v>235</v>
      </c>
      <c r="OXX1216" s="230" t="s">
        <v>25</v>
      </c>
      <c r="OXY1216" s="231">
        <v>7</v>
      </c>
      <c r="OXZ1216" s="231">
        <v>2</v>
      </c>
      <c r="OYA1216" s="232" t="s">
        <v>236</v>
      </c>
      <c r="OYB1216" s="233">
        <v>0</v>
      </c>
      <c r="OYC1216" s="234"/>
      <c r="OYD1216" s="235" t="e">
        <f>OYD1217</f>
        <v>#REF!</v>
      </c>
      <c r="OYE1216" s="229" t="s">
        <v>235</v>
      </c>
      <c r="OYF1216" s="230" t="s">
        <v>25</v>
      </c>
      <c r="OYG1216" s="231">
        <v>7</v>
      </c>
      <c r="OYH1216" s="231">
        <v>2</v>
      </c>
      <c r="OYI1216" s="232" t="s">
        <v>236</v>
      </c>
      <c r="OYJ1216" s="233">
        <v>0</v>
      </c>
      <c r="OYK1216" s="234"/>
      <c r="OYL1216" s="235" t="e">
        <f>OYL1217</f>
        <v>#REF!</v>
      </c>
      <c r="OYM1216" s="229" t="s">
        <v>235</v>
      </c>
      <c r="OYN1216" s="230" t="s">
        <v>25</v>
      </c>
      <c r="OYO1216" s="231">
        <v>7</v>
      </c>
      <c r="OYP1216" s="231">
        <v>2</v>
      </c>
      <c r="OYQ1216" s="232" t="s">
        <v>236</v>
      </c>
      <c r="OYR1216" s="233">
        <v>0</v>
      </c>
      <c r="OYS1216" s="234"/>
      <c r="OYT1216" s="235" t="e">
        <f>OYT1217</f>
        <v>#REF!</v>
      </c>
      <c r="OYU1216" s="229" t="s">
        <v>235</v>
      </c>
      <c r="OYV1216" s="230" t="s">
        <v>25</v>
      </c>
      <c r="OYW1216" s="231">
        <v>7</v>
      </c>
      <c r="OYX1216" s="231">
        <v>2</v>
      </c>
      <c r="OYY1216" s="232" t="s">
        <v>236</v>
      </c>
      <c r="OYZ1216" s="233">
        <v>0</v>
      </c>
      <c r="OZA1216" s="234"/>
      <c r="OZB1216" s="235" t="e">
        <f>OZB1217</f>
        <v>#REF!</v>
      </c>
      <c r="OZC1216" s="229" t="s">
        <v>235</v>
      </c>
      <c r="OZD1216" s="230" t="s">
        <v>25</v>
      </c>
      <c r="OZE1216" s="231">
        <v>7</v>
      </c>
      <c r="OZF1216" s="231">
        <v>2</v>
      </c>
      <c r="OZG1216" s="232" t="s">
        <v>236</v>
      </c>
      <c r="OZH1216" s="233">
        <v>0</v>
      </c>
      <c r="OZI1216" s="234"/>
      <c r="OZJ1216" s="235" t="e">
        <f>OZJ1217</f>
        <v>#REF!</v>
      </c>
      <c r="OZK1216" s="229" t="s">
        <v>235</v>
      </c>
      <c r="OZL1216" s="230" t="s">
        <v>25</v>
      </c>
      <c r="OZM1216" s="231">
        <v>7</v>
      </c>
      <c r="OZN1216" s="231">
        <v>2</v>
      </c>
      <c r="OZO1216" s="232" t="s">
        <v>236</v>
      </c>
      <c r="OZP1216" s="233">
        <v>0</v>
      </c>
      <c r="OZQ1216" s="234"/>
      <c r="OZR1216" s="235" t="e">
        <f>OZR1217</f>
        <v>#REF!</v>
      </c>
      <c r="OZS1216" s="229" t="s">
        <v>235</v>
      </c>
      <c r="OZT1216" s="230" t="s">
        <v>25</v>
      </c>
      <c r="OZU1216" s="231">
        <v>7</v>
      </c>
      <c r="OZV1216" s="231">
        <v>2</v>
      </c>
      <c r="OZW1216" s="232" t="s">
        <v>236</v>
      </c>
      <c r="OZX1216" s="233">
        <v>0</v>
      </c>
      <c r="OZY1216" s="234"/>
      <c r="OZZ1216" s="235" t="e">
        <f>OZZ1217</f>
        <v>#REF!</v>
      </c>
      <c r="PAA1216" s="229" t="s">
        <v>235</v>
      </c>
      <c r="PAB1216" s="230" t="s">
        <v>25</v>
      </c>
      <c r="PAC1216" s="231">
        <v>7</v>
      </c>
      <c r="PAD1216" s="231">
        <v>2</v>
      </c>
      <c r="PAE1216" s="232" t="s">
        <v>236</v>
      </c>
      <c r="PAF1216" s="233">
        <v>0</v>
      </c>
      <c r="PAG1216" s="234"/>
      <c r="PAH1216" s="235" t="e">
        <f>PAH1217</f>
        <v>#REF!</v>
      </c>
      <c r="PAI1216" s="229" t="s">
        <v>235</v>
      </c>
      <c r="PAJ1216" s="230" t="s">
        <v>25</v>
      </c>
      <c r="PAK1216" s="231">
        <v>7</v>
      </c>
      <c r="PAL1216" s="231">
        <v>2</v>
      </c>
      <c r="PAM1216" s="232" t="s">
        <v>236</v>
      </c>
      <c r="PAN1216" s="233">
        <v>0</v>
      </c>
      <c r="PAO1216" s="234"/>
      <c r="PAP1216" s="235" t="e">
        <f>PAP1217</f>
        <v>#REF!</v>
      </c>
      <c r="PAQ1216" s="229" t="s">
        <v>235</v>
      </c>
      <c r="PAR1216" s="230" t="s">
        <v>25</v>
      </c>
      <c r="PAS1216" s="231">
        <v>7</v>
      </c>
      <c r="PAT1216" s="231">
        <v>2</v>
      </c>
      <c r="PAU1216" s="232" t="s">
        <v>236</v>
      </c>
      <c r="PAV1216" s="233">
        <v>0</v>
      </c>
      <c r="PAW1216" s="234"/>
      <c r="PAX1216" s="235" t="e">
        <f>PAX1217</f>
        <v>#REF!</v>
      </c>
      <c r="PAY1216" s="229" t="s">
        <v>235</v>
      </c>
      <c r="PAZ1216" s="230" t="s">
        <v>25</v>
      </c>
      <c r="PBA1216" s="231">
        <v>7</v>
      </c>
      <c r="PBB1216" s="231">
        <v>2</v>
      </c>
      <c r="PBC1216" s="232" t="s">
        <v>236</v>
      </c>
      <c r="PBD1216" s="233">
        <v>0</v>
      </c>
      <c r="PBE1216" s="234"/>
      <c r="PBF1216" s="235" t="e">
        <f>PBF1217</f>
        <v>#REF!</v>
      </c>
      <c r="PBG1216" s="229" t="s">
        <v>235</v>
      </c>
      <c r="PBH1216" s="230" t="s">
        <v>25</v>
      </c>
      <c r="PBI1216" s="231">
        <v>7</v>
      </c>
      <c r="PBJ1216" s="231">
        <v>2</v>
      </c>
      <c r="PBK1216" s="232" t="s">
        <v>236</v>
      </c>
      <c r="PBL1216" s="233">
        <v>0</v>
      </c>
      <c r="PBM1216" s="234"/>
      <c r="PBN1216" s="235" t="e">
        <f>PBN1217</f>
        <v>#REF!</v>
      </c>
      <c r="PBO1216" s="229" t="s">
        <v>235</v>
      </c>
      <c r="PBP1216" s="230" t="s">
        <v>25</v>
      </c>
      <c r="PBQ1216" s="231">
        <v>7</v>
      </c>
      <c r="PBR1216" s="231">
        <v>2</v>
      </c>
      <c r="PBS1216" s="232" t="s">
        <v>236</v>
      </c>
      <c r="PBT1216" s="233">
        <v>0</v>
      </c>
      <c r="PBU1216" s="234"/>
      <c r="PBV1216" s="235" t="e">
        <f>PBV1217</f>
        <v>#REF!</v>
      </c>
      <c r="PBW1216" s="229" t="s">
        <v>235</v>
      </c>
      <c r="PBX1216" s="230" t="s">
        <v>25</v>
      </c>
      <c r="PBY1216" s="231">
        <v>7</v>
      </c>
      <c r="PBZ1216" s="231">
        <v>2</v>
      </c>
      <c r="PCA1216" s="232" t="s">
        <v>236</v>
      </c>
      <c r="PCB1216" s="233">
        <v>0</v>
      </c>
      <c r="PCC1216" s="234"/>
      <c r="PCD1216" s="235" t="e">
        <f>PCD1217</f>
        <v>#REF!</v>
      </c>
      <c r="PCE1216" s="229" t="s">
        <v>235</v>
      </c>
      <c r="PCF1216" s="230" t="s">
        <v>25</v>
      </c>
      <c r="PCG1216" s="231">
        <v>7</v>
      </c>
      <c r="PCH1216" s="231">
        <v>2</v>
      </c>
      <c r="PCI1216" s="232" t="s">
        <v>236</v>
      </c>
      <c r="PCJ1216" s="233">
        <v>0</v>
      </c>
      <c r="PCK1216" s="234"/>
      <c r="PCL1216" s="235" t="e">
        <f>PCL1217</f>
        <v>#REF!</v>
      </c>
      <c r="PCM1216" s="229" t="s">
        <v>235</v>
      </c>
      <c r="PCN1216" s="230" t="s">
        <v>25</v>
      </c>
      <c r="PCO1216" s="231">
        <v>7</v>
      </c>
      <c r="PCP1216" s="231">
        <v>2</v>
      </c>
      <c r="PCQ1216" s="232" t="s">
        <v>236</v>
      </c>
      <c r="PCR1216" s="233">
        <v>0</v>
      </c>
      <c r="PCS1216" s="234"/>
      <c r="PCT1216" s="235" t="e">
        <f>PCT1217</f>
        <v>#REF!</v>
      </c>
      <c r="PCU1216" s="229" t="s">
        <v>235</v>
      </c>
      <c r="PCV1216" s="230" t="s">
        <v>25</v>
      </c>
      <c r="PCW1216" s="231">
        <v>7</v>
      </c>
      <c r="PCX1216" s="231">
        <v>2</v>
      </c>
      <c r="PCY1216" s="232" t="s">
        <v>236</v>
      </c>
      <c r="PCZ1216" s="233">
        <v>0</v>
      </c>
      <c r="PDA1216" s="234"/>
      <c r="PDB1216" s="235" t="e">
        <f>PDB1217</f>
        <v>#REF!</v>
      </c>
      <c r="PDC1216" s="229" t="s">
        <v>235</v>
      </c>
      <c r="PDD1216" s="230" t="s">
        <v>25</v>
      </c>
      <c r="PDE1216" s="231">
        <v>7</v>
      </c>
      <c r="PDF1216" s="231">
        <v>2</v>
      </c>
      <c r="PDG1216" s="232" t="s">
        <v>236</v>
      </c>
      <c r="PDH1216" s="233">
        <v>0</v>
      </c>
      <c r="PDI1216" s="234"/>
      <c r="PDJ1216" s="235" t="e">
        <f>PDJ1217</f>
        <v>#REF!</v>
      </c>
      <c r="PDK1216" s="229" t="s">
        <v>235</v>
      </c>
      <c r="PDL1216" s="230" t="s">
        <v>25</v>
      </c>
      <c r="PDM1216" s="231">
        <v>7</v>
      </c>
      <c r="PDN1216" s="231">
        <v>2</v>
      </c>
      <c r="PDO1216" s="232" t="s">
        <v>236</v>
      </c>
      <c r="PDP1216" s="233">
        <v>0</v>
      </c>
      <c r="PDQ1216" s="234"/>
      <c r="PDR1216" s="235" t="e">
        <f>PDR1217</f>
        <v>#REF!</v>
      </c>
      <c r="PDS1216" s="229" t="s">
        <v>235</v>
      </c>
      <c r="PDT1216" s="230" t="s">
        <v>25</v>
      </c>
      <c r="PDU1216" s="231">
        <v>7</v>
      </c>
      <c r="PDV1216" s="231">
        <v>2</v>
      </c>
      <c r="PDW1216" s="232" t="s">
        <v>236</v>
      </c>
      <c r="PDX1216" s="233">
        <v>0</v>
      </c>
      <c r="PDY1216" s="234"/>
      <c r="PDZ1216" s="235" t="e">
        <f>PDZ1217</f>
        <v>#REF!</v>
      </c>
      <c r="PEA1216" s="229" t="s">
        <v>235</v>
      </c>
      <c r="PEB1216" s="230" t="s">
        <v>25</v>
      </c>
      <c r="PEC1216" s="231">
        <v>7</v>
      </c>
      <c r="PED1216" s="231">
        <v>2</v>
      </c>
      <c r="PEE1216" s="232" t="s">
        <v>236</v>
      </c>
      <c r="PEF1216" s="233">
        <v>0</v>
      </c>
      <c r="PEG1216" s="234"/>
      <c r="PEH1216" s="235" t="e">
        <f>PEH1217</f>
        <v>#REF!</v>
      </c>
      <c r="PEI1216" s="229" t="s">
        <v>235</v>
      </c>
      <c r="PEJ1216" s="230" t="s">
        <v>25</v>
      </c>
      <c r="PEK1216" s="231">
        <v>7</v>
      </c>
      <c r="PEL1216" s="231">
        <v>2</v>
      </c>
      <c r="PEM1216" s="232" t="s">
        <v>236</v>
      </c>
      <c r="PEN1216" s="233">
        <v>0</v>
      </c>
      <c r="PEO1216" s="234"/>
      <c r="PEP1216" s="235" t="e">
        <f>PEP1217</f>
        <v>#REF!</v>
      </c>
      <c r="PEQ1216" s="229" t="s">
        <v>235</v>
      </c>
      <c r="PER1216" s="230" t="s">
        <v>25</v>
      </c>
      <c r="PES1216" s="231">
        <v>7</v>
      </c>
      <c r="PET1216" s="231">
        <v>2</v>
      </c>
      <c r="PEU1216" s="232" t="s">
        <v>236</v>
      </c>
      <c r="PEV1216" s="233">
        <v>0</v>
      </c>
      <c r="PEW1216" s="234"/>
      <c r="PEX1216" s="235" t="e">
        <f>PEX1217</f>
        <v>#REF!</v>
      </c>
      <c r="PEY1216" s="229" t="s">
        <v>235</v>
      </c>
      <c r="PEZ1216" s="230" t="s">
        <v>25</v>
      </c>
      <c r="PFA1216" s="231">
        <v>7</v>
      </c>
      <c r="PFB1216" s="231">
        <v>2</v>
      </c>
      <c r="PFC1216" s="232" t="s">
        <v>236</v>
      </c>
      <c r="PFD1216" s="233">
        <v>0</v>
      </c>
      <c r="PFE1216" s="234"/>
      <c r="PFF1216" s="235" t="e">
        <f>PFF1217</f>
        <v>#REF!</v>
      </c>
      <c r="PFG1216" s="229" t="s">
        <v>235</v>
      </c>
      <c r="PFH1216" s="230" t="s">
        <v>25</v>
      </c>
      <c r="PFI1216" s="231">
        <v>7</v>
      </c>
      <c r="PFJ1216" s="231">
        <v>2</v>
      </c>
      <c r="PFK1216" s="232" t="s">
        <v>236</v>
      </c>
      <c r="PFL1216" s="233">
        <v>0</v>
      </c>
      <c r="PFM1216" s="234"/>
      <c r="PFN1216" s="235" t="e">
        <f>PFN1217</f>
        <v>#REF!</v>
      </c>
      <c r="PFO1216" s="229" t="s">
        <v>235</v>
      </c>
      <c r="PFP1216" s="230" t="s">
        <v>25</v>
      </c>
      <c r="PFQ1216" s="231">
        <v>7</v>
      </c>
      <c r="PFR1216" s="231">
        <v>2</v>
      </c>
      <c r="PFS1216" s="232" t="s">
        <v>236</v>
      </c>
      <c r="PFT1216" s="233">
        <v>0</v>
      </c>
      <c r="PFU1216" s="234"/>
      <c r="PFV1216" s="235" t="e">
        <f>PFV1217</f>
        <v>#REF!</v>
      </c>
      <c r="PFW1216" s="229" t="s">
        <v>235</v>
      </c>
      <c r="PFX1216" s="230" t="s">
        <v>25</v>
      </c>
      <c r="PFY1216" s="231">
        <v>7</v>
      </c>
      <c r="PFZ1216" s="231">
        <v>2</v>
      </c>
      <c r="PGA1216" s="232" t="s">
        <v>236</v>
      </c>
      <c r="PGB1216" s="233">
        <v>0</v>
      </c>
      <c r="PGC1216" s="234"/>
      <c r="PGD1216" s="235" t="e">
        <f>PGD1217</f>
        <v>#REF!</v>
      </c>
      <c r="PGE1216" s="229" t="s">
        <v>235</v>
      </c>
      <c r="PGF1216" s="230" t="s">
        <v>25</v>
      </c>
      <c r="PGG1216" s="231">
        <v>7</v>
      </c>
      <c r="PGH1216" s="231">
        <v>2</v>
      </c>
      <c r="PGI1216" s="232" t="s">
        <v>236</v>
      </c>
      <c r="PGJ1216" s="233">
        <v>0</v>
      </c>
      <c r="PGK1216" s="234"/>
      <c r="PGL1216" s="235" t="e">
        <f>PGL1217</f>
        <v>#REF!</v>
      </c>
      <c r="PGM1216" s="229" t="s">
        <v>235</v>
      </c>
      <c r="PGN1216" s="230" t="s">
        <v>25</v>
      </c>
      <c r="PGO1216" s="231">
        <v>7</v>
      </c>
      <c r="PGP1216" s="231">
        <v>2</v>
      </c>
      <c r="PGQ1216" s="232" t="s">
        <v>236</v>
      </c>
      <c r="PGR1216" s="233">
        <v>0</v>
      </c>
      <c r="PGS1216" s="234"/>
      <c r="PGT1216" s="235" t="e">
        <f>PGT1217</f>
        <v>#REF!</v>
      </c>
      <c r="PGU1216" s="229" t="s">
        <v>235</v>
      </c>
      <c r="PGV1216" s="230" t="s">
        <v>25</v>
      </c>
      <c r="PGW1216" s="231">
        <v>7</v>
      </c>
      <c r="PGX1216" s="231">
        <v>2</v>
      </c>
      <c r="PGY1216" s="232" t="s">
        <v>236</v>
      </c>
      <c r="PGZ1216" s="233">
        <v>0</v>
      </c>
      <c r="PHA1216" s="234"/>
      <c r="PHB1216" s="235" t="e">
        <f>PHB1217</f>
        <v>#REF!</v>
      </c>
      <c r="PHC1216" s="229" t="s">
        <v>235</v>
      </c>
      <c r="PHD1216" s="230" t="s">
        <v>25</v>
      </c>
      <c r="PHE1216" s="231">
        <v>7</v>
      </c>
      <c r="PHF1216" s="231">
        <v>2</v>
      </c>
      <c r="PHG1216" s="232" t="s">
        <v>236</v>
      </c>
      <c r="PHH1216" s="233">
        <v>0</v>
      </c>
      <c r="PHI1216" s="234"/>
      <c r="PHJ1216" s="235" t="e">
        <f>PHJ1217</f>
        <v>#REF!</v>
      </c>
      <c r="PHK1216" s="229" t="s">
        <v>235</v>
      </c>
      <c r="PHL1216" s="230" t="s">
        <v>25</v>
      </c>
      <c r="PHM1216" s="231">
        <v>7</v>
      </c>
      <c r="PHN1216" s="231">
        <v>2</v>
      </c>
      <c r="PHO1216" s="232" t="s">
        <v>236</v>
      </c>
      <c r="PHP1216" s="233">
        <v>0</v>
      </c>
      <c r="PHQ1216" s="234"/>
      <c r="PHR1216" s="235" t="e">
        <f>PHR1217</f>
        <v>#REF!</v>
      </c>
      <c r="PHS1216" s="229" t="s">
        <v>235</v>
      </c>
      <c r="PHT1216" s="230" t="s">
        <v>25</v>
      </c>
      <c r="PHU1216" s="231">
        <v>7</v>
      </c>
      <c r="PHV1216" s="231">
        <v>2</v>
      </c>
      <c r="PHW1216" s="232" t="s">
        <v>236</v>
      </c>
      <c r="PHX1216" s="233">
        <v>0</v>
      </c>
      <c r="PHY1216" s="234"/>
      <c r="PHZ1216" s="235" t="e">
        <f>PHZ1217</f>
        <v>#REF!</v>
      </c>
      <c r="PIA1216" s="229" t="s">
        <v>235</v>
      </c>
      <c r="PIB1216" s="230" t="s">
        <v>25</v>
      </c>
      <c r="PIC1216" s="231">
        <v>7</v>
      </c>
      <c r="PID1216" s="231">
        <v>2</v>
      </c>
      <c r="PIE1216" s="232" t="s">
        <v>236</v>
      </c>
      <c r="PIF1216" s="233">
        <v>0</v>
      </c>
      <c r="PIG1216" s="234"/>
      <c r="PIH1216" s="235" t="e">
        <f>PIH1217</f>
        <v>#REF!</v>
      </c>
      <c r="PII1216" s="229" t="s">
        <v>235</v>
      </c>
      <c r="PIJ1216" s="230" t="s">
        <v>25</v>
      </c>
      <c r="PIK1216" s="231">
        <v>7</v>
      </c>
      <c r="PIL1216" s="231">
        <v>2</v>
      </c>
      <c r="PIM1216" s="232" t="s">
        <v>236</v>
      </c>
      <c r="PIN1216" s="233">
        <v>0</v>
      </c>
      <c r="PIO1216" s="234"/>
      <c r="PIP1216" s="235" t="e">
        <f>PIP1217</f>
        <v>#REF!</v>
      </c>
      <c r="PIQ1216" s="229" t="s">
        <v>235</v>
      </c>
      <c r="PIR1216" s="230" t="s">
        <v>25</v>
      </c>
      <c r="PIS1216" s="231">
        <v>7</v>
      </c>
      <c r="PIT1216" s="231">
        <v>2</v>
      </c>
      <c r="PIU1216" s="232" t="s">
        <v>236</v>
      </c>
      <c r="PIV1216" s="233">
        <v>0</v>
      </c>
      <c r="PIW1216" s="234"/>
      <c r="PIX1216" s="235" t="e">
        <f>PIX1217</f>
        <v>#REF!</v>
      </c>
      <c r="PIY1216" s="229" t="s">
        <v>235</v>
      </c>
      <c r="PIZ1216" s="230" t="s">
        <v>25</v>
      </c>
      <c r="PJA1216" s="231">
        <v>7</v>
      </c>
      <c r="PJB1216" s="231">
        <v>2</v>
      </c>
      <c r="PJC1216" s="232" t="s">
        <v>236</v>
      </c>
      <c r="PJD1216" s="233">
        <v>0</v>
      </c>
      <c r="PJE1216" s="234"/>
      <c r="PJF1216" s="235" t="e">
        <f>PJF1217</f>
        <v>#REF!</v>
      </c>
      <c r="PJG1216" s="229" t="s">
        <v>235</v>
      </c>
      <c r="PJH1216" s="230" t="s">
        <v>25</v>
      </c>
      <c r="PJI1216" s="231">
        <v>7</v>
      </c>
      <c r="PJJ1216" s="231">
        <v>2</v>
      </c>
      <c r="PJK1216" s="232" t="s">
        <v>236</v>
      </c>
      <c r="PJL1216" s="233">
        <v>0</v>
      </c>
      <c r="PJM1216" s="234"/>
      <c r="PJN1216" s="235" t="e">
        <f>PJN1217</f>
        <v>#REF!</v>
      </c>
      <c r="PJO1216" s="229" t="s">
        <v>235</v>
      </c>
      <c r="PJP1216" s="230" t="s">
        <v>25</v>
      </c>
      <c r="PJQ1216" s="231">
        <v>7</v>
      </c>
      <c r="PJR1216" s="231">
        <v>2</v>
      </c>
      <c r="PJS1216" s="232" t="s">
        <v>236</v>
      </c>
      <c r="PJT1216" s="233">
        <v>0</v>
      </c>
      <c r="PJU1216" s="234"/>
      <c r="PJV1216" s="235" t="e">
        <f>PJV1217</f>
        <v>#REF!</v>
      </c>
      <c r="PJW1216" s="229" t="s">
        <v>235</v>
      </c>
      <c r="PJX1216" s="230" t="s">
        <v>25</v>
      </c>
      <c r="PJY1216" s="231">
        <v>7</v>
      </c>
      <c r="PJZ1216" s="231">
        <v>2</v>
      </c>
      <c r="PKA1216" s="232" t="s">
        <v>236</v>
      </c>
      <c r="PKB1216" s="233">
        <v>0</v>
      </c>
      <c r="PKC1216" s="234"/>
      <c r="PKD1216" s="235" t="e">
        <f>PKD1217</f>
        <v>#REF!</v>
      </c>
      <c r="PKE1216" s="229" t="s">
        <v>235</v>
      </c>
      <c r="PKF1216" s="230" t="s">
        <v>25</v>
      </c>
      <c r="PKG1216" s="231">
        <v>7</v>
      </c>
      <c r="PKH1216" s="231">
        <v>2</v>
      </c>
      <c r="PKI1216" s="232" t="s">
        <v>236</v>
      </c>
      <c r="PKJ1216" s="233">
        <v>0</v>
      </c>
      <c r="PKK1216" s="234"/>
      <c r="PKL1216" s="235" t="e">
        <f>PKL1217</f>
        <v>#REF!</v>
      </c>
      <c r="PKM1216" s="229" t="s">
        <v>235</v>
      </c>
      <c r="PKN1216" s="230" t="s">
        <v>25</v>
      </c>
      <c r="PKO1216" s="231">
        <v>7</v>
      </c>
      <c r="PKP1216" s="231">
        <v>2</v>
      </c>
      <c r="PKQ1216" s="232" t="s">
        <v>236</v>
      </c>
      <c r="PKR1216" s="233">
        <v>0</v>
      </c>
      <c r="PKS1216" s="234"/>
      <c r="PKT1216" s="235" t="e">
        <f>PKT1217</f>
        <v>#REF!</v>
      </c>
      <c r="PKU1216" s="229" t="s">
        <v>235</v>
      </c>
      <c r="PKV1216" s="230" t="s">
        <v>25</v>
      </c>
      <c r="PKW1216" s="231">
        <v>7</v>
      </c>
      <c r="PKX1216" s="231">
        <v>2</v>
      </c>
      <c r="PKY1216" s="232" t="s">
        <v>236</v>
      </c>
      <c r="PKZ1216" s="233">
        <v>0</v>
      </c>
      <c r="PLA1216" s="234"/>
      <c r="PLB1216" s="235" t="e">
        <f>PLB1217</f>
        <v>#REF!</v>
      </c>
      <c r="PLC1216" s="229" t="s">
        <v>235</v>
      </c>
      <c r="PLD1216" s="230" t="s">
        <v>25</v>
      </c>
      <c r="PLE1216" s="231">
        <v>7</v>
      </c>
      <c r="PLF1216" s="231">
        <v>2</v>
      </c>
      <c r="PLG1216" s="232" t="s">
        <v>236</v>
      </c>
      <c r="PLH1216" s="233">
        <v>0</v>
      </c>
      <c r="PLI1216" s="234"/>
      <c r="PLJ1216" s="235" t="e">
        <f>PLJ1217</f>
        <v>#REF!</v>
      </c>
      <c r="PLK1216" s="229" t="s">
        <v>235</v>
      </c>
      <c r="PLL1216" s="230" t="s">
        <v>25</v>
      </c>
      <c r="PLM1216" s="231">
        <v>7</v>
      </c>
      <c r="PLN1216" s="231">
        <v>2</v>
      </c>
      <c r="PLO1216" s="232" t="s">
        <v>236</v>
      </c>
      <c r="PLP1216" s="233">
        <v>0</v>
      </c>
      <c r="PLQ1216" s="234"/>
      <c r="PLR1216" s="235" t="e">
        <f>PLR1217</f>
        <v>#REF!</v>
      </c>
      <c r="PLS1216" s="229" t="s">
        <v>235</v>
      </c>
      <c r="PLT1216" s="230" t="s">
        <v>25</v>
      </c>
      <c r="PLU1216" s="231">
        <v>7</v>
      </c>
      <c r="PLV1216" s="231">
        <v>2</v>
      </c>
      <c r="PLW1216" s="232" t="s">
        <v>236</v>
      </c>
      <c r="PLX1216" s="233">
        <v>0</v>
      </c>
      <c r="PLY1216" s="234"/>
      <c r="PLZ1216" s="235" t="e">
        <f>PLZ1217</f>
        <v>#REF!</v>
      </c>
      <c r="PMA1216" s="229" t="s">
        <v>235</v>
      </c>
      <c r="PMB1216" s="230" t="s">
        <v>25</v>
      </c>
      <c r="PMC1216" s="231">
        <v>7</v>
      </c>
      <c r="PMD1216" s="231">
        <v>2</v>
      </c>
      <c r="PME1216" s="232" t="s">
        <v>236</v>
      </c>
      <c r="PMF1216" s="233">
        <v>0</v>
      </c>
      <c r="PMG1216" s="234"/>
      <c r="PMH1216" s="235" t="e">
        <f>PMH1217</f>
        <v>#REF!</v>
      </c>
      <c r="PMI1216" s="229" t="s">
        <v>235</v>
      </c>
      <c r="PMJ1216" s="230" t="s">
        <v>25</v>
      </c>
      <c r="PMK1216" s="231">
        <v>7</v>
      </c>
      <c r="PML1216" s="231">
        <v>2</v>
      </c>
      <c r="PMM1216" s="232" t="s">
        <v>236</v>
      </c>
      <c r="PMN1216" s="233">
        <v>0</v>
      </c>
      <c r="PMO1216" s="234"/>
      <c r="PMP1216" s="235" t="e">
        <f>PMP1217</f>
        <v>#REF!</v>
      </c>
      <c r="PMQ1216" s="229" t="s">
        <v>235</v>
      </c>
      <c r="PMR1216" s="230" t="s">
        <v>25</v>
      </c>
      <c r="PMS1216" s="231">
        <v>7</v>
      </c>
      <c r="PMT1216" s="231">
        <v>2</v>
      </c>
      <c r="PMU1216" s="232" t="s">
        <v>236</v>
      </c>
      <c r="PMV1216" s="233">
        <v>0</v>
      </c>
      <c r="PMW1216" s="234"/>
      <c r="PMX1216" s="235" t="e">
        <f>PMX1217</f>
        <v>#REF!</v>
      </c>
      <c r="PMY1216" s="229" t="s">
        <v>235</v>
      </c>
      <c r="PMZ1216" s="230" t="s">
        <v>25</v>
      </c>
      <c r="PNA1216" s="231">
        <v>7</v>
      </c>
      <c r="PNB1216" s="231">
        <v>2</v>
      </c>
      <c r="PNC1216" s="232" t="s">
        <v>236</v>
      </c>
      <c r="PND1216" s="233">
        <v>0</v>
      </c>
      <c r="PNE1216" s="234"/>
      <c r="PNF1216" s="235" t="e">
        <f>PNF1217</f>
        <v>#REF!</v>
      </c>
      <c r="PNG1216" s="229" t="s">
        <v>235</v>
      </c>
      <c r="PNH1216" s="230" t="s">
        <v>25</v>
      </c>
      <c r="PNI1216" s="231">
        <v>7</v>
      </c>
      <c r="PNJ1216" s="231">
        <v>2</v>
      </c>
      <c r="PNK1216" s="232" t="s">
        <v>236</v>
      </c>
      <c r="PNL1216" s="233">
        <v>0</v>
      </c>
      <c r="PNM1216" s="234"/>
      <c r="PNN1216" s="235" t="e">
        <f>PNN1217</f>
        <v>#REF!</v>
      </c>
      <c r="PNO1216" s="229" t="s">
        <v>235</v>
      </c>
      <c r="PNP1216" s="230" t="s">
        <v>25</v>
      </c>
      <c r="PNQ1216" s="231">
        <v>7</v>
      </c>
      <c r="PNR1216" s="231">
        <v>2</v>
      </c>
      <c r="PNS1216" s="232" t="s">
        <v>236</v>
      </c>
      <c r="PNT1216" s="233">
        <v>0</v>
      </c>
      <c r="PNU1216" s="234"/>
      <c r="PNV1216" s="235" t="e">
        <f>PNV1217</f>
        <v>#REF!</v>
      </c>
      <c r="PNW1216" s="229" t="s">
        <v>235</v>
      </c>
      <c r="PNX1216" s="230" t="s">
        <v>25</v>
      </c>
      <c r="PNY1216" s="231">
        <v>7</v>
      </c>
      <c r="PNZ1216" s="231">
        <v>2</v>
      </c>
      <c r="POA1216" s="232" t="s">
        <v>236</v>
      </c>
      <c r="POB1216" s="233">
        <v>0</v>
      </c>
      <c r="POC1216" s="234"/>
      <c r="POD1216" s="235" t="e">
        <f>POD1217</f>
        <v>#REF!</v>
      </c>
      <c r="POE1216" s="229" t="s">
        <v>235</v>
      </c>
      <c r="POF1216" s="230" t="s">
        <v>25</v>
      </c>
      <c r="POG1216" s="231">
        <v>7</v>
      </c>
      <c r="POH1216" s="231">
        <v>2</v>
      </c>
      <c r="POI1216" s="232" t="s">
        <v>236</v>
      </c>
      <c r="POJ1216" s="233">
        <v>0</v>
      </c>
      <c r="POK1216" s="234"/>
      <c r="POL1216" s="235" t="e">
        <f>POL1217</f>
        <v>#REF!</v>
      </c>
      <c r="POM1216" s="229" t="s">
        <v>235</v>
      </c>
      <c r="PON1216" s="230" t="s">
        <v>25</v>
      </c>
      <c r="POO1216" s="231">
        <v>7</v>
      </c>
      <c r="POP1216" s="231">
        <v>2</v>
      </c>
      <c r="POQ1216" s="232" t="s">
        <v>236</v>
      </c>
      <c r="POR1216" s="233">
        <v>0</v>
      </c>
      <c r="POS1216" s="234"/>
      <c r="POT1216" s="235" t="e">
        <f>POT1217</f>
        <v>#REF!</v>
      </c>
      <c r="POU1216" s="229" t="s">
        <v>235</v>
      </c>
      <c r="POV1216" s="230" t="s">
        <v>25</v>
      </c>
      <c r="POW1216" s="231">
        <v>7</v>
      </c>
      <c r="POX1216" s="231">
        <v>2</v>
      </c>
      <c r="POY1216" s="232" t="s">
        <v>236</v>
      </c>
      <c r="POZ1216" s="233">
        <v>0</v>
      </c>
      <c r="PPA1216" s="234"/>
      <c r="PPB1216" s="235" t="e">
        <f>PPB1217</f>
        <v>#REF!</v>
      </c>
      <c r="PPC1216" s="229" t="s">
        <v>235</v>
      </c>
      <c r="PPD1216" s="230" t="s">
        <v>25</v>
      </c>
      <c r="PPE1216" s="231">
        <v>7</v>
      </c>
      <c r="PPF1216" s="231">
        <v>2</v>
      </c>
      <c r="PPG1216" s="232" t="s">
        <v>236</v>
      </c>
      <c r="PPH1216" s="233">
        <v>0</v>
      </c>
      <c r="PPI1216" s="234"/>
      <c r="PPJ1216" s="235" t="e">
        <f>PPJ1217</f>
        <v>#REF!</v>
      </c>
      <c r="PPK1216" s="229" t="s">
        <v>235</v>
      </c>
      <c r="PPL1216" s="230" t="s">
        <v>25</v>
      </c>
      <c r="PPM1216" s="231">
        <v>7</v>
      </c>
      <c r="PPN1216" s="231">
        <v>2</v>
      </c>
      <c r="PPO1216" s="232" t="s">
        <v>236</v>
      </c>
      <c r="PPP1216" s="233">
        <v>0</v>
      </c>
      <c r="PPQ1216" s="234"/>
      <c r="PPR1216" s="235" t="e">
        <f>PPR1217</f>
        <v>#REF!</v>
      </c>
      <c r="PPS1216" s="229" t="s">
        <v>235</v>
      </c>
      <c r="PPT1216" s="230" t="s">
        <v>25</v>
      </c>
      <c r="PPU1216" s="231">
        <v>7</v>
      </c>
      <c r="PPV1216" s="231">
        <v>2</v>
      </c>
      <c r="PPW1216" s="232" t="s">
        <v>236</v>
      </c>
      <c r="PPX1216" s="233">
        <v>0</v>
      </c>
      <c r="PPY1216" s="234"/>
      <c r="PPZ1216" s="235" t="e">
        <f>PPZ1217</f>
        <v>#REF!</v>
      </c>
      <c r="PQA1216" s="229" t="s">
        <v>235</v>
      </c>
      <c r="PQB1216" s="230" t="s">
        <v>25</v>
      </c>
      <c r="PQC1216" s="231">
        <v>7</v>
      </c>
      <c r="PQD1216" s="231">
        <v>2</v>
      </c>
      <c r="PQE1216" s="232" t="s">
        <v>236</v>
      </c>
      <c r="PQF1216" s="233">
        <v>0</v>
      </c>
      <c r="PQG1216" s="234"/>
      <c r="PQH1216" s="235" t="e">
        <f>PQH1217</f>
        <v>#REF!</v>
      </c>
      <c r="PQI1216" s="229" t="s">
        <v>235</v>
      </c>
      <c r="PQJ1216" s="230" t="s">
        <v>25</v>
      </c>
      <c r="PQK1216" s="231">
        <v>7</v>
      </c>
      <c r="PQL1216" s="231">
        <v>2</v>
      </c>
      <c r="PQM1216" s="232" t="s">
        <v>236</v>
      </c>
      <c r="PQN1216" s="233">
        <v>0</v>
      </c>
      <c r="PQO1216" s="234"/>
      <c r="PQP1216" s="235" t="e">
        <f>PQP1217</f>
        <v>#REF!</v>
      </c>
      <c r="PQQ1216" s="229" t="s">
        <v>235</v>
      </c>
      <c r="PQR1216" s="230" t="s">
        <v>25</v>
      </c>
      <c r="PQS1216" s="231">
        <v>7</v>
      </c>
      <c r="PQT1216" s="231">
        <v>2</v>
      </c>
      <c r="PQU1216" s="232" t="s">
        <v>236</v>
      </c>
      <c r="PQV1216" s="233">
        <v>0</v>
      </c>
      <c r="PQW1216" s="234"/>
      <c r="PQX1216" s="235" t="e">
        <f>PQX1217</f>
        <v>#REF!</v>
      </c>
      <c r="PQY1216" s="229" t="s">
        <v>235</v>
      </c>
      <c r="PQZ1216" s="230" t="s">
        <v>25</v>
      </c>
      <c r="PRA1216" s="231">
        <v>7</v>
      </c>
      <c r="PRB1216" s="231">
        <v>2</v>
      </c>
      <c r="PRC1216" s="232" t="s">
        <v>236</v>
      </c>
      <c r="PRD1216" s="233">
        <v>0</v>
      </c>
      <c r="PRE1216" s="234"/>
      <c r="PRF1216" s="235" t="e">
        <f>PRF1217</f>
        <v>#REF!</v>
      </c>
      <c r="PRG1216" s="229" t="s">
        <v>235</v>
      </c>
      <c r="PRH1216" s="230" t="s">
        <v>25</v>
      </c>
      <c r="PRI1216" s="231">
        <v>7</v>
      </c>
      <c r="PRJ1216" s="231">
        <v>2</v>
      </c>
      <c r="PRK1216" s="232" t="s">
        <v>236</v>
      </c>
      <c r="PRL1216" s="233">
        <v>0</v>
      </c>
      <c r="PRM1216" s="234"/>
      <c r="PRN1216" s="235" t="e">
        <f>PRN1217</f>
        <v>#REF!</v>
      </c>
      <c r="PRO1216" s="229" t="s">
        <v>235</v>
      </c>
      <c r="PRP1216" s="230" t="s">
        <v>25</v>
      </c>
      <c r="PRQ1216" s="231">
        <v>7</v>
      </c>
      <c r="PRR1216" s="231">
        <v>2</v>
      </c>
      <c r="PRS1216" s="232" t="s">
        <v>236</v>
      </c>
      <c r="PRT1216" s="233">
        <v>0</v>
      </c>
      <c r="PRU1216" s="234"/>
      <c r="PRV1216" s="235" t="e">
        <f>PRV1217</f>
        <v>#REF!</v>
      </c>
      <c r="PRW1216" s="229" t="s">
        <v>235</v>
      </c>
      <c r="PRX1216" s="230" t="s">
        <v>25</v>
      </c>
      <c r="PRY1216" s="231">
        <v>7</v>
      </c>
      <c r="PRZ1216" s="231">
        <v>2</v>
      </c>
      <c r="PSA1216" s="232" t="s">
        <v>236</v>
      </c>
      <c r="PSB1216" s="233">
        <v>0</v>
      </c>
      <c r="PSC1216" s="234"/>
      <c r="PSD1216" s="235" t="e">
        <f>PSD1217</f>
        <v>#REF!</v>
      </c>
      <c r="PSE1216" s="229" t="s">
        <v>235</v>
      </c>
      <c r="PSF1216" s="230" t="s">
        <v>25</v>
      </c>
      <c r="PSG1216" s="231">
        <v>7</v>
      </c>
      <c r="PSH1216" s="231">
        <v>2</v>
      </c>
      <c r="PSI1216" s="232" t="s">
        <v>236</v>
      </c>
      <c r="PSJ1216" s="233">
        <v>0</v>
      </c>
      <c r="PSK1216" s="234"/>
      <c r="PSL1216" s="235" t="e">
        <f>PSL1217</f>
        <v>#REF!</v>
      </c>
      <c r="PSM1216" s="229" t="s">
        <v>235</v>
      </c>
      <c r="PSN1216" s="230" t="s">
        <v>25</v>
      </c>
      <c r="PSO1216" s="231">
        <v>7</v>
      </c>
      <c r="PSP1216" s="231">
        <v>2</v>
      </c>
      <c r="PSQ1216" s="232" t="s">
        <v>236</v>
      </c>
      <c r="PSR1216" s="233">
        <v>0</v>
      </c>
      <c r="PSS1216" s="234"/>
      <c r="PST1216" s="235" t="e">
        <f>PST1217</f>
        <v>#REF!</v>
      </c>
      <c r="PSU1216" s="229" t="s">
        <v>235</v>
      </c>
      <c r="PSV1216" s="230" t="s">
        <v>25</v>
      </c>
      <c r="PSW1216" s="231">
        <v>7</v>
      </c>
      <c r="PSX1216" s="231">
        <v>2</v>
      </c>
      <c r="PSY1216" s="232" t="s">
        <v>236</v>
      </c>
      <c r="PSZ1216" s="233">
        <v>0</v>
      </c>
      <c r="PTA1216" s="234"/>
      <c r="PTB1216" s="235" t="e">
        <f>PTB1217</f>
        <v>#REF!</v>
      </c>
      <c r="PTC1216" s="229" t="s">
        <v>235</v>
      </c>
      <c r="PTD1216" s="230" t="s">
        <v>25</v>
      </c>
      <c r="PTE1216" s="231">
        <v>7</v>
      </c>
      <c r="PTF1216" s="231">
        <v>2</v>
      </c>
      <c r="PTG1216" s="232" t="s">
        <v>236</v>
      </c>
      <c r="PTH1216" s="233">
        <v>0</v>
      </c>
      <c r="PTI1216" s="234"/>
      <c r="PTJ1216" s="235" t="e">
        <f>PTJ1217</f>
        <v>#REF!</v>
      </c>
      <c r="PTK1216" s="229" t="s">
        <v>235</v>
      </c>
      <c r="PTL1216" s="230" t="s">
        <v>25</v>
      </c>
      <c r="PTM1216" s="231">
        <v>7</v>
      </c>
      <c r="PTN1216" s="231">
        <v>2</v>
      </c>
      <c r="PTO1216" s="232" t="s">
        <v>236</v>
      </c>
      <c r="PTP1216" s="233">
        <v>0</v>
      </c>
      <c r="PTQ1216" s="234"/>
      <c r="PTR1216" s="235" t="e">
        <f>PTR1217</f>
        <v>#REF!</v>
      </c>
      <c r="PTS1216" s="229" t="s">
        <v>235</v>
      </c>
      <c r="PTT1216" s="230" t="s">
        <v>25</v>
      </c>
      <c r="PTU1216" s="231">
        <v>7</v>
      </c>
      <c r="PTV1216" s="231">
        <v>2</v>
      </c>
      <c r="PTW1216" s="232" t="s">
        <v>236</v>
      </c>
      <c r="PTX1216" s="233">
        <v>0</v>
      </c>
      <c r="PTY1216" s="234"/>
      <c r="PTZ1216" s="235" t="e">
        <f>PTZ1217</f>
        <v>#REF!</v>
      </c>
      <c r="PUA1216" s="229" t="s">
        <v>235</v>
      </c>
      <c r="PUB1216" s="230" t="s">
        <v>25</v>
      </c>
      <c r="PUC1216" s="231">
        <v>7</v>
      </c>
      <c r="PUD1216" s="231">
        <v>2</v>
      </c>
      <c r="PUE1216" s="232" t="s">
        <v>236</v>
      </c>
      <c r="PUF1216" s="233">
        <v>0</v>
      </c>
      <c r="PUG1216" s="234"/>
      <c r="PUH1216" s="235" t="e">
        <f>PUH1217</f>
        <v>#REF!</v>
      </c>
      <c r="PUI1216" s="229" t="s">
        <v>235</v>
      </c>
      <c r="PUJ1216" s="230" t="s">
        <v>25</v>
      </c>
      <c r="PUK1216" s="231">
        <v>7</v>
      </c>
      <c r="PUL1216" s="231">
        <v>2</v>
      </c>
      <c r="PUM1216" s="232" t="s">
        <v>236</v>
      </c>
      <c r="PUN1216" s="233">
        <v>0</v>
      </c>
      <c r="PUO1216" s="234"/>
      <c r="PUP1216" s="235" t="e">
        <f>PUP1217</f>
        <v>#REF!</v>
      </c>
      <c r="PUQ1216" s="229" t="s">
        <v>235</v>
      </c>
      <c r="PUR1216" s="230" t="s">
        <v>25</v>
      </c>
      <c r="PUS1216" s="231">
        <v>7</v>
      </c>
      <c r="PUT1216" s="231">
        <v>2</v>
      </c>
      <c r="PUU1216" s="232" t="s">
        <v>236</v>
      </c>
      <c r="PUV1216" s="233">
        <v>0</v>
      </c>
      <c r="PUW1216" s="234"/>
      <c r="PUX1216" s="235" t="e">
        <f>PUX1217</f>
        <v>#REF!</v>
      </c>
      <c r="PUY1216" s="229" t="s">
        <v>235</v>
      </c>
      <c r="PUZ1216" s="230" t="s">
        <v>25</v>
      </c>
      <c r="PVA1216" s="231">
        <v>7</v>
      </c>
      <c r="PVB1216" s="231">
        <v>2</v>
      </c>
      <c r="PVC1216" s="232" t="s">
        <v>236</v>
      </c>
      <c r="PVD1216" s="233">
        <v>0</v>
      </c>
      <c r="PVE1216" s="234"/>
      <c r="PVF1216" s="235" t="e">
        <f>PVF1217</f>
        <v>#REF!</v>
      </c>
      <c r="PVG1216" s="229" t="s">
        <v>235</v>
      </c>
      <c r="PVH1216" s="230" t="s">
        <v>25</v>
      </c>
      <c r="PVI1216" s="231">
        <v>7</v>
      </c>
      <c r="PVJ1216" s="231">
        <v>2</v>
      </c>
      <c r="PVK1216" s="232" t="s">
        <v>236</v>
      </c>
      <c r="PVL1216" s="233">
        <v>0</v>
      </c>
      <c r="PVM1216" s="234"/>
      <c r="PVN1216" s="235" t="e">
        <f>PVN1217</f>
        <v>#REF!</v>
      </c>
      <c r="PVO1216" s="229" t="s">
        <v>235</v>
      </c>
      <c r="PVP1216" s="230" t="s">
        <v>25</v>
      </c>
      <c r="PVQ1216" s="231">
        <v>7</v>
      </c>
      <c r="PVR1216" s="231">
        <v>2</v>
      </c>
      <c r="PVS1216" s="232" t="s">
        <v>236</v>
      </c>
      <c r="PVT1216" s="233">
        <v>0</v>
      </c>
      <c r="PVU1216" s="234"/>
      <c r="PVV1216" s="235" t="e">
        <f>PVV1217</f>
        <v>#REF!</v>
      </c>
      <c r="PVW1216" s="229" t="s">
        <v>235</v>
      </c>
      <c r="PVX1216" s="230" t="s">
        <v>25</v>
      </c>
      <c r="PVY1216" s="231">
        <v>7</v>
      </c>
      <c r="PVZ1216" s="231">
        <v>2</v>
      </c>
      <c r="PWA1216" s="232" t="s">
        <v>236</v>
      </c>
      <c r="PWB1216" s="233">
        <v>0</v>
      </c>
      <c r="PWC1216" s="234"/>
      <c r="PWD1216" s="235" t="e">
        <f>PWD1217</f>
        <v>#REF!</v>
      </c>
      <c r="PWE1216" s="229" t="s">
        <v>235</v>
      </c>
      <c r="PWF1216" s="230" t="s">
        <v>25</v>
      </c>
      <c r="PWG1216" s="231">
        <v>7</v>
      </c>
      <c r="PWH1216" s="231">
        <v>2</v>
      </c>
      <c r="PWI1216" s="232" t="s">
        <v>236</v>
      </c>
      <c r="PWJ1216" s="233">
        <v>0</v>
      </c>
      <c r="PWK1216" s="234"/>
      <c r="PWL1216" s="235" t="e">
        <f>PWL1217</f>
        <v>#REF!</v>
      </c>
      <c r="PWM1216" s="229" t="s">
        <v>235</v>
      </c>
      <c r="PWN1216" s="230" t="s">
        <v>25</v>
      </c>
      <c r="PWO1216" s="231">
        <v>7</v>
      </c>
      <c r="PWP1216" s="231">
        <v>2</v>
      </c>
      <c r="PWQ1216" s="232" t="s">
        <v>236</v>
      </c>
      <c r="PWR1216" s="233">
        <v>0</v>
      </c>
      <c r="PWS1216" s="234"/>
      <c r="PWT1216" s="235" t="e">
        <f>PWT1217</f>
        <v>#REF!</v>
      </c>
      <c r="PWU1216" s="229" t="s">
        <v>235</v>
      </c>
      <c r="PWV1216" s="230" t="s">
        <v>25</v>
      </c>
      <c r="PWW1216" s="231">
        <v>7</v>
      </c>
      <c r="PWX1216" s="231">
        <v>2</v>
      </c>
      <c r="PWY1216" s="232" t="s">
        <v>236</v>
      </c>
      <c r="PWZ1216" s="233">
        <v>0</v>
      </c>
      <c r="PXA1216" s="234"/>
      <c r="PXB1216" s="235" t="e">
        <f>PXB1217</f>
        <v>#REF!</v>
      </c>
      <c r="PXC1216" s="229" t="s">
        <v>235</v>
      </c>
      <c r="PXD1216" s="230" t="s">
        <v>25</v>
      </c>
      <c r="PXE1216" s="231">
        <v>7</v>
      </c>
      <c r="PXF1216" s="231">
        <v>2</v>
      </c>
      <c r="PXG1216" s="232" t="s">
        <v>236</v>
      </c>
      <c r="PXH1216" s="233">
        <v>0</v>
      </c>
      <c r="PXI1216" s="234"/>
      <c r="PXJ1216" s="235" t="e">
        <f>PXJ1217</f>
        <v>#REF!</v>
      </c>
      <c r="PXK1216" s="229" t="s">
        <v>235</v>
      </c>
      <c r="PXL1216" s="230" t="s">
        <v>25</v>
      </c>
      <c r="PXM1216" s="231">
        <v>7</v>
      </c>
      <c r="PXN1216" s="231">
        <v>2</v>
      </c>
      <c r="PXO1216" s="232" t="s">
        <v>236</v>
      </c>
      <c r="PXP1216" s="233">
        <v>0</v>
      </c>
      <c r="PXQ1216" s="234"/>
      <c r="PXR1216" s="235" t="e">
        <f>PXR1217</f>
        <v>#REF!</v>
      </c>
      <c r="PXS1216" s="229" t="s">
        <v>235</v>
      </c>
      <c r="PXT1216" s="230" t="s">
        <v>25</v>
      </c>
      <c r="PXU1216" s="231">
        <v>7</v>
      </c>
      <c r="PXV1216" s="231">
        <v>2</v>
      </c>
      <c r="PXW1216" s="232" t="s">
        <v>236</v>
      </c>
      <c r="PXX1216" s="233">
        <v>0</v>
      </c>
      <c r="PXY1216" s="234"/>
      <c r="PXZ1216" s="235" t="e">
        <f>PXZ1217</f>
        <v>#REF!</v>
      </c>
      <c r="PYA1216" s="229" t="s">
        <v>235</v>
      </c>
      <c r="PYB1216" s="230" t="s">
        <v>25</v>
      </c>
      <c r="PYC1216" s="231">
        <v>7</v>
      </c>
      <c r="PYD1216" s="231">
        <v>2</v>
      </c>
      <c r="PYE1216" s="232" t="s">
        <v>236</v>
      </c>
      <c r="PYF1216" s="233">
        <v>0</v>
      </c>
      <c r="PYG1216" s="234"/>
      <c r="PYH1216" s="235" t="e">
        <f>PYH1217</f>
        <v>#REF!</v>
      </c>
      <c r="PYI1216" s="229" t="s">
        <v>235</v>
      </c>
      <c r="PYJ1216" s="230" t="s">
        <v>25</v>
      </c>
      <c r="PYK1216" s="231">
        <v>7</v>
      </c>
      <c r="PYL1216" s="231">
        <v>2</v>
      </c>
      <c r="PYM1216" s="232" t="s">
        <v>236</v>
      </c>
      <c r="PYN1216" s="233">
        <v>0</v>
      </c>
      <c r="PYO1216" s="234"/>
      <c r="PYP1216" s="235" t="e">
        <f>PYP1217</f>
        <v>#REF!</v>
      </c>
      <c r="PYQ1216" s="229" t="s">
        <v>235</v>
      </c>
      <c r="PYR1216" s="230" t="s">
        <v>25</v>
      </c>
      <c r="PYS1216" s="231">
        <v>7</v>
      </c>
      <c r="PYT1216" s="231">
        <v>2</v>
      </c>
      <c r="PYU1216" s="232" t="s">
        <v>236</v>
      </c>
      <c r="PYV1216" s="233">
        <v>0</v>
      </c>
      <c r="PYW1216" s="234"/>
      <c r="PYX1216" s="235" t="e">
        <f>PYX1217</f>
        <v>#REF!</v>
      </c>
      <c r="PYY1216" s="229" t="s">
        <v>235</v>
      </c>
      <c r="PYZ1216" s="230" t="s">
        <v>25</v>
      </c>
      <c r="PZA1216" s="231">
        <v>7</v>
      </c>
      <c r="PZB1216" s="231">
        <v>2</v>
      </c>
      <c r="PZC1216" s="232" t="s">
        <v>236</v>
      </c>
      <c r="PZD1216" s="233">
        <v>0</v>
      </c>
      <c r="PZE1216" s="234"/>
      <c r="PZF1216" s="235" t="e">
        <f>PZF1217</f>
        <v>#REF!</v>
      </c>
      <c r="PZG1216" s="229" t="s">
        <v>235</v>
      </c>
      <c r="PZH1216" s="230" t="s">
        <v>25</v>
      </c>
      <c r="PZI1216" s="231">
        <v>7</v>
      </c>
      <c r="PZJ1216" s="231">
        <v>2</v>
      </c>
      <c r="PZK1216" s="232" t="s">
        <v>236</v>
      </c>
      <c r="PZL1216" s="233">
        <v>0</v>
      </c>
      <c r="PZM1216" s="234"/>
      <c r="PZN1216" s="235" t="e">
        <f>PZN1217</f>
        <v>#REF!</v>
      </c>
      <c r="PZO1216" s="229" t="s">
        <v>235</v>
      </c>
      <c r="PZP1216" s="230" t="s">
        <v>25</v>
      </c>
      <c r="PZQ1216" s="231">
        <v>7</v>
      </c>
      <c r="PZR1216" s="231">
        <v>2</v>
      </c>
      <c r="PZS1216" s="232" t="s">
        <v>236</v>
      </c>
      <c r="PZT1216" s="233">
        <v>0</v>
      </c>
      <c r="PZU1216" s="234"/>
      <c r="PZV1216" s="235" t="e">
        <f>PZV1217</f>
        <v>#REF!</v>
      </c>
      <c r="PZW1216" s="229" t="s">
        <v>235</v>
      </c>
      <c r="PZX1216" s="230" t="s">
        <v>25</v>
      </c>
      <c r="PZY1216" s="231">
        <v>7</v>
      </c>
      <c r="PZZ1216" s="231">
        <v>2</v>
      </c>
      <c r="QAA1216" s="232" t="s">
        <v>236</v>
      </c>
      <c r="QAB1216" s="233">
        <v>0</v>
      </c>
      <c r="QAC1216" s="234"/>
      <c r="QAD1216" s="235" t="e">
        <f>QAD1217</f>
        <v>#REF!</v>
      </c>
      <c r="QAE1216" s="229" t="s">
        <v>235</v>
      </c>
      <c r="QAF1216" s="230" t="s">
        <v>25</v>
      </c>
      <c r="QAG1216" s="231">
        <v>7</v>
      </c>
      <c r="QAH1216" s="231">
        <v>2</v>
      </c>
      <c r="QAI1216" s="232" t="s">
        <v>236</v>
      </c>
      <c r="QAJ1216" s="233">
        <v>0</v>
      </c>
      <c r="QAK1216" s="234"/>
      <c r="QAL1216" s="235" t="e">
        <f>QAL1217</f>
        <v>#REF!</v>
      </c>
      <c r="QAM1216" s="229" t="s">
        <v>235</v>
      </c>
      <c r="QAN1216" s="230" t="s">
        <v>25</v>
      </c>
      <c r="QAO1216" s="231">
        <v>7</v>
      </c>
      <c r="QAP1216" s="231">
        <v>2</v>
      </c>
      <c r="QAQ1216" s="232" t="s">
        <v>236</v>
      </c>
      <c r="QAR1216" s="233">
        <v>0</v>
      </c>
      <c r="QAS1216" s="234"/>
      <c r="QAT1216" s="235" t="e">
        <f>QAT1217</f>
        <v>#REF!</v>
      </c>
      <c r="QAU1216" s="229" t="s">
        <v>235</v>
      </c>
      <c r="QAV1216" s="230" t="s">
        <v>25</v>
      </c>
      <c r="QAW1216" s="231">
        <v>7</v>
      </c>
      <c r="QAX1216" s="231">
        <v>2</v>
      </c>
      <c r="QAY1216" s="232" t="s">
        <v>236</v>
      </c>
      <c r="QAZ1216" s="233">
        <v>0</v>
      </c>
      <c r="QBA1216" s="234"/>
      <c r="QBB1216" s="235" t="e">
        <f>QBB1217</f>
        <v>#REF!</v>
      </c>
      <c r="QBC1216" s="229" t="s">
        <v>235</v>
      </c>
      <c r="QBD1216" s="230" t="s">
        <v>25</v>
      </c>
      <c r="QBE1216" s="231">
        <v>7</v>
      </c>
      <c r="QBF1216" s="231">
        <v>2</v>
      </c>
      <c r="QBG1216" s="232" t="s">
        <v>236</v>
      </c>
      <c r="QBH1216" s="233">
        <v>0</v>
      </c>
      <c r="QBI1216" s="234"/>
      <c r="QBJ1216" s="235" t="e">
        <f>QBJ1217</f>
        <v>#REF!</v>
      </c>
      <c r="QBK1216" s="229" t="s">
        <v>235</v>
      </c>
      <c r="QBL1216" s="230" t="s">
        <v>25</v>
      </c>
      <c r="QBM1216" s="231">
        <v>7</v>
      </c>
      <c r="QBN1216" s="231">
        <v>2</v>
      </c>
      <c r="QBO1216" s="232" t="s">
        <v>236</v>
      </c>
      <c r="QBP1216" s="233">
        <v>0</v>
      </c>
      <c r="QBQ1216" s="234"/>
      <c r="QBR1216" s="235" t="e">
        <f>QBR1217</f>
        <v>#REF!</v>
      </c>
      <c r="QBS1216" s="229" t="s">
        <v>235</v>
      </c>
      <c r="QBT1216" s="230" t="s">
        <v>25</v>
      </c>
      <c r="QBU1216" s="231">
        <v>7</v>
      </c>
      <c r="QBV1216" s="231">
        <v>2</v>
      </c>
      <c r="QBW1216" s="232" t="s">
        <v>236</v>
      </c>
      <c r="QBX1216" s="233">
        <v>0</v>
      </c>
      <c r="QBY1216" s="234"/>
      <c r="QBZ1216" s="235" t="e">
        <f>QBZ1217</f>
        <v>#REF!</v>
      </c>
      <c r="QCA1216" s="229" t="s">
        <v>235</v>
      </c>
      <c r="QCB1216" s="230" t="s">
        <v>25</v>
      </c>
      <c r="QCC1216" s="231">
        <v>7</v>
      </c>
      <c r="QCD1216" s="231">
        <v>2</v>
      </c>
      <c r="QCE1216" s="232" t="s">
        <v>236</v>
      </c>
      <c r="QCF1216" s="233">
        <v>0</v>
      </c>
      <c r="QCG1216" s="234"/>
      <c r="QCH1216" s="235" t="e">
        <f>QCH1217</f>
        <v>#REF!</v>
      </c>
      <c r="QCI1216" s="229" t="s">
        <v>235</v>
      </c>
      <c r="QCJ1216" s="230" t="s">
        <v>25</v>
      </c>
      <c r="QCK1216" s="231">
        <v>7</v>
      </c>
      <c r="QCL1216" s="231">
        <v>2</v>
      </c>
      <c r="QCM1216" s="232" t="s">
        <v>236</v>
      </c>
      <c r="QCN1216" s="233">
        <v>0</v>
      </c>
      <c r="QCO1216" s="234"/>
      <c r="QCP1216" s="235" t="e">
        <f>QCP1217</f>
        <v>#REF!</v>
      </c>
      <c r="QCQ1216" s="229" t="s">
        <v>235</v>
      </c>
      <c r="QCR1216" s="230" t="s">
        <v>25</v>
      </c>
      <c r="QCS1216" s="231">
        <v>7</v>
      </c>
      <c r="QCT1216" s="231">
        <v>2</v>
      </c>
      <c r="QCU1216" s="232" t="s">
        <v>236</v>
      </c>
      <c r="QCV1216" s="233">
        <v>0</v>
      </c>
      <c r="QCW1216" s="234"/>
      <c r="QCX1216" s="235" t="e">
        <f>QCX1217</f>
        <v>#REF!</v>
      </c>
      <c r="QCY1216" s="229" t="s">
        <v>235</v>
      </c>
      <c r="QCZ1216" s="230" t="s">
        <v>25</v>
      </c>
      <c r="QDA1216" s="231">
        <v>7</v>
      </c>
      <c r="QDB1216" s="231">
        <v>2</v>
      </c>
      <c r="QDC1216" s="232" t="s">
        <v>236</v>
      </c>
      <c r="QDD1216" s="233">
        <v>0</v>
      </c>
      <c r="QDE1216" s="234"/>
      <c r="QDF1216" s="235" t="e">
        <f>QDF1217</f>
        <v>#REF!</v>
      </c>
      <c r="QDG1216" s="229" t="s">
        <v>235</v>
      </c>
      <c r="QDH1216" s="230" t="s">
        <v>25</v>
      </c>
      <c r="QDI1216" s="231">
        <v>7</v>
      </c>
      <c r="QDJ1216" s="231">
        <v>2</v>
      </c>
      <c r="QDK1216" s="232" t="s">
        <v>236</v>
      </c>
      <c r="QDL1216" s="233">
        <v>0</v>
      </c>
      <c r="QDM1216" s="234"/>
      <c r="QDN1216" s="235" t="e">
        <f>QDN1217</f>
        <v>#REF!</v>
      </c>
      <c r="QDO1216" s="229" t="s">
        <v>235</v>
      </c>
      <c r="QDP1216" s="230" t="s">
        <v>25</v>
      </c>
      <c r="QDQ1216" s="231">
        <v>7</v>
      </c>
      <c r="QDR1216" s="231">
        <v>2</v>
      </c>
      <c r="QDS1216" s="232" t="s">
        <v>236</v>
      </c>
      <c r="QDT1216" s="233">
        <v>0</v>
      </c>
      <c r="QDU1216" s="234"/>
      <c r="QDV1216" s="235" t="e">
        <f>QDV1217</f>
        <v>#REF!</v>
      </c>
      <c r="QDW1216" s="229" t="s">
        <v>235</v>
      </c>
      <c r="QDX1216" s="230" t="s">
        <v>25</v>
      </c>
      <c r="QDY1216" s="231">
        <v>7</v>
      </c>
      <c r="QDZ1216" s="231">
        <v>2</v>
      </c>
      <c r="QEA1216" s="232" t="s">
        <v>236</v>
      </c>
      <c r="QEB1216" s="233">
        <v>0</v>
      </c>
      <c r="QEC1216" s="234"/>
      <c r="QED1216" s="235" t="e">
        <f>QED1217</f>
        <v>#REF!</v>
      </c>
      <c r="QEE1216" s="229" t="s">
        <v>235</v>
      </c>
      <c r="QEF1216" s="230" t="s">
        <v>25</v>
      </c>
      <c r="QEG1216" s="231">
        <v>7</v>
      </c>
      <c r="QEH1216" s="231">
        <v>2</v>
      </c>
      <c r="QEI1216" s="232" t="s">
        <v>236</v>
      </c>
      <c r="QEJ1216" s="233">
        <v>0</v>
      </c>
      <c r="QEK1216" s="234"/>
      <c r="QEL1216" s="235" t="e">
        <f>QEL1217</f>
        <v>#REF!</v>
      </c>
      <c r="QEM1216" s="229" t="s">
        <v>235</v>
      </c>
      <c r="QEN1216" s="230" t="s">
        <v>25</v>
      </c>
      <c r="QEO1216" s="231">
        <v>7</v>
      </c>
      <c r="QEP1216" s="231">
        <v>2</v>
      </c>
      <c r="QEQ1216" s="232" t="s">
        <v>236</v>
      </c>
      <c r="QER1216" s="233">
        <v>0</v>
      </c>
      <c r="QES1216" s="234"/>
      <c r="QET1216" s="235" t="e">
        <f>QET1217</f>
        <v>#REF!</v>
      </c>
      <c r="QEU1216" s="229" t="s">
        <v>235</v>
      </c>
      <c r="QEV1216" s="230" t="s">
        <v>25</v>
      </c>
      <c r="QEW1216" s="231">
        <v>7</v>
      </c>
      <c r="QEX1216" s="231">
        <v>2</v>
      </c>
      <c r="QEY1216" s="232" t="s">
        <v>236</v>
      </c>
      <c r="QEZ1216" s="233">
        <v>0</v>
      </c>
      <c r="QFA1216" s="234"/>
      <c r="QFB1216" s="235" t="e">
        <f>QFB1217</f>
        <v>#REF!</v>
      </c>
      <c r="QFC1216" s="229" t="s">
        <v>235</v>
      </c>
      <c r="QFD1216" s="230" t="s">
        <v>25</v>
      </c>
      <c r="QFE1216" s="231">
        <v>7</v>
      </c>
      <c r="QFF1216" s="231">
        <v>2</v>
      </c>
      <c r="QFG1216" s="232" t="s">
        <v>236</v>
      </c>
      <c r="QFH1216" s="233">
        <v>0</v>
      </c>
      <c r="QFI1216" s="234"/>
      <c r="QFJ1216" s="235" t="e">
        <f>QFJ1217</f>
        <v>#REF!</v>
      </c>
      <c r="QFK1216" s="229" t="s">
        <v>235</v>
      </c>
      <c r="QFL1216" s="230" t="s">
        <v>25</v>
      </c>
      <c r="QFM1216" s="231">
        <v>7</v>
      </c>
      <c r="QFN1216" s="231">
        <v>2</v>
      </c>
      <c r="QFO1216" s="232" t="s">
        <v>236</v>
      </c>
      <c r="QFP1216" s="233">
        <v>0</v>
      </c>
      <c r="QFQ1216" s="234"/>
      <c r="QFR1216" s="235" t="e">
        <f>QFR1217</f>
        <v>#REF!</v>
      </c>
      <c r="QFS1216" s="229" t="s">
        <v>235</v>
      </c>
      <c r="QFT1216" s="230" t="s">
        <v>25</v>
      </c>
      <c r="QFU1216" s="231">
        <v>7</v>
      </c>
      <c r="QFV1216" s="231">
        <v>2</v>
      </c>
      <c r="QFW1216" s="232" t="s">
        <v>236</v>
      </c>
      <c r="QFX1216" s="233">
        <v>0</v>
      </c>
      <c r="QFY1216" s="234"/>
      <c r="QFZ1216" s="235" t="e">
        <f>QFZ1217</f>
        <v>#REF!</v>
      </c>
      <c r="QGA1216" s="229" t="s">
        <v>235</v>
      </c>
      <c r="QGB1216" s="230" t="s">
        <v>25</v>
      </c>
      <c r="QGC1216" s="231">
        <v>7</v>
      </c>
      <c r="QGD1216" s="231">
        <v>2</v>
      </c>
      <c r="QGE1216" s="232" t="s">
        <v>236</v>
      </c>
      <c r="QGF1216" s="233">
        <v>0</v>
      </c>
      <c r="QGG1216" s="234"/>
      <c r="QGH1216" s="235" t="e">
        <f>QGH1217</f>
        <v>#REF!</v>
      </c>
      <c r="QGI1216" s="229" t="s">
        <v>235</v>
      </c>
      <c r="QGJ1216" s="230" t="s">
        <v>25</v>
      </c>
      <c r="QGK1216" s="231">
        <v>7</v>
      </c>
      <c r="QGL1216" s="231">
        <v>2</v>
      </c>
      <c r="QGM1216" s="232" t="s">
        <v>236</v>
      </c>
      <c r="QGN1216" s="233">
        <v>0</v>
      </c>
      <c r="QGO1216" s="234"/>
      <c r="QGP1216" s="235" t="e">
        <f>QGP1217</f>
        <v>#REF!</v>
      </c>
      <c r="QGQ1216" s="229" t="s">
        <v>235</v>
      </c>
      <c r="QGR1216" s="230" t="s">
        <v>25</v>
      </c>
      <c r="QGS1216" s="231">
        <v>7</v>
      </c>
      <c r="QGT1216" s="231">
        <v>2</v>
      </c>
      <c r="QGU1216" s="232" t="s">
        <v>236</v>
      </c>
      <c r="QGV1216" s="233">
        <v>0</v>
      </c>
      <c r="QGW1216" s="234"/>
      <c r="QGX1216" s="235" t="e">
        <f>QGX1217</f>
        <v>#REF!</v>
      </c>
      <c r="QGY1216" s="229" t="s">
        <v>235</v>
      </c>
      <c r="QGZ1216" s="230" t="s">
        <v>25</v>
      </c>
      <c r="QHA1216" s="231">
        <v>7</v>
      </c>
      <c r="QHB1216" s="231">
        <v>2</v>
      </c>
      <c r="QHC1216" s="232" t="s">
        <v>236</v>
      </c>
      <c r="QHD1216" s="233">
        <v>0</v>
      </c>
      <c r="QHE1216" s="234"/>
      <c r="QHF1216" s="235" t="e">
        <f>QHF1217</f>
        <v>#REF!</v>
      </c>
      <c r="QHG1216" s="229" t="s">
        <v>235</v>
      </c>
      <c r="QHH1216" s="230" t="s">
        <v>25</v>
      </c>
      <c r="QHI1216" s="231">
        <v>7</v>
      </c>
      <c r="QHJ1216" s="231">
        <v>2</v>
      </c>
      <c r="QHK1216" s="232" t="s">
        <v>236</v>
      </c>
      <c r="QHL1216" s="233">
        <v>0</v>
      </c>
      <c r="QHM1216" s="234"/>
      <c r="QHN1216" s="235" t="e">
        <f>QHN1217</f>
        <v>#REF!</v>
      </c>
      <c r="QHO1216" s="229" t="s">
        <v>235</v>
      </c>
      <c r="QHP1216" s="230" t="s">
        <v>25</v>
      </c>
      <c r="QHQ1216" s="231">
        <v>7</v>
      </c>
      <c r="QHR1216" s="231">
        <v>2</v>
      </c>
      <c r="QHS1216" s="232" t="s">
        <v>236</v>
      </c>
      <c r="QHT1216" s="233">
        <v>0</v>
      </c>
      <c r="QHU1216" s="234"/>
      <c r="QHV1216" s="235" t="e">
        <f>QHV1217</f>
        <v>#REF!</v>
      </c>
      <c r="QHW1216" s="229" t="s">
        <v>235</v>
      </c>
      <c r="QHX1216" s="230" t="s">
        <v>25</v>
      </c>
      <c r="QHY1216" s="231">
        <v>7</v>
      </c>
      <c r="QHZ1216" s="231">
        <v>2</v>
      </c>
      <c r="QIA1216" s="232" t="s">
        <v>236</v>
      </c>
      <c r="QIB1216" s="233">
        <v>0</v>
      </c>
      <c r="QIC1216" s="234"/>
      <c r="QID1216" s="235" t="e">
        <f>QID1217</f>
        <v>#REF!</v>
      </c>
      <c r="QIE1216" s="229" t="s">
        <v>235</v>
      </c>
      <c r="QIF1216" s="230" t="s">
        <v>25</v>
      </c>
      <c r="QIG1216" s="231">
        <v>7</v>
      </c>
      <c r="QIH1216" s="231">
        <v>2</v>
      </c>
      <c r="QII1216" s="232" t="s">
        <v>236</v>
      </c>
      <c r="QIJ1216" s="233">
        <v>0</v>
      </c>
      <c r="QIK1216" s="234"/>
      <c r="QIL1216" s="235" t="e">
        <f>QIL1217</f>
        <v>#REF!</v>
      </c>
      <c r="QIM1216" s="229" t="s">
        <v>235</v>
      </c>
      <c r="QIN1216" s="230" t="s">
        <v>25</v>
      </c>
      <c r="QIO1216" s="231">
        <v>7</v>
      </c>
      <c r="QIP1216" s="231">
        <v>2</v>
      </c>
      <c r="QIQ1216" s="232" t="s">
        <v>236</v>
      </c>
      <c r="QIR1216" s="233">
        <v>0</v>
      </c>
      <c r="QIS1216" s="234"/>
      <c r="QIT1216" s="235" t="e">
        <f>QIT1217</f>
        <v>#REF!</v>
      </c>
      <c r="QIU1216" s="229" t="s">
        <v>235</v>
      </c>
      <c r="QIV1216" s="230" t="s">
        <v>25</v>
      </c>
      <c r="QIW1216" s="231">
        <v>7</v>
      </c>
      <c r="QIX1216" s="231">
        <v>2</v>
      </c>
      <c r="QIY1216" s="232" t="s">
        <v>236</v>
      </c>
      <c r="QIZ1216" s="233">
        <v>0</v>
      </c>
      <c r="QJA1216" s="234"/>
      <c r="QJB1216" s="235" t="e">
        <f>QJB1217</f>
        <v>#REF!</v>
      </c>
      <c r="QJC1216" s="229" t="s">
        <v>235</v>
      </c>
      <c r="QJD1216" s="230" t="s">
        <v>25</v>
      </c>
      <c r="QJE1216" s="231">
        <v>7</v>
      </c>
      <c r="QJF1216" s="231">
        <v>2</v>
      </c>
      <c r="QJG1216" s="232" t="s">
        <v>236</v>
      </c>
      <c r="QJH1216" s="233">
        <v>0</v>
      </c>
      <c r="QJI1216" s="234"/>
      <c r="QJJ1216" s="235" t="e">
        <f>QJJ1217</f>
        <v>#REF!</v>
      </c>
      <c r="QJK1216" s="229" t="s">
        <v>235</v>
      </c>
      <c r="QJL1216" s="230" t="s">
        <v>25</v>
      </c>
      <c r="QJM1216" s="231">
        <v>7</v>
      </c>
      <c r="QJN1216" s="231">
        <v>2</v>
      </c>
      <c r="QJO1216" s="232" t="s">
        <v>236</v>
      </c>
      <c r="QJP1216" s="233">
        <v>0</v>
      </c>
      <c r="QJQ1216" s="234"/>
      <c r="QJR1216" s="235" t="e">
        <f>QJR1217</f>
        <v>#REF!</v>
      </c>
      <c r="QJS1216" s="229" t="s">
        <v>235</v>
      </c>
      <c r="QJT1216" s="230" t="s">
        <v>25</v>
      </c>
      <c r="QJU1216" s="231">
        <v>7</v>
      </c>
      <c r="QJV1216" s="231">
        <v>2</v>
      </c>
      <c r="QJW1216" s="232" t="s">
        <v>236</v>
      </c>
      <c r="QJX1216" s="233">
        <v>0</v>
      </c>
      <c r="QJY1216" s="234"/>
      <c r="QJZ1216" s="235" t="e">
        <f>QJZ1217</f>
        <v>#REF!</v>
      </c>
      <c r="QKA1216" s="229" t="s">
        <v>235</v>
      </c>
      <c r="QKB1216" s="230" t="s">
        <v>25</v>
      </c>
      <c r="QKC1216" s="231">
        <v>7</v>
      </c>
      <c r="QKD1216" s="231">
        <v>2</v>
      </c>
      <c r="QKE1216" s="232" t="s">
        <v>236</v>
      </c>
      <c r="QKF1216" s="233">
        <v>0</v>
      </c>
      <c r="QKG1216" s="234"/>
      <c r="QKH1216" s="235" t="e">
        <f>QKH1217</f>
        <v>#REF!</v>
      </c>
      <c r="QKI1216" s="229" t="s">
        <v>235</v>
      </c>
      <c r="QKJ1216" s="230" t="s">
        <v>25</v>
      </c>
      <c r="QKK1216" s="231">
        <v>7</v>
      </c>
      <c r="QKL1216" s="231">
        <v>2</v>
      </c>
      <c r="QKM1216" s="232" t="s">
        <v>236</v>
      </c>
      <c r="QKN1216" s="233">
        <v>0</v>
      </c>
      <c r="QKO1216" s="234"/>
      <c r="QKP1216" s="235" t="e">
        <f>QKP1217</f>
        <v>#REF!</v>
      </c>
      <c r="QKQ1216" s="229" t="s">
        <v>235</v>
      </c>
      <c r="QKR1216" s="230" t="s">
        <v>25</v>
      </c>
      <c r="QKS1216" s="231">
        <v>7</v>
      </c>
      <c r="QKT1216" s="231">
        <v>2</v>
      </c>
      <c r="QKU1216" s="232" t="s">
        <v>236</v>
      </c>
      <c r="QKV1216" s="233">
        <v>0</v>
      </c>
      <c r="QKW1216" s="234"/>
      <c r="QKX1216" s="235" t="e">
        <f>QKX1217</f>
        <v>#REF!</v>
      </c>
      <c r="QKY1216" s="229" t="s">
        <v>235</v>
      </c>
      <c r="QKZ1216" s="230" t="s">
        <v>25</v>
      </c>
      <c r="QLA1216" s="231">
        <v>7</v>
      </c>
      <c r="QLB1216" s="231">
        <v>2</v>
      </c>
      <c r="QLC1216" s="232" t="s">
        <v>236</v>
      </c>
      <c r="QLD1216" s="233">
        <v>0</v>
      </c>
      <c r="QLE1216" s="234"/>
      <c r="QLF1216" s="235" t="e">
        <f>QLF1217</f>
        <v>#REF!</v>
      </c>
      <c r="QLG1216" s="229" t="s">
        <v>235</v>
      </c>
      <c r="QLH1216" s="230" t="s">
        <v>25</v>
      </c>
      <c r="QLI1216" s="231">
        <v>7</v>
      </c>
      <c r="QLJ1216" s="231">
        <v>2</v>
      </c>
      <c r="QLK1216" s="232" t="s">
        <v>236</v>
      </c>
      <c r="QLL1216" s="233">
        <v>0</v>
      </c>
      <c r="QLM1216" s="234"/>
      <c r="QLN1216" s="235" t="e">
        <f>QLN1217</f>
        <v>#REF!</v>
      </c>
      <c r="QLO1216" s="229" t="s">
        <v>235</v>
      </c>
      <c r="QLP1216" s="230" t="s">
        <v>25</v>
      </c>
      <c r="QLQ1216" s="231">
        <v>7</v>
      </c>
      <c r="QLR1216" s="231">
        <v>2</v>
      </c>
      <c r="QLS1216" s="232" t="s">
        <v>236</v>
      </c>
      <c r="QLT1216" s="233">
        <v>0</v>
      </c>
      <c r="QLU1216" s="234"/>
      <c r="QLV1216" s="235" t="e">
        <f>QLV1217</f>
        <v>#REF!</v>
      </c>
      <c r="QLW1216" s="229" t="s">
        <v>235</v>
      </c>
      <c r="QLX1216" s="230" t="s">
        <v>25</v>
      </c>
      <c r="QLY1216" s="231">
        <v>7</v>
      </c>
      <c r="QLZ1216" s="231">
        <v>2</v>
      </c>
      <c r="QMA1216" s="232" t="s">
        <v>236</v>
      </c>
      <c r="QMB1216" s="233">
        <v>0</v>
      </c>
      <c r="QMC1216" s="234"/>
      <c r="QMD1216" s="235" t="e">
        <f>QMD1217</f>
        <v>#REF!</v>
      </c>
      <c r="QME1216" s="229" t="s">
        <v>235</v>
      </c>
      <c r="QMF1216" s="230" t="s">
        <v>25</v>
      </c>
      <c r="QMG1216" s="231">
        <v>7</v>
      </c>
      <c r="QMH1216" s="231">
        <v>2</v>
      </c>
      <c r="QMI1216" s="232" t="s">
        <v>236</v>
      </c>
      <c r="QMJ1216" s="233">
        <v>0</v>
      </c>
      <c r="QMK1216" s="234"/>
      <c r="QML1216" s="235" t="e">
        <f>QML1217</f>
        <v>#REF!</v>
      </c>
      <c r="QMM1216" s="229" t="s">
        <v>235</v>
      </c>
      <c r="QMN1216" s="230" t="s">
        <v>25</v>
      </c>
      <c r="QMO1216" s="231">
        <v>7</v>
      </c>
      <c r="QMP1216" s="231">
        <v>2</v>
      </c>
      <c r="QMQ1216" s="232" t="s">
        <v>236</v>
      </c>
      <c r="QMR1216" s="233">
        <v>0</v>
      </c>
      <c r="QMS1216" s="234"/>
      <c r="QMT1216" s="235" t="e">
        <f>QMT1217</f>
        <v>#REF!</v>
      </c>
      <c r="QMU1216" s="229" t="s">
        <v>235</v>
      </c>
      <c r="QMV1216" s="230" t="s">
        <v>25</v>
      </c>
      <c r="QMW1216" s="231">
        <v>7</v>
      </c>
      <c r="QMX1216" s="231">
        <v>2</v>
      </c>
      <c r="QMY1216" s="232" t="s">
        <v>236</v>
      </c>
      <c r="QMZ1216" s="233">
        <v>0</v>
      </c>
      <c r="QNA1216" s="234"/>
      <c r="QNB1216" s="235" t="e">
        <f>QNB1217</f>
        <v>#REF!</v>
      </c>
      <c r="QNC1216" s="229" t="s">
        <v>235</v>
      </c>
      <c r="QND1216" s="230" t="s">
        <v>25</v>
      </c>
      <c r="QNE1216" s="231">
        <v>7</v>
      </c>
      <c r="QNF1216" s="231">
        <v>2</v>
      </c>
      <c r="QNG1216" s="232" t="s">
        <v>236</v>
      </c>
      <c r="QNH1216" s="233">
        <v>0</v>
      </c>
      <c r="QNI1216" s="234"/>
      <c r="QNJ1216" s="235" t="e">
        <f>QNJ1217</f>
        <v>#REF!</v>
      </c>
      <c r="QNK1216" s="229" t="s">
        <v>235</v>
      </c>
      <c r="QNL1216" s="230" t="s">
        <v>25</v>
      </c>
      <c r="QNM1216" s="231">
        <v>7</v>
      </c>
      <c r="QNN1216" s="231">
        <v>2</v>
      </c>
      <c r="QNO1216" s="232" t="s">
        <v>236</v>
      </c>
      <c r="QNP1216" s="233">
        <v>0</v>
      </c>
      <c r="QNQ1216" s="234"/>
      <c r="QNR1216" s="235" t="e">
        <f>QNR1217</f>
        <v>#REF!</v>
      </c>
      <c r="QNS1216" s="229" t="s">
        <v>235</v>
      </c>
      <c r="QNT1216" s="230" t="s">
        <v>25</v>
      </c>
      <c r="QNU1216" s="231">
        <v>7</v>
      </c>
      <c r="QNV1216" s="231">
        <v>2</v>
      </c>
      <c r="QNW1216" s="232" t="s">
        <v>236</v>
      </c>
      <c r="QNX1216" s="233">
        <v>0</v>
      </c>
      <c r="QNY1216" s="234"/>
      <c r="QNZ1216" s="235" t="e">
        <f>QNZ1217</f>
        <v>#REF!</v>
      </c>
      <c r="QOA1216" s="229" t="s">
        <v>235</v>
      </c>
      <c r="QOB1216" s="230" t="s">
        <v>25</v>
      </c>
      <c r="QOC1216" s="231">
        <v>7</v>
      </c>
      <c r="QOD1216" s="231">
        <v>2</v>
      </c>
      <c r="QOE1216" s="232" t="s">
        <v>236</v>
      </c>
      <c r="QOF1216" s="233">
        <v>0</v>
      </c>
      <c r="QOG1216" s="234"/>
      <c r="QOH1216" s="235" t="e">
        <f>QOH1217</f>
        <v>#REF!</v>
      </c>
      <c r="QOI1216" s="229" t="s">
        <v>235</v>
      </c>
      <c r="QOJ1216" s="230" t="s">
        <v>25</v>
      </c>
      <c r="QOK1216" s="231">
        <v>7</v>
      </c>
      <c r="QOL1216" s="231">
        <v>2</v>
      </c>
      <c r="QOM1216" s="232" t="s">
        <v>236</v>
      </c>
      <c r="QON1216" s="233">
        <v>0</v>
      </c>
      <c r="QOO1216" s="234"/>
      <c r="QOP1216" s="235" t="e">
        <f>QOP1217</f>
        <v>#REF!</v>
      </c>
      <c r="QOQ1216" s="229" t="s">
        <v>235</v>
      </c>
      <c r="QOR1216" s="230" t="s">
        <v>25</v>
      </c>
      <c r="QOS1216" s="231">
        <v>7</v>
      </c>
      <c r="QOT1216" s="231">
        <v>2</v>
      </c>
      <c r="QOU1216" s="232" t="s">
        <v>236</v>
      </c>
      <c r="QOV1216" s="233">
        <v>0</v>
      </c>
      <c r="QOW1216" s="234"/>
      <c r="QOX1216" s="235" t="e">
        <f>QOX1217</f>
        <v>#REF!</v>
      </c>
      <c r="QOY1216" s="229" t="s">
        <v>235</v>
      </c>
      <c r="QOZ1216" s="230" t="s">
        <v>25</v>
      </c>
      <c r="QPA1216" s="231">
        <v>7</v>
      </c>
      <c r="QPB1216" s="231">
        <v>2</v>
      </c>
      <c r="QPC1216" s="232" t="s">
        <v>236</v>
      </c>
      <c r="QPD1216" s="233">
        <v>0</v>
      </c>
      <c r="QPE1216" s="234"/>
      <c r="QPF1216" s="235" t="e">
        <f>QPF1217</f>
        <v>#REF!</v>
      </c>
      <c r="QPG1216" s="229" t="s">
        <v>235</v>
      </c>
      <c r="QPH1216" s="230" t="s">
        <v>25</v>
      </c>
      <c r="QPI1216" s="231">
        <v>7</v>
      </c>
      <c r="QPJ1216" s="231">
        <v>2</v>
      </c>
      <c r="QPK1216" s="232" t="s">
        <v>236</v>
      </c>
      <c r="QPL1216" s="233">
        <v>0</v>
      </c>
      <c r="QPM1216" s="234"/>
      <c r="QPN1216" s="235" t="e">
        <f>QPN1217</f>
        <v>#REF!</v>
      </c>
      <c r="QPO1216" s="229" t="s">
        <v>235</v>
      </c>
      <c r="QPP1216" s="230" t="s">
        <v>25</v>
      </c>
      <c r="QPQ1216" s="231">
        <v>7</v>
      </c>
      <c r="QPR1216" s="231">
        <v>2</v>
      </c>
      <c r="QPS1216" s="232" t="s">
        <v>236</v>
      </c>
      <c r="QPT1216" s="233">
        <v>0</v>
      </c>
      <c r="QPU1216" s="234"/>
      <c r="QPV1216" s="235" t="e">
        <f>QPV1217</f>
        <v>#REF!</v>
      </c>
      <c r="QPW1216" s="229" t="s">
        <v>235</v>
      </c>
      <c r="QPX1216" s="230" t="s">
        <v>25</v>
      </c>
      <c r="QPY1216" s="231">
        <v>7</v>
      </c>
      <c r="QPZ1216" s="231">
        <v>2</v>
      </c>
      <c r="QQA1216" s="232" t="s">
        <v>236</v>
      </c>
      <c r="QQB1216" s="233">
        <v>0</v>
      </c>
      <c r="QQC1216" s="234"/>
      <c r="QQD1216" s="235" t="e">
        <f>QQD1217</f>
        <v>#REF!</v>
      </c>
      <c r="QQE1216" s="229" t="s">
        <v>235</v>
      </c>
      <c r="QQF1216" s="230" t="s">
        <v>25</v>
      </c>
      <c r="QQG1216" s="231">
        <v>7</v>
      </c>
      <c r="QQH1216" s="231">
        <v>2</v>
      </c>
      <c r="QQI1216" s="232" t="s">
        <v>236</v>
      </c>
      <c r="QQJ1216" s="233">
        <v>0</v>
      </c>
      <c r="QQK1216" s="234"/>
      <c r="QQL1216" s="235" t="e">
        <f>QQL1217</f>
        <v>#REF!</v>
      </c>
      <c r="QQM1216" s="229" t="s">
        <v>235</v>
      </c>
      <c r="QQN1216" s="230" t="s">
        <v>25</v>
      </c>
      <c r="QQO1216" s="231">
        <v>7</v>
      </c>
      <c r="QQP1216" s="231">
        <v>2</v>
      </c>
      <c r="QQQ1216" s="232" t="s">
        <v>236</v>
      </c>
      <c r="QQR1216" s="233">
        <v>0</v>
      </c>
      <c r="QQS1216" s="234"/>
      <c r="QQT1216" s="235" t="e">
        <f>QQT1217</f>
        <v>#REF!</v>
      </c>
      <c r="QQU1216" s="229" t="s">
        <v>235</v>
      </c>
      <c r="QQV1216" s="230" t="s">
        <v>25</v>
      </c>
      <c r="QQW1216" s="231">
        <v>7</v>
      </c>
      <c r="QQX1216" s="231">
        <v>2</v>
      </c>
      <c r="QQY1216" s="232" t="s">
        <v>236</v>
      </c>
      <c r="QQZ1216" s="233">
        <v>0</v>
      </c>
      <c r="QRA1216" s="234"/>
      <c r="QRB1216" s="235" t="e">
        <f>QRB1217</f>
        <v>#REF!</v>
      </c>
      <c r="QRC1216" s="229" t="s">
        <v>235</v>
      </c>
      <c r="QRD1216" s="230" t="s">
        <v>25</v>
      </c>
      <c r="QRE1216" s="231">
        <v>7</v>
      </c>
      <c r="QRF1216" s="231">
        <v>2</v>
      </c>
      <c r="QRG1216" s="232" t="s">
        <v>236</v>
      </c>
      <c r="QRH1216" s="233">
        <v>0</v>
      </c>
      <c r="QRI1216" s="234"/>
      <c r="QRJ1216" s="235" t="e">
        <f>QRJ1217</f>
        <v>#REF!</v>
      </c>
      <c r="QRK1216" s="229" t="s">
        <v>235</v>
      </c>
      <c r="QRL1216" s="230" t="s">
        <v>25</v>
      </c>
      <c r="QRM1216" s="231">
        <v>7</v>
      </c>
      <c r="QRN1216" s="231">
        <v>2</v>
      </c>
      <c r="QRO1216" s="232" t="s">
        <v>236</v>
      </c>
      <c r="QRP1216" s="233">
        <v>0</v>
      </c>
      <c r="QRQ1216" s="234"/>
      <c r="QRR1216" s="235" t="e">
        <f>QRR1217</f>
        <v>#REF!</v>
      </c>
      <c r="QRS1216" s="229" t="s">
        <v>235</v>
      </c>
      <c r="QRT1216" s="230" t="s">
        <v>25</v>
      </c>
      <c r="QRU1216" s="231">
        <v>7</v>
      </c>
      <c r="QRV1216" s="231">
        <v>2</v>
      </c>
      <c r="QRW1216" s="232" t="s">
        <v>236</v>
      </c>
      <c r="QRX1216" s="233">
        <v>0</v>
      </c>
      <c r="QRY1216" s="234"/>
      <c r="QRZ1216" s="235" t="e">
        <f>QRZ1217</f>
        <v>#REF!</v>
      </c>
      <c r="QSA1216" s="229" t="s">
        <v>235</v>
      </c>
      <c r="QSB1216" s="230" t="s">
        <v>25</v>
      </c>
      <c r="QSC1216" s="231">
        <v>7</v>
      </c>
      <c r="QSD1216" s="231">
        <v>2</v>
      </c>
      <c r="QSE1216" s="232" t="s">
        <v>236</v>
      </c>
      <c r="QSF1216" s="233">
        <v>0</v>
      </c>
      <c r="QSG1216" s="234"/>
      <c r="QSH1216" s="235" t="e">
        <f>QSH1217</f>
        <v>#REF!</v>
      </c>
      <c r="QSI1216" s="229" t="s">
        <v>235</v>
      </c>
      <c r="QSJ1216" s="230" t="s">
        <v>25</v>
      </c>
      <c r="QSK1216" s="231">
        <v>7</v>
      </c>
      <c r="QSL1216" s="231">
        <v>2</v>
      </c>
      <c r="QSM1216" s="232" t="s">
        <v>236</v>
      </c>
      <c r="QSN1216" s="233">
        <v>0</v>
      </c>
      <c r="QSO1216" s="234"/>
      <c r="QSP1216" s="235" t="e">
        <f>QSP1217</f>
        <v>#REF!</v>
      </c>
      <c r="QSQ1216" s="229" t="s">
        <v>235</v>
      </c>
      <c r="QSR1216" s="230" t="s">
        <v>25</v>
      </c>
      <c r="QSS1216" s="231">
        <v>7</v>
      </c>
      <c r="QST1216" s="231">
        <v>2</v>
      </c>
      <c r="QSU1216" s="232" t="s">
        <v>236</v>
      </c>
      <c r="QSV1216" s="233">
        <v>0</v>
      </c>
      <c r="QSW1216" s="234"/>
      <c r="QSX1216" s="235" t="e">
        <f>QSX1217</f>
        <v>#REF!</v>
      </c>
      <c r="QSY1216" s="229" t="s">
        <v>235</v>
      </c>
      <c r="QSZ1216" s="230" t="s">
        <v>25</v>
      </c>
      <c r="QTA1216" s="231">
        <v>7</v>
      </c>
      <c r="QTB1216" s="231">
        <v>2</v>
      </c>
      <c r="QTC1216" s="232" t="s">
        <v>236</v>
      </c>
      <c r="QTD1216" s="233">
        <v>0</v>
      </c>
      <c r="QTE1216" s="234"/>
      <c r="QTF1216" s="235" t="e">
        <f>QTF1217</f>
        <v>#REF!</v>
      </c>
      <c r="QTG1216" s="229" t="s">
        <v>235</v>
      </c>
      <c r="QTH1216" s="230" t="s">
        <v>25</v>
      </c>
      <c r="QTI1216" s="231">
        <v>7</v>
      </c>
      <c r="QTJ1216" s="231">
        <v>2</v>
      </c>
      <c r="QTK1216" s="232" t="s">
        <v>236</v>
      </c>
      <c r="QTL1216" s="233">
        <v>0</v>
      </c>
      <c r="QTM1216" s="234"/>
      <c r="QTN1216" s="235" t="e">
        <f>QTN1217</f>
        <v>#REF!</v>
      </c>
      <c r="QTO1216" s="229" t="s">
        <v>235</v>
      </c>
      <c r="QTP1216" s="230" t="s">
        <v>25</v>
      </c>
      <c r="QTQ1216" s="231">
        <v>7</v>
      </c>
      <c r="QTR1216" s="231">
        <v>2</v>
      </c>
      <c r="QTS1216" s="232" t="s">
        <v>236</v>
      </c>
      <c r="QTT1216" s="233">
        <v>0</v>
      </c>
      <c r="QTU1216" s="234"/>
      <c r="QTV1216" s="235" t="e">
        <f>QTV1217</f>
        <v>#REF!</v>
      </c>
      <c r="QTW1216" s="229" t="s">
        <v>235</v>
      </c>
      <c r="QTX1216" s="230" t="s">
        <v>25</v>
      </c>
      <c r="QTY1216" s="231">
        <v>7</v>
      </c>
      <c r="QTZ1216" s="231">
        <v>2</v>
      </c>
      <c r="QUA1216" s="232" t="s">
        <v>236</v>
      </c>
      <c r="QUB1216" s="233">
        <v>0</v>
      </c>
      <c r="QUC1216" s="234"/>
      <c r="QUD1216" s="235" t="e">
        <f>QUD1217</f>
        <v>#REF!</v>
      </c>
      <c r="QUE1216" s="229" t="s">
        <v>235</v>
      </c>
      <c r="QUF1216" s="230" t="s">
        <v>25</v>
      </c>
      <c r="QUG1216" s="231">
        <v>7</v>
      </c>
      <c r="QUH1216" s="231">
        <v>2</v>
      </c>
      <c r="QUI1216" s="232" t="s">
        <v>236</v>
      </c>
      <c r="QUJ1216" s="233">
        <v>0</v>
      </c>
      <c r="QUK1216" s="234"/>
      <c r="QUL1216" s="235" t="e">
        <f>QUL1217</f>
        <v>#REF!</v>
      </c>
      <c r="QUM1216" s="229" t="s">
        <v>235</v>
      </c>
      <c r="QUN1216" s="230" t="s">
        <v>25</v>
      </c>
      <c r="QUO1216" s="231">
        <v>7</v>
      </c>
      <c r="QUP1216" s="231">
        <v>2</v>
      </c>
      <c r="QUQ1216" s="232" t="s">
        <v>236</v>
      </c>
      <c r="QUR1216" s="233">
        <v>0</v>
      </c>
      <c r="QUS1216" s="234"/>
      <c r="QUT1216" s="235" t="e">
        <f>QUT1217</f>
        <v>#REF!</v>
      </c>
      <c r="QUU1216" s="229" t="s">
        <v>235</v>
      </c>
      <c r="QUV1216" s="230" t="s">
        <v>25</v>
      </c>
      <c r="QUW1216" s="231">
        <v>7</v>
      </c>
      <c r="QUX1216" s="231">
        <v>2</v>
      </c>
      <c r="QUY1216" s="232" t="s">
        <v>236</v>
      </c>
      <c r="QUZ1216" s="233">
        <v>0</v>
      </c>
      <c r="QVA1216" s="234"/>
      <c r="QVB1216" s="235" t="e">
        <f>QVB1217</f>
        <v>#REF!</v>
      </c>
      <c r="QVC1216" s="229" t="s">
        <v>235</v>
      </c>
      <c r="QVD1216" s="230" t="s">
        <v>25</v>
      </c>
      <c r="QVE1216" s="231">
        <v>7</v>
      </c>
      <c r="QVF1216" s="231">
        <v>2</v>
      </c>
      <c r="QVG1216" s="232" t="s">
        <v>236</v>
      </c>
      <c r="QVH1216" s="233">
        <v>0</v>
      </c>
      <c r="QVI1216" s="234"/>
      <c r="QVJ1216" s="235" t="e">
        <f>QVJ1217</f>
        <v>#REF!</v>
      </c>
      <c r="QVK1216" s="229" t="s">
        <v>235</v>
      </c>
      <c r="QVL1216" s="230" t="s">
        <v>25</v>
      </c>
      <c r="QVM1216" s="231">
        <v>7</v>
      </c>
      <c r="QVN1216" s="231">
        <v>2</v>
      </c>
      <c r="QVO1216" s="232" t="s">
        <v>236</v>
      </c>
      <c r="QVP1216" s="233">
        <v>0</v>
      </c>
      <c r="QVQ1216" s="234"/>
      <c r="QVR1216" s="235" t="e">
        <f>QVR1217</f>
        <v>#REF!</v>
      </c>
      <c r="QVS1216" s="229" t="s">
        <v>235</v>
      </c>
      <c r="QVT1216" s="230" t="s">
        <v>25</v>
      </c>
      <c r="QVU1216" s="231">
        <v>7</v>
      </c>
      <c r="QVV1216" s="231">
        <v>2</v>
      </c>
      <c r="QVW1216" s="232" t="s">
        <v>236</v>
      </c>
      <c r="QVX1216" s="233">
        <v>0</v>
      </c>
      <c r="QVY1216" s="234"/>
      <c r="QVZ1216" s="235" t="e">
        <f>QVZ1217</f>
        <v>#REF!</v>
      </c>
      <c r="QWA1216" s="229" t="s">
        <v>235</v>
      </c>
      <c r="QWB1216" s="230" t="s">
        <v>25</v>
      </c>
      <c r="QWC1216" s="231">
        <v>7</v>
      </c>
      <c r="QWD1216" s="231">
        <v>2</v>
      </c>
      <c r="QWE1216" s="232" t="s">
        <v>236</v>
      </c>
      <c r="QWF1216" s="233">
        <v>0</v>
      </c>
      <c r="QWG1216" s="234"/>
      <c r="QWH1216" s="235" t="e">
        <f>QWH1217</f>
        <v>#REF!</v>
      </c>
      <c r="QWI1216" s="229" t="s">
        <v>235</v>
      </c>
      <c r="QWJ1216" s="230" t="s">
        <v>25</v>
      </c>
      <c r="QWK1216" s="231">
        <v>7</v>
      </c>
      <c r="QWL1216" s="231">
        <v>2</v>
      </c>
      <c r="QWM1216" s="232" t="s">
        <v>236</v>
      </c>
      <c r="QWN1216" s="233">
        <v>0</v>
      </c>
      <c r="QWO1216" s="234"/>
      <c r="QWP1216" s="235" t="e">
        <f>QWP1217</f>
        <v>#REF!</v>
      </c>
      <c r="QWQ1216" s="229" t="s">
        <v>235</v>
      </c>
      <c r="QWR1216" s="230" t="s">
        <v>25</v>
      </c>
      <c r="QWS1216" s="231">
        <v>7</v>
      </c>
      <c r="QWT1216" s="231">
        <v>2</v>
      </c>
      <c r="QWU1216" s="232" t="s">
        <v>236</v>
      </c>
      <c r="QWV1216" s="233">
        <v>0</v>
      </c>
      <c r="QWW1216" s="234"/>
      <c r="QWX1216" s="235" t="e">
        <f>QWX1217</f>
        <v>#REF!</v>
      </c>
      <c r="QWY1216" s="229" t="s">
        <v>235</v>
      </c>
      <c r="QWZ1216" s="230" t="s">
        <v>25</v>
      </c>
      <c r="QXA1216" s="231">
        <v>7</v>
      </c>
      <c r="QXB1216" s="231">
        <v>2</v>
      </c>
      <c r="QXC1216" s="232" t="s">
        <v>236</v>
      </c>
      <c r="QXD1216" s="233">
        <v>0</v>
      </c>
      <c r="QXE1216" s="234"/>
      <c r="QXF1216" s="235" t="e">
        <f>QXF1217</f>
        <v>#REF!</v>
      </c>
      <c r="QXG1216" s="229" t="s">
        <v>235</v>
      </c>
      <c r="QXH1216" s="230" t="s">
        <v>25</v>
      </c>
      <c r="QXI1216" s="231">
        <v>7</v>
      </c>
      <c r="QXJ1216" s="231">
        <v>2</v>
      </c>
      <c r="QXK1216" s="232" t="s">
        <v>236</v>
      </c>
      <c r="QXL1216" s="233">
        <v>0</v>
      </c>
      <c r="QXM1216" s="234"/>
      <c r="QXN1216" s="235" t="e">
        <f>QXN1217</f>
        <v>#REF!</v>
      </c>
      <c r="QXO1216" s="229" t="s">
        <v>235</v>
      </c>
      <c r="QXP1216" s="230" t="s">
        <v>25</v>
      </c>
      <c r="QXQ1216" s="231">
        <v>7</v>
      </c>
      <c r="QXR1216" s="231">
        <v>2</v>
      </c>
      <c r="QXS1216" s="232" t="s">
        <v>236</v>
      </c>
      <c r="QXT1216" s="233">
        <v>0</v>
      </c>
      <c r="QXU1216" s="234"/>
      <c r="QXV1216" s="235" t="e">
        <f>QXV1217</f>
        <v>#REF!</v>
      </c>
      <c r="QXW1216" s="229" t="s">
        <v>235</v>
      </c>
      <c r="QXX1216" s="230" t="s">
        <v>25</v>
      </c>
      <c r="QXY1216" s="231">
        <v>7</v>
      </c>
      <c r="QXZ1216" s="231">
        <v>2</v>
      </c>
      <c r="QYA1216" s="232" t="s">
        <v>236</v>
      </c>
      <c r="QYB1216" s="233">
        <v>0</v>
      </c>
      <c r="QYC1216" s="234"/>
      <c r="QYD1216" s="235" t="e">
        <f>QYD1217</f>
        <v>#REF!</v>
      </c>
      <c r="QYE1216" s="229" t="s">
        <v>235</v>
      </c>
      <c r="QYF1216" s="230" t="s">
        <v>25</v>
      </c>
      <c r="QYG1216" s="231">
        <v>7</v>
      </c>
      <c r="QYH1216" s="231">
        <v>2</v>
      </c>
      <c r="QYI1216" s="232" t="s">
        <v>236</v>
      </c>
      <c r="QYJ1216" s="233">
        <v>0</v>
      </c>
      <c r="QYK1216" s="234"/>
      <c r="QYL1216" s="235" t="e">
        <f>QYL1217</f>
        <v>#REF!</v>
      </c>
      <c r="QYM1216" s="229" t="s">
        <v>235</v>
      </c>
      <c r="QYN1216" s="230" t="s">
        <v>25</v>
      </c>
      <c r="QYO1216" s="231">
        <v>7</v>
      </c>
      <c r="QYP1216" s="231">
        <v>2</v>
      </c>
      <c r="QYQ1216" s="232" t="s">
        <v>236</v>
      </c>
      <c r="QYR1216" s="233">
        <v>0</v>
      </c>
      <c r="QYS1216" s="234"/>
      <c r="QYT1216" s="235" t="e">
        <f>QYT1217</f>
        <v>#REF!</v>
      </c>
      <c r="QYU1216" s="229" t="s">
        <v>235</v>
      </c>
      <c r="QYV1216" s="230" t="s">
        <v>25</v>
      </c>
      <c r="QYW1216" s="231">
        <v>7</v>
      </c>
      <c r="QYX1216" s="231">
        <v>2</v>
      </c>
      <c r="QYY1216" s="232" t="s">
        <v>236</v>
      </c>
      <c r="QYZ1216" s="233">
        <v>0</v>
      </c>
      <c r="QZA1216" s="234"/>
      <c r="QZB1216" s="235" t="e">
        <f>QZB1217</f>
        <v>#REF!</v>
      </c>
      <c r="QZC1216" s="229" t="s">
        <v>235</v>
      </c>
      <c r="QZD1216" s="230" t="s">
        <v>25</v>
      </c>
      <c r="QZE1216" s="231">
        <v>7</v>
      </c>
      <c r="QZF1216" s="231">
        <v>2</v>
      </c>
      <c r="QZG1216" s="232" t="s">
        <v>236</v>
      </c>
      <c r="QZH1216" s="233">
        <v>0</v>
      </c>
      <c r="QZI1216" s="234"/>
      <c r="QZJ1216" s="235" t="e">
        <f>QZJ1217</f>
        <v>#REF!</v>
      </c>
      <c r="QZK1216" s="229" t="s">
        <v>235</v>
      </c>
      <c r="QZL1216" s="230" t="s">
        <v>25</v>
      </c>
      <c r="QZM1216" s="231">
        <v>7</v>
      </c>
      <c r="QZN1216" s="231">
        <v>2</v>
      </c>
      <c r="QZO1216" s="232" t="s">
        <v>236</v>
      </c>
      <c r="QZP1216" s="233">
        <v>0</v>
      </c>
      <c r="QZQ1216" s="234"/>
      <c r="QZR1216" s="235" t="e">
        <f>QZR1217</f>
        <v>#REF!</v>
      </c>
      <c r="QZS1216" s="229" t="s">
        <v>235</v>
      </c>
      <c r="QZT1216" s="230" t="s">
        <v>25</v>
      </c>
      <c r="QZU1216" s="231">
        <v>7</v>
      </c>
      <c r="QZV1216" s="231">
        <v>2</v>
      </c>
      <c r="QZW1216" s="232" t="s">
        <v>236</v>
      </c>
      <c r="QZX1216" s="233">
        <v>0</v>
      </c>
      <c r="QZY1216" s="234"/>
      <c r="QZZ1216" s="235" t="e">
        <f>QZZ1217</f>
        <v>#REF!</v>
      </c>
      <c r="RAA1216" s="229" t="s">
        <v>235</v>
      </c>
      <c r="RAB1216" s="230" t="s">
        <v>25</v>
      </c>
      <c r="RAC1216" s="231">
        <v>7</v>
      </c>
      <c r="RAD1216" s="231">
        <v>2</v>
      </c>
      <c r="RAE1216" s="232" t="s">
        <v>236</v>
      </c>
      <c r="RAF1216" s="233">
        <v>0</v>
      </c>
      <c r="RAG1216" s="234"/>
      <c r="RAH1216" s="235" t="e">
        <f>RAH1217</f>
        <v>#REF!</v>
      </c>
      <c r="RAI1216" s="229" t="s">
        <v>235</v>
      </c>
      <c r="RAJ1216" s="230" t="s">
        <v>25</v>
      </c>
      <c r="RAK1216" s="231">
        <v>7</v>
      </c>
      <c r="RAL1216" s="231">
        <v>2</v>
      </c>
      <c r="RAM1216" s="232" t="s">
        <v>236</v>
      </c>
      <c r="RAN1216" s="233">
        <v>0</v>
      </c>
      <c r="RAO1216" s="234"/>
      <c r="RAP1216" s="235" t="e">
        <f>RAP1217</f>
        <v>#REF!</v>
      </c>
      <c r="RAQ1216" s="229" t="s">
        <v>235</v>
      </c>
      <c r="RAR1216" s="230" t="s">
        <v>25</v>
      </c>
      <c r="RAS1216" s="231">
        <v>7</v>
      </c>
      <c r="RAT1216" s="231">
        <v>2</v>
      </c>
      <c r="RAU1216" s="232" t="s">
        <v>236</v>
      </c>
      <c r="RAV1216" s="233">
        <v>0</v>
      </c>
      <c r="RAW1216" s="234"/>
      <c r="RAX1216" s="235" t="e">
        <f>RAX1217</f>
        <v>#REF!</v>
      </c>
      <c r="RAY1216" s="229" t="s">
        <v>235</v>
      </c>
      <c r="RAZ1216" s="230" t="s">
        <v>25</v>
      </c>
      <c r="RBA1216" s="231">
        <v>7</v>
      </c>
      <c r="RBB1216" s="231">
        <v>2</v>
      </c>
      <c r="RBC1216" s="232" t="s">
        <v>236</v>
      </c>
      <c r="RBD1216" s="233">
        <v>0</v>
      </c>
      <c r="RBE1216" s="234"/>
      <c r="RBF1216" s="235" t="e">
        <f>RBF1217</f>
        <v>#REF!</v>
      </c>
      <c r="RBG1216" s="229" t="s">
        <v>235</v>
      </c>
      <c r="RBH1216" s="230" t="s">
        <v>25</v>
      </c>
      <c r="RBI1216" s="231">
        <v>7</v>
      </c>
      <c r="RBJ1216" s="231">
        <v>2</v>
      </c>
      <c r="RBK1216" s="232" t="s">
        <v>236</v>
      </c>
      <c r="RBL1216" s="233">
        <v>0</v>
      </c>
      <c r="RBM1216" s="234"/>
      <c r="RBN1216" s="235" t="e">
        <f>RBN1217</f>
        <v>#REF!</v>
      </c>
      <c r="RBO1216" s="229" t="s">
        <v>235</v>
      </c>
      <c r="RBP1216" s="230" t="s">
        <v>25</v>
      </c>
      <c r="RBQ1216" s="231">
        <v>7</v>
      </c>
      <c r="RBR1216" s="231">
        <v>2</v>
      </c>
      <c r="RBS1216" s="232" t="s">
        <v>236</v>
      </c>
      <c r="RBT1216" s="233">
        <v>0</v>
      </c>
      <c r="RBU1216" s="234"/>
      <c r="RBV1216" s="235" t="e">
        <f>RBV1217</f>
        <v>#REF!</v>
      </c>
      <c r="RBW1216" s="229" t="s">
        <v>235</v>
      </c>
      <c r="RBX1216" s="230" t="s">
        <v>25</v>
      </c>
      <c r="RBY1216" s="231">
        <v>7</v>
      </c>
      <c r="RBZ1216" s="231">
        <v>2</v>
      </c>
      <c r="RCA1216" s="232" t="s">
        <v>236</v>
      </c>
      <c r="RCB1216" s="233">
        <v>0</v>
      </c>
      <c r="RCC1216" s="234"/>
      <c r="RCD1216" s="235" t="e">
        <f>RCD1217</f>
        <v>#REF!</v>
      </c>
      <c r="RCE1216" s="229" t="s">
        <v>235</v>
      </c>
      <c r="RCF1216" s="230" t="s">
        <v>25</v>
      </c>
      <c r="RCG1216" s="231">
        <v>7</v>
      </c>
      <c r="RCH1216" s="231">
        <v>2</v>
      </c>
      <c r="RCI1216" s="232" t="s">
        <v>236</v>
      </c>
      <c r="RCJ1216" s="233">
        <v>0</v>
      </c>
      <c r="RCK1216" s="234"/>
      <c r="RCL1216" s="235" t="e">
        <f>RCL1217</f>
        <v>#REF!</v>
      </c>
      <c r="RCM1216" s="229" t="s">
        <v>235</v>
      </c>
      <c r="RCN1216" s="230" t="s">
        <v>25</v>
      </c>
      <c r="RCO1216" s="231">
        <v>7</v>
      </c>
      <c r="RCP1216" s="231">
        <v>2</v>
      </c>
      <c r="RCQ1216" s="232" t="s">
        <v>236</v>
      </c>
      <c r="RCR1216" s="233">
        <v>0</v>
      </c>
      <c r="RCS1216" s="234"/>
      <c r="RCT1216" s="235" t="e">
        <f>RCT1217</f>
        <v>#REF!</v>
      </c>
      <c r="RCU1216" s="229" t="s">
        <v>235</v>
      </c>
      <c r="RCV1216" s="230" t="s">
        <v>25</v>
      </c>
      <c r="RCW1216" s="231">
        <v>7</v>
      </c>
      <c r="RCX1216" s="231">
        <v>2</v>
      </c>
      <c r="RCY1216" s="232" t="s">
        <v>236</v>
      </c>
      <c r="RCZ1216" s="233">
        <v>0</v>
      </c>
      <c r="RDA1216" s="234"/>
      <c r="RDB1216" s="235" t="e">
        <f>RDB1217</f>
        <v>#REF!</v>
      </c>
      <c r="RDC1216" s="229" t="s">
        <v>235</v>
      </c>
      <c r="RDD1216" s="230" t="s">
        <v>25</v>
      </c>
      <c r="RDE1216" s="231">
        <v>7</v>
      </c>
      <c r="RDF1216" s="231">
        <v>2</v>
      </c>
      <c r="RDG1216" s="232" t="s">
        <v>236</v>
      </c>
      <c r="RDH1216" s="233">
        <v>0</v>
      </c>
      <c r="RDI1216" s="234"/>
      <c r="RDJ1216" s="235" t="e">
        <f>RDJ1217</f>
        <v>#REF!</v>
      </c>
      <c r="RDK1216" s="229" t="s">
        <v>235</v>
      </c>
      <c r="RDL1216" s="230" t="s">
        <v>25</v>
      </c>
      <c r="RDM1216" s="231">
        <v>7</v>
      </c>
      <c r="RDN1216" s="231">
        <v>2</v>
      </c>
      <c r="RDO1216" s="232" t="s">
        <v>236</v>
      </c>
      <c r="RDP1216" s="233">
        <v>0</v>
      </c>
      <c r="RDQ1216" s="234"/>
      <c r="RDR1216" s="235" t="e">
        <f>RDR1217</f>
        <v>#REF!</v>
      </c>
      <c r="RDS1216" s="229" t="s">
        <v>235</v>
      </c>
      <c r="RDT1216" s="230" t="s">
        <v>25</v>
      </c>
      <c r="RDU1216" s="231">
        <v>7</v>
      </c>
      <c r="RDV1216" s="231">
        <v>2</v>
      </c>
      <c r="RDW1216" s="232" t="s">
        <v>236</v>
      </c>
      <c r="RDX1216" s="233">
        <v>0</v>
      </c>
      <c r="RDY1216" s="234"/>
      <c r="RDZ1216" s="235" t="e">
        <f>RDZ1217</f>
        <v>#REF!</v>
      </c>
      <c r="REA1216" s="229" t="s">
        <v>235</v>
      </c>
      <c r="REB1216" s="230" t="s">
        <v>25</v>
      </c>
      <c r="REC1216" s="231">
        <v>7</v>
      </c>
      <c r="RED1216" s="231">
        <v>2</v>
      </c>
      <c r="REE1216" s="232" t="s">
        <v>236</v>
      </c>
      <c r="REF1216" s="233">
        <v>0</v>
      </c>
      <c r="REG1216" s="234"/>
      <c r="REH1216" s="235" t="e">
        <f>REH1217</f>
        <v>#REF!</v>
      </c>
      <c r="REI1216" s="229" t="s">
        <v>235</v>
      </c>
      <c r="REJ1216" s="230" t="s">
        <v>25</v>
      </c>
      <c r="REK1216" s="231">
        <v>7</v>
      </c>
      <c r="REL1216" s="231">
        <v>2</v>
      </c>
      <c r="REM1216" s="232" t="s">
        <v>236</v>
      </c>
      <c r="REN1216" s="233">
        <v>0</v>
      </c>
      <c r="REO1216" s="234"/>
      <c r="REP1216" s="235" t="e">
        <f>REP1217</f>
        <v>#REF!</v>
      </c>
      <c r="REQ1216" s="229" t="s">
        <v>235</v>
      </c>
      <c r="RER1216" s="230" t="s">
        <v>25</v>
      </c>
      <c r="RES1216" s="231">
        <v>7</v>
      </c>
      <c r="RET1216" s="231">
        <v>2</v>
      </c>
      <c r="REU1216" s="232" t="s">
        <v>236</v>
      </c>
      <c r="REV1216" s="233">
        <v>0</v>
      </c>
      <c r="REW1216" s="234"/>
      <c r="REX1216" s="235" t="e">
        <f>REX1217</f>
        <v>#REF!</v>
      </c>
      <c r="REY1216" s="229" t="s">
        <v>235</v>
      </c>
      <c r="REZ1216" s="230" t="s">
        <v>25</v>
      </c>
      <c r="RFA1216" s="231">
        <v>7</v>
      </c>
      <c r="RFB1216" s="231">
        <v>2</v>
      </c>
      <c r="RFC1216" s="232" t="s">
        <v>236</v>
      </c>
      <c r="RFD1216" s="233">
        <v>0</v>
      </c>
      <c r="RFE1216" s="234"/>
      <c r="RFF1216" s="235" t="e">
        <f>RFF1217</f>
        <v>#REF!</v>
      </c>
      <c r="RFG1216" s="229" t="s">
        <v>235</v>
      </c>
      <c r="RFH1216" s="230" t="s">
        <v>25</v>
      </c>
      <c r="RFI1216" s="231">
        <v>7</v>
      </c>
      <c r="RFJ1216" s="231">
        <v>2</v>
      </c>
      <c r="RFK1216" s="232" t="s">
        <v>236</v>
      </c>
      <c r="RFL1216" s="233">
        <v>0</v>
      </c>
      <c r="RFM1216" s="234"/>
      <c r="RFN1216" s="235" t="e">
        <f>RFN1217</f>
        <v>#REF!</v>
      </c>
      <c r="RFO1216" s="229" t="s">
        <v>235</v>
      </c>
      <c r="RFP1216" s="230" t="s">
        <v>25</v>
      </c>
      <c r="RFQ1216" s="231">
        <v>7</v>
      </c>
      <c r="RFR1216" s="231">
        <v>2</v>
      </c>
      <c r="RFS1216" s="232" t="s">
        <v>236</v>
      </c>
      <c r="RFT1216" s="233">
        <v>0</v>
      </c>
      <c r="RFU1216" s="234"/>
      <c r="RFV1216" s="235" t="e">
        <f>RFV1217</f>
        <v>#REF!</v>
      </c>
      <c r="RFW1216" s="229" t="s">
        <v>235</v>
      </c>
      <c r="RFX1216" s="230" t="s">
        <v>25</v>
      </c>
      <c r="RFY1216" s="231">
        <v>7</v>
      </c>
      <c r="RFZ1216" s="231">
        <v>2</v>
      </c>
      <c r="RGA1216" s="232" t="s">
        <v>236</v>
      </c>
      <c r="RGB1216" s="233">
        <v>0</v>
      </c>
      <c r="RGC1216" s="234"/>
      <c r="RGD1216" s="235" t="e">
        <f>RGD1217</f>
        <v>#REF!</v>
      </c>
      <c r="RGE1216" s="229" t="s">
        <v>235</v>
      </c>
      <c r="RGF1216" s="230" t="s">
        <v>25</v>
      </c>
      <c r="RGG1216" s="231">
        <v>7</v>
      </c>
      <c r="RGH1216" s="231">
        <v>2</v>
      </c>
      <c r="RGI1216" s="232" t="s">
        <v>236</v>
      </c>
      <c r="RGJ1216" s="233">
        <v>0</v>
      </c>
      <c r="RGK1216" s="234"/>
      <c r="RGL1216" s="235" t="e">
        <f>RGL1217</f>
        <v>#REF!</v>
      </c>
      <c r="RGM1216" s="229" t="s">
        <v>235</v>
      </c>
      <c r="RGN1216" s="230" t="s">
        <v>25</v>
      </c>
      <c r="RGO1216" s="231">
        <v>7</v>
      </c>
      <c r="RGP1216" s="231">
        <v>2</v>
      </c>
      <c r="RGQ1216" s="232" t="s">
        <v>236</v>
      </c>
      <c r="RGR1216" s="233">
        <v>0</v>
      </c>
      <c r="RGS1216" s="234"/>
      <c r="RGT1216" s="235" t="e">
        <f>RGT1217</f>
        <v>#REF!</v>
      </c>
      <c r="RGU1216" s="229" t="s">
        <v>235</v>
      </c>
      <c r="RGV1216" s="230" t="s">
        <v>25</v>
      </c>
      <c r="RGW1216" s="231">
        <v>7</v>
      </c>
      <c r="RGX1216" s="231">
        <v>2</v>
      </c>
      <c r="RGY1216" s="232" t="s">
        <v>236</v>
      </c>
      <c r="RGZ1216" s="233">
        <v>0</v>
      </c>
      <c r="RHA1216" s="234"/>
      <c r="RHB1216" s="235" t="e">
        <f>RHB1217</f>
        <v>#REF!</v>
      </c>
      <c r="RHC1216" s="229" t="s">
        <v>235</v>
      </c>
      <c r="RHD1216" s="230" t="s">
        <v>25</v>
      </c>
      <c r="RHE1216" s="231">
        <v>7</v>
      </c>
      <c r="RHF1216" s="231">
        <v>2</v>
      </c>
      <c r="RHG1216" s="232" t="s">
        <v>236</v>
      </c>
      <c r="RHH1216" s="233">
        <v>0</v>
      </c>
      <c r="RHI1216" s="234"/>
      <c r="RHJ1216" s="235" t="e">
        <f>RHJ1217</f>
        <v>#REF!</v>
      </c>
      <c r="RHK1216" s="229" t="s">
        <v>235</v>
      </c>
      <c r="RHL1216" s="230" t="s">
        <v>25</v>
      </c>
      <c r="RHM1216" s="231">
        <v>7</v>
      </c>
      <c r="RHN1216" s="231">
        <v>2</v>
      </c>
      <c r="RHO1216" s="232" t="s">
        <v>236</v>
      </c>
      <c r="RHP1216" s="233">
        <v>0</v>
      </c>
      <c r="RHQ1216" s="234"/>
      <c r="RHR1216" s="235" t="e">
        <f>RHR1217</f>
        <v>#REF!</v>
      </c>
      <c r="RHS1216" s="229" t="s">
        <v>235</v>
      </c>
      <c r="RHT1216" s="230" t="s">
        <v>25</v>
      </c>
      <c r="RHU1216" s="231">
        <v>7</v>
      </c>
      <c r="RHV1216" s="231">
        <v>2</v>
      </c>
      <c r="RHW1216" s="232" t="s">
        <v>236</v>
      </c>
      <c r="RHX1216" s="233">
        <v>0</v>
      </c>
      <c r="RHY1216" s="234"/>
      <c r="RHZ1216" s="235" t="e">
        <f>RHZ1217</f>
        <v>#REF!</v>
      </c>
      <c r="RIA1216" s="229" t="s">
        <v>235</v>
      </c>
      <c r="RIB1216" s="230" t="s">
        <v>25</v>
      </c>
      <c r="RIC1216" s="231">
        <v>7</v>
      </c>
      <c r="RID1216" s="231">
        <v>2</v>
      </c>
      <c r="RIE1216" s="232" t="s">
        <v>236</v>
      </c>
      <c r="RIF1216" s="233">
        <v>0</v>
      </c>
      <c r="RIG1216" s="234"/>
      <c r="RIH1216" s="235" t="e">
        <f>RIH1217</f>
        <v>#REF!</v>
      </c>
      <c r="RII1216" s="229" t="s">
        <v>235</v>
      </c>
      <c r="RIJ1216" s="230" t="s">
        <v>25</v>
      </c>
      <c r="RIK1216" s="231">
        <v>7</v>
      </c>
      <c r="RIL1216" s="231">
        <v>2</v>
      </c>
      <c r="RIM1216" s="232" t="s">
        <v>236</v>
      </c>
      <c r="RIN1216" s="233">
        <v>0</v>
      </c>
      <c r="RIO1216" s="234"/>
      <c r="RIP1216" s="235" t="e">
        <f>RIP1217</f>
        <v>#REF!</v>
      </c>
      <c r="RIQ1216" s="229" t="s">
        <v>235</v>
      </c>
      <c r="RIR1216" s="230" t="s">
        <v>25</v>
      </c>
      <c r="RIS1216" s="231">
        <v>7</v>
      </c>
      <c r="RIT1216" s="231">
        <v>2</v>
      </c>
      <c r="RIU1216" s="232" t="s">
        <v>236</v>
      </c>
      <c r="RIV1216" s="233">
        <v>0</v>
      </c>
      <c r="RIW1216" s="234"/>
      <c r="RIX1216" s="235" t="e">
        <f>RIX1217</f>
        <v>#REF!</v>
      </c>
      <c r="RIY1216" s="229" t="s">
        <v>235</v>
      </c>
      <c r="RIZ1216" s="230" t="s">
        <v>25</v>
      </c>
      <c r="RJA1216" s="231">
        <v>7</v>
      </c>
      <c r="RJB1216" s="231">
        <v>2</v>
      </c>
      <c r="RJC1216" s="232" t="s">
        <v>236</v>
      </c>
      <c r="RJD1216" s="233">
        <v>0</v>
      </c>
      <c r="RJE1216" s="234"/>
      <c r="RJF1216" s="235" t="e">
        <f>RJF1217</f>
        <v>#REF!</v>
      </c>
      <c r="RJG1216" s="229" t="s">
        <v>235</v>
      </c>
      <c r="RJH1216" s="230" t="s">
        <v>25</v>
      </c>
      <c r="RJI1216" s="231">
        <v>7</v>
      </c>
      <c r="RJJ1216" s="231">
        <v>2</v>
      </c>
      <c r="RJK1216" s="232" t="s">
        <v>236</v>
      </c>
      <c r="RJL1216" s="233">
        <v>0</v>
      </c>
      <c r="RJM1216" s="234"/>
      <c r="RJN1216" s="235" t="e">
        <f>RJN1217</f>
        <v>#REF!</v>
      </c>
      <c r="RJO1216" s="229" t="s">
        <v>235</v>
      </c>
      <c r="RJP1216" s="230" t="s">
        <v>25</v>
      </c>
      <c r="RJQ1216" s="231">
        <v>7</v>
      </c>
      <c r="RJR1216" s="231">
        <v>2</v>
      </c>
      <c r="RJS1216" s="232" t="s">
        <v>236</v>
      </c>
      <c r="RJT1216" s="233">
        <v>0</v>
      </c>
      <c r="RJU1216" s="234"/>
      <c r="RJV1216" s="235" t="e">
        <f>RJV1217</f>
        <v>#REF!</v>
      </c>
      <c r="RJW1216" s="229" t="s">
        <v>235</v>
      </c>
      <c r="RJX1216" s="230" t="s">
        <v>25</v>
      </c>
      <c r="RJY1216" s="231">
        <v>7</v>
      </c>
      <c r="RJZ1216" s="231">
        <v>2</v>
      </c>
      <c r="RKA1216" s="232" t="s">
        <v>236</v>
      </c>
      <c r="RKB1216" s="233">
        <v>0</v>
      </c>
      <c r="RKC1216" s="234"/>
      <c r="RKD1216" s="235" t="e">
        <f>RKD1217</f>
        <v>#REF!</v>
      </c>
      <c r="RKE1216" s="229" t="s">
        <v>235</v>
      </c>
      <c r="RKF1216" s="230" t="s">
        <v>25</v>
      </c>
      <c r="RKG1216" s="231">
        <v>7</v>
      </c>
      <c r="RKH1216" s="231">
        <v>2</v>
      </c>
      <c r="RKI1216" s="232" t="s">
        <v>236</v>
      </c>
      <c r="RKJ1216" s="233">
        <v>0</v>
      </c>
      <c r="RKK1216" s="234"/>
      <c r="RKL1216" s="235" t="e">
        <f>RKL1217</f>
        <v>#REF!</v>
      </c>
      <c r="RKM1216" s="229" t="s">
        <v>235</v>
      </c>
      <c r="RKN1216" s="230" t="s">
        <v>25</v>
      </c>
      <c r="RKO1216" s="231">
        <v>7</v>
      </c>
      <c r="RKP1216" s="231">
        <v>2</v>
      </c>
      <c r="RKQ1216" s="232" t="s">
        <v>236</v>
      </c>
      <c r="RKR1216" s="233">
        <v>0</v>
      </c>
      <c r="RKS1216" s="234"/>
      <c r="RKT1216" s="235" t="e">
        <f>RKT1217</f>
        <v>#REF!</v>
      </c>
      <c r="RKU1216" s="229" t="s">
        <v>235</v>
      </c>
      <c r="RKV1216" s="230" t="s">
        <v>25</v>
      </c>
      <c r="RKW1216" s="231">
        <v>7</v>
      </c>
      <c r="RKX1216" s="231">
        <v>2</v>
      </c>
      <c r="RKY1216" s="232" t="s">
        <v>236</v>
      </c>
      <c r="RKZ1216" s="233">
        <v>0</v>
      </c>
      <c r="RLA1216" s="234"/>
      <c r="RLB1216" s="235" t="e">
        <f>RLB1217</f>
        <v>#REF!</v>
      </c>
      <c r="RLC1216" s="229" t="s">
        <v>235</v>
      </c>
      <c r="RLD1216" s="230" t="s">
        <v>25</v>
      </c>
      <c r="RLE1216" s="231">
        <v>7</v>
      </c>
      <c r="RLF1216" s="231">
        <v>2</v>
      </c>
      <c r="RLG1216" s="232" t="s">
        <v>236</v>
      </c>
      <c r="RLH1216" s="233">
        <v>0</v>
      </c>
      <c r="RLI1216" s="234"/>
      <c r="RLJ1216" s="235" t="e">
        <f>RLJ1217</f>
        <v>#REF!</v>
      </c>
      <c r="RLK1216" s="229" t="s">
        <v>235</v>
      </c>
      <c r="RLL1216" s="230" t="s">
        <v>25</v>
      </c>
      <c r="RLM1216" s="231">
        <v>7</v>
      </c>
      <c r="RLN1216" s="231">
        <v>2</v>
      </c>
      <c r="RLO1216" s="232" t="s">
        <v>236</v>
      </c>
      <c r="RLP1216" s="233">
        <v>0</v>
      </c>
      <c r="RLQ1216" s="234"/>
      <c r="RLR1216" s="235" t="e">
        <f>RLR1217</f>
        <v>#REF!</v>
      </c>
      <c r="RLS1216" s="229" t="s">
        <v>235</v>
      </c>
      <c r="RLT1216" s="230" t="s">
        <v>25</v>
      </c>
      <c r="RLU1216" s="231">
        <v>7</v>
      </c>
      <c r="RLV1216" s="231">
        <v>2</v>
      </c>
      <c r="RLW1216" s="232" t="s">
        <v>236</v>
      </c>
      <c r="RLX1216" s="233">
        <v>0</v>
      </c>
      <c r="RLY1216" s="234"/>
      <c r="RLZ1216" s="235" t="e">
        <f>RLZ1217</f>
        <v>#REF!</v>
      </c>
      <c r="RMA1216" s="229" t="s">
        <v>235</v>
      </c>
      <c r="RMB1216" s="230" t="s">
        <v>25</v>
      </c>
      <c r="RMC1216" s="231">
        <v>7</v>
      </c>
      <c r="RMD1216" s="231">
        <v>2</v>
      </c>
      <c r="RME1216" s="232" t="s">
        <v>236</v>
      </c>
      <c r="RMF1216" s="233">
        <v>0</v>
      </c>
      <c r="RMG1216" s="234"/>
      <c r="RMH1216" s="235" t="e">
        <f>RMH1217</f>
        <v>#REF!</v>
      </c>
      <c r="RMI1216" s="229" t="s">
        <v>235</v>
      </c>
      <c r="RMJ1216" s="230" t="s">
        <v>25</v>
      </c>
      <c r="RMK1216" s="231">
        <v>7</v>
      </c>
      <c r="RML1216" s="231">
        <v>2</v>
      </c>
      <c r="RMM1216" s="232" t="s">
        <v>236</v>
      </c>
      <c r="RMN1216" s="233">
        <v>0</v>
      </c>
      <c r="RMO1216" s="234"/>
      <c r="RMP1216" s="235" t="e">
        <f>RMP1217</f>
        <v>#REF!</v>
      </c>
      <c r="RMQ1216" s="229" t="s">
        <v>235</v>
      </c>
      <c r="RMR1216" s="230" t="s">
        <v>25</v>
      </c>
      <c r="RMS1216" s="231">
        <v>7</v>
      </c>
      <c r="RMT1216" s="231">
        <v>2</v>
      </c>
      <c r="RMU1216" s="232" t="s">
        <v>236</v>
      </c>
      <c r="RMV1216" s="233">
        <v>0</v>
      </c>
      <c r="RMW1216" s="234"/>
      <c r="RMX1216" s="235" t="e">
        <f>RMX1217</f>
        <v>#REF!</v>
      </c>
      <c r="RMY1216" s="229" t="s">
        <v>235</v>
      </c>
      <c r="RMZ1216" s="230" t="s">
        <v>25</v>
      </c>
      <c r="RNA1216" s="231">
        <v>7</v>
      </c>
      <c r="RNB1216" s="231">
        <v>2</v>
      </c>
      <c r="RNC1216" s="232" t="s">
        <v>236</v>
      </c>
      <c r="RND1216" s="233">
        <v>0</v>
      </c>
      <c r="RNE1216" s="234"/>
      <c r="RNF1216" s="235" t="e">
        <f>RNF1217</f>
        <v>#REF!</v>
      </c>
      <c r="RNG1216" s="229" t="s">
        <v>235</v>
      </c>
      <c r="RNH1216" s="230" t="s">
        <v>25</v>
      </c>
      <c r="RNI1216" s="231">
        <v>7</v>
      </c>
      <c r="RNJ1216" s="231">
        <v>2</v>
      </c>
      <c r="RNK1216" s="232" t="s">
        <v>236</v>
      </c>
      <c r="RNL1216" s="233">
        <v>0</v>
      </c>
      <c r="RNM1216" s="234"/>
      <c r="RNN1216" s="235" t="e">
        <f>RNN1217</f>
        <v>#REF!</v>
      </c>
      <c r="RNO1216" s="229" t="s">
        <v>235</v>
      </c>
      <c r="RNP1216" s="230" t="s">
        <v>25</v>
      </c>
      <c r="RNQ1216" s="231">
        <v>7</v>
      </c>
      <c r="RNR1216" s="231">
        <v>2</v>
      </c>
      <c r="RNS1216" s="232" t="s">
        <v>236</v>
      </c>
      <c r="RNT1216" s="233">
        <v>0</v>
      </c>
      <c r="RNU1216" s="234"/>
      <c r="RNV1216" s="235" t="e">
        <f>RNV1217</f>
        <v>#REF!</v>
      </c>
      <c r="RNW1216" s="229" t="s">
        <v>235</v>
      </c>
      <c r="RNX1216" s="230" t="s">
        <v>25</v>
      </c>
      <c r="RNY1216" s="231">
        <v>7</v>
      </c>
      <c r="RNZ1216" s="231">
        <v>2</v>
      </c>
      <c r="ROA1216" s="232" t="s">
        <v>236</v>
      </c>
      <c r="ROB1216" s="233">
        <v>0</v>
      </c>
      <c r="ROC1216" s="234"/>
      <c r="ROD1216" s="235" t="e">
        <f>ROD1217</f>
        <v>#REF!</v>
      </c>
      <c r="ROE1216" s="229" t="s">
        <v>235</v>
      </c>
      <c r="ROF1216" s="230" t="s">
        <v>25</v>
      </c>
      <c r="ROG1216" s="231">
        <v>7</v>
      </c>
      <c r="ROH1216" s="231">
        <v>2</v>
      </c>
      <c r="ROI1216" s="232" t="s">
        <v>236</v>
      </c>
      <c r="ROJ1216" s="233">
        <v>0</v>
      </c>
      <c r="ROK1216" s="234"/>
      <c r="ROL1216" s="235" t="e">
        <f>ROL1217</f>
        <v>#REF!</v>
      </c>
      <c r="ROM1216" s="229" t="s">
        <v>235</v>
      </c>
      <c r="RON1216" s="230" t="s">
        <v>25</v>
      </c>
      <c r="ROO1216" s="231">
        <v>7</v>
      </c>
      <c r="ROP1216" s="231">
        <v>2</v>
      </c>
      <c r="ROQ1216" s="232" t="s">
        <v>236</v>
      </c>
      <c r="ROR1216" s="233">
        <v>0</v>
      </c>
      <c r="ROS1216" s="234"/>
      <c r="ROT1216" s="235" t="e">
        <f>ROT1217</f>
        <v>#REF!</v>
      </c>
      <c r="ROU1216" s="229" t="s">
        <v>235</v>
      </c>
      <c r="ROV1216" s="230" t="s">
        <v>25</v>
      </c>
      <c r="ROW1216" s="231">
        <v>7</v>
      </c>
      <c r="ROX1216" s="231">
        <v>2</v>
      </c>
      <c r="ROY1216" s="232" t="s">
        <v>236</v>
      </c>
      <c r="ROZ1216" s="233">
        <v>0</v>
      </c>
      <c r="RPA1216" s="234"/>
      <c r="RPB1216" s="235" t="e">
        <f>RPB1217</f>
        <v>#REF!</v>
      </c>
      <c r="RPC1216" s="229" t="s">
        <v>235</v>
      </c>
      <c r="RPD1216" s="230" t="s">
        <v>25</v>
      </c>
      <c r="RPE1216" s="231">
        <v>7</v>
      </c>
      <c r="RPF1216" s="231">
        <v>2</v>
      </c>
      <c r="RPG1216" s="232" t="s">
        <v>236</v>
      </c>
      <c r="RPH1216" s="233">
        <v>0</v>
      </c>
      <c r="RPI1216" s="234"/>
      <c r="RPJ1216" s="235" t="e">
        <f>RPJ1217</f>
        <v>#REF!</v>
      </c>
      <c r="RPK1216" s="229" t="s">
        <v>235</v>
      </c>
      <c r="RPL1216" s="230" t="s">
        <v>25</v>
      </c>
      <c r="RPM1216" s="231">
        <v>7</v>
      </c>
      <c r="RPN1216" s="231">
        <v>2</v>
      </c>
      <c r="RPO1216" s="232" t="s">
        <v>236</v>
      </c>
      <c r="RPP1216" s="233">
        <v>0</v>
      </c>
      <c r="RPQ1216" s="234"/>
      <c r="RPR1216" s="235" t="e">
        <f>RPR1217</f>
        <v>#REF!</v>
      </c>
      <c r="RPS1216" s="229" t="s">
        <v>235</v>
      </c>
      <c r="RPT1216" s="230" t="s">
        <v>25</v>
      </c>
      <c r="RPU1216" s="231">
        <v>7</v>
      </c>
      <c r="RPV1216" s="231">
        <v>2</v>
      </c>
      <c r="RPW1216" s="232" t="s">
        <v>236</v>
      </c>
      <c r="RPX1216" s="233">
        <v>0</v>
      </c>
      <c r="RPY1216" s="234"/>
      <c r="RPZ1216" s="235" t="e">
        <f>RPZ1217</f>
        <v>#REF!</v>
      </c>
      <c r="RQA1216" s="229" t="s">
        <v>235</v>
      </c>
      <c r="RQB1216" s="230" t="s">
        <v>25</v>
      </c>
      <c r="RQC1216" s="231">
        <v>7</v>
      </c>
      <c r="RQD1216" s="231">
        <v>2</v>
      </c>
      <c r="RQE1216" s="232" t="s">
        <v>236</v>
      </c>
      <c r="RQF1216" s="233">
        <v>0</v>
      </c>
      <c r="RQG1216" s="234"/>
      <c r="RQH1216" s="235" t="e">
        <f>RQH1217</f>
        <v>#REF!</v>
      </c>
      <c r="RQI1216" s="229" t="s">
        <v>235</v>
      </c>
      <c r="RQJ1216" s="230" t="s">
        <v>25</v>
      </c>
      <c r="RQK1216" s="231">
        <v>7</v>
      </c>
      <c r="RQL1216" s="231">
        <v>2</v>
      </c>
      <c r="RQM1216" s="232" t="s">
        <v>236</v>
      </c>
      <c r="RQN1216" s="233">
        <v>0</v>
      </c>
      <c r="RQO1216" s="234"/>
      <c r="RQP1216" s="235" t="e">
        <f>RQP1217</f>
        <v>#REF!</v>
      </c>
      <c r="RQQ1216" s="229" t="s">
        <v>235</v>
      </c>
      <c r="RQR1216" s="230" t="s">
        <v>25</v>
      </c>
      <c r="RQS1216" s="231">
        <v>7</v>
      </c>
      <c r="RQT1216" s="231">
        <v>2</v>
      </c>
      <c r="RQU1216" s="232" t="s">
        <v>236</v>
      </c>
      <c r="RQV1216" s="233">
        <v>0</v>
      </c>
      <c r="RQW1216" s="234"/>
      <c r="RQX1216" s="235" t="e">
        <f>RQX1217</f>
        <v>#REF!</v>
      </c>
      <c r="RQY1216" s="229" t="s">
        <v>235</v>
      </c>
      <c r="RQZ1216" s="230" t="s">
        <v>25</v>
      </c>
      <c r="RRA1216" s="231">
        <v>7</v>
      </c>
      <c r="RRB1216" s="231">
        <v>2</v>
      </c>
      <c r="RRC1216" s="232" t="s">
        <v>236</v>
      </c>
      <c r="RRD1216" s="233">
        <v>0</v>
      </c>
      <c r="RRE1216" s="234"/>
      <c r="RRF1216" s="235" t="e">
        <f>RRF1217</f>
        <v>#REF!</v>
      </c>
      <c r="RRG1216" s="229" t="s">
        <v>235</v>
      </c>
      <c r="RRH1216" s="230" t="s">
        <v>25</v>
      </c>
      <c r="RRI1216" s="231">
        <v>7</v>
      </c>
      <c r="RRJ1216" s="231">
        <v>2</v>
      </c>
      <c r="RRK1216" s="232" t="s">
        <v>236</v>
      </c>
      <c r="RRL1216" s="233">
        <v>0</v>
      </c>
      <c r="RRM1216" s="234"/>
      <c r="RRN1216" s="235" t="e">
        <f>RRN1217</f>
        <v>#REF!</v>
      </c>
      <c r="RRO1216" s="229" t="s">
        <v>235</v>
      </c>
      <c r="RRP1216" s="230" t="s">
        <v>25</v>
      </c>
      <c r="RRQ1216" s="231">
        <v>7</v>
      </c>
      <c r="RRR1216" s="231">
        <v>2</v>
      </c>
      <c r="RRS1216" s="232" t="s">
        <v>236</v>
      </c>
      <c r="RRT1216" s="233">
        <v>0</v>
      </c>
      <c r="RRU1216" s="234"/>
      <c r="RRV1216" s="235" t="e">
        <f>RRV1217</f>
        <v>#REF!</v>
      </c>
      <c r="RRW1216" s="229" t="s">
        <v>235</v>
      </c>
      <c r="RRX1216" s="230" t="s">
        <v>25</v>
      </c>
      <c r="RRY1216" s="231">
        <v>7</v>
      </c>
      <c r="RRZ1216" s="231">
        <v>2</v>
      </c>
      <c r="RSA1216" s="232" t="s">
        <v>236</v>
      </c>
      <c r="RSB1216" s="233">
        <v>0</v>
      </c>
      <c r="RSC1216" s="234"/>
      <c r="RSD1216" s="235" t="e">
        <f>RSD1217</f>
        <v>#REF!</v>
      </c>
      <c r="RSE1216" s="229" t="s">
        <v>235</v>
      </c>
      <c r="RSF1216" s="230" t="s">
        <v>25</v>
      </c>
      <c r="RSG1216" s="231">
        <v>7</v>
      </c>
      <c r="RSH1216" s="231">
        <v>2</v>
      </c>
      <c r="RSI1216" s="232" t="s">
        <v>236</v>
      </c>
      <c r="RSJ1216" s="233">
        <v>0</v>
      </c>
      <c r="RSK1216" s="234"/>
      <c r="RSL1216" s="235" t="e">
        <f>RSL1217</f>
        <v>#REF!</v>
      </c>
      <c r="RSM1216" s="229" t="s">
        <v>235</v>
      </c>
      <c r="RSN1216" s="230" t="s">
        <v>25</v>
      </c>
      <c r="RSO1216" s="231">
        <v>7</v>
      </c>
      <c r="RSP1216" s="231">
        <v>2</v>
      </c>
      <c r="RSQ1216" s="232" t="s">
        <v>236</v>
      </c>
      <c r="RSR1216" s="233">
        <v>0</v>
      </c>
      <c r="RSS1216" s="234"/>
      <c r="RST1216" s="235" t="e">
        <f>RST1217</f>
        <v>#REF!</v>
      </c>
      <c r="RSU1216" s="229" t="s">
        <v>235</v>
      </c>
      <c r="RSV1216" s="230" t="s">
        <v>25</v>
      </c>
      <c r="RSW1216" s="231">
        <v>7</v>
      </c>
      <c r="RSX1216" s="231">
        <v>2</v>
      </c>
      <c r="RSY1216" s="232" t="s">
        <v>236</v>
      </c>
      <c r="RSZ1216" s="233">
        <v>0</v>
      </c>
      <c r="RTA1216" s="234"/>
      <c r="RTB1216" s="235" t="e">
        <f>RTB1217</f>
        <v>#REF!</v>
      </c>
      <c r="RTC1216" s="229" t="s">
        <v>235</v>
      </c>
      <c r="RTD1216" s="230" t="s">
        <v>25</v>
      </c>
      <c r="RTE1216" s="231">
        <v>7</v>
      </c>
      <c r="RTF1216" s="231">
        <v>2</v>
      </c>
      <c r="RTG1216" s="232" t="s">
        <v>236</v>
      </c>
      <c r="RTH1216" s="233">
        <v>0</v>
      </c>
      <c r="RTI1216" s="234"/>
      <c r="RTJ1216" s="235" t="e">
        <f>RTJ1217</f>
        <v>#REF!</v>
      </c>
      <c r="RTK1216" s="229" t="s">
        <v>235</v>
      </c>
      <c r="RTL1216" s="230" t="s">
        <v>25</v>
      </c>
      <c r="RTM1216" s="231">
        <v>7</v>
      </c>
      <c r="RTN1216" s="231">
        <v>2</v>
      </c>
      <c r="RTO1216" s="232" t="s">
        <v>236</v>
      </c>
      <c r="RTP1216" s="233">
        <v>0</v>
      </c>
      <c r="RTQ1216" s="234"/>
      <c r="RTR1216" s="235" t="e">
        <f>RTR1217</f>
        <v>#REF!</v>
      </c>
      <c r="RTS1216" s="229" t="s">
        <v>235</v>
      </c>
      <c r="RTT1216" s="230" t="s">
        <v>25</v>
      </c>
      <c r="RTU1216" s="231">
        <v>7</v>
      </c>
      <c r="RTV1216" s="231">
        <v>2</v>
      </c>
      <c r="RTW1216" s="232" t="s">
        <v>236</v>
      </c>
      <c r="RTX1216" s="233">
        <v>0</v>
      </c>
      <c r="RTY1216" s="234"/>
      <c r="RTZ1216" s="235" t="e">
        <f>RTZ1217</f>
        <v>#REF!</v>
      </c>
      <c r="RUA1216" s="229" t="s">
        <v>235</v>
      </c>
      <c r="RUB1216" s="230" t="s">
        <v>25</v>
      </c>
      <c r="RUC1216" s="231">
        <v>7</v>
      </c>
      <c r="RUD1216" s="231">
        <v>2</v>
      </c>
      <c r="RUE1216" s="232" t="s">
        <v>236</v>
      </c>
      <c r="RUF1216" s="233">
        <v>0</v>
      </c>
      <c r="RUG1216" s="234"/>
      <c r="RUH1216" s="235" t="e">
        <f>RUH1217</f>
        <v>#REF!</v>
      </c>
      <c r="RUI1216" s="229" t="s">
        <v>235</v>
      </c>
      <c r="RUJ1216" s="230" t="s">
        <v>25</v>
      </c>
      <c r="RUK1216" s="231">
        <v>7</v>
      </c>
      <c r="RUL1216" s="231">
        <v>2</v>
      </c>
      <c r="RUM1216" s="232" t="s">
        <v>236</v>
      </c>
      <c r="RUN1216" s="233">
        <v>0</v>
      </c>
      <c r="RUO1216" s="234"/>
      <c r="RUP1216" s="235" t="e">
        <f>RUP1217</f>
        <v>#REF!</v>
      </c>
      <c r="RUQ1216" s="229" t="s">
        <v>235</v>
      </c>
      <c r="RUR1216" s="230" t="s">
        <v>25</v>
      </c>
      <c r="RUS1216" s="231">
        <v>7</v>
      </c>
      <c r="RUT1216" s="231">
        <v>2</v>
      </c>
      <c r="RUU1216" s="232" t="s">
        <v>236</v>
      </c>
      <c r="RUV1216" s="233">
        <v>0</v>
      </c>
      <c r="RUW1216" s="234"/>
      <c r="RUX1216" s="235" t="e">
        <f>RUX1217</f>
        <v>#REF!</v>
      </c>
      <c r="RUY1216" s="229" t="s">
        <v>235</v>
      </c>
      <c r="RUZ1216" s="230" t="s">
        <v>25</v>
      </c>
      <c r="RVA1216" s="231">
        <v>7</v>
      </c>
      <c r="RVB1216" s="231">
        <v>2</v>
      </c>
      <c r="RVC1216" s="232" t="s">
        <v>236</v>
      </c>
      <c r="RVD1216" s="233">
        <v>0</v>
      </c>
      <c r="RVE1216" s="234"/>
      <c r="RVF1216" s="235" t="e">
        <f>RVF1217</f>
        <v>#REF!</v>
      </c>
      <c r="RVG1216" s="229" t="s">
        <v>235</v>
      </c>
      <c r="RVH1216" s="230" t="s">
        <v>25</v>
      </c>
      <c r="RVI1216" s="231">
        <v>7</v>
      </c>
      <c r="RVJ1216" s="231">
        <v>2</v>
      </c>
      <c r="RVK1216" s="232" t="s">
        <v>236</v>
      </c>
      <c r="RVL1216" s="233">
        <v>0</v>
      </c>
      <c r="RVM1216" s="234"/>
      <c r="RVN1216" s="235" t="e">
        <f>RVN1217</f>
        <v>#REF!</v>
      </c>
      <c r="RVO1216" s="229" t="s">
        <v>235</v>
      </c>
      <c r="RVP1216" s="230" t="s">
        <v>25</v>
      </c>
      <c r="RVQ1216" s="231">
        <v>7</v>
      </c>
      <c r="RVR1216" s="231">
        <v>2</v>
      </c>
      <c r="RVS1216" s="232" t="s">
        <v>236</v>
      </c>
      <c r="RVT1216" s="233">
        <v>0</v>
      </c>
      <c r="RVU1216" s="234"/>
      <c r="RVV1216" s="235" t="e">
        <f>RVV1217</f>
        <v>#REF!</v>
      </c>
      <c r="RVW1216" s="229" t="s">
        <v>235</v>
      </c>
      <c r="RVX1216" s="230" t="s">
        <v>25</v>
      </c>
      <c r="RVY1216" s="231">
        <v>7</v>
      </c>
      <c r="RVZ1216" s="231">
        <v>2</v>
      </c>
      <c r="RWA1216" s="232" t="s">
        <v>236</v>
      </c>
      <c r="RWB1216" s="233">
        <v>0</v>
      </c>
      <c r="RWC1216" s="234"/>
      <c r="RWD1216" s="235" t="e">
        <f>RWD1217</f>
        <v>#REF!</v>
      </c>
      <c r="RWE1216" s="229" t="s">
        <v>235</v>
      </c>
      <c r="RWF1216" s="230" t="s">
        <v>25</v>
      </c>
      <c r="RWG1216" s="231">
        <v>7</v>
      </c>
      <c r="RWH1216" s="231">
        <v>2</v>
      </c>
      <c r="RWI1216" s="232" t="s">
        <v>236</v>
      </c>
      <c r="RWJ1216" s="233">
        <v>0</v>
      </c>
      <c r="RWK1216" s="234"/>
      <c r="RWL1216" s="235" t="e">
        <f>RWL1217</f>
        <v>#REF!</v>
      </c>
      <c r="RWM1216" s="229" t="s">
        <v>235</v>
      </c>
      <c r="RWN1216" s="230" t="s">
        <v>25</v>
      </c>
      <c r="RWO1216" s="231">
        <v>7</v>
      </c>
      <c r="RWP1216" s="231">
        <v>2</v>
      </c>
      <c r="RWQ1216" s="232" t="s">
        <v>236</v>
      </c>
      <c r="RWR1216" s="233">
        <v>0</v>
      </c>
      <c r="RWS1216" s="234"/>
      <c r="RWT1216" s="235" t="e">
        <f>RWT1217</f>
        <v>#REF!</v>
      </c>
      <c r="RWU1216" s="229" t="s">
        <v>235</v>
      </c>
      <c r="RWV1216" s="230" t="s">
        <v>25</v>
      </c>
      <c r="RWW1216" s="231">
        <v>7</v>
      </c>
      <c r="RWX1216" s="231">
        <v>2</v>
      </c>
      <c r="RWY1216" s="232" t="s">
        <v>236</v>
      </c>
      <c r="RWZ1216" s="233">
        <v>0</v>
      </c>
      <c r="RXA1216" s="234"/>
      <c r="RXB1216" s="235" t="e">
        <f>RXB1217</f>
        <v>#REF!</v>
      </c>
      <c r="RXC1216" s="229" t="s">
        <v>235</v>
      </c>
      <c r="RXD1216" s="230" t="s">
        <v>25</v>
      </c>
      <c r="RXE1216" s="231">
        <v>7</v>
      </c>
      <c r="RXF1216" s="231">
        <v>2</v>
      </c>
      <c r="RXG1216" s="232" t="s">
        <v>236</v>
      </c>
      <c r="RXH1216" s="233">
        <v>0</v>
      </c>
      <c r="RXI1216" s="234"/>
      <c r="RXJ1216" s="235" t="e">
        <f>RXJ1217</f>
        <v>#REF!</v>
      </c>
      <c r="RXK1216" s="229" t="s">
        <v>235</v>
      </c>
      <c r="RXL1216" s="230" t="s">
        <v>25</v>
      </c>
      <c r="RXM1216" s="231">
        <v>7</v>
      </c>
      <c r="RXN1216" s="231">
        <v>2</v>
      </c>
      <c r="RXO1216" s="232" t="s">
        <v>236</v>
      </c>
      <c r="RXP1216" s="233">
        <v>0</v>
      </c>
      <c r="RXQ1216" s="234"/>
      <c r="RXR1216" s="235" t="e">
        <f>RXR1217</f>
        <v>#REF!</v>
      </c>
      <c r="RXS1216" s="229" t="s">
        <v>235</v>
      </c>
      <c r="RXT1216" s="230" t="s">
        <v>25</v>
      </c>
      <c r="RXU1216" s="231">
        <v>7</v>
      </c>
      <c r="RXV1216" s="231">
        <v>2</v>
      </c>
      <c r="RXW1216" s="232" t="s">
        <v>236</v>
      </c>
      <c r="RXX1216" s="233">
        <v>0</v>
      </c>
      <c r="RXY1216" s="234"/>
      <c r="RXZ1216" s="235" t="e">
        <f>RXZ1217</f>
        <v>#REF!</v>
      </c>
      <c r="RYA1216" s="229" t="s">
        <v>235</v>
      </c>
      <c r="RYB1216" s="230" t="s">
        <v>25</v>
      </c>
      <c r="RYC1216" s="231">
        <v>7</v>
      </c>
      <c r="RYD1216" s="231">
        <v>2</v>
      </c>
      <c r="RYE1216" s="232" t="s">
        <v>236</v>
      </c>
      <c r="RYF1216" s="233">
        <v>0</v>
      </c>
      <c r="RYG1216" s="234"/>
      <c r="RYH1216" s="235" t="e">
        <f>RYH1217</f>
        <v>#REF!</v>
      </c>
      <c r="RYI1216" s="229" t="s">
        <v>235</v>
      </c>
      <c r="RYJ1216" s="230" t="s">
        <v>25</v>
      </c>
      <c r="RYK1216" s="231">
        <v>7</v>
      </c>
      <c r="RYL1216" s="231">
        <v>2</v>
      </c>
      <c r="RYM1216" s="232" t="s">
        <v>236</v>
      </c>
      <c r="RYN1216" s="233">
        <v>0</v>
      </c>
      <c r="RYO1216" s="234"/>
      <c r="RYP1216" s="235" t="e">
        <f>RYP1217</f>
        <v>#REF!</v>
      </c>
      <c r="RYQ1216" s="229" t="s">
        <v>235</v>
      </c>
      <c r="RYR1216" s="230" t="s">
        <v>25</v>
      </c>
      <c r="RYS1216" s="231">
        <v>7</v>
      </c>
      <c r="RYT1216" s="231">
        <v>2</v>
      </c>
      <c r="RYU1216" s="232" t="s">
        <v>236</v>
      </c>
      <c r="RYV1216" s="233">
        <v>0</v>
      </c>
      <c r="RYW1216" s="234"/>
      <c r="RYX1216" s="235" t="e">
        <f>RYX1217</f>
        <v>#REF!</v>
      </c>
      <c r="RYY1216" s="229" t="s">
        <v>235</v>
      </c>
      <c r="RYZ1216" s="230" t="s">
        <v>25</v>
      </c>
      <c r="RZA1216" s="231">
        <v>7</v>
      </c>
      <c r="RZB1216" s="231">
        <v>2</v>
      </c>
      <c r="RZC1216" s="232" t="s">
        <v>236</v>
      </c>
      <c r="RZD1216" s="233">
        <v>0</v>
      </c>
      <c r="RZE1216" s="234"/>
      <c r="RZF1216" s="235" t="e">
        <f>RZF1217</f>
        <v>#REF!</v>
      </c>
      <c r="RZG1216" s="229" t="s">
        <v>235</v>
      </c>
      <c r="RZH1216" s="230" t="s">
        <v>25</v>
      </c>
      <c r="RZI1216" s="231">
        <v>7</v>
      </c>
      <c r="RZJ1216" s="231">
        <v>2</v>
      </c>
      <c r="RZK1216" s="232" t="s">
        <v>236</v>
      </c>
      <c r="RZL1216" s="233">
        <v>0</v>
      </c>
      <c r="RZM1216" s="234"/>
      <c r="RZN1216" s="235" t="e">
        <f>RZN1217</f>
        <v>#REF!</v>
      </c>
      <c r="RZO1216" s="229" t="s">
        <v>235</v>
      </c>
      <c r="RZP1216" s="230" t="s">
        <v>25</v>
      </c>
      <c r="RZQ1216" s="231">
        <v>7</v>
      </c>
      <c r="RZR1216" s="231">
        <v>2</v>
      </c>
      <c r="RZS1216" s="232" t="s">
        <v>236</v>
      </c>
      <c r="RZT1216" s="233">
        <v>0</v>
      </c>
      <c r="RZU1216" s="234"/>
      <c r="RZV1216" s="235" t="e">
        <f>RZV1217</f>
        <v>#REF!</v>
      </c>
      <c r="RZW1216" s="229" t="s">
        <v>235</v>
      </c>
      <c r="RZX1216" s="230" t="s">
        <v>25</v>
      </c>
      <c r="RZY1216" s="231">
        <v>7</v>
      </c>
      <c r="RZZ1216" s="231">
        <v>2</v>
      </c>
      <c r="SAA1216" s="232" t="s">
        <v>236</v>
      </c>
      <c r="SAB1216" s="233">
        <v>0</v>
      </c>
      <c r="SAC1216" s="234"/>
      <c r="SAD1216" s="235" t="e">
        <f>SAD1217</f>
        <v>#REF!</v>
      </c>
      <c r="SAE1216" s="229" t="s">
        <v>235</v>
      </c>
      <c r="SAF1216" s="230" t="s">
        <v>25</v>
      </c>
      <c r="SAG1216" s="231">
        <v>7</v>
      </c>
      <c r="SAH1216" s="231">
        <v>2</v>
      </c>
      <c r="SAI1216" s="232" t="s">
        <v>236</v>
      </c>
      <c r="SAJ1216" s="233">
        <v>0</v>
      </c>
      <c r="SAK1216" s="234"/>
      <c r="SAL1216" s="235" t="e">
        <f>SAL1217</f>
        <v>#REF!</v>
      </c>
      <c r="SAM1216" s="229" t="s">
        <v>235</v>
      </c>
      <c r="SAN1216" s="230" t="s">
        <v>25</v>
      </c>
      <c r="SAO1216" s="231">
        <v>7</v>
      </c>
      <c r="SAP1216" s="231">
        <v>2</v>
      </c>
      <c r="SAQ1216" s="232" t="s">
        <v>236</v>
      </c>
      <c r="SAR1216" s="233">
        <v>0</v>
      </c>
      <c r="SAS1216" s="234"/>
      <c r="SAT1216" s="235" t="e">
        <f>SAT1217</f>
        <v>#REF!</v>
      </c>
      <c r="SAU1216" s="229" t="s">
        <v>235</v>
      </c>
      <c r="SAV1216" s="230" t="s">
        <v>25</v>
      </c>
      <c r="SAW1216" s="231">
        <v>7</v>
      </c>
      <c r="SAX1216" s="231">
        <v>2</v>
      </c>
      <c r="SAY1216" s="232" t="s">
        <v>236</v>
      </c>
      <c r="SAZ1216" s="233">
        <v>0</v>
      </c>
      <c r="SBA1216" s="234"/>
      <c r="SBB1216" s="235" t="e">
        <f>SBB1217</f>
        <v>#REF!</v>
      </c>
      <c r="SBC1216" s="229" t="s">
        <v>235</v>
      </c>
      <c r="SBD1216" s="230" t="s">
        <v>25</v>
      </c>
      <c r="SBE1216" s="231">
        <v>7</v>
      </c>
      <c r="SBF1216" s="231">
        <v>2</v>
      </c>
      <c r="SBG1216" s="232" t="s">
        <v>236</v>
      </c>
      <c r="SBH1216" s="233">
        <v>0</v>
      </c>
      <c r="SBI1216" s="234"/>
      <c r="SBJ1216" s="235" t="e">
        <f>SBJ1217</f>
        <v>#REF!</v>
      </c>
      <c r="SBK1216" s="229" t="s">
        <v>235</v>
      </c>
      <c r="SBL1216" s="230" t="s">
        <v>25</v>
      </c>
      <c r="SBM1216" s="231">
        <v>7</v>
      </c>
      <c r="SBN1216" s="231">
        <v>2</v>
      </c>
      <c r="SBO1216" s="232" t="s">
        <v>236</v>
      </c>
      <c r="SBP1216" s="233">
        <v>0</v>
      </c>
      <c r="SBQ1216" s="234"/>
      <c r="SBR1216" s="235" t="e">
        <f>SBR1217</f>
        <v>#REF!</v>
      </c>
      <c r="SBS1216" s="229" t="s">
        <v>235</v>
      </c>
      <c r="SBT1216" s="230" t="s">
        <v>25</v>
      </c>
      <c r="SBU1216" s="231">
        <v>7</v>
      </c>
      <c r="SBV1216" s="231">
        <v>2</v>
      </c>
      <c r="SBW1216" s="232" t="s">
        <v>236</v>
      </c>
      <c r="SBX1216" s="233">
        <v>0</v>
      </c>
      <c r="SBY1216" s="234"/>
      <c r="SBZ1216" s="235" t="e">
        <f>SBZ1217</f>
        <v>#REF!</v>
      </c>
      <c r="SCA1216" s="229" t="s">
        <v>235</v>
      </c>
      <c r="SCB1216" s="230" t="s">
        <v>25</v>
      </c>
      <c r="SCC1216" s="231">
        <v>7</v>
      </c>
      <c r="SCD1216" s="231">
        <v>2</v>
      </c>
      <c r="SCE1216" s="232" t="s">
        <v>236</v>
      </c>
      <c r="SCF1216" s="233">
        <v>0</v>
      </c>
      <c r="SCG1216" s="234"/>
      <c r="SCH1216" s="235" t="e">
        <f>SCH1217</f>
        <v>#REF!</v>
      </c>
      <c r="SCI1216" s="229" t="s">
        <v>235</v>
      </c>
      <c r="SCJ1216" s="230" t="s">
        <v>25</v>
      </c>
      <c r="SCK1216" s="231">
        <v>7</v>
      </c>
      <c r="SCL1216" s="231">
        <v>2</v>
      </c>
      <c r="SCM1216" s="232" t="s">
        <v>236</v>
      </c>
      <c r="SCN1216" s="233">
        <v>0</v>
      </c>
      <c r="SCO1216" s="234"/>
      <c r="SCP1216" s="235" t="e">
        <f>SCP1217</f>
        <v>#REF!</v>
      </c>
      <c r="SCQ1216" s="229" t="s">
        <v>235</v>
      </c>
      <c r="SCR1216" s="230" t="s">
        <v>25</v>
      </c>
      <c r="SCS1216" s="231">
        <v>7</v>
      </c>
      <c r="SCT1216" s="231">
        <v>2</v>
      </c>
      <c r="SCU1216" s="232" t="s">
        <v>236</v>
      </c>
      <c r="SCV1216" s="233">
        <v>0</v>
      </c>
      <c r="SCW1216" s="234"/>
      <c r="SCX1216" s="235" t="e">
        <f>SCX1217</f>
        <v>#REF!</v>
      </c>
      <c r="SCY1216" s="229" t="s">
        <v>235</v>
      </c>
      <c r="SCZ1216" s="230" t="s">
        <v>25</v>
      </c>
      <c r="SDA1216" s="231">
        <v>7</v>
      </c>
      <c r="SDB1216" s="231">
        <v>2</v>
      </c>
      <c r="SDC1216" s="232" t="s">
        <v>236</v>
      </c>
      <c r="SDD1216" s="233">
        <v>0</v>
      </c>
      <c r="SDE1216" s="234"/>
      <c r="SDF1216" s="235" t="e">
        <f>SDF1217</f>
        <v>#REF!</v>
      </c>
      <c r="SDG1216" s="229" t="s">
        <v>235</v>
      </c>
      <c r="SDH1216" s="230" t="s">
        <v>25</v>
      </c>
      <c r="SDI1216" s="231">
        <v>7</v>
      </c>
      <c r="SDJ1216" s="231">
        <v>2</v>
      </c>
      <c r="SDK1216" s="232" t="s">
        <v>236</v>
      </c>
      <c r="SDL1216" s="233">
        <v>0</v>
      </c>
      <c r="SDM1216" s="234"/>
      <c r="SDN1216" s="235" t="e">
        <f>SDN1217</f>
        <v>#REF!</v>
      </c>
      <c r="SDO1216" s="229" t="s">
        <v>235</v>
      </c>
      <c r="SDP1216" s="230" t="s">
        <v>25</v>
      </c>
      <c r="SDQ1216" s="231">
        <v>7</v>
      </c>
      <c r="SDR1216" s="231">
        <v>2</v>
      </c>
      <c r="SDS1216" s="232" t="s">
        <v>236</v>
      </c>
      <c r="SDT1216" s="233">
        <v>0</v>
      </c>
      <c r="SDU1216" s="234"/>
      <c r="SDV1216" s="235" t="e">
        <f>SDV1217</f>
        <v>#REF!</v>
      </c>
      <c r="SDW1216" s="229" t="s">
        <v>235</v>
      </c>
      <c r="SDX1216" s="230" t="s">
        <v>25</v>
      </c>
      <c r="SDY1216" s="231">
        <v>7</v>
      </c>
      <c r="SDZ1216" s="231">
        <v>2</v>
      </c>
      <c r="SEA1216" s="232" t="s">
        <v>236</v>
      </c>
      <c r="SEB1216" s="233">
        <v>0</v>
      </c>
      <c r="SEC1216" s="234"/>
      <c r="SED1216" s="235" t="e">
        <f>SED1217</f>
        <v>#REF!</v>
      </c>
      <c r="SEE1216" s="229" t="s">
        <v>235</v>
      </c>
      <c r="SEF1216" s="230" t="s">
        <v>25</v>
      </c>
      <c r="SEG1216" s="231">
        <v>7</v>
      </c>
      <c r="SEH1216" s="231">
        <v>2</v>
      </c>
      <c r="SEI1216" s="232" t="s">
        <v>236</v>
      </c>
      <c r="SEJ1216" s="233">
        <v>0</v>
      </c>
      <c r="SEK1216" s="234"/>
      <c r="SEL1216" s="235" t="e">
        <f>SEL1217</f>
        <v>#REF!</v>
      </c>
      <c r="SEM1216" s="229" t="s">
        <v>235</v>
      </c>
      <c r="SEN1216" s="230" t="s">
        <v>25</v>
      </c>
      <c r="SEO1216" s="231">
        <v>7</v>
      </c>
      <c r="SEP1216" s="231">
        <v>2</v>
      </c>
      <c r="SEQ1216" s="232" t="s">
        <v>236</v>
      </c>
      <c r="SER1216" s="233">
        <v>0</v>
      </c>
      <c r="SES1216" s="234"/>
      <c r="SET1216" s="235" t="e">
        <f>SET1217</f>
        <v>#REF!</v>
      </c>
      <c r="SEU1216" s="229" t="s">
        <v>235</v>
      </c>
      <c r="SEV1216" s="230" t="s">
        <v>25</v>
      </c>
      <c r="SEW1216" s="231">
        <v>7</v>
      </c>
      <c r="SEX1216" s="231">
        <v>2</v>
      </c>
      <c r="SEY1216" s="232" t="s">
        <v>236</v>
      </c>
      <c r="SEZ1216" s="233">
        <v>0</v>
      </c>
      <c r="SFA1216" s="234"/>
      <c r="SFB1216" s="235" t="e">
        <f>SFB1217</f>
        <v>#REF!</v>
      </c>
      <c r="SFC1216" s="229" t="s">
        <v>235</v>
      </c>
      <c r="SFD1216" s="230" t="s">
        <v>25</v>
      </c>
      <c r="SFE1216" s="231">
        <v>7</v>
      </c>
      <c r="SFF1216" s="231">
        <v>2</v>
      </c>
      <c r="SFG1216" s="232" t="s">
        <v>236</v>
      </c>
      <c r="SFH1216" s="233">
        <v>0</v>
      </c>
      <c r="SFI1216" s="234"/>
      <c r="SFJ1216" s="235" t="e">
        <f>SFJ1217</f>
        <v>#REF!</v>
      </c>
      <c r="SFK1216" s="229" t="s">
        <v>235</v>
      </c>
      <c r="SFL1216" s="230" t="s">
        <v>25</v>
      </c>
      <c r="SFM1216" s="231">
        <v>7</v>
      </c>
      <c r="SFN1216" s="231">
        <v>2</v>
      </c>
      <c r="SFO1216" s="232" t="s">
        <v>236</v>
      </c>
      <c r="SFP1216" s="233">
        <v>0</v>
      </c>
      <c r="SFQ1216" s="234"/>
      <c r="SFR1216" s="235" t="e">
        <f>SFR1217</f>
        <v>#REF!</v>
      </c>
      <c r="SFS1216" s="229" t="s">
        <v>235</v>
      </c>
      <c r="SFT1216" s="230" t="s">
        <v>25</v>
      </c>
      <c r="SFU1216" s="231">
        <v>7</v>
      </c>
      <c r="SFV1216" s="231">
        <v>2</v>
      </c>
      <c r="SFW1216" s="232" t="s">
        <v>236</v>
      </c>
      <c r="SFX1216" s="233">
        <v>0</v>
      </c>
      <c r="SFY1216" s="234"/>
      <c r="SFZ1216" s="235" t="e">
        <f>SFZ1217</f>
        <v>#REF!</v>
      </c>
      <c r="SGA1216" s="229" t="s">
        <v>235</v>
      </c>
      <c r="SGB1216" s="230" t="s">
        <v>25</v>
      </c>
      <c r="SGC1216" s="231">
        <v>7</v>
      </c>
      <c r="SGD1216" s="231">
        <v>2</v>
      </c>
      <c r="SGE1216" s="232" t="s">
        <v>236</v>
      </c>
      <c r="SGF1216" s="233">
        <v>0</v>
      </c>
      <c r="SGG1216" s="234"/>
      <c r="SGH1216" s="235" t="e">
        <f>SGH1217</f>
        <v>#REF!</v>
      </c>
      <c r="SGI1216" s="229" t="s">
        <v>235</v>
      </c>
      <c r="SGJ1216" s="230" t="s">
        <v>25</v>
      </c>
      <c r="SGK1216" s="231">
        <v>7</v>
      </c>
      <c r="SGL1216" s="231">
        <v>2</v>
      </c>
      <c r="SGM1216" s="232" t="s">
        <v>236</v>
      </c>
      <c r="SGN1216" s="233">
        <v>0</v>
      </c>
      <c r="SGO1216" s="234"/>
      <c r="SGP1216" s="235" t="e">
        <f>SGP1217</f>
        <v>#REF!</v>
      </c>
      <c r="SGQ1216" s="229" t="s">
        <v>235</v>
      </c>
      <c r="SGR1216" s="230" t="s">
        <v>25</v>
      </c>
      <c r="SGS1216" s="231">
        <v>7</v>
      </c>
      <c r="SGT1216" s="231">
        <v>2</v>
      </c>
      <c r="SGU1216" s="232" t="s">
        <v>236</v>
      </c>
      <c r="SGV1216" s="233">
        <v>0</v>
      </c>
      <c r="SGW1216" s="234"/>
      <c r="SGX1216" s="235" t="e">
        <f>SGX1217</f>
        <v>#REF!</v>
      </c>
      <c r="SGY1216" s="229" t="s">
        <v>235</v>
      </c>
      <c r="SGZ1216" s="230" t="s">
        <v>25</v>
      </c>
      <c r="SHA1216" s="231">
        <v>7</v>
      </c>
      <c r="SHB1216" s="231">
        <v>2</v>
      </c>
      <c r="SHC1216" s="232" t="s">
        <v>236</v>
      </c>
      <c r="SHD1216" s="233">
        <v>0</v>
      </c>
      <c r="SHE1216" s="234"/>
      <c r="SHF1216" s="235" t="e">
        <f>SHF1217</f>
        <v>#REF!</v>
      </c>
      <c r="SHG1216" s="229" t="s">
        <v>235</v>
      </c>
      <c r="SHH1216" s="230" t="s">
        <v>25</v>
      </c>
      <c r="SHI1216" s="231">
        <v>7</v>
      </c>
      <c r="SHJ1216" s="231">
        <v>2</v>
      </c>
      <c r="SHK1216" s="232" t="s">
        <v>236</v>
      </c>
      <c r="SHL1216" s="233">
        <v>0</v>
      </c>
      <c r="SHM1216" s="234"/>
      <c r="SHN1216" s="235" t="e">
        <f>SHN1217</f>
        <v>#REF!</v>
      </c>
      <c r="SHO1216" s="229" t="s">
        <v>235</v>
      </c>
      <c r="SHP1216" s="230" t="s">
        <v>25</v>
      </c>
      <c r="SHQ1216" s="231">
        <v>7</v>
      </c>
      <c r="SHR1216" s="231">
        <v>2</v>
      </c>
      <c r="SHS1216" s="232" t="s">
        <v>236</v>
      </c>
      <c r="SHT1216" s="233">
        <v>0</v>
      </c>
      <c r="SHU1216" s="234"/>
      <c r="SHV1216" s="235" t="e">
        <f>SHV1217</f>
        <v>#REF!</v>
      </c>
      <c r="SHW1216" s="229" t="s">
        <v>235</v>
      </c>
      <c r="SHX1216" s="230" t="s">
        <v>25</v>
      </c>
      <c r="SHY1216" s="231">
        <v>7</v>
      </c>
      <c r="SHZ1216" s="231">
        <v>2</v>
      </c>
      <c r="SIA1216" s="232" t="s">
        <v>236</v>
      </c>
      <c r="SIB1216" s="233">
        <v>0</v>
      </c>
      <c r="SIC1216" s="234"/>
      <c r="SID1216" s="235" t="e">
        <f>SID1217</f>
        <v>#REF!</v>
      </c>
      <c r="SIE1216" s="229" t="s">
        <v>235</v>
      </c>
      <c r="SIF1216" s="230" t="s">
        <v>25</v>
      </c>
      <c r="SIG1216" s="231">
        <v>7</v>
      </c>
      <c r="SIH1216" s="231">
        <v>2</v>
      </c>
      <c r="SII1216" s="232" t="s">
        <v>236</v>
      </c>
      <c r="SIJ1216" s="233">
        <v>0</v>
      </c>
      <c r="SIK1216" s="234"/>
      <c r="SIL1216" s="235" t="e">
        <f>SIL1217</f>
        <v>#REF!</v>
      </c>
      <c r="SIM1216" s="229" t="s">
        <v>235</v>
      </c>
      <c r="SIN1216" s="230" t="s">
        <v>25</v>
      </c>
      <c r="SIO1216" s="231">
        <v>7</v>
      </c>
      <c r="SIP1216" s="231">
        <v>2</v>
      </c>
      <c r="SIQ1216" s="232" t="s">
        <v>236</v>
      </c>
      <c r="SIR1216" s="233">
        <v>0</v>
      </c>
      <c r="SIS1216" s="234"/>
      <c r="SIT1216" s="235" t="e">
        <f>SIT1217</f>
        <v>#REF!</v>
      </c>
      <c r="SIU1216" s="229" t="s">
        <v>235</v>
      </c>
      <c r="SIV1216" s="230" t="s">
        <v>25</v>
      </c>
      <c r="SIW1216" s="231">
        <v>7</v>
      </c>
      <c r="SIX1216" s="231">
        <v>2</v>
      </c>
      <c r="SIY1216" s="232" t="s">
        <v>236</v>
      </c>
      <c r="SIZ1216" s="233">
        <v>0</v>
      </c>
      <c r="SJA1216" s="234"/>
      <c r="SJB1216" s="235" t="e">
        <f>SJB1217</f>
        <v>#REF!</v>
      </c>
      <c r="SJC1216" s="229" t="s">
        <v>235</v>
      </c>
      <c r="SJD1216" s="230" t="s">
        <v>25</v>
      </c>
      <c r="SJE1216" s="231">
        <v>7</v>
      </c>
      <c r="SJF1216" s="231">
        <v>2</v>
      </c>
      <c r="SJG1216" s="232" t="s">
        <v>236</v>
      </c>
      <c r="SJH1216" s="233">
        <v>0</v>
      </c>
      <c r="SJI1216" s="234"/>
      <c r="SJJ1216" s="235" t="e">
        <f>SJJ1217</f>
        <v>#REF!</v>
      </c>
      <c r="SJK1216" s="229" t="s">
        <v>235</v>
      </c>
      <c r="SJL1216" s="230" t="s">
        <v>25</v>
      </c>
      <c r="SJM1216" s="231">
        <v>7</v>
      </c>
      <c r="SJN1216" s="231">
        <v>2</v>
      </c>
      <c r="SJO1216" s="232" t="s">
        <v>236</v>
      </c>
      <c r="SJP1216" s="233">
        <v>0</v>
      </c>
      <c r="SJQ1216" s="234"/>
      <c r="SJR1216" s="235" t="e">
        <f>SJR1217</f>
        <v>#REF!</v>
      </c>
      <c r="SJS1216" s="229" t="s">
        <v>235</v>
      </c>
      <c r="SJT1216" s="230" t="s">
        <v>25</v>
      </c>
      <c r="SJU1216" s="231">
        <v>7</v>
      </c>
      <c r="SJV1216" s="231">
        <v>2</v>
      </c>
      <c r="SJW1216" s="232" t="s">
        <v>236</v>
      </c>
      <c r="SJX1216" s="233">
        <v>0</v>
      </c>
      <c r="SJY1216" s="234"/>
      <c r="SJZ1216" s="235" t="e">
        <f>SJZ1217</f>
        <v>#REF!</v>
      </c>
      <c r="SKA1216" s="229" t="s">
        <v>235</v>
      </c>
      <c r="SKB1216" s="230" t="s">
        <v>25</v>
      </c>
      <c r="SKC1216" s="231">
        <v>7</v>
      </c>
      <c r="SKD1216" s="231">
        <v>2</v>
      </c>
      <c r="SKE1216" s="232" t="s">
        <v>236</v>
      </c>
      <c r="SKF1216" s="233">
        <v>0</v>
      </c>
      <c r="SKG1216" s="234"/>
      <c r="SKH1216" s="235" t="e">
        <f>SKH1217</f>
        <v>#REF!</v>
      </c>
      <c r="SKI1216" s="229" t="s">
        <v>235</v>
      </c>
      <c r="SKJ1216" s="230" t="s">
        <v>25</v>
      </c>
      <c r="SKK1216" s="231">
        <v>7</v>
      </c>
      <c r="SKL1216" s="231">
        <v>2</v>
      </c>
      <c r="SKM1216" s="232" t="s">
        <v>236</v>
      </c>
      <c r="SKN1216" s="233">
        <v>0</v>
      </c>
      <c r="SKO1216" s="234"/>
      <c r="SKP1216" s="235" t="e">
        <f>SKP1217</f>
        <v>#REF!</v>
      </c>
      <c r="SKQ1216" s="229" t="s">
        <v>235</v>
      </c>
      <c r="SKR1216" s="230" t="s">
        <v>25</v>
      </c>
      <c r="SKS1216" s="231">
        <v>7</v>
      </c>
      <c r="SKT1216" s="231">
        <v>2</v>
      </c>
      <c r="SKU1216" s="232" t="s">
        <v>236</v>
      </c>
      <c r="SKV1216" s="233">
        <v>0</v>
      </c>
      <c r="SKW1216" s="234"/>
      <c r="SKX1216" s="235" t="e">
        <f>SKX1217</f>
        <v>#REF!</v>
      </c>
      <c r="SKY1216" s="229" t="s">
        <v>235</v>
      </c>
      <c r="SKZ1216" s="230" t="s">
        <v>25</v>
      </c>
      <c r="SLA1216" s="231">
        <v>7</v>
      </c>
      <c r="SLB1216" s="231">
        <v>2</v>
      </c>
      <c r="SLC1216" s="232" t="s">
        <v>236</v>
      </c>
      <c r="SLD1216" s="233">
        <v>0</v>
      </c>
      <c r="SLE1216" s="234"/>
      <c r="SLF1216" s="235" t="e">
        <f>SLF1217</f>
        <v>#REF!</v>
      </c>
      <c r="SLG1216" s="229" t="s">
        <v>235</v>
      </c>
      <c r="SLH1216" s="230" t="s">
        <v>25</v>
      </c>
      <c r="SLI1216" s="231">
        <v>7</v>
      </c>
      <c r="SLJ1216" s="231">
        <v>2</v>
      </c>
      <c r="SLK1216" s="232" t="s">
        <v>236</v>
      </c>
      <c r="SLL1216" s="233">
        <v>0</v>
      </c>
      <c r="SLM1216" s="234"/>
      <c r="SLN1216" s="235" t="e">
        <f>SLN1217</f>
        <v>#REF!</v>
      </c>
      <c r="SLO1216" s="229" t="s">
        <v>235</v>
      </c>
      <c r="SLP1216" s="230" t="s">
        <v>25</v>
      </c>
      <c r="SLQ1216" s="231">
        <v>7</v>
      </c>
      <c r="SLR1216" s="231">
        <v>2</v>
      </c>
      <c r="SLS1216" s="232" t="s">
        <v>236</v>
      </c>
      <c r="SLT1216" s="233">
        <v>0</v>
      </c>
      <c r="SLU1216" s="234"/>
      <c r="SLV1216" s="235" t="e">
        <f>SLV1217</f>
        <v>#REF!</v>
      </c>
      <c r="SLW1216" s="229" t="s">
        <v>235</v>
      </c>
      <c r="SLX1216" s="230" t="s">
        <v>25</v>
      </c>
      <c r="SLY1216" s="231">
        <v>7</v>
      </c>
      <c r="SLZ1216" s="231">
        <v>2</v>
      </c>
      <c r="SMA1216" s="232" t="s">
        <v>236</v>
      </c>
      <c r="SMB1216" s="233">
        <v>0</v>
      </c>
      <c r="SMC1216" s="234"/>
      <c r="SMD1216" s="235" t="e">
        <f>SMD1217</f>
        <v>#REF!</v>
      </c>
      <c r="SME1216" s="229" t="s">
        <v>235</v>
      </c>
      <c r="SMF1216" s="230" t="s">
        <v>25</v>
      </c>
      <c r="SMG1216" s="231">
        <v>7</v>
      </c>
      <c r="SMH1216" s="231">
        <v>2</v>
      </c>
      <c r="SMI1216" s="232" t="s">
        <v>236</v>
      </c>
      <c r="SMJ1216" s="233">
        <v>0</v>
      </c>
      <c r="SMK1216" s="234"/>
      <c r="SML1216" s="235" t="e">
        <f>SML1217</f>
        <v>#REF!</v>
      </c>
      <c r="SMM1216" s="229" t="s">
        <v>235</v>
      </c>
      <c r="SMN1216" s="230" t="s">
        <v>25</v>
      </c>
      <c r="SMO1216" s="231">
        <v>7</v>
      </c>
      <c r="SMP1216" s="231">
        <v>2</v>
      </c>
      <c r="SMQ1216" s="232" t="s">
        <v>236</v>
      </c>
      <c r="SMR1216" s="233">
        <v>0</v>
      </c>
      <c r="SMS1216" s="234"/>
      <c r="SMT1216" s="235" t="e">
        <f>SMT1217</f>
        <v>#REF!</v>
      </c>
      <c r="SMU1216" s="229" t="s">
        <v>235</v>
      </c>
      <c r="SMV1216" s="230" t="s">
        <v>25</v>
      </c>
      <c r="SMW1216" s="231">
        <v>7</v>
      </c>
      <c r="SMX1216" s="231">
        <v>2</v>
      </c>
      <c r="SMY1216" s="232" t="s">
        <v>236</v>
      </c>
      <c r="SMZ1216" s="233">
        <v>0</v>
      </c>
      <c r="SNA1216" s="234"/>
      <c r="SNB1216" s="235" t="e">
        <f>SNB1217</f>
        <v>#REF!</v>
      </c>
      <c r="SNC1216" s="229" t="s">
        <v>235</v>
      </c>
      <c r="SND1216" s="230" t="s">
        <v>25</v>
      </c>
      <c r="SNE1216" s="231">
        <v>7</v>
      </c>
      <c r="SNF1216" s="231">
        <v>2</v>
      </c>
      <c r="SNG1216" s="232" t="s">
        <v>236</v>
      </c>
      <c r="SNH1216" s="233">
        <v>0</v>
      </c>
      <c r="SNI1216" s="234"/>
      <c r="SNJ1216" s="235" t="e">
        <f>SNJ1217</f>
        <v>#REF!</v>
      </c>
      <c r="SNK1216" s="229" t="s">
        <v>235</v>
      </c>
      <c r="SNL1216" s="230" t="s">
        <v>25</v>
      </c>
      <c r="SNM1216" s="231">
        <v>7</v>
      </c>
      <c r="SNN1216" s="231">
        <v>2</v>
      </c>
      <c r="SNO1216" s="232" t="s">
        <v>236</v>
      </c>
      <c r="SNP1216" s="233">
        <v>0</v>
      </c>
      <c r="SNQ1216" s="234"/>
      <c r="SNR1216" s="235" t="e">
        <f>SNR1217</f>
        <v>#REF!</v>
      </c>
      <c r="SNS1216" s="229" t="s">
        <v>235</v>
      </c>
      <c r="SNT1216" s="230" t="s">
        <v>25</v>
      </c>
      <c r="SNU1216" s="231">
        <v>7</v>
      </c>
      <c r="SNV1216" s="231">
        <v>2</v>
      </c>
      <c r="SNW1216" s="232" t="s">
        <v>236</v>
      </c>
      <c r="SNX1216" s="233">
        <v>0</v>
      </c>
      <c r="SNY1216" s="234"/>
      <c r="SNZ1216" s="235" t="e">
        <f>SNZ1217</f>
        <v>#REF!</v>
      </c>
      <c r="SOA1216" s="229" t="s">
        <v>235</v>
      </c>
      <c r="SOB1216" s="230" t="s">
        <v>25</v>
      </c>
      <c r="SOC1216" s="231">
        <v>7</v>
      </c>
      <c r="SOD1216" s="231">
        <v>2</v>
      </c>
      <c r="SOE1216" s="232" t="s">
        <v>236</v>
      </c>
      <c r="SOF1216" s="233">
        <v>0</v>
      </c>
      <c r="SOG1216" s="234"/>
      <c r="SOH1216" s="235" t="e">
        <f>SOH1217</f>
        <v>#REF!</v>
      </c>
      <c r="SOI1216" s="229" t="s">
        <v>235</v>
      </c>
      <c r="SOJ1216" s="230" t="s">
        <v>25</v>
      </c>
      <c r="SOK1216" s="231">
        <v>7</v>
      </c>
      <c r="SOL1216" s="231">
        <v>2</v>
      </c>
      <c r="SOM1216" s="232" t="s">
        <v>236</v>
      </c>
      <c r="SON1216" s="233">
        <v>0</v>
      </c>
      <c r="SOO1216" s="234"/>
      <c r="SOP1216" s="235" t="e">
        <f>SOP1217</f>
        <v>#REF!</v>
      </c>
      <c r="SOQ1216" s="229" t="s">
        <v>235</v>
      </c>
      <c r="SOR1216" s="230" t="s">
        <v>25</v>
      </c>
      <c r="SOS1216" s="231">
        <v>7</v>
      </c>
      <c r="SOT1216" s="231">
        <v>2</v>
      </c>
      <c r="SOU1216" s="232" t="s">
        <v>236</v>
      </c>
      <c r="SOV1216" s="233">
        <v>0</v>
      </c>
      <c r="SOW1216" s="234"/>
      <c r="SOX1216" s="235" t="e">
        <f>SOX1217</f>
        <v>#REF!</v>
      </c>
      <c r="SOY1216" s="229" t="s">
        <v>235</v>
      </c>
      <c r="SOZ1216" s="230" t="s">
        <v>25</v>
      </c>
      <c r="SPA1216" s="231">
        <v>7</v>
      </c>
      <c r="SPB1216" s="231">
        <v>2</v>
      </c>
      <c r="SPC1216" s="232" t="s">
        <v>236</v>
      </c>
      <c r="SPD1216" s="233">
        <v>0</v>
      </c>
      <c r="SPE1216" s="234"/>
      <c r="SPF1216" s="235" t="e">
        <f>SPF1217</f>
        <v>#REF!</v>
      </c>
      <c r="SPG1216" s="229" t="s">
        <v>235</v>
      </c>
      <c r="SPH1216" s="230" t="s">
        <v>25</v>
      </c>
      <c r="SPI1216" s="231">
        <v>7</v>
      </c>
      <c r="SPJ1216" s="231">
        <v>2</v>
      </c>
      <c r="SPK1216" s="232" t="s">
        <v>236</v>
      </c>
      <c r="SPL1216" s="233">
        <v>0</v>
      </c>
      <c r="SPM1216" s="234"/>
      <c r="SPN1216" s="235" t="e">
        <f>SPN1217</f>
        <v>#REF!</v>
      </c>
      <c r="SPO1216" s="229" t="s">
        <v>235</v>
      </c>
      <c r="SPP1216" s="230" t="s">
        <v>25</v>
      </c>
      <c r="SPQ1216" s="231">
        <v>7</v>
      </c>
      <c r="SPR1216" s="231">
        <v>2</v>
      </c>
      <c r="SPS1216" s="232" t="s">
        <v>236</v>
      </c>
      <c r="SPT1216" s="233">
        <v>0</v>
      </c>
      <c r="SPU1216" s="234"/>
      <c r="SPV1216" s="235" t="e">
        <f>SPV1217</f>
        <v>#REF!</v>
      </c>
      <c r="SPW1216" s="229" t="s">
        <v>235</v>
      </c>
      <c r="SPX1216" s="230" t="s">
        <v>25</v>
      </c>
      <c r="SPY1216" s="231">
        <v>7</v>
      </c>
      <c r="SPZ1216" s="231">
        <v>2</v>
      </c>
      <c r="SQA1216" s="232" t="s">
        <v>236</v>
      </c>
      <c r="SQB1216" s="233">
        <v>0</v>
      </c>
      <c r="SQC1216" s="234"/>
      <c r="SQD1216" s="235" t="e">
        <f>SQD1217</f>
        <v>#REF!</v>
      </c>
      <c r="SQE1216" s="229" t="s">
        <v>235</v>
      </c>
      <c r="SQF1216" s="230" t="s">
        <v>25</v>
      </c>
      <c r="SQG1216" s="231">
        <v>7</v>
      </c>
      <c r="SQH1216" s="231">
        <v>2</v>
      </c>
      <c r="SQI1216" s="232" t="s">
        <v>236</v>
      </c>
      <c r="SQJ1216" s="233">
        <v>0</v>
      </c>
      <c r="SQK1216" s="234"/>
      <c r="SQL1216" s="235" t="e">
        <f>SQL1217</f>
        <v>#REF!</v>
      </c>
      <c r="SQM1216" s="229" t="s">
        <v>235</v>
      </c>
      <c r="SQN1216" s="230" t="s">
        <v>25</v>
      </c>
      <c r="SQO1216" s="231">
        <v>7</v>
      </c>
      <c r="SQP1216" s="231">
        <v>2</v>
      </c>
      <c r="SQQ1216" s="232" t="s">
        <v>236</v>
      </c>
      <c r="SQR1216" s="233">
        <v>0</v>
      </c>
      <c r="SQS1216" s="234"/>
      <c r="SQT1216" s="235" t="e">
        <f>SQT1217</f>
        <v>#REF!</v>
      </c>
      <c r="SQU1216" s="229" t="s">
        <v>235</v>
      </c>
      <c r="SQV1216" s="230" t="s">
        <v>25</v>
      </c>
      <c r="SQW1216" s="231">
        <v>7</v>
      </c>
      <c r="SQX1216" s="231">
        <v>2</v>
      </c>
      <c r="SQY1216" s="232" t="s">
        <v>236</v>
      </c>
      <c r="SQZ1216" s="233">
        <v>0</v>
      </c>
      <c r="SRA1216" s="234"/>
      <c r="SRB1216" s="235" t="e">
        <f>SRB1217</f>
        <v>#REF!</v>
      </c>
      <c r="SRC1216" s="229" t="s">
        <v>235</v>
      </c>
      <c r="SRD1216" s="230" t="s">
        <v>25</v>
      </c>
      <c r="SRE1216" s="231">
        <v>7</v>
      </c>
      <c r="SRF1216" s="231">
        <v>2</v>
      </c>
      <c r="SRG1216" s="232" t="s">
        <v>236</v>
      </c>
      <c r="SRH1216" s="233">
        <v>0</v>
      </c>
      <c r="SRI1216" s="234"/>
      <c r="SRJ1216" s="235" t="e">
        <f>SRJ1217</f>
        <v>#REF!</v>
      </c>
      <c r="SRK1216" s="229" t="s">
        <v>235</v>
      </c>
      <c r="SRL1216" s="230" t="s">
        <v>25</v>
      </c>
      <c r="SRM1216" s="231">
        <v>7</v>
      </c>
      <c r="SRN1216" s="231">
        <v>2</v>
      </c>
      <c r="SRO1216" s="232" t="s">
        <v>236</v>
      </c>
      <c r="SRP1216" s="233">
        <v>0</v>
      </c>
      <c r="SRQ1216" s="234"/>
      <c r="SRR1216" s="235" t="e">
        <f>SRR1217</f>
        <v>#REF!</v>
      </c>
      <c r="SRS1216" s="229" t="s">
        <v>235</v>
      </c>
      <c r="SRT1216" s="230" t="s">
        <v>25</v>
      </c>
      <c r="SRU1216" s="231">
        <v>7</v>
      </c>
      <c r="SRV1216" s="231">
        <v>2</v>
      </c>
      <c r="SRW1216" s="232" t="s">
        <v>236</v>
      </c>
      <c r="SRX1216" s="233">
        <v>0</v>
      </c>
      <c r="SRY1216" s="234"/>
      <c r="SRZ1216" s="235" t="e">
        <f>SRZ1217</f>
        <v>#REF!</v>
      </c>
      <c r="SSA1216" s="229" t="s">
        <v>235</v>
      </c>
      <c r="SSB1216" s="230" t="s">
        <v>25</v>
      </c>
      <c r="SSC1216" s="231">
        <v>7</v>
      </c>
      <c r="SSD1216" s="231">
        <v>2</v>
      </c>
      <c r="SSE1216" s="232" t="s">
        <v>236</v>
      </c>
      <c r="SSF1216" s="233">
        <v>0</v>
      </c>
      <c r="SSG1216" s="234"/>
      <c r="SSH1216" s="235" t="e">
        <f>SSH1217</f>
        <v>#REF!</v>
      </c>
      <c r="SSI1216" s="229" t="s">
        <v>235</v>
      </c>
      <c r="SSJ1216" s="230" t="s">
        <v>25</v>
      </c>
      <c r="SSK1216" s="231">
        <v>7</v>
      </c>
      <c r="SSL1216" s="231">
        <v>2</v>
      </c>
      <c r="SSM1216" s="232" t="s">
        <v>236</v>
      </c>
      <c r="SSN1216" s="233">
        <v>0</v>
      </c>
      <c r="SSO1216" s="234"/>
      <c r="SSP1216" s="235" t="e">
        <f>SSP1217</f>
        <v>#REF!</v>
      </c>
      <c r="SSQ1216" s="229" t="s">
        <v>235</v>
      </c>
      <c r="SSR1216" s="230" t="s">
        <v>25</v>
      </c>
      <c r="SSS1216" s="231">
        <v>7</v>
      </c>
      <c r="SST1216" s="231">
        <v>2</v>
      </c>
      <c r="SSU1216" s="232" t="s">
        <v>236</v>
      </c>
      <c r="SSV1216" s="233">
        <v>0</v>
      </c>
      <c r="SSW1216" s="234"/>
      <c r="SSX1216" s="235" t="e">
        <f>SSX1217</f>
        <v>#REF!</v>
      </c>
      <c r="SSY1216" s="229" t="s">
        <v>235</v>
      </c>
      <c r="SSZ1216" s="230" t="s">
        <v>25</v>
      </c>
      <c r="STA1216" s="231">
        <v>7</v>
      </c>
      <c r="STB1216" s="231">
        <v>2</v>
      </c>
      <c r="STC1216" s="232" t="s">
        <v>236</v>
      </c>
      <c r="STD1216" s="233">
        <v>0</v>
      </c>
      <c r="STE1216" s="234"/>
      <c r="STF1216" s="235" t="e">
        <f>STF1217</f>
        <v>#REF!</v>
      </c>
      <c r="STG1216" s="229" t="s">
        <v>235</v>
      </c>
      <c r="STH1216" s="230" t="s">
        <v>25</v>
      </c>
      <c r="STI1216" s="231">
        <v>7</v>
      </c>
      <c r="STJ1216" s="231">
        <v>2</v>
      </c>
      <c r="STK1216" s="232" t="s">
        <v>236</v>
      </c>
      <c r="STL1216" s="233">
        <v>0</v>
      </c>
      <c r="STM1216" s="234"/>
      <c r="STN1216" s="235" t="e">
        <f>STN1217</f>
        <v>#REF!</v>
      </c>
      <c r="STO1216" s="229" t="s">
        <v>235</v>
      </c>
      <c r="STP1216" s="230" t="s">
        <v>25</v>
      </c>
      <c r="STQ1216" s="231">
        <v>7</v>
      </c>
      <c r="STR1216" s="231">
        <v>2</v>
      </c>
      <c r="STS1216" s="232" t="s">
        <v>236</v>
      </c>
      <c r="STT1216" s="233">
        <v>0</v>
      </c>
      <c r="STU1216" s="234"/>
      <c r="STV1216" s="235" t="e">
        <f>STV1217</f>
        <v>#REF!</v>
      </c>
      <c r="STW1216" s="229" t="s">
        <v>235</v>
      </c>
      <c r="STX1216" s="230" t="s">
        <v>25</v>
      </c>
      <c r="STY1216" s="231">
        <v>7</v>
      </c>
      <c r="STZ1216" s="231">
        <v>2</v>
      </c>
      <c r="SUA1216" s="232" t="s">
        <v>236</v>
      </c>
      <c r="SUB1216" s="233">
        <v>0</v>
      </c>
      <c r="SUC1216" s="234"/>
      <c r="SUD1216" s="235" t="e">
        <f>SUD1217</f>
        <v>#REF!</v>
      </c>
      <c r="SUE1216" s="229" t="s">
        <v>235</v>
      </c>
      <c r="SUF1216" s="230" t="s">
        <v>25</v>
      </c>
      <c r="SUG1216" s="231">
        <v>7</v>
      </c>
      <c r="SUH1216" s="231">
        <v>2</v>
      </c>
      <c r="SUI1216" s="232" t="s">
        <v>236</v>
      </c>
      <c r="SUJ1216" s="233">
        <v>0</v>
      </c>
      <c r="SUK1216" s="234"/>
      <c r="SUL1216" s="235" t="e">
        <f>SUL1217</f>
        <v>#REF!</v>
      </c>
      <c r="SUM1216" s="229" t="s">
        <v>235</v>
      </c>
      <c r="SUN1216" s="230" t="s">
        <v>25</v>
      </c>
      <c r="SUO1216" s="231">
        <v>7</v>
      </c>
      <c r="SUP1216" s="231">
        <v>2</v>
      </c>
      <c r="SUQ1216" s="232" t="s">
        <v>236</v>
      </c>
      <c r="SUR1216" s="233">
        <v>0</v>
      </c>
      <c r="SUS1216" s="234"/>
      <c r="SUT1216" s="235" t="e">
        <f>SUT1217</f>
        <v>#REF!</v>
      </c>
      <c r="SUU1216" s="229" t="s">
        <v>235</v>
      </c>
      <c r="SUV1216" s="230" t="s">
        <v>25</v>
      </c>
      <c r="SUW1216" s="231">
        <v>7</v>
      </c>
      <c r="SUX1216" s="231">
        <v>2</v>
      </c>
      <c r="SUY1216" s="232" t="s">
        <v>236</v>
      </c>
      <c r="SUZ1216" s="233">
        <v>0</v>
      </c>
      <c r="SVA1216" s="234"/>
      <c r="SVB1216" s="235" t="e">
        <f>SVB1217</f>
        <v>#REF!</v>
      </c>
      <c r="SVC1216" s="229" t="s">
        <v>235</v>
      </c>
      <c r="SVD1216" s="230" t="s">
        <v>25</v>
      </c>
      <c r="SVE1216" s="231">
        <v>7</v>
      </c>
      <c r="SVF1216" s="231">
        <v>2</v>
      </c>
      <c r="SVG1216" s="232" t="s">
        <v>236</v>
      </c>
      <c r="SVH1216" s="233">
        <v>0</v>
      </c>
      <c r="SVI1216" s="234"/>
      <c r="SVJ1216" s="235" t="e">
        <f>SVJ1217</f>
        <v>#REF!</v>
      </c>
      <c r="SVK1216" s="229" t="s">
        <v>235</v>
      </c>
      <c r="SVL1216" s="230" t="s">
        <v>25</v>
      </c>
      <c r="SVM1216" s="231">
        <v>7</v>
      </c>
      <c r="SVN1216" s="231">
        <v>2</v>
      </c>
      <c r="SVO1216" s="232" t="s">
        <v>236</v>
      </c>
      <c r="SVP1216" s="233">
        <v>0</v>
      </c>
      <c r="SVQ1216" s="234"/>
      <c r="SVR1216" s="235" t="e">
        <f>SVR1217</f>
        <v>#REF!</v>
      </c>
      <c r="SVS1216" s="229" t="s">
        <v>235</v>
      </c>
      <c r="SVT1216" s="230" t="s">
        <v>25</v>
      </c>
      <c r="SVU1216" s="231">
        <v>7</v>
      </c>
      <c r="SVV1216" s="231">
        <v>2</v>
      </c>
      <c r="SVW1216" s="232" t="s">
        <v>236</v>
      </c>
      <c r="SVX1216" s="233">
        <v>0</v>
      </c>
      <c r="SVY1216" s="234"/>
      <c r="SVZ1216" s="235" t="e">
        <f>SVZ1217</f>
        <v>#REF!</v>
      </c>
      <c r="SWA1216" s="229" t="s">
        <v>235</v>
      </c>
      <c r="SWB1216" s="230" t="s">
        <v>25</v>
      </c>
      <c r="SWC1216" s="231">
        <v>7</v>
      </c>
      <c r="SWD1216" s="231">
        <v>2</v>
      </c>
      <c r="SWE1216" s="232" t="s">
        <v>236</v>
      </c>
      <c r="SWF1216" s="233">
        <v>0</v>
      </c>
      <c r="SWG1216" s="234"/>
      <c r="SWH1216" s="235" t="e">
        <f>SWH1217</f>
        <v>#REF!</v>
      </c>
      <c r="SWI1216" s="229" t="s">
        <v>235</v>
      </c>
      <c r="SWJ1216" s="230" t="s">
        <v>25</v>
      </c>
      <c r="SWK1216" s="231">
        <v>7</v>
      </c>
      <c r="SWL1216" s="231">
        <v>2</v>
      </c>
      <c r="SWM1216" s="232" t="s">
        <v>236</v>
      </c>
      <c r="SWN1216" s="233">
        <v>0</v>
      </c>
      <c r="SWO1216" s="234"/>
      <c r="SWP1216" s="235" t="e">
        <f>SWP1217</f>
        <v>#REF!</v>
      </c>
      <c r="SWQ1216" s="229" t="s">
        <v>235</v>
      </c>
      <c r="SWR1216" s="230" t="s">
        <v>25</v>
      </c>
      <c r="SWS1216" s="231">
        <v>7</v>
      </c>
      <c r="SWT1216" s="231">
        <v>2</v>
      </c>
      <c r="SWU1216" s="232" t="s">
        <v>236</v>
      </c>
      <c r="SWV1216" s="233">
        <v>0</v>
      </c>
      <c r="SWW1216" s="234"/>
      <c r="SWX1216" s="235" t="e">
        <f>SWX1217</f>
        <v>#REF!</v>
      </c>
      <c r="SWY1216" s="229" t="s">
        <v>235</v>
      </c>
      <c r="SWZ1216" s="230" t="s">
        <v>25</v>
      </c>
      <c r="SXA1216" s="231">
        <v>7</v>
      </c>
      <c r="SXB1216" s="231">
        <v>2</v>
      </c>
      <c r="SXC1216" s="232" t="s">
        <v>236</v>
      </c>
      <c r="SXD1216" s="233">
        <v>0</v>
      </c>
      <c r="SXE1216" s="234"/>
      <c r="SXF1216" s="235" t="e">
        <f>SXF1217</f>
        <v>#REF!</v>
      </c>
      <c r="SXG1216" s="229" t="s">
        <v>235</v>
      </c>
      <c r="SXH1216" s="230" t="s">
        <v>25</v>
      </c>
      <c r="SXI1216" s="231">
        <v>7</v>
      </c>
      <c r="SXJ1216" s="231">
        <v>2</v>
      </c>
      <c r="SXK1216" s="232" t="s">
        <v>236</v>
      </c>
      <c r="SXL1216" s="233">
        <v>0</v>
      </c>
      <c r="SXM1216" s="234"/>
      <c r="SXN1216" s="235" t="e">
        <f>SXN1217</f>
        <v>#REF!</v>
      </c>
      <c r="SXO1216" s="229" t="s">
        <v>235</v>
      </c>
      <c r="SXP1216" s="230" t="s">
        <v>25</v>
      </c>
      <c r="SXQ1216" s="231">
        <v>7</v>
      </c>
      <c r="SXR1216" s="231">
        <v>2</v>
      </c>
      <c r="SXS1216" s="232" t="s">
        <v>236</v>
      </c>
      <c r="SXT1216" s="233">
        <v>0</v>
      </c>
      <c r="SXU1216" s="234"/>
      <c r="SXV1216" s="235" t="e">
        <f>SXV1217</f>
        <v>#REF!</v>
      </c>
      <c r="SXW1216" s="229" t="s">
        <v>235</v>
      </c>
      <c r="SXX1216" s="230" t="s">
        <v>25</v>
      </c>
      <c r="SXY1216" s="231">
        <v>7</v>
      </c>
      <c r="SXZ1216" s="231">
        <v>2</v>
      </c>
      <c r="SYA1216" s="232" t="s">
        <v>236</v>
      </c>
      <c r="SYB1216" s="233">
        <v>0</v>
      </c>
      <c r="SYC1216" s="234"/>
      <c r="SYD1216" s="235" t="e">
        <f>SYD1217</f>
        <v>#REF!</v>
      </c>
      <c r="SYE1216" s="229" t="s">
        <v>235</v>
      </c>
      <c r="SYF1216" s="230" t="s">
        <v>25</v>
      </c>
      <c r="SYG1216" s="231">
        <v>7</v>
      </c>
      <c r="SYH1216" s="231">
        <v>2</v>
      </c>
      <c r="SYI1216" s="232" t="s">
        <v>236</v>
      </c>
      <c r="SYJ1216" s="233">
        <v>0</v>
      </c>
      <c r="SYK1216" s="234"/>
      <c r="SYL1216" s="235" t="e">
        <f>SYL1217</f>
        <v>#REF!</v>
      </c>
      <c r="SYM1216" s="229" t="s">
        <v>235</v>
      </c>
      <c r="SYN1216" s="230" t="s">
        <v>25</v>
      </c>
      <c r="SYO1216" s="231">
        <v>7</v>
      </c>
      <c r="SYP1216" s="231">
        <v>2</v>
      </c>
      <c r="SYQ1216" s="232" t="s">
        <v>236</v>
      </c>
      <c r="SYR1216" s="233">
        <v>0</v>
      </c>
      <c r="SYS1216" s="234"/>
      <c r="SYT1216" s="235" t="e">
        <f>SYT1217</f>
        <v>#REF!</v>
      </c>
      <c r="SYU1216" s="229" t="s">
        <v>235</v>
      </c>
      <c r="SYV1216" s="230" t="s">
        <v>25</v>
      </c>
      <c r="SYW1216" s="231">
        <v>7</v>
      </c>
      <c r="SYX1216" s="231">
        <v>2</v>
      </c>
      <c r="SYY1216" s="232" t="s">
        <v>236</v>
      </c>
      <c r="SYZ1216" s="233">
        <v>0</v>
      </c>
      <c r="SZA1216" s="234"/>
      <c r="SZB1216" s="235" t="e">
        <f>SZB1217</f>
        <v>#REF!</v>
      </c>
      <c r="SZC1216" s="229" t="s">
        <v>235</v>
      </c>
      <c r="SZD1216" s="230" t="s">
        <v>25</v>
      </c>
      <c r="SZE1216" s="231">
        <v>7</v>
      </c>
      <c r="SZF1216" s="231">
        <v>2</v>
      </c>
      <c r="SZG1216" s="232" t="s">
        <v>236</v>
      </c>
      <c r="SZH1216" s="233">
        <v>0</v>
      </c>
      <c r="SZI1216" s="234"/>
      <c r="SZJ1216" s="235" t="e">
        <f>SZJ1217</f>
        <v>#REF!</v>
      </c>
      <c r="SZK1216" s="229" t="s">
        <v>235</v>
      </c>
      <c r="SZL1216" s="230" t="s">
        <v>25</v>
      </c>
      <c r="SZM1216" s="231">
        <v>7</v>
      </c>
      <c r="SZN1216" s="231">
        <v>2</v>
      </c>
      <c r="SZO1216" s="232" t="s">
        <v>236</v>
      </c>
      <c r="SZP1216" s="233">
        <v>0</v>
      </c>
      <c r="SZQ1216" s="234"/>
      <c r="SZR1216" s="235" t="e">
        <f>SZR1217</f>
        <v>#REF!</v>
      </c>
      <c r="SZS1216" s="229" t="s">
        <v>235</v>
      </c>
      <c r="SZT1216" s="230" t="s">
        <v>25</v>
      </c>
      <c r="SZU1216" s="231">
        <v>7</v>
      </c>
      <c r="SZV1216" s="231">
        <v>2</v>
      </c>
      <c r="SZW1216" s="232" t="s">
        <v>236</v>
      </c>
      <c r="SZX1216" s="233">
        <v>0</v>
      </c>
      <c r="SZY1216" s="234"/>
      <c r="SZZ1216" s="235" t="e">
        <f>SZZ1217</f>
        <v>#REF!</v>
      </c>
      <c r="TAA1216" s="229" t="s">
        <v>235</v>
      </c>
      <c r="TAB1216" s="230" t="s">
        <v>25</v>
      </c>
      <c r="TAC1216" s="231">
        <v>7</v>
      </c>
      <c r="TAD1216" s="231">
        <v>2</v>
      </c>
      <c r="TAE1216" s="232" t="s">
        <v>236</v>
      </c>
      <c r="TAF1216" s="233">
        <v>0</v>
      </c>
      <c r="TAG1216" s="234"/>
      <c r="TAH1216" s="235" t="e">
        <f>TAH1217</f>
        <v>#REF!</v>
      </c>
      <c r="TAI1216" s="229" t="s">
        <v>235</v>
      </c>
      <c r="TAJ1216" s="230" t="s">
        <v>25</v>
      </c>
      <c r="TAK1216" s="231">
        <v>7</v>
      </c>
      <c r="TAL1216" s="231">
        <v>2</v>
      </c>
      <c r="TAM1216" s="232" t="s">
        <v>236</v>
      </c>
      <c r="TAN1216" s="233">
        <v>0</v>
      </c>
      <c r="TAO1216" s="234"/>
      <c r="TAP1216" s="235" t="e">
        <f>TAP1217</f>
        <v>#REF!</v>
      </c>
      <c r="TAQ1216" s="229" t="s">
        <v>235</v>
      </c>
      <c r="TAR1216" s="230" t="s">
        <v>25</v>
      </c>
      <c r="TAS1216" s="231">
        <v>7</v>
      </c>
      <c r="TAT1216" s="231">
        <v>2</v>
      </c>
      <c r="TAU1216" s="232" t="s">
        <v>236</v>
      </c>
      <c r="TAV1216" s="233">
        <v>0</v>
      </c>
      <c r="TAW1216" s="234"/>
      <c r="TAX1216" s="235" t="e">
        <f>TAX1217</f>
        <v>#REF!</v>
      </c>
      <c r="TAY1216" s="229" t="s">
        <v>235</v>
      </c>
      <c r="TAZ1216" s="230" t="s">
        <v>25</v>
      </c>
      <c r="TBA1216" s="231">
        <v>7</v>
      </c>
      <c r="TBB1216" s="231">
        <v>2</v>
      </c>
      <c r="TBC1216" s="232" t="s">
        <v>236</v>
      </c>
      <c r="TBD1216" s="233">
        <v>0</v>
      </c>
      <c r="TBE1216" s="234"/>
      <c r="TBF1216" s="235" t="e">
        <f>TBF1217</f>
        <v>#REF!</v>
      </c>
      <c r="TBG1216" s="229" t="s">
        <v>235</v>
      </c>
      <c r="TBH1216" s="230" t="s">
        <v>25</v>
      </c>
      <c r="TBI1216" s="231">
        <v>7</v>
      </c>
      <c r="TBJ1216" s="231">
        <v>2</v>
      </c>
      <c r="TBK1216" s="232" t="s">
        <v>236</v>
      </c>
      <c r="TBL1216" s="233">
        <v>0</v>
      </c>
      <c r="TBM1216" s="234"/>
      <c r="TBN1216" s="235" t="e">
        <f>TBN1217</f>
        <v>#REF!</v>
      </c>
      <c r="TBO1216" s="229" t="s">
        <v>235</v>
      </c>
      <c r="TBP1216" s="230" t="s">
        <v>25</v>
      </c>
      <c r="TBQ1216" s="231">
        <v>7</v>
      </c>
      <c r="TBR1216" s="231">
        <v>2</v>
      </c>
      <c r="TBS1216" s="232" t="s">
        <v>236</v>
      </c>
      <c r="TBT1216" s="233">
        <v>0</v>
      </c>
      <c r="TBU1216" s="234"/>
      <c r="TBV1216" s="235" t="e">
        <f>TBV1217</f>
        <v>#REF!</v>
      </c>
      <c r="TBW1216" s="229" t="s">
        <v>235</v>
      </c>
      <c r="TBX1216" s="230" t="s">
        <v>25</v>
      </c>
      <c r="TBY1216" s="231">
        <v>7</v>
      </c>
      <c r="TBZ1216" s="231">
        <v>2</v>
      </c>
      <c r="TCA1216" s="232" t="s">
        <v>236</v>
      </c>
      <c r="TCB1216" s="233">
        <v>0</v>
      </c>
      <c r="TCC1216" s="234"/>
      <c r="TCD1216" s="235" t="e">
        <f>TCD1217</f>
        <v>#REF!</v>
      </c>
      <c r="TCE1216" s="229" t="s">
        <v>235</v>
      </c>
      <c r="TCF1216" s="230" t="s">
        <v>25</v>
      </c>
      <c r="TCG1216" s="231">
        <v>7</v>
      </c>
      <c r="TCH1216" s="231">
        <v>2</v>
      </c>
      <c r="TCI1216" s="232" t="s">
        <v>236</v>
      </c>
      <c r="TCJ1216" s="233">
        <v>0</v>
      </c>
      <c r="TCK1216" s="234"/>
      <c r="TCL1216" s="235" t="e">
        <f>TCL1217</f>
        <v>#REF!</v>
      </c>
      <c r="TCM1216" s="229" t="s">
        <v>235</v>
      </c>
      <c r="TCN1216" s="230" t="s">
        <v>25</v>
      </c>
      <c r="TCO1216" s="231">
        <v>7</v>
      </c>
      <c r="TCP1216" s="231">
        <v>2</v>
      </c>
      <c r="TCQ1216" s="232" t="s">
        <v>236</v>
      </c>
      <c r="TCR1216" s="233">
        <v>0</v>
      </c>
      <c r="TCS1216" s="234"/>
      <c r="TCT1216" s="235" t="e">
        <f>TCT1217</f>
        <v>#REF!</v>
      </c>
      <c r="TCU1216" s="229" t="s">
        <v>235</v>
      </c>
      <c r="TCV1216" s="230" t="s">
        <v>25</v>
      </c>
      <c r="TCW1216" s="231">
        <v>7</v>
      </c>
      <c r="TCX1216" s="231">
        <v>2</v>
      </c>
      <c r="TCY1216" s="232" t="s">
        <v>236</v>
      </c>
      <c r="TCZ1216" s="233">
        <v>0</v>
      </c>
      <c r="TDA1216" s="234"/>
      <c r="TDB1216" s="235" t="e">
        <f>TDB1217</f>
        <v>#REF!</v>
      </c>
      <c r="TDC1216" s="229" t="s">
        <v>235</v>
      </c>
      <c r="TDD1216" s="230" t="s">
        <v>25</v>
      </c>
      <c r="TDE1216" s="231">
        <v>7</v>
      </c>
      <c r="TDF1216" s="231">
        <v>2</v>
      </c>
      <c r="TDG1216" s="232" t="s">
        <v>236</v>
      </c>
      <c r="TDH1216" s="233">
        <v>0</v>
      </c>
      <c r="TDI1216" s="234"/>
      <c r="TDJ1216" s="235" t="e">
        <f>TDJ1217</f>
        <v>#REF!</v>
      </c>
      <c r="TDK1216" s="229" t="s">
        <v>235</v>
      </c>
      <c r="TDL1216" s="230" t="s">
        <v>25</v>
      </c>
      <c r="TDM1216" s="231">
        <v>7</v>
      </c>
      <c r="TDN1216" s="231">
        <v>2</v>
      </c>
      <c r="TDO1216" s="232" t="s">
        <v>236</v>
      </c>
      <c r="TDP1216" s="233">
        <v>0</v>
      </c>
      <c r="TDQ1216" s="234"/>
      <c r="TDR1216" s="235" t="e">
        <f>TDR1217</f>
        <v>#REF!</v>
      </c>
      <c r="TDS1216" s="229" t="s">
        <v>235</v>
      </c>
      <c r="TDT1216" s="230" t="s">
        <v>25</v>
      </c>
      <c r="TDU1216" s="231">
        <v>7</v>
      </c>
      <c r="TDV1216" s="231">
        <v>2</v>
      </c>
      <c r="TDW1216" s="232" t="s">
        <v>236</v>
      </c>
      <c r="TDX1216" s="233">
        <v>0</v>
      </c>
      <c r="TDY1216" s="234"/>
      <c r="TDZ1216" s="235" t="e">
        <f>TDZ1217</f>
        <v>#REF!</v>
      </c>
      <c r="TEA1216" s="229" t="s">
        <v>235</v>
      </c>
      <c r="TEB1216" s="230" t="s">
        <v>25</v>
      </c>
      <c r="TEC1216" s="231">
        <v>7</v>
      </c>
      <c r="TED1216" s="231">
        <v>2</v>
      </c>
      <c r="TEE1216" s="232" t="s">
        <v>236</v>
      </c>
      <c r="TEF1216" s="233">
        <v>0</v>
      </c>
      <c r="TEG1216" s="234"/>
      <c r="TEH1216" s="235" t="e">
        <f>TEH1217</f>
        <v>#REF!</v>
      </c>
      <c r="TEI1216" s="229" t="s">
        <v>235</v>
      </c>
      <c r="TEJ1216" s="230" t="s">
        <v>25</v>
      </c>
      <c r="TEK1216" s="231">
        <v>7</v>
      </c>
      <c r="TEL1216" s="231">
        <v>2</v>
      </c>
      <c r="TEM1216" s="232" t="s">
        <v>236</v>
      </c>
      <c r="TEN1216" s="233">
        <v>0</v>
      </c>
      <c r="TEO1216" s="234"/>
      <c r="TEP1216" s="235" t="e">
        <f>TEP1217</f>
        <v>#REF!</v>
      </c>
      <c r="TEQ1216" s="229" t="s">
        <v>235</v>
      </c>
      <c r="TER1216" s="230" t="s">
        <v>25</v>
      </c>
      <c r="TES1216" s="231">
        <v>7</v>
      </c>
      <c r="TET1216" s="231">
        <v>2</v>
      </c>
      <c r="TEU1216" s="232" t="s">
        <v>236</v>
      </c>
      <c r="TEV1216" s="233">
        <v>0</v>
      </c>
      <c r="TEW1216" s="234"/>
      <c r="TEX1216" s="235" t="e">
        <f>TEX1217</f>
        <v>#REF!</v>
      </c>
      <c r="TEY1216" s="229" t="s">
        <v>235</v>
      </c>
      <c r="TEZ1216" s="230" t="s">
        <v>25</v>
      </c>
      <c r="TFA1216" s="231">
        <v>7</v>
      </c>
      <c r="TFB1216" s="231">
        <v>2</v>
      </c>
      <c r="TFC1216" s="232" t="s">
        <v>236</v>
      </c>
      <c r="TFD1216" s="233">
        <v>0</v>
      </c>
      <c r="TFE1216" s="234"/>
      <c r="TFF1216" s="235" t="e">
        <f>TFF1217</f>
        <v>#REF!</v>
      </c>
      <c r="TFG1216" s="229" t="s">
        <v>235</v>
      </c>
      <c r="TFH1216" s="230" t="s">
        <v>25</v>
      </c>
      <c r="TFI1216" s="231">
        <v>7</v>
      </c>
      <c r="TFJ1216" s="231">
        <v>2</v>
      </c>
      <c r="TFK1216" s="232" t="s">
        <v>236</v>
      </c>
      <c r="TFL1216" s="233">
        <v>0</v>
      </c>
      <c r="TFM1216" s="234"/>
      <c r="TFN1216" s="235" t="e">
        <f>TFN1217</f>
        <v>#REF!</v>
      </c>
      <c r="TFO1216" s="229" t="s">
        <v>235</v>
      </c>
      <c r="TFP1216" s="230" t="s">
        <v>25</v>
      </c>
      <c r="TFQ1216" s="231">
        <v>7</v>
      </c>
      <c r="TFR1216" s="231">
        <v>2</v>
      </c>
      <c r="TFS1216" s="232" t="s">
        <v>236</v>
      </c>
      <c r="TFT1216" s="233">
        <v>0</v>
      </c>
      <c r="TFU1216" s="234"/>
      <c r="TFV1216" s="235" t="e">
        <f>TFV1217</f>
        <v>#REF!</v>
      </c>
      <c r="TFW1216" s="229" t="s">
        <v>235</v>
      </c>
      <c r="TFX1216" s="230" t="s">
        <v>25</v>
      </c>
      <c r="TFY1216" s="231">
        <v>7</v>
      </c>
      <c r="TFZ1216" s="231">
        <v>2</v>
      </c>
      <c r="TGA1216" s="232" t="s">
        <v>236</v>
      </c>
      <c r="TGB1216" s="233">
        <v>0</v>
      </c>
      <c r="TGC1216" s="234"/>
      <c r="TGD1216" s="235" t="e">
        <f>TGD1217</f>
        <v>#REF!</v>
      </c>
      <c r="TGE1216" s="229" t="s">
        <v>235</v>
      </c>
      <c r="TGF1216" s="230" t="s">
        <v>25</v>
      </c>
      <c r="TGG1216" s="231">
        <v>7</v>
      </c>
      <c r="TGH1216" s="231">
        <v>2</v>
      </c>
      <c r="TGI1216" s="232" t="s">
        <v>236</v>
      </c>
      <c r="TGJ1216" s="233">
        <v>0</v>
      </c>
      <c r="TGK1216" s="234"/>
      <c r="TGL1216" s="235" t="e">
        <f>TGL1217</f>
        <v>#REF!</v>
      </c>
      <c r="TGM1216" s="229" t="s">
        <v>235</v>
      </c>
      <c r="TGN1216" s="230" t="s">
        <v>25</v>
      </c>
      <c r="TGO1216" s="231">
        <v>7</v>
      </c>
      <c r="TGP1216" s="231">
        <v>2</v>
      </c>
      <c r="TGQ1216" s="232" t="s">
        <v>236</v>
      </c>
      <c r="TGR1216" s="233">
        <v>0</v>
      </c>
      <c r="TGS1216" s="234"/>
      <c r="TGT1216" s="235" t="e">
        <f>TGT1217</f>
        <v>#REF!</v>
      </c>
      <c r="TGU1216" s="229" t="s">
        <v>235</v>
      </c>
      <c r="TGV1216" s="230" t="s">
        <v>25</v>
      </c>
      <c r="TGW1216" s="231">
        <v>7</v>
      </c>
      <c r="TGX1216" s="231">
        <v>2</v>
      </c>
      <c r="TGY1216" s="232" t="s">
        <v>236</v>
      </c>
      <c r="TGZ1216" s="233">
        <v>0</v>
      </c>
      <c r="THA1216" s="234"/>
      <c r="THB1216" s="235" t="e">
        <f>THB1217</f>
        <v>#REF!</v>
      </c>
      <c r="THC1216" s="229" t="s">
        <v>235</v>
      </c>
      <c r="THD1216" s="230" t="s">
        <v>25</v>
      </c>
      <c r="THE1216" s="231">
        <v>7</v>
      </c>
      <c r="THF1216" s="231">
        <v>2</v>
      </c>
      <c r="THG1216" s="232" t="s">
        <v>236</v>
      </c>
      <c r="THH1216" s="233">
        <v>0</v>
      </c>
      <c r="THI1216" s="234"/>
      <c r="THJ1216" s="235" t="e">
        <f>THJ1217</f>
        <v>#REF!</v>
      </c>
      <c r="THK1216" s="229" t="s">
        <v>235</v>
      </c>
      <c r="THL1216" s="230" t="s">
        <v>25</v>
      </c>
      <c r="THM1216" s="231">
        <v>7</v>
      </c>
      <c r="THN1216" s="231">
        <v>2</v>
      </c>
      <c r="THO1216" s="232" t="s">
        <v>236</v>
      </c>
      <c r="THP1216" s="233">
        <v>0</v>
      </c>
      <c r="THQ1216" s="234"/>
      <c r="THR1216" s="235" t="e">
        <f>THR1217</f>
        <v>#REF!</v>
      </c>
      <c r="THS1216" s="229" t="s">
        <v>235</v>
      </c>
      <c r="THT1216" s="230" t="s">
        <v>25</v>
      </c>
      <c r="THU1216" s="231">
        <v>7</v>
      </c>
      <c r="THV1216" s="231">
        <v>2</v>
      </c>
      <c r="THW1216" s="232" t="s">
        <v>236</v>
      </c>
      <c r="THX1216" s="233">
        <v>0</v>
      </c>
      <c r="THY1216" s="234"/>
      <c r="THZ1216" s="235" t="e">
        <f>THZ1217</f>
        <v>#REF!</v>
      </c>
      <c r="TIA1216" s="229" t="s">
        <v>235</v>
      </c>
      <c r="TIB1216" s="230" t="s">
        <v>25</v>
      </c>
      <c r="TIC1216" s="231">
        <v>7</v>
      </c>
      <c r="TID1216" s="231">
        <v>2</v>
      </c>
      <c r="TIE1216" s="232" t="s">
        <v>236</v>
      </c>
      <c r="TIF1216" s="233">
        <v>0</v>
      </c>
      <c r="TIG1216" s="234"/>
      <c r="TIH1216" s="235" t="e">
        <f>TIH1217</f>
        <v>#REF!</v>
      </c>
      <c r="TII1216" s="229" t="s">
        <v>235</v>
      </c>
      <c r="TIJ1216" s="230" t="s">
        <v>25</v>
      </c>
      <c r="TIK1216" s="231">
        <v>7</v>
      </c>
      <c r="TIL1216" s="231">
        <v>2</v>
      </c>
      <c r="TIM1216" s="232" t="s">
        <v>236</v>
      </c>
      <c r="TIN1216" s="233">
        <v>0</v>
      </c>
      <c r="TIO1216" s="234"/>
      <c r="TIP1216" s="235" t="e">
        <f>TIP1217</f>
        <v>#REF!</v>
      </c>
      <c r="TIQ1216" s="229" t="s">
        <v>235</v>
      </c>
      <c r="TIR1216" s="230" t="s">
        <v>25</v>
      </c>
      <c r="TIS1216" s="231">
        <v>7</v>
      </c>
      <c r="TIT1216" s="231">
        <v>2</v>
      </c>
      <c r="TIU1216" s="232" t="s">
        <v>236</v>
      </c>
      <c r="TIV1216" s="233">
        <v>0</v>
      </c>
      <c r="TIW1216" s="234"/>
      <c r="TIX1216" s="235" t="e">
        <f>TIX1217</f>
        <v>#REF!</v>
      </c>
      <c r="TIY1216" s="229" t="s">
        <v>235</v>
      </c>
      <c r="TIZ1216" s="230" t="s">
        <v>25</v>
      </c>
      <c r="TJA1216" s="231">
        <v>7</v>
      </c>
      <c r="TJB1216" s="231">
        <v>2</v>
      </c>
      <c r="TJC1216" s="232" t="s">
        <v>236</v>
      </c>
      <c r="TJD1216" s="233">
        <v>0</v>
      </c>
      <c r="TJE1216" s="234"/>
      <c r="TJF1216" s="235" t="e">
        <f>TJF1217</f>
        <v>#REF!</v>
      </c>
      <c r="TJG1216" s="229" t="s">
        <v>235</v>
      </c>
      <c r="TJH1216" s="230" t="s">
        <v>25</v>
      </c>
      <c r="TJI1216" s="231">
        <v>7</v>
      </c>
      <c r="TJJ1216" s="231">
        <v>2</v>
      </c>
      <c r="TJK1216" s="232" t="s">
        <v>236</v>
      </c>
      <c r="TJL1216" s="233">
        <v>0</v>
      </c>
      <c r="TJM1216" s="234"/>
      <c r="TJN1216" s="235" t="e">
        <f>TJN1217</f>
        <v>#REF!</v>
      </c>
      <c r="TJO1216" s="229" t="s">
        <v>235</v>
      </c>
      <c r="TJP1216" s="230" t="s">
        <v>25</v>
      </c>
      <c r="TJQ1216" s="231">
        <v>7</v>
      </c>
      <c r="TJR1216" s="231">
        <v>2</v>
      </c>
      <c r="TJS1216" s="232" t="s">
        <v>236</v>
      </c>
      <c r="TJT1216" s="233">
        <v>0</v>
      </c>
      <c r="TJU1216" s="234"/>
      <c r="TJV1216" s="235" t="e">
        <f>TJV1217</f>
        <v>#REF!</v>
      </c>
      <c r="TJW1216" s="229" t="s">
        <v>235</v>
      </c>
      <c r="TJX1216" s="230" t="s">
        <v>25</v>
      </c>
      <c r="TJY1216" s="231">
        <v>7</v>
      </c>
      <c r="TJZ1216" s="231">
        <v>2</v>
      </c>
      <c r="TKA1216" s="232" t="s">
        <v>236</v>
      </c>
      <c r="TKB1216" s="233">
        <v>0</v>
      </c>
      <c r="TKC1216" s="234"/>
      <c r="TKD1216" s="235" t="e">
        <f>TKD1217</f>
        <v>#REF!</v>
      </c>
      <c r="TKE1216" s="229" t="s">
        <v>235</v>
      </c>
      <c r="TKF1216" s="230" t="s">
        <v>25</v>
      </c>
      <c r="TKG1216" s="231">
        <v>7</v>
      </c>
      <c r="TKH1216" s="231">
        <v>2</v>
      </c>
      <c r="TKI1216" s="232" t="s">
        <v>236</v>
      </c>
      <c r="TKJ1216" s="233">
        <v>0</v>
      </c>
      <c r="TKK1216" s="234"/>
      <c r="TKL1216" s="235" t="e">
        <f>TKL1217</f>
        <v>#REF!</v>
      </c>
      <c r="TKM1216" s="229" t="s">
        <v>235</v>
      </c>
      <c r="TKN1216" s="230" t="s">
        <v>25</v>
      </c>
      <c r="TKO1216" s="231">
        <v>7</v>
      </c>
      <c r="TKP1216" s="231">
        <v>2</v>
      </c>
      <c r="TKQ1216" s="232" t="s">
        <v>236</v>
      </c>
      <c r="TKR1216" s="233">
        <v>0</v>
      </c>
      <c r="TKS1216" s="234"/>
      <c r="TKT1216" s="235" t="e">
        <f>TKT1217</f>
        <v>#REF!</v>
      </c>
      <c r="TKU1216" s="229" t="s">
        <v>235</v>
      </c>
      <c r="TKV1216" s="230" t="s">
        <v>25</v>
      </c>
      <c r="TKW1216" s="231">
        <v>7</v>
      </c>
      <c r="TKX1216" s="231">
        <v>2</v>
      </c>
      <c r="TKY1216" s="232" t="s">
        <v>236</v>
      </c>
      <c r="TKZ1216" s="233">
        <v>0</v>
      </c>
      <c r="TLA1216" s="234"/>
      <c r="TLB1216" s="235" t="e">
        <f>TLB1217</f>
        <v>#REF!</v>
      </c>
      <c r="TLC1216" s="229" t="s">
        <v>235</v>
      </c>
      <c r="TLD1216" s="230" t="s">
        <v>25</v>
      </c>
      <c r="TLE1216" s="231">
        <v>7</v>
      </c>
      <c r="TLF1216" s="231">
        <v>2</v>
      </c>
      <c r="TLG1216" s="232" t="s">
        <v>236</v>
      </c>
      <c r="TLH1216" s="233">
        <v>0</v>
      </c>
      <c r="TLI1216" s="234"/>
      <c r="TLJ1216" s="235" t="e">
        <f>TLJ1217</f>
        <v>#REF!</v>
      </c>
      <c r="TLK1216" s="229" t="s">
        <v>235</v>
      </c>
      <c r="TLL1216" s="230" t="s">
        <v>25</v>
      </c>
      <c r="TLM1216" s="231">
        <v>7</v>
      </c>
      <c r="TLN1216" s="231">
        <v>2</v>
      </c>
      <c r="TLO1216" s="232" t="s">
        <v>236</v>
      </c>
      <c r="TLP1216" s="233">
        <v>0</v>
      </c>
      <c r="TLQ1216" s="234"/>
      <c r="TLR1216" s="235" t="e">
        <f>TLR1217</f>
        <v>#REF!</v>
      </c>
      <c r="TLS1216" s="229" t="s">
        <v>235</v>
      </c>
      <c r="TLT1216" s="230" t="s">
        <v>25</v>
      </c>
      <c r="TLU1216" s="231">
        <v>7</v>
      </c>
      <c r="TLV1216" s="231">
        <v>2</v>
      </c>
      <c r="TLW1216" s="232" t="s">
        <v>236</v>
      </c>
      <c r="TLX1216" s="233">
        <v>0</v>
      </c>
      <c r="TLY1216" s="234"/>
      <c r="TLZ1216" s="235" t="e">
        <f>TLZ1217</f>
        <v>#REF!</v>
      </c>
      <c r="TMA1216" s="229" t="s">
        <v>235</v>
      </c>
      <c r="TMB1216" s="230" t="s">
        <v>25</v>
      </c>
      <c r="TMC1216" s="231">
        <v>7</v>
      </c>
      <c r="TMD1216" s="231">
        <v>2</v>
      </c>
      <c r="TME1216" s="232" t="s">
        <v>236</v>
      </c>
      <c r="TMF1216" s="233">
        <v>0</v>
      </c>
      <c r="TMG1216" s="234"/>
      <c r="TMH1216" s="235" t="e">
        <f>TMH1217</f>
        <v>#REF!</v>
      </c>
      <c r="TMI1216" s="229" t="s">
        <v>235</v>
      </c>
      <c r="TMJ1216" s="230" t="s">
        <v>25</v>
      </c>
      <c r="TMK1216" s="231">
        <v>7</v>
      </c>
      <c r="TML1216" s="231">
        <v>2</v>
      </c>
      <c r="TMM1216" s="232" t="s">
        <v>236</v>
      </c>
      <c r="TMN1216" s="233">
        <v>0</v>
      </c>
      <c r="TMO1216" s="234"/>
      <c r="TMP1216" s="235" t="e">
        <f>TMP1217</f>
        <v>#REF!</v>
      </c>
      <c r="TMQ1216" s="229" t="s">
        <v>235</v>
      </c>
      <c r="TMR1216" s="230" t="s">
        <v>25</v>
      </c>
      <c r="TMS1216" s="231">
        <v>7</v>
      </c>
      <c r="TMT1216" s="231">
        <v>2</v>
      </c>
      <c r="TMU1216" s="232" t="s">
        <v>236</v>
      </c>
      <c r="TMV1216" s="233">
        <v>0</v>
      </c>
      <c r="TMW1216" s="234"/>
      <c r="TMX1216" s="235" t="e">
        <f>TMX1217</f>
        <v>#REF!</v>
      </c>
      <c r="TMY1216" s="229" t="s">
        <v>235</v>
      </c>
      <c r="TMZ1216" s="230" t="s">
        <v>25</v>
      </c>
      <c r="TNA1216" s="231">
        <v>7</v>
      </c>
      <c r="TNB1216" s="231">
        <v>2</v>
      </c>
      <c r="TNC1216" s="232" t="s">
        <v>236</v>
      </c>
      <c r="TND1216" s="233">
        <v>0</v>
      </c>
      <c r="TNE1216" s="234"/>
      <c r="TNF1216" s="235" t="e">
        <f>TNF1217</f>
        <v>#REF!</v>
      </c>
      <c r="TNG1216" s="229" t="s">
        <v>235</v>
      </c>
      <c r="TNH1216" s="230" t="s">
        <v>25</v>
      </c>
      <c r="TNI1216" s="231">
        <v>7</v>
      </c>
      <c r="TNJ1216" s="231">
        <v>2</v>
      </c>
      <c r="TNK1216" s="232" t="s">
        <v>236</v>
      </c>
      <c r="TNL1216" s="233">
        <v>0</v>
      </c>
      <c r="TNM1216" s="234"/>
      <c r="TNN1216" s="235" t="e">
        <f>TNN1217</f>
        <v>#REF!</v>
      </c>
      <c r="TNO1216" s="229" t="s">
        <v>235</v>
      </c>
      <c r="TNP1216" s="230" t="s">
        <v>25</v>
      </c>
      <c r="TNQ1216" s="231">
        <v>7</v>
      </c>
      <c r="TNR1216" s="231">
        <v>2</v>
      </c>
      <c r="TNS1216" s="232" t="s">
        <v>236</v>
      </c>
      <c r="TNT1216" s="233">
        <v>0</v>
      </c>
      <c r="TNU1216" s="234"/>
      <c r="TNV1216" s="235" t="e">
        <f>TNV1217</f>
        <v>#REF!</v>
      </c>
      <c r="TNW1216" s="229" t="s">
        <v>235</v>
      </c>
      <c r="TNX1216" s="230" t="s">
        <v>25</v>
      </c>
      <c r="TNY1216" s="231">
        <v>7</v>
      </c>
      <c r="TNZ1216" s="231">
        <v>2</v>
      </c>
      <c r="TOA1216" s="232" t="s">
        <v>236</v>
      </c>
      <c r="TOB1216" s="233">
        <v>0</v>
      </c>
      <c r="TOC1216" s="234"/>
      <c r="TOD1216" s="235" t="e">
        <f>TOD1217</f>
        <v>#REF!</v>
      </c>
      <c r="TOE1216" s="229" t="s">
        <v>235</v>
      </c>
      <c r="TOF1216" s="230" t="s">
        <v>25</v>
      </c>
      <c r="TOG1216" s="231">
        <v>7</v>
      </c>
      <c r="TOH1216" s="231">
        <v>2</v>
      </c>
      <c r="TOI1216" s="232" t="s">
        <v>236</v>
      </c>
      <c r="TOJ1216" s="233">
        <v>0</v>
      </c>
      <c r="TOK1216" s="234"/>
      <c r="TOL1216" s="235" t="e">
        <f>TOL1217</f>
        <v>#REF!</v>
      </c>
      <c r="TOM1216" s="229" t="s">
        <v>235</v>
      </c>
      <c r="TON1216" s="230" t="s">
        <v>25</v>
      </c>
      <c r="TOO1216" s="231">
        <v>7</v>
      </c>
      <c r="TOP1216" s="231">
        <v>2</v>
      </c>
      <c r="TOQ1216" s="232" t="s">
        <v>236</v>
      </c>
      <c r="TOR1216" s="233">
        <v>0</v>
      </c>
      <c r="TOS1216" s="234"/>
      <c r="TOT1216" s="235" t="e">
        <f>TOT1217</f>
        <v>#REF!</v>
      </c>
      <c r="TOU1216" s="229" t="s">
        <v>235</v>
      </c>
      <c r="TOV1216" s="230" t="s">
        <v>25</v>
      </c>
      <c r="TOW1216" s="231">
        <v>7</v>
      </c>
      <c r="TOX1216" s="231">
        <v>2</v>
      </c>
      <c r="TOY1216" s="232" t="s">
        <v>236</v>
      </c>
      <c r="TOZ1216" s="233">
        <v>0</v>
      </c>
      <c r="TPA1216" s="234"/>
      <c r="TPB1216" s="235" t="e">
        <f>TPB1217</f>
        <v>#REF!</v>
      </c>
      <c r="TPC1216" s="229" t="s">
        <v>235</v>
      </c>
      <c r="TPD1216" s="230" t="s">
        <v>25</v>
      </c>
      <c r="TPE1216" s="231">
        <v>7</v>
      </c>
      <c r="TPF1216" s="231">
        <v>2</v>
      </c>
      <c r="TPG1216" s="232" t="s">
        <v>236</v>
      </c>
      <c r="TPH1216" s="233">
        <v>0</v>
      </c>
      <c r="TPI1216" s="234"/>
      <c r="TPJ1216" s="235" t="e">
        <f>TPJ1217</f>
        <v>#REF!</v>
      </c>
      <c r="TPK1216" s="229" t="s">
        <v>235</v>
      </c>
      <c r="TPL1216" s="230" t="s">
        <v>25</v>
      </c>
      <c r="TPM1216" s="231">
        <v>7</v>
      </c>
      <c r="TPN1216" s="231">
        <v>2</v>
      </c>
      <c r="TPO1216" s="232" t="s">
        <v>236</v>
      </c>
      <c r="TPP1216" s="233">
        <v>0</v>
      </c>
      <c r="TPQ1216" s="234"/>
      <c r="TPR1216" s="235" t="e">
        <f>TPR1217</f>
        <v>#REF!</v>
      </c>
      <c r="TPS1216" s="229" t="s">
        <v>235</v>
      </c>
      <c r="TPT1216" s="230" t="s">
        <v>25</v>
      </c>
      <c r="TPU1216" s="231">
        <v>7</v>
      </c>
      <c r="TPV1216" s="231">
        <v>2</v>
      </c>
      <c r="TPW1216" s="232" t="s">
        <v>236</v>
      </c>
      <c r="TPX1216" s="233">
        <v>0</v>
      </c>
      <c r="TPY1216" s="234"/>
      <c r="TPZ1216" s="235" t="e">
        <f>TPZ1217</f>
        <v>#REF!</v>
      </c>
      <c r="TQA1216" s="229" t="s">
        <v>235</v>
      </c>
      <c r="TQB1216" s="230" t="s">
        <v>25</v>
      </c>
      <c r="TQC1216" s="231">
        <v>7</v>
      </c>
      <c r="TQD1216" s="231">
        <v>2</v>
      </c>
      <c r="TQE1216" s="232" t="s">
        <v>236</v>
      </c>
      <c r="TQF1216" s="233">
        <v>0</v>
      </c>
      <c r="TQG1216" s="234"/>
      <c r="TQH1216" s="235" t="e">
        <f>TQH1217</f>
        <v>#REF!</v>
      </c>
      <c r="TQI1216" s="229" t="s">
        <v>235</v>
      </c>
      <c r="TQJ1216" s="230" t="s">
        <v>25</v>
      </c>
      <c r="TQK1216" s="231">
        <v>7</v>
      </c>
      <c r="TQL1216" s="231">
        <v>2</v>
      </c>
      <c r="TQM1216" s="232" t="s">
        <v>236</v>
      </c>
      <c r="TQN1216" s="233">
        <v>0</v>
      </c>
      <c r="TQO1216" s="234"/>
      <c r="TQP1216" s="235" t="e">
        <f>TQP1217</f>
        <v>#REF!</v>
      </c>
      <c r="TQQ1216" s="229" t="s">
        <v>235</v>
      </c>
      <c r="TQR1216" s="230" t="s">
        <v>25</v>
      </c>
      <c r="TQS1216" s="231">
        <v>7</v>
      </c>
      <c r="TQT1216" s="231">
        <v>2</v>
      </c>
      <c r="TQU1216" s="232" t="s">
        <v>236</v>
      </c>
      <c r="TQV1216" s="233">
        <v>0</v>
      </c>
      <c r="TQW1216" s="234"/>
      <c r="TQX1216" s="235" t="e">
        <f>TQX1217</f>
        <v>#REF!</v>
      </c>
      <c r="TQY1216" s="229" t="s">
        <v>235</v>
      </c>
      <c r="TQZ1216" s="230" t="s">
        <v>25</v>
      </c>
      <c r="TRA1216" s="231">
        <v>7</v>
      </c>
      <c r="TRB1216" s="231">
        <v>2</v>
      </c>
      <c r="TRC1216" s="232" t="s">
        <v>236</v>
      </c>
      <c r="TRD1216" s="233">
        <v>0</v>
      </c>
      <c r="TRE1216" s="234"/>
      <c r="TRF1216" s="235" t="e">
        <f>TRF1217</f>
        <v>#REF!</v>
      </c>
      <c r="TRG1216" s="229" t="s">
        <v>235</v>
      </c>
      <c r="TRH1216" s="230" t="s">
        <v>25</v>
      </c>
      <c r="TRI1216" s="231">
        <v>7</v>
      </c>
      <c r="TRJ1216" s="231">
        <v>2</v>
      </c>
      <c r="TRK1216" s="232" t="s">
        <v>236</v>
      </c>
      <c r="TRL1216" s="233">
        <v>0</v>
      </c>
      <c r="TRM1216" s="234"/>
      <c r="TRN1216" s="235" t="e">
        <f>TRN1217</f>
        <v>#REF!</v>
      </c>
      <c r="TRO1216" s="229" t="s">
        <v>235</v>
      </c>
      <c r="TRP1216" s="230" t="s">
        <v>25</v>
      </c>
      <c r="TRQ1216" s="231">
        <v>7</v>
      </c>
      <c r="TRR1216" s="231">
        <v>2</v>
      </c>
      <c r="TRS1216" s="232" t="s">
        <v>236</v>
      </c>
      <c r="TRT1216" s="233">
        <v>0</v>
      </c>
      <c r="TRU1216" s="234"/>
      <c r="TRV1216" s="235" t="e">
        <f>TRV1217</f>
        <v>#REF!</v>
      </c>
      <c r="TRW1216" s="229" t="s">
        <v>235</v>
      </c>
      <c r="TRX1216" s="230" t="s">
        <v>25</v>
      </c>
      <c r="TRY1216" s="231">
        <v>7</v>
      </c>
      <c r="TRZ1216" s="231">
        <v>2</v>
      </c>
      <c r="TSA1216" s="232" t="s">
        <v>236</v>
      </c>
      <c r="TSB1216" s="233">
        <v>0</v>
      </c>
      <c r="TSC1216" s="234"/>
      <c r="TSD1216" s="235" t="e">
        <f>TSD1217</f>
        <v>#REF!</v>
      </c>
      <c r="TSE1216" s="229" t="s">
        <v>235</v>
      </c>
      <c r="TSF1216" s="230" t="s">
        <v>25</v>
      </c>
      <c r="TSG1216" s="231">
        <v>7</v>
      </c>
      <c r="TSH1216" s="231">
        <v>2</v>
      </c>
      <c r="TSI1216" s="232" t="s">
        <v>236</v>
      </c>
      <c r="TSJ1216" s="233">
        <v>0</v>
      </c>
      <c r="TSK1216" s="234"/>
      <c r="TSL1216" s="235" t="e">
        <f>TSL1217</f>
        <v>#REF!</v>
      </c>
      <c r="TSM1216" s="229" t="s">
        <v>235</v>
      </c>
      <c r="TSN1216" s="230" t="s">
        <v>25</v>
      </c>
      <c r="TSO1216" s="231">
        <v>7</v>
      </c>
      <c r="TSP1216" s="231">
        <v>2</v>
      </c>
      <c r="TSQ1216" s="232" t="s">
        <v>236</v>
      </c>
      <c r="TSR1216" s="233">
        <v>0</v>
      </c>
      <c r="TSS1216" s="234"/>
      <c r="TST1216" s="235" t="e">
        <f>TST1217</f>
        <v>#REF!</v>
      </c>
      <c r="TSU1216" s="229" t="s">
        <v>235</v>
      </c>
      <c r="TSV1216" s="230" t="s">
        <v>25</v>
      </c>
      <c r="TSW1216" s="231">
        <v>7</v>
      </c>
      <c r="TSX1216" s="231">
        <v>2</v>
      </c>
      <c r="TSY1216" s="232" t="s">
        <v>236</v>
      </c>
      <c r="TSZ1216" s="233">
        <v>0</v>
      </c>
      <c r="TTA1216" s="234"/>
      <c r="TTB1216" s="235" t="e">
        <f>TTB1217</f>
        <v>#REF!</v>
      </c>
      <c r="TTC1216" s="229" t="s">
        <v>235</v>
      </c>
      <c r="TTD1216" s="230" t="s">
        <v>25</v>
      </c>
      <c r="TTE1216" s="231">
        <v>7</v>
      </c>
      <c r="TTF1216" s="231">
        <v>2</v>
      </c>
      <c r="TTG1216" s="232" t="s">
        <v>236</v>
      </c>
      <c r="TTH1216" s="233">
        <v>0</v>
      </c>
      <c r="TTI1216" s="234"/>
      <c r="TTJ1216" s="235" t="e">
        <f>TTJ1217</f>
        <v>#REF!</v>
      </c>
      <c r="TTK1216" s="229" t="s">
        <v>235</v>
      </c>
      <c r="TTL1216" s="230" t="s">
        <v>25</v>
      </c>
      <c r="TTM1216" s="231">
        <v>7</v>
      </c>
      <c r="TTN1216" s="231">
        <v>2</v>
      </c>
      <c r="TTO1216" s="232" t="s">
        <v>236</v>
      </c>
      <c r="TTP1216" s="233">
        <v>0</v>
      </c>
      <c r="TTQ1216" s="234"/>
      <c r="TTR1216" s="235" t="e">
        <f>TTR1217</f>
        <v>#REF!</v>
      </c>
      <c r="TTS1216" s="229" t="s">
        <v>235</v>
      </c>
      <c r="TTT1216" s="230" t="s">
        <v>25</v>
      </c>
      <c r="TTU1216" s="231">
        <v>7</v>
      </c>
      <c r="TTV1216" s="231">
        <v>2</v>
      </c>
      <c r="TTW1216" s="232" t="s">
        <v>236</v>
      </c>
      <c r="TTX1216" s="233">
        <v>0</v>
      </c>
      <c r="TTY1216" s="234"/>
      <c r="TTZ1216" s="235" t="e">
        <f>TTZ1217</f>
        <v>#REF!</v>
      </c>
      <c r="TUA1216" s="229" t="s">
        <v>235</v>
      </c>
      <c r="TUB1216" s="230" t="s">
        <v>25</v>
      </c>
      <c r="TUC1216" s="231">
        <v>7</v>
      </c>
      <c r="TUD1216" s="231">
        <v>2</v>
      </c>
      <c r="TUE1216" s="232" t="s">
        <v>236</v>
      </c>
      <c r="TUF1216" s="233">
        <v>0</v>
      </c>
      <c r="TUG1216" s="234"/>
      <c r="TUH1216" s="235" t="e">
        <f>TUH1217</f>
        <v>#REF!</v>
      </c>
      <c r="TUI1216" s="229" t="s">
        <v>235</v>
      </c>
      <c r="TUJ1216" s="230" t="s">
        <v>25</v>
      </c>
      <c r="TUK1216" s="231">
        <v>7</v>
      </c>
      <c r="TUL1216" s="231">
        <v>2</v>
      </c>
      <c r="TUM1216" s="232" t="s">
        <v>236</v>
      </c>
      <c r="TUN1216" s="233">
        <v>0</v>
      </c>
      <c r="TUO1216" s="234"/>
      <c r="TUP1216" s="235" t="e">
        <f>TUP1217</f>
        <v>#REF!</v>
      </c>
      <c r="TUQ1216" s="229" t="s">
        <v>235</v>
      </c>
      <c r="TUR1216" s="230" t="s">
        <v>25</v>
      </c>
      <c r="TUS1216" s="231">
        <v>7</v>
      </c>
      <c r="TUT1216" s="231">
        <v>2</v>
      </c>
      <c r="TUU1216" s="232" t="s">
        <v>236</v>
      </c>
      <c r="TUV1216" s="233">
        <v>0</v>
      </c>
      <c r="TUW1216" s="234"/>
      <c r="TUX1216" s="235" t="e">
        <f>TUX1217</f>
        <v>#REF!</v>
      </c>
      <c r="TUY1216" s="229" t="s">
        <v>235</v>
      </c>
      <c r="TUZ1216" s="230" t="s">
        <v>25</v>
      </c>
      <c r="TVA1216" s="231">
        <v>7</v>
      </c>
      <c r="TVB1216" s="231">
        <v>2</v>
      </c>
      <c r="TVC1216" s="232" t="s">
        <v>236</v>
      </c>
      <c r="TVD1216" s="233">
        <v>0</v>
      </c>
      <c r="TVE1216" s="234"/>
      <c r="TVF1216" s="235" t="e">
        <f>TVF1217</f>
        <v>#REF!</v>
      </c>
      <c r="TVG1216" s="229" t="s">
        <v>235</v>
      </c>
      <c r="TVH1216" s="230" t="s">
        <v>25</v>
      </c>
      <c r="TVI1216" s="231">
        <v>7</v>
      </c>
      <c r="TVJ1216" s="231">
        <v>2</v>
      </c>
      <c r="TVK1216" s="232" t="s">
        <v>236</v>
      </c>
      <c r="TVL1216" s="233">
        <v>0</v>
      </c>
      <c r="TVM1216" s="234"/>
      <c r="TVN1216" s="235" t="e">
        <f>TVN1217</f>
        <v>#REF!</v>
      </c>
      <c r="TVO1216" s="229" t="s">
        <v>235</v>
      </c>
      <c r="TVP1216" s="230" t="s">
        <v>25</v>
      </c>
      <c r="TVQ1216" s="231">
        <v>7</v>
      </c>
      <c r="TVR1216" s="231">
        <v>2</v>
      </c>
      <c r="TVS1216" s="232" t="s">
        <v>236</v>
      </c>
      <c r="TVT1216" s="233">
        <v>0</v>
      </c>
      <c r="TVU1216" s="234"/>
      <c r="TVV1216" s="235" t="e">
        <f>TVV1217</f>
        <v>#REF!</v>
      </c>
      <c r="TVW1216" s="229" t="s">
        <v>235</v>
      </c>
      <c r="TVX1216" s="230" t="s">
        <v>25</v>
      </c>
      <c r="TVY1216" s="231">
        <v>7</v>
      </c>
      <c r="TVZ1216" s="231">
        <v>2</v>
      </c>
      <c r="TWA1216" s="232" t="s">
        <v>236</v>
      </c>
      <c r="TWB1216" s="233">
        <v>0</v>
      </c>
      <c r="TWC1216" s="234"/>
      <c r="TWD1216" s="235" t="e">
        <f>TWD1217</f>
        <v>#REF!</v>
      </c>
      <c r="TWE1216" s="229" t="s">
        <v>235</v>
      </c>
      <c r="TWF1216" s="230" t="s">
        <v>25</v>
      </c>
      <c r="TWG1216" s="231">
        <v>7</v>
      </c>
      <c r="TWH1216" s="231">
        <v>2</v>
      </c>
      <c r="TWI1216" s="232" t="s">
        <v>236</v>
      </c>
      <c r="TWJ1216" s="233">
        <v>0</v>
      </c>
      <c r="TWK1216" s="234"/>
      <c r="TWL1216" s="235" t="e">
        <f>TWL1217</f>
        <v>#REF!</v>
      </c>
      <c r="TWM1216" s="229" t="s">
        <v>235</v>
      </c>
      <c r="TWN1216" s="230" t="s">
        <v>25</v>
      </c>
      <c r="TWO1216" s="231">
        <v>7</v>
      </c>
      <c r="TWP1216" s="231">
        <v>2</v>
      </c>
      <c r="TWQ1216" s="232" t="s">
        <v>236</v>
      </c>
      <c r="TWR1216" s="233">
        <v>0</v>
      </c>
      <c r="TWS1216" s="234"/>
      <c r="TWT1216" s="235" t="e">
        <f>TWT1217</f>
        <v>#REF!</v>
      </c>
      <c r="TWU1216" s="229" t="s">
        <v>235</v>
      </c>
      <c r="TWV1216" s="230" t="s">
        <v>25</v>
      </c>
      <c r="TWW1216" s="231">
        <v>7</v>
      </c>
      <c r="TWX1216" s="231">
        <v>2</v>
      </c>
      <c r="TWY1216" s="232" t="s">
        <v>236</v>
      </c>
      <c r="TWZ1216" s="233">
        <v>0</v>
      </c>
      <c r="TXA1216" s="234"/>
      <c r="TXB1216" s="235" t="e">
        <f>TXB1217</f>
        <v>#REF!</v>
      </c>
      <c r="TXC1216" s="229" t="s">
        <v>235</v>
      </c>
      <c r="TXD1216" s="230" t="s">
        <v>25</v>
      </c>
      <c r="TXE1216" s="231">
        <v>7</v>
      </c>
      <c r="TXF1216" s="231">
        <v>2</v>
      </c>
      <c r="TXG1216" s="232" t="s">
        <v>236</v>
      </c>
      <c r="TXH1216" s="233">
        <v>0</v>
      </c>
      <c r="TXI1216" s="234"/>
      <c r="TXJ1216" s="235" t="e">
        <f>TXJ1217</f>
        <v>#REF!</v>
      </c>
      <c r="TXK1216" s="229" t="s">
        <v>235</v>
      </c>
      <c r="TXL1216" s="230" t="s">
        <v>25</v>
      </c>
      <c r="TXM1216" s="231">
        <v>7</v>
      </c>
      <c r="TXN1216" s="231">
        <v>2</v>
      </c>
      <c r="TXO1216" s="232" t="s">
        <v>236</v>
      </c>
      <c r="TXP1216" s="233">
        <v>0</v>
      </c>
      <c r="TXQ1216" s="234"/>
      <c r="TXR1216" s="235" t="e">
        <f>TXR1217</f>
        <v>#REF!</v>
      </c>
      <c r="TXS1216" s="229" t="s">
        <v>235</v>
      </c>
      <c r="TXT1216" s="230" t="s">
        <v>25</v>
      </c>
      <c r="TXU1216" s="231">
        <v>7</v>
      </c>
      <c r="TXV1216" s="231">
        <v>2</v>
      </c>
      <c r="TXW1216" s="232" t="s">
        <v>236</v>
      </c>
      <c r="TXX1216" s="233">
        <v>0</v>
      </c>
      <c r="TXY1216" s="234"/>
      <c r="TXZ1216" s="235" t="e">
        <f>TXZ1217</f>
        <v>#REF!</v>
      </c>
      <c r="TYA1216" s="229" t="s">
        <v>235</v>
      </c>
      <c r="TYB1216" s="230" t="s">
        <v>25</v>
      </c>
      <c r="TYC1216" s="231">
        <v>7</v>
      </c>
      <c r="TYD1216" s="231">
        <v>2</v>
      </c>
      <c r="TYE1216" s="232" t="s">
        <v>236</v>
      </c>
      <c r="TYF1216" s="233">
        <v>0</v>
      </c>
      <c r="TYG1216" s="234"/>
      <c r="TYH1216" s="235" t="e">
        <f>TYH1217</f>
        <v>#REF!</v>
      </c>
      <c r="TYI1216" s="229" t="s">
        <v>235</v>
      </c>
      <c r="TYJ1216" s="230" t="s">
        <v>25</v>
      </c>
      <c r="TYK1216" s="231">
        <v>7</v>
      </c>
      <c r="TYL1216" s="231">
        <v>2</v>
      </c>
      <c r="TYM1216" s="232" t="s">
        <v>236</v>
      </c>
      <c r="TYN1216" s="233">
        <v>0</v>
      </c>
      <c r="TYO1216" s="234"/>
      <c r="TYP1216" s="235" t="e">
        <f>TYP1217</f>
        <v>#REF!</v>
      </c>
      <c r="TYQ1216" s="229" t="s">
        <v>235</v>
      </c>
      <c r="TYR1216" s="230" t="s">
        <v>25</v>
      </c>
      <c r="TYS1216" s="231">
        <v>7</v>
      </c>
      <c r="TYT1216" s="231">
        <v>2</v>
      </c>
      <c r="TYU1216" s="232" t="s">
        <v>236</v>
      </c>
      <c r="TYV1216" s="233">
        <v>0</v>
      </c>
      <c r="TYW1216" s="234"/>
      <c r="TYX1216" s="235" t="e">
        <f>TYX1217</f>
        <v>#REF!</v>
      </c>
      <c r="TYY1216" s="229" t="s">
        <v>235</v>
      </c>
      <c r="TYZ1216" s="230" t="s">
        <v>25</v>
      </c>
      <c r="TZA1216" s="231">
        <v>7</v>
      </c>
      <c r="TZB1216" s="231">
        <v>2</v>
      </c>
      <c r="TZC1216" s="232" t="s">
        <v>236</v>
      </c>
      <c r="TZD1216" s="233">
        <v>0</v>
      </c>
      <c r="TZE1216" s="234"/>
      <c r="TZF1216" s="235" t="e">
        <f>TZF1217</f>
        <v>#REF!</v>
      </c>
      <c r="TZG1216" s="229" t="s">
        <v>235</v>
      </c>
      <c r="TZH1216" s="230" t="s">
        <v>25</v>
      </c>
      <c r="TZI1216" s="231">
        <v>7</v>
      </c>
      <c r="TZJ1216" s="231">
        <v>2</v>
      </c>
      <c r="TZK1216" s="232" t="s">
        <v>236</v>
      </c>
      <c r="TZL1216" s="233">
        <v>0</v>
      </c>
      <c r="TZM1216" s="234"/>
      <c r="TZN1216" s="235" t="e">
        <f>TZN1217</f>
        <v>#REF!</v>
      </c>
      <c r="TZO1216" s="229" t="s">
        <v>235</v>
      </c>
      <c r="TZP1216" s="230" t="s">
        <v>25</v>
      </c>
      <c r="TZQ1216" s="231">
        <v>7</v>
      </c>
      <c r="TZR1216" s="231">
        <v>2</v>
      </c>
      <c r="TZS1216" s="232" t="s">
        <v>236</v>
      </c>
      <c r="TZT1216" s="233">
        <v>0</v>
      </c>
      <c r="TZU1216" s="234"/>
      <c r="TZV1216" s="235" t="e">
        <f>TZV1217</f>
        <v>#REF!</v>
      </c>
      <c r="TZW1216" s="229" t="s">
        <v>235</v>
      </c>
      <c r="TZX1216" s="230" t="s">
        <v>25</v>
      </c>
      <c r="TZY1216" s="231">
        <v>7</v>
      </c>
      <c r="TZZ1216" s="231">
        <v>2</v>
      </c>
      <c r="UAA1216" s="232" t="s">
        <v>236</v>
      </c>
      <c r="UAB1216" s="233">
        <v>0</v>
      </c>
      <c r="UAC1216" s="234"/>
      <c r="UAD1216" s="235" t="e">
        <f>UAD1217</f>
        <v>#REF!</v>
      </c>
      <c r="UAE1216" s="229" t="s">
        <v>235</v>
      </c>
      <c r="UAF1216" s="230" t="s">
        <v>25</v>
      </c>
      <c r="UAG1216" s="231">
        <v>7</v>
      </c>
      <c r="UAH1216" s="231">
        <v>2</v>
      </c>
      <c r="UAI1216" s="232" t="s">
        <v>236</v>
      </c>
      <c r="UAJ1216" s="233">
        <v>0</v>
      </c>
      <c r="UAK1216" s="234"/>
      <c r="UAL1216" s="235" t="e">
        <f>UAL1217</f>
        <v>#REF!</v>
      </c>
      <c r="UAM1216" s="229" t="s">
        <v>235</v>
      </c>
      <c r="UAN1216" s="230" t="s">
        <v>25</v>
      </c>
      <c r="UAO1216" s="231">
        <v>7</v>
      </c>
      <c r="UAP1216" s="231">
        <v>2</v>
      </c>
      <c r="UAQ1216" s="232" t="s">
        <v>236</v>
      </c>
      <c r="UAR1216" s="233">
        <v>0</v>
      </c>
      <c r="UAS1216" s="234"/>
      <c r="UAT1216" s="235" t="e">
        <f>UAT1217</f>
        <v>#REF!</v>
      </c>
      <c r="UAU1216" s="229" t="s">
        <v>235</v>
      </c>
      <c r="UAV1216" s="230" t="s">
        <v>25</v>
      </c>
      <c r="UAW1216" s="231">
        <v>7</v>
      </c>
      <c r="UAX1216" s="231">
        <v>2</v>
      </c>
      <c r="UAY1216" s="232" t="s">
        <v>236</v>
      </c>
      <c r="UAZ1216" s="233">
        <v>0</v>
      </c>
      <c r="UBA1216" s="234"/>
      <c r="UBB1216" s="235" t="e">
        <f>UBB1217</f>
        <v>#REF!</v>
      </c>
      <c r="UBC1216" s="229" t="s">
        <v>235</v>
      </c>
      <c r="UBD1216" s="230" t="s">
        <v>25</v>
      </c>
      <c r="UBE1216" s="231">
        <v>7</v>
      </c>
      <c r="UBF1216" s="231">
        <v>2</v>
      </c>
      <c r="UBG1216" s="232" t="s">
        <v>236</v>
      </c>
      <c r="UBH1216" s="233">
        <v>0</v>
      </c>
      <c r="UBI1216" s="234"/>
      <c r="UBJ1216" s="235" t="e">
        <f>UBJ1217</f>
        <v>#REF!</v>
      </c>
      <c r="UBK1216" s="229" t="s">
        <v>235</v>
      </c>
      <c r="UBL1216" s="230" t="s">
        <v>25</v>
      </c>
      <c r="UBM1216" s="231">
        <v>7</v>
      </c>
      <c r="UBN1216" s="231">
        <v>2</v>
      </c>
      <c r="UBO1216" s="232" t="s">
        <v>236</v>
      </c>
      <c r="UBP1216" s="233">
        <v>0</v>
      </c>
      <c r="UBQ1216" s="234"/>
      <c r="UBR1216" s="235" t="e">
        <f>UBR1217</f>
        <v>#REF!</v>
      </c>
      <c r="UBS1216" s="229" t="s">
        <v>235</v>
      </c>
      <c r="UBT1216" s="230" t="s">
        <v>25</v>
      </c>
      <c r="UBU1216" s="231">
        <v>7</v>
      </c>
      <c r="UBV1216" s="231">
        <v>2</v>
      </c>
      <c r="UBW1216" s="232" t="s">
        <v>236</v>
      </c>
      <c r="UBX1216" s="233">
        <v>0</v>
      </c>
      <c r="UBY1216" s="234"/>
      <c r="UBZ1216" s="235" t="e">
        <f>UBZ1217</f>
        <v>#REF!</v>
      </c>
      <c r="UCA1216" s="229" t="s">
        <v>235</v>
      </c>
      <c r="UCB1216" s="230" t="s">
        <v>25</v>
      </c>
      <c r="UCC1216" s="231">
        <v>7</v>
      </c>
      <c r="UCD1216" s="231">
        <v>2</v>
      </c>
      <c r="UCE1216" s="232" t="s">
        <v>236</v>
      </c>
      <c r="UCF1216" s="233">
        <v>0</v>
      </c>
      <c r="UCG1216" s="234"/>
      <c r="UCH1216" s="235" t="e">
        <f>UCH1217</f>
        <v>#REF!</v>
      </c>
      <c r="UCI1216" s="229" t="s">
        <v>235</v>
      </c>
      <c r="UCJ1216" s="230" t="s">
        <v>25</v>
      </c>
      <c r="UCK1216" s="231">
        <v>7</v>
      </c>
      <c r="UCL1216" s="231">
        <v>2</v>
      </c>
      <c r="UCM1216" s="232" t="s">
        <v>236</v>
      </c>
      <c r="UCN1216" s="233">
        <v>0</v>
      </c>
      <c r="UCO1216" s="234"/>
      <c r="UCP1216" s="235" t="e">
        <f>UCP1217</f>
        <v>#REF!</v>
      </c>
      <c r="UCQ1216" s="229" t="s">
        <v>235</v>
      </c>
      <c r="UCR1216" s="230" t="s">
        <v>25</v>
      </c>
      <c r="UCS1216" s="231">
        <v>7</v>
      </c>
      <c r="UCT1216" s="231">
        <v>2</v>
      </c>
      <c r="UCU1216" s="232" t="s">
        <v>236</v>
      </c>
      <c r="UCV1216" s="233">
        <v>0</v>
      </c>
      <c r="UCW1216" s="234"/>
      <c r="UCX1216" s="235" t="e">
        <f>UCX1217</f>
        <v>#REF!</v>
      </c>
      <c r="UCY1216" s="229" t="s">
        <v>235</v>
      </c>
      <c r="UCZ1216" s="230" t="s">
        <v>25</v>
      </c>
      <c r="UDA1216" s="231">
        <v>7</v>
      </c>
      <c r="UDB1216" s="231">
        <v>2</v>
      </c>
      <c r="UDC1216" s="232" t="s">
        <v>236</v>
      </c>
      <c r="UDD1216" s="233">
        <v>0</v>
      </c>
      <c r="UDE1216" s="234"/>
      <c r="UDF1216" s="235" t="e">
        <f>UDF1217</f>
        <v>#REF!</v>
      </c>
      <c r="UDG1216" s="229" t="s">
        <v>235</v>
      </c>
      <c r="UDH1216" s="230" t="s">
        <v>25</v>
      </c>
      <c r="UDI1216" s="231">
        <v>7</v>
      </c>
      <c r="UDJ1216" s="231">
        <v>2</v>
      </c>
      <c r="UDK1216" s="232" t="s">
        <v>236</v>
      </c>
      <c r="UDL1216" s="233">
        <v>0</v>
      </c>
      <c r="UDM1216" s="234"/>
      <c r="UDN1216" s="235" t="e">
        <f>UDN1217</f>
        <v>#REF!</v>
      </c>
      <c r="UDO1216" s="229" t="s">
        <v>235</v>
      </c>
      <c r="UDP1216" s="230" t="s">
        <v>25</v>
      </c>
      <c r="UDQ1216" s="231">
        <v>7</v>
      </c>
      <c r="UDR1216" s="231">
        <v>2</v>
      </c>
      <c r="UDS1216" s="232" t="s">
        <v>236</v>
      </c>
      <c r="UDT1216" s="233">
        <v>0</v>
      </c>
      <c r="UDU1216" s="234"/>
      <c r="UDV1216" s="235" t="e">
        <f>UDV1217</f>
        <v>#REF!</v>
      </c>
      <c r="UDW1216" s="229" t="s">
        <v>235</v>
      </c>
      <c r="UDX1216" s="230" t="s">
        <v>25</v>
      </c>
      <c r="UDY1216" s="231">
        <v>7</v>
      </c>
      <c r="UDZ1216" s="231">
        <v>2</v>
      </c>
      <c r="UEA1216" s="232" t="s">
        <v>236</v>
      </c>
      <c r="UEB1216" s="233">
        <v>0</v>
      </c>
      <c r="UEC1216" s="234"/>
      <c r="UED1216" s="235" t="e">
        <f>UED1217</f>
        <v>#REF!</v>
      </c>
      <c r="UEE1216" s="229" t="s">
        <v>235</v>
      </c>
      <c r="UEF1216" s="230" t="s">
        <v>25</v>
      </c>
      <c r="UEG1216" s="231">
        <v>7</v>
      </c>
      <c r="UEH1216" s="231">
        <v>2</v>
      </c>
      <c r="UEI1216" s="232" t="s">
        <v>236</v>
      </c>
      <c r="UEJ1216" s="233">
        <v>0</v>
      </c>
      <c r="UEK1216" s="234"/>
      <c r="UEL1216" s="235" t="e">
        <f>UEL1217</f>
        <v>#REF!</v>
      </c>
      <c r="UEM1216" s="229" t="s">
        <v>235</v>
      </c>
      <c r="UEN1216" s="230" t="s">
        <v>25</v>
      </c>
      <c r="UEO1216" s="231">
        <v>7</v>
      </c>
      <c r="UEP1216" s="231">
        <v>2</v>
      </c>
      <c r="UEQ1216" s="232" t="s">
        <v>236</v>
      </c>
      <c r="UER1216" s="233">
        <v>0</v>
      </c>
      <c r="UES1216" s="234"/>
      <c r="UET1216" s="235" t="e">
        <f>UET1217</f>
        <v>#REF!</v>
      </c>
      <c r="UEU1216" s="229" t="s">
        <v>235</v>
      </c>
      <c r="UEV1216" s="230" t="s">
        <v>25</v>
      </c>
      <c r="UEW1216" s="231">
        <v>7</v>
      </c>
      <c r="UEX1216" s="231">
        <v>2</v>
      </c>
      <c r="UEY1216" s="232" t="s">
        <v>236</v>
      </c>
      <c r="UEZ1216" s="233">
        <v>0</v>
      </c>
      <c r="UFA1216" s="234"/>
      <c r="UFB1216" s="235" t="e">
        <f>UFB1217</f>
        <v>#REF!</v>
      </c>
      <c r="UFC1216" s="229" t="s">
        <v>235</v>
      </c>
      <c r="UFD1216" s="230" t="s">
        <v>25</v>
      </c>
      <c r="UFE1216" s="231">
        <v>7</v>
      </c>
      <c r="UFF1216" s="231">
        <v>2</v>
      </c>
      <c r="UFG1216" s="232" t="s">
        <v>236</v>
      </c>
      <c r="UFH1216" s="233">
        <v>0</v>
      </c>
      <c r="UFI1216" s="234"/>
      <c r="UFJ1216" s="235" t="e">
        <f>UFJ1217</f>
        <v>#REF!</v>
      </c>
      <c r="UFK1216" s="229" t="s">
        <v>235</v>
      </c>
      <c r="UFL1216" s="230" t="s">
        <v>25</v>
      </c>
      <c r="UFM1216" s="231">
        <v>7</v>
      </c>
      <c r="UFN1216" s="231">
        <v>2</v>
      </c>
      <c r="UFO1216" s="232" t="s">
        <v>236</v>
      </c>
      <c r="UFP1216" s="233">
        <v>0</v>
      </c>
      <c r="UFQ1216" s="234"/>
      <c r="UFR1216" s="235" t="e">
        <f>UFR1217</f>
        <v>#REF!</v>
      </c>
      <c r="UFS1216" s="229" t="s">
        <v>235</v>
      </c>
      <c r="UFT1216" s="230" t="s">
        <v>25</v>
      </c>
      <c r="UFU1216" s="231">
        <v>7</v>
      </c>
      <c r="UFV1216" s="231">
        <v>2</v>
      </c>
      <c r="UFW1216" s="232" t="s">
        <v>236</v>
      </c>
      <c r="UFX1216" s="233">
        <v>0</v>
      </c>
      <c r="UFY1216" s="234"/>
      <c r="UFZ1216" s="235" t="e">
        <f>UFZ1217</f>
        <v>#REF!</v>
      </c>
      <c r="UGA1216" s="229" t="s">
        <v>235</v>
      </c>
      <c r="UGB1216" s="230" t="s">
        <v>25</v>
      </c>
      <c r="UGC1216" s="231">
        <v>7</v>
      </c>
      <c r="UGD1216" s="231">
        <v>2</v>
      </c>
      <c r="UGE1216" s="232" t="s">
        <v>236</v>
      </c>
      <c r="UGF1216" s="233">
        <v>0</v>
      </c>
      <c r="UGG1216" s="234"/>
      <c r="UGH1216" s="235" t="e">
        <f>UGH1217</f>
        <v>#REF!</v>
      </c>
      <c r="UGI1216" s="229" t="s">
        <v>235</v>
      </c>
      <c r="UGJ1216" s="230" t="s">
        <v>25</v>
      </c>
      <c r="UGK1216" s="231">
        <v>7</v>
      </c>
      <c r="UGL1216" s="231">
        <v>2</v>
      </c>
      <c r="UGM1216" s="232" t="s">
        <v>236</v>
      </c>
      <c r="UGN1216" s="233">
        <v>0</v>
      </c>
      <c r="UGO1216" s="234"/>
      <c r="UGP1216" s="235" t="e">
        <f>UGP1217</f>
        <v>#REF!</v>
      </c>
      <c r="UGQ1216" s="229" t="s">
        <v>235</v>
      </c>
      <c r="UGR1216" s="230" t="s">
        <v>25</v>
      </c>
      <c r="UGS1216" s="231">
        <v>7</v>
      </c>
      <c r="UGT1216" s="231">
        <v>2</v>
      </c>
      <c r="UGU1216" s="232" t="s">
        <v>236</v>
      </c>
      <c r="UGV1216" s="233">
        <v>0</v>
      </c>
      <c r="UGW1216" s="234"/>
      <c r="UGX1216" s="235" t="e">
        <f>UGX1217</f>
        <v>#REF!</v>
      </c>
      <c r="UGY1216" s="229" t="s">
        <v>235</v>
      </c>
      <c r="UGZ1216" s="230" t="s">
        <v>25</v>
      </c>
      <c r="UHA1216" s="231">
        <v>7</v>
      </c>
      <c r="UHB1216" s="231">
        <v>2</v>
      </c>
      <c r="UHC1216" s="232" t="s">
        <v>236</v>
      </c>
      <c r="UHD1216" s="233">
        <v>0</v>
      </c>
      <c r="UHE1216" s="234"/>
      <c r="UHF1216" s="235" t="e">
        <f>UHF1217</f>
        <v>#REF!</v>
      </c>
      <c r="UHG1216" s="229" t="s">
        <v>235</v>
      </c>
      <c r="UHH1216" s="230" t="s">
        <v>25</v>
      </c>
      <c r="UHI1216" s="231">
        <v>7</v>
      </c>
      <c r="UHJ1216" s="231">
        <v>2</v>
      </c>
      <c r="UHK1216" s="232" t="s">
        <v>236</v>
      </c>
      <c r="UHL1216" s="233">
        <v>0</v>
      </c>
      <c r="UHM1216" s="234"/>
      <c r="UHN1216" s="235" t="e">
        <f>UHN1217</f>
        <v>#REF!</v>
      </c>
      <c r="UHO1216" s="229" t="s">
        <v>235</v>
      </c>
      <c r="UHP1216" s="230" t="s">
        <v>25</v>
      </c>
      <c r="UHQ1216" s="231">
        <v>7</v>
      </c>
      <c r="UHR1216" s="231">
        <v>2</v>
      </c>
      <c r="UHS1216" s="232" t="s">
        <v>236</v>
      </c>
      <c r="UHT1216" s="233">
        <v>0</v>
      </c>
      <c r="UHU1216" s="234"/>
      <c r="UHV1216" s="235" t="e">
        <f>UHV1217</f>
        <v>#REF!</v>
      </c>
      <c r="UHW1216" s="229" t="s">
        <v>235</v>
      </c>
      <c r="UHX1216" s="230" t="s">
        <v>25</v>
      </c>
      <c r="UHY1216" s="231">
        <v>7</v>
      </c>
      <c r="UHZ1216" s="231">
        <v>2</v>
      </c>
      <c r="UIA1216" s="232" t="s">
        <v>236</v>
      </c>
      <c r="UIB1216" s="233">
        <v>0</v>
      </c>
      <c r="UIC1216" s="234"/>
      <c r="UID1216" s="235" t="e">
        <f>UID1217</f>
        <v>#REF!</v>
      </c>
      <c r="UIE1216" s="229" t="s">
        <v>235</v>
      </c>
      <c r="UIF1216" s="230" t="s">
        <v>25</v>
      </c>
      <c r="UIG1216" s="231">
        <v>7</v>
      </c>
      <c r="UIH1216" s="231">
        <v>2</v>
      </c>
      <c r="UII1216" s="232" t="s">
        <v>236</v>
      </c>
      <c r="UIJ1216" s="233">
        <v>0</v>
      </c>
      <c r="UIK1216" s="234"/>
      <c r="UIL1216" s="235" t="e">
        <f>UIL1217</f>
        <v>#REF!</v>
      </c>
      <c r="UIM1216" s="229" t="s">
        <v>235</v>
      </c>
      <c r="UIN1216" s="230" t="s">
        <v>25</v>
      </c>
      <c r="UIO1216" s="231">
        <v>7</v>
      </c>
      <c r="UIP1216" s="231">
        <v>2</v>
      </c>
      <c r="UIQ1216" s="232" t="s">
        <v>236</v>
      </c>
      <c r="UIR1216" s="233">
        <v>0</v>
      </c>
      <c r="UIS1216" s="234"/>
      <c r="UIT1216" s="235" t="e">
        <f>UIT1217</f>
        <v>#REF!</v>
      </c>
      <c r="UIU1216" s="229" t="s">
        <v>235</v>
      </c>
      <c r="UIV1216" s="230" t="s">
        <v>25</v>
      </c>
      <c r="UIW1216" s="231">
        <v>7</v>
      </c>
      <c r="UIX1216" s="231">
        <v>2</v>
      </c>
      <c r="UIY1216" s="232" t="s">
        <v>236</v>
      </c>
      <c r="UIZ1216" s="233">
        <v>0</v>
      </c>
      <c r="UJA1216" s="234"/>
      <c r="UJB1216" s="235" t="e">
        <f>UJB1217</f>
        <v>#REF!</v>
      </c>
      <c r="UJC1216" s="229" t="s">
        <v>235</v>
      </c>
      <c r="UJD1216" s="230" t="s">
        <v>25</v>
      </c>
      <c r="UJE1216" s="231">
        <v>7</v>
      </c>
      <c r="UJF1216" s="231">
        <v>2</v>
      </c>
      <c r="UJG1216" s="232" t="s">
        <v>236</v>
      </c>
      <c r="UJH1216" s="233">
        <v>0</v>
      </c>
      <c r="UJI1216" s="234"/>
      <c r="UJJ1216" s="235" t="e">
        <f>UJJ1217</f>
        <v>#REF!</v>
      </c>
      <c r="UJK1216" s="229" t="s">
        <v>235</v>
      </c>
      <c r="UJL1216" s="230" t="s">
        <v>25</v>
      </c>
      <c r="UJM1216" s="231">
        <v>7</v>
      </c>
      <c r="UJN1216" s="231">
        <v>2</v>
      </c>
      <c r="UJO1216" s="232" t="s">
        <v>236</v>
      </c>
      <c r="UJP1216" s="233">
        <v>0</v>
      </c>
      <c r="UJQ1216" s="234"/>
      <c r="UJR1216" s="235" t="e">
        <f>UJR1217</f>
        <v>#REF!</v>
      </c>
      <c r="UJS1216" s="229" t="s">
        <v>235</v>
      </c>
      <c r="UJT1216" s="230" t="s">
        <v>25</v>
      </c>
      <c r="UJU1216" s="231">
        <v>7</v>
      </c>
      <c r="UJV1216" s="231">
        <v>2</v>
      </c>
      <c r="UJW1216" s="232" t="s">
        <v>236</v>
      </c>
      <c r="UJX1216" s="233">
        <v>0</v>
      </c>
      <c r="UJY1216" s="234"/>
      <c r="UJZ1216" s="235" t="e">
        <f>UJZ1217</f>
        <v>#REF!</v>
      </c>
      <c r="UKA1216" s="229" t="s">
        <v>235</v>
      </c>
      <c r="UKB1216" s="230" t="s">
        <v>25</v>
      </c>
      <c r="UKC1216" s="231">
        <v>7</v>
      </c>
      <c r="UKD1216" s="231">
        <v>2</v>
      </c>
      <c r="UKE1216" s="232" t="s">
        <v>236</v>
      </c>
      <c r="UKF1216" s="233">
        <v>0</v>
      </c>
      <c r="UKG1216" s="234"/>
      <c r="UKH1216" s="235" t="e">
        <f>UKH1217</f>
        <v>#REF!</v>
      </c>
      <c r="UKI1216" s="229" t="s">
        <v>235</v>
      </c>
      <c r="UKJ1216" s="230" t="s">
        <v>25</v>
      </c>
      <c r="UKK1216" s="231">
        <v>7</v>
      </c>
      <c r="UKL1216" s="231">
        <v>2</v>
      </c>
      <c r="UKM1216" s="232" t="s">
        <v>236</v>
      </c>
      <c r="UKN1216" s="233">
        <v>0</v>
      </c>
      <c r="UKO1216" s="234"/>
      <c r="UKP1216" s="235" t="e">
        <f>UKP1217</f>
        <v>#REF!</v>
      </c>
      <c r="UKQ1216" s="229" t="s">
        <v>235</v>
      </c>
      <c r="UKR1216" s="230" t="s">
        <v>25</v>
      </c>
      <c r="UKS1216" s="231">
        <v>7</v>
      </c>
      <c r="UKT1216" s="231">
        <v>2</v>
      </c>
      <c r="UKU1216" s="232" t="s">
        <v>236</v>
      </c>
      <c r="UKV1216" s="233">
        <v>0</v>
      </c>
      <c r="UKW1216" s="234"/>
      <c r="UKX1216" s="235" t="e">
        <f>UKX1217</f>
        <v>#REF!</v>
      </c>
      <c r="UKY1216" s="229" t="s">
        <v>235</v>
      </c>
      <c r="UKZ1216" s="230" t="s">
        <v>25</v>
      </c>
      <c r="ULA1216" s="231">
        <v>7</v>
      </c>
      <c r="ULB1216" s="231">
        <v>2</v>
      </c>
      <c r="ULC1216" s="232" t="s">
        <v>236</v>
      </c>
      <c r="ULD1216" s="233">
        <v>0</v>
      </c>
      <c r="ULE1216" s="234"/>
      <c r="ULF1216" s="235" t="e">
        <f>ULF1217</f>
        <v>#REF!</v>
      </c>
      <c r="ULG1216" s="229" t="s">
        <v>235</v>
      </c>
      <c r="ULH1216" s="230" t="s">
        <v>25</v>
      </c>
      <c r="ULI1216" s="231">
        <v>7</v>
      </c>
      <c r="ULJ1216" s="231">
        <v>2</v>
      </c>
      <c r="ULK1216" s="232" t="s">
        <v>236</v>
      </c>
      <c r="ULL1216" s="233">
        <v>0</v>
      </c>
      <c r="ULM1216" s="234"/>
      <c r="ULN1216" s="235" t="e">
        <f>ULN1217</f>
        <v>#REF!</v>
      </c>
      <c r="ULO1216" s="229" t="s">
        <v>235</v>
      </c>
      <c r="ULP1216" s="230" t="s">
        <v>25</v>
      </c>
      <c r="ULQ1216" s="231">
        <v>7</v>
      </c>
      <c r="ULR1216" s="231">
        <v>2</v>
      </c>
      <c r="ULS1216" s="232" t="s">
        <v>236</v>
      </c>
      <c r="ULT1216" s="233">
        <v>0</v>
      </c>
      <c r="ULU1216" s="234"/>
      <c r="ULV1216" s="235" t="e">
        <f>ULV1217</f>
        <v>#REF!</v>
      </c>
      <c r="ULW1216" s="229" t="s">
        <v>235</v>
      </c>
      <c r="ULX1216" s="230" t="s">
        <v>25</v>
      </c>
      <c r="ULY1216" s="231">
        <v>7</v>
      </c>
      <c r="ULZ1216" s="231">
        <v>2</v>
      </c>
      <c r="UMA1216" s="232" t="s">
        <v>236</v>
      </c>
      <c r="UMB1216" s="233">
        <v>0</v>
      </c>
      <c r="UMC1216" s="234"/>
      <c r="UMD1216" s="235" t="e">
        <f>UMD1217</f>
        <v>#REF!</v>
      </c>
      <c r="UME1216" s="229" t="s">
        <v>235</v>
      </c>
      <c r="UMF1216" s="230" t="s">
        <v>25</v>
      </c>
      <c r="UMG1216" s="231">
        <v>7</v>
      </c>
      <c r="UMH1216" s="231">
        <v>2</v>
      </c>
      <c r="UMI1216" s="232" t="s">
        <v>236</v>
      </c>
      <c r="UMJ1216" s="233">
        <v>0</v>
      </c>
      <c r="UMK1216" s="234"/>
      <c r="UML1216" s="235" t="e">
        <f>UML1217</f>
        <v>#REF!</v>
      </c>
      <c r="UMM1216" s="229" t="s">
        <v>235</v>
      </c>
      <c r="UMN1216" s="230" t="s">
        <v>25</v>
      </c>
      <c r="UMO1216" s="231">
        <v>7</v>
      </c>
      <c r="UMP1216" s="231">
        <v>2</v>
      </c>
      <c r="UMQ1216" s="232" t="s">
        <v>236</v>
      </c>
      <c r="UMR1216" s="233">
        <v>0</v>
      </c>
      <c r="UMS1216" s="234"/>
      <c r="UMT1216" s="235" t="e">
        <f>UMT1217</f>
        <v>#REF!</v>
      </c>
      <c r="UMU1216" s="229" t="s">
        <v>235</v>
      </c>
      <c r="UMV1216" s="230" t="s">
        <v>25</v>
      </c>
      <c r="UMW1216" s="231">
        <v>7</v>
      </c>
      <c r="UMX1216" s="231">
        <v>2</v>
      </c>
      <c r="UMY1216" s="232" t="s">
        <v>236</v>
      </c>
      <c r="UMZ1216" s="233">
        <v>0</v>
      </c>
      <c r="UNA1216" s="234"/>
      <c r="UNB1216" s="235" t="e">
        <f>UNB1217</f>
        <v>#REF!</v>
      </c>
      <c r="UNC1216" s="229" t="s">
        <v>235</v>
      </c>
      <c r="UND1216" s="230" t="s">
        <v>25</v>
      </c>
      <c r="UNE1216" s="231">
        <v>7</v>
      </c>
      <c r="UNF1216" s="231">
        <v>2</v>
      </c>
      <c r="UNG1216" s="232" t="s">
        <v>236</v>
      </c>
      <c r="UNH1216" s="233">
        <v>0</v>
      </c>
      <c r="UNI1216" s="234"/>
      <c r="UNJ1216" s="235" t="e">
        <f>UNJ1217</f>
        <v>#REF!</v>
      </c>
      <c r="UNK1216" s="229" t="s">
        <v>235</v>
      </c>
      <c r="UNL1216" s="230" t="s">
        <v>25</v>
      </c>
      <c r="UNM1216" s="231">
        <v>7</v>
      </c>
      <c r="UNN1216" s="231">
        <v>2</v>
      </c>
      <c r="UNO1216" s="232" t="s">
        <v>236</v>
      </c>
      <c r="UNP1216" s="233">
        <v>0</v>
      </c>
      <c r="UNQ1216" s="234"/>
      <c r="UNR1216" s="235" t="e">
        <f>UNR1217</f>
        <v>#REF!</v>
      </c>
      <c r="UNS1216" s="229" t="s">
        <v>235</v>
      </c>
      <c r="UNT1216" s="230" t="s">
        <v>25</v>
      </c>
      <c r="UNU1216" s="231">
        <v>7</v>
      </c>
      <c r="UNV1216" s="231">
        <v>2</v>
      </c>
      <c r="UNW1216" s="232" t="s">
        <v>236</v>
      </c>
      <c r="UNX1216" s="233">
        <v>0</v>
      </c>
      <c r="UNY1216" s="234"/>
      <c r="UNZ1216" s="235" t="e">
        <f>UNZ1217</f>
        <v>#REF!</v>
      </c>
      <c r="UOA1216" s="229" t="s">
        <v>235</v>
      </c>
      <c r="UOB1216" s="230" t="s">
        <v>25</v>
      </c>
      <c r="UOC1216" s="231">
        <v>7</v>
      </c>
      <c r="UOD1216" s="231">
        <v>2</v>
      </c>
      <c r="UOE1216" s="232" t="s">
        <v>236</v>
      </c>
      <c r="UOF1216" s="233">
        <v>0</v>
      </c>
      <c r="UOG1216" s="234"/>
      <c r="UOH1216" s="235" t="e">
        <f>UOH1217</f>
        <v>#REF!</v>
      </c>
      <c r="UOI1216" s="229" t="s">
        <v>235</v>
      </c>
      <c r="UOJ1216" s="230" t="s">
        <v>25</v>
      </c>
      <c r="UOK1216" s="231">
        <v>7</v>
      </c>
      <c r="UOL1216" s="231">
        <v>2</v>
      </c>
      <c r="UOM1216" s="232" t="s">
        <v>236</v>
      </c>
      <c r="UON1216" s="233">
        <v>0</v>
      </c>
      <c r="UOO1216" s="234"/>
      <c r="UOP1216" s="235" t="e">
        <f>UOP1217</f>
        <v>#REF!</v>
      </c>
      <c r="UOQ1216" s="229" t="s">
        <v>235</v>
      </c>
      <c r="UOR1216" s="230" t="s">
        <v>25</v>
      </c>
      <c r="UOS1216" s="231">
        <v>7</v>
      </c>
      <c r="UOT1216" s="231">
        <v>2</v>
      </c>
      <c r="UOU1216" s="232" t="s">
        <v>236</v>
      </c>
      <c r="UOV1216" s="233">
        <v>0</v>
      </c>
      <c r="UOW1216" s="234"/>
      <c r="UOX1216" s="235" t="e">
        <f>UOX1217</f>
        <v>#REF!</v>
      </c>
      <c r="UOY1216" s="229" t="s">
        <v>235</v>
      </c>
      <c r="UOZ1216" s="230" t="s">
        <v>25</v>
      </c>
      <c r="UPA1216" s="231">
        <v>7</v>
      </c>
      <c r="UPB1216" s="231">
        <v>2</v>
      </c>
      <c r="UPC1216" s="232" t="s">
        <v>236</v>
      </c>
      <c r="UPD1216" s="233">
        <v>0</v>
      </c>
      <c r="UPE1216" s="234"/>
      <c r="UPF1216" s="235" t="e">
        <f>UPF1217</f>
        <v>#REF!</v>
      </c>
      <c r="UPG1216" s="229" t="s">
        <v>235</v>
      </c>
      <c r="UPH1216" s="230" t="s">
        <v>25</v>
      </c>
      <c r="UPI1216" s="231">
        <v>7</v>
      </c>
      <c r="UPJ1216" s="231">
        <v>2</v>
      </c>
      <c r="UPK1216" s="232" t="s">
        <v>236</v>
      </c>
      <c r="UPL1216" s="233">
        <v>0</v>
      </c>
      <c r="UPM1216" s="234"/>
      <c r="UPN1216" s="235" t="e">
        <f>UPN1217</f>
        <v>#REF!</v>
      </c>
      <c r="UPO1216" s="229" t="s">
        <v>235</v>
      </c>
      <c r="UPP1216" s="230" t="s">
        <v>25</v>
      </c>
      <c r="UPQ1216" s="231">
        <v>7</v>
      </c>
      <c r="UPR1216" s="231">
        <v>2</v>
      </c>
      <c r="UPS1216" s="232" t="s">
        <v>236</v>
      </c>
      <c r="UPT1216" s="233">
        <v>0</v>
      </c>
      <c r="UPU1216" s="234"/>
      <c r="UPV1216" s="235" t="e">
        <f>UPV1217</f>
        <v>#REF!</v>
      </c>
      <c r="UPW1216" s="229" t="s">
        <v>235</v>
      </c>
      <c r="UPX1216" s="230" t="s">
        <v>25</v>
      </c>
      <c r="UPY1216" s="231">
        <v>7</v>
      </c>
      <c r="UPZ1216" s="231">
        <v>2</v>
      </c>
      <c r="UQA1216" s="232" t="s">
        <v>236</v>
      </c>
      <c r="UQB1216" s="233">
        <v>0</v>
      </c>
      <c r="UQC1216" s="234"/>
      <c r="UQD1216" s="235" t="e">
        <f>UQD1217</f>
        <v>#REF!</v>
      </c>
      <c r="UQE1216" s="229" t="s">
        <v>235</v>
      </c>
      <c r="UQF1216" s="230" t="s">
        <v>25</v>
      </c>
      <c r="UQG1216" s="231">
        <v>7</v>
      </c>
      <c r="UQH1216" s="231">
        <v>2</v>
      </c>
      <c r="UQI1216" s="232" t="s">
        <v>236</v>
      </c>
      <c r="UQJ1216" s="233">
        <v>0</v>
      </c>
      <c r="UQK1216" s="234"/>
      <c r="UQL1216" s="235" t="e">
        <f>UQL1217</f>
        <v>#REF!</v>
      </c>
      <c r="UQM1216" s="229" t="s">
        <v>235</v>
      </c>
      <c r="UQN1216" s="230" t="s">
        <v>25</v>
      </c>
      <c r="UQO1216" s="231">
        <v>7</v>
      </c>
      <c r="UQP1216" s="231">
        <v>2</v>
      </c>
      <c r="UQQ1216" s="232" t="s">
        <v>236</v>
      </c>
      <c r="UQR1216" s="233">
        <v>0</v>
      </c>
      <c r="UQS1216" s="234"/>
      <c r="UQT1216" s="235" t="e">
        <f>UQT1217</f>
        <v>#REF!</v>
      </c>
      <c r="UQU1216" s="229" t="s">
        <v>235</v>
      </c>
      <c r="UQV1216" s="230" t="s">
        <v>25</v>
      </c>
      <c r="UQW1216" s="231">
        <v>7</v>
      </c>
      <c r="UQX1216" s="231">
        <v>2</v>
      </c>
      <c r="UQY1216" s="232" t="s">
        <v>236</v>
      </c>
      <c r="UQZ1216" s="233">
        <v>0</v>
      </c>
      <c r="URA1216" s="234"/>
      <c r="URB1216" s="235" t="e">
        <f>URB1217</f>
        <v>#REF!</v>
      </c>
      <c r="URC1216" s="229" t="s">
        <v>235</v>
      </c>
      <c r="URD1216" s="230" t="s">
        <v>25</v>
      </c>
      <c r="URE1216" s="231">
        <v>7</v>
      </c>
      <c r="URF1216" s="231">
        <v>2</v>
      </c>
      <c r="URG1216" s="232" t="s">
        <v>236</v>
      </c>
      <c r="URH1216" s="233">
        <v>0</v>
      </c>
      <c r="URI1216" s="234"/>
      <c r="URJ1216" s="235" t="e">
        <f>URJ1217</f>
        <v>#REF!</v>
      </c>
      <c r="URK1216" s="229" t="s">
        <v>235</v>
      </c>
      <c r="URL1216" s="230" t="s">
        <v>25</v>
      </c>
      <c r="URM1216" s="231">
        <v>7</v>
      </c>
      <c r="URN1216" s="231">
        <v>2</v>
      </c>
      <c r="URO1216" s="232" t="s">
        <v>236</v>
      </c>
      <c r="URP1216" s="233">
        <v>0</v>
      </c>
      <c r="URQ1216" s="234"/>
      <c r="URR1216" s="235" t="e">
        <f>URR1217</f>
        <v>#REF!</v>
      </c>
      <c r="URS1216" s="229" t="s">
        <v>235</v>
      </c>
      <c r="URT1216" s="230" t="s">
        <v>25</v>
      </c>
      <c r="URU1216" s="231">
        <v>7</v>
      </c>
      <c r="URV1216" s="231">
        <v>2</v>
      </c>
      <c r="URW1216" s="232" t="s">
        <v>236</v>
      </c>
      <c r="URX1216" s="233">
        <v>0</v>
      </c>
      <c r="URY1216" s="234"/>
      <c r="URZ1216" s="235" t="e">
        <f>URZ1217</f>
        <v>#REF!</v>
      </c>
      <c r="USA1216" s="229" t="s">
        <v>235</v>
      </c>
      <c r="USB1216" s="230" t="s">
        <v>25</v>
      </c>
      <c r="USC1216" s="231">
        <v>7</v>
      </c>
      <c r="USD1216" s="231">
        <v>2</v>
      </c>
      <c r="USE1216" s="232" t="s">
        <v>236</v>
      </c>
      <c r="USF1216" s="233">
        <v>0</v>
      </c>
      <c r="USG1216" s="234"/>
      <c r="USH1216" s="235" t="e">
        <f>USH1217</f>
        <v>#REF!</v>
      </c>
      <c r="USI1216" s="229" t="s">
        <v>235</v>
      </c>
      <c r="USJ1216" s="230" t="s">
        <v>25</v>
      </c>
      <c r="USK1216" s="231">
        <v>7</v>
      </c>
      <c r="USL1216" s="231">
        <v>2</v>
      </c>
      <c r="USM1216" s="232" t="s">
        <v>236</v>
      </c>
      <c r="USN1216" s="233">
        <v>0</v>
      </c>
      <c r="USO1216" s="234"/>
      <c r="USP1216" s="235" t="e">
        <f>USP1217</f>
        <v>#REF!</v>
      </c>
      <c r="USQ1216" s="229" t="s">
        <v>235</v>
      </c>
      <c r="USR1216" s="230" t="s">
        <v>25</v>
      </c>
      <c r="USS1216" s="231">
        <v>7</v>
      </c>
      <c r="UST1216" s="231">
        <v>2</v>
      </c>
      <c r="USU1216" s="232" t="s">
        <v>236</v>
      </c>
      <c r="USV1216" s="233">
        <v>0</v>
      </c>
      <c r="USW1216" s="234"/>
      <c r="USX1216" s="235" t="e">
        <f>USX1217</f>
        <v>#REF!</v>
      </c>
      <c r="USY1216" s="229" t="s">
        <v>235</v>
      </c>
      <c r="USZ1216" s="230" t="s">
        <v>25</v>
      </c>
      <c r="UTA1216" s="231">
        <v>7</v>
      </c>
      <c r="UTB1216" s="231">
        <v>2</v>
      </c>
      <c r="UTC1216" s="232" t="s">
        <v>236</v>
      </c>
      <c r="UTD1216" s="233">
        <v>0</v>
      </c>
      <c r="UTE1216" s="234"/>
      <c r="UTF1216" s="235" t="e">
        <f>UTF1217</f>
        <v>#REF!</v>
      </c>
      <c r="UTG1216" s="229" t="s">
        <v>235</v>
      </c>
      <c r="UTH1216" s="230" t="s">
        <v>25</v>
      </c>
      <c r="UTI1216" s="231">
        <v>7</v>
      </c>
      <c r="UTJ1216" s="231">
        <v>2</v>
      </c>
      <c r="UTK1216" s="232" t="s">
        <v>236</v>
      </c>
      <c r="UTL1216" s="233">
        <v>0</v>
      </c>
      <c r="UTM1216" s="234"/>
      <c r="UTN1216" s="235" t="e">
        <f>UTN1217</f>
        <v>#REF!</v>
      </c>
      <c r="UTO1216" s="229" t="s">
        <v>235</v>
      </c>
      <c r="UTP1216" s="230" t="s">
        <v>25</v>
      </c>
      <c r="UTQ1216" s="231">
        <v>7</v>
      </c>
      <c r="UTR1216" s="231">
        <v>2</v>
      </c>
      <c r="UTS1216" s="232" t="s">
        <v>236</v>
      </c>
      <c r="UTT1216" s="233">
        <v>0</v>
      </c>
      <c r="UTU1216" s="234"/>
      <c r="UTV1216" s="235" t="e">
        <f>UTV1217</f>
        <v>#REF!</v>
      </c>
      <c r="UTW1216" s="229" t="s">
        <v>235</v>
      </c>
      <c r="UTX1216" s="230" t="s">
        <v>25</v>
      </c>
      <c r="UTY1216" s="231">
        <v>7</v>
      </c>
      <c r="UTZ1216" s="231">
        <v>2</v>
      </c>
      <c r="UUA1216" s="232" t="s">
        <v>236</v>
      </c>
      <c r="UUB1216" s="233">
        <v>0</v>
      </c>
      <c r="UUC1216" s="234"/>
      <c r="UUD1216" s="235" t="e">
        <f>UUD1217</f>
        <v>#REF!</v>
      </c>
      <c r="UUE1216" s="229" t="s">
        <v>235</v>
      </c>
      <c r="UUF1216" s="230" t="s">
        <v>25</v>
      </c>
      <c r="UUG1216" s="231">
        <v>7</v>
      </c>
      <c r="UUH1216" s="231">
        <v>2</v>
      </c>
      <c r="UUI1216" s="232" t="s">
        <v>236</v>
      </c>
      <c r="UUJ1216" s="233">
        <v>0</v>
      </c>
      <c r="UUK1216" s="234"/>
      <c r="UUL1216" s="235" t="e">
        <f>UUL1217</f>
        <v>#REF!</v>
      </c>
      <c r="UUM1216" s="229" t="s">
        <v>235</v>
      </c>
      <c r="UUN1216" s="230" t="s">
        <v>25</v>
      </c>
      <c r="UUO1216" s="231">
        <v>7</v>
      </c>
      <c r="UUP1216" s="231">
        <v>2</v>
      </c>
      <c r="UUQ1216" s="232" t="s">
        <v>236</v>
      </c>
      <c r="UUR1216" s="233">
        <v>0</v>
      </c>
      <c r="UUS1216" s="234"/>
      <c r="UUT1216" s="235" t="e">
        <f>UUT1217</f>
        <v>#REF!</v>
      </c>
      <c r="UUU1216" s="229" t="s">
        <v>235</v>
      </c>
      <c r="UUV1216" s="230" t="s">
        <v>25</v>
      </c>
      <c r="UUW1216" s="231">
        <v>7</v>
      </c>
      <c r="UUX1216" s="231">
        <v>2</v>
      </c>
      <c r="UUY1216" s="232" t="s">
        <v>236</v>
      </c>
      <c r="UUZ1216" s="233">
        <v>0</v>
      </c>
      <c r="UVA1216" s="234"/>
      <c r="UVB1216" s="235" t="e">
        <f>UVB1217</f>
        <v>#REF!</v>
      </c>
      <c r="UVC1216" s="229" t="s">
        <v>235</v>
      </c>
      <c r="UVD1216" s="230" t="s">
        <v>25</v>
      </c>
      <c r="UVE1216" s="231">
        <v>7</v>
      </c>
      <c r="UVF1216" s="231">
        <v>2</v>
      </c>
      <c r="UVG1216" s="232" t="s">
        <v>236</v>
      </c>
      <c r="UVH1216" s="233">
        <v>0</v>
      </c>
      <c r="UVI1216" s="234"/>
      <c r="UVJ1216" s="235" t="e">
        <f>UVJ1217</f>
        <v>#REF!</v>
      </c>
      <c r="UVK1216" s="229" t="s">
        <v>235</v>
      </c>
      <c r="UVL1216" s="230" t="s">
        <v>25</v>
      </c>
      <c r="UVM1216" s="231">
        <v>7</v>
      </c>
      <c r="UVN1216" s="231">
        <v>2</v>
      </c>
      <c r="UVO1216" s="232" t="s">
        <v>236</v>
      </c>
      <c r="UVP1216" s="233">
        <v>0</v>
      </c>
      <c r="UVQ1216" s="234"/>
      <c r="UVR1216" s="235" t="e">
        <f>UVR1217</f>
        <v>#REF!</v>
      </c>
      <c r="UVS1216" s="229" t="s">
        <v>235</v>
      </c>
      <c r="UVT1216" s="230" t="s">
        <v>25</v>
      </c>
      <c r="UVU1216" s="231">
        <v>7</v>
      </c>
      <c r="UVV1216" s="231">
        <v>2</v>
      </c>
      <c r="UVW1216" s="232" t="s">
        <v>236</v>
      </c>
      <c r="UVX1216" s="233">
        <v>0</v>
      </c>
      <c r="UVY1216" s="234"/>
      <c r="UVZ1216" s="235" t="e">
        <f>UVZ1217</f>
        <v>#REF!</v>
      </c>
      <c r="UWA1216" s="229" t="s">
        <v>235</v>
      </c>
      <c r="UWB1216" s="230" t="s">
        <v>25</v>
      </c>
      <c r="UWC1216" s="231">
        <v>7</v>
      </c>
      <c r="UWD1216" s="231">
        <v>2</v>
      </c>
      <c r="UWE1216" s="232" t="s">
        <v>236</v>
      </c>
      <c r="UWF1216" s="233">
        <v>0</v>
      </c>
      <c r="UWG1216" s="234"/>
      <c r="UWH1216" s="235" t="e">
        <f>UWH1217</f>
        <v>#REF!</v>
      </c>
      <c r="UWI1216" s="229" t="s">
        <v>235</v>
      </c>
      <c r="UWJ1216" s="230" t="s">
        <v>25</v>
      </c>
      <c r="UWK1216" s="231">
        <v>7</v>
      </c>
      <c r="UWL1216" s="231">
        <v>2</v>
      </c>
      <c r="UWM1216" s="232" t="s">
        <v>236</v>
      </c>
      <c r="UWN1216" s="233">
        <v>0</v>
      </c>
      <c r="UWO1216" s="234"/>
      <c r="UWP1216" s="235" t="e">
        <f>UWP1217</f>
        <v>#REF!</v>
      </c>
      <c r="UWQ1216" s="229" t="s">
        <v>235</v>
      </c>
      <c r="UWR1216" s="230" t="s">
        <v>25</v>
      </c>
      <c r="UWS1216" s="231">
        <v>7</v>
      </c>
      <c r="UWT1216" s="231">
        <v>2</v>
      </c>
      <c r="UWU1216" s="232" t="s">
        <v>236</v>
      </c>
      <c r="UWV1216" s="233">
        <v>0</v>
      </c>
      <c r="UWW1216" s="234"/>
      <c r="UWX1216" s="235" t="e">
        <f>UWX1217</f>
        <v>#REF!</v>
      </c>
      <c r="UWY1216" s="229" t="s">
        <v>235</v>
      </c>
      <c r="UWZ1216" s="230" t="s">
        <v>25</v>
      </c>
      <c r="UXA1216" s="231">
        <v>7</v>
      </c>
      <c r="UXB1216" s="231">
        <v>2</v>
      </c>
      <c r="UXC1216" s="232" t="s">
        <v>236</v>
      </c>
      <c r="UXD1216" s="233">
        <v>0</v>
      </c>
      <c r="UXE1216" s="234"/>
      <c r="UXF1216" s="235" t="e">
        <f>UXF1217</f>
        <v>#REF!</v>
      </c>
      <c r="UXG1216" s="229" t="s">
        <v>235</v>
      </c>
      <c r="UXH1216" s="230" t="s">
        <v>25</v>
      </c>
      <c r="UXI1216" s="231">
        <v>7</v>
      </c>
      <c r="UXJ1216" s="231">
        <v>2</v>
      </c>
      <c r="UXK1216" s="232" t="s">
        <v>236</v>
      </c>
      <c r="UXL1216" s="233">
        <v>0</v>
      </c>
      <c r="UXM1216" s="234"/>
      <c r="UXN1216" s="235" t="e">
        <f>UXN1217</f>
        <v>#REF!</v>
      </c>
      <c r="UXO1216" s="229" t="s">
        <v>235</v>
      </c>
      <c r="UXP1216" s="230" t="s">
        <v>25</v>
      </c>
      <c r="UXQ1216" s="231">
        <v>7</v>
      </c>
      <c r="UXR1216" s="231">
        <v>2</v>
      </c>
      <c r="UXS1216" s="232" t="s">
        <v>236</v>
      </c>
      <c r="UXT1216" s="233">
        <v>0</v>
      </c>
      <c r="UXU1216" s="234"/>
      <c r="UXV1216" s="235" t="e">
        <f>UXV1217</f>
        <v>#REF!</v>
      </c>
      <c r="UXW1216" s="229" t="s">
        <v>235</v>
      </c>
      <c r="UXX1216" s="230" t="s">
        <v>25</v>
      </c>
      <c r="UXY1216" s="231">
        <v>7</v>
      </c>
      <c r="UXZ1216" s="231">
        <v>2</v>
      </c>
      <c r="UYA1216" s="232" t="s">
        <v>236</v>
      </c>
      <c r="UYB1216" s="233">
        <v>0</v>
      </c>
      <c r="UYC1216" s="234"/>
      <c r="UYD1216" s="235" t="e">
        <f>UYD1217</f>
        <v>#REF!</v>
      </c>
      <c r="UYE1216" s="229" t="s">
        <v>235</v>
      </c>
      <c r="UYF1216" s="230" t="s">
        <v>25</v>
      </c>
      <c r="UYG1216" s="231">
        <v>7</v>
      </c>
      <c r="UYH1216" s="231">
        <v>2</v>
      </c>
      <c r="UYI1216" s="232" t="s">
        <v>236</v>
      </c>
      <c r="UYJ1216" s="233">
        <v>0</v>
      </c>
      <c r="UYK1216" s="234"/>
      <c r="UYL1216" s="235" t="e">
        <f>UYL1217</f>
        <v>#REF!</v>
      </c>
      <c r="UYM1216" s="229" t="s">
        <v>235</v>
      </c>
      <c r="UYN1216" s="230" t="s">
        <v>25</v>
      </c>
      <c r="UYO1216" s="231">
        <v>7</v>
      </c>
      <c r="UYP1216" s="231">
        <v>2</v>
      </c>
      <c r="UYQ1216" s="232" t="s">
        <v>236</v>
      </c>
      <c r="UYR1216" s="233">
        <v>0</v>
      </c>
      <c r="UYS1216" s="234"/>
      <c r="UYT1216" s="235" t="e">
        <f>UYT1217</f>
        <v>#REF!</v>
      </c>
      <c r="UYU1216" s="229" t="s">
        <v>235</v>
      </c>
      <c r="UYV1216" s="230" t="s">
        <v>25</v>
      </c>
      <c r="UYW1216" s="231">
        <v>7</v>
      </c>
      <c r="UYX1216" s="231">
        <v>2</v>
      </c>
      <c r="UYY1216" s="232" t="s">
        <v>236</v>
      </c>
      <c r="UYZ1216" s="233">
        <v>0</v>
      </c>
      <c r="UZA1216" s="234"/>
      <c r="UZB1216" s="235" t="e">
        <f>UZB1217</f>
        <v>#REF!</v>
      </c>
      <c r="UZC1216" s="229" t="s">
        <v>235</v>
      </c>
      <c r="UZD1216" s="230" t="s">
        <v>25</v>
      </c>
      <c r="UZE1216" s="231">
        <v>7</v>
      </c>
      <c r="UZF1216" s="231">
        <v>2</v>
      </c>
      <c r="UZG1216" s="232" t="s">
        <v>236</v>
      </c>
      <c r="UZH1216" s="233">
        <v>0</v>
      </c>
      <c r="UZI1216" s="234"/>
      <c r="UZJ1216" s="235" t="e">
        <f>UZJ1217</f>
        <v>#REF!</v>
      </c>
      <c r="UZK1216" s="229" t="s">
        <v>235</v>
      </c>
      <c r="UZL1216" s="230" t="s">
        <v>25</v>
      </c>
      <c r="UZM1216" s="231">
        <v>7</v>
      </c>
      <c r="UZN1216" s="231">
        <v>2</v>
      </c>
      <c r="UZO1216" s="232" t="s">
        <v>236</v>
      </c>
      <c r="UZP1216" s="233">
        <v>0</v>
      </c>
      <c r="UZQ1216" s="234"/>
      <c r="UZR1216" s="235" t="e">
        <f>UZR1217</f>
        <v>#REF!</v>
      </c>
      <c r="UZS1216" s="229" t="s">
        <v>235</v>
      </c>
      <c r="UZT1216" s="230" t="s">
        <v>25</v>
      </c>
      <c r="UZU1216" s="231">
        <v>7</v>
      </c>
      <c r="UZV1216" s="231">
        <v>2</v>
      </c>
      <c r="UZW1216" s="232" t="s">
        <v>236</v>
      </c>
      <c r="UZX1216" s="233">
        <v>0</v>
      </c>
      <c r="UZY1216" s="234"/>
      <c r="UZZ1216" s="235" t="e">
        <f>UZZ1217</f>
        <v>#REF!</v>
      </c>
      <c r="VAA1216" s="229" t="s">
        <v>235</v>
      </c>
      <c r="VAB1216" s="230" t="s">
        <v>25</v>
      </c>
      <c r="VAC1216" s="231">
        <v>7</v>
      </c>
      <c r="VAD1216" s="231">
        <v>2</v>
      </c>
      <c r="VAE1216" s="232" t="s">
        <v>236</v>
      </c>
      <c r="VAF1216" s="233">
        <v>0</v>
      </c>
      <c r="VAG1216" s="234"/>
      <c r="VAH1216" s="235" t="e">
        <f>VAH1217</f>
        <v>#REF!</v>
      </c>
      <c r="VAI1216" s="229" t="s">
        <v>235</v>
      </c>
      <c r="VAJ1216" s="230" t="s">
        <v>25</v>
      </c>
      <c r="VAK1216" s="231">
        <v>7</v>
      </c>
      <c r="VAL1216" s="231">
        <v>2</v>
      </c>
      <c r="VAM1216" s="232" t="s">
        <v>236</v>
      </c>
      <c r="VAN1216" s="233">
        <v>0</v>
      </c>
      <c r="VAO1216" s="234"/>
      <c r="VAP1216" s="235" t="e">
        <f>VAP1217</f>
        <v>#REF!</v>
      </c>
      <c r="VAQ1216" s="229" t="s">
        <v>235</v>
      </c>
      <c r="VAR1216" s="230" t="s">
        <v>25</v>
      </c>
      <c r="VAS1216" s="231">
        <v>7</v>
      </c>
      <c r="VAT1216" s="231">
        <v>2</v>
      </c>
      <c r="VAU1216" s="232" t="s">
        <v>236</v>
      </c>
      <c r="VAV1216" s="233">
        <v>0</v>
      </c>
      <c r="VAW1216" s="234"/>
      <c r="VAX1216" s="235" t="e">
        <f>VAX1217</f>
        <v>#REF!</v>
      </c>
      <c r="VAY1216" s="229" t="s">
        <v>235</v>
      </c>
      <c r="VAZ1216" s="230" t="s">
        <v>25</v>
      </c>
      <c r="VBA1216" s="231">
        <v>7</v>
      </c>
      <c r="VBB1216" s="231">
        <v>2</v>
      </c>
      <c r="VBC1216" s="232" t="s">
        <v>236</v>
      </c>
      <c r="VBD1216" s="233">
        <v>0</v>
      </c>
      <c r="VBE1216" s="234"/>
      <c r="VBF1216" s="235" t="e">
        <f>VBF1217</f>
        <v>#REF!</v>
      </c>
      <c r="VBG1216" s="229" t="s">
        <v>235</v>
      </c>
      <c r="VBH1216" s="230" t="s">
        <v>25</v>
      </c>
      <c r="VBI1216" s="231">
        <v>7</v>
      </c>
      <c r="VBJ1216" s="231">
        <v>2</v>
      </c>
      <c r="VBK1216" s="232" t="s">
        <v>236</v>
      </c>
      <c r="VBL1216" s="233">
        <v>0</v>
      </c>
      <c r="VBM1216" s="234"/>
      <c r="VBN1216" s="235" t="e">
        <f>VBN1217</f>
        <v>#REF!</v>
      </c>
      <c r="VBO1216" s="229" t="s">
        <v>235</v>
      </c>
      <c r="VBP1216" s="230" t="s">
        <v>25</v>
      </c>
      <c r="VBQ1216" s="231">
        <v>7</v>
      </c>
      <c r="VBR1216" s="231">
        <v>2</v>
      </c>
      <c r="VBS1216" s="232" t="s">
        <v>236</v>
      </c>
      <c r="VBT1216" s="233">
        <v>0</v>
      </c>
      <c r="VBU1216" s="234"/>
      <c r="VBV1216" s="235" t="e">
        <f>VBV1217</f>
        <v>#REF!</v>
      </c>
      <c r="VBW1216" s="229" t="s">
        <v>235</v>
      </c>
      <c r="VBX1216" s="230" t="s">
        <v>25</v>
      </c>
      <c r="VBY1216" s="231">
        <v>7</v>
      </c>
      <c r="VBZ1216" s="231">
        <v>2</v>
      </c>
      <c r="VCA1216" s="232" t="s">
        <v>236</v>
      </c>
      <c r="VCB1216" s="233">
        <v>0</v>
      </c>
      <c r="VCC1216" s="234"/>
      <c r="VCD1216" s="235" t="e">
        <f>VCD1217</f>
        <v>#REF!</v>
      </c>
      <c r="VCE1216" s="229" t="s">
        <v>235</v>
      </c>
      <c r="VCF1216" s="230" t="s">
        <v>25</v>
      </c>
      <c r="VCG1216" s="231">
        <v>7</v>
      </c>
      <c r="VCH1216" s="231">
        <v>2</v>
      </c>
      <c r="VCI1216" s="232" t="s">
        <v>236</v>
      </c>
      <c r="VCJ1216" s="233">
        <v>0</v>
      </c>
      <c r="VCK1216" s="234"/>
      <c r="VCL1216" s="235" t="e">
        <f>VCL1217</f>
        <v>#REF!</v>
      </c>
      <c r="VCM1216" s="229" t="s">
        <v>235</v>
      </c>
      <c r="VCN1216" s="230" t="s">
        <v>25</v>
      </c>
      <c r="VCO1216" s="231">
        <v>7</v>
      </c>
      <c r="VCP1216" s="231">
        <v>2</v>
      </c>
      <c r="VCQ1216" s="232" t="s">
        <v>236</v>
      </c>
      <c r="VCR1216" s="233">
        <v>0</v>
      </c>
      <c r="VCS1216" s="234"/>
      <c r="VCT1216" s="235" t="e">
        <f>VCT1217</f>
        <v>#REF!</v>
      </c>
      <c r="VCU1216" s="229" t="s">
        <v>235</v>
      </c>
      <c r="VCV1216" s="230" t="s">
        <v>25</v>
      </c>
      <c r="VCW1216" s="231">
        <v>7</v>
      </c>
      <c r="VCX1216" s="231">
        <v>2</v>
      </c>
      <c r="VCY1216" s="232" t="s">
        <v>236</v>
      </c>
      <c r="VCZ1216" s="233">
        <v>0</v>
      </c>
      <c r="VDA1216" s="234"/>
      <c r="VDB1216" s="235" t="e">
        <f>VDB1217</f>
        <v>#REF!</v>
      </c>
      <c r="VDC1216" s="229" t="s">
        <v>235</v>
      </c>
      <c r="VDD1216" s="230" t="s">
        <v>25</v>
      </c>
      <c r="VDE1216" s="231">
        <v>7</v>
      </c>
      <c r="VDF1216" s="231">
        <v>2</v>
      </c>
      <c r="VDG1216" s="232" t="s">
        <v>236</v>
      </c>
      <c r="VDH1216" s="233">
        <v>0</v>
      </c>
      <c r="VDI1216" s="234"/>
      <c r="VDJ1216" s="235" t="e">
        <f>VDJ1217</f>
        <v>#REF!</v>
      </c>
      <c r="VDK1216" s="229" t="s">
        <v>235</v>
      </c>
      <c r="VDL1216" s="230" t="s">
        <v>25</v>
      </c>
      <c r="VDM1216" s="231">
        <v>7</v>
      </c>
      <c r="VDN1216" s="231">
        <v>2</v>
      </c>
      <c r="VDO1216" s="232" t="s">
        <v>236</v>
      </c>
      <c r="VDP1216" s="233">
        <v>0</v>
      </c>
      <c r="VDQ1216" s="234"/>
      <c r="VDR1216" s="235" t="e">
        <f>VDR1217</f>
        <v>#REF!</v>
      </c>
      <c r="VDS1216" s="229" t="s">
        <v>235</v>
      </c>
      <c r="VDT1216" s="230" t="s">
        <v>25</v>
      </c>
      <c r="VDU1216" s="231">
        <v>7</v>
      </c>
      <c r="VDV1216" s="231">
        <v>2</v>
      </c>
      <c r="VDW1216" s="232" t="s">
        <v>236</v>
      </c>
      <c r="VDX1216" s="233">
        <v>0</v>
      </c>
      <c r="VDY1216" s="234"/>
      <c r="VDZ1216" s="235" t="e">
        <f>VDZ1217</f>
        <v>#REF!</v>
      </c>
      <c r="VEA1216" s="229" t="s">
        <v>235</v>
      </c>
      <c r="VEB1216" s="230" t="s">
        <v>25</v>
      </c>
      <c r="VEC1216" s="231">
        <v>7</v>
      </c>
      <c r="VED1216" s="231">
        <v>2</v>
      </c>
      <c r="VEE1216" s="232" t="s">
        <v>236</v>
      </c>
      <c r="VEF1216" s="233">
        <v>0</v>
      </c>
      <c r="VEG1216" s="234"/>
      <c r="VEH1216" s="235" t="e">
        <f>VEH1217</f>
        <v>#REF!</v>
      </c>
      <c r="VEI1216" s="229" t="s">
        <v>235</v>
      </c>
      <c r="VEJ1216" s="230" t="s">
        <v>25</v>
      </c>
      <c r="VEK1216" s="231">
        <v>7</v>
      </c>
      <c r="VEL1216" s="231">
        <v>2</v>
      </c>
      <c r="VEM1216" s="232" t="s">
        <v>236</v>
      </c>
      <c r="VEN1216" s="233">
        <v>0</v>
      </c>
      <c r="VEO1216" s="234"/>
      <c r="VEP1216" s="235" t="e">
        <f>VEP1217</f>
        <v>#REF!</v>
      </c>
      <c r="VEQ1216" s="229" t="s">
        <v>235</v>
      </c>
      <c r="VER1216" s="230" t="s">
        <v>25</v>
      </c>
      <c r="VES1216" s="231">
        <v>7</v>
      </c>
      <c r="VET1216" s="231">
        <v>2</v>
      </c>
      <c r="VEU1216" s="232" t="s">
        <v>236</v>
      </c>
      <c r="VEV1216" s="233">
        <v>0</v>
      </c>
      <c r="VEW1216" s="234"/>
      <c r="VEX1216" s="235" t="e">
        <f>VEX1217</f>
        <v>#REF!</v>
      </c>
      <c r="VEY1216" s="229" t="s">
        <v>235</v>
      </c>
      <c r="VEZ1216" s="230" t="s">
        <v>25</v>
      </c>
      <c r="VFA1216" s="231">
        <v>7</v>
      </c>
      <c r="VFB1216" s="231">
        <v>2</v>
      </c>
      <c r="VFC1216" s="232" t="s">
        <v>236</v>
      </c>
      <c r="VFD1216" s="233">
        <v>0</v>
      </c>
      <c r="VFE1216" s="234"/>
      <c r="VFF1216" s="235" t="e">
        <f>VFF1217</f>
        <v>#REF!</v>
      </c>
      <c r="VFG1216" s="229" t="s">
        <v>235</v>
      </c>
      <c r="VFH1216" s="230" t="s">
        <v>25</v>
      </c>
      <c r="VFI1216" s="231">
        <v>7</v>
      </c>
      <c r="VFJ1216" s="231">
        <v>2</v>
      </c>
      <c r="VFK1216" s="232" t="s">
        <v>236</v>
      </c>
      <c r="VFL1216" s="233">
        <v>0</v>
      </c>
      <c r="VFM1216" s="234"/>
      <c r="VFN1216" s="235" t="e">
        <f>VFN1217</f>
        <v>#REF!</v>
      </c>
      <c r="VFO1216" s="229" t="s">
        <v>235</v>
      </c>
      <c r="VFP1216" s="230" t="s">
        <v>25</v>
      </c>
      <c r="VFQ1216" s="231">
        <v>7</v>
      </c>
      <c r="VFR1216" s="231">
        <v>2</v>
      </c>
      <c r="VFS1216" s="232" t="s">
        <v>236</v>
      </c>
      <c r="VFT1216" s="233">
        <v>0</v>
      </c>
      <c r="VFU1216" s="234"/>
      <c r="VFV1216" s="235" t="e">
        <f>VFV1217</f>
        <v>#REF!</v>
      </c>
      <c r="VFW1216" s="229" t="s">
        <v>235</v>
      </c>
      <c r="VFX1216" s="230" t="s">
        <v>25</v>
      </c>
      <c r="VFY1216" s="231">
        <v>7</v>
      </c>
      <c r="VFZ1216" s="231">
        <v>2</v>
      </c>
      <c r="VGA1216" s="232" t="s">
        <v>236</v>
      </c>
      <c r="VGB1216" s="233">
        <v>0</v>
      </c>
      <c r="VGC1216" s="234"/>
      <c r="VGD1216" s="235" t="e">
        <f>VGD1217</f>
        <v>#REF!</v>
      </c>
      <c r="VGE1216" s="229" t="s">
        <v>235</v>
      </c>
      <c r="VGF1216" s="230" t="s">
        <v>25</v>
      </c>
      <c r="VGG1216" s="231">
        <v>7</v>
      </c>
      <c r="VGH1216" s="231">
        <v>2</v>
      </c>
      <c r="VGI1216" s="232" t="s">
        <v>236</v>
      </c>
      <c r="VGJ1216" s="233">
        <v>0</v>
      </c>
      <c r="VGK1216" s="234"/>
      <c r="VGL1216" s="235" t="e">
        <f>VGL1217</f>
        <v>#REF!</v>
      </c>
      <c r="VGM1216" s="229" t="s">
        <v>235</v>
      </c>
      <c r="VGN1216" s="230" t="s">
        <v>25</v>
      </c>
      <c r="VGO1216" s="231">
        <v>7</v>
      </c>
      <c r="VGP1216" s="231">
        <v>2</v>
      </c>
      <c r="VGQ1216" s="232" t="s">
        <v>236</v>
      </c>
      <c r="VGR1216" s="233">
        <v>0</v>
      </c>
      <c r="VGS1216" s="234"/>
      <c r="VGT1216" s="235" t="e">
        <f>VGT1217</f>
        <v>#REF!</v>
      </c>
      <c r="VGU1216" s="229" t="s">
        <v>235</v>
      </c>
      <c r="VGV1216" s="230" t="s">
        <v>25</v>
      </c>
      <c r="VGW1216" s="231">
        <v>7</v>
      </c>
      <c r="VGX1216" s="231">
        <v>2</v>
      </c>
      <c r="VGY1216" s="232" t="s">
        <v>236</v>
      </c>
      <c r="VGZ1216" s="233">
        <v>0</v>
      </c>
      <c r="VHA1216" s="234"/>
      <c r="VHB1216" s="235" t="e">
        <f>VHB1217</f>
        <v>#REF!</v>
      </c>
      <c r="VHC1216" s="229" t="s">
        <v>235</v>
      </c>
      <c r="VHD1216" s="230" t="s">
        <v>25</v>
      </c>
      <c r="VHE1216" s="231">
        <v>7</v>
      </c>
      <c r="VHF1216" s="231">
        <v>2</v>
      </c>
      <c r="VHG1216" s="232" t="s">
        <v>236</v>
      </c>
      <c r="VHH1216" s="233">
        <v>0</v>
      </c>
      <c r="VHI1216" s="234"/>
      <c r="VHJ1216" s="235" t="e">
        <f>VHJ1217</f>
        <v>#REF!</v>
      </c>
      <c r="VHK1216" s="229" t="s">
        <v>235</v>
      </c>
      <c r="VHL1216" s="230" t="s">
        <v>25</v>
      </c>
      <c r="VHM1216" s="231">
        <v>7</v>
      </c>
      <c r="VHN1216" s="231">
        <v>2</v>
      </c>
      <c r="VHO1216" s="232" t="s">
        <v>236</v>
      </c>
      <c r="VHP1216" s="233">
        <v>0</v>
      </c>
      <c r="VHQ1216" s="234"/>
      <c r="VHR1216" s="235" t="e">
        <f>VHR1217</f>
        <v>#REF!</v>
      </c>
      <c r="VHS1216" s="229" t="s">
        <v>235</v>
      </c>
      <c r="VHT1216" s="230" t="s">
        <v>25</v>
      </c>
      <c r="VHU1216" s="231">
        <v>7</v>
      </c>
      <c r="VHV1216" s="231">
        <v>2</v>
      </c>
      <c r="VHW1216" s="232" t="s">
        <v>236</v>
      </c>
      <c r="VHX1216" s="233">
        <v>0</v>
      </c>
      <c r="VHY1216" s="234"/>
      <c r="VHZ1216" s="235" t="e">
        <f>VHZ1217</f>
        <v>#REF!</v>
      </c>
      <c r="VIA1216" s="229" t="s">
        <v>235</v>
      </c>
      <c r="VIB1216" s="230" t="s">
        <v>25</v>
      </c>
      <c r="VIC1216" s="231">
        <v>7</v>
      </c>
      <c r="VID1216" s="231">
        <v>2</v>
      </c>
      <c r="VIE1216" s="232" t="s">
        <v>236</v>
      </c>
      <c r="VIF1216" s="233">
        <v>0</v>
      </c>
      <c r="VIG1216" s="234"/>
      <c r="VIH1216" s="235" t="e">
        <f>VIH1217</f>
        <v>#REF!</v>
      </c>
      <c r="VII1216" s="229" t="s">
        <v>235</v>
      </c>
      <c r="VIJ1216" s="230" t="s">
        <v>25</v>
      </c>
      <c r="VIK1216" s="231">
        <v>7</v>
      </c>
      <c r="VIL1216" s="231">
        <v>2</v>
      </c>
      <c r="VIM1216" s="232" t="s">
        <v>236</v>
      </c>
      <c r="VIN1216" s="233">
        <v>0</v>
      </c>
      <c r="VIO1216" s="234"/>
      <c r="VIP1216" s="235" t="e">
        <f>VIP1217</f>
        <v>#REF!</v>
      </c>
      <c r="VIQ1216" s="229" t="s">
        <v>235</v>
      </c>
      <c r="VIR1216" s="230" t="s">
        <v>25</v>
      </c>
      <c r="VIS1216" s="231">
        <v>7</v>
      </c>
      <c r="VIT1216" s="231">
        <v>2</v>
      </c>
      <c r="VIU1216" s="232" t="s">
        <v>236</v>
      </c>
      <c r="VIV1216" s="233">
        <v>0</v>
      </c>
      <c r="VIW1216" s="234"/>
      <c r="VIX1216" s="235" t="e">
        <f>VIX1217</f>
        <v>#REF!</v>
      </c>
      <c r="VIY1216" s="229" t="s">
        <v>235</v>
      </c>
      <c r="VIZ1216" s="230" t="s">
        <v>25</v>
      </c>
      <c r="VJA1216" s="231">
        <v>7</v>
      </c>
      <c r="VJB1216" s="231">
        <v>2</v>
      </c>
      <c r="VJC1216" s="232" t="s">
        <v>236</v>
      </c>
      <c r="VJD1216" s="233">
        <v>0</v>
      </c>
      <c r="VJE1216" s="234"/>
      <c r="VJF1216" s="235" t="e">
        <f>VJF1217</f>
        <v>#REF!</v>
      </c>
      <c r="VJG1216" s="229" t="s">
        <v>235</v>
      </c>
      <c r="VJH1216" s="230" t="s">
        <v>25</v>
      </c>
      <c r="VJI1216" s="231">
        <v>7</v>
      </c>
      <c r="VJJ1216" s="231">
        <v>2</v>
      </c>
      <c r="VJK1216" s="232" t="s">
        <v>236</v>
      </c>
      <c r="VJL1216" s="233">
        <v>0</v>
      </c>
      <c r="VJM1216" s="234"/>
      <c r="VJN1216" s="235" t="e">
        <f>VJN1217</f>
        <v>#REF!</v>
      </c>
      <c r="VJO1216" s="229" t="s">
        <v>235</v>
      </c>
      <c r="VJP1216" s="230" t="s">
        <v>25</v>
      </c>
      <c r="VJQ1216" s="231">
        <v>7</v>
      </c>
      <c r="VJR1216" s="231">
        <v>2</v>
      </c>
      <c r="VJS1216" s="232" t="s">
        <v>236</v>
      </c>
      <c r="VJT1216" s="233">
        <v>0</v>
      </c>
      <c r="VJU1216" s="234"/>
      <c r="VJV1216" s="235" t="e">
        <f>VJV1217</f>
        <v>#REF!</v>
      </c>
      <c r="VJW1216" s="229" t="s">
        <v>235</v>
      </c>
      <c r="VJX1216" s="230" t="s">
        <v>25</v>
      </c>
      <c r="VJY1216" s="231">
        <v>7</v>
      </c>
      <c r="VJZ1216" s="231">
        <v>2</v>
      </c>
      <c r="VKA1216" s="232" t="s">
        <v>236</v>
      </c>
      <c r="VKB1216" s="233">
        <v>0</v>
      </c>
      <c r="VKC1216" s="234"/>
      <c r="VKD1216" s="235" t="e">
        <f>VKD1217</f>
        <v>#REF!</v>
      </c>
      <c r="VKE1216" s="229" t="s">
        <v>235</v>
      </c>
      <c r="VKF1216" s="230" t="s">
        <v>25</v>
      </c>
      <c r="VKG1216" s="231">
        <v>7</v>
      </c>
      <c r="VKH1216" s="231">
        <v>2</v>
      </c>
      <c r="VKI1216" s="232" t="s">
        <v>236</v>
      </c>
      <c r="VKJ1216" s="233">
        <v>0</v>
      </c>
      <c r="VKK1216" s="234"/>
      <c r="VKL1216" s="235" t="e">
        <f>VKL1217</f>
        <v>#REF!</v>
      </c>
      <c r="VKM1216" s="229" t="s">
        <v>235</v>
      </c>
      <c r="VKN1216" s="230" t="s">
        <v>25</v>
      </c>
      <c r="VKO1216" s="231">
        <v>7</v>
      </c>
      <c r="VKP1216" s="231">
        <v>2</v>
      </c>
      <c r="VKQ1216" s="232" t="s">
        <v>236</v>
      </c>
      <c r="VKR1216" s="233">
        <v>0</v>
      </c>
      <c r="VKS1216" s="234"/>
      <c r="VKT1216" s="235" t="e">
        <f>VKT1217</f>
        <v>#REF!</v>
      </c>
      <c r="VKU1216" s="229" t="s">
        <v>235</v>
      </c>
      <c r="VKV1216" s="230" t="s">
        <v>25</v>
      </c>
      <c r="VKW1216" s="231">
        <v>7</v>
      </c>
      <c r="VKX1216" s="231">
        <v>2</v>
      </c>
      <c r="VKY1216" s="232" t="s">
        <v>236</v>
      </c>
      <c r="VKZ1216" s="233">
        <v>0</v>
      </c>
      <c r="VLA1216" s="234"/>
      <c r="VLB1216" s="235" t="e">
        <f>VLB1217</f>
        <v>#REF!</v>
      </c>
      <c r="VLC1216" s="229" t="s">
        <v>235</v>
      </c>
      <c r="VLD1216" s="230" t="s">
        <v>25</v>
      </c>
      <c r="VLE1216" s="231">
        <v>7</v>
      </c>
      <c r="VLF1216" s="231">
        <v>2</v>
      </c>
      <c r="VLG1216" s="232" t="s">
        <v>236</v>
      </c>
      <c r="VLH1216" s="233">
        <v>0</v>
      </c>
      <c r="VLI1216" s="234"/>
      <c r="VLJ1216" s="235" t="e">
        <f>VLJ1217</f>
        <v>#REF!</v>
      </c>
      <c r="VLK1216" s="229" t="s">
        <v>235</v>
      </c>
      <c r="VLL1216" s="230" t="s">
        <v>25</v>
      </c>
      <c r="VLM1216" s="231">
        <v>7</v>
      </c>
      <c r="VLN1216" s="231">
        <v>2</v>
      </c>
      <c r="VLO1216" s="232" t="s">
        <v>236</v>
      </c>
      <c r="VLP1216" s="233">
        <v>0</v>
      </c>
      <c r="VLQ1216" s="234"/>
      <c r="VLR1216" s="235" t="e">
        <f>VLR1217</f>
        <v>#REF!</v>
      </c>
      <c r="VLS1216" s="229" t="s">
        <v>235</v>
      </c>
      <c r="VLT1216" s="230" t="s">
        <v>25</v>
      </c>
      <c r="VLU1216" s="231">
        <v>7</v>
      </c>
      <c r="VLV1216" s="231">
        <v>2</v>
      </c>
      <c r="VLW1216" s="232" t="s">
        <v>236</v>
      </c>
      <c r="VLX1216" s="233">
        <v>0</v>
      </c>
      <c r="VLY1216" s="234"/>
      <c r="VLZ1216" s="235" t="e">
        <f>VLZ1217</f>
        <v>#REF!</v>
      </c>
      <c r="VMA1216" s="229" t="s">
        <v>235</v>
      </c>
      <c r="VMB1216" s="230" t="s">
        <v>25</v>
      </c>
      <c r="VMC1216" s="231">
        <v>7</v>
      </c>
      <c r="VMD1216" s="231">
        <v>2</v>
      </c>
      <c r="VME1216" s="232" t="s">
        <v>236</v>
      </c>
      <c r="VMF1216" s="233">
        <v>0</v>
      </c>
      <c r="VMG1216" s="234"/>
      <c r="VMH1216" s="235" t="e">
        <f>VMH1217</f>
        <v>#REF!</v>
      </c>
      <c r="VMI1216" s="229" t="s">
        <v>235</v>
      </c>
      <c r="VMJ1216" s="230" t="s">
        <v>25</v>
      </c>
      <c r="VMK1216" s="231">
        <v>7</v>
      </c>
      <c r="VML1216" s="231">
        <v>2</v>
      </c>
      <c r="VMM1216" s="232" t="s">
        <v>236</v>
      </c>
      <c r="VMN1216" s="233">
        <v>0</v>
      </c>
      <c r="VMO1216" s="234"/>
      <c r="VMP1216" s="235" t="e">
        <f>VMP1217</f>
        <v>#REF!</v>
      </c>
      <c r="VMQ1216" s="229" t="s">
        <v>235</v>
      </c>
      <c r="VMR1216" s="230" t="s">
        <v>25</v>
      </c>
      <c r="VMS1216" s="231">
        <v>7</v>
      </c>
      <c r="VMT1216" s="231">
        <v>2</v>
      </c>
      <c r="VMU1216" s="232" t="s">
        <v>236</v>
      </c>
      <c r="VMV1216" s="233">
        <v>0</v>
      </c>
      <c r="VMW1216" s="234"/>
      <c r="VMX1216" s="235" t="e">
        <f>VMX1217</f>
        <v>#REF!</v>
      </c>
      <c r="VMY1216" s="229" t="s">
        <v>235</v>
      </c>
      <c r="VMZ1216" s="230" t="s">
        <v>25</v>
      </c>
      <c r="VNA1216" s="231">
        <v>7</v>
      </c>
      <c r="VNB1216" s="231">
        <v>2</v>
      </c>
      <c r="VNC1216" s="232" t="s">
        <v>236</v>
      </c>
      <c r="VND1216" s="233">
        <v>0</v>
      </c>
      <c r="VNE1216" s="234"/>
      <c r="VNF1216" s="235" t="e">
        <f>VNF1217</f>
        <v>#REF!</v>
      </c>
      <c r="VNG1216" s="229" t="s">
        <v>235</v>
      </c>
      <c r="VNH1216" s="230" t="s">
        <v>25</v>
      </c>
      <c r="VNI1216" s="231">
        <v>7</v>
      </c>
      <c r="VNJ1216" s="231">
        <v>2</v>
      </c>
      <c r="VNK1216" s="232" t="s">
        <v>236</v>
      </c>
      <c r="VNL1216" s="233">
        <v>0</v>
      </c>
      <c r="VNM1216" s="234"/>
      <c r="VNN1216" s="235" t="e">
        <f>VNN1217</f>
        <v>#REF!</v>
      </c>
      <c r="VNO1216" s="229" t="s">
        <v>235</v>
      </c>
      <c r="VNP1216" s="230" t="s">
        <v>25</v>
      </c>
      <c r="VNQ1216" s="231">
        <v>7</v>
      </c>
      <c r="VNR1216" s="231">
        <v>2</v>
      </c>
      <c r="VNS1216" s="232" t="s">
        <v>236</v>
      </c>
      <c r="VNT1216" s="233">
        <v>0</v>
      </c>
      <c r="VNU1216" s="234"/>
      <c r="VNV1216" s="235" t="e">
        <f>VNV1217</f>
        <v>#REF!</v>
      </c>
      <c r="VNW1216" s="229" t="s">
        <v>235</v>
      </c>
      <c r="VNX1216" s="230" t="s">
        <v>25</v>
      </c>
      <c r="VNY1216" s="231">
        <v>7</v>
      </c>
      <c r="VNZ1216" s="231">
        <v>2</v>
      </c>
      <c r="VOA1216" s="232" t="s">
        <v>236</v>
      </c>
      <c r="VOB1216" s="233">
        <v>0</v>
      </c>
      <c r="VOC1216" s="234"/>
      <c r="VOD1216" s="235" t="e">
        <f>VOD1217</f>
        <v>#REF!</v>
      </c>
      <c r="VOE1216" s="229" t="s">
        <v>235</v>
      </c>
      <c r="VOF1216" s="230" t="s">
        <v>25</v>
      </c>
      <c r="VOG1216" s="231">
        <v>7</v>
      </c>
      <c r="VOH1216" s="231">
        <v>2</v>
      </c>
      <c r="VOI1216" s="232" t="s">
        <v>236</v>
      </c>
      <c r="VOJ1216" s="233">
        <v>0</v>
      </c>
      <c r="VOK1216" s="234"/>
      <c r="VOL1216" s="235" t="e">
        <f>VOL1217</f>
        <v>#REF!</v>
      </c>
      <c r="VOM1216" s="229" t="s">
        <v>235</v>
      </c>
      <c r="VON1216" s="230" t="s">
        <v>25</v>
      </c>
      <c r="VOO1216" s="231">
        <v>7</v>
      </c>
      <c r="VOP1216" s="231">
        <v>2</v>
      </c>
      <c r="VOQ1216" s="232" t="s">
        <v>236</v>
      </c>
      <c r="VOR1216" s="233">
        <v>0</v>
      </c>
      <c r="VOS1216" s="234"/>
      <c r="VOT1216" s="235" t="e">
        <f>VOT1217</f>
        <v>#REF!</v>
      </c>
      <c r="VOU1216" s="229" t="s">
        <v>235</v>
      </c>
      <c r="VOV1216" s="230" t="s">
        <v>25</v>
      </c>
      <c r="VOW1216" s="231">
        <v>7</v>
      </c>
      <c r="VOX1216" s="231">
        <v>2</v>
      </c>
      <c r="VOY1216" s="232" t="s">
        <v>236</v>
      </c>
      <c r="VOZ1216" s="233">
        <v>0</v>
      </c>
      <c r="VPA1216" s="234"/>
      <c r="VPB1216" s="235" t="e">
        <f>VPB1217</f>
        <v>#REF!</v>
      </c>
      <c r="VPC1216" s="229" t="s">
        <v>235</v>
      </c>
      <c r="VPD1216" s="230" t="s">
        <v>25</v>
      </c>
      <c r="VPE1216" s="231">
        <v>7</v>
      </c>
      <c r="VPF1216" s="231">
        <v>2</v>
      </c>
      <c r="VPG1216" s="232" t="s">
        <v>236</v>
      </c>
      <c r="VPH1216" s="233">
        <v>0</v>
      </c>
      <c r="VPI1216" s="234"/>
      <c r="VPJ1216" s="235" t="e">
        <f>VPJ1217</f>
        <v>#REF!</v>
      </c>
      <c r="VPK1216" s="229" t="s">
        <v>235</v>
      </c>
      <c r="VPL1216" s="230" t="s">
        <v>25</v>
      </c>
      <c r="VPM1216" s="231">
        <v>7</v>
      </c>
      <c r="VPN1216" s="231">
        <v>2</v>
      </c>
      <c r="VPO1216" s="232" t="s">
        <v>236</v>
      </c>
      <c r="VPP1216" s="233">
        <v>0</v>
      </c>
      <c r="VPQ1216" s="234"/>
      <c r="VPR1216" s="235" t="e">
        <f>VPR1217</f>
        <v>#REF!</v>
      </c>
      <c r="VPS1216" s="229" t="s">
        <v>235</v>
      </c>
      <c r="VPT1216" s="230" t="s">
        <v>25</v>
      </c>
      <c r="VPU1216" s="231">
        <v>7</v>
      </c>
      <c r="VPV1216" s="231">
        <v>2</v>
      </c>
      <c r="VPW1216" s="232" t="s">
        <v>236</v>
      </c>
      <c r="VPX1216" s="233">
        <v>0</v>
      </c>
      <c r="VPY1216" s="234"/>
      <c r="VPZ1216" s="235" t="e">
        <f>VPZ1217</f>
        <v>#REF!</v>
      </c>
      <c r="VQA1216" s="229" t="s">
        <v>235</v>
      </c>
      <c r="VQB1216" s="230" t="s">
        <v>25</v>
      </c>
      <c r="VQC1216" s="231">
        <v>7</v>
      </c>
      <c r="VQD1216" s="231">
        <v>2</v>
      </c>
      <c r="VQE1216" s="232" t="s">
        <v>236</v>
      </c>
      <c r="VQF1216" s="233">
        <v>0</v>
      </c>
      <c r="VQG1216" s="234"/>
      <c r="VQH1216" s="235" t="e">
        <f>VQH1217</f>
        <v>#REF!</v>
      </c>
      <c r="VQI1216" s="229" t="s">
        <v>235</v>
      </c>
      <c r="VQJ1216" s="230" t="s">
        <v>25</v>
      </c>
      <c r="VQK1216" s="231">
        <v>7</v>
      </c>
      <c r="VQL1216" s="231">
        <v>2</v>
      </c>
      <c r="VQM1216" s="232" t="s">
        <v>236</v>
      </c>
      <c r="VQN1216" s="233">
        <v>0</v>
      </c>
      <c r="VQO1216" s="234"/>
      <c r="VQP1216" s="235" t="e">
        <f>VQP1217</f>
        <v>#REF!</v>
      </c>
      <c r="VQQ1216" s="229" t="s">
        <v>235</v>
      </c>
      <c r="VQR1216" s="230" t="s">
        <v>25</v>
      </c>
      <c r="VQS1216" s="231">
        <v>7</v>
      </c>
      <c r="VQT1216" s="231">
        <v>2</v>
      </c>
      <c r="VQU1216" s="232" t="s">
        <v>236</v>
      </c>
      <c r="VQV1216" s="233">
        <v>0</v>
      </c>
      <c r="VQW1216" s="234"/>
      <c r="VQX1216" s="235" t="e">
        <f>VQX1217</f>
        <v>#REF!</v>
      </c>
      <c r="VQY1216" s="229" t="s">
        <v>235</v>
      </c>
      <c r="VQZ1216" s="230" t="s">
        <v>25</v>
      </c>
      <c r="VRA1216" s="231">
        <v>7</v>
      </c>
      <c r="VRB1216" s="231">
        <v>2</v>
      </c>
      <c r="VRC1216" s="232" t="s">
        <v>236</v>
      </c>
      <c r="VRD1216" s="233">
        <v>0</v>
      </c>
      <c r="VRE1216" s="234"/>
      <c r="VRF1216" s="235" t="e">
        <f>VRF1217</f>
        <v>#REF!</v>
      </c>
      <c r="VRG1216" s="229" t="s">
        <v>235</v>
      </c>
      <c r="VRH1216" s="230" t="s">
        <v>25</v>
      </c>
      <c r="VRI1216" s="231">
        <v>7</v>
      </c>
      <c r="VRJ1216" s="231">
        <v>2</v>
      </c>
      <c r="VRK1216" s="232" t="s">
        <v>236</v>
      </c>
      <c r="VRL1216" s="233">
        <v>0</v>
      </c>
      <c r="VRM1216" s="234"/>
      <c r="VRN1216" s="235" t="e">
        <f>VRN1217</f>
        <v>#REF!</v>
      </c>
      <c r="VRO1216" s="229" t="s">
        <v>235</v>
      </c>
      <c r="VRP1216" s="230" t="s">
        <v>25</v>
      </c>
      <c r="VRQ1216" s="231">
        <v>7</v>
      </c>
      <c r="VRR1216" s="231">
        <v>2</v>
      </c>
      <c r="VRS1216" s="232" t="s">
        <v>236</v>
      </c>
      <c r="VRT1216" s="233">
        <v>0</v>
      </c>
      <c r="VRU1216" s="234"/>
      <c r="VRV1216" s="235" t="e">
        <f>VRV1217</f>
        <v>#REF!</v>
      </c>
      <c r="VRW1216" s="229" t="s">
        <v>235</v>
      </c>
      <c r="VRX1216" s="230" t="s">
        <v>25</v>
      </c>
      <c r="VRY1216" s="231">
        <v>7</v>
      </c>
      <c r="VRZ1216" s="231">
        <v>2</v>
      </c>
      <c r="VSA1216" s="232" t="s">
        <v>236</v>
      </c>
      <c r="VSB1216" s="233">
        <v>0</v>
      </c>
      <c r="VSC1216" s="234"/>
      <c r="VSD1216" s="235" t="e">
        <f>VSD1217</f>
        <v>#REF!</v>
      </c>
      <c r="VSE1216" s="229" t="s">
        <v>235</v>
      </c>
      <c r="VSF1216" s="230" t="s">
        <v>25</v>
      </c>
      <c r="VSG1216" s="231">
        <v>7</v>
      </c>
      <c r="VSH1216" s="231">
        <v>2</v>
      </c>
      <c r="VSI1216" s="232" t="s">
        <v>236</v>
      </c>
      <c r="VSJ1216" s="233">
        <v>0</v>
      </c>
      <c r="VSK1216" s="234"/>
      <c r="VSL1216" s="235" t="e">
        <f>VSL1217</f>
        <v>#REF!</v>
      </c>
      <c r="VSM1216" s="229" t="s">
        <v>235</v>
      </c>
      <c r="VSN1216" s="230" t="s">
        <v>25</v>
      </c>
      <c r="VSO1216" s="231">
        <v>7</v>
      </c>
      <c r="VSP1216" s="231">
        <v>2</v>
      </c>
      <c r="VSQ1216" s="232" t="s">
        <v>236</v>
      </c>
      <c r="VSR1216" s="233">
        <v>0</v>
      </c>
      <c r="VSS1216" s="234"/>
      <c r="VST1216" s="235" t="e">
        <f>VST1217</f>
        <v>#REF!</v>
      </c>
      <c r="VSU1216" s="229" t="s">
        <v>235</v>
      </c>
      <c r="VSV1216" s="230" t="s">
        <v>25</v>
      </c>
      <c r="VSW1216" s="231">
        <v>7</v>
      </c>
      <c r="VSX1216" s="231">
        <v>2</v>
      </c>
      <c r="VSY1216" s="232" t="s">
        <v>236</v>
      </c>
      <c r="VSZ1216" s="233">
        <v>0</v>
      </c>
      <c r="VTA1216" s="234"/>
      <c r="VTB1216" s="235" t="e">
        <f>VTB1217</f>
        <v>#REF!</v>
      </c>
      <c r="VTC1216" s="229" t="s">
        <v>235</v>
      </c>
      <c r="VTD1216" s="230" t="s">
        <v>25</v>
      </c>
      <c r="VTE1216" s="231">
        <v>7</v>
      </c>
      <c r="VTF1216" s="231">
        <v>2</v>
      </c>
      <c r="VTG1216" s="232" t="s">
        <v>236</v>
      </c>
      <c r="VTH1216" s="233">
        <v>0</v>
      </c>
      <c r="VTI1216" s="234"/>
      <c r="VTJ1216" s="235" t="e">
        <f>VTJ1217</f>
        <v>#REF!</v>
      </c>
      <c r="VTK1216" s="229" t="s">
        <v>235</v>
      </c>
      <c r="VTL1216" s="230" t="s">
        <v>25</v>
      </c>
      <c r="VTM1216" s="231">
        <v>7</v>
      </c>
      <c r="VTN1216" s="231">
        <v>2</v>
      </c>
      <c r="VTO1216" s="232" t="s">
        <v>236</v>
      </c>
      <c r="VTP1216" s="233">
        <v>0</v>
      </c>
      <c r="VTQ1216" s="234"/>
      <c r="VTR1216" s="235" t="e">
        <f>VTR1217</f>
        <v>#REF!</v>
      </c>
      <c r="VTS1216" s="229" t="s">
        <v>235</v>
      </c>
      <c r="VTT1216" s="230" t="s">
        <v>25</v>
      </c>
      <c r="VTU1216" s="231">
        <v>7</v>
      </c>
      <c r="VTV1216" s="231">
        <v>2</v>
      </c>
      <c r="VTW1216" s="232" t="s">
        <v>236</v>
      </c>
      <c r="VTX1216" s="233">
        <v>0</v>
      </c>
      <c r="VTY1216" s="234"/>
      <c r="VTZ1216" s="235" t="e">
        <f>VTZ1217</f>
        <v>#REF!</v>
      </c>
      <c r="VUA1216" s="229" t="s">
        <v>235</v>
      </c>
      <c r="VUB1216" s="230" t="s">
        <v>25</v>
      </c>
      <c r="VUC1216" s="231">
        <v>7</v>
      </c>
      <c r="VUD1216" s="231">
        <v>2</v>
      </c>
      <c r="VUE1216" s="232" t="s">
        <v>236</v>
      </c>
      <c r="VUF1216" s="233">
        <v>0</v>
      </c>
      <c r="VUG1216" s="234"/>
      <c r="VUH1216" s="235" t="e">
        <f>VUH1217</f>
        <v>#REF!</v>
      </c>
      <c r="VUI1216" s="229" t="s">
        <v>235</v>
      </c>
      <c r="VUJ1216" s="230" t="s">
        <v>25</v>
      </c>
      <c r="VUK1216" s="231">
        <v>7</v>
      </c>
      <c r="VUL1216" s="231">
        <v>2</v>
      </c>
      <c r="VUM1216" s="232" t="s">
        <v>236</v>
      </c>
      <c r="VUN1216" s="233">
        <v>0</v>
      </c>
      <c r="VUO1216" s="234"/>
      <c r="VUP1216" s="235" t="e">
        <f>VUP1217</f>
        <v>#REF!</v>
      </c>
      <c r="VUQ1216" s="229" t="s">
        <v>235</v>
      </c>
      <c r="VUR1216" s="230" t="s">
        <v>25</v>
      </c>
      <c r="VUS1216" s="231">
        <v>7</v>
      </c>
      <c r="VUT1216" s="231">
        <v>2</v>
      </c>
      <c r="VUU1216" s="232" t="s">
        <v>236</v>
      </c>
      <c r="VUV1216" s="233">
        <v>0</v>
      </c>
      <c r="VUW1216" s="234"/>
      <c r="VUX1216" s="235" t="e">
        <f>VUX1217</f>
        <v>#REF!</v>
      </c>
      <c r="VUY1216" s="229" t="s">
        <v>235</v>
      </c>
      <c r="VUZ1216" s="230" t="s">
        <v>25</v>
      </c>
      <c r="VVA1216" s="231">
        <v>7</v>
      </c>
      <c r="VVB1216" s="231">
        <v>2</v>
      </c>
      <c r="VVC1216" s="232" t="s">
        <v>236</v>
      </c>
      <c r="VVD1216" s="233">
        <v>0</v>
      </c>
      <c r="VVE1216" s="234"/>
      <c r="VVF1216" s="235" t="e">
        <f>VVF1217</f>
        <v>#REF!</v>
      </c>
      <c r="VVG1216" s="229" t="s">
        <v>235</v>
      </c>
      <c r="VVH1216" s="230" t="s">
        <v>25</v>
      </c>
      <c r="VVI1216" s="231">
        <v>7</v>
      </c>
      <c r="VVJ1216" s="231">
        <v>2</v>
      </c>
      <c r="VVK1216" s="232" t="s">
        <v>236</v>
      </c>
      <c r="VVL1216" s="233">
        <v>0</v>
      </c>
      <c r="VVM1216" s="234"/>
      <c r="VVN1216" s="235" t="e">
        <f>VVN1217</f>
        <v>#REF!</v>
      </c>
      <c r="VVO1216" s="229" t="s">
        <v>235</v>
      </c>
      <c r="VVP1216" s="230" t="s">
        <v>25</v>
      </c>
      <c r="VVQ1216" s="231">
        <v>7</v>
      </c>
      <c r="VVR1216" s="231">
        <v>2</v>
      </c>
      <c r="VVS1216" s="232" t="s">
        <v>236</v>
      </c>
      <c r="VVT1216" s="233">
        <v>0</v>
      </c>
      <c r="VVU1216" s="234"/>
      <c r="VVV1216" s="235" t="e">
        <f>VVV1217</f>
        <v>#REF!</v>
      </c>
      <c r="VVW1216" s="229" t="s">
        <v>235</v>
      </c>
      <c r="VVX1216" s="230" t="s">
        <v>25</v>
      </c>
      <c r="VVY1216" s="231">
        <v>7</v>
      </c>
      <c r="VVZ1216" s="231">
        <v>2</v>
      </c>
      <c r="VWA1216" s="232" t="s">
        <v>236</v>
      </c>
      <c r="VWB1216" s="233">
        <v>0</v>
      </c>
      <c r="VWC1216" s="234"/>
      <c r="VWD1216" s="235" t="e">
        <f>VWD1217</f>
        <v>#REF!</v>
      </c>
      <c r="VWE1216" s="229" t="s">
        <v>235</v>
      </c>
      <c r="VWF1216" s="230" t="s">
        <v>25</v>
      </c>
      <c r="VWG1216" s="231">
        <v>7</v>
      </c>
      <c r="VWH1216" s="231">
        <v>2</v>
      </c>
      <c r="VWI1216" s="232" t="s">
        <v>236</v>
      </c>
      <c r="VWJ1216" s="233">
        <v>0</v>
      </c>
      <c r="VWK1216" s="234"/>
      <c r="VWL1216" s="235" t="e">
        <f>VWL1217</f>
        <v>#REF!</v>
      </c>
      <c r="VWM1216" s="229" t="s">
        <v>235</v>
      </c>
      <c r="VWN1216" s="230" t="s">
        <v>25</v>
      </c>
      <c r="VWO1216" s="231">
        <v>7</v>
      </c>
      <c r="VWP1216" s="231">
        <v>2</v>
      </c>
      <c r="VWQ1216" s="232" t="s">
        <v>236</v>
      </c>
      <c r="VWR1216" s="233">
        <v>0</v>
      </c>
      <c r="VWS1216" s="234"/>
      <c r="VWT1216" s="235" t="e">
        <f>VWT1217</f>
        <v>#REF!</v>
      </c>
      <c r="VWU1216" s="229" t="s">
        <v>235</v>
      </c>
      <c r="VWV1216" s="230" t="s">
        <v>25</v>
      </c>
      <c r="VWW1216" s="231">
        <v>7</v>
      </c>
      <c r="VWX1216" s="231">
        <v>2</v>
      </c>
      <c r="VWY1216" s="232" t="s">
        <v>236</v>
      </c>
      <c r="VWZ1216" s="233">
        <v>0</v>
      </c>
      <c r="VXA1216" s="234"/>
      <c r="VXB1216" s="235" t="e">
        <f>VXB1217</f>
        <v>#REF!</v>
      </c>
      <c r="VXC1216" s="229" t="s">
        <v>235</v>
      </c>
      <c r="VXD1216" s="230" t="s">
        <v>25</v>
      </c>
      <c r="VXE1216" s="231">
        <v>7</v>
      </c>
      <c r="VXF1216" s="231">
        <v>2</v>
      </c>
      <c r="VXG1216" s="232" t="s">
        <v>236</v>
      </c>
      <c r="VXH1216" s="233">
        <v>0</v>
      </c>
      <c r="VXI1216" s="234"/>
      <c r="VXJ1216" s="235" t="e">
        <f>VXJ1217</f>
        <v>#REF!</v>
      </c>
      <c r="VXK1216" s="229" t="s">
        <v>235</v>
      </c>
      <c r="VXL1216" s="230" t="s">
        <v>25</v>
      </c>
      <c r="VXM1216" s="231">
        <v>7</v>
      </c>
      <c r="VXN1216" s="231">
        <v>2</v>
      </c>
      <c r="VXO1216" s="232" t="s">
        <v>236</v>
      </c>
      <c r="VXP1216" s="233">
        <v>0</v>
      </c>
      <c r="VXQ1216" s="234"/>
      <c r="VXR1216" s="235" t="e">
        <f>VXR1217</f>
        <v>#REF!</v>
      </c>
      <c r="VXS1216" s="229" t="s">
        <v>235</v>
      </c>
      <c r="VXT1216" s="230" t="s">
        <v>25</v>
      </c>
      <c r="VXU1216" s="231">
        <v>7</v>
      </c>
      <c r="VXV1216" s="231">
        <v>2</v>
      </c>
      <c r="VXW1216" s="232" t="s">
        <v>236</v>
      </c>
      <c r="VXX1216" s="233">
        <v>0</v>
      </c>
      <c r="VXY1216" s="234"/>
      <c r="VXZ1216" s="235" t="e">
        <f>VXZ1217</f>
        <v>#REF!</v>
      </c>
      <c r="VYA1216" s="229" t="s">
        <v>235</v>
      </c>
      <c r="VYB1216" s="230" t="s">
        <v>25</v>
      </c>
      <c r="VYC1216" s="231">
        <v>7</v>
      </c>
      <c r="VYD1216" s="231">
        <v>2</v>
      </c>
      <c r="VYE1216" s="232" t="s">
        <v>236</v>
      </c>
      <c r="VYF1216" s="233">
        <v>0</v>
      </c>
      <c r="VYG1216" s="234"/>
      <c r="VYH1216" s="235" t="e">
        <f>VYH1217</f>
        <v>#REF!</v>
      </c>
      <c r="VYI1216" s="229" t="s">
        <v>235</v>
      </c>
      <c r="VYJ1216" s="230" t="s">
        <v>25</v>
      </c>
      <c r="VYK1216" s="231">
        <v>7</v>
      </c>
      <c r="VYL1216" s="231">
        <v>2</v>
      </c>
      <c r="VYM1216" s="232" t="s">
        <v>236</v>
      </c>
      <c r="VYN1216" s="233">
        <v>0</v>
      </c>
      <c r="VYO1216" s="234"/>
      <c r="VYP1216" s="235" t="e">
        <f>VYP1217</f>
        <v>#REF!</v>
      </c>
      <c r="VYQ1216" s="229" t="s">
        <v>235</v>
      </c>
      <c r="VYR1216" s="230" t="s">
        <v>25</v>
      </c>
      <c r="VYS1216" s="231">
        <v>7</v>
      </c>
      <c r="VYT1216" s="231">
        <v>2</v>
      </c>
      <c r="VYU1216" s="232" t="s">
        <v>236</v>
      </c>
      <c r="VYV1216" s="233">
        <v>0</v>
      </c>
      <c r="VYW1216" s="234"/>
      <c r="VYX1216" s="235" t="e">
        <f>VYX1217</f>
        <v>#REF!</v>
      </c>
      <c r="VYY1216" s="229" t="s">
        <v>235</v>
      </c>
      <c r="VYZ1216" s="230" t="s">
        <v>25</v>
      </c>
      <c r="VZA1216" s="231">
        <v>7</v>
      </c>
      <c r="VZB1216" s="231">
        <v>2</v>
      </c>
      <c r="VZC1216" s="232" t="s">
        <v>236</v>
      </c>
      <c r="VZD1216" s="233">
        <v>0</v>
      </c>
      <c r="VZE1216" s="234"/>
      <c r="VZF1216" s="235" t="e">
        <f>VZF1217</f>
        <v>#REF!</v>
      </c>
      <c r="VZG1216" s="229" t="s">
        <v>235</v>
      </c>
      <c r="VZH1216" s="230" t="s">
        <v>25</v>
      </c>
      <c r="VZI1216" s="231">
        <v>7</v>
      </c>
      <c r="VZJ1216" s="231">
        <v>2</v>
      </c>
      <c r="VZK1216" s="232" t="s">
        <v>236</v>
      </c>
      <c r="VZL1216" s="233">
        <v>0</v>
      </c>
      <c r="VZM1216" s="234"/>
      <c r="VZN1216" s="235" t="e">
        <f>VZN1217</f>
        <v>#REF!</v>
      </c>
      <c r="VZO1216" s="229" t="s">
        <v>235</v>
      </c>
      <c r="VZP1216" s="230" t="s">
        <v>25</v>
      </c>
      <c r="VZQ1216" s="231">
        <v>7</v>
      </c>
      <c r="VZR1216" s="231">
        <v>2</v>
      </c>
      <c r="VZS1216" s="232" t="s">
        <v>236</v>
      </c>
      <c r="VZT1216" s="233">
        <v>0</v>
      </c>
      <c r="VZU1216" s="234"/>
      <c r="VZV1216" s="235" t="e">
        <f>VZV1217</f>
        <v>#REF!</v>
      </c>
      <c r="VZW1216" s="229" t="s">
        <v>235</v>
      </c>
      <c r="VZX1216" s="230" t="s">
        <v>25</v>
      </c>
      <c r="VZY1216" s="231">
        <v>7</v>
      </c>
      <c r="VZZ1216" s="231">
        <v>2</v>
      </c>
      <c r="WAA1216" s="232" t="s">
        <v>236</v>
      </c>
      <c r="WAB1216" s="233">
        <v>0</v>
      </c>
      <c r="WAC1216" s="234"/>
      <c r="WAD1216" s="235" t="e">
        <f>WAD1217</f>
        <v>#REF!</v>
      </c>
      <c r="WAE1216" s="229" t="s">
        <v>235</v>
      </c>
      <c r="WAF1216" s="230" t="s">
        <v>25</v>
      </c>
      <c r="WAG1216" s="231">
        <v>7</v>
      </c>
      <c r="WAH1216" s="231">
        <v>2</v>
      </c>
      <c r="WAI1216" s="232" t="s">
        <v>236</v>
      </c>
      <c r="WAJ1216" s="233">
        <v>0</v>
      </c>
      <c r="WAK1216" s="234"/>
      <c r="WAL1216" s="235" t="e">
        <f>WAL1217</f>
        <v>#REF!</v>
      </c>
      <c r="WAM1216" s="229" t="s">
        <v>235</v>
      </c>
      <c r="WAN1216" s="230" t="s">
        <v>25</v>
      </c>
      <c r="WAO1216" s="231">
        <v>7</v>
      </c>
      <c r="WAP1216" s="231">
        <v>2</v>
      </c>
      <c r="WAQ1216" s="232" t="s">
        <v>236</v>
      </c>
      <c r="WAR1216" s="233">
        <v>0</v>
      </c>
      <c r="WAS1216" s="234"/>
      <c r="WAT1216" s="235" t="e">
        <f>WAT1217</f>
        <v>#REF!</v>
      </c>
      <c r="WAU1216" s="229" t="s">
        <v>235</v>
      </c>
      <c r="WAV1216" s="230" t="s">
        <v>25</v>
      </c>
      <c r="WAW1216" s="231">
        <v>7</v>
      </c>
      <c r="WAX1216" s="231">
        <v>2</v>
      </c>
      <c r="WAY1216" s="232" t="s">
        <v>236</v>
      </c>
      <c r="WAZ1216" s="233">
        <v>0</v>
      </c>
      <c r="WBA1216" s="234"/>
      <c r="WBB1216" s="235" t="e">
        <f>WBB1217</f>
        <v>#REF!</v>
      </c>
      <c r="WBC1216" s="229" t="s">
        <v>235</v>
      </c>
      <c r="WBD1216" s="230" t="s">
        <v>25</v>
      </c>
      <c r="WBE1216" s="231">
        <v>7</v>
      </c>
      <c r="WBF1216" s="231">
        <v>2</v>
      </c>
      <c r="WBG1216" s="232" t="s">
        <v>236</v>
      </c>
      <c r="WBH1216" s="233">
        <v>0</v>
      </c>
      <c r="WBI1216" s="234"/>
      <c r="WBJ1216" s="235" t="e">
        <f>WBJ1217</f>
        <v>#REF!</v>
      </c>
      <c r="WBK1216" s="229" t="s">
        <v>235</v>
      </c>
      <c r="WBL1216" s="230" t="s">
        <v>25</v>
      </c>
      <c r="WBM1216" s="231">
        <v>7</v>
      </c>
      <c r="WBN1216" s="231">
        <v>2</v>
      </c>
      <c r="WBO1216" s="232" t="s">
        <v>236</v>
      </c>
      <c r="WBP1216" s="233">
        <v>0</v>
      </c>
      <c r="WBQ1216" s="234"/>
      <c r="WBR1216" s="235" t="e">
        <f>WBR1217</f>
        <v>#REF!</v>
      </c>
      <c r="WBS1216" s="229" t="s">
        <v>235</v>
      </c>
      <c r="WBT1216" s="230" t="s">
        <v>25</v>
      </c>
      <c r="WBU1216" s="231">
        <v>7</v>
      </c>
      <c r="WBV1216" s="231">
        <v>2</v>
      </c>
      <c r="WBW1216" s="232" t="s">
        <v>236</v>
      </c>
      <c r="WBX1216" s="233">
        <v>0</v>
      </c>
      <c r="WBY1216" s="234"/>
      <c r="WBZ1216" s="235" t="e">
        <f>WBZ1217</f>
        <v>#REF!</v>
      </c>
      <c r="WCA1216" s="229" t="s">
        <v>235</v>
      </c>
      <c r="WCB1216" s="230" t="s">
        <v>25</v>
      </c>
      <c r="WCC1216" s="231">
        <v>7</v>
      </c>
      <c r="WCD1216" s="231">
        <v>2</v>
      </c>
      <c r="WCE1216" s="232" t="s">
        <v>236</v>
      </c>
      <c r="WCF1216" s="233">
        <v>0</v>
      </c>
      <c r="WCG1216" s="234"/>
      <c r="WCH1216" s="235" t="e">
        <f>WCH1217</f>
        <v>#REF!</v>
      </c>
      <c r="WCI1216" s="229" t="s">
        <v>235</v>
      </c>
      <c r="WCJ1216" s="230" t="s">
        <v>25</v>
      </c>
      <c r="WCK1216" s="231">
        <v>7</v>
      </c>
      <c r="WCL1216" s="231">
        <v>2</v>
      </c>
      <c r="WCM1216" s="232" t="s">
        <v>236</v>
      </c>
      <c r="WCN1216" s="233">
        <v>0</v>
      </c>
      <c r="WCO1216" s="234"/>
      <c r="WCP1216" s="235" t="e">
        <f>WCP1217</f>
        <v>#REF!</v>
      </c>
      <c r="WCQ1216" s="229" t="s">
        <v>235</v>
      </c>
      <c r="WCR1216" s="230" t="s">
        <v>25</v>
      </c>
      <c r="WCS1216" s="231">
        <v>7</v>
      </c>
      <c r="WCT1216" s="231">
        <v>2</v>
      </c>
      <c r="WCU1216" s="232" t="s">
        <v>236</v>
      </c>
      <c r="WCV1216" s="233">
        <v>0</v>
      </c>
      <c r="WCW1216" s="234"/>
      <c r="WCX1216" s="235" t="e">
        <f>WCX1217</f>
        <v>#REF!</v>
      </c>
      <c r="WCY1216" s="229" t="s">
        <v>235</v>
      </c>
      <c r="WCZ1216" s="230" t="s">
        <v>25</v>
      </c>
      <c r="WDA1216" s="231">
        <v>7</v>
      </c>
      <c r="WDB1216" s="231">
        <v>2</v>
      </c>
      <c r="WDC1216" s="232" t="s">
        <v>236</v>
      </c>
      <c r="WDD1216" s="233">
        <v>0</v>
      </c>
      <c r="WDE1216" s="234"/>
      <c r="WDF1216" s="235" t="e">
        <f>WDF1217</f>
        <v>#REF!</v>
      </c>
      <c r="WDG1216" s="229" t="s">
        <v>235</v>
      </c>
      <c r="WDH1216" s="230" t="s">
        <v>25</v>
      </c>
      <c r="WDI1216" s="231">
        <v>7</v>
      </c>
      <c r="WDJ1216" s="231">
        <v>2</v>
      </c>
      <c r="WDK1216" s="232" t="s">
        <v>236</v>
      </c>
      <c r="WDL1216" s="233">
        <v>0</v>
      </c>
      <c r="WDM1216" s="234"/>
      <c r="WDN1216" s="235" t="e">
        <f>WDN1217</f>
        <v>#REF!</v>
      </c>
      <c r="WDO1216" s="229" t="s">
        <v>235</v>
      </c>
      <c r="WDP1216" s="230" t="s">
        <v>25</v>
      </c>
      <c r="WDQ1216" s="231">
        <v>7</v>
      </c>
      <c r="WDR1216" s="231">
        <v>2</v>
      </c>
      <c r="WDS1216" s="232" t="s">
        <v>236</v>
      </c>
      <c r="WDT1216" s="233">
        <v>0</v>
      </c>
      <c r="WDU1216" s="234"/>
      <c r="WDV1216" s="235" t="e">
        <f>WDV1217</f>
        <v>#REF!</v>
      </c>
      <c r="WDW1216" s="229" t="s">
        <v>235</v>
      </c>
      <c r="WDX1216" s="230" t="s">
        <v>25</v>
      </c>
      <c r="WDY1216" s="231">
        <v>7</v>
      </c>
      <c r="WDZ1216" s="231">
        <v>2</v>
      </c>
      <c r="WEA1216" s="232" t="s">
        <v>236</v>
      </c>
      <c r="WEB1216" s="233">
        <v>0</v>
      </c>
      <c r="WEC1216" s="234"/>
      <c r="WED1216" s="235" t="e">
        <f>WED1217</f>
        <v>#REF!</v>
      </c>
      <c r="WEE1216" s="229" t="s">
        <v>235</v>
      </c>
      <c r="WEF1216" s="230" t="s">
        <v>25</v>
      </c>
      <c r="WEG1216" s="231">
        <v>7</v>
      </c>
      <c r="WEH1216" s="231">
        <v>2</v>
      </c>
      <c r="WEI1216" s="232" t="s">
        <v>236</v>
      </c>
      <c r="WEJ1216" s="233">
        <v>0</v>
      </c>
      <c r="WEK1216" s="234"/>
      <c r="WEL1216" s="235" t="e">
        <f>WEL1217</f>
        <v>#REF!</v>
      </c>
      <c r="WEM1216" s="229" t="s">
        <v>235</v>
      </c>
      <c r="WEN1216" s="230" t="s">
        <v>25</v>
      </c>
      <c r="WEO1216" s="231">
        <v>7</v>
      </c>
      <c r="WEP1216" s="231">
        <v>2</v>
      </c>
      <c r="WEQ1216" s="232" t="s">
        <v>236</v>
      </c>
      <c r="WER1216" s="233">
        <v>0</v>
      </c>
      <c r="WES1216" s="234"/>
      <c r="WET1216" s="235" t="e">
        <f>WET1217</f>
        <v>#REF!</v>
      </c>
      <c r="WEU1216" s="229" t="s">
        <v>235</v>
      </c>
      <c r="WEV1216" s="230" t="s">
        <v>25</v>
      </c>
      <c r="WEW1216" s="231">
        <v>7</v>
      </c>
      <c r="WEX1216" s="231">
        <v>2</v>
      </c>
      <c r="WEY1216" s="232" t="s">
        <v>236</v>
      </c>
      <c r="WEZ1216" s="233">
        <v>0</v>
      </c>
      <c r="WFA1216" s="234"/>
      <c r="WFB1216" s="235" t="e">
        <f>WFB1217</f>
        <v>#REF!</v>
      </c>
      <c r="WFC1216" s="229" t="s">
        <v>235</v>
      </c>
      <c r="WFD1216" s="230" t="s">
        <v>25</v>
      </c>
      <c r="WFE1216" s="231">
        <v>7</v>
      </c>
      <c r="WFF1216" s="231">
        <v>2</v>
      </c>
      <c r="WFG1216" s="232" t="s">
        <v>236</v>
      </c>
      <c r="WFH1216" s="233">
        <v>0</v>
      </c>
      <c r="WFI1216" s="234"/>
      <c r="WFJ1216" s="235" t="e">
        <f>WFJ1217</f>
        <v>#REF!</v>
      </c>
      <c r="WFK1216" s="229" t="s">
        <v>235</v>
      </c>
      <c r="WFL1216" s="230" t="s">
        <v>25</v>
      </c>
      <c r="WFM1216" s="231">
        <v>7</v>
      </c>
      <c r="WFN1216" s="231">
        <v>2</v>
      </c>
      <c r="WFO1216" s="232" t="s">
        <v>236</v>
      </c>
      <c r="WFP1216" s="233">
        <v>0</v>
      </c>
      <c r="WFQ1216" s="234"/>
      <c r="WFR1216" s="235" t="e">
        <f>WFR1217</f>
        <v>#REF!</v>
      </c>
      <c r="WFS1216" s="229" t="s">
        <v>235</v>
      </c>
      <c r="WFT1216" s="230" t="s">
        <v>25</v>
      </c>
      <c r="WFU1216" s="231">
        <v>7</v>
      </c>
      <c r="WFV1216" s="231">
        <v>2</v>
      </c>
      <c r="WFW1216" s="232" t="s">
        <v>236</v>
      </c>
      <c r="WFX1216" s="233">
        <v>0</v>
      </c>
      <c r="WFY1216" s="234"/>
      <c r="WFZ1216" s="235" t="e">
        <f>WFZ1217</f>
        <v>#REF!</v>
      </c>
      <c r="WGA1216" s="229" t="s">
        <v>235</v>
      </c>
      <c r="WGB1216" s="230" t="s">
        <v>25</v>
      </c>
      <c r="WGC1216" s="231">
        <v>7</v>
      </c>
      <c r="WGD1216" s="231">
        <v>2</v>
      </c>
      <c r="WGE1216" s="232" t="s">
        <v>236</v>
      </c>
      <c r="WGF1216" s="233">
        <v>0</v>
      </c>
      <c r="WGG1216" s="234"/>
      <c r="WGH1216" s="235" t="e">
        <f>WGH1217</f>
        <v>#REF!</v>
      </c>
      <c r="WGI1216" s="229" t="s">
        <v>235</v>
      </c>
      <c r="WGJ1216" s="230" t="s">
        <v>25</v>
      </c>
      <c r="WGK1216" s="231">
        <v>7</v>
      </c>
      <c r="WGL1216" s="231">
        <v>2</v>
      </c>
      <c r="WGM1216" s="232" t="s">
        <v>236</v>
      </c>
      <c r="WGN1216" s="233">
        <v>0</v>
      </c>
      <c r="WGO1216" s="234"/>
      <c r="WGP1216" s="235" t="e">
        <f>WGP1217</f>
        <v>#REF!</v>
      </c>
      <c r="WGQ1216" s="229" t="s">
        <v>235</v>
      </c>
      <c r="WGR1216" s="230" t="s">
        <v>25</v>
      </c>
      <c r="WGS1216" s="231">
        <v>7</v>
      </c>
      <c r="WGT1216" s="231">
        <v>2</v>
      </c>
      <c r="WGU1216" s="232" t="s">
        <v>236</v>
      </c>
      <c r="WGV1216" s="233">
        <v>0</v>
      </c>
      <c r="WGW1216" s="234"/>
      <c r="WGX1216" s="235" t="e">
        <f>WGX1217</f>
        <v>#REF!</v>
      </c>
      <c r="WGY1216" s="229" t="s">
        <v>235</v>
      </c>
      <c r="WGZ1216" s="230" t="s">
        <v>25</v>
      </c>
      <c r="WHA1216" s="231">
        <v>7</v>
      </c>
      <c r="WHB1216" s="231">
        <v>2</v>
      </c>
      <c r="WHC1216" s="232" t="s">
        <v>236</v>
      </c>
      <c r="WHD1216" s="233">
        <v>0</v>
      </c>
      <c r="WHE1216" s="234"/>
      <c r="WHF1216" s="235" t="e">
        <f>WHF1217</f>
        <v>#REF!</v>
      </c>
      <c r="WHG1216" s="229" t="s">
        <v>235</v>
      </c>
      <c r="WHH1216" s="230" t="s">
        <v>25</v>
      </c>
      <c r="WHI1216" s="231">
        <v>7</v>
      </c>
      <c r="WHJ1216" s="231">
        <v>2</v>
      </c>
      <c r="WHK1216" s="232" t="s">
        <v>236</v>
      </c>
      <c r="WHL1216" s="233">
        <v>0</v>
      </c>
      <c r="WHM1216" s="234"/>
      <c r="WHN1216" s="235" t="e">
        <f>WHN1217</f>
        <v>#REF!</v>
      </c>
      <c r="WHO1216" s="229" t="s">
        <v>235</v>
      </c>
      <c r="WHP1216" s="230" t="s">
        <v>25</v>
      </c>
      <c r="WHQ1216" s="231">
        <v>7</v>
      </c>
      <c r="WHR1216" s="231">
        <v>2</v>
      </c>
      <c r="WHS1216" s="232" t="s">
        <v>236</v>
      </c>
      <c r="WHT1216" s="233">
        <v>0</v>
      </c>
      <c r="WHU1216" s="234"/>
      <c r="WHV1216" s="235" t="e">
        <f>WHV1217</f>
        <v>#REF!</v>
      </c>
      <c r="WHW1216" s="229" t="s">
        <v>235</v>
      </c>
      <c r="WHX1216" s="230" t="s">
        <v>25</v>
      </c>
      <c r="WHY1216" s="231">
        <v>7</v>
      </c>
      <c r="WHZ1216" s="231">
        <v>2</v>
      </c>
      <c r="WIA1216" s="232" t="s">
        <v>236</v>
      </c>
      <c r="WIB1216" s="233">
        <v>0</v>
      </c>
      <c r="WIC1216" s="234"/>
      <c r="WID1216" s="235" t="e">
        <f>WID1217</f>
        <v>#REF!</v>
      </c>
      <c r="WIE1216" s="229" t="s">
        <v>235</v>
      </c>
      <c r="WIF1216" s="230" t="s">
        <v>25</v>
      </c>
      <c r="WIG1216" s="231">
        <v>7</v>
      </c>
      <c r="WIH1216" s="231">
        <v>2</v>
      </c>
      <c r="WII1216" s="232" t="s">
        <v>236</v>
      </c>
      <c r="WIJ1216" s="233">
        <v>0</v>
      </c>
      <c r="WIK1216" s="234"/>
      <c r="WIL1216" s="235" t="e">
        <f>WIL1217</f>
        <v>#REF!</v>
      </c>
      <c r="WIM1216" s="229" t="s">
        <v>235</v>
      </c>
      <c r="WIN1216" s="230" t="s">
        <v>25</v>
      </c>
      <c r="WIO1216" s="231">
        <v>7</v>
      </c>
      <c r="WIP1216" s="231">
        <v>2</v>
      </c>
      <c r="WIQ1216" s="232" t="s">
        <v>236</v>
      </c>
      <c r="WIR1216" s="233">
        <v>0</v>
      </c>
      <c r="WIS1216" s="234"/>
      <c r="WIT1216" s="235" t="e">
        <f>WIT1217</f>
        <v>#REF!</v>
      </c>
      <c r="WIU1216" s="229" t="s">
        <v>235</v>
      </c>
      <c r="WIV1216" s="230" t="s">
        <v>25</v>
      </c>
      <c r="WIW1216" s="231">
        <v>7</v>
      </c>
      <c r="WIX1216" s="231">
        <v>2</v>
      </c>
      <c r="WIY1216" s="232" t="s">
        <v>236</v>
      </c>
      <c r="WIZ1216" s="233">
        <v>0</v>
      </c>
      <c r="WJA1216" s="234"/>
      <c r="WJB1216" s="235" t="e">
        <f>WJB1217</f>
        <v>#REF!</v>
      </c>
      <c r="WJC1216" s="229" t="s">
        <v>235</v>
      </c>
      <c r="WJD1216" s="230" t="s">
        <v>25</v>
      </c>
      <c r="WJE1216" s="231">
        <v>7</v>
      </c>
      <c r="WJF1216" s="231">
        <v>2</v>
      </c>
      <c r="WJG1216" s="232" t="s">
        <v>236</v>
      </c>
      <c r="WJH1216" s="233">
        <v>0</v>
      </c>
      <c r="WJI1216" s="234"/>
      <c r="WJJ1216" s="235" t="e">
        <f>WJJ1217</f>
        <v>#REF!</v>
      </c>
      <c r="WJK1216" s="229" t="s">
        <v>235</v>
      </c>
      <c r="WJL1216" s="230" t="s">
        <v>25</v>
      </c>
      <c r="WJM1216" s="231">
        <v>7</v>
      </c>
      <c r="WJN1216" s="231">
        <v>2</v>
      </c>
      <c r="WJO1216" s="232" t="s">
        <v>236</v>
      </c>
      <c r="WJP1216" s="233">
        <v>0</v>
      </c>
      <c r="WJQ1216" s="234"/>
      <c r="WJR1216" s="235" t="e">
        <f>WJR1217</f>
        <v>#REF!</v>
      </c>
      <c r="WJS1216" s="229" t="s">
        <v>235</v>
      </c>
      <c r="WJT1216" s="230" t="s">
        <v>25</v>
      </c>
      <c r="WJU1216" s="231">
        <v>7</v>
      </c>
      <c r="WJV1216" s="231">
        <v>2</v>
      </c>
      <c r="WJW1216" s="232" t="s">
        <v>236</v>
      </c>
      <c r="WJX1216" s="233">
        <v>0</v>
      </c>
      <c r="WJY1216" s="234"/>
      <c r="WJZ1216" s="235" t="e">
        <f>WJZ1217</f>
        <v>#REF!</v>
      </c>
      <c r="WKA1216" s="229" t="s">
        <v>235</v>
      </c>
      <c r="WKB1216" s="230" t="s">
        <v>25</v>
      </c>
      <c r="WKC1216" s="231">
        <v>7</v>
      </c>
      <c r="WKD1216" s="231">
        <v>2</v>
      </c>
      <c r="WKE1216" s="232" t="s">
        <v>236</v>
      </c>
      <c r="WKF1216" s="233">
        <v>0</v>
      </c>
      <c r="WKG1216" s="234"/>
      <c r="WKH1216" s="235" t="e">
        <f>WKH1217</f>
        <v>#REF!</v>
      </c>
      <c r="WKI1216" s="229" t="s">
        <v>235</v>
      </c>
      <c r="WKJ1216" s="230" t="s">
        <v>25</v>
      </c>
      <c r="WKK1216" s="231">
        <v>7</v>
      </c>
      <c r="WKL1216" s="231">
        <v>2</v>
      </c>
      <c r="WKM1216" s="232" t="s">
        <v>236</v>
      </c>
      <c r="WKN1216" s="233">
        <v>0</v>
      </c>
      <c r="WKO1216" s="234"/>
      <c r="WKP1216" s="235" t="e">
        <f>WKP1217</f>
        <v>#REF!</v>
      </c>
      <c r="WKQ1216" s="229" t="s">
        <v>235</v>
      </c>
      <c r="WKR1216" s="230" t="s">
        <v>25</v>
      </c>
      <c r="WKS1216" s="231">
        <v>7</v>
      </c>
      <c r="WKT1216" s="231">
        <v>2</v>
      </c>
      <c r="WKU1216" s="232" t="s">
        <v>236</v>
      </c>
      <c r="WKV1216" s="233">
        <v>0</v>
      </c>
      <c r="WKW1216" s="234"/>
      <c r="WKX1216" s="235" t="e">
        <f>WKX1217</f>
        <v>#REF!</v>
      </c>
      <c r="WKY1216" s="229" t="s">
        <v>235</v>
      </c>
      <c r="WKZ1216" s="230" t="s">
        <v>25</v>
      </c>
      <c r="WLA1216" s="231">
        <v>7</v>
      </c>
      <c r="WLB1216" s="231">
        <v>2</v>
      </c>
      <c r="WLC1216" s="232" t="s">
        <v>236</v>
      </c>
      <c r="WLD1216" s="233">
        <v>0</v>
      </c>
      <c r="WLE1216" s="234"/>
      <c r="WLF1216" s="235" t="e">
        <f>WLF1217</f>
        <v>#REF!</v>
      </c>
      <c r="WLG1216" s="229" t="s">
        <v>235</v>
      </c>
      <c r="WLH1216" s="230" t="s">
        <v>25</v>
      </c>
      <c r="WLI1216" s="231">
        <v>7</v>
      </c>
      <c r="WLJ1216" s="231">
        <v>2</v>
      </c>
      <c r="WLK1216" s="232" t="s">
        <v>236</v>
      </c>
      <c r="WLL1216" s="233">
        <v>0</v>
      </c>
      <c r="WLM1216" s="234"/>
      <c r="WLN1216" s="235" t="e">
        <f>WLN1217</f>
        <v>#REF!</v>
      </c>
      <c r="WLO1216" s="229" t="s">
        <v>235</v>
      </c>
      <c r="WLP1216" s="230" t="s">
        <v>25</v>
      </c>
      <c r="WLQ1216" s="231">
        <v>7</v>
      </c>
      <c r="WLR1216" s="231">
        <v>2</v>
      </c>
      <c r="WLS1216" s="232" t="s">
        <v>236</v>
      </c>
      <c r="WLT1216" s="233">
        <v>0</v>
      </c>
      <c r="WLU1216" s="234"/>
      <c r="WLV1216" s="235" t="e">
        <f>WLV1217</f>
        <v>#REF!</v>
      </c>
      <c r="WLW1216" s="229" t="s">
        <v>235</v>
      </c>
      <c r="WLX1216" s="230" t="s">
        <v>25</v>
      </c>
      <c r="WLY1216" s="231">
        <v>7</v>
      </c>
      <c r="WLZ1216" s="231">
        <v>2</v>
      </c>
      <c r="WMA1216" s="232" t="s">
        <v>236</v>
      </c>
      <c r="WMB1216" s="233">
        <v>0</v>
      </c>
      <c r="WMC1216" s="234"/>
      <c r="WMD1216" s="235" t="e">
        <f>WMD1217</f>
        <v>#REF!</v>
      </c>
      <c r="WME1216" s="229" t="s">
        <v>235</v>
      </c>
      <c r="WMF1216" s="230" t="s">
        <v>25</v>
      </c>
      <c r="WMG1216" s="231">
        <v>7</v>
      </c>
      <c r="WMH1216" s="231">
        <v>2</v>
      </c>
      <c r="WMI1216" s="232" t="s">
        <v>236</v>
      </c>
      <c r="WMJ1216" s="233">
        <v>0</v>
      </c>
      <c r="WMK1216" s="234"/>
      <c r="WML1216" s="235" t="e">
        <f>WML1217</f>
        <v>#REF!</v>
      </c>
      <c r="WMM1216" s="229" t="s">
        <v>235</v>
      </c>
      <c r="WMN1216" s="230" t="s">
        <v>25</v>
      </c>
      <c r="WMO1216" s="231">
        <v>7</v>
      </c>
      <c r="WMP1216" s="231">
        <v>2</v>
      </c>
      <c r="WMQ1216" s="232" t="s">
        <v>236</v>
      </c>
      <c r="WMR1216" s="233">
        <v>0</v>
      </c>
      <c r="WMS1216" s="234"/>
      <c r="WMT1216" s="235" t="e">
        <f>WMT1217</f>
        <v>#REF!</v>
      </c>
      <c r="WMU1216" s="229" t="s">
        <v>235</v>
      </c>
      <c r="WMV1216" s="230" t="s">
        <v>25</v>
      </c>
      <c r="WMW1216" s="231">
        <v>7</v>
      </c>
      <c r="WMX1216" s="231">
        <v>2</v>
      </c>
      <c r="WMY1216" s="232" t="s">
        <v>236</v>
      </c>
      <c r="WMZ1216" s="233">
        <v>0</v>
      </c>
      <c r="WNA1216" s="234"/>
      <c r="WNB1216" s="235" t="e">
        <f>WNB1217</f>
        <v>#REF!</v>
      </c>
      <c r="WNC1216" s="229" t="s">
        <v>235</v>
      </c>
      <c r="WND1216" s="230" t="s">
        <v>25</v>
      </c>
      <c r="WNE1216" s="231">
        <v>7</v>
      </c>
      <c r="WNF1216" s="231">
        <v>2</v>
      </c>
      <c r="WNG1216" s="232" t="s">
        <v>236</v>
      </c>
      <c r="WNH1216" s="233">
        <v>0</v>
      </c>
      <c r="WNI1216" s="234"/>
      <c r="WNJ1216" s="235" t="e">
        <f>WNJ1217</f>
        <v>#REF!</v>
      </c>
      <c r="WNK1216" s="229" t="s">
        <v>235</v>
      </c>
      <c r="WNL1216" s="230" t="s">
        <v>25</v>
      </c>
      <c r="WNM1216" s="231">
        <v>7</v>
      </c>
      <c r="WNN1216" s="231">
        <v>2</v>
      </c>
      <c r="WNO1216" s="232" t="s">
        <v>236</v>
      </c>
      <c r="WNP1216" s="233">
        <v>0</v>
      </c>
      <c r="WNQ1216" s="234"/>
      <c r="WNR1216" s="235" t="e">
        <f>WNR1217</f>
        <v>#REF!</v>
      </c>
      <c r="WNS1216" s="229" t="s">
        <v>235</v>
      </c>
      <c r="WNT1216" s="230" t="s">
        <v>25</v>
      </c>
      <c r="WNU1216" s="231">
        <v>7</v>
      </c>
      <c r="WNV1216" s="231">
        <v>2</v>
      </c>
      <c r="WNW1216" s="232" t="s">
        <v>236</v>
      </c>
      <c r="WNX1216" s="233">
        <v>0</v>
      </c>
      <c r="WNY1216" s="234"/>
      <c r="WNZ1216" s="235" t="e">
        <f>WNZ1217</f>
        <v>#REF!</v>
      </c>
      <c r="WOA1216" s="229" t="s">
        <v>235</v>
      </c>
      <c r="WOB1216" s="230" t="s">
        <v>25</v>
      </c>
      <c r="WOC1216" s="231">
        <v>7</v>
      </c>
      <c r="WOD1216" s="231">
        <v>2</v>
      </c>
      <c r="WOE1216" s="232" t="s">
        <v>236</v>
      </c>
      <c r="WOF1216" s="233">
        <v>0</v>
      </c>
      <c r="WOG1216" s="234"/>
      <c r="WOH1216" s="235" t="e">
        <f>WOH1217</f>
        <v>#REF!</v>
      </c>
      <c r="WOI1216" s="229" t="s">
        <v>235</v>
      </c>
      <c r="WOJ1216" s="230" t="s">
        <v>25</v>
      </c>
      <c r="WOK1216" s="231">
        <v>7</v>
      </c>
      <c r="WOL1216" s="231">
        <v>2</v>
      </c>
      <c r="WOM1216" s="232" t="s">
        <v>236</v>
      </c>
      <c r="WON1216" s="233">
        <v>0</v>
      </c>
      <c r="WOO1216" s="234"/>
      <c r="WOP1216" s="235" t="e">
        <f>WOP1217</f>
        <v>#REF!</v>
      </c>
      <c r="WOQ1216" s="229" t="s">
        <v>235</v>
      </c>
      <c r="WOR1216" s="230" t="s">
        <v>25</v>
      </c>
      <c r="WOS1216" s="231">
        <v>7</v>
      </c>
      <c r="WOT1216" s="231">
        <v>2</v>
      </c>
      <c r="WOU1216" s="232" t="s">
        <v>236</v>
      </c>
      <c r="WOV1216" s="233">
        <v>0</v>
      </c>
      <c r="WOW1216" s="234"/>
      <c r="WOX1216" s="235" t="e">
        <f>WOX1217</f>
        <v>#REF!</v>
      </c>
      <c r="WOY1216" s="229" t="s">
        <v>235</v>
      </c>
      <c r="WOZ1216" s="230" t="s">
        <v>25</v>
      </c>
      <c r="WPA1216" s="231">
        <v>7</v>
      </c>
      <c r="WPB1216" s="231">
        <v>2</v>
      </c>
      <c r="WPC1216" s="232" t="s">
        <v>236</v>
      </c>
      <c r="WPD1216" s="233">
        <v>0</v>
      </c>
      <c r="WPE1216" s="234"/>
      <c r="WPF1216" s="235" t="e">
        <f>WPF1217</f>
        <v>#REF!</v>
      </c>
      <c r="WPG1216" s="229" t="s">
        <v>235</v>
      </c>
      <c r="WPH1216" s="230" t="s">
        <v>25</v>
      </c>
      <c r="WPI1216" s="231">
        <v>7</v>
      </c>
      <c r="WPJ1216" s="231">
        <v>2</v>
      </c>
      <c r="WPK1216" s="232" t="s">
        <v>236</v>
      </c>
      <c r="WPL1216" s="233">
        <v>0</v>
      </c>
      <c r="WPM1216" s="234"/>
      <c r="WPN1216" s="235" t="e">
        <f>WPN1217</f>
        <v>#REF!</v>
      </c>
      <c r="WPO1216" s="229" t="s">
        <v>235</v>
      </c>
      <c r="WPP1216" s="230" t="s">
        <v>25</v>
      </c>
      <c r="WPQ1216" s="231">
        <v>7</v>
      </c>
      <c r="WPR1216" s="231">
        <v>2</v>
      </c>
      <c r="WPS1216" s="232" t="s">
        <v>236</v>
      </c>
      <c r="WPT1216" s="233">
        <v>0</v>
      </c>
      <c r="WPU1216" s="234"/>
      <c r="WPV1216" s="235" t="e">
        <f>WPV1217</f>
        <v>#REF!</v>
      </c>
      <c r="WPW1216" s="229" t="s">
        <v>235</v>
      </c>
      <c r="WPX1216" s="230" t="s">
        <v>25</v>
      </c>
      <c r="WPY1216" s="231">
        <v>7</v>
      </c>
      <c r="WPZ1216" s="231">
        <v>2</v>
      </c>
      <c r="WQA1216" s="232" t="s">
        <v>236</v>
      </c>
      <c r="WQB1216" s="233">
        <v>0</v>
      </c>
      <c r="WQC1216" s="234"/>
      <c r="WQD1216" s="235" t="e">
        <f>WQD1217</f>
        <v>#REF!</v>
      </c>
      <c r="WQE1216" s="229" t="s">
        <v>235</v>
      </c>
      <c r="WQF1216" s="230" t="s">
        <v>25</v>
      </c>
      <c r="WQG1216" s="231">
        <v>7</v>
      </c>
      <c r="WQH1216" s="231">
        <v>2</v>
      </c>
      <c r="WQI1216" s="232" t="s">
        <v>236</v>
      </c>
      <c r="WQJ1216" s="233">
        <v>0</v>
      </c>
      <c r="WQK1216" s="234"/>
      <c r="WQL1216" s="235" t="e">
        <f>WQL1217</f>
        <v>#REF!</v>
      </c>
      <c r="WQM1216" s="229" t="s">
        <v>235</v>
      </c>
      <c r="WQN1216" s="230" t="s">
        <v>25</v>
      </c>
      <c r="WQO1216" s="231">
        <v>7</v>
      </c>
      <c r="WQP1216" s="231">
        <v>2</v>
      </c>
      <c r="WQQ1216" s="232" t="s">
        <v>236</v>
      </c>
      <c r="WQR1216" s="233">
        <v>0</v>
      </c>
      <c r="WQS1216" s="234"/>
      <c r="WQT1216" s="235" t="e">
        <f>WQT1217</f>
        <v>#REF!</v>
      </c>
      <c r="WQU1216" s="229" t="s">
        <v>235</v>
      </c>
      <c r="WQV1216" s="230" t="s">
        <v>25</v>
      </c>
      <c r="WQW1216" s="231">
        <v>7</v>
      </c>
      <c r="WQX1216" s="231">
        <v>2</v>
      </c>
      <c r="WQY1216" s="232" t="s">
        <v>236</v>
      </c>
      <c r="WQZ1216" s="233">
        <v>0</v>
      </c>
      <c r="WRA1216" s="234"/>
      <c r="WRB1216" s="235" t="e">
        <f>WRB1217</f>
        <v>#REF!</v>
      </c>
      <c r="WRC1216" s="229" t="s">
        <v>235</v>
      </c>
      <c r="WRD1216" s="230" t="s">
        <v>25</v>
      </c>
      <c r="WRE1216" s="231">
        <v>7</v>
      </c>
      <c r="WRF1216" s="231">
        <v>2</v>
      </c>
      <c r="WRG1216" s="232" t="s">
        <v>236</v>
      </c>
      <c r="WRH1216" s="233">
        <v>0</v>
      </c>
      <c r="WRI1216" s="234"/>
      <c r="WRJ1216" s="235" t="e">
        <f>WRJ1217</f>
        <v>#REF!</v>
      </c>
      <c r="WRK1216" s="229" t="s">
        <v>235</v>
      </c>
      <c r="WRL1216" s="230" t="s">
        <v>25</v>
      </c>
      <c r="WRM1216" s="231">
        <v>7</v>
      </c>
      <c r="WRN1216" s="231">
        <v>2</v>
      </c>
      <c r="WRO1216" s="232" t="s">
        <v>236</v>
      </c>
      <c r="WRP1216" s="233">
        <v>0</v>
      </c>
      <c r="WRQ1216" s="234"/>
      <c r="WRR1216" s="235" t="e">
        <f>WRR1217</f>
        <v>#REF!</v>
      </c>
      <c r="WRS1216" s="229" t="s">
        <v>235</v>
      </c>
      <c r="WRT1216" s="230" t="s">
        <v>25</v>
      </c>
      <c r="WRU1216" s="231">
        <v>7</v>
      </c>
      <c r="WRV1216" s="231">
        <v>2</v>
      </c>
      <c r="WRW1216" s="232" t="s">
        <v>236</v>
      </c>
      <c r="WRX1216" s="233">
        <v>0</v>
      </c>
      <c r="WRY1216" s="234"/>
      <c r="WRZ1216" s="235" t="e">
        <f>WRZ1217</f>
        <v>#REF!</v>
      </c>
      <c r="WSA1216" s="229" t="s">
        <v>235</v>
      </c>
      <c r="WSB1216" s="230" t="s">
        <v>25</v>
      </c>
      <c r="WSC1216" s="231">
        <v>7</v>
      </c>
      <c r="WSD1216" s="231">
        <v>2</v>
      </c>
      <c r="WSE1216" s="232" t="s">
        <v>236</v>
      </c>
      <c r="WSF1216" s="233">
        <v>0</v>
      </c>
      <c r="WSG1216" s="234"/>
      <c r="WSH1216" s="235" t="e">
        <f>WSH1217</f>
        <v>#REF!</v>
      </c>
      <c r="WSI1216" s="229" t="s">
        <v>235</v>
      </c>
      <c r="WSJ1216" s="230" t="s">
        <v>25</v>
      </c>
      <c r="WSK1216" s="231">
        <v>7</v>
      </c>
      <c r="WSL1216" s="231">
        <v>2</v>
      </c>
      <c r="WSM1216" s="232" t="s">
        <v>236</v>
      </c>
      <c r="WSN1216" s="233">
        <v>0</v>
      </c>
      <c r="WSO1216" s="234"/>
      <c r="WSP1216" s="235" t="e">
        <f>WSP1217</f>
        <v>#REF!</v>
      </c>
      <c r="WSQ1216" s="229" t="s">
        <v>235</v>
      </c>
      <c r="WSR1216" s="230" t="s">
        <v>25</v>
      </c>
      <c r="WSS1216" s="231">
        <v>7</v>
      </c>
      <c r="WST1216" s="231">
        <v>2</v>
      </c>
      <c r="WSU1216" s="232" t="s">
        <v>236</v>
      </c>
      <c r="WSV1216" s="233">
        <v>0</v>
      </c>
      <c r="WSW1216" s="234"/>
      <c r="WSX1216" s="235" t="e">
        <f>WSX1217</f>
        <v>#REF!</v>
      </c>
      <c r="WSY1216" s="229" t="s">
        <v>235</v>
      </c>
      <c r="WSZ1216" s="230" t="s">
        <v>25</v>
      </c>
      <c r="WTA1216" s="231">
        <v>7</v>
      </c>
      <c r="WTB1216" s="231">
        <v>2</v>
      </c>
      <c r="WTC1216" s="232" t="s">
        <v>236</v>
      </c>
      <c r="WTD1216" s="233">
        <v>0</v>
      </c>
      <c r="WTE1216" s="234"/>
      <c r="WTF1216" s="235" t="e">
        <f>WTF1217</f>
        <v>#REF!</v>
      </c>
      <c r="WTG1216" s="229" t="s">
        <v>235</v>
      </c>
      <c r="WTH1216" s="230" t="s">
        <v>25</v>
      </c>
      <c r="WTI1216" s="231">
        <v>7</v>
      </c>
      <c r="WTJ1216" s="231">
        <v>2</v>
      </c>
      <c r="WTK1216" s="232" t="s">
        <v>236</v>
      </c>
      <c r="WTL1216" s="233">
        <v>0</v>
      </c>
      <c r="WTM1216" s="234"/>
      <c r="WTN1216" s="235" t="e">
        <f>WTN1217</f>
        <v>#REF!</v>
      </c>
      <c r="WTO1216" s="229" t="s">
        <v>235</v>
      </c>
      <c r="WTP1216" s="230" t="s">
        <v>25</v>
      </c>
      <c r="WTQ1216" s="231">
        <v>7</v>
      </c>
      <c r="WTR1216" s="231">
        <v>2</v>
      </c>
      <c r="WTS1216" s="232" t="s">
        <v>236</v>
      </c>
      <c r="WTT1216" s="233">
        <v>0</v>
      </c>
      <c r="WTU1216" s="234"/>
      <c r="WTV1216" s="235" t="e">
        <f>WTV1217</f>
        <v>#REF!</v>
      </c>
      <c r="WTW1216" s="229" t="s">
        <v>235</v>
      </c>
      <c r="WTX1216" s="230" t="s">
        <v>25</v>
      </c>
      <c r="WTY1216" s="231">
        <v>7</v>
      </c>
      <c r="WTZ1216" s="231">
        <v>2</v>
      </c>
      <c r="WUA1216" s="232" t="s">
        <v>236</v>
      </c>
      <c r="WUB1216" s="233">
        <v>0</v>
      </c>
      <c r="WUC1216" s="234"/>
      <c r="WUD1216" s="235" t="e">
        <f>WUD1217</f>
        <v>#REF!</v>
      </c>
      <c r="WUE1216" s="229" t="s">
        <v>235</v>
      </c>
      <c r="WUF1216" s="230" t="s">
        <v>25</v>
      </c>
      <c r="WUG1216" s="231">
        <v>7</v>
      </c>
      <c r="WUH1216" s="231">
        <v>2</v>
      </c>
      <c r="WUI1216" s="232" t="s">
        <v>236</v>
      </c>
      <c r="WUJ1216" s="233">
        <v>0</v>
      </c>
      <c r="WUK1216" s="234"/>
      <c r="WUL1216" s="235" t="e">
        <f>WUL1217</f>
        <v>#REF!</v>
      </c>
      <c r="WUM1216" s="229" t="s">
        <v>235</v>
      </c>
      <c r="WUN1216" s="230" t="s">
        <v>25</v>
      </c>
      <c r="WUO1216" s="231">
        <v>7</v>
      </c>
      <c r="WUP1216" s="231">
        <v>2</v>
      </c>
      <c r="WUQ1216" s="232" t="s">
        <v>236</v>
      </c>
      <c r="WUR1216" s="233">
        <v>0</v>
      </c>
      <c r="WUS1216" s="234"/>
      <c r="WUT1216" s="235" t="e">
        <f>WUT1217</f>
        <v>#REF!</v>
      </c>
      <c r="WUU1216" s="229" t="s">
        <v>235</v>
      </c>
      <c r="WUV1216" s="230" t="s">
        <v>25</v>
      </c>
      <c r="WUW1216" s="231">
        <v>7</v>
      </c>
      <c r="WUX1216" s="231">
        <v>2</v>
      </c>
      <c r="WUY1216" s="232" t="s">
        <v>236</v>
      </c>
      <c r="WUZ1216" s="233">
        <v>0</v>
      </c>
      <c r="WVA1216" s="234"/>
      <c r="WVB1216" s="235" t="e">
        <f>WVB1217</f>
        <v>#REF!</v>
      </c>
      <c r="WVC1216" s="229" t="s">
        <v>235</v>
      </c>
      <c r="WVD1216" s="230" t="s">
        <v>25</v>
      </c>
      <c r="WVE1216" s="231">
        <v>7</v>
      </c>
      <c r="WVF1216" s="231">
        <v>2</v>
      </c>
      <c r="WVG1216" s="232" t="s">
        <v>236</v>
      </c>
      <c r="WVH1216" s="233">
        <v>0</v>
      </c>
      <c r="WVI1216" s="234"/>
      <c r="WVJ1216" s="235" t="e">
        <f>WVJ1217</f>
        <v>#REF!</v>
      </c>
      <c r="WVK1216" s="229" t="s">
        <v>235</v>
      </c>
      <c r="WVL1216" s="230" t="s">
        <v>25</v>
      </c>
      <c r="WVM1216" s="231">
        <v>7</v>
      </c>
      <c r="WVN1216" s="231">
        <v>2</v>
      </c>
      <c r="WVO1216" s="232" t="s">
        <v>236</v>
      </c>
      <c r="WVP1216" s="233">
        <v>0</v>
      </c>
      <c r="WVQ1216" s="234"/>
      <c r="WVR1216" s="235" t="e">
        <f>WVR1217</f>
        <v>#REF!</v>
      </c>
      <c r="WVS1216" s="229" t="s">
        <v>235</v>
      </c>
      <c r="WVT1216" s="230" t="s">
        <v>25</v>
      </c>
      <c r="WVU1216" s="231">
        <v>7</v>
      </c>
      <c r="WVV1216" s="231">
        <v>2</v>
      </c>
      <c r="WVW1216" s="232" t="s">
        <v>236</v>
      </c>
      <c r="WVX1216" s="233">
        <v>0</v>
      </c>
      <c r="WVY1216" s="234"/>
      <c r="WVZ1216" s="235" t="e">
        <f>WVZ1217</f>
        <v>#REF!</v>
      </c>
      <c r="WWA1216" s="229" t="s">
        <v>235</v>
      </c>
      <c r="WWB1216" s="230" t="s">
        <v>25</v>
      </c>
      <c r="WWC1216" s="231">
        <v>7</v>
      </c>
      <c r="WWD1216" s="231">
        <v>2</v>
      </c>
      <c r="WWE1216" s="232" t="s">
        <v>236</v>
      </c>
      <c r="WWF1216" s="233">
        <v>0</v>
      </c>
      <c r="WWG1216" s="234"/>
      <c r="WWH1216" s="235" t="e">
        <f>WWH1217</f>
        <v>#REF!</v>
      </c>
      <c r="WWI1216" s="229" t="s">
        <v>235</v>
      </c>
      <c r="WWJ1216" s="230" t="s">
        <v>25</v>
      </c>
      <c r="WWK1216" s="231">
        <v>7</v>
      </c>
      <c r="WWL1216" s="231">
        <v>2</v>
      </c>
      <c r="WWM1216" s="232" t="s">
        <v>236</v>
      </c>
      <c r="WWN1216" s="233">
        <v>0</v>
      </c>
      <c r="WWO1216" s="234"/>
      <c r="WWP1216" s="235" t="e">
        <f>WWP1217</f>
        <v>#REF!</v>
      </c>
      <c r="WWQ1216" s="229" t="s">
        <v>235</v>
      </c>
      <c r="WWR1216" s="230" t="s">
        <v>25</v>
      </c>
      <c r="WWS1216" s="231">
        <v>7</v>
      </c>
      <c r="WWT1216" s="231">
        <v>2</v>
      </c>
      <c r="WWU1216" s="232" t="s">
        <v>236</v>
      </c>
      <c r="WWV1216" s="233">
        <v>0</v>
      </c>
      <c r="WWW1216" s="234"/>
      <c r="WWX1216" s="235" t="e">
        <f>WWX1217</f>
        <v>#REF!</v>
      </c>
      <c r="WWY1216" s="229" t="s">
        <v>235</v>
      </c>
      <c r="WWZ1216" s="230" t="s">
        <v>25</v>
      </c>
      <c r="WXA1216" s="231">
        <v>7</v>
      </c>
      <c r="WXB1216" s="231">
        <v>2</v>
      </c>
      <c r="WXC1216" s="232" t="s">
        <v>236</v>
      </c>
      <c r="WXD1216" s="233">
        <v>0</v>
      </c>
      <c r="WXE1216" s="234"/>
      <c r="WXF1216" s="235" t="e">
        <f>WXF1217</f>
        <v>#REF!</v>
      </c>
      <c r="WXG1216" s="229" t="s">
        <v>235</v>
      </c>
      <c r="WXH1216" s="230" t="s">
        <v>25</v>
      </c>
      <c r="WXI1216" s="231">
        <v>7</v>
      </c>
      <c r="WXJ1216" s="231">
        <v>2</v>
      </c>
      <c r="WXK1216" s="232" t="s">
        <v>236</v>
      </c>
      <c r="WXL1216" s="233">
        <v>0</v>
      </c>
      <c r="WXM1216" s="234"/>
      <c r="WXN1216" s="235" t="e">
        <f>WXN1217</f>
        <v>#REF!</v>
      </c>
      <c r="WXO1216" s="229" t="s">
        <v>235</v>
      </c>
      <c r="WXP1216" s="230" t="s">
        <v>25</v>
      </c>
      <c r="WXQ1216" s="231">
        <v>7</v>
      </c>
      <c r="WXR1216" s="231">
        <v>2</v>
      </c>
      <c r="WXS1216" s="232" t="s">
        <v>236</v>
      </c>
      <c r="WXT1216" s="233">
        <v>0</v>
      </c>
      <c r="WXU1216" s="234"/>
      <c r="WXV1216" s="235" t="e">
        <f>WXV1217</f>
        <v>#REF!</v>
      </c>
      <c r="WXW1216" s="229" t="s">
        <v>235</v>
      </c>
      <c r="WXX1216" s="230" t="s">
        <v>25</v>
      </c>
      <c r="WXY1216" s="231">
        <v>7</v>
      </c>
      <c r="WXZ1216" s="231">
        <v>2</v>
      </c>
      <c r="WYA1216" s="232" t="s">
        <v>236</v>
      </c>
      <c r="WYB1216" s="233">
        <v>0</v>
      </c>
      <c r="WYC1216" s="234"/>
      <c r="WYD1216" s="235" t="e">
        <f>WYD1217</f>
        <v>#REF!</v>
      </c>
      <c r="WYE1216" s="229" t="s">
        <v>235</v>
      </c>
      <c r="WYF1216" s="230" t="s">
        <v>25</v>
      </c>
      <c r="WYG1216" s="231">
        <v>7</v>
      </c>
      <c r="WYH1216" s="231">
        <v>2</v>
      </c>
      <c r="WYI1216" s="232" t="s">
        <v>236</v>
      </c>
      <c r="WYJ1216" s="233">
        <v>0</v>
      </c>
      <c r="WYK1216" s="234"/>
      <c r="WYL1216" s="235" t="e">
        <f>WYL1217</f>
        <v>#REF!</v>
      </c>
      <c r="WYM1216" s="229" t="s">
        <v>235</v>
      </c>
      <c r="WYN1216" s="230" t="s">
        <v>25</v>
      </c>
      <c r="WYO1216" s="231">
        <v>7</v>
      </c>
      <c r="WYP1216" s="231">
        <v>2</v>
      </c>
      <c r="WYQ1216" s="232" t="s">
        <v>236</v>
      </c>
      <c r="WYR1216" s="233">
        <v>0</v>
      </c>
      <c r="WYS1216" s="234"/>
      <c r="WYT1216" s="235" t="e">
        <f>WYT1217</f>
        <v>#REF!</v>
      </c>
      <c r="WYU1216" s="229" t="s">
        <v>235</v>
      </c>
      <c r="WYV1216" s="230" t="s">
        <v>25</v>
      </c>
      <c r="WYW1216" s="231">
        <v>7</v>
      </c>
      <c r="WYX1216" s="231">
        <v>2</v>
      </c>
      <c r="WYY1216" s="232" t="s">
        <v>236</v>
      </c>
      <c r="WYZ1216" s="233">
        <v>0</v>
      </c>
      <c r="WZA1216" s="234"/>
      <c r="WZB1216" s="235" t="e">
        <f>WZB1217</f>
        <v>#REF!</v>
      </c>
      <c r="WZC1216" s="229" t="s">
        <v>235</v>
      </c>
      <c r="WZD1216" s="230" t="s">
        <v>25</v>
      </c>
      <c r="WZE1216" s="231">
        <v>7</v>
      </c>
      <c r="WZF1216" s="231">
        <v>2</v>
      </c>
      <c r="WZG1216" s="232" t="s">
        <v>236</v>
      </c>
      <c r="WZH1216" s="233">
        <v>0</v>
      </c>
      <c r="WZI1216" s="234"/>
      <c r="WZJ1216" s="235" t="e">
        <f>WZJ1217</f>
        <v>#REF!</v>
      </c>
      <c r="WZK1216" s="229" t="s">
        <v>235</v>
      </c>
      <c r="WZL1216" s="230" t="s">
        <v>25</v>
      </c>
      <c r="WZM1216" s="231">
        <v>7</v>
      </c>
      <c r="WZN1216" s="231">
        <v>2</v>
      </c>
      <c r="WZO1216" s="232" t="s">
        <v>236</v>
      </c>
      <c r="WZP1216" s="233">
        <v>0</v>
      </c>
      <c r="WZQ1216" s="234"/>
      <c r="WZR1216" s="235" t="e">
        <f>WZR1217</f>
        <v>#REF!</v>
      </c>
      <c r="WZS1216" s="229" t="s">
        <v>235</v>
      </c>
      <c r="WZT1216" s="230" t="s">
        <v>25</v>
      </c>
      <c r="WZU1216" s="231">
        <v>7</v>
      </c>
      <c r="WZV1216" s="231">
        <v>2</v>
      </c>
      <c r="WZW1216" s="232" t="s">
        <v>236</v>
      </c>
      <c r="WZX1216" s="233">
        <v>0</v>
      </c>
      <c r="WZY1216" s="234"/>
      <c r="WZZ1216" s="235" t="e">
        <f>WZZ1217</f>
        <v>#REF!</v>
      </c>
      <c r="XAA1216" s="229" t="s">
        <v>235</v>
      </c>
      <c r="XAB1216" s="230" t="s">
        <v>25</v>
      </c>
      <c r="XAC1216" s="231">
        <v>7</v>
      </c>
      <c r="XAD1216" s="231">
        <v>2</v>
      </c>
      <c r="XAE1216" s="232" t="s">
        <v>236</v>
      </c>
      <c r="XAF1216" s="233">
        <v>0</v>
      </c>
      <c r="XAG1216" s="234"/>
      <c r="XAH1216" s="235" t="e">
        <f>XAH1217</f>
        <v>#REF!</v>
      </c>
      <c r="XAI1216" s="229" t="s">
        <v>235</v>
      </c>
      <c r="XAJ1216" s="230" t="s">
        <v>25</v>
      </c>
      <c r="XAK1216" s="231">
        <v>7</v>
      </c>
      <c r="XAL1216" s="231">
        <v>2</v>
      </c>
      <c r="XAM1216" s="232" t="s">
        <v>236</v>
      </c>
      <c r="XAN1216" s="233">
        <v>0</v>
      </c>
      <c r="XAO1216" s="234"/>
      <c r="XAP1216" s="235" t="e">
        <f>XAP1217</f>
        <v>#REF!</v>
      </c>
      <c r="XAQ1216" s="229" t="s">
        <v>235</v>
      </c>
      <c r="XAR1216" s="230" t="s">
        <v>25</v>
      </c>
      <c r="XAS1216" s="231">
        <v>7</v>
      </c>
      <c r="XAT1216" s="231">
        <v>2</v>
      </c>
      <c r="XAU1216" s="232" t="s">
        <v>236</v>
      </c>
      <c r="XAV1216" s="233">
        <v>0</v>
      </c>
      <c r="XAW1216" s="234"/>
      <c r="XAX1216" s="235" t="e">
        <f>XAX1217</f>
        <v>#REF!</v>
      </c>
      <c r="XAY1216" s="229" t="s">
        <v>235</v>
      </c>
      <c r="XAZ1216" s="230" t="s">
        <v>25</v>
      </c>
      <c r="XBA1216" s="231">
        <v>7</v>
      </c>
      <c r="XBB1216" s="231">
        <v>2</v>
      </c>
      <c r="XBC1216" s="232" t="s">
        <v>236</v>
      </c>
      <c r="XBD1216" s="233">
        <v>0</v>
      </c>
      <c r="XBE1216" s="234"/>
      <c r="XBF1216" s="235" t="e">
        <f>XBF1217</f>
        <v>#REF!</v>
      </c>
      <c r="XBG1216" s="229" t="s">
        <v>235</v>
      </c>
      <c r="XBH1216" s="230" t="s">
        <v>25</v>
      </c>
      <c r="XBI1216" s="231">
        <v>7</v>
      </c>
      <c r="XBJ1216" s="231">
        <v>2</v>
      </c>
      <c r="XBK1216" s="232" t="s">
        <v>236</v>
      </c>
      <c r="XBL1216" s="233">
        <v>0</v>
      </c>
      <c r="XBM1216" s="234"/>
      <c r="XBN1216" s="235" t="e">
        <f>XBN1217</f>
        <v>#REF!</v>
      </c>
      <c r="XBO1216" s="229" t="s">
        <v>235</v>
      </c>
      <c r="XBP1216" s="230" t="s">
        <v>25</v>
      </c>
      <c r="XBQ1216" s="231">
        <v>7</v>
      </c>
      <c r="XBR1216" s="231">
        <v>2</v>
      </c>
      <c r="XBS1216" s="232" t="s">
        <v>236</v>
      </c>
      <c r="XBT1216" s="233">
        <v>0</v>
      </c>
      <c r="XBU1216" s="234"/>
      <c r="XBV1216" s="235" t="e">
        <f>XBV1217</f>
        <v>#REF!</v>
      </c>
      <c r="XBW1216" s="229" t="s">
        <v>235</v>
      </c>
      <c r="XBX1216" s="230" t="s">
        <v>25</v>
      </c>
      <c r="XBY1216" s="231">
        <v>7</v>
      </c>
      <c r="XBZ1216" s="231">
        <v>2</v>
      </c>
      <c r="XCA1216" s="232" t="s">
        <v>236</v>
      </c>
      <c r="XCB1216" s="233">
        <v>0</v>
      </c>
      <c r="XCC1216" s="234"/>
      <c r="XCD1216" s="235" t="e">
        <f>XCD1217</f>
        <v>#REF!</v>
      </c>
      <c r="XCE1216" s="229" t="s">
        <v>235</v>
      </c>
      <c r="XCF1216" s="230" t="s">
        <v>25</v>
      </c>
      <c r="XCG1216" s="231">
        <v>7</v>
      </c>
      <c r="XCH1216" s="231">
        <v>2</v>
      </c>
      <c r="XCI1216" s="232" t="s">
        <v>236</v>
      </c>
      <c r="XCJ1216" s="233">
        <v>0</v>
      </c>
      <c r="XCK1216" s="234"/>
      <c r="XCL1216" s="235" t="e">
        <f>XCL1217</f>
        <v>#REF!</v>
      </c>
      <c r="XCM1216" s="229" t="s">
        <v>235</v>
      </c>
      <c r="XCN1216" s="230" t="s">
        <v>25</v>
      </c>
      <c r="XCO1216" s="231">
        <v>7</v>
      </c>
      <c r="XCP1216" s="231">
        <v>2</v>
      </c>
      <c r="XCQ1216" s="232" t="s">
        <v>236</v>
      </c>
      <c r="XCR1216" s="233">
        <v>0</v>
      </c>
      <c r="XCS1216" s="234"/>
      <c r="XCT1216" s="235" t="e">
        <f>XCT1217</f>
        <v>#REF!</v>
      </c>
      <c r="XCU1216" s="229" t="s">
        <v>235</v>
      </c>
      <c r="XCV1216" s="230" t="s">
        <v>25</v>
      </c>
      <c r="XCW1216" s="231">
        <v>7</v>
      </c>
      <c r="XCX1216" s="231">
        <v>2</v>
      </c>
      <c r="XCY1216" s="232" t="s">
        <v>236</v>
      </c>
      <c r="XCZ1216" s="233">
        <v>0</v>
      </c>
      <c r="XDA1216" s="234"/>
      <c r="XDB1216" s="235" t="e">
        <f>XDB1217</f>
        <v>#REF!</v>
      </c>
      <c r="XDC1216" s="229" t="s">
        <v>235</v>
      </c>
      <c r="XDD1216" s="230" t="s">
        <v>25</v>
      </c>
      <c r="XDE1216" s="231">
        <v>7</v>
      </c>
      <c r="XDF1216" s="231">
        <v>2</v>
      </c>
      <c r="XDG1216" s="232" t="s">
        <v>236</v>
      </c>
      <c r="XDH1216" s="233">
        <v>0</v>
      </c>
      <c r="XDI1216" s="234"/>
      <c r="XDJ1216" s="235" t="e">
        <f>XDJ1217</f>
        <v>#REF!</v>
      </c>
    </row>
    <row r="1217" spans="1:16338" ht="15.75" customHeight="1" x14ac:dyDescent="0.25">
      <c r="A1217" s="520" t="s">
        <v>44</v>
      </c>
      <c r="B1217" s="242" t="s">
        <v>25</v>
      </c>
      <c r="C1217" s="243">
        <v>7</v>
      </c>
      <c r="D1217" s="243">
        <v>2</v>
      </c>
      <c r="E1217" s="270" t="s">
        <v>336</v>
      </c>
      <c r="F1217" s="245">
        <v>244</v>
      </c>
      <c r="G1217" s="246">
        <v>226</v>
      </c>
      <c r="H1217" s="1202">
        <f>H1239+H1261+H1283+H1305+H1317+H1329+H1341+H1353+H1365+H1387+H1399+H1411</f>
        <v>5760</v>
      </c>
      <c r="I1217" s="1202">
        <f>I1239+I1261+I1283+I1305+I1317+I1329+I1341+I1353+I1365+I1387+I1399+I1411</f>
        <v>5760</v>
      </c>
      <c r="J1217" s="1203">
        <f>J1239+J1261+J1283+J1305+J1317+J1329+J1341+J1353+J1365+J1387+J1399+J1411</f>
        <v>0</v>
      </c>
      <c r="K1217" s="236"/>
      <c r="L1217" s="237"/>
      <c r="M1217" s="238"/>
      <c r="N1217" s="238"/>
      <c r="O1217" s="239"/>
      <c r="P1217" s="240"/>
      <c r="Q1217" s="240"/>
      <c r="R1217" s="235"/>
      <c r="S1217" s="236"/>
      <c r="T1217" s="237"/>
      <c r="U1217" s="238"/>
      <c r="V1217" s="238"/>
      <c r="W1217" s="239"/>
      <c r="X1217" s="240"/>
      <c r="Y1217" s="240"/>
      <c r="Z1217" s="235"/>
      <c r="AA1217" s="236"/>
      <c r="AB1217" s="237"/>
      <c r="AC1217" s="238"/>
      <c r="AD1217" s="238"/>
      <c r="AE1217" s="239"/>
      <c r="AF1217" s="240"/>
      <c r="AG1217" s="240"/>
      <c r="AH1217" s="235"/>
      <c r="AI1217" s="236"/>
      <c r="AJ1217" s="237"/>
      <c r="AK1217" s="238"/>
      <c r="AL1217" s="238"/>
      <c r="AM1217" s="239"/>
      <c r="AN1217" s="240"/>
      <c r="AO1217" s="240"/>
      <c r="AP1217" s="235"/>
      <c r="AQ1217" s="236"/>
      <c r="AR1217" s="237"/>
      <c r="AS1217" s="238"/>
      <c r="AT1217" s="238"/>
      <c r="AU1217" s="239"/>
      <c r="AV1217" s="240"/>
      <c r="AW1217" s="240"/>
      <c r="AX1217" s="235"/>
      <c r="AY1217" s="236"/>
      <c r="AZ1217" s="237"/>
      <c r="BA1217" s="238"/>
      <c r="BB1217" s="238"/>
      <c r="BC1217" s="239"/>
      <c r="BD1217" s="240"/>
      <c r="BE1217" s="240"/>
      <c r="BF1217" s="235"/>
      <c r="BG1217" s="236"/>
      <c r="BH1217" s="237"/>
      <c r="BI1217" s="238"/>
      <c r="BJ1217" s="238"/>
      <c r="BK1217" s="239"/>
      <c r="BL1217" s="240"/>
      <c r="BM1217" s="240"/>
      <c r="BN1217" s="235"/>
      <c r="BO1217" s="236"/>
      <c r="BP1217" s="237"/>
      <c r="BQ1217" s="238"/>
      <c r="BR1217" s="238"/>
      <c r="BS1217" s="239"/>
      <c r="BT1217" s="240"/>
      <c r="BU1217" s="240"/>
      <c r="BV1217" s="235"/>
      <c r="BW1217" s="236"/>
      <c r="BX1217" s="237"/>
      <c r="BY1217" s="238"/>
      <c r="BZ1217" s="238"/>
      <c r="CA1217" s="239"/>
      <c r="CB1217" s="240"/>
      <c r="CC1217" s="240"/>
      <c r="CD1217" s="235"/>
      <c r="CE1217" s="236"/>
      <c r="CF1217" s="237"/>
      <c r="CG1217" s="238"/>
      <c r="CH1217" s="238"/>
      <c r="CI1217" s="239"/>
      <c r="CJ1217" s="240"/>
      <c r="CK1217" s="240"/>
      <c r="CL1217" s="235"/>
      <c r="CM1217" s="236"/>
      <c r="CN1217" s="237"/>
      <c r="CO1217" s="238"/>
      <c r="CP1217" s="238"/>
      <c r="CQ1217" s="239"/>
      <c r="CR1217" s="240"/>
      <c r="CS1217" s="240"/>
      <c r="CT1217" s="235"/>
      <c r="CU1217" s="236"/>
      <c r="CV1217" s="237"/>
      <c r="CW1217" s="238"/>
      <c r="CX1217" s="238"/>
      <c r="CY1217" s="239"/>
      <c r="CZ1217" s="240"/>
      <c r="DA1217" s="240"/>
      <c r="DB1217" s="235"/>
      <c r="DC1217" s="236"/>
      <c r="DD1217" s="237"/>
      <c r="DE1217" s="238"/>
      <c r="DF1217" s="238"/>
      <c r="DG1217" s="239"/>
      <c r="DH1217" s="240"/>
      <c r="DI1217" s="240"/>
      <c r="DJ1217" s="235"/>
      <c r="DK1217" s="236"/>
      <c r="DL1217" s="237"/>
      <c r="DM1217" s="238"/>
      <c r="DN1217" s="238"/>
      <c r="DO1217" s="239"/>
      <c r="DP1217" s="240"/>
      <c r="DQ1217" s="240"/>
      <c r="DR1217" s="235"/>
      <c r="DS1217" s="236"/>
      <c r="DT1217" s="237"/>
      <c r="DU1217" s="238"/>
      <c r="DV1217" s="238"/>
      <c r="DW1217" s="239"/>
      <c r="DX1217" s="240"/>
      <c r="DY1217" s="240"/>
      <c r="DZ1217" s="235"/>
      <c r="EA1217" s="236"/>
      <c r="EB1217" s="237"/>
      <c r="EC1217" s="238"/>
      <c r="ED1217" s="238"/>
      <c r="EE1217" s="239"/>
      <c r="EF1217" s="240"/>
      <c r="EG1217" s="240"/>
      <c r="EH1217" s="235"/>
      <c r="EI1217" s="236"/>
      <c r="EJ1217" s="237"/>
      <c r="EK1217" s="238"/>
      <c r="EL1217" s="238"/>
      <c r="EM1217" s="239"/>
      <c r="EN1217" s="240"/>
      <c r="EO1217" s="240"/>
      <c r="EP1217" s="235"/>
      <c r="EQ1217" s="236"/>
      <c r="ER1217" s="237"/>
      <c r="ES1217" s="238"/>
      <c r="ET1217" s="238"/>
      <c r="EU1217" s="239"/>
      <c r="EV1217" s="240"/>
      <c r="EW1217" s="240"/>
      <c r="EX1217" s="235"/>
      <c r="EY1217" s="236"/>
      <c r="EZ1217" s="237"/>
      <c r="FA1217" s="238"/>
      <c r="FB1217" s="238"/>
      <c r="FC1217" s="239"/>
      <c r="FD1217" s="240"/>
      <c r="FE1217" s="240"/>
      <c r="FF1217" s="235"/>
      <c r="FG1217" s="236"/>
      <c r="FH1217" s="237"/>
      <c r="FI1217" s="238"/>
      <c r="FJ1217" s="238"/>
      <c r="FK1217" s="239"/>
      <c r="FL1217" s="240"/>
      <c r="FM1217" s="240"/>
      <c r="FN1217" s="235"/>
      <c r="FO1217" s="236"/>
      <c r="FP1217" s="237"/>
      <c r="FQ1217" s="238"/>
      <c r="FR1217" s="238"/>
      <c r="FS1217" s="239"/>
      <c r="FT1217" s="240"/>
      <c r="FU1217" s="240"/>
      <c r="FV1217" s="235"/>
      <c r="FW1217" s="236"/>
      <c r="FX1217" s="237"/>
      <c r="FY1217" s="238"/>
      <c r="FZ1217" s="238"/>
      <c r="GA1217" s="239"/>
      <c r="GB1217" s="240"/>
      <c r="GC1217" s="240"/>
      <c r="GD1217" s="235"/>
      <c r="GE1217" s="236"/>
      <c r="GF1217" s="237"/>
      <c r="GG1217" s="238"/>
      <c r="GH1217" s="238"/>
      <c r="GI1217" s="239"/>
      <c r="GJ1217" s="240"/>
      <c r="GK1217" s="240"/>
      <c r="GL1217" s="235"/>
      <c r="GM1217" s="236"/>
      <c r="GN1217" s="237"/>
      <c r="GO1217" s="238"/>
      <c r="GP1217" s="238"/>
      <c r="GQ1217" s="239"/>
      <c r="GR1217" s="240"/>
      <c r="GS1217" s="240"/>
      <c r="GT1217" s="235"/>
      <c r="GU1217" s="236"/>
      <c r="GV1217" s="237"/>
      <c r="GW1217" s="238"/>
      <c r="GX1217" s="238"/>
      <c r="GY1217" s="239"/>
      <c r="GZ1217" s="240"/>
      <c r="HA1217" s="240"/>
      <c r="HB1217" s="235"/>
      <c r="HC1217" s="236"/>
      <c r="HD1217" s="237"/>
      <c r="HE1217" s="238"/>
      <c r="HF1217" s="238"/>
      <c r="HG1217" s="239"/>
      <c r="HH1217" s="240"/>
      <c r="HI1217" s="240"/>
      <c r="HJ1217" s="235"/>
      <c r="HK1217" s="236"/>
      <c r="HL1217" s="237"/>
      <c r="HM1217" s="238"/>
      <c r="HN1217" s="238"/>
      <c r="HO1217" s="239"/>
      <c r="HP1217" s="240"/>
      <c r="HQ1217" s="240"/>
      <c r="HR1217" s="235"/>
      <c r="HS1217" s="236"/>
      <c r="HT1217" s="237"/>
      <c r="HU1217" s="238"/>
      <c r="HV1217" s="238"/>
      <c r="HW1217" s="239"/>
      <c r="HX1217" s="240"/>
      <c r="HY1217" s="240"/>
      <c r="HZ1217" s="235"/>
      <c r="IA1217" s="236"/>
      <c r="IB1217" s="237"/>
      <c r="IC1217" s="238"/>
      <c r="ID1217" s="238"/>
      <c r="IE1217" s="239"/>
      <c r="IF1217" s="240"/>
      <c r="IG1217" s="240"/>
      <c r="IH1217" s="235"/>
      <c r="II1217" s="236"/>
      <c r="IJ1217" s="237"/>
      <c r="IK1217" s="238"/>
      <c r="IL1217" s="238"/>
      <c r="IM1217" s="239"/>
      <c r="IN1217" s="240"/>
      <c r="IO1217" s="240"/>
      <c r="IP1217" s="235"/>
      <c r="IQ1217" s="236"/>
      <c r="IR1217" s="237"/>
      <c r="IS1217" s="238"/>
      <c r="IT1217" s="238"/>
      <c r="IU1217" s="239"/>
      <c r="IV1217" s="240"/>
      <c r="IW1217" s="240"/>
      <c r="IX1217" s="235"/>
      <c r="IY1217" s="236"/>
      <c r="IZ1217" s="237"/>
      <c r="JA1217" s="238"/>
      <c r="JB1217" s="238"/>
      <c r="JC1217" s="239"/>
      <c r="JD1217" s="240"/>
      <c r="JE1217" s="240"/>
      <c r="JF1217" s="235"/>
      <c r="JG1217" s="236"/>
      <c r="JH1217" s="237"/>
      <c r="JI1217" s="238"/>
      <c r="JJ1217" s="238"/>
      <c r="JK1217" s="239"/>
      <c r="JL1217" s="240"/>
      <c r="JM1217" s="240"/>
      <c r="JN1217" s="235"/>
      <c r="JO1217" s="236"/>
      <c r="JP1217" s="237"/>
      <c r="JQ1217" s="238"/>
      <c r="JR1217" s="238"/>
      <c r="JS1217" s="239"/>
      <c r="JT1217" s="240"/>
      <c r="JU1217" s="240"/>
      <c r="JV1217" s="235"/>
      <c r="JW1217" s="236"/>
      <c r="JX1217" s="237"/>
      <c r="JY1217" s="238"/>
      <c r="JZ1217" s="238"/>
      <c r="KA1217" s="239"/>
      <c r="KB1217" s="240"/>
      <c r="KC1217" s="240"/>
      <c r="KD1217" s="235"/>
      <c r="KE1217" s="236"/>
      <c r="KF1217" s="237"/>
      <c r="KG1217" s="238"/>
      <c r="KH1217" s="238"/>
      <c r="KI1217" s="239"/>
      <c r="KJ1217" s="240"/>
      <c r="KK1217" s="240"/>
      <c r="KL1217" s="235"/>
      <c r="KM1217" s="236"/>
      <c r="KN1217" s="237"/>
      <c r="KO1217" s="238"/>
      <c r="KP1217" s="238"/>
      <c r="KQ1217" s="239"/>
      <c r="KR1217" s="240"/>
      <c r="KS1217" s="240"/>
      <c r="KT1217" s="235"/>
      <c r="KU1217" s="236"/>
      <c r="KV1217" s="237"/>
      <c r="KW1217" s="238"/>
      <c r="KX1217" s="238"/>
      <c r="KY1217" s="239"/>
      <c r="KZ1217" s="240"/>
      <c r="LA1217" s="240"/>
      <c r="LB1217" s="235"/>
      <c r="LC1217" s="236"/>
      <c r="LD1217" s="237"/>
      <c r="LE1217" s="238"/>
      <c r="LF1217" s="238"/>
      <c r="LG1217" s="239"/>
      <c r="LH1217" s="240"/>
      <c r="LI1217" s="240"/>
      <c r="LJ1217" s="235"/>
      <c r="LK1217" s="236"/>
      <c r="LL1217" s="237"/>
      <c r="LM1217" s="238"/>
      <c r="LN1217" s="238"/>
      <c r="LO1217" s="239"/>
      <c r="LP1217" s="240"/>
      <c r="LQ1217" s="240"/>
      <c r="LR1217" s="235"/>
      <c r="LS1217" s="236"/>
      <c r="LT1217" s="237"/>
      <c r="LU1217" s="238"/>
      <c r="LV1217" s="238"/>
      <c r="LW1217" s="239"/>
      <c r="LX1217" s="240"/>
      <c r="LY1217" s="240"/>
      <c r="LZ1217" s="235"/>
      <c r="MA1217" s="236"/>
      <c r="MB1217" s="237"/>
      <c r="MC1217" s="238"/>
      <c r="MD1217" s="238"/>
      <c r="ME1217" s="239"/>
      <c r="MF1217" s="240"/>
      <c r="MG1217" s="240"/>
      <c r="MH1217" s="235"/>
      <c r="MI1217" s="236"/>
      <c r="MJ1217" s="237"/>
      <c r="MK1217" s="238"/>
      <c r="ML1217" s="238"/>
      <c r="MM1217" s="239"/>
      <c r="MN1217" s="240"/>
      <c r="MO1217" s="240"/>
      <c r="MP1217" s="235"/>
      <c r="MQ1217" s="236"/>
      <c r="MR1217" s="237"/>
      <c r="MS1217" s="238"/>
      <c r="MT1217" s="238"/>
      <c r="MU1217" s="239"/>
      <c r="MV1217" s="240"/>
      <c r="MW1217" s="240"/>
      <c r="MX1217" s="235"/>
      <c r="MY1217" s="236"/>
      <c r="MZ1217" s="237"/>
      <c r="NA1217" s="238"/>
      <c r="NB1217" s="238"/>
      <c r="NC1217" s="239"/>
      <c r="ND1217" s="240"/>
      <c r="NE1217" s="240"/>
      <c r="NF1217" s="235"/>
      <c r="NG1217" s="236"/>
      <c r="NH1217" s="237"/>
      <c r="NI1217" s="238"/>
      <c r="NJ1217" s="238"/>
      <c r="NK1217" s="239"/>
      <c r="NL1217" s="240"/>
      <c r="NM1217" s="240"/>
      <c r="NN1217" s="235"/>
      <c r="NO1217" s="236"/>
      <c r="NP1217" s="237"/>
      <c r="NQ1217" s="238"/>
      <c r="NR1217" s="238"/>
      <c r="NS1217" s="239"/>
      <c r="NT1217" s="240"/>
      <c r="NU1217" s="240"/>
      <c r="NV1217" s="235"/>
      <c r="NW1217" s="236"/>
      <c r="NX1217" s="237"/>
      <c r="NY1217" s="238"/>
      <c r="NZ1217" s="238"/>
      <c r="OA1217" s="239"/>
      <c r="OB1217" s="240"/>
      <c r="OC1217" s="240"/>
      <c r="OD1217" s="235"/>
      <c r="OE1217" s="236"/>
      <c r="OF1217" s="237"/>
      <c r="OG1217" s="238"/>
      <c r="OH1217" s="238"/>
      <c r="OI1217" s="239"/>
      <c r="OJ1217" s="240"/>
      <c r="OK1217" s="240"/>
      <c r="OL1217" s="235"/>
      <c r="OM1217" s="236"/>
      <c r="ON1217" s="237"/>
      <c r="OO1217" s="238"/>
      <c r="OP1217" s="238"/>
      <c r="OQ1217" s="239"/>
      <c r="OR1217" s="240"/>
      <c r="OS1217" s="240"/>
      <c r="OT1217" s="235"/>
      <c r="OU1217" s="236"/>
      <c r="OV1217" s="237"/>
      <c r="OW1217" s="238"/>
      <c r="OX1217" s="238"/>
      <c r="OY1217" s="239"/>
      <c r="OZ1217" s="240"/>
      <c r="PA1217" s="240"/>
      <c r="PB1217" s="235"/>
      <c r="PC1217" s="236"/>
      <c r="PD1217" s="237"/>
      <c r="PE1217" s="238"/>
      <c r="PF1217" s="238"/>
      <c r="PG1217" s="239"/>
      <c r="PH1217" s="240"/>
      <c r="PI1217" s="240"/>
      <c r="PJ1217" s="235"/>
      <c r="PK1217" s="236"/>
      <c r="PL1217" s="237"/>
      <c r="PM1217" s="238"/>
      <c r="PN1217" s="238"/>
      <c r="PO1217" s="239"/>
      <c r="PP1217" s="240"/>
      <c r="PQ1217" s="240"/>
      <c r="PR1217" s="235"/>
      <c r="PS1217" s="236"/>
      <c r="PT1217" s="237"/>
      <c r="PU1217" s="238"/>
      <c r="PV1217" s="238"/>
      <c r="PW1217" s="239"/>
      <c r="PX1217" s="240"/>
      <c r="PY1217" s="240"/>
      <c r="PZ1217" s="235"/>
      <c r="QA1217" s="236"/>
      <c r="QB1217" s="237"/>
      <c r="QC1217" s="238"/>
      <c r="QD1217" s="238"/>
      <c r="QE1217" s="239"/>
      <c r="QF1217" s="240"/>
      <c r="QG1217" s="240"/>
      <c r="QH1217" s="235"/>
      <c r="QI1217" s="236"/>
      <c r="QJ1217" s="237"/>
      <c r="QK1217" s="238"/>
      <c r="QL1217" s="238"/>
      <c r="QM1217" s="239"/>
      <c r="QN1217" s="240"/>
      <c r="QO1217" s="240"/>
      <c r="QP1217" s="235"/>
      <c r="QQ1217" s="236"/>
      <c r="QR1217" s="237"/>
      <c r="QS1217" s="238"/>
      <c r="QT1217" s="238"/>
      <c r="QU1217" s="239"/>
      <c r="QV1217" s="240"/>
      <c r="QW1217" s="240"/>
      <c r="QX1217" s="235"/>
      <c r="QY1217" s="236"/>
      <c r="QZ1217" s="237"/>
      <c r="RA1217" s="238"/>
      <c r="RB1217" s="238"/>
      <c r="RC1217" s="239"/>
      <c r="RD1217" s="240"/>
      <c r="RE1217" s="240"/>
      <c r="RF1217" s="235"/>
      <c r="RG1217" s="236"/>
      <c r="RH1217" s="237"/>
      <c r="RI1217" s="238"/>
      <c r="RJ1217" s="238"/>
      <c r="RK1217" s="239"/>
      <c r="RL1217" s="240"/>
      <c r="RM1217" s="240"/>
      <c r="RN1217" s="235"/>
      <c r="RO1217" s="236"/>
      <c r="RP1217" s="237"/>
      <c r="RQ1217" s="238"/>
      <c r="RR1217" s="238"/>
      <c r="RS1217" s="239"/>
      <c r="RT1217" s="240"/>
      <c r="RU1217" s="240"/>
      <c r="RV1217" s="235"/>
      <c r="RW1217" s="236"/>
      <c r="RX1217" s="237"/>
      <c r="RY1217" s="238"/>
      <c r="RZ1217" s="238"/>
      <c r="SA1217" s="239"/>
      <c r="SB1217" s="240"/>
      <c r="SC1217" s="240"/>
      <c r="SD1217" s="235"/>
      <c r="SE1217" s="236"/>
      <c r="SF1217" s="237"/>
      <c r="SG1217" s="238"/>
      <c r="SH1217" s="238"/>
      <c r="SI1217" s="239"/>
      <c r="SJ1217" s="240"/>
      <c r="SK1217" s="240"/>
      <c r="SL1217" s="235"/>
      <c r="SM1217" s="236"/>
      <c r="SN1217" s="237"/>
      <c r="SO1217" s="238"/>
      <c r="SP1217" s="238"/>
      <c r="SQ1217" s="239"/>
      <c r="SR1217" s="240"/>
      <c r="SS1217" s="240"/>
      <c r="ST1217" s="235"/>
      <c r="SU1217" s="236"/>
      <c r="SV1217" s="237"/>
      <c r="SW1217" s="238"/>
      <c r="SX1217" s="238"/>
      <c r="SY1217" s="239"/>
      <c r="SZ1217" s="240"/>
      <c r="TA1217" s="240"/>
      <c r="TB1217" s="235"/>
      <c r="TC1217" s="236"/>
      <c r="TD1217" s="237"/>
      <c r="TE1217" s="238"/>
      <c r="TF1217" s="238"/>
      <c r="TG1217" s="239"/>
      <c r="TH1217" s="240"/>
      <c r="TI1217" s="240"/>
      <c r="TJ1217" s="235"/>
      <c r="TK1217" s="236"/>
      <c r="TL1217" s="237"/>
      <c r="TM1217" s="238"/>
      <c r="TN1217" s="238"/>
      <c r="TO1217" s="239"/>
      <c r="TP1217" s="240"/>
      <c r="TQ1217" s="240"/>
      <c r="TR1217" s="235"/>
      <c r="TS1217" s="236"/>
      <c r="TT1217" s="237"/>
      <c r="TU1217" s="238"/>
      <c r="TV1217" s="238"/>
      <c r="TW1217" s="239"/>
      <c r="TX1217" s="240"/>
      <c r="TY1217" s="240"/>
      <c r="TZ1217" s="235"/>
      <c r="UA1217" s="236"/>
      <c r="UB1217" s="237"/>
      <c r="UC1217" s="238"/>
      <c r="UD1217" s="238"/>
      <c r="UE1217" s="239"/>
      <c r="UF1217" s="240"/>
      <c r="UG1217" s="240"/>
      <c r="UH1217" s="235"/>
      <c r="UI1217" s="236"/>
      <c r="UJ1217" s="237"/>
      <c r="UK1217" s="238"/>
      <c r="UL1217" s="238"/>
      <c r="UM1217" s="239"/>
      <c r="UN1217" s="240"/>
      <c r="UO1217" s="240"/>
      <c r="UP1217" s="235"/>
      <c r="UQ1217" s="236"/>
      <c r="UR1217" s="237"/>
      <c r="US1217" s="238"/>
      <c r="UT1217" s="238"/>
      <c r="UU1217" s="239"/>
      <c r="UV1217" s="240"/>
      <c r="UW1217" s="240"/>
      <c r="UX1217" s="235"/>
      <c r="UY1217" s="236"/>
      <c r="UZ1217" s="237"/>
      <c r="VA1217" s="238"/>
      <c r="VB1217" s="238"/>
      <c r="VC1217" s="239"/>
      <c r="VD1217" s="240"/>
      <c r="VE1217" s="240"/>
      <c r="VF1217" s="235"/>
      <c r="VG1217" s="236"/>
      <c r="VH1217" s="237"/>
      <c r="VI1217" s="238"/>
      <c r="VJ1217" s="238"/>
      <c r="VK1217" s="239"/>
      <c r="VL1217" s="240"/>
      <c r="VM1217" s="240"/>
      <c r="VN1217" s="235"/>
      <c r="VO1217" s="236"/>
      <c r="VP1217" s="237"/>
      <c r="VQ1217" s="238"/>
      <c r="VR1217" s="238"/>
      <c r="VS1217" s="239"/>
      <c r="VT1217" s="240"/>
      <c r="VU1217" s="240"/>
      <c r="VV1217" s="235"/>
      <c r="VW1217" s="236"/>
      <c r="VX1217" s="237"/>
      <c r="VY1217" s="238"/>
      <c r="VZ1217" s="238"/>
      <c r="WA1217" s="239"/>
      <c r="WB1217" s="240"/>
      <c r="WC1217" s="240"/>
      <c r="WD1217" s="235"/>
      <c r="WE1217" s="236"/>
      <c r="WF1217" s="237"/>
      <c r="WG1217" s="238"/>
      <c r="WH1217" s="238"/>
      <c r="WI1217" s="239"/>
      <c r="WJ1217" s="240"/>
      <c r="WK1217" s="240"/>
      <c r="WL1217" s="235"/>
      <c r="WM1217" s="236"/>
      <c r="WN1217" s="237"/>
      <c r="WO1217" s="238"/>
      <c r="WP1217" s="238"/>
      <c r="WQ1217" s="239"/>
      <c r="WR1217" s="240"/>
      <c r="WS1217" s="240"/>
      <c r="WT1217" s="235"/>
      <c r="WU1217" s="236"/>
      <c r="WV1217" s="237"/>
      <c r="WW1217" s="238"/>
      <c r="WX1217" s="238"/>
      <c r="WY1217" s="239"/>
      <c r="WZ1217" s="240"/>
      <c r="XA1217" s="240"/>
      <c r="XB1217" s="235"/>
      <c r="XC1217" s="236"/>
      <c r="XD1217" s="237"/>
      <c r="XE1217" s="238"/>
      <c r="XF1217" s="238"/>
      <c r="XG1217" s="239"/>
      <c r="XH1217" s="240"/>
      <c r="XI1217" s="240"/>
      <c r="XJ1217" s="235"/>
      <c r="XK1217" s="236"/>
      <c r="XL1217" s="237"/>
      <c r="XM1217" s="238"/>
      <c r="XN1217" s="238"/>
      <c r="XO1217" s="239"/>
      <c r="XP1217" s="240"/>
      <c r="XQ1217" s="240"/>
      <c r="XR1217" s="235"/>
      <c r="XS1217" s="236"/>
      <c r="XT1217" s="237"/>
      <c r="XU1217" s="238"/>
      <c r="XV1217" s="238"/>
      <c r="XW1217" s="239"/>
      <c r="XX1217" s="240"/>
      <c r="XY1217" s="240"/>
      <c r="XZ1217" s="235"/>
      <c r="YA1217" s="236"/>
      <c r="YB1217" s="237"/>
      <c r="YC1217" s="238"/>
      <c r="YD1217" s="238"/>
      <c r="YE1217" s="239"/>
      <c r="YF1217" s="240"/>
      <c r="YG1217" s="240"/>
      <c r="YH1217" s="235"/>
      <c r="YI1217" s="236"/>
      <c r="YJ1217" s="237"/>
      <c r="YK1217" s="238"/>
      <c r="YL1217" s="238"/>
      <c r="YM1217" s="239"/>
      <c r="YN1217" s="240"/>
      <c r="YO1217" s="240"/>
      <c r="YP1217" s="235"/>
      <c r="YQ1217" s="236"/>
      <c r="YR1217" s="237"/>
      <c r="YS1217" s="238"/>
      <c r="YT1217" s="238"/>
      <c r="YU1217" s="239"/>
      <c r="YV1217" s="240"/>
      <c r="YW1217" s="240"/>
      <c r="YX1217" s="235"/>
      <c r="YY1217" s="236"/>
      <c r="YZ1217" s="237"/>
      <c r="ZA1217" s="238"/>
      <c r="ZB1217" s="238"/>
      <c r="ZC1217" s="239"/>
      <c r="ZD1217" s="240"/>
      <c r="ZE1217" s="240"/>
      <c r="ZF1217" s="235"/>
      <c r="ZG1217" s="236"/>
      <c r="ZH1217" s="237"/>
      <c r="ZI1217" s="238"/>
      <c r="ZJ1217" s="238"/>
      <c r="ZK1217" s="239"/>
      <c r="ZL1217" s="240"/>
      <c r="ZM1217" s="240"/>
      <c r="ZN1217" s="235"/>
      <c r="ZO1217" s="236"/>
      <c r="ZP1217" s="237"/>
      <c r="ZQ1217" s="238"/>
      <c r="ZR1217" s="238"/>
      <c r="ZS1217" s="239"/>
      <c r="ZT1217" s="240"/>
      <c r="ZU1217" s="240"/>
      <c r="ZV1217" s="235"/>
      <c r="ZW1217" s="236"/>
      <c r="ZX1217" s="237"/>
      <c r="ZY1217" s="238"/>
      <c r="ZZ1217" s="238"/>
      <c r="AAA1217" s="239"/>
      <c r="AAB1217" s="240"/>
      <c r="AAC1217" s="240"/>
      <c r="AAD1217" s="235"/>
      <c r="AAE1217" s="236"/>
      <c r="AAF1217" s="237"/>
      <c r="AAG1217" s="238"/>
      <c r="AAH1217" s="238"/>
      <c r="AAI1217" s="239"/>
      <c r="AAJ1217" s="240"/>
      <c r="AAK1217" s="240"/>
      <c r="AAL1217" s="235"/>
      <c r="AAM1217" s="236"/>
      <c r="AAN1217" s="237"/>
      <c r="AAO1217" s="238"/>
      <c r="AAP1217" s="238"/>
      <c r="AAQ1217" s="239"/>
      <c r="AAR1217" s="240"/>
      <c r="AAS1217" s="240"/>
      <c r="AAT1217" s="235"/>
      <c r="AAU1217" s="236"/>
      <c r="AAV1217" s="237"/>
      <c r="AAW1217" s="238"/>
      <c r="AAX1217" s="238"/>
      <c r="AAY1217" s="239"/>
      <c r="AAZ1217" s="240"/>
      <c r="ABA1217" s="240"/>
      <c r="ABB1217" s="235"/>
      <c r="ABC1217" s="236"/>
      <c r="ABD1217" s="237"/>
      <c r="ABE1217" s="238"/>
      <c r="ABF1217" s="238"/>
      <c r="ABG1217" s="239"/>
      <c r="ABH1217" s="240"/>
      <c r="ABI1217" s="240"/>
      <c r="ABJ1217" s="235"/>
      <c r="ABK1217" s="236"/>
      <c r="ABL1217" s="237"/>
      <c r="ABM1217" s="238"/>
      <c r="ABN1217" s="238"/>
      <c r="ABO1217" s="239"/>
      <c r="ABP1217" s="240"/>
      <c r="ABQ1217" s="240"/>
      <c r="ABR1217" s="235"/>
      <c r="ABS1217" s="236"/>
      <c r="ABT1217" s="237"/>
      <c r="ABU1217" s="238"/>
      <c r="ABV1217" s="238"/>
      <c r="ABW1217" s="239"/>
      <c r="ABX1217" s="240"/>
      <c r="ABY1217" s="240"/>
      <c r="ABZ1217" s="235"/>
      <c r="ACA1217" s="236"/>
      <c r="ACB1217" s="237"/>
      <c r="ACC1217" s="238"/>
      <c r="ACD1217" s="238"/>
      <c r="ACE1217" s="239"/>
      <c r="ACF1217" s="240"/>
      <c r="ACG1217" s="240"/>
      <c r="ACH1217" s="235"/>
      <c r="ACI1217" s="236"/>
      <c r="ACJ1217" s="237"/>
      <c r="ACK1217" s="238"/>
      <c r="ACL1217" s="238"/>
      <c r="ACM1217" s="239"/>
      <c r="ACN1217" s="240"/>
      <c r="ACO1217" s="240"/>
      <c r="ACP1217" s="235"/>
      <c r="ACQ1217" s="236"/>
      <c r="ACR1217" s="237"/>
      <c r="ACS1217" s="238"/>
      <c r="ACT1217" s="238"/>
      <c r="ACU1217" s="239"/>
      <c r="ACV1217" s="240"/>
      <c r="ACW1217" s="240"/>
      <c r="ACX1217" s="235"/>
      <c r="ACY1217" s="236"/>
      <c r="ACZ1217" s="237"/>
      <c r="ADA1217" s="238"/>
      <c r="ADB1217" s="238"/>
      <c r="ADC1217" s="239"/>
      <c r="ADD1217" s="240"/>
      <c r="ADE1217" s="240"/>
      <c r="ADF1217" s="235"/>
      <c r="ADG1217" s="236"/>
      <c r="ADH1217" s="237"/>
      <c r="ADI1217" s="238"/>
      <c r="ADJ1217" s="238"/>
      <c r="ADK1217" s="239"/>
      <c r="ADL1217" s="240"/>
      <c r="ADM1217" s="240"/>
      <c r="ADN1217" s="235"/>
      <c r="ADO1217" s="236"/>
      <c r="ADP1217" s="237"/>
      <c r="ADQ1217" s="238"/>
      <c r="ADR1217" s="238"/>
      <c r="ADS1217" s="239"/>
      <c r="ADT1217" s="240"/>
      <c r="ADU1217" s="240"/>
      <c r="ADV1217" s="235"/>
      <c r="ADW1217" s="236"/>
      <c r="ADX1217" s="237"/>
      <c r="ADY1217" s="238"/>
      <c r="ADZ1217" s="238"/>
      <c r="AEA1217" s="239"/>
      <c r="AEB1217" s="240"/>
      <c r="AEC1217" s="240"/>
      <c r="AED1217" s="235"/>
      <c r="AEE1217" s="236"/>
      <c r="AEF1217" s="237"/>
      <c r="AEG1217" s="238"/>
      <c r="AEH1217" s="238"/>
      <c r="AEI1217" s="239"/>
      <c r="AEJ1217" s="240"/>
      <c r="AEK1217" s="240"/>
      <c r="AEL1217" s="235"/>
      <c r="AEM1217" s="236"/>
      <c r="AEN1217" s="237"/>
      <c r="AEO1217" s="238"/>
      <c r="AEP1217" s="238"/>
      <c r="AEQ1217" s="239"/>
      <c r="AER1217" s="240"/>
      <c r="AES1217" s="240"/>
      <c r="AET1217" s="235"/>
      <c r="AEU1217" s="236"/>
      <c r="AEV1217" s="237"/>
      <c r="AEW1217" s="238"/>
      <c r="AEX1217" s="238"/>
      <c r="AEY1217" s="239"/>
      <c r="AEZ1217" s="240"/>
      <c r="AFA1217" s="240"/>
      <c r="AFB1217" s="235"/>
      <c r="AFC1217" s="236"/>
      <c r="AFD1217" s="237"/>
      <c r="AFE1217" s="238"/>
      <c r="AFF1217" s="238"/>
      <c r="AFG1217" s="239"/>
      <c r="AFH1217" s="240"/>
      <c r="AFI1217" s="240"/>
      <c r="AFJ1217" s="235"/>
      <c r="AFK1217" s="236"/>
      <c r="AFL1217" s="237"/>
      <c r="AFM1217" s="238"/>
      <c r="AFN1217" s="238"/>
      <c r="AFO1217" s="239"/>
      <c r="AFP1217" s="240"/>
      <c r="AFQ1217" s="240"/>
      <c r="AFR1217" s="235"/>
      <c r="AFS1217" s="236"/>
      <c r="AFT1217" s="237"/>
      <c r="AFU1217" s="238"/>
      <c r="AFV1217" s="238"/>
      <c r="AFW1217" s="239"/>
      <c r="AFX1217" s="240"/>
      <c r="AFY1217" s="240"/>
      <c r="AFZ1217" s="235"/>
      <c r="AGA1217" s="236"/>
      <c r="AGB1217" s="237"/>
      <c r="AGC1217" s="238"/>
      <c r="AGD1217" s="238"/>
      <c r="AGE1217" s="239"/>
      <c r="AGF1217" s="240"/>
      <c r="AGG1217" s="240"/>
      <c r="AGH1217" s="235"/>
      <c r="AGI1217" s="236"/>
      <c r="AGJ1217" s="237"/>
      <c r="AGK1217" s="238"/>
      <c r="AGL1217" s="238"/>
      <c r="AGM1217" s="239"/>
      <c r="AGN1217" s="240"/>
      <c r="AGO1217" s="240"/>
      <c r="AGP1217" s="235"/>
      <c r="AGQ1217" s="236"/>
      <c r="AGR1217" s="237"/>
      <c r="AGS1217" s="238"/>
      <c r="AGT1217" s="238"/>
      <c r="AGU1217" s="239"/>
      <c r="AGV1217" s="240"/>
      <c r="AGW1217" s="240"/>
      <c r="AGX1217" s="235"/>
      <c r="AGY1217" s="236"/>
      <c r="AGZ1217" s="237"/>
      <c r="AHA1217" s="238"/>
      <c r="AHB1217" s="238"/>
      <c r="AHC1217" s="239"/>
      <c r="AHD1217" s="240"/>
      <c r="AHE1217" s="240"/>
      <c r="AHF1217" s="235"/>
      <c r="AHG1217" s="236"/>
      <c r="AHH1217" s="237"/>
      <c r="AHI1217" s="238"/>
      <c r="AHJ1217" s="238"/>
      <c r="AHK1217" s="239"/>
      <c r="AHL1217" s="240"/>
      <c r="AHM1217" s="240"/>
      <c r="AHN1217" s="235"/>
      <c r="AHO1217" s="236"/>
      <c r="AHP1217" s="237"/>
      <c r="AHQ1217" s="238"/>
      <c r="AHR1217" s="238"/>
      <c r="AHS1217" s="239"/>
      <c r="AHT1217" s="240"/>
      <c r="AHU1217" s="240"/>
      <c r="AHV1217" s="235"/>
      <c r="AHW1217" s="236"/>
      <c r="AHX1217" s="237"/>
      <c r="AHY1217" s="238"/>
      <c r="AHZ1217" s="238"/>
      <c r="AIA1217" s="239"/>
      <c r="AIB1217" s="240"/>
      <c r="AIC1217" s="240"/>
      <c r="AID1217" s="235"/>
      <c r="AIE1217" s="236"/>
      <c r="AIF1217" s="237"/>
      <c r="AIG1217" s="238"/>
      <c r="AIH1217" s="238"/>
      <c r="AII1217" s="239"/>
      <c r="AIJ1217" s="240"/>
      <c r="AIK1217" s="240"/>
      <c r="AIL1217" s="235"/>
      <c r="AIM1217" s="236"/>
      <c r="AIN1217" s="237"/>
      <c r="AIO1217" s="238"/>
      <c r="AIP1217" s="238"/>
      <c r="AIQ1217" s="239"/>
      <c r="AIR1217" s="240"/>
      <c r="AIS1217" s="240"/>
      <c r="AIT1217" s="235"/>
      <c r="AIU1217" s="236"/>
      <c r="AIV1217" s="237"/>
      <c r="AIW1217" s="238"/>
      <c r="AIX1217" s="238"/>
      <c r="AIY1217" s="239"/>
      <c r="AIZ1217" s="240"/>
      <c r="AJA1217" s="240"/>
      <c r="AJB1217" s="235"/>
      <c r="AJC1217" s="236"/>
      <c r="AJD1217" s="237"/>
      <c r="AJE1217" s="238"/>
      <c r="AJF1217" s="238"/>
      <c r="AJG1217" s="239"/>
      <c r="AJH1217" s="240"/>
      <c r="AJI1217" s="240"/>
      <c r="AJJ1217" s="235"/>
      <c r="AJK1217" s="236"/>
      <c r="AJL1217" s="237"/>
      <c r="AJM1217" s="238"/>
      <c r="AJN1217" s="238"/>
      <c r="AJO1217" s="239"/>
      <c r="AJP1217" s="240"/>
      <c r="AJQ1217" s="240"/>
      <c r="AJR1217" s="235"/>
      <c r="AJS1217" s="236"/>
      <c r="AJT1217" s="237"/>
      <c r="AJU1217" s="238"/>
      <c r="AJV1217" s="238"/>
      <c r="AJW1217" s="239"/>
      <c r="AJX1217" s="240"/>
      <c r="AJY1217" s="240"/>
      <c r="AJZ1217" s="235"/>
      <c r="AKA1217" s="236"/>
      <c r="AKB1217" s="237"/>
      <c r="AKC1217" s="238"/>
      <c r="AKD1217" s="238"/>
      <c r="AKE1217" s="239"/>
      <c r="AKF1217" s="240"/>
      <c r="AKG1217" s="240"/>
      <c r="AKH1217" s="235"/>
      <c r="AKI1217" s="236"/>
      <c r="AKJ1217" s="237"/>
      <c r="AKK1217" s="238"/>
      <c r="AKL1217" s="238"/>
      <c r="AKM1217" s="239"/>
      <c r="AKN1217" s="240"/>
      <c r="AKO1217" s="240"/>
      <c r="AKP1217" s="235"/>
      <c r="AKQ1217" s="236"/>
      <c r="AKR1217" s="237"/>
      <c r="AKS1217" s="238"/>
      <c r="AKT1217" s="238"/>
      <c r="AKU1217" s="239"/>
      <c r="AKV1217" s="240"/>
      <c r="AKW1217" s="240"/>
      <c r="AKX1217" s="235"/>
      <c r="AKY1217" s="236"/>
      <c r="AKZ1217" s="237"/>
      <c r="ALA1217" s="238"/>
      <c r="ALB1217" s="238"/>
      <c r="ALC1217" s="239"/>
      <c r="ALD1217" s="240"/>
      <c r="ALE1217" s="240"/>
      <c r="ALF1217" s="235"/>
      <c r="ALG1217" s="236"/>
      <c r="ALH1217" s="237"/>
      <c r="ALI1217" s="238"/>
      <c r="ALJ1217" s="238"/>
      <c r="ALK1217" s="239"/>
      <c r="ALL1217" s="240"/>
      <c r="ALM1217" s="240"/>
      <c r="ALN1217" s="235"/>
      <c r="ALO1217" s="236"/>
      <c r="ALP1217" s="237"/>
      <c r="ALQ1217" s="238"/>
      <c r="ALR1217" s="238"/>
      <c r="ALS1217" s="239"/>
      <c r="ALT1217" s="240"/>
      <c r="ALU1217" s="240"/>
      <c r="ALV1217" s="235"/>
      <c r="ALW1217" s="236"/>
      <c r="ALX1217" s="237"/>
      <c r="ALY1217" s="238"/>
      <c r="ALZ1217" s="238"/>
      <c r="AMA1217" s="239"/>
      <c r="AMB1217" s="240"/>
      <c r="AMC1217" s="240"/>
      <c r="AMD1217" s="235"/>
      <c r="AME1217" s="236"/>
      <c r="AMF1217" s="237"/>
      <c r="AMG1217" s="238"/>
      <c r="AMH1217" s="238"/>
      <c r="AMI1217" s="239"/>
      <c r="AMJ1217" s="240"/>
      <c r="AMK1217" s="240"/>
      <c r="AML1217" s="235"/>
      <c r="AMM1217" s="236"/>
      <c r="AMN1217" s="237"/>
      <c r="AMO1217" s="238"/>
      <c r="AMP1217" s="238"/>
      <c r="AMQ1217" s="239"/>
      <c r="AMR1217" s="240"/>
      <c r="AMS1217" s="240"/>
      <c r="AMT1217" s="235"/>
      <c r="AMU1217" s="236"/>
      <c r="AMV1217" s="237"/>
      <c r="AMW1217" s="238"/>
      <c r="AMX1217" s="238"/>
      <c r="AMY1217" s="239"/>
      <c r="AMZ1217" s="240"/>
      <c r="ANA1217" s="240"/>
      <c r="ANB1217" s="235"/>
      <c r="ANC1217" s="236"/>
      <c r="AND1217" s="237"/>
      <c r="ANE1217" s="238"/>
      <c r="ANF1217" s="238"/>
      <c r="ANG1217" s="239"/>
      <c r="ANH1217" s="240"/>
      <c r="ANI1217" s="240"/>
      <c r="ANJ1217" s="235"/>
      <c r="ANK1217" s="236"/>
      <c r="ANL1217" s="237"/>
      <c r="ANM1217" s="238"/>
      <c r="ANN1217" s="238"/>
      <c r="ANO1217" s="239"/>
      <c r="ANP1217" s="240"/>
      <c r="ANQ1217" s="240"/>
      <c r="ANR1217" s="235"/>
      <c r="ANS1217" s="236"/>
      <c r="ANT1217" s="237"/>
      <c r="ANU1217" s="238"/>
      <c r="ANV1217" s="238"/>
      <c r="ANW1217" s="239"/>
      <c r="ANX1217" s="240"/>
      <c r="ANY1217" s="240"/>
      <c r="ANZ1217" s="235"/>
      <c r="AOA1217" s="236"/>
      <c r="AOB1217" s="237"/>
      <c r="AOC1217" s="238"/>
      <c r="AOD1217" s="238"/>
      <c r="AOE1217" s="239"/>
      <c r="AOF1217" s="240"/>
      <c r="AOG1217" s="240"/>
      <c r="AOH1217" s="235"/>
      <c r="AOI1217" s="236"/>
      <c r="AOJ1217" s="237"/>
      <c r="AOK1217" s="238"/>
      <c r="AOL1217" s="238"/>
      <c r="AOM1217" s="239"/>
      <c r="AON1217" s="240"/>
      <c r="AOO1217" s="240"/>
      <c r="AOP1217" s="235"/>
      <c r="AOQ1217" s="236"/>
      <c r="AOR1217" s="237"/>
      <c r="AOS1217" s="238"/>
      <c r="AOT1217" s="238"/>
      <c r="AOU1217" s="239"/>
      <c r="AOV1217" s="240"/>
      <c r="AOW1217" s="240"/>
      <c r="AOX1217" s="235"/>
      <c r="AOY1217" s="236"/>
      <c r="AOZ1217" s="237"/>
      <c r="APA1217" s="238"/>
      <c r="APB1217" s="238"/>
      <c r="APC1217" s="239"/>
      <c r="APD1217" s="240"/>
      <c r="APE1217" s="240"/>
      <c r="APF1217" s="235"/>
      <c r="APG1217" s="236"/>
      <c r="APH1217" s="237"/>
      <c r="API1217" s="238"/>
      <c r="APJ1217" s="238"/>
      <c r="APK1217" s="239"/>
      <c r="APL1217" s="240"/>
      <c r="APM1217" s="240"/>
      <c r="APN1217" s="235"/>
      <c r="APO1217" s="236"/>
      <c r="APP1217" s="237"/>
      <c r="APQ1217" s="238"/>
      <c r="APR1217" s="238"/>
      <c r="APS1217" s="239"/>
      <c r="APT1217" s="240"/>
      <c r="APU1217" s="240"/>
      <c r="APV1217" s="235"/>
      <c r="APW1217" s="236"/>
      <c r="APX1217" s="237"/>
      <c r="APY1217" s="238"/>
      <c r="APZ1217" s="238"/>
      <c r="AQA1217" s="239"/>
      <c r="AQB1217" s="240"/>
      <c r="AQC1217" s="240"/>
      <c r="AQD1217" s="235"/>
      <c r="AQE1217" s="236"/>
      <c r="AQF1217" s="237"/>
      <c r="AQG1217" s="238"/>
      <c r="AQH1217" s="238"/>
      <c r="AQI1217" s="239"/>
      <c r="AQJ1217" s="240"/>
      <c r="AQK1217" s="240"/>
      <c r="AQL1217" s="235"/>
      <c r="AQM1217" s="236"/>
      <c r="AQN1217" s="237"/>
      <c r="AQO1217" s="238"/>
      <c r="AQP1217" s="238"/>
      <c r="AQQ1217" s="239"/>
      <c r="AQR1217" s="240"/>
      <c r="AQS1217" s="240"/>
      <c r="AQT1217" s="235"/>
      <c r="AQU1217" s="236"/>
      <c r="AQV1217" s="237"/>
      <c r="AQW1217" s="238"/>
      <c r="AQX1217" s="238"/>
      <c r="AQY1217" s="239"/>
      <c r="AQZ1217" s="240"/>
      <c r="ARA1217" s="240"/>
      <c r="ARB1217" s="235"/>
      <c r="ARC1217" s="236"/>
      <c r="ARD1217" s="237"/>
      <c r="ARE1217" s="238"/>
      <c r="ARF1217" s="238"/>
      <c r="ARG1217" s="239"/>
      <c r="ARH1217" s="240"/>
      <c r="ARI1217" s="240"/>
      <c r="ARJ1217" s="235"/>
      <c r="ARK1217" s="236"/>
      <c r="ARL1217" s="237"/>
      <c r="ARM1217" s="238"/>
      <c r="ARN1217" s="238"/>
      <c r="ARO1217" s="239"/>
      <c r="ARP1217" s="240"/>
      <c r="ARQ1217" s="240"/>
      <c r="ARR1217" s="235"/>
      <c r="ARS1217" s="236"/>
      <c r="ART1217" s="237"/>
      <c r="ARU1217" s="238"/>
      <c r="ARV1217" s="238"/>
      <c r="ARW1217" s="239"/>
      <c r="ARX1217" s="240"/>
      <c r="ARY1217" s="240"/>
      <c r="ARZ1217" s="235"/>
      <c r="ASA1217" s="236"/>
      <c r="ASB1217" s="237"/>
      <c r="ASC1217" s="238"/>
      <c r="ASD1217" s="238"/>
      <c r="ASE1217" s="239"/>
      <c r="ASF1217" s="240"/>
      <c r="ASG1217" s="240"/>
      <c r="ASH1217" s="235"/>
      <c r="ASI1217" s="236"/>
      <c r="ASJ1217" s="237"/>
      <c r="ASK1217" s="238"/>
      <c r="ASL1217" s="238"/>
      <c r="ASM1217" s="239"/>
      <c r="ASN1217" s="240"/>
      <c r="ASO1217" s="240"/>
      <c r="ASP1217" s="235"/>
      <c r="ASQ1217" s="236"/>
      <c r="ASR1217" s="237"/>
      <c r="ASS1217" s="238"/>
      <c r="AST1217" s="238"/>
      <c r="ASU1217" s="239"/>
      <c r="ASV1217" s="240"/>
      <c r="ASW1217" s="240"/>
      <c r="ASX1217" s="235"/>
      <c r="ASY1217" s="236"/>
      <c r="ASZ1217" s="237"/>
      <c r="ATA1217" s="238"/>
      <c r="ATB1217" s="238"/>
      <c r="ATC1217" s="239"/>
      <c r="ATD1217" s="240"/>
      <c r="ATE1217" s="240"/>
      <c r="ATF1217" s="235"/>
      <c r="ATG1217" s="236"/>
      <c r="ATH1217" s="237"/>
      <c r="ATI1217" s="238"/>
      <c r="ATJ1217" s="238"/>
      <c r="ATK1217" s="239"/>
      <c r="ATL1217" s="240"/>
      <c r="ATM1217" s="240"/>
      <c r="ATN1217" s="235"/>
      <c r="ATO1217" s="236"/>
      <c r="ATP1217" s="237"/>
      <c r="ATQ1217" s="238"/>
      <c r="ATR1217" s="238"/>
      <c r="ATS1217" s="239"/>
      <c r="ATT1217" s="240"/>
      <c r="ATU1217" s="240"/>
      <c r="ATV1217" s="235"/>
      <c r="ATW1217" s="236"/>
      <c r="ATX1217" s="237"/>
      <c r="ATY1217" s="238"/>
      <c r="ATZ1217" s="238"/>
      <c r="AUA1217" s="239"/>
      <c r="AUB1217" s="240"/>
      <c r="AUC1217" s="240"/>
      <c r="AUD1217" s="235"/>
      <c r="AUE1217" s="236"/>
      <c r="AUF1217" s="237"/>
      <c r="AUG1217" s="238"/>
      <c r="AUH1217" s="238"/>
      <c r="AUI1217" s="239"/>
      <c r="AUJ1217" s="240"/>
      <c r="AUK1217" s="240"/>
      <c r="AUL1217" s="235"/>
      <c r="AUM1217" s="236"/>
      <c r="AUN1217" s="237"/>
      <c r="AUO1217" s="238"/>
      <c r="AUP1217" s="238"/>
      <c r="AUQ1217" s="239"/>
      <c r="AUR1217" s="240"/>
      <c r="AUS1217" s="240"/>
      <c r="AUT1217" s="235"/>
      <c r="AUU1217" s="236"/>
      <c r="AUV1217" s="237"/>
      <c r="AUW1217" s="238"/>
      <c r="AUX1217" s="238"/>
      <c r="AUY1217" s="239"/>
      <c r="AUZ1217" s="240"/>
      <c r="AVA1217" s="240"/>
      <c r="AVB1217" s="235"/>
      <c r="AVC1217" s="236"/>
      <c r="AVD1217" s="237"/>
      <c r="AVE1217" s="238"/>
      <c r="AVF1217" s="238"/>
      <c r="AVG1217" s="239"/>
      <c r="AVH1217" s="240"/>
      <c r="AVI1217" s="240"/>
      <c r="AVJ1217" s="235"/>
      <c r="AVK1217" s="236"/>
      <c r="AVL1217" s="237"/>
      <c r="AVM1217" s="238"/>
      <c r="AVN1217" s="238"/>
      <c r="AVO1217" s="239"/>
      <c r="AVP1217" s="240"/>
      <c r="AVQ1217" s="240"/>
      <c r="AVR1217" s="235"/>
      <c r="AVS1217" s="236"/>
      <c r="AVT1217" s="237"/>
      <c r="AVU1217" s="238"/>
      <c r="AVV1217" s="238"/>
      <c r="AVW1217" s="239"/>
      <c r="AVX1217" s="240"/>
      <c r="AVY1217" s="240"/>
      <c r="AVZ1217" s="235"/>
      <c r="AWA1217" s="236"/>
      <c r="AWB1217" s="237"/>
      <c r="AWC1217" s="238"/>
      <c r="AWD1217" s="238"/>
      <c r="AWE1217" s="239"/>
      <c r="AWF1217" s="240"/>
      <c r="AWG1217" s="240"/>
      <c r="AWH1217" s="235"/>
      <c r="AWI1217" s="236"/>
      <c r="AWJ1217" s="237"/>
      <c r="AWK1217" s="238"/>
      <c r="AWL1217" s="238"/>
      <c r="AWM1217" s="239"/>
      <c r="AWN1217" s="240"/>
      <c r="AWO1217" s="240"/>
      <c r="AWP1217" s="235"/>
      <c r="AWQ1217" s="236"/>
      <c r="AWR1217" s="237"/>
      <c r="AWS1217" s="238"/>
      <c r="AWT1217" s="238"/>
      <c r="AWU1217" s="239"/>
      <c r="AWV1217" s="240"/>
      <c r="AWW1217" s="240"/>
      <c r="AWX1217" s="235"/>
      <c r="AWY1217" s="236"/>
      <c r="AWZ1217" s="237"/>
      <c r="AXA1217" s="238"/>
      <c r="AXB1217" s="238"/>
      <c r="AXC1217" s="239"/>
      <c r="AXD1217" s="240"/>
      <c r="AXE1217" s="240"/>
      <c r="AXF1217" s="235"/>
      <c r="AXG1217" s="236"/>
      <c r="AXH1217" s="237"/>
      <c r="AXI1217" s="238"/>
      <c r="AXJ1217" s="238"/>
      <c r="AXK1217" s="239"/>
      <c r="AXL1217" s="240"/>
      <c r="AXM1217" s="240"/>
      <c r="AXN1217" s="235"/>
      <c r="AXO1217" s="236"/>
      <c r="AXP1217" s="237"/>
      <c r="AXQ1217" s="238"/>
      <c r="AXR1217" s="238"/>
      <c r="AXS1217" s="239"/>
      <c r="AXT1217" s="240"/>
      <c r="AXU1217" s="240"/>
      <c r="AXV1217" s="235"/>
      <c r="AXW1217" s="236"/>
      <c r="AXX1217" s="237"/>
      <c r="AXY1217" s="238"/>
      <c r="AXZ1217" s="238"/>
      <c r="AYA1217" s="239"/>
      <c r="AYB1217" s="240"/>
      <c r="AYC1217" s="240"/>
      <c r="AYD1217" s="235"/>
      <c r="AYE1217" s="236"/>
      <c r="AYF1217" s="237"/>
      <c r="AYG1217" s="238"/>
      <c r="AYH1217" s="238"/>
      <c r="AYI1217" s="239"/>
      <c r="AYJ1217" s="240"/>
      <c r="AYK1217" s="240"/>
      <c r="AYL1217" s="235"/>
      <c r="AYM1217" s="236"/>
      <c r="AYN1217" s="237"/>
      <c r="AYO1217" s="238"/>
      <c r="AYP1217" s="238"/>
      <c r="AYQ1217" s="239"/>
      <c r="AYR1217" s="240"/>
      <c r="AYS1217" s="240"/>
      <c r="AYT1217" s="235"/>
      <c r="AYU1217" s="236"/>
      <c r="AYV1217" s="237"/>
      <c r="AYW1217" s="238"/>
      <c r="AYX1217" s="238"/>
      <c r="AYY1217" s="239"/>
      <c r="AYZ1217" s="240"/>
      <c r="AZA1217" s="240"/>
      <c r="AZB1217" s="235"/>
      <c r="AZC1217" s="236"/>
      <c r="AZD1217" s="237"/>
      <c r="AZE1217" s="238"/>
      <c r="AZF1217" s="238"/>
      <c r="AZG1217" s="239"/>
      <c r="AZH1217" s="240"/>
      <c r="AZI1217" s="240"/>
      <c r="AZJ1217" s="235"/>
      <c r="AZK1217" s="236"/>
      <c r="AZL1217" s="237"/>
      <c r="AZM1217" s="238"/>
      <c r="AZN1217" s="238"/>
      <c r="AZO1217" s="239"/>
      <c r="AZP1217" s="240"/>
      <c r="AZQ1217" s="240"/>
      <c r="AZR1217" s="235"/>
      <c r="AZS1217" s="236"/>
      <c r="AZT1217" s="237"/>
      <c r="AZU1217" s="238"/>
      <c r="AZV1217" s="238"/>
      <c r="AZW1217" s="239"/>
      <c r="AZX1217" s="240"/>
      <c r="AZY1217" s="240"/>
      <c r="AZZ1217" s="235"/>
      <c r="BAA1217" s="236"/>
      <c r="BAB1217" s="237"/>
      <c r="BAC1217" s="238"/>
      <c r="BAD1217" s="238"/>
      <c r="BAE1217" s="239"/>
      <c r="BAF1217" s="240"/>
      <c r="BAG1217" s="240"/>
      <c r="BAH1217" s="235"/>
      <c r="BAI1217" s="236"/>
      <c r="BAJ1217" s="237"/>
      <c r="BAK1217" s="238"/>
      <c r="BAL1217" s="238"/>
      <c r="BAM1217" s="239"/>
      <c r="BAN1217" s="240"/>
      <c r="BAO1217" s="240"/>
      <c r="BAP1217" s="235"/>
      <c r="BAQ1217" s="236"/>
      <c r="BAR1217" s="237"/>
      <c r="BAS1217" s="238"/>
      <c r="BAT1217" s="238"/>
      <c r="BAU1217" s="239"/>
      <c r="BAV1217" s="240"/>
      <c r="BAW1217" s="240"/>
      <c r="BAX1217" s="235"/>
      <c r="BAY1217" s="236"/>
      <c r="BAZ1217" s="237"/>
      <c r="BBA1217" s="238"/>
      <c r="BBB1217" s="238"/>
      <c r="BBC1217" s="239"/>
      <c r="BBD1217" s="240"/>
      <c r="BBE1217" s="240"/>
      <c r="BBF1217" s="235"/>
      <c r="BBG1217" s="236"/>
      <c r="BBH1217" s="237"/>
      <c r="BBI1217" s="238"/>
      <c r="BBJ1217" s="238"/>
      <c r="BBK1217" s="239"/>
      <c r="BBL1217" s="240"/>
      <c r="BBM1217" s="240"/>
      <c r="BBN1217" s="235"/>
      <c r="BBO1217" s="236"/>
      <c r="BBP1217" s="237"/>
      <c r="BBQ1217" s="238"/>
      <c r="BBR1217" s="238"/>
      <c r="BBS1217" s="239"/>
      <c r="BBT1217" s="240"/>
      <c r="BBU1217" s="240"/>
      <c r="BBV1217" s="235"/>
      <c r="BBW1217" s="236"/>
      <c r="BBX1217" s="237"/>
      <c r="BBY1217" s="238"/>
      <c r="BBZ1217" s="238"/>
      <c r="BCA1217" s="239"/>
      <c r="BCB1217" s="240"/>
      <c r="BCC1217" s="240"/>
      <c r="BCD1217" s="235"/>
      <c r="BCE1217" s="236"/>
      <c r="BCF1217" s="237"/>
      <c r="BCG1217" s="238"/>
      <c r="BCH1217" s="238"/>
      <c r="BCI1217" s="239"/>
      <c r="BCJ1217" s="240"/>
      <c r="BCK1217" s="240"/>
      <c r="BCL1217" s="235"/>
      <c r="BCM1217" s="236"/>
      <c r="BCN1217" s="237"/>
      <c r="BCO1217" s="238"/>
      <c r="BCP1217" s="238"/>
      <c r="BCQ1217" s="239"/>
      <c r="BCR1217" s="240"/>
      <c r="BCS1217" s="240"/>
      <c r="BCT1217" s="235"/>
      <c r="BCU1217" s="236"/>
      <c r="BCV1217" s="237"/>
      <c r="BCW1217" s="238"/>
      <c r="BCX1217" s="238"/>
      <c r="BCY1217" s="239"/>
      <c r="BCZ1217" s="240"/>
      <c r="BDA1217" s="240"/>
      <c r="BDB1217" s="235"/>
      <c r="BDC1217" s="236"/>
      <c r="BDD1217" s="237"/>
      <c r="BDE1217" s="238"/>
      <c r="BDF1217" s="238"/>
      <c r="BDG1217" s="239"/>
      <c r="BDH1217" s="240"/>
      <c r="BDI1217" s="240"/>
      <c r="BDJ1217" s="235"/>
      <c r="BDK1217" s="236"/>
      <c r="BDL1217" s="237"/>
      <c r="BDM1217" s="238"/>
      <c r="BDN1217" s="238"/>
      <c r="BDO1217" s="239"/>
      <c r="BDP1217" s="240"/>
      <c r="BDQ1217" s="240"/>
      <c r="BDR1217" s="235"/>
      <c r="BDS1217" s="236"/>
      <c r="BDT1217" s="237"/>
      <c r="BDU1217" s="238"/>
      <c r="BDV1217" s="238"/>
      <c r="BDW1217" s="239"/>
      <c r="BDX1217" s="240"/>
      <c r="BDY1217" s="240"/>
      <c r="BDZ1217" s="235"/>
      <c r="BEA1217" s="236"/>
      <c r="BEB1217" s="237"/>
      <c r="BEC1217" s="238"/>
      <c r="BED1217" s="238"/>
      <c r="BEE1217" s="239"/>
      <c r="BEF1217" s="240"/>
      <c r="BEG1217" s="240"/>
      <c r="BEH1217" s="235"/>
      <c r="BEI1217" s="236"/>
      <c r="BEJ1217" s="237"/>
      <c r="BEK1217" s="238"/>
      <c r="BEL1217" s="238"/>
      <c r="BEM1217" s="239"/>
      <c r="BEN1217" s="240"/>
      <c r="BEO1217" s="240"/>
      <c r="BEP1217" s="235"/>
      <c r="BEQ1217" s="236"/>
      <c r="BER1217" s="237"/>
      <c r="BES1217" s="238"/>
      <c r="BET1217" s="238"/>
      <c r="BEU1217" s="239"/>
      <c r="BEV1217" s="240"/>
      <c r="BEW1217" s="240"/>
      <c r="BEX1217" s="235"/>
      <c r="BEY1217" s="236"/>
      <c r="BEZ1217" s="237"/>
      <c r="BFA1217" s="238"/>
      <c r="BFB1217" s="238"/>
      <c r="BFC1217" s="239"/>
      <c r="BFD1217" s="240"/>
      <c r="BFE1217" s="240"/>
      <c r="BFF1217" s="235"/>
      <c r="BFG1217" s="236"/>
      <c r="BFH1217" s="237"/>
      <c r="BFI1217" s="238"/>
      <c r="BFJ1217" s="238"/>
      <c r="BFK1217" s="239"/>
      <c r="BFL1217" s="240"/>
      <c r="BFM1217" s="240"/>
      <c r="BFN1217" s="235"/>
      <c r="BFO1217" s="236"/>
      <c r="BFP1217" s="237"/>
      <c r="BFQ1217" s="238"/>
      <c r="BFR1217" s="238"/>
      <c r="BFS1217" s="239"/>
      <c r="BFT1217" s="240"/>
      <c r="BFU1217" s="240"/>
      <c r="BFV1217" s="235"/>
      <c r="BFW1217" s="236"/>
      <c r="BFX1217" s="237"/>
      <c r="BFY1217" s="238"/>
      <c r="BFZ1217" s="238"/>
      <c r="BGA1217" s="239"/>
      <c r="BGB1217" s="240"/>
      <c r="BGC1217" s="240"/>
      <c r="BGD1217" s="235"/>
      <c r="BGE1217" s="236"/>
      <c r="BGF1217" s="237"/>
      <c r="BGG1217" s="238"/>
      <c r="BGH1217" s="238"/>
      <c r="BGI1217" s="239"/>
      <c r="BGJ1217" s="240"/>
      <c r="BGK1217" s="240"/>
      <c r="BGL1217" s="235"/>
      <c r="BGM1217" s="236"/>
      <c r="BGN1217" s="237"/>
      <c r="BGO1217" s="238"/>
      <c r="BGP1217" s="238"/>
      <c r="BGQ1217" s="239"/>
      <c r="BGR1217" s="240"/>
      <c r="BGS1217" s="240"/>
      <c r="BGT1217" s="235"/>
      <c r="BGU1217" s="236"/>
      <c r="BGV1217" s="237"/>
      <c r="BGW1217" s="238"/>
      <c r="BGX1217" s="238"/>
      <c r="BGY1217" s="239"/>
      <c r="BGZ1217" s="240"/>
      <c r="BHA1217" s="240"/>
      <c r="BHB1217" s="235"/>
      <c r="BHC1217" s="236"/>
      <c r="BHD1217" s="237"/>
      <c r="BHE1217" s="238"/>
      <c r="BHF1217" s="238"/>
      <c r="BHG1217" s="239"/>
      <c r="BHH1217" s="240"/>
      <c r="BHI1217" s="240"/>
      <c r="BHJ1217" s="235"/>
      <c r="BHK1217" s="236"/>
      <c r="BHL1217" s="237"/>
      <c r="BHM1217" s="238"/>
      <c r="BHN1217" s="238"/>
      <c r="BHO1217" s="239"/>
      <c r="BHP1217" s="240"/>
      <c r="BHQ1217" s="240"/>
      <c r="BHR1217" s="235"/>
      <c r="BHS1217" s="236"/>
      <c r="BHT1217" s="237"/>
      <c r="BHU1217" s="238"/>
      <c r="BHV1217" s="238"/>
      <c r="BHW1217" s="239"/>
      <c r="BHX1217" s="240"/>
      <c r="BHY1217" s="240"/>
      <c r="BHZ1217" s="235"/>
      <c r="BIA1217" s="236"/>
      <c r="BIB1217" s="237"/>
      <c r="BIC1217" s="238"/>
      <c r="BID1217" s="238"/>
      <c r="BIE1217" s="239"/>
      <c r="BIF1217" s="240"/>
      <c r="BIG1217" s="240"/>
      <c r="BIH1217" s="235"/>
      <c r="BII1217" s="236"/>
      <c r="BIJ1217" s="237"/>
      <c r="BIK1217" s="238"/>
      <c r="BIL1217" s="238"/>
      <c r="BIM1217" s="239"/>
      <c r="BIN1217" s="240"/>
      <c r="BIO1217" s="240"/>
      <c r="BIP1217" s="235"/>
      <c r="BIQ1217" s="236"/>
      <c r="BIR1217" s="237"/>
      <c r="BIS1217" s="238"/>
      <c r="BIT1217" s="238"/>
      <c r="BIU1217" s="239"/>
      <c r="BIV1217" s="240"/>
      <c r="BIW1217" s="240"/>
      <c r="BIX1217" s="235"/>
      <c r="BIY1217" s="236"/>
      <c r="BIZ1217" s="237"/>
      <c r="BJA1217" s="238"/>
      <c r="BJB1217" s="238"/>
      <c r="BJC1217" s="239"/>
      <c r="BJD1217" s="240"/>
      <c r="BJE1217" s="240"/>
      <c r="BJF1217" s="235"/>
      <c r="BJG1217" s="236"/>
      <c r="BJH1217" s="237"/>
      <c r="BJI1217" s="238"/>
      <c r="BJJ1217" s="238"/>
      <c r="BJK1217" s="239"/>
      <c r="BJL1217" s="240"/>
      <c r="BJM1217" s="240"/>
      <c r="BJN1217" s="235"/>
      <c r="BJO1217" s="236"/>
      <c r="BJP1217" s="237"/>
      <c r="BJQ1217" s="238"/>
      <c r="BJR1217" s="238"/>
      <c r="BJS1217" s="239"/>
      <c r="BJT1217" s="240"/>
      <c r="BJU1217" s="240"/>
      <c r="BJV1217" s="235"/>
      <c r="BJW1217" s="236"/>
      <c r="BJX1217" s="237"/>
      <c r="BJY1217" s="238"/>
      <c r="BJZ1217" s="238"/>
      <c r="BKA1217" s="239"/>
      <c r="BKB1217" s="240"/>
      <c r="BKC1217" s="240"/>
      <c r="BKD1217" s="235"/>
      <c r="BKE1217" s="236"/>
      <c r="BKF1217" s="237"/>
      <c r="BKG1217" s="238"/>
      <c r="BKH1217" s="238"/>
      <c r="BKI1217" s="239"/>
      <c r="BKJ1217" s="240"/>
      <c r="BKK1217" s="240"/>
      <c r="BKL1217" s="235"/>
      <c r="BKM1217" s="236"/>
      <c r="BKN1217" s="237"/>
      <c r="BKO1217" s="238"/>
      <c r="BKP1217" s="238"/>
      <c r="BKQ1217" s="239"/>
      <c r="BKR1217" s="240"/>
      <c r="BKS1217" s="240"/>
      <c r="BKT1217" s="235"/>
      <c r="BKU1217" s="236"/>
      <c r="BKV1217" s="237"/>
      <c r="BKW1217" s="238"/>
      <c r="BKX1217" s="238"/>
      <c r="BKY1217" s="239"/>
      <c r="BKZ1217" s="240"/>
      <c r="BLA1217" s="240"/>
      <c r="BLB1217" s="235"/>
      <c r="BLC1217" s="236"/>
      <c r="BLD1217" s="237"/>
      <c r="BLE1217" s="238"/>
      <c r="BLF1217" s="238"/>
      <c r="BLG1217" s="239"/>
      <c r="BLH1217" s="240"/>
      <c r="BLI1217" s="240"/>
      <c r="BLJ1217" s="235"/>
      <c r="BLK1217" s="236"/>
      <c r="BLL1217" s="237"/>
      <c r="BLM1217" s="238"/>
      <c r="BLN1217" s="238"/>
      <c r="BLO1217" s="239"/>
      <c r="BLP1217" s="240"/>
      <c r="BLQ1217" s="240"/>
      <c r="BLR1217" s="235"/>
      <c r="BLS1217" s="236"/>
      <c r="BLT1217" s="237"/>
      <c r="BLU1217" s="238"/>
      <c r="BLV1217" s="238"/>
      <c r="BLW1217" s="239"/>
      <c r="BLX1217" s="240"/>
      <c r="BLY1217" s="240"/>
      <c r="BLZ1217" s="235"/>
      <c r="BMA1217" s="236"/>
      <c r="BMB1217" s="237"/>
      <c r="BMC1217" s="238"/>
      <c r="BMD1217" s="238"/>
      <c r="BME1217" s="239"/>
      <c r="BMF1217" s="240"/>
      <c r="BMG1217" s="240"/>
      <c r="BMH1217" s="235"/>
      <c r="BMI1217" s="236"/>
      <c r="BMJ1217" s="237"/>
      <c r="BMK1217" s="238"/>
      <c r="BML1217" s="238"/>
      <c r="BMM1217" s="239"/>
      <c r="BMN1217" s="240"/>
      <c r="BMO1217" s="240"/>
      <c r="BMP1217" s="235"/>
      <c r="BMQ1217" s="236"/>
      <c r="BMR1217" s="237"/>
      <c r="BMS1217" s="238"/>
      <c r="BMT1217" s="238"/>
      <c r="BMU1217" s="239"/>
      <c r="BMV1217" s="240"/>
      <c r="BMW1217" s="240"/>
      <c r="BMX1217" s="235"/>
      <c r="BMY1217" s="236"/>
      <c r="BMZ1217" s="237"/>
      <c r="BNA1217" s="238"/>
      <c r="BNB1217" s="238"/>
      <c r="BNC1217" s="239"/>
      <c r="BND1217" s="240"/>
      <c r="BNE1217" s="240"/>
      <c r="BNF1217" s="235"/>
      <c r="BNG1217" s="236"/>
      <c r="BNH1217" s="237"/>
      <c r="BNI1217" s="238"/>
      <c r="BNJ1217" s="238"/>
      <c r="BNK1217" s="239"/>
      <c r="BNL1217" s="240"/>
      <c r="BNM1217" s="240"/>
      <c r="BNN1217" s="235"/>
      <c r="BNO1217" s="236"/>
      <c r="BNP1217" s="237"/>
      <c r="BNQ1217" s="238"/>
      <c r="BNR1217" s="238"/>
      <c r="BNS1217" s="239"/>
      <c r="BNT1217" s="240"/>
      <c r="BNU1217" s="240"/>
      <c r="BNV1217" s="235"/>
      <c r="BNW1217" s="236"/>
      <c r="BNX1217" s="237"/>
      <c r="BNY1217" s="238"/>
      <c r="BNZ1217" s="238"/>
      <c r="BOA1217" s="239"/>
      <c r="BOB1217" s="240"/>
      <c r="BOC1217" s="240"/>
      <c r="BOD1217" s="235"/>
      <c r="BOE1217" s="236"/>
      <c r="BOF1217" s="237"/>
      <c r="BOG1217" s="238"/>
      <c r="BOH1217" s="238"/>
      <c r="BOI1217" s="239"/>
      <c r="BOJ1217" s="240"/>
      <c r="BOK1217" s="240"/>
      <c r="BOL1217" s="235"/>
      <c r="BOM1217" s="236"/>
      <c r="BON1217" s="237"/>
      <c r="BOO1217" s="238"/>
      <c r="BOP1217" s="238"/>
      <c r="BOQ1217" s="239"/>
      <c r="BOR1217" s="240"/>
      <c r="BOS1217" s="240"/>
      <c r="BOT1217" s="235"/>
      <c r="BOU1217" s="236"/>
      <c r="BOV1217" s="237"/>
      <c r="BOW1217" s="238"/>
      <c r="BOX1217" s="238"/>
      <c r="BOY1217" s="239"/>
      <c r="BOZ1217" s="240"/>
      <c r="BPA1217" s="240"/>
      <c r="BPB1217" s="235"/>
      <c r="BPC1217" s="236"/>
      <c r="BPD1217" s="237"/>
      <c r="BPE1217" s="238"/>
      <c r="BPF1217" s="238"/>
      <c r="BPG1217" s="239"/>
      <c r="BPH1217" s="240"/>
      <c r="BPI1217" s="240"/>
      <c r="BPJ1217" s="235"/>
      <c r="BPK1217" s="236"/>
      <c r="BPL1217" s="237"/>
      <c r="BPM1217" s="238"/>
      <c r="BPN1217" s="238"/>
      <c r="BPO1217" s="239"/>
      <c r="BPP1217" s="240"/>
      <c r="BPQ1217" s="240"/>
      <c r="BPR1217" s="235"/>
      <c r="BPS1217" s="236"/>
      <c r="BPT1217" s="237"/>
      <c r="BPU1217" s="238"/>
      <c r="BPV1217" s="238"/>
      <c r="BPW1217" s="239"/>
      <c r="BPX1217" s="240"/>
      <c r="BPY1217" s="240"/>
      <c r="BPZ1217" s="235"/>
      <c r="BQA1217" s="236"/>
      <c r="BQB1217" s="237"/>
      <c r="BQC1217" s="238"/>
      <c r="BQD1217" s="238"/>
      <c r="BQE1217" s="239"/>
      <c r="BQF1217" s="240"/>
      <c r="BQG1217" s="240"/>
      <c r="BQH1217" s="235"/>
      <c r="BQI1217" s="236"/>
      <c r="BQJ1217" s="237"/>
      <c r="BQK1217" s="238"/>
      <c r="BQL1217" s="238"/>
      <c r="BQM1217" s="239"/>
      <c r="BQN1217" s="240"/>
      <c r="BQO1217" s="240"/>
      <c r="BQP1217" s="235"/>
      <c r="BQQ1217" s="236"/>
      <c r="BQR1217" s="237"/>
      <c r="BQS1217" s="238"/>
      <c r="BQT1217" s="238"/>
      <c r="BQU1217" s="239"/>
      <c r="BQV1217" s="240"/>
      <c r="BQW1217" s="240"/>
      <c r="BQX1217" s="235"/>
      <c r="BQY1217" s="236"/>
      <c r="BQZ1217" s="237"/>
      <c r="BRA1217" s="238"/>
      <c r="BRB1217" s="238"/>
      <c r="BRC1217" s="239"/>
      <c r="BRD1217" s="240"/>
      <c r="BRE1217" s="240"/>
      <c r="BRF1217" s="235"/>
      <c r="BRG1217" s="236"/>
      <c r="BRH1217" s="237"/>
      <c r="BRI1217" s="238"/>
      <c r="BRJ1217" s="238"/>
      <c r="BRK1217" s="239"/>
      <c r="BRL1217" s="240"/>
      <c r="BRM1217" s="240"/>
      <c r="BRN1217" s="235"/>
      <c r="BRO1217" s="236"/>
      <c r="BRP1217" s="237"/>
      <c r="BRQ1217" s="238"/>
      <c r="BRR1217" s="238"/>
      <c r="BRS1217" s="239"/>
      <c r="BRT1217" s="240"/>
      <c r="BRU1217" s="240"/>
      <c r="BRV1217" s="235"/>
      <c r="BRW1217" s="236"/>
      <c r="BRX1217" s="237"/>
      <c r="BRY1217" s="238"/>
      <c r="BRZ1217" s="238"/>
      <c r="BSA1217" s="239"/>
      <c r="BSB1217" s="240"/>
      <c r="BSC1217" s="240"/>
      <c r="BSD1217" s="235"/>
      <c r="BSE1217" s="236"/>
      <c r="BSF1217" s="237"/>
      <c r="BSG1217" s="238"/>
      <c r="BSH1217" s="238"/>
      <c r="BSI1217" s="239"/>
      <c r="BSJ1217" s="240"/>
      <c r="BSK1217" s="240"/>
      <c r="BSL1217" s="235"/>
      <c r="BSM1217" s="236"/>
      <c r="BSN1217" s="237"/>
      <c r="BSO1217" s="238"/>
      <c r="BSP1217" s="238"/>
      <c r="BSQ1217" s="239"/>
      <c r="BSR1217" s="240"/>
      <c r="BSS1217" s="240"/>
      <c r="BST1217" s="235"/>
      <c r="BSU1217" s="236"/>
      <c r="BSV1217" s="237"/>
      <c r="BSW1217" s="238"/>
      <c r="BSX1217" s="238"/>
      <c r="BSY1217" s="239"/>
      <c r="BSZ1217" s="240"/>
      <c r="BTA1217" s="240"/>
      <c r="BTB1217" s="235"/>
      <c r="BTC1217" s="236"/>
      <c r="BTD1217" s="237"/>
      <c r="BTE1217" s="238"/>
      <c r="BTF1217" s="238"/>
      <c r="BTG1217" s="239"/>
      <c r="BTH1217" s="240"/>
      <c r="BTI1217" s="240"/>
      <c r="BTJ1217" s="235"/>
      <c r="BTK1217" s="236"/>
      <c r="BTL1217" s="237"/>
      <c r="BTM1217" s="238"/>
      <c r="BTN1217" s="238"/>
      <c r="BTO1217" s="239"/>
      <c r="BTP1217" s="240"/>
      <c r="BTQ1217" s="240"/>
      <c r="BTR1217" s="235"/>
      <c r="BTS1217" s="236"/>
      <c r="BTT1217" s="237"/>
      <c r="BTU1217" s="238"/>
      <c r="BTV1217" s="238"/>
      <c r="BTW1217" s="239"/>
      <c r="BTX1217" s="240"/>
      <c r="BTY1217" s="240"/>
      <c r="BTZ1217" s="235"/>
      <c r="BUA1217" s="236"/>
      <c r="BUB1217" s="237"/>
      <c r="BUC1217" s="238"/>
      <c r="BUD1217" s="238"/>
      <c r="BUE1217" s="239"/>
      <c r="BUF1217" s="240"/>
      <c r="BUG1217" s="240"/>
      <c r="BUH1217" s="235"/>
      <c r="BUI1217" s="236"/>
      <c r="BUJ1217" s="237"/>
      <c r="BUK1217" s="238"/>
      <c r="BUL1217" s="238"/>
      <c r="BUM1217" s="239"/>
      <c r="BUN1217" s="240"/>
      <c r="BUO1217" s="240"/>
      <c r="BUP1217" s="235"/>
      <c r="BUQ1217" s="236"/>
      <c r="BUR1217" s="237"/>
      <c r="BUS1217" s="238"/>
      <c r="BUT1217" s="238"/>
      <c r="BUU1217" s="239"/>
      <c r="BUV1217" s="240"/>
      <c r="BUW1217" s="240"/>
      <c r="BUX1217" s="235"/>
      <c r="BUY1217" s="236"/>
      <c r="BUZ1217" s="237"/>
      <c r="BVA1217" s="238"/>
      <c r="BVB1217" s="238"/>
      <c r="BVC1217" s="239"/>
      <c r="BVD1217" s="240"/>
      <c r="BVE1217" s="240"/>
      <c r="BVF1217" s="235"/>
      <c r="BVG1217" s="236"/>
      <c r="BVH1217" s="237"/>
      <c r="BVI1217" s="238"/>
      <c r="BVJ1217" s="238"/>
      <c r="BVK1217" s="239"/>
      <c r="BVL1217" s="240"/>
      <c r="BVM1217" s="240"/>
      <c r="BVN1217" s="235"/>
      <c r="BVO1217" s="236"/>
      <c r="BVP1217" s="237"/>
      <c r="BVQ1217" s="238"/>
      <c r="BVR1217" s="238"/>
      <c r="BVS1217" s="239"/>
      <c r="BVT1217" s="240"/>
      <c r="BVU1217" s="240"/>
      <c r="BVV1217" s="235"/>
      <c r="BVW1217" s="236"/>
      <c r="BVX1217" s="237"/>
      <c r="BVY1217" s="238"/>
      <c r="BVZ1217" s="238"/>
      <c r="BWA1217" s="239"/>
      <c r="BWB1217" s="240"/>
      <c r="BWC1217" s="240"/>
      <c r="BWD1217" s="235"/>
      <c r="BWE1217" s="236"/>
      <c r="BWF1217" s="237"/>
      <c r="BWG1217" s="238"/>
      <c r="BWH1217" s="238"/>
      <c r="BWI1217" s="239"/>
      <c r="BWJ1217" s="240"/>
      <c r="BWK1217" s="240"/>
      <c r="BWL1217" s="235"/>
      <c r="BWM1217" s="236"/>
      <c r="BWN1217" s="237"/>
      <c r="BWO1217" s="238"/>
      <c r="BWP1217" s="238"/>
      <c r="BWQ1217" s="239"/>
      <c r="BWR1217" s="240"/>
      <c r="BWS1217" s="240"/>
      <c r="BWT1217" s="235"/>
      <c r="BWU1217" s="236"/>
      <c r="BWV1217" s="237"/>
      <c r="BWW1217" s="238"/>
      <c r="BWX1217" s="238"/>
      <c r="BWY1217" s="239"/>
      <c r="BWZ1217" s="240"/>
      <c r="BXA1217" s="240"/>
      <c r="BXB1217" s="235"/>
      <c r="BXC1217" s="236"/>
      <c r="BXD1217" s="237"/>
      <c r="BXE1217" s="238"/>
      <c r="BXF1217" s="238"/>
      <c r="BXG1217" s="239"/>
      <c r="BXH1217" s="240"/>
      <c r="BXI1217" s="240"/>
      <c r="BXJ1217" s="235"/>
      <c r="BXK1217" s="236"/>
      <c r="BXL1217" s="237"/>
      <c r="BXM1217" s="238"/>
      <c r="BXN1217" s="238"/>
      <c r="BXO1217" s="239"/>
      <c r="BXP1217" s="240"/>
      <c r="BXQ1217" s="240"/>
      <c r="BXR1217" s="235"/>
      <c r="BXS1217" s="236"/>
      <c r="BXT1217" s="237"/>
      <c r="BXU1217" s="238"/>
      <c r="BXV1217" s="238"/>
      <c r="BXW1217" s="239"/>
      <c r="BXX1217" s="240"/>
      <c r="BXY1217" s="240"/>
      <c r="BXZ1217" s="235"/>
      <c r="BYA1217" s="236"/>
      <c r="BYB1217" s="237"/>
      <c r="BYC1217" s="238"/>
      <c r="BYD1217" s="238"/>
      <c r="BYE1217" s="239"/>
      <c r="BYF1217" s="240"/>
      <c r="BYG1217" s="240"/>
      <c r="BYH1217" s="235"/>
      <c r="BYI1217" s="236"/>
      <c r="BYJ1217" s="237"/>
      <c r="BYK1217" s="238"/>
      <c r="BYL1217" s="238"/>
      <c r="BYM1217" s="239"/>
      <c r="BYN1217" s="240"/>
      <c r="BYO1217" s="240"/>
      <c r="BYP1217" s="235"/>
      <c r="BYQ1217" s="236"/>
      <c r="BYR1217" s="237"/>
      <c r="BYS1217" s="238"/>
      <c r="BYT1217" s="238"/>
      <c r="BYU1217" s="239"/>
      <c r="BYV1217" s="240"/>
      <c r="BYW1217" s="240"/>
      <c r="BYX1217" s="235"/>
      <c r="BYY1217" s="236"/>
      <c r="BYZ1217" s="237"/>
      <c r="BZA1217" s="238"/>
      <c r="BZB1217" s="238"/>
      <c r="BZC1217" s="239"/>
      <c r="BZD1217" s="240"/>
      <c r="BZE1217" s="240"/>
      <c r="BZF1217" s="235"/>
      <c r="BZG1217" s="236"/>
      <c r="BZH1217" s="237"/>
      <c r="BZI1217" s="238"/>
      <c r="BZJ1217" s="238"/>
      <c r="BZK1217" s="239"/>
      <c r="BZL1217" s="240"/>
      <c r="BZM1217" s="240"/>
      <c r="BZN1217" s="235"/>
      <c r="BZO1217" s="236"/>
      <c r="BZP1217" s="237"/>
      <c r="BZQ1217" s="238"/>
      <c r="BZR1217" s="238"/>
      <c r="BZS1217" s="239"/>
      <c r="BZT1217" s="240"/>
      <c r="BZU1217" s="240"/>
      <c r="BZV1217" s="235"/>
      <c r="BZW1217" s="236"/>
      <c r="BZX1217" s="237"/>
      <c r="BZY1217" s="238"/>
      <c r="BZZ1217" s="238"/>
      <c r="CAA1217" s="239"/>
      <c r="CAB1217" s="240"/>
      <c r="CAC1217" s="240"/>
      <c r="CAD1217" s="235"/>
      <c r="CAE1217" s="236"/>
      <c r="CAF1217" s="237"/>
      <c r="CAG1217" s="238"/>
      <c r="CAH1217" s="238"/>
      <c r="CAI1217" s="239"/>
      <c r="CAJ1217" s="240"/>
      <c r="CAK1217" s="240"/>
      <c r="CAL1217" s="235"/>
      <c r="CAM1217" s="236"/>
      <c r="CAN1217" s="237"/>
      <c r="CAO1217" s="238"/>
      <c r="CAP1217" s="238"/>
      <c r="CAQ1217" s="239"/>
      <c r="CAR1217" s="240"/>
      <c r="CAS1217" s="240"/>
      <c r="CAT1217" s="235"/>
      <c r="CAU1217" s="236"/>
      <c r="CAV1217" s="237"/>
      <c r="CAW1217" s="238"/>
      <c r="CAX1217" s="238"/>
      <c r="CAY1217" s="239"/>
      <c r="CAZ1217" s="240"/>
      <c r="CBA1217" s="240"/>
      <c r="CBB1217" s="235"/>
      <c r="CBC1217" s="236"/>
      <c r="CBD1217" s="237"/>
      <c r="CBE1217" s="238"/>
      <c r="CBF1217" s="238"/>
      <c r="CBG1217" s="239"/>
      <c r="CBH1217" s="240"/>
      <c r="CBI1217" s="240"/>
      <c r="CBJ1217" s="235"/>
      <c r="CBK1217" s="236"/>
      <c r="CBL1217" s="237"/>
      <c r="CBM1217" s="238"/>
      <c r="CBN1217" s="238"/>
      <c r="CBO1217" s="239"/>
      <c r="CBP1217" s="240"/>
      <c r="CBQ1217" s="240"/>
      <c r="CBR1217" s="235"/>
      <c r="CBS1217" s="236"/>
      <c r="CBT1217" s="237"/>
      <c r="CBU1217" s="238"/>
      <c r="CBV1217" s="238"/>
      <c r="CBW1217" s="239"/>
      <c r="CBX1217" s="240"/>
      <c r="CBY1217" s="240"/>
      <c r="CBZ1217" s="235"/>
      <c r="CCA1217" s="236"/>
      <c r="CCB1217" s="237"/>
      <c r="CCC1217" s="238"/>
      <c r="CCD1217" s="238"/>
      <c r="CCE1217" s="239"/>
      <c r="CCF1217" s="240"/>
      <c r="CCG1217" s="240"/>
      <c r="CCH1217" s="235"/>
      <c r="CCI1217" s="236"/>
      <c r="CCJ1217" s="237"/>
      <c r="CCK1217" s="238"/>
      <c r="CCL1217" s="238"/>
      <c r="CCM1217" s="239"/>
      <c r="CCN1217" s="240"/>
      <c r="CCO1217" s="240"/>
      <c r="CCP1217" s="235"/>
      <c r="CCQ1217" s="236"/>
      <c r="CCR1217" s="237"/>
      <c r="CCS1217" s="238"/>
      <c r="CCT1217" s="238"/>
      <c r="CCU1217" s="239"/>
      <c r="CCV1217" s="240"/>
      <c r="CCW1217" s="240"/>
      <c r="CCX1217" s="235"/>
      <c r="CCY1217" s="236"/>
      <c r="CCZ1217" s="237"/>
      <c r="CDA1217" s="238"/>
      <c r="CDB1217" s="238"/>
      <c r="CDC1217" s="239"/>
      <c r="CDD1217" s="240"/>
      <c r="CDE1217" s="240"/>
      <c r="CDF1217" s="235"/>
      <c r="CDG1217" s="236"/>
      <c r="CDH1217" s="237"/>
      <c r="CDI1217" s="238"/>
      <c r="CDJ1217" s="238"/>
      <c r="CDK1217" s="239"/>
      <c r="CDL1217" s="240"/>
      <c r="CDM1217" s="240"/>
      <c r="CDN1217" s="235"/>
      <c r="CDO1217" s="236"/>
      <c r="CDP1217" s="237"/>
      <c r="CDQ1217" s="238"/>
      <c r="CDR1217" s="238"/>
      <c r="CDS1217" s="239"/>
      <c r="CDT1217" s="240"/>
      <c r="CDU1217" s="240"/>
      <c r="CDV1217" s="235"/>
      <c r="CDW1217" s="236"/>
      <c r="CDX1217" s="237"/>
      <c r="CDY1217" s="238"/>
      <c r="CDZ1217" s="238"/>
      <c r="CEA1217" s="239"/>
      <c r="CEB1217" s="240"/>
      <c r="CEC1217" s="240"/>
      <c r="CED1217" s="235"/>
      <c r="CEE1217" s="236"/>
      <c r="CEF1217" s="237"/>
      <c r="CEG1217" s="238"/>
      <c r="CEH1217" s="238"/>
      <c r="CEI1217" s="239"/>
      <c r="CEJ1217" s="240"/>
      <c r="CEK1217" s="240"/>
      <c r="CEL1217" s="235"/>
      <c r="CEM1217" s="236"/>
      <c r="CEN1217" s="237"/>
      <c r="CEO1217" s="238"/>
      <c r="CEP1217" s="238"/>
      <c r="CEQ1217" s="239"/>
      <c r="CER1217" s="240"/>
      <c r="CES1217" s="240"/>
      <c r="CET1217" s="235"/>
      <c r="CEU1217" s="236"/>
      <c r="CEV1217" s="237"/>
      <c r="CEW1217" s="238"/>
      <c r="CEX1217" s="238"/>
      <c r="CEY1217" s="239"/>
      <c r="CEZ1217" s="240"/>
      <c r="CFA1217" s="240"/>
      <c r="CFB1217" s="235"/>
      <c r="CFC1217" s="236"/>
      <c r="CFD1217" s="237"/>
      <c r="CFE1217" s="238"/>
      <c r="CFF1217" s="238"/>
      <c r="CFG1217" s="239"/>
      <c r="CFH1217" s="240"/>
      <c r="CFI1217" s="240"/>
      <c r="CFJ1217" s="235"/>
      <c r="CFK1217" s="236"/>
      <c r="CFL1217" s="237"/>
      <c r="CFM1217" s="238"/>
      <c r="CFN1217" s="238"/>
      <c r="CFO1217" s="239"/>
      <c r="CFP1217" s="240"/>
      <c r="CFQ1217" s="240"/>
      <c r="CFR1217" s="235"/>
      <c r="CFS1217" s="236"/>
      <c r="CFT1217" s="237"/>
      <c r="CFU1217" s="238"/>
      <c r="CFV1217" s="238"/>
      <c r="CFW1217" s="239"/>
      <c r="CFX1217" s="240"/>
      <c r="CFY1217" s="240"/>
      <c r="CFZ1217" s="235"/>
      <c r="CGA1217" s="236"/>
      <c r="CGB1217" s="237"/>
      <c r="CGC1217" s="238"/>
      <c r="CGD1217" s="238"/>
      <c r="CGE1217" s="239"/>
      <c r="CGF1217" s="240"/>
      <c r="CGG1217" s="240"/>
      <c r="CGH1217" s="235"/>
      <c r="CGI1217" s="236"/>
      <c r="CGJ1217" s="237"/>
      <c r="CGK1217" s="238"/>
      <c r="CGL1217" s="238"/>
      <c r="CGM1217" s="239"/>
      <c r="CGN1217" s="240"/>
      <c r="CGO1217" s="240"/>
      <c r="CGP1217" s="235"/>
      <c r="CGQ1217" s="236"/>
      <c r="CGR1217" s="237"/>
      <c r="CGS1217" s="238"/>
      <c r="CGT1217" s="238"/>
      <c r="CGU1217" s="239"/>
      <c r="CGV1217" s="240"/>
      <c r="CGW1217" s="240"/>
      <c r="CGX1217" s="235"/>
      <c r="CGY1217" s="236"/>
      <c r="CGZ1217" s="237"/>
      <c r="CHA1217" s="238"/>
      <c r="CHB1217" s="238"/>
      <c r="CHC1217" s="239"/>
      <c r="CHD1217" s="240"/>
      <c r="CHE1217" s="240"/>
      <c r="CHF1217" s="235"/>
      <c r="CHG1217" s="236"/>
      <c r="CHH1217" s="237"/>
      <c r="CHI1217" s="238"/>
      <c r="CHJ1217" s="238"/>
      <c r="CHK1217" s="239"/>
      <c r="CHL1217" s="240"/>
      <c r="CHM1217" s="240"/>
      <c r="CHN1217" s="235"/>
      <c r="CHO1217" s="236"/>
      <c r="CHP1217" s="237"/>
      <c r="CHQ1217" s="238"/>
      <c r="CHR1217" s="238"/>
      <c r="CHS1217" s="239"/>
      <c r="CHT1217" s="240"/>
      <c r="CHU1217" s="240"/>
      <c r="CHV1217" s="235"/>
      <c r="CHW1217" s="236"/>
      <c r="CHX1217" s="237"/>
      <c r="CHY1217" s="238"/>
      <c r="CHZ1217" s="238"/>
      <c r="CIA1217" s="239"/>
      <c r="CIB1217" s="240"/>
      <c r="CIC1217" s="240"/>
      <c r="CID1217" s="235"/>
      <c r="CIE1217" s="236"/>
      <c r="CIF1217" s="237"/>
      <c r="CIG1217" s="238"/>
      <c r="CIH1217" s="238"/>
      <c r="CII1217" s="239"/>
      <c r="CIJ1217" s="240"/>
      <c r="CIK1217" s="240"/>
      <c r="CIL1217" s="235"/>
      <c r="CIM1217" s="236"/>
      <c r="CIN1217" s="237"/>
      <c r="CIO1217" s="238"/>
      <c r="CIP1217" s="238"/>
      <c r="CIQ1217" s="239"/>
      <c r="CIR1217" s="240"/>
      <c r="CIS1217" s="240"/>
      <c r="CIT1217" s="235"/>
      <c r="CIU1217" s="236"/>
      <c r="CIV1217" s="237"/>
      <c r="CIW1217" s="238"/>
      <c r="CIX1217" s="238"/>
      <c r="CIY1217" s="239"/>
      <c r="CIZ1217" s="240"/>
      <c r="CJA1217" s="240"/>
      <c r="CJB1217" s="235"/>
      <c r="CJC1217" s="236"/>
      <c r="CJD1217" s="237"/>
      <c r="CJE1217" s="238"/>
      <c r="CJF1217" s="238"/>
      <c r="CJG1217" s="239"/>
      <c r="CJH1217" s="240"/>
      <c r="CJI1217" s="240"/>
      <c r="CJJ1217" s="235"/>
      <c r="CJK1217" s="236"/>
      <c r="CJL1217" s="237"/>
      <c r="CJM1217" s="238"/>
      <c r="CJN1217" s="238"/>
      <c r="CJO1217" s="239"/>
      <c r="CJP1217" s="240"/>
      <c r="CJQ1217" s="240"/>
      <c r="CJR1217" s="235"/>
      <c r="CJS1217" s="236"/>
      <c r="CJT1217" s="237"/>
      <c r="CJU1217" s="238"/>
      <c r="CJV1217" s="238"/>
      <c r="CJW1217" s="239"/>
      <c r="CJX1217" s="240"/>
      <c r="CJY1217" s="240"/>
      <c r="CJZ1217" s="235"/>
      <c r="CKA1217" s="236"/>
      <c r="CKB1217" s="237"/>
      <c r="CKC1217" s="238"/>
      <c r="CKD1217" s="238"/>
      <c r="CKE1217" s="239"/>
      <c r="CKF1217" s="240"/>
      <c r="CKG1217" s="240"/>
      <c r="CKH1217" s="235"/>
      <c r="CKI1217" s="236"/>
      <c r="CKJ1217" s="237"/>
      <c r="CKK1217" s="238"/>
      <c r="CKL1217" s="238"/>
      <c r="CKM1217" s="239"/>
      <c r="CKN1217" s="240"/>
      <c r="CKO1217" s="240"/>
      <c r="CKP1217" s="235"/>
      <c r="CKQ1217" s="236"/>
      <c r="CKR1217" s="237"/>
      <c r="CKS1217" s="238"/>
      <c r="CKT1217" s="238"/>
      <c r="CKU1217" s="239"/>
      <c r="CKV1217" s="240"/>
      <c r="CKW1217" s="240"/>
      <c r="CKX1217" s="235"/>
      <c r="CKY1217" s="236"/>
      <c r="CKZ1217" s="237"/>
      <c r="CLA1217" s="238"/>
      <c r="CLB1217" s="238"/>
      <c r="CLC1217" s="239"/>
      <c r="CLD1217" s="240"/>
      <c r="CLE1217" s="240"/>
      <c r="CLF1217" s="235"/>
      <c r="CLG1217" s="236"/>
      <c r="CLH1217" s="237"/>
      <c r="CLI1217" s="238"/>
      <c r="CLJ1217" s="238"/>
      <c r="CLK1217" s="239"/>
      <c r="CLL1217" s="240"/>
      <c r="CLM1217" s="240"/>
      <c r="CLN1217" s="235"/>
      <c r="CLO1217" s="236"/>
      <c r="CLP1217" s="237"/>
      <c r="CLQ1217" s="238"/>
      <c r="CLR1217" s="238"/>
      <c r="CLS1217" s="239"/>
      <c r="CLT1217" s="240"/>
      <c r="CLU1217" s="240"/>
      <c r="CLV1217" s="235"/>
      <c r="CLW1217" s="236"/>
      <c r="CLX1217" s="237"/>
      <c r="CLY1217" s="238"/>
      <c r="CLZ1217" s="238"/>
      <c r="CMA1217" s="239"/>
      <c r="CMB1217" s="240"/>
      <c r="CMC1217" s="240"/>
      <c r="CMD1217" s="235"/>
      <c r="CME1217" s="236"/>
      <c r="CMF1217" s="237"/>
      <c r="CMG1217" s="238"/>
      <c r="CMH1217" s="238"/>
      <c r="CMI1217" s="239"/>
      <c r="CMJ1217" s="240"/>
      <c r="CMK1217" s="240"/>
      <c r="CML1217" s="235"/>
      <c r="CMM1217" s="236"/>
      <c r="CMN1217" s="237"/>
      <c r="CMO1217" s="238"/>
      <c r="CMP1217" s="238"/>
      <c r="CMQ1217" s="239"/>
      <c r="CMR1217" s="240"/>
      <c r="CMS1217" s="240"/>
      <c r="CMT1217" s="235"/>
      <c r="CMU1217" s="236"/>
      <c r="CMV1217" s="237"/>
      <c r="CMW1217" s="238"/>
      <c r="CMX1217" s="238"/>
      <c r="CMY1217" s="239"/>
      <c r="CMZ1217" s="240"/>
      <c r="CNA1217" s="240"/>
      <c r="CNB1217" s="235"/>
      <c r="CNC1217" s="236"/>
      <c r="CND1217" s="237"/>
      <c r="CNE1217" s="238"/>
      <c r="CNF1217" s="238"/>
      <c r="CNG1217" s="239"/>
      <c r="CNH1217" s="240"/>
      <c r="CNI1217" s="240"/>
      <c r="CNJ1217" s="235"/>
      <c r="CNK1217" s="236"/>
      <c r="CNL1217" s="237"/>
      <c r="CNM1217" s="238"/>
      <c r="CNN1217" s="238"/>
      <c r="CNO1217" s="239"/>
      <c r="CNP1217" s="240"/>
      <c r="CNQ1217" s="240"/>
      <c r="CNR1217" s="235"/>
      <c r="CNS1217" s="236"/>
      <c r="CNT1217" s="237"/>
      <c r="CNU1217" s="238"/>
      <c r="CNV1217" s="238"/>
      <c r="CNW1217" s="239"/>
      <c r="CNX1217" s="240"/>
      <c r="CNY1217" s="240"/>
      <c r="CNZ1217" s="235"/>
      <c r="COA1217" s="236"/>
      <c r="COB1217" s="237"/>
      <c r="COC1217" s="238"/>
      <c r="COD1217" s="238"/>
      <c r="COE1217" s="239"/>
      <c r="COF1217" s="240"/>
      <c r="COG1217" s="240"/>
      <c r="COH1217" s="235"/>
      <c r="COI1217" s="236"/>
      <c r="COJ1217" s="237"/>
      <c r="COK1217" s="238"/>
      <c r="COL1217" s="238"/>
      <c r="COM1217" s="239"/>
      <c r="CON1217" s="240"/>
      <c r="COO1217" s="240"/>
      <c r="COP1217" s="235"/>
      <c r="COQ1217" s="236"/>
      <c r="COR1217" s="237"/>
      <c r="COS1217" s="238"/>
      <c r="COT1217" s="238"/>
      <c r="COU1217" s="239"/>
      <c r="COV1217" s="240"/>
      <c r="COW1217" s="240"/>
      <c r="COX1217" s="235"/>
      <c r="COY1217" s="236"/>
      <c r="COZ1217" s="237"/>
      <c r="CPA1217" s="238"/>
      <c r="CPB1217" s="238"/>
      <c r="CPC1217" s="239"/>
      <c r="CPD1217" s="240"/>
      <c r="CPE1217" s="240"/>
      <c r="CPF1217" s="235"/>
      <c r="CPG1217" s="236"/>
      <c r="CPH1217" s="237"/>
      <c r="CPI1217" s="238"/>
      <c r="CPJ1217" s="238"/>
      <c r="CPK1217" s="239"/>
      <c r="CPL1217" s="240"/>
      <c r="CPM1217" s="240"/>
      <c r="CPN1217" s="235"/>
      <c r="CPO1217" s="236"/>
      <c r="CPP1217" s="237"/>
      <c r="CPQ1217" s="238"/>
      <c r="CPR1217" s="238"/>
      <c r="CPS1217" s="239"/>
      <c r="CPT1217" s="240"/>
      <c r="CPU1217" s="240"/>
      <c r="CPV1217" s="235"/>
      <c r="CPW1217" s="236"/>
      <c r="CPX1217" s="237"/>
      <c r="CPY1217" s="238"/>
      <c r="CPZ1217" s="238"/>
      <c r="CQA1217" s="239"/>
      <c r="CQB1217" s="240"/>
      <c r="CQC1217" s="240"/>
      <c r="CQD1217" s="235"/>
      <c r="CQE1217" s="236"/>
      <c r="CQF1217" s="237"/>
      <c r="CQG1217" s="238"/>
      <c r="CQH1217" s="238"/>
      <c r="CQI1217" s="239"/>
      <c r="CQJ1217" s="240"/>
      <c r="CQK1217" s="240"/>
      <c r="CQL1217" s="235"/>
      <c r="CQM1217" s="236"/>
      <c r="CQN1217" s="237"/>
      <c r="CQO1217" s="238"/>
      <c r="CQP1217" s="238"/>
      <c r="CQQ1217" s="239"/>
      <c r="CQR1217" s="240"/>
      <c r="CQS1217" s="240"/>
      <c r="CQT1217" s="235"/>
      <c r="CQU1217" s="236"/>
      <c r="CQV1217" s="237"/>
      <c r="CQW1217" s="238"/>
      <c r="CQX1217" s="238"/>
      <c r="CQY1217" s="239"/>
      <c r="CQZ1217" s="240"/>
      <c r="CRA1217" s="240"/>
      <c r="CRB1217" s="235"/>
      <c r="CRC1217" s="236"/>
      <c r="CRD1217" s="237"/>
      <c r="CRE1217" s="238"/>
      <c r="CRF1217" s="238"/>
      <c r="CRG1217" s="239"/>
      <c r="CRH1217" s="240"/>
      <c r="CRI1217" s="240"/>
      <c r="CRJ1217" s="235"/>
      <c r="CRK1217" s="236"/>
      <c r="CRL1217" s="237"/>
      <c r="CRM1217" s="238"/>
      <c r="CRN1217" s="238"/>
      <c r="CRO1217" s="239"/>
      <c r="CRP1217" s="240"/>
      <c r="CRQ1217" s="240"/>
      <c r="CRR1217" s="235"/>
      <c r="CRS1217" s="236"/>
      <c r="CRT1217" s="237"/>
      <c r="CRU1217" s="238"/>
      <c r="CRV1217" s="238"/>
      <c r="CRW1217" s="239"/>
      <c r="CRX1217" s="240"/>
      <c r="CRY1217" s="240"/>
      <c r="CRZ1217" s="235"/>
      <c r="CSA1217" s="236"/>
      <c r="CSB1217" s="237"/>
      <c r="CSC1217" s="238"/>
      <c r="CSD1217" s="238"/>
      <c r="CSE1217" s="239"/>
      <c r="CSF1217" s="240"/>
      <c r="CSG1217" s="240"/>
      <c r="CSH1217" s="235"/>
      <c r="CSI1217" s="236"/>
      <c r="CSJ1217" s="237"/>
      <c r="CSK1217" s="238"/>
      <c r="CSL1217" s="238"/>
      <c r="CSM1217" s="239"/>
      <c r="CSN1217" s="240"/>
      <c r="CSO1217" s="240"/>
      <c r="CSP1217" s="235"/>
      <c r="CSQ1217" s="236"/>
      <c r="CSR1217" s="237"/>
      <c r="CSS1217" s="238"/>
      <c r="CST1217" s="238"/>
      <c r="CSU1217" s="239"/>
      <c r="CSV1217" s="240"/>
      <c r="CSW1217" s="240"/>
      <c r="CSX1217" s="235"/>
      <c r="CSY1217" s="236"/>
      <c r="CSZ1217" s="237"/>
      <c r="CTA1217" s="238"/>
      <c r="CTB1217" s="238"/>
      <c r="CTC1217" s="239"/>
      <c r="CTD1217" s="240"/>
      <c r="CTE1217" s="240"/>
      <c r="CTF1217" s="235"/>
      <c r="CTG1217" s="236"/>
      <c r="CTH1217" s="237"/>
      <c r="CTI1217" s="238"/>
      <c r="CTJ1217" s="238"/>
      <c r="CTK1217" s="239"/>
      <c r="CTL1217" s="240"/>
      <c r="CTM1217" s="240"/>
      <c r="CTN1217" s="235"/>
      <c r="CTO1217" s="236"/>
      <c r="CTP1217" s="237"/>
      <c r="CTQ1217" s="238"/>
      <c r="CTR1217" s="238"/>
      <c r="CTS1217" s="239"/>
      <c r="CTT1217" s="240"/>
      <c r="CTU1217" s="240"/>
      <c r="CTV1217" s="235"/>
      <c r="CTW1217" s="236"/>
      <c r="CTX1217" s="237"/>
      <c r="CTY1217" s="238"/>
      <c r="CTZ1217" s="238"/>
      <c r="CUA1217" s="239"/>
      <c r="CUB1217" s="240"/>
      <c r="CUC1217" s="240"/>
      <c r="CUD1217" s="235"/>
      <c r="CUE1217" s="236"/>
      <c r="CUF1217" s="237"/>
      <c r="CUG1217" s="238"/>
      <c r="CUH1217" s="238"/>
      <c r="CUI1217" s="239"/>
      <c r="CUJ1217" s="240"/>
      <c r="CUK1217" s="240"/>
      <c r="CUL1217" s="235"/>
      <c r="CUM1217" s="236"/>
      <c r="CUN1217" s="237"/>
      <c r="CUO1217" s="238"/>
      <c r="CUP1217" s="238"/>
      <c r="CUQ1217" s="239"/>
      <c r="CUR1217" s="240"/>
      <c r="CUS1217" s="240"/>
      <c r="CUT1217" s="235"/>
      <c r="CUU1217" s="236"/>
      <c r="CUV1217" s="237"/>
      <c r="CUW1217" s="238"/>
      <c r="CUX1217" s="238"/>
      <c r="CUY1217" s="239"/>
      <c r="CUZ1217" s="240"/>
      <c r="CVA1217" s="240"/>
      <c r="CVB1217" s="235"/>
      <c r="CVC1217" s="236"/>
      <c r="CVD1217" s="237"/>
      <c r="CVE1217" s="238"/>
      <c r="CVF1217" s="238"/>
      <c r="CVG1217" s="239"/>
      <c r="CVH1217" s="240"/>
      <c r="CVI1217" s="240"/>
      <c r="CVJ1217" s="235"/>
      <c r="CVK1217" s="236"/>
      <c r="CVL1217" s="237"/>
      <c r="CVM1217" s="238"/>
      <c r="CVN1217" s="238"/>
      <c r="CVO1217" s="239"/>
      <c r="CVP1217" s="240"/>
      <c r="CVQ1217" s="240"/>
      <c r="CVR1217" s="235"/>
      <c r="CVS1217" s="236"/>
      <c r="CVT1217" s="237"/>
      <c r="CVU1217" s="238"/>
      <c r="CVV1217" s="238"/>
      <c r="CVW1217" s="239"/>
      <c r="CVX1217" s="240"/>
      <c r="CVY1217" s="240"/>
      <c r="CVZ1217" s="235"/>
      <c r="CWA1217" s="236"/>
      <c r="CWB1217" s="237"/>
      <c r="CWC1217" s="238"/>
      <c r="CWD1217" s="238"/>
      <c r="CWE1217" s="239"/>
      <c r="CWF1217" s="240"/>
      <c r="CWG1217" s="240"/>
      <c r="CWH1217" s="235"/>
      <c r="CWI1217" s="236"/>
      <c r="CWJ1217" s="237"/>
      <c r="CWK1217" s="238"/>
      <c r="CWL1217" s="238"/>
      <c r="CWM1217" s="239"/>
      <c r="CWN1217" s="240"/>
      <c r="CWO1217" s="240"/>
      <c r="CWP1217" s="235"/>
      <c r="CWQ1217" s="236"/>
      <c r="CWR1217" s="237"/>
      <c r="CWS1217" s="238"/>
      <c r="CWT1217" s="238"/>
      <c r="CWU1217" s="239"/>
      <c r="CWV1217" s="240"/>
      <c r="CWW1217" s="240"/>
      <c r="CWX1217" s="235"/>
      <c r="CWY1217" s="236"/>
      <c r="CWZ1217" s="237"/>
      <c r="CXA1217" s="238"/>
      <c r="CXB1217" s="238"/>
      <c r="CXC1217" s="239"/>
      <c r="CXD1217" s="240"/>
      <c r="CXE1217" s="240"/>
      <c r="CXF1217" s="235"/>
      <c r="CXG1217" s="236"/>
      <c r="CXH1217" s="237"/>
      <c r="CXI1217" s="238"/>
      <c r="CXJ1217" s="238"/>
      <c r="CXK1217" s="239"/>
      <c r="CXL1217" s="240"/>
      <c r="CXM1217" s="240"/>
      <c r="CXN1217" s="235"/>
      <c r="CXO1217" s="236"/>
      <c r="CXP1217" s="237"/>
      <c r="CXQ1217" s="238"/>
      <c r="CXR1217" s="238"/>
      <c r="CXS1217" s="239"/>
      <c r="CXT1217" s="240"/>
      <c r="CXU1217" s="240"/>
      <c r="CXV1217" s="235"/>
      <c r="CXW1217" s="236"/>
      <c r="CXX1217" s="237"/>
      <c r="CXY1217" s="238"/>
      <c r="CXZ1217" s="238"/>
      <c r="CYA1217" s="239"/>
      <c r="CYB1217" s="240"/>
      <c r="CYC1217" s="240"/>
      <c r="CYD1217" s="235"/>
      <c r="CYE1217" s="236"/>
      <c r="CYF1217" s="237"/>
      <c r="CYG1217" s="238"/>
      <c r="CYH1217" s="238"/>
      <c r="CYI1217" s="239"/>
      <c r="CYJ1217" s="240"/>
      <c r="CYK1217" s="240"/>
      <c r="CYL1217" s="235"/>
      <c r="CYM1217" s="236"/>
      <c r="CYN1217" s="237"/>
      <c r="CYO1217" s="238"/>
      <c r="CYP1217" s="238"/>
      <c r="CYQ1217" s="239"/>
      <c r="CYR1217" s="240"/>
      <c r="CYS1217" s="240"/>
      <c r="CYT1217" s="235"/>
      <c r="CYU1217" s="236"/>
      <c r="CYV1217" s="237"/>
      <c r="CYW1217" s="238"/>
      <c r="CYX1217" s="238"/>
      <c r="CYY1217" s="239"/>
      <c r="CYZ1217" s="240"/>
      <c r="CZA1217" s="240"/>
      <c r="CZB1217" s="235"/>
      <c r="CZC1217" s="236"/>
      <c r="CZD1217" s="237"/>
      <c r="CZE1217" s="238"/>
      <c r="CZF1217" s="238"/>
      <c r="CZG1217" s="239"/>
      <c r="CZH1217" s="240"/>
      <c r="CZI1217" s="240"/>
      <c r="CZJ1217" s="235"/>
      <c r="CZK1217" s="236"/>
      <c r="CZL1217" s="237"/>
      <c r="CZM1217" s="238"/>
      <c r="CZN1217" s="238"/>
      <c r="CZO1217" s="239"/>
      <c r="CZP1217" s="240"/>
      <c r="CZQ1217" s="240"/>
      <c r="CZR1217" s="235"/>
      <c r="CZS1217" s="236"/>
      <c r="CZT1217" s="237"/>
      <c r="CZU1217" s="238"/>
      <c r="CZV1217" s="238"/>
      <c r="CZW1217" s="239"/>
      <c r="CZX1217" s="240"/>
      <c r="CZY1217" s="240"/>
      <c r="CZZ1217" s="235"/>
      <c r="DAA1217" s="236"/>
      <c r="DAB1217" s="237"/>
      <c r="DAC1217" s="238"/>
      <c r="DAD1217" s="238"/>
      <c r="DAE1217" s="239"/>
      <c r="DAF1217" s="240"/>
      <c r="DAG1217" s="240"/>
      <c r="DAH1217" s="235"/>
      <c r="DAI1217" s="236"/>
      <c r="DAJ1217" s="237"/>
      <c r="DAK1217" s="238"/>
      <c r="DAL1217" s="238"/>
      <c r="DAM1217" s="239"/>
      <c r="DAN1217" s="240"/>
      <c r="DAO1217" s="240"/>
      <c r="DAP1217" s="235"/>
      <c r="DAQ1217" s="236"/>
      <c r="DAR1217" s="237"/>
      <c r="DAS1217" s="238"/>
      <c r="DAT1217" s="238"/>
      <c r="DAU1217" s="239"/>
      <c r="DAV1217" s="240"/>
      <c r="DAW1217" s="240"/>
      <c r="DAX1217" s="235"/>
      <c r="DAY1217" s="236"/>
      <c r="DAZ1217" s="237"/>
      <c r="DBA1217" s="238"/>
      <c r="DBB1217" s="238"/>
      <c r="DBC1217" s="239"/>
      <c r="DBD1217" s="240"/>
      <c r="DBE1217" s="240"/>
      <c r="DBF1217" s="235"/>
      <c r="DBG1217" s="236"/>
      <c r="DBH1217" s="237"/>
      <c r="DBI1217" s="238"/>
      <c r="DBJ1217" s="238"/>
      <c r="DBK1217" s="239"/>
      <c r="DBL1217" s="240"/>
      <c r="DBM1217" s="240"/>
      <c r="DBN1217" s="235"/>
      <c r="DBO1217" s="236"/>
      <c r="DBP1217" s="237"/>
      <c r="DBQ1217" s="238"/>
      <c r="DBR1217" s="238"/>
      <c r="DBS1217" s="239"/>
      <c r="DBT1217" s="240"/>
      <c r="DBU1217" s="240"/>
      <c r="DBV1217" s="235"/>
      <c r="DBW1217" s="236"/>
      <c r="DBX1217" s="237"/>
      <c r="DBY1217" s="238"/>
      <c r="DBZ1217" s="238"/>
      <c r="DCA1217" s="239"/>
      <c r="DCB1217" s="240"/>
      <c r="DCC1217" s="240"/>
      <c r="DCD1217" s="235"/>
      <c r="DCE1217" s="236"/>
      <c r="DCF1217" s="237"/>
      <c r="DCG1217" s="238"/>
      <c r="DCH1217" s="238"/>
      <c r="DCI1217" s="239"/>
      <c r="DCJ1217" s="240"/>
      <c r="DCK1217" s="240"/>
      <c r="DCL1217" s="235"/>
      <c r="DCM1217" s="236"/>
      <c r="DCN1217" s="237"/>
      <c r="DCO1217" s="238"/>
      <c r="DCP1217" s="238"/>
      <c r="DCQ1217" s="239"/>
      <c r="DCR1217" s="240"/>
      <c r="DCS1217" s="240"/>
      <c r="DCT1217" s="235"/>
      <c r="DCU1217" s="236"/>
      <c r="DCV1217" s="237"/>
      <c r="DCW1217" s="238"/>
      <c r="DCX1217" s="238"/>
      <c r="DCY1217" s="239"/>
      <c r="DCZ1217" s="240"/>
      <c r="DDA1217" s="240"/>
      <c r="DDB1217" s="235"/>
      <c r="DDC1217" s="236"/>
      <c r="DDD1217" s="237"/>
      <c r="DDE1217" s="238"/>
      <c r="DDF1217" s="238"/>
      <c r="DDG1217" s="239"/>
      <c r="DDH1217" s="240"/>
      <c r="DDI1217" s="240"/>
      <c r="DDJ1217" s="235"/>
      <c r="DDK1217" s="236"/>
      <c r="DDL1217" s="237"/>
      <c r="DDM1217" s="238"/>
      <c r="DDN1217" s="238"/>
      <c r="DDO1217" s="239"/>
      <c r="DDP1217" s="240"/>
      <c r="DDQ1217" s="240"/>
      <c r="DDR1217" s="235"/>
      <c r="DDS1217" s="236"/>
      <c r="DDT1217" s="237"/>
      <c r="DDU1217" s="238"/>
      <c r="DDV1217" s="238"/>
      <c r="DDW1217" s="239"/>
      <c r="DDX1217" s="240"/>
      <c r="DDY1217" s="240"/>
      <c r="DDZ1217" s="235"/>
      <c r="DEA1217" s="236"/>
      <c r="DEB1217" s="237"/>
      <c r="DEC1217" s="238"/>
      <c r="DED1217" s="238"/>
      <c r="DEE1217" s="239"/>
      <c r="DEF1217" s="240"/>
      <c r="DEG1217" s="240"/>
      <c r="DEH1217" s="235"/>
      <c r="DEI1217" s="236"/>
      <c r="DEJ1217" s="237"/>
      <c r="DEK1217" s="238"/>
      <c r="DEL1217" s="238"/>
      <c r="DEM1217" s="239"/>
      <c r="DEN1217" s="240"/>
      <c r="DEO1217" s="240"/>
      <c r="DEP1217" s="235"/>
      <c r="DEQ1217" s="236"/>
      <c r="DER1217" s="237"/>
      <c r="DES1217" s="238"/>
      <c r="DET1217" s="238"/>
      <c r="DEU1217" s="239"/>
      <c r="DEV1217" s="240"/>
      <c r="DEW1217" s="240"/>
      <c r="DEX1217" s="235"/>
      <c r="DEY1217" s="236"/>
      <c r="DEZ1217" s="237"/>
      <c r="DFA1217" s="238"/>
      <c r="DFB1217" s="238"/>
      <c r="DFC1217" s="239"/>
      <c r="DFD1217" s="240"/>
      <c r="DFE1217" s="240"/>
      <c r="DFF1217" s="235"/>
      <c r="DFG1217" s="236"/>
      <c r="DFH1217" s="237"/>
      <c r="DFI1217" s="238"/>
      <c r="DFJ1217" s="238"/>
      <c r="DFK1217" s="239"/>
      <c r="DFL1217" s="240"/>
      <c r="DFM1217" s="240"/>
      <c r="DFN1217" s="235"/>
      <c r="DFO1217" s="236"/>
      <c r="DFP1217" s="237"/>
      <c r="DFQ1217" s="238"/>
      <c r="DFR1217" s="238"/>
      <c r="DFS1217" s="239"/>
      <c r="DFT1217" s="240"/>
      <c r="DFU1217" s="240"/>
      <c r="DFV1217" s="235"/>
      <c r="DFW1217" s="236"/>
      <c r="DFX1217" s="237"/>
      <c r="DFY1217" s="238"/>
      <c r="DFZ1217" s="238"/>
      <c r="DGA1217" s="239"/>
      <c r="DGB1217" s="240"/>
      <c r="DGC1217" s="240"/>
      <c r="DGD1217" s="235"/>
      <c r="DGE1217" s="236"/>
      <c r="DGF1217" s="237"/>
      <c r="DGG1217" s="238"/>
      <c r="DGH1217" s="238"/>
      <c r="DGI1217" s="239"/>
      <c r="DGJ1217" s="240"/>
      <c r="DGK1217" s="240"/>
      <c r="DGL1217" s="235"/>
      <c r="DGM1217" s="236"/>
      <c r="DGN1217" s="237"/>
      <c r="DGO1217" s="238"/>
      <c r="DGP1217" s="238"/>
      <c r="DGQ1217" s="239"/>
      <c r="DGR1217" s="240"/>
      <c r="DGS1217" s="240"/>
      <c r="DGT1217" s="235"/>
      <c r="DGU1217" s="236"/>
      <c r="DGV1217" s="237"/>
      <c r="DGW1217" s="238"/>
      <c r="DGX1217" s="238"/>
      <c r="DGY1217" s="239"/>
      <c r="DGZ1217" s="240"/>
      <c r="DHA1217" s="240"/>
      <c r="DHB1217" s="235"/>
      <c r="DHC1217" s="236"/>
      <c r="DHD1217" s="237"/>
      <c r="DHE1217" s="238"/>
      <c r="DHF1217" s="238"/>
      <c r="DHG1217" s="239"/>
      <c r="DHH1217" s="240"/>
      <c r="DHI1217" s="240"/>
      <c r="DHJ1217" s="235"/>
      <c r="DHK1217" s="236"/>
      <c r="DHL1217" s="237"/>
      <c r="DHM1217" s="238"/>
      <c r="DHN1217" s="238"/>
      <c r="DHO1217" s="239"/>
      <c r="DHP1217" s="240"/>
      <c r="DHQ1217" s="240"/>
      <c r="DHR1217" s="235"/>
      <c r="DHS1217" s="236"/>
      <c r="DHT1217" s="237"/>
      <c r="DHU1217" s="238"/>
      <c r="DHV1217" s="238"/>
      <c r="DHW1217" s="239"/>
      <c r="DHX1217" s="240"/>
      <c r="DHY1217" s="240"/>
      <c r="DHZ1217" s="235"/>
      <c r="DIA1217" s="236"/>
      <c r="DIB1217" s="237"/>
      <c r="DIC1217" s="238"/>
      <c r="DID1217" s="238"/>
      <c r="DIE1217" s="239"/>
      <c r="DIF1217" s="240"/>
      <c r="DIG1217" s="240"/>
      <c r="DIH1217" s="235"/>
      <c r="DII1217" s="236"/>
      <c r="DIJ1217" s="237"/>
      <c r="DIK1217" s="238"/>
      <c r="DIL1217" s="238"/>
      <c r="DIM1217" s="239"/>
      <c r="DIN1217" s="240"/>
      <c r="DIO1217" s="240"/>
      <c r="DIP1217" s="235"/>
      <c r="DIQ1217" s="236"/>
      <c r="DIR1217" s="237"/>
      <c r="DIS1217" s="238"/>
      <c r="DIT1217" s="238"/>
      <c r="DIU1217" s="239"/>
      <c r="DIV1217" s="240"/>
      <c r="DIW1217" s="240"/>
      <c r="DIX1217" s="235"/>
      <c r="DIY1217" s="236"/>
      <c r="DIZ1217" s="237"/>
      <c r="DJA1217" s="238"/>
      <c r="DJB1217" s="238"/>
      <c r="DJC1217" s="239"/>
      <c r="DJD1217" s="240"/>
      <c r="DJE1217" s="240"/>
      <c r="DJF1217" s="235"/>
      <c r="DJG1217" s="236"/>
      <c r="DJH1217" s="237"/>
      <c r="DJI1217" s="238"/>
      <c r="DJJ1217" s="238"/>
      <c r="DJK1217" s="239"/>
      <c r="DJL1217" s="240"/>
      <c r="DJM1217" s="240"/>
      <c r="DJN1217" s="235"/>
      <c r="DJO1217" s="236"/>
      <c r="DJP1217" s="237"/>
      <c r="DJQ1217" s="238"/>
      <c r="DJR1217" s="238"/>
      <c r="DJS1217" s="239"/>
      <c r="DJT1217" s="240"/>
      <c r="DJU1217" s="240">
        <v>210</v>
      </c>
      <c r="DJV1217" s="235" t="e">
        <f>DJV1218+DJV1219</f>
        <v>#REF!</v>
      </c>
      <c r="DJW1217" s="236" t="s">
        <v>28</v>
      </c>
      <c r="DJX1217" s="237" t="s">
        <v>25</v>
      </c>
      <c r="DJY1217" s="238">
        <v>7</v>
      </c>
      <c r="DJZ1217" s="238">
        <v>2</v>
      </c>
      <c r="DKA1217" s="239" t="s">
        <v>236</v>
      </c>
      <c r="DKB1217" s="240">
        <v>0</v>
      </c>
      <c r="DKC1217" s="240">
        <v>210</v>
      </c>
      <c r="DKD1217" s="235" t="e">
        <f>DKD1218+DKD1219</f>
        <v>#REF!</v>
      </c>
      <c r="DKE1217" s="236" t="s">
        <v>28</v>
      </c>
      <c r="DKF1217" s="237" t="s">
        <v>25</v>
      </c>
      <c r="DKG1217" s="238">
        <v>7</v>
      </c>
      <c r="DKH1217" s="238">
        <v>2</v>
      </c>
      <c r="DKI1217" s="239" t="s">
        <v>236</v>
      </c>
      <c r="DKJ1217" s="240">
        <v>0</v>
      </c>
      <c r="DKK1217" s="240">
        <v>210</v>
      </c>
      <c r="DKL1217" s="235" t="e">
        <f>DKL1218+DKL1219</f>
        <v>#REF!</v>
      </c>
      <c r="DKM1217" s="236" t="s">
        <v>28</v>
      </c>
      <c r="DKN1217" s="237" t="s">
        <v>25</v>
      </c>
      <c r="DKO1217" s="238">
        <v>7</v>
      </c>
      <c r="DKP1217" s="238">
        <v>2</v>
      </c>
      <c r="DKQ1217" s="239" t="s">
        <v>236</v>
      </c>
      <c r="DKR1217" s="240">
        <v>0</v>
      </c>
      <c r="DKS1217" s="240">
        <v>210</v>
      </c>
      <c r="DKT1217" s="235" t="e">
        <f>DKT1218+DKT1219</f>
        <v>#REF!</v>
      </c>
      <c r="DKU1217" s="236" t="s">
        <v>28</v>
      </c>
      <c r="DKV1217" s="237" t="s">
        <v>25</v>
      </c>
      <c r="DKW1217" s="238">
        <v>7</v>
      </c>
      <c r="DKX1217" s="238">
        <v>2</v>
      </c>
      <c r="DKY1217" s="239" t="s">
        <v>236</v>
      </c>
      <c r="DKZ1217" s="240">
        <v>0</v>
      </c>
      <c r="DLA1217" s="240">
        <v>210</v>
      </c>
      <c r="DLB1217" s="235" t="e">
        <f>DLB1218+DLB1219</f>
        <v>#REF!</v>
      </c>
      <c r="DLC1217" s="236" t="s">
        <v>28</v>
      </c>
      <c r="DLD1217" s="237" t="s">
        <v>25</v>
      </c>
      <c r="DLE1217" s="238">
        <v>7</v>
      </c>
      <c r="DLF1217" s="238">
        <v>2</v>
      </c>
      <c r="DLG1217" s="239" t="s">
        <v>236</v>
      </c>
      <c r="DLH1217" s="240">
        <v>0</v>
      </c>
      <c r="DLI1217" s="240">
        <v>210</v>
      </c>
      <c r="DLJ1217" s="235" t="e">
        <f>DLJ1218+DLJ1219</f>
        <v>#REF!</v>
      </c>
      <c r="DLK1217" s="236" t="s">
        <v>28</v>
      </c>
      <c r="DLL1217" s="237" t="s">
        <v>25</v>
      </c>
      <c r="DLM1217" s="238">
        <v>7</v>
      </c>
      <c r="DLN1217" s="238">
        <v>2</v>
      </c>
      <c r="DLO1217" s="239" t="s">
        <v>236</v>
      </c>
      <c r="DLP1217" s="240">
        <v>0</v>
      </c>
      <c r="DLQ1217" s="240">
        <v>210</v>
      </c>
      <c r="DLR1217" s="235" t="e">
        <f>DLR1218+DLR1219</f>
        <v>#REF!</v>
      </c>
      <c r="DLS1217" s="236" t="s">
        <v>28</v>
      </c>
      <c r="DLT1217" s="237" t="s">
        <v>25</v>
      </c>
      <c r="DLU1217" s="238">
        <v>7</v>
      </c>
      <c r="DLV1217" s="238">
        <v>2</v>
      </c>
      <c r="DLW1217" s="239" t="s">
        <v>236</v>
      </c>
      <c r="DLX1217" s="240">
        <v>0</v>
      </c>
      <c r="DLY1217" s="240">
        <v>210</v>
      </c>
      <c r="DLZ1217" s="235" t="e">
        <f>DLZ1218+DLZ1219</f>
        <v>#REF!</v>
      </c>
      <c r="DMA1217" s="236" t="s">
        <v>28</v>
      </c>
      <c r="DMB1217" s="237" t="s">
        <v>25</v>
      </c>
      <c r="DMC1217" s="238">
        <v>7</v>
      </c>
      <c r="DMD1217" s="238">
        <v>2</v>
      </c>
      <c r="DME1217" s="239" t="s">
        <v>236</v>
      </c>
      <c r="DMF1217" s="240">
        <v>0</v>
      </c>
      <c r="DMG1217" s="240">
        <v>210</v>
      </c>
      <c r="DMH1217" s="235" t="e">
        <f>DMH1218+DMH1219</f>
        <v>#REF!</v>
      </c>
      <c r="DMI1217" s="236" t="s">
        <v>28</v>
      </c>
      <c r="DMJ1217" s="237" t="s">
        <v>25</v>
      </c>
      <c r="DMK1217" s="238">
        <v>7</v>
      </c>
      <c r="DML1217" s="238">
        <v>2</v>
      </c>
      <c r="DMM1217" s="239" t="s">
        <v>236</v>
      </c>
      <c r="DMN1217" s="240">
        <v>0</v>
      </c>
      <c r="DMO1217" s="240">
        <v>210</v>
      </c>
      <c r="DMP1217" s="235" t="e">
        <f>DMP1218+DMP1219</f>
        <v>#REF!</v>
      </c>
      <c r="DMQ1217" s="236" t="s">
        <v>28</v>
      </c>
      <c r="DMR1217" s="237" t="s">
        <v>25</v>
      </c>
      <c r="DMS1217" s="238">
        <v>7</v>
      </c>
      <c r="DMT1217" s="238">
        <v>2</v>
      </c>
      <c r="DMU1217" s="239" t="s">
        <v>236</v>
      </c>
      <c r="DMV1217" s="240">
        <v>0</v>
      </c>
      <c r="DMW1217" s="240">
        <v>210</v>
      </c>
      <c r="DMX1217" s="235" t="e">
        <f>DMX1218+DMX1219</f>
        <v>#REF!</v>
      </c>
      <c r="DMY1217" s="236" t="s">
        <v>28</v>
      </c>
      <c r="DMZ1217" s="237" t="s">
        <v>25</v>
      </c>
      <c r="DNA1217" s="238">
        <v>7</v>
      </c>
      <c r="DNB1217" s="238">
        <v>2</v>
      </c>
      <c r="DNC1217" s="239" t="s">
        <v>236</v>
      </c>
      <c r="DND1217" s="240">
        <v>0</v>
      </c>
      <c r="DNE1217" s="240">
        <v>210</v>
      </c>
      <c r="DNF1217" s="235" t="e">
        <f>DNF1218+DNF1219</f>
        <v>#REF!</v>
      </c>
      <c r="DNG1217" s="236" t="s">
        <v>28</v>
      </c>
      <c r="DNH1217" s="237" t="s">
        <v>25</v>
      </c>
      <c r="DNI1217" s="238">
        <v>7</v>
      </c>
      <c r="DNJ1217" s="238">
        <v>2</v>
      </c>
      <c r="DNK1217" s="239" t="s">
        <v>236</v>
      </c>
      <c r="DNL1217" s="240">
        <v>0</v>
      </c>
      <c r="DNM1217" s="240">
        <v>210</v>
      </c>
      <c r="DNN1217" s="235" t="e">
        <f>DNN1218+DNN1219</f>
        <v>#REF!</v>
      </c>
      <c r="DNO1217" s="236" t="s">
        <v>28</v>
      </c>
      <c r="DNP1217" s="237" t="s">
        <v>25</v>
      </c>
      <c r="DNQ1217" s="238">
        <v>7</v>
      </c>
      <c r="DNR1217" s="238">
        <v>2</v>
      </c>
      <c r="DNS1217" s="239" t="s">
        <v>236</v>
      </c>
      <c r="DNT1217" s="240">
        <v>0</v>
      </c>
      <c r="DNU1217" s="240">
        <v>210</v>
      </c>
      <c r="DNV1217" s="235" t="e">
        <f>DNV1218+DNV1219</f>
        <v>#REF!</v>
      </c>
      <c r="DNW1217" s="236" t="s">
        <v>28</v>
      </c>
      <c r="DNX1217" s="237" t="s">
        <v>25</v>
      </c>
      <c r="DNY1217" s="238">
        <v>7</v>
      </c>
      <c r="DNZ1217" s="238">
        <v>2</v>
      </c>
      <c r="DOA1217" s="239" t="s">
        <v>236</v>
      </c>
      <c r="DOB1217" s="240">
        <v>0</v>
      </c>
      <c r="DOC1217" s="240">
        <v>210</v>
      </c>
      <c r="DOD1217" s="235" t="e">
        <f>DOD1218+DOD1219</f>
        <v>#REF!</v>
      </c>
      <c r="DOE1217" s="236" t="s">
        <v>28</v>
      </c>
      <c r="DOF1217" s="237" t="s">
        <v>25</v>
      </c>
      <c r="DOG1217" s="238">
        <v>7</v>
      </c>
      <c r="DOH1217" s="238">
        <v>2</v>
      </c>
      <c r="DOI1217" s="239" t="s">
        <v>236</v>
      </c>
      <c r="DOJ1217" s="240">
        <v>0</v>
      </c>
      <c r="DOK1217" s="240">
        <v>210</v>
      </c>
      <c r="DOL1217" s="235" t="e">
        <f>DOL1218+DOL1219</f>
        <v>#REF!</v>
      </c>
      <c r="DOM1217" s="236" t="s">
        <v>28</v>
      </c>
      <c r="DON1217" s="237" t="s">
        <v>25</v>
      </c>
      <c r="DOO1217" s="238">
        <v>7</v>
      </c>
      <c r="DOP1217" s="238">
        <v>2</v>
      </c>
      <c r="DOQ1217" s="239" t="s">
        <v>236</v>
      </c>
      <c r="DOR1217" s="240">
        <v>0</v>
      </c>
      <c r="DOS1217" s="240">
        <v>210</v>
      </c>
      <c r="DOT1217" s="235" t="e">
        <f>DOT1218+DOT1219</f>
        <v>#REF!</v>
      </c>
      <c r="DOU1217" s="236" t="s">
        <v>28</v>
      </c>
      <c r="DOV1217" s="237" t="s">
        <v>25</v>
      </c>
      <c r="DOW1217" s="238">
        <v>7</v>
      </c>
      <c r="DOX1217" s="238">
        <v>2</v>
      </c>
      <c r="DOY1217" s="239" t="s">
        <v>236</v>
      </c>
      <c r="DOZ1217" s="240">
        <v>0</v>
      </c>
      <c r="DPA1217" s="240">
        <v>210</v>
      </c>
      <c r="DPB1217" s="235" t="e">
        <f>DPB1218+DPB1219</f>
        <v>#REF!</v>
      </c>
      <c r="DPC1217" s="236" t="s">
        <v>28</v>
      </c>
      <c r="DPD1217" s="237" t="s">
        <v>25</v>
      </c>
      <c r="DPE1217" s="238">
        <v>7</v>
      </c>
      <c r="DPF1217" s="238">
        <v>2</v>
      </c>
      <c r="DPG1217" s="239" t="s">
        <v>236</v>
      </c>
      <c r="DPH1217" s="240">
        <v>0</v>
      </c>
      <c r="DPI1217" s="240">
        <v>210</v>
      </c>
      <c r="DPJ1217" s="235" t="e">
        <f>DPJ1218+DPJ1219</f>
        <v>#REF!</v>
      </c>
      <c r="DPK1217" s="236" t="s">
        <v>28</v>
      </c>
      <c r="DPL1217" s="237" t="s">
        <v>25</v>
      </c>
      <c r="DPM1217" s="238">
        <v>7</v>
      </c>
      <c r="DPN1217" s="238">
        <v>2</v>
      </c>
      <c r="DPO1217" s="239" t="s">
        <v>236</v>
      </c>
      <c r="DPP1217" s="240">
        <v>0</v>
      </c>
      <c r="DPQ1217" s="240">
        <v>210</v>
      </c>
      <c r="DPR1217" s="235" t="e">
        <f>DPR1218+DPR1219</f>
        <v>#REF!</v>
      </c>
      <c r="DPS1217" s="236" t="s">
        <v>28</v>
      </c>
      <c r="DPT1217" s="237" t="s">
        <v>25</v>
      </c>
      <c r="DPU1217" s="238">
        <v>7</v>
      </c>
      <c r="DPV1217" s="238">
        <v>2</v>
      </c>
      <c r="DPW1217" s="239" t="s">
        <v>236</v>
      </c>
      <c r="DPX1217" s="240">
        <v>0</v>
      </c>
      <c r="DPY1217" s="240">
        <v>210</v>
      </c>
      <c r="DPZ1217" s="235" t="e">
        <f>DPZ1218+DPZ1219</f>
        <v>#REF!</v>
      </c>
      <c r="DQA1217" s="236" t="s">
        <v>28</v>
      </c>
      <c r="DQB1217" s="237" t="s">
        <v>25</v>
      </c>
      <c r="DQC1217" s="238">
        <v>7</v>
      </c>
      <c r="DQD1217" s="238">
        <v>2</v>
      </c>
      <c r="DQE1217" s="239" t="s">
        <v>236</v>
      </c>
      <c r="DQF1217" s="240">
        <v>0</v>
      </c>
      <c r="DQG1217" s="240">
        <v>210</v>
      </c>
      <c r="DQH1217" s="235" t="e">
        <f>DQH1218+DQH1219</f>
        <v>#REF!</v>
      </c>
      <c r="DQI1217" s="236" t="s">
        <v>28</v>
      </c>
      <c r="DQJ1217" s="237" t="s">
        <v>25</v>
      </c>
      <c r="DQK1217" s="238">
        <v>7</v>
      </c>
      <c r="DQL1217" s="238">
        <v>2</v>
      </c>
      <c r="DQM1217" s="239" t="s">
        <v>236</v>
      </c>
      <c r="DQN1217" s="240">
        <v>0</v>
      </c>
      <c r="DQO1217" s="240">
        <v>210</v>
      </c>
      <c r="DQP1217" s="235" t="e">
        <f>DQP1218+DQP1219</f>
        <v>#REF!</v>
      </c>
      <c r="DQQ1217" s="236" t="s">
        <v>28</v>
      </c>
      <c r="DQR1217" s="237" t="s">
        <v>25</v>
      </c>
      <c r="DQS1217" s="238">
        <v>7</v>
      </c>
      <c r="DQT1217" s="238">
        <v>2</v>
      </c>
      <c r="DQU1217" s="239" t="s">
        <v>236</v>
      </c>
      <c r="DQV1217" s="240">
        <v>0</v>
      </c>
      <c r="DQW1217" s="240">
        <v>210</v>
      </c>
      <c r="DQX1217" s="235" t="e">
        <f>DQX1218+DQX1219</f>
        <v>#REF!</v>
      </c>
      <c r="DQY1217" s="236" t="s">
        <v>28</v>
      </c>
      <c r="DQZ1217" s="237" t="s">
        <v>25</v>
      </c>
      <c r="DRA1217" s="238">
        <v>7</v>
      </c>
      <c r="DRB1217" s="238">
        <v>2</v>
      </c>
      <c r="DRC1217" s="239" t="s">
        <v>236</v>
      </c>
      <c r="DRD1217" s="240">
        <v>0</v>
      </c>
      <c r="DRE1217" s="240">
        <v>210</v>
      </c>
      <c r="DRF1217" s="235" t="e">
        <f>DRF1218+DRF1219</f>
        <v>#REF!</v>
      </c>
      <c r="DRG1217" s="236" t="s">
        <v>28</v>
      </c>
      <c r="DRH1217" s="237" t="s">
        <v>25</v>
      </c>
      <c r="DRI1217" s="238">
        <v>7</v>
      </c>
      <c r="DRJ1217" s="238">
        <v>2</v>
      </c>
      <c r="DRK1217" s="239" t="s">
        <v>236</v>
      </c>
      <c r="DRL1217" s="240">
        <v>0</v>
      </c>
      <c r="DRM1217" s="240">
        <v>210</v>
      </c>
      <c r="DRN1217" s="235" t="e">
        <f>DRN1218+DRN1219</f>
        <v>#REF!</v>
      </c>
      <c r="DRO1217" s="236" t="s">
        <v>28</v>
      </c>
      <c r="DRP1217" s="237" t="s">
        <v>25</v>
      </c>
      <c r="DRQ1217" s="238">
        <v>7</v>
      </c>
      <c r="DRR1217" s="238">
        <v>2</v>
      </c>
      <c r="DRS1217" s="239" t="s">
        <v>236</v>
      </c>
      <c r="DRT1217" s="240">
        <v>0</v>
      </c>
      <c r="DRU1217" s="240">
        <v>210</v>
      </c>
      <c r="DRV1217" s="235" t="e">
        <f>DRV1218+DRV1219</f>
        <v>#REF!</v>
      </c>
      <c r="DRW1217" s="236" t="s">
        <v>28</v>
      </c>
      <c r="DRX1217" s="237" t="s">
        <v>25</v>
      </c>
      <c r="DRY1217" s="238">
        <v>7</v>
      </c>
      <c r="DRZ1217" s="238">
        <v>2</v>
      </c>
      <c r="DSA1217" s="239" t="s">
        <v>236</v>
      </c>
      <c r="DSB1217" s="240">
        <v>0</v>
      </c>
      <c r="DSC1217" s="240">
        <v>210</v>
      </c>
      <c r="DSD1217" s="235" t="e">
        <f>DSD1218+DSD1219</f>
        <v>#REF!</v>
      </c>
      <c r="DSE1217" s="236" t="s">
        <v>28</v>
      </c>
      <c r="DSF1217" s="237" t="s">
        <v>25</v>
      </c>
      <c r="DSG1217" s="238">
        <v>7</v>
      </c>
      <c r="DSH1217" s="238">
        <v>2</v>
      </c>
      <c r="DSI1217" s="239" t="s">
        <v>236</v>
      </c>
      <c r="DSJ1217" s="240">
        <v>0</v>
      </c>
      <c r="DSK1217" s="240">
        <v>210</v>
      </c>
      <c r="DSL1217" s="235" t="e">
        <f>DSL1218+DSL1219</f>
        <v>#REF!</v>
      </c>
      <c r="DSM1217" s="236" t="s">
        <v>28</v>
      </c>
      <c r="DSN1217" s="237" t="s">
        <v>25</v>
      </c>
      <c r="DSO1217" s="238">
        <v>7</v>
      </c>
      <c r="DSP1217" s="238">
        <v>2</v>
      </c>
      <c r="DSQ1217" s="239" t="s">
        <v>236</v>
      </c>
      <c r="DSR1217" s="240">
        <v>0</v>
      </c>
      <c r="DSS1217" s="240">
        <v>210</v>
      </c>
      <c r="DST1217" s="235" t="e">
        <f>DST1218+DST1219</f>
        <v>#REF!</v>
      </c>
      <c r="DSU1217" s="236" t="s">
        <v>28</v>
      </c>
      <c r="DSV1217" s="237" t="s">
        <v>25</v>
      </c>
      <c r="DSW1217" s="238">
        <v>7</v>
      </c>
      <c r="DSX1217" s="238">
        <v>2</v>
      </c>
      <c r="DSY1217" s="239" t="s">
        <v>236</v>
      </c>
      <c r="DSZ1217" s="240">
        <v>0</v>
      </c>
      <c r="DTA1217" s="240">
        <v>210</v>
      </c>
      <c r="DTB1217" s="235" t="e">
        <f>DTB1218+DTB1219</f>
        <v>#REF!</v>
      </c>
      <c r="DTC1217" s="236" t="s">
        <v>28</v>
      </c>
      <c r="DTD1217" s="237" t="s">
        <v>25</v>
      </c>
      <c r="DTE1217" s="238">
        <v>7</v>
      </c>
      <c r="DTF1217" s="238">
        <v>2</v>
      </c>
      <c r="DTG1217" s="239" t="s">
        <v>236</v>
      </c>
      <c r="DTH1217" s="240">
        <v>0</v>
      </c>
      <c r="DTI1217" s="240">
        <v>210</v>
      </c>
      <c r="DTJ1217" s="235" t="e">
        <f>DTJ1218+DTJ1219</f>
        <v>#REF!</v>
      </c>
      <c r="DTK1217" s="236" t="s">
        <v>28</v>
      </c>
      <c r="DTL1217" s="237" t="s">
        <v>25</v>
      </c>
      <c r="DTM1217" s="238">
        <v>7</v>
      </c>
      <c r="DTN1217" s="238">
        <v>2</v>
      </c>
      <c r="DTO1217" s="239" t="s">
        <v>236</v>
      </c>
      <c r="DTP1217" s="240">
        <v>0</v>
      </c>
      <c r="DTQ1217" s="240">
        <v>210</v>
      </c>
      <c r="DTR1217" s="235" t="e">
        <f>DTR1218+DTR1219</f>
        <v>#REF!</v>
      </c>
      <c r="DTS1217" s="236" t="s">
        <v>28</v>
      </c>
      <c r="DTT1217" s="237" t="s">
        <v>25</v>
      </c>
      <c r="DTU1217" s="238">
        <v>7</v>
      </c>
      <c r="DTV1217" s="238">
        <v>2</v>
      </c>
      <c r="DTW1217" s="239" t="s">
        <v>236</v>
      </c>
      <c r="DTX1217" s="240">
        <v>0</v>
      </c>
      <c r="DTY1217" s="240">
        <v>210</v>
      </c>
      <c r="DTZ1217" s="235" t="e">
        <f>DTZ1218+DTZ1219</f>
        <v>#REF!</v>
      </c>
      <c r="DUA1217" s="236" t="s">
        <v>28</v>
      </c>
      <c r="DUB1217" s="237" t="s">
        <v>25</v>
      </c>
      <c r="DUC1217" s="238">
        <v>7</v>
      </c>
      <c r="DUD1217" s="238">
        <v>2</v>
      </c>
      <c r="DUE1217" s="239" t="s">
        <v>236</v>
      </c>
      <c r="DUF1217" s="240">
        <v>0</v>
      </c>
      <c r="DUG1217" s="240">
        <v>210</v>
      </c>
      <c r="DUH1217" s="235" t="e">
        <f>DUH1218+DUH1219</f>
        <v>#REF!</v>
      </c>
      <c r="DUI1217" s="236" t="s">
        <v>28</v>
      </c>
      <c r="DUJ1217" s="237" t="s">
        <v>25</v>
      </c>
      <c r="DUK1217" s="238">
        <v>7</v>
      </c>
      <c r="DUL1217" s="238">
        <v>2</v>
      </c>
      <c r="DUM1217" s="239" t="s">
        <v>236</v>
      </c>
      <c r="DUN1217" s="240">
        <v>0</v>
      </c>
      <c r="DUO1217" s="240">
        <v>210</v>
      </c>
      <c r="DUP1217" s="235" t="e">
        <f>DUP1218+DUP1219</f>
        <v>#REF!</v>
      </c>
      <c r="DUQ1217" s="236" t="s">
        <v>28</v>
      </c>
      <c r="DUR1217" s="237" t="s">
        <v>25</v>
      </c>
      <c r="DUS1217" s="238">
        <v>7</v>
      </c>
      <c r="DUT1217" s="238">
        <v>2</v>
      </c>
      <c r="DUU1217" s="239" t="s">
        <v>236</v>
      </c>
      <c r="DUV1217" s="240">
        <v>0</v>
      </c>
      <c r="DUW1217" s="240">
        <v>210</v>
      </c>
      <c r="DUX1217" s="235" t="e">
        <f>DUX1218+DUX1219</f>
        <v>#REF!</v>
      </c>
      <c r="DUY1217" s="236" t="s">
        <v>28</v>
      </c>
      <c r="DUZ1217" s="237" t="s">
        <v>25</v>
      </c>
      <c r="DVA1217" s="238">
        <v>7</v>
      </c>
      <c r="DVB1217" s="238">
        <v>2</v>
      </c>
      <c r="DVC1217" s="239" t="s">
        <v>236</v>
      </c>
      <c r="DVD1217" s="240">
        <v>0</v>
      </c>
      <c r="DVE1217" s="240">
        <v>210</v>
      </c>
      <c r="DVF1217" s="235" t="e">
        <f>DVF1218+DVF1219</f>
        <v>#REF!</v>
      </c>
      <c r="DVG1217" s="236" t="s">
        <v>28</v>
      </c>
      <c r="DVH1217" s="237" t="s">
        <v>25</v>
      </c>
      <c r="DVI1217" s="238">
        <v>7</v>
      </c>
      <c r="DVJ1217" s="238">
        <v>2</v>
      </c>
      <c r="DVK1217" s="239" t="s">
        <v>236</v>
      </c>
      <c r="DVL1217" s="240">
        <v>0</v>
      </c>
      <c r="DVM1217" s="240">
        <v>210</v>
      </c>
      <c r="DVN1217" s="235" t="e">
        <f>DVN1218+DVN1219</f>
        <v>#REF!</v>
      </c>
      <c r="DVO1217" s="236" t="s">
        <v>28</v>
      </c>
      <c r="DVP1217" s="237" t="s">
        <v>25</v>
      </c>
      <c r="DVQ1217" s="238">
        <v>7</v>
      </c>
      <c r="DVR1217" s="238">
        <v>2</v>
      </c>
      <c r="DVS1217" s="239" t="s">
        <v>236</v>
      </c>
      <c r="DVT1217" s="240">
        <v>0</v>
      </c>
      <c r="DVU1217" s="240">
        <v>210</v>
      </c>
      <c r="DVV1217" s="235" t="e">
        <f>DVV1218+DVV1219</f>
        <v>#REF!</v>
      </c>
      <c r="DVW1217" s="236" t="s">
        <v>28</v>
      </c>
      <c r="DVX1217" s="237" t="s">
        <v>25</v>
      </c>
      <c r="DVY1217" s="238">
        <v>7</v>
      </c>
      <c r="DVZ1217" s="238">
        <v>2</v>
      </c>
      <c r="DWA1217" s="239" t="s">
        <v>236</v>
      </c>
      <c r="DWB1217" s="240">
        <v>0</v>
      </c>
      <c r="DWC1217" s="240">
        <v>210</v>
      </c>
      <c r="DWD1217" s="235" t="e">
        <f>DWD1218+DWD1219</f>
        <v>#REF!</v>
      </c>
      <c r="DWE1217" s="236" t="s">
        <v>28</v>
      </c>
      <c r="DWF1217" s="237" t="s">
        <v>25</v>
      </c>
      <c r="DWG1217" s="238">
        <v>7</v>
      </c>
      <c r="DWH1217" s="238">
        <v>2</v>
      </c>
      <c r="DWI1217" s="239" t="s">
        <v>236</v>
      </c>
      <c r="DWJ1217" s="240">
        <v>0</v>
      </c>
      <c r="DWK1217" s="240">
        <v>210</v>
      </c>
      <c r="DWL1217" s="235" t="e">
        <f>DWL1218+DWL1219</f>
        <v>#REF!</v>
      </c>
      <c r="DWM1217" s="236" t="s">
        <v>28</v>
      </c>
      <c r="DWN1217" s="237" t="s">
        <v>25</v>
      </c>
      <c r="DWO1217" s="238">
        <v>7</v>
      </c>
      <c r="DWP1217" s="238">
        <v>2</v>
      </c>
      <c r="DWQ1217" s="239" t="s">
        <v>236</v>
      </c>
      <c r="DWR1217" s="240">
        <v>0</v>
      </c>
      <c r="DWS1217" s="240">
        <v>210</v>
      </c>
      <c r="DWT1217" s="235" t="e">
        <f>DWT1218+DWT1219</f>
        <v>#REF!</v>
      </c>
      <c r="DWU1217" s="236" t="s">
        <v>28</v>
      </c>
      <c r="DWV1217" s="237" t="s">
        <v>25</v>
      </c>
      <c r="DWW1217" s="238">
        <v>7</v>
      </c>
      <c r="DWX1217" s="238">
        <v>2</v>
      </c>
      <c r="DWY1217" s="239" t="s">
        <v>236</v>
      </c>
      <c r="DWZ1217" s="240">
        <v>0</v>
      </c>
      <c r="DXA1217" s="240">
        <v>210</v>
      </c>
      <c r="DXB1217" s="235" t="e">
        <f>DXB1218+DXB1219</f>
        <v>#REF!</v>
      </c>
      <c r="DXC1217" s="236" t="s">
        <v>28</v>
      </c>
      <c r="DXD1217" s="237" t="s">
        <v>25</v>
      </c>
      <c r="DXE1217" s="238">
        <v>7</v>
      </c>
      <c r="DXF1217" s="238">
        <v>2</v>
      </c>
      <c r="DXG1217" s="239" t="s">
        <v>236</v>
      </c>
      <c r="DXH1217" s="240">
        <v>0</v>
      </c>
      <c r="DXI1217" s="240">
        <v>210</v>
      </c>
      <c r="DXJ1217" s="235" t="e">
        <f>DXJ1218+DXJ1219</f>
        <v>#REF!</v>
      </c>
      <c r="DXK1217" s="236" t="s">
        <v>28</v>
      </c>
      <c r="DXL1217" s="237" t="s">
        <v>25</v>
      </c>
      <c r="DXM1217" s="238">
        <v>7</v>
      </c>
      <c r="DXN1217" s="238">
        <v>2</v>
      </c>
      <c r="DXO1217" s="239" t="s">
        <v>236</v>
      </c>
      <c r="DXP1217" s="240">
        <v>0</v>
      </c>
      <c r="DXQ1217" s="240">
        <v>210</v>
      </c>
      <c r="DXR1217" s="235" t="e">
        <f>DXR1218+DXR1219</f>
        <v>#REF!</v>
      </c>
      <c r="DXS1217" s="236" t="s">
        <v>28</v>
      </c>
      <c r="DXT1217" s="237" t="s">
        <v>25</v>
      </c>
      <c r="DXU1217" s="238">
        <v>7</v>
      </c>
      <c r="DXV1217" s="238">
        <v>2</v>
      </c>
      <c r="DXW1217" s="239" t="s">
        <v>236</v>
      </c>
      <c r="DXX1217" s="240">
        <v>0</v>
      </c>
      <c r="DXY1217" s="240">
        <v>210</v>
      </c>
      <c r="DXZ1217" s="235" t="e">
        <f>DXZ1218+DXZ1219</f>
        <v>#REF!</v>
      </c>
      <c r="DYA1217" s="236" t="s">
        <v>28</v>
      </c>
      <c r="DYB1217" s="237" t="s">
        <v>25</v>
      </c>
      <c r="DYC1217" s="238">
        <v>7</v>
      </c>
      <c r="DYD1217" s="238">
        <v>2</v>
      </c>
      <c r="DYE1217" s="239" t="s">
        <v>236</v>
      </c>
      <c r="DYF1217" s="240">
        <v>0</v>
      </c>
      <c r="DYG1217" s="240">
        <v>210</v>
      </c>
      <c r="DYH1217" s="235" t="e">
        <f>DYH1218+DYH1219</f>
        <v>#REF!</v>
      </c>
      <c r="DYI1217" s="236" t="s">
        <v>28</v>
      </c>
      <c r="DYJ1217" s="237" t="s">
        <v>25</v>
      </c>
      <c r="DYK1217" s="238">
        <v>7</v>
      </c>
      <c r="DYL1217" s="238">
        <v>2</v>
      </c>
      <c r="DYM1217" s="239" t="s">
        <v>236</v>
      </c>
      <c r="DYN1217" s="240">
        <v>0</v>
      </c>
      <c r="DYO1217" s="240">
        <v>210</v>
      </c>
      <c r="DYP1217" s="235" t="e">
        <f>DYP1218+DYP1219</f>
        <v>#REF!</v>
      </c>
      <c r="DYQ1217" s="236" t="s">
        <v>28</v>
      </c>
      <c r="DYR1217" s="237" t="s">
        <v>25</v>
      </c>
      <c r="DYS1217" s="238">
        <v>7</v>
      </c>
      <c r="DYT1217" s="238">
        <v>2</v>
      </c>
      <c r="DYU1217" s="239" t="s">
        <v>236</v>
      </c>
      <c r="DYV1217" s="240">
        <v>0</v>
      </c>
      <c r="DYW1217" s="240">
        <v>210</v>
      </c>
      <c r="DYX1217" s="235" t="e">
        <f>DYX1218+DYX1219</f>
        <v>#REF!</v>
      </c>
      <c r="DYY1217" s="236" t="s">
        <v>28</v>
      </c>
      <c r="DYZ1217" s="237" t="s">
        <v>25</v>
      </c>
      <c r="DZA1217" s="238">
        <v>7</v>
      </c>
      <c r="DZB1217" s="238">
        <v>2</v>
      </c>
      <c r="DZC1217" s="239" t="s">
        <v>236</v>
      </c>
      <c r="DZD1217" s="240">
        <v>0</v>
      </c>
      <c r="DZE1217" s="240">
        <v>210</v>
      </c>
      <c r="DZF1217" s="235" t="e">
        <f>DZF1218+DZF1219</f>
        <v>#REF!</v>
      </c>
      <c r="DZG1217" s="236" t="s">
        <v>28</v>
      </c>
      <c r="DZH1217" s="237" t="s">
        <v>25</v>
      </c>
      <c r="DZI1217" s="238">
        <v>7</v>
      </c>
      <c r="DZJ1217" s="238">
        <v>2</v>
      </c>
      <c r="DZK1217" s="239" t="s">
        <v>236</v>
      </c>
      <c r="DZL1217" s="240">
        <v>0</v>
      </c>
      <c r="DZM1217" s="240">
        <v>210</v>
      </c>
      <c r="DZN1217" s="235" t="e">
        <f>DZN1218+DZN1219</f>
        <v>#REF!</v>
      </c>
      <c r="DZO1217" s="236" t="s">
        <v>28</v>
      </c>
      <c r="DZP1217" s="237" t="s">
        <v>25</v>
      </c>
      <c r="DZQ1217" s="238">
        <v>7</v>
      </c>
      <c r="DZR1217" s="238">
        <v>2</v>
      </c>
      <c r="DZS1217" s="239" t="s">
        <v>236</v>
      </c>
      <c r="DZT1217" s="240">
        <v>0</v>
      </c>
      <c r="DZU1217" s="240">
        <v>210</v>
      </c>
      <c r="DZV1217" s="235" t="e">
        <f>DZV1218+DZV1219</f>
        <v>#REF!</v>
      </c>
      <c r="DZW1217" s="236" t="s">
        <v>28</v>
      </c>
      <c r="DZX1217" s="237" t="s">
        <v>25</v>
      </c>
      <c r="DZY1217" s="238">
        <v>7</v>
      </c>
      <c r="DZZ1217" s="238">
        <v>2</v>
      </c>
      <c r="EAA1217" s="239" t="s">
        <v>236</v>
      </c>
      <c r="EAB1217" s="240">
        <v>0</v>
      </c>
      <c r="EAC1217" s="240">
        <v>210</v>
      </c>
      <c r="EAD1217" s="235" t="e">
        <f>EAD1218+EAD1219</f>
        <v>#REF!</v>
      </c>
      <c r="EAE1217" s="236" t="s">
        <v>28</v>
      </c>
      <c r="EAF1217" s="237" t="s">
        <v>25</v>
      </c>
      <c r="EAG1217" s="238">
        <v>7</v>
      </c>
      <c r="EAH1217" s="238">
        <v>2</v>
      </c>
      <c r="EAI1217" s="239" t="s">
        <v>236</v>
      </c>
      <c r="EAJ1217" s="240">
        <v>0</v>
      </c>
      <c r="EAK1217" s="240">
        <v>210</v>
      </c>
      <c r="EAL1217" s="235" t="e">
        <f>EAL1218+EAL1219</f>
        <v>#REF!</v>
      </c>
      <c r="EAM1217" s="236" t="s">
        <v>28</v>
      </c>
      <c r="EAN1217" s="237" t="s">
        <v>25</v>
      </c>
      <c r="EAO1217" s="238">
        <v>7</v>
      </c>
      <c r="EAP1217" s="238">
        <v>2</v>
      </c>
      <c r="EAQ1217" s="239" t="s">
        <v>236</v>
      </c>
      <c r="EAR1217" s="240">
        <v>0</v>
      </c>
      <c r="EAS1217" s="240">
        <v>210</v>
      </c>
      <c r="EAT1217" s="235" t="e">
        <f>EAT1218+EAT1219</f>
        <v>#REF!</v>
      </c>
      <c r="EAU1217" s="236" t="s">
        <v>28</v>
      </c>
      <c r="EAV1217" s="237" t="s">
        <v>25</v>
      </c>
      <c r="EAW1217" s="238">
        <v>7</v>
      </c>
      <c r="EAX1217" s="238">
        <v>2</v>
      </c>
      <c r="EAY1217" s="239" t="s">
        <v>236</v>
      </c>
      <c r="EAZ1217" s="240">
        <v>0</v>
      </c>
      <c r="EBA1217" s="240">
        <v>210</v>
      </c>
      <c r="EBB1217" s="235" t="e">
        <f>EBB1218+EBB1219</f>
        <v>#REF!</v>
      </c>
      <c r="EBC1217" s="236" t="s">
        <v>28</v>
      </c>
      <c r="EBD1217" s="237" t="s">
        <v>25</v>
      </c>
      <c r="EBE1217" s="238">
        <v>7</v>
      </c>
      <c r="EBF1217" s="238">
        <v>2</v>
      </c>
      <c r="EBG1217" s="239" t="s">
        <v>236</v>
      </c>
      <c r="EBH1217" s="240">
        <v>0</v>
      </c>
      <c r="EBI1217" s="240">
        <v>210</v>
      </c>
      <c r="EBJ1217" s="235" t="e">
        <f>EBJ1218+EBJ1219</f>
        <v>#REF!</v>
      </c>
      <c r="EBK1217" s="236" t="s">
        <v>28</v>
      </c>
      <c r="EBL1217" s="237" t="s">
        <v>25</v>
      </c>
      <c r="EBM1217" s="238">
        <v>7</v>
      </c>
      <c r="EBN1217" s="238">
        <v>2</v>
      </c>
      <c r="EBO1217" s="239" t="s">
        <v>236</v>
      </c>
      <c r="EBP1217" s="240">
        <v>0</v>
      </c>
      <c r="EBQ1217" s="240">
        <v>210</v>
      </c>
      <c r="EBR1217" s="235" t="e">
        <f>EBR1218+EBR1219</f>
        <v>#REF!</v>
      </c>
      <c r="EBS1217" s="236" t="s">
        <v>28</v>
      </c>
      <c r="EBT1217" s="237" t="s">
        <v>25</v>
      </c>
      <c r="EBU1217" s="238">
        <v>7</v>
      </c>
      <c r="EBV1217" s="238">
        <v>2</v>
      </c>
      <c r="EBW1217" s="239" t="s">
        <v>236</v>
      </c>
      <c r="EBX1217" s="240">
        <v>0</v>
      </c>
      <c r="EBY1217" s="240">
        <v>210</v>
      </c>
      <c r="EBZ1217" s="235" t="e">
        <f>EBZ1218+EBZ1219</f>
        <v>#REF!</v>
      </c>
      <c r="ECA1217" s="236" t="s">
        <v>28</v>
      </c>
      <c r="ECB1217" s="237" t="s">
        <v>25</v>
      </c>
      <c r="ECC1217" s="238">
        <v>7</v>
      </c>
      <c r="ECD1217" s="238">
        <v>2</v>
      </c>
      <c r="ECE1217" s="239" t="s">
        <v>236</v>
      </c>
      <c r="ECF1217" s="240">
        <v>0</v>
      </c>
      <c r="ECG1217" s="240">
        <v>210</v>
      </c>
      <c r="ECH1217" s="235" t="e">
        <f>ECH1218+ECH1219</f>
        <v>#REF!</v>
      </c>
      <c r="ECI1217" s="236" t="s">
        <v>28</v>
      </c>
      <c r="ECJ1217" s="237" t="s">
        <v>25</v>
      </c>
      <c r="ECK1217" s="238">
        <v>7</v>
      </c>
      <c r="ECL1217" s="238">
        <v>2</v>
      </c>
      <c r="ECM1217" s="239" t="s">
        <v>236</v>
      </c>
      <c r="ECN1217" s="240">
        <v>0</v>
      </c>
      <c r="ECO1217" s="240">
        <v>210</v>
      </c>
      <c r="ECP1217" s="235" t="e">
        <f>ECP1218+ECP1219</f>
        <v>#REF!</v>
      </c>
      <c r="ECQ1217" s="236" t="s">
        <v>28</v>
      </c>
      <c r="ECR1217" s="237" t="s">
        <v>25</v>
      </c>
      <c r="ECS1217" s="238">
        <v>7</v>
      </c>
      <c r="ECT1217" s="238">
        <v>2</v>
      </c>
      <c r="ECU1217" s="239" t="s">
        <v>236</v>
      </c>
      <c r="ECV1217" s="240">
        <v>0</v>
      </c>
      <c r="ECW1217" s="240">
        <v>210</v>
      </c>
      <c r="ECX1217" s="235" t="e">
        <f>ECX1218+ECX1219</f>
        <v>#REF!</v>
      </c>
      <c r="ECY1217" s="236" t="s">
        <v>28</v>
      </c>
      <c r="ECZ1217" s="237" t="s">
        <v>25</v>
      </c>
      <c r="EDA1217" s="238">
        <v>7</v>
      </c>
      <c r="EDB1217" s="238">
        <v>2</v>
      </c>
      <c r="EDC1217" s="239" t="s">
        <v>236</v>
      </c>
      <c r="EDD1217" s="240">
        <v>0</v>
      </c>
      <c r="EDE1217" s="240">
        <v>210</v>
      </c>
      <c r="EDF1217" s="235" t="e">
        <f>EDF1218+EDF1219</f>
        <v>#REF!</v>
      </c>
      <c r="EDG1217" s="236" t="s">
        <v>28</v>
      </c>
      <c r="EDH1217" s="237" t="s">
        <v>25</v>
      </c>
      <c r="EDI1217" s="238">
        <v>7</v>
      </c>
      <c r="EDJ1217" s="238">
        <v>2</v>
      </c>
      <c r="EDK1217" s="239" t="s">
        <v>236</v>
      </c>
      <c r="EDL1217" s="240">
        <v>0</v>
      </c>
      <c r="EDM1217" s="240">
        <v>210</v>
      </c>
      <c r="EDN1217" s="235" t="e">
        <f>EDN1218+EDN1219</f>
        <v>#REF!</v>
      </c>
      <c r="EDO1217" s="236" t="s">
        <v>28</v>
      </c>
      <c r="EDP1217" s="237" t="s">
        <v>25</v>
      </c>
      <c r="EDQ1217" s="238">
        <v>7</v>
      </c>
      <c r="EDR1217" s="238">
        <v>2</v>
      </c>
      <c r="EDS1217" s="239" t="s">
        <v>236</v>
      </c>
      <c r="EDT1217" s="240">
        <v>0</v>
      </c>
      <c r="EDU1217" s="240">
        <v>210</v>
      </c>
      <c r="EDV1217" s="235" t="e">
        <f>EDV1218+EDV1219</f>
        <v>#REF!</v>
      </c>
      <c r="EDW1217" s="236" t="s">
        <v>28</v>
      </c>
      <c r="EDX1217" s="237" t="s">
        <v>25</v>
      </c>
      <c r="EDY1217" s="238">
        <v>7</v>
      </c>
      <c r="EDZ1217" s="238">
        <v>2</v>
      </c>
      <c r="EEA1217" s="239" t="s">
        <v>236</v>
      </c>
      <c r="EEB1217" s="240">
        <v>0</v>
      </c>
      <c r="EEC1217" s="240">
        <v>210</v>
      </c>
      <c r="EED1217" s="235" t="e">
        <f>EED1218+EED1219</f>
        <v>#REF!</v>
      </c>
      <c r="EEE1217" s="236" t="s">
        <v>28</v>
      </c>
      <c r="EEF1217" s="237" t="s">
        <v>25</v>
      </c>
      <c r="EEG1217" s="238">
        <v>7</v>
      </c>
      <c r="EEH1217" s="238">
        <v>2</v>
      </c>
      <c r="EEI1217" s="239" t="s">
        <v>236</v>
      </c>
      <c r="EEJ1217" s="240">
        <v>0</v>
      </c>
      <c r="EEK1217" s="240">
        <v>210</v>
      </c>
      <c r="EEL1217" s="235" t="e">
        <f>EEL1218+EEL1219</f>
        <v>#REF!</v>
      </c>
      <c r="EEM1217" s="236" t="s">
        <v>28</v>
      </c>
      <c r="EEN1217" s="237" t="s">
        <v>25</v>
      </c>
      <c r="EEO1217" s="238">
        <v>7</v>
      </c>
      <c r="EEP1217" s="238">
        <v>2</v>
      </c>
      <c r="EEQ1217" s="239" t="s">
        <v>236</v>
      </c>
      <c r="EER1217" s="240">
        <v>0</v>
      </c>
      <c r="EES1217" s="240">
        <v>210</v>
      </c>
      <c r="EET1217" s="235" t="e">
        <f>EET1218+EET1219</f>
        <v>#REF!</v>
      </c>
      <c r="EEU1217" s="236" t="s">
        <v>28</v>
      </c>
      <c r="EEV1217" s="237" t="s">
        <v>25</v>
      </c>
      <c r="EEW1217" s="238">
        <v>7</v>
      </c>
      <c r="EEX1217" s="238">
        <v>2</v>
      </c>
      <c r="EEY1217" s="239" t="s">
        <v>236</v>
      </c>
      <c r="EEZ1217" s="240">
        <v>0</v>
      </c>
      <c r="EFA1217" s="240">
        <v>210</v>
      </c>
      <c r="EFB1217" s="235" t="e">
        <f>EFB1218+EFB1219</f>
        <v>#REF!</v>
      </c>
      <c r="EFC1217" s="236" t="s">
        <v>28</v>
      </c>
      <c r="EFD1217" s="237" t="s">
        <v>25</v>
      </c>
      <c r="EFE1217" s="238">
        <v>7</v>
      </c>
      <c r="EFF1217" s="238">
        <v>2</v>
      </c>
      <c r="EFG1217" s="239" t="s">
        <v>236</v>
      </c>
      <c r="EFH1217" s="240">
        <v>0</v>
      </c>
      <c r="EFI1217" s="240">
        <v>210</v>
      </c>
      <c r="EFJ1217" s="235" t="e">
        <f>EFJ1218+EFJ1219</f>
        <v>#REF!</v>
      </c>
      <c r="EFK1217" s="236" t="s">
        <v>28</v>
      </c>
      <c r="EFL1217" s="237" t="s">
        <v>25</v>
      </c>
      <c r="EFM1217" s="238">
        <v>7</v>
      </c>
      <c r="EFN1217" s="238">
        <v>2</v>
      </c>
      <c r="EFO1217" s="239" t="s">
        <v>236</v>
      </c>
      <c r="EFP1217" s="240">
        <v>0</v>
      </c>
      <c r="EFQ1217" s="240">
        <v>210</v>
      </c>
      <c r="EFR1217" s="235" t="e">
        <f>EFR1218+EFR1219</f>
        <v>#REF!</v>
      </c>
      <c r="EFS1217" s="236" t="s">
        <v>28</v>
      </c>
      <c r="EFT1217" s="237" t="s">
        <v>25</v>
      </c>
      <c r="EFU1217" s="238">
        <v>7</v>
      </c>
      <c r="EFV1217" s="238">
        <v>2</v>
      </c>
      <c r="EFW1217" s="239" t="s">
        <v>236</v>
      </c>
      <c r="EFX1217" s="240">
        <v>0</v>
      </c>
      <c r="EFY1217" s="240">
        <v>210</v>
      </c>
      <c r="EFZ1217" s="235" t="e">
        <f>EFZ1218+EFZ1219</f>
        <v>#REF!</v>
      </c>
      <c r="EGA1217" s="236" t="s">
        <v>28</v>
      </c>
      <c r="EGB1217" s="237" t="s">
        <v>25</v>
      </c>
      <c r="EGC1217" s="238">
        <v>7</v>
      </c>
      <c r="EGD1217" s="238">
        <v>2</v>
      </c>
      <c r="EGE1217" s="239" t="s">
        <v>236</v>
      </c>
      <c r="EGF1217" s="240">
        <v>0</v>
      </c>
      <c r="EGG1217" s="240">
        <v>210</v>
      </c>
      <c r="EGH1217" s="235" t="e">
        <f>EGH1218+EGH1219</f>
        <v>#REF!</v>
      </c>
      <c r="EGI1217" s="236" t="s">
        <v>28</v>
      </c>
      <c r="EGJ1217" s="237" t="s">
        <v>25</v>
      </c>
      <c r="EGK1217" s="238">
        <v>7</v>
      </c>
      <c r="EGL1217" s="238">
        <v>2</v>
      </c>
      <c r="EGM1217" s="239" t="s">
        <v>236</v>
      </c>
      <c r="EGN1217" s="240">
        <v>0</v>
      </c>
      <c r="EGO1217" s="240">
        <v>210</v>
      </c>
      <c r="EGP1217" s="235" t="e">
        <f>EGP1218+EGP1219</f>
        <v>#REF!</v>
      </c>
      <c r="EGQ1217" s="236" t="s">
        <v>28</v>
      </c>
      <c r="EGR1217" s="237" t="s">
        <v>25</v>
      </c>
      <c r="EGS1217" s="238">
        <v>7</v>
      </c>
      <c r="EGT1217" s="238">
        <v>2</v>
      </c>
      <c r="EGU1217" s="239" t="s">
        <v>236</v>
      </c>
      <c r="EGV1217" s="240">
        <v>0</v>
      </c>
      <c r="EGW1217" s="240">
        <v>210</v>
      </c>
      <c r="EGX1217" s="235" t="e">
        <f>EGX1218+EGX1219</f>
        <v>#REF!</v>
      </c>
      <c r="EGY1217" s="236" t="s">
        <v>28</v>
      </c>
      <c r="EGZ1217" s="237" t="s">
        <v>25</v>
      </c>
      <c r="EHA1217" s="238">
        <v>7</v>
      </c>
      <c r="EHB1217" s="238">
        <v>2</v>
      </c>
      <c r="EHC1217" s="239" t="s">
        <v>236</v>
      </c>
      <c r="EHD1217" s="240">
        <v>0</v>
      </c>
      <c r="EHE1217" s="240">
        <v>210</v>
      </c>
      <c r="EHF1217" s="235" t="e">
        <f>EHF1218+EHF1219</f>
        <v>#REF!</v>
      </c>
      <c r="EHG1217" s="236" t="s">
        <v>28</v>
      </c>
      <c r="EHH1217" s="237" t="s">
        <v>25</v>
      </c>
      <c r="EHI1217" s="238">
        <v>7</v>
      </c>
      <c r="EHJ1217" s="238">
        <v>2</v>
      </c>
      <c r="EHK1217" s="239" t="s">
        <v>236</v>
      </c>
      <c r="EHL1217" s="240">
        <v>0</v>
      </c>
      <c r="EHM1217" s="240">
        <v>210</v>
      </c>
      <c r="EHN1217" s="235" t="e">
        <f>EHN1218+EHN1219</f>
        <v>#REF!</v>
      </c>
      <c r="EHO1217" s="236" t="s">
        <v>28</v>
      </c>
      <c r="EHP1217" s="237" t="s">
        <v>25</v>
      </c>
      <c r="EHQ1217" s="238">
        <v>7</v>
      </c>
      <c r="EHR1217" s="238">
        <v>2</v>
      </c>
      <c r="EHS1217" s="239" t="s">
        <v>236</v>
      </c>
      <c r="EHT1217" s="240">
        <v>0</v>
      </c>
      <c r="EHU1217" s="240">
        <v>210</v>
      </c>
      <c r="EHV1217" s="235" t="e">
        <f>EHV1218+EHV1219</f>
        <v>#REF!</v>
      </c>
      <c r="EHW1217" s="236" t="s">
        <v>28</v>
      </c>
      <c r="EHX1217" s="237" t="s">
        <v>25</v>
      </c>
      <c r="EHY1217" s="238">
        <v>7</v>
      </c>
      <c r="EHZ1217" s="238">
        <v>2</v>
      </c>
      <c r="EIA1217" s="239" t="s">
        <v>236</v>
      </c>
      <c r="EIB1217" s="240">
        <v>0</v>
      </c>
      <c r="EIC1217" s="240">
        <v>210</v>
      </c>
      <c r="EID1217" s="235" t="e">
        <f>EID1218+EID1219</f>
        <v>#REF!</v>
      </c>
      <c r="EIE1217" s="236" t="s">
        <v>28</v>
      </c>
      <c r="EIF1217" s="237" t="s">
        <v>25</v>
      </c>
      <c r="EIG1217" s="238">
        <v>7</v>
      </c>
      <c r="EIH1217" s="238">
        <v>2</v>
      </c>
      <c r="EII1217" s="239" t="s">
        <v>236</v>
      </c>
      <c r="EIJ1217" s="240">
        <v>0</v>
      </c>
      <c r="EIK1217" s="240">
        <v>210</v>
      </c>
      <c r="EIL1217" s="235" t="e">
        <f>EIL1218+EIL1219</f>
        <v>#REF!</v>
      </c>
      <c r="EIM1217" s="236" t="s">
        <v>28</v>
      </c>
      <c r="EIN1217" s="237" t="s">
        <v>25</v>
      </c>
      <c r="EIO1217" s="238">
        <v>7</v>
      </c>
      <c r="EIP1217" s="238">
        <v>2</v>
      </c>
      <c r="EIQ1217" s="239" t="s">
        <v>236</v>
      </c>
      <c r="EIR1217" s="240">
        <v>0</v>
      </c>
      <c r="EIS1217" s="240">
        <v>210</v>
      </c>
      <c r="EIT1217" s="235" t="e">
        <f>EIT1218+EIT1219</f>
        <v>#REF!</v>
      </c>
      <c r="EIU1217" s="236" t="s">
        <v>28</v>
      </c>
      <c r="EIV1217" s="237" t="s">
        <v>25</v>
      </c>
      <c r="EIW1217" s="238">
        <v>7</v>
      </c>
      <c r="EIX1217" s="238">
        <v>2</v>
      </c>
      <c r="EIY1217" s="239" t="s">
        <v>236</v>
      </c>
      <c r="EIZ1217" s="240">
        <v>0</v>
      </c>
      <c r="EJA1217" s="240">
        <v>210</v>
      </c>
      <c r="EJB1217" s="235" t="e">
        <f>EJB1218+EJB1219</f>
        <v>#REF!</v>
      </c>
      <c r="EJC1217" s="236" t="s">
        <v>28</v>
      </c>
      <c r="EJD1217" s="237" t="s">
        <v>25</v>
      </c>
      <c r="EJE1217" s="238">
        <v>7</v>
      </c>
      <c r="EJF1217" s="238">
        <v>2</v>
      </c>
      <c r="EJG1217" s="239" t="s">
        <v>236</v>
      </c>
      <c r="EJH1217" s="240">
        <v>0</v>
      </c>
      <c r="EJI1217" s="240">
        <v>210</v>
      </c>
      <c r="EJJ1217" s="235" t="e">
        <f>EJJ1218+EJJ1219</f>
        <v>#REF!</v>
      </c>
      <c r="EJK1217" s="236" t="s">
        <v>28</v>
      </c>
      <c r="EJL1217" s="237" t="s">
        <v>25</v>
      </c>
      <c r="EJM1217" s="238">
        <v>7</v>
      </c>
      <c r="EJN1217" s="238">
        <v>2</v>
      </c>
      <c r="EJO1217" s="239" t="s">
        <v>236</v>
      </c>
      <c r="EJP1217" s="240">
        <v>0</v>
      </c>
      <c r="EJQ1217" s="240">
        <v>210</v>
      </c>
      <c r="EJR1217" s="235" t="e">
        <f>EJR1218+EJR1219</f>
        <v>#REF!</v>
      </c>
      <c r="EJS1217" s="236" t="s">
        <v>28</v>
      </c>
      <c r="EJT1217" s="237" t="s">
        <v>25</v>
      </c>
      <c r="EJU1217" s="238">
        <v>7</v>
      </c>
      <c r="EJV1217" s="238">
        <v>2</v>
      </c>
      <c r="EJW1217" s="239" t="s">
        <v>236</v>
      </c>
      <c r="EJX1217" s="240">
        <v>0</v>
      </c>
      <c r="EJY1217" s="240">
        <v>210</v>
      </c>
      <c r="EJZ1217" s="235" t="e">
        <f>EJZ1218+EJZ1219</f>
        <v>#REF!</v>
      </c>
      <c r="EKA1217" s="236" t="s">
        <v>28</v>
      </c>
      <c r="EKB1217" s="237" t="s">
        <v>25</v>
      </c>
      <c r="EKC1217" s="238">
        <v>7</v>
      </c>
      <c r="EKD1217" s="238">
        <v>2</v>
      </c>
      <c r="EKE1217" s="239" t="s">
        <v>236</v>
      </c>
      <c r="EKF1217" s="240">
        <v>0</v>
      </c>
      <c r="EKG1217" s="240">
        <v>210</v>
      </c>
      <c r="EKH1217" s="235" t="e">
        <f>EKH1218+EKH1219</f>
        <v>#REF!</v>
      </c>
      <c r="EKI1217" s="236" t="s">
        <v>28</v>
      </c>
      <c r="EKJ1217" s="237" t="s">
        <v>25</v>
      </c>
      <c r="EKK1217" s="238">
        <v>7</v>
      </c>
      <c r="EKL1217" s="238">
        <v>2</v>
      </c>
      <c r="EKM1217" s="239" t="s">
        <v>236</v>
      </c>
      <c r="EKN1217" s="240">
        <v>0</v>
      </c>
      <c r="EKO1217" s="240">
        <v>210</v>
      </c>
      <c r="EKP1217" s="235" t="e">
        <f>EKP1218+EKP1219</f>
        <v>#REF!</v>
      </c>
      <c r="EKQ1217" s="236" t="s">
        <v>28</v>
      </c>
      <c r="EKR1217" s="237" t="s">
        <v>25</v>
      </c>
      <c r="EKS1217" s="238">
        <v>7</v>
      </c>
      <c r="EKT1217" s="238">
        <v>2</v>
      </c>
      <c r="EKU1217" s="239" t="s">
        <v>236</v>
      </c>
      <c r="EKV1217" s="240">
        <v>0</v>
      </c>
      <c r="EKW1217" s="240">
        <v>210</v>
      </c>
      <c r="EKX1217" s="235" t="e">
        <f>EKX1218+EKX1219</f>
        <v>#REF!</v>
      </c>
      <c r="EKY1217" s="236" t="s">
        <v>28</v>
      </c>
      <c r="EKZ1217" s="237" t="s">
        <v>25</v>
      </c>
      <c r="ELA1217" s="238">
        <v>7</v>
      </c>
      <c r="ELB1217" s="238">
        <v>2</v>
      </c>
      <c r="ELC1217" s="239" t="s">
        <v>236</v>
      </c>
      <c r="ELD1217" s="240">
        <v>0</v>
      </c>
      <c r="ELE1217" s="240">
        <v>210</v>
      </c>
      <c r="ELF1217" s="235" t="e">
        <f>ELF1218+ELF1219</f>
        <v>#REF!</v>
      </c>
      <c r="ELG1217" s="236" t="s">
        <v>28</v>
      </c>
      <c r="ELH1217" s="237" t="s">
        <v>25</v>
      </c>
      <c r="ELI1217" s="238">
        <v>7</v>
      </c>
      <c r="ELJ1217" s="238">
        <v>2</v>
      </c>
      <c r="ELK1217" s="239" t="s">
        <v>236</v>
      </c>
      <c r="ELL1217" s="240">
        <v>0</v>
      </c>
      <c r="ELM1217" s="240">
        <v>210</v>
      </c>
      <c r="ELN1217" s="235" t="e">
        <f>ELN1218+ELN1219</f>
        <v>#REF!</v>
      </c>
      <c r="ELO1217" s="236" t="s">
        <v>28</v>
      </c>
      <c r="ELP1217" s="237" t="s">
        <v>25</v>
      </c>
      <c r="ELQ1217" s="238">
        <v>7</v>
      </c>
      <c r="ELR1217" s="238">
        <v>2</v>
      </c>
      <c r="ELS1217" s="239" t="s">
        <v>236</v>
      </c>
      <c r="ELT1217" s="240">
        <v>0</v>
      </c>
      <c r="ELU1217" s="240">
        <v>210</v>
      </c>
      <c r="ELV1217" s="235" t="e">
        <f>ELV1218+ELV1219</f>
        <v>#REF!</v>
      </c>
      <c r="ELW1217" s="236" t="s">
        <v>28</v>
      </c>
      <c r="ELX1217" s="237" t="s">
        <v>25</v>
      </c>
      <c r="ELY1217" s="238">
        <v>7</v>
      </c>
      <c r="ELZ1217" s="238">
        <v>2</v>
      </c>
      <c r="EMA1217" s="239" t="s">
        <v>236</v>
      </c>
      <c r="EMB1217" s="240">
        <v>0</v>
      </c>
      <c r="EMC1217" s="240">
        <v>210</v>
      </c>
      <c r="EMD1217" s="235" t="e">
        <f>EMD1218+EMD1219</f>
        <v>#REF!</v>
      </c>
      <c r="EME1217" s="236" t="s">
        <v>28</v>
      </c>
      <c r="EMF1217" s="237" t="s">
        <v>25</v>
      </c>
      <c r="EMG1217" s="238">
        <v>7</v>
      </c>
      <c r="EMH1217" s="238">
        <v>2</v>
      </c>
      <c r="EMI1217" s="239" t="s">
        <v>236</v>
      </c>
      <c r="EMJ1217" s="240">
        <v>0</v>
      </c>
      <c r="EMK1217" s="240">
        <v>210</v>
      </c>
      <c r="EML1217" s="235" t="e">
        <f>EML1218+EML1219</f>
        <v>#REF!</v>
      </c>
      <c r="EMM1217" s="236" t="s">
        <v>28</v>
      </c>
      <c r="EMN1217" s="237" t="s">
        <v>25</v>
      </c>
      <c r="EMO1217" s="238">
        <v>7</v>
      </c>
      <c r="EMP1217" s="238">
        <v>2</v>
      </c>
      <c r="EMQ1217" s="239" t="s">
        <v>236</v>
      </c>
      <c r="EMR1217" s="240">
        <v>0</v>
      </c>
      <c r="EMS1217" s="240">
        <v>210</v>
      </c>
      <c r="EMT1217" s="235" t="e">
        <f>EMT1218+EMT1219</f>
        <v>#REF!</v>
      </c>
      <c r="EMU1217" s="236" t="s">
        <v>28</v>
      </c>
      <c r="EMV1217" s="237" t="s">
        <v>25</v>
      </c>
      <c r="EMW1217" s="238">
        <v>7</v>
      </c>
      <c r="EMX1217" s="238">
        <v>2</v>
      </c>
      <c r="EMY1217" s="239" t="s">
        <v>236</v>
      </c>
      <c r="EMZ1217" s="240">
        <v>0</v>
      </c>
      <c r="ENA1217" s="240">
        <v>210</v>
      </c>
      <c r="ENB1217" s="235" t="e">
        <f>ENB1218+ENB1219</f>
        <v>#REF!</v>
      </c>
      <c r="ENC1217" s="236" t="s">
        <v>28</v>
      </c>
      <c r="END1217" s="237" t="s">
        <v>25</v>
      </c>
      <c r="ENE1217" s="238">
        <v>7</v>
      </c>
      <c r="ENF1217" s="238">
        <v>2</v>
      </c>
      <c r="ENG1217" s="239" t="s">
        <v>236</v>
      </c>
      <c r="ENH1217" s="240">
        <v>0</v>
      </c>
      <c r="ENI1217" s="240">
        <v>210</v>
      </c>
      <c r="ENJ1217" s="235" t="e">
        <f>ENJ1218+ENJ1219</f>
        <v>#REF!</v>
      </c>
      <c r="ENK1217" s="236" t="s">
        <v>28</v>
      </c>
      <c r="ENL1217" s="237" t="s">
        <v>25</v>
      </c>
      <c r="ENM1217" s="238">
        <v>7</v>
      </c>
      <c r="ENN1217" s="238">
        <v>2</v>
      </c>
      <c r="ENO1217" s="239" t="s">
        <v>236</v>
      </c>
      <c r="ENP1217" s="240">
        <v>0</v>
      </c>
      <c r="ENQ1217" s="240">
        <v>210</v>
      </c>
      <c r="ENR1217" s="235" t="e">
        <f>ENR1218+ENR1219</f>
        <v>#REF!</v>
      </c>
      <c r="ENS1217" s="236" t="s">
        <v>28</v>
      </c>
      <c r="ENT1217" s="237" t="s">
        <v>25</v>
      </c>
      <c r="ENU1217" s="238">
        <v>7</v>
      </c>
      <c r="ENV1217" s="238">
        <v>2</v>
      </c>
      <c r="ENW1217" s="239" t="s">
        <v>236</v>
      </c>
      <c r="ENX1217" s="240">
        <v>0</v>
      </c>
      <c r="ENY1217" s="240">
        <v>210</v>
      </c>
      <c r="ENZ1217" s="235" t="e">
        <f>ENZ1218+ENZ1219</f>
        <v>#REF!</v>
      </c>
      <c r="EOA1217" s="236" t="s">
        <v>28</v>
      </c>
      <c r="EOB1217" s="237" t="s">
        <v>25</v>
      </c>
      <c r="EOC1217" s="238">
        <v>7</v>
      </c>
      <c r="EOD1217" s="238">
        <v>2</v>
      </c>
      <c r="EOE1217" s="239" t="s">
        <v>236</v>
      </c>
      <c r="EOF1217" s="240">
        <v>0</v>
      </c>
      <c r="EOG1217" s="240">
        <v>210</v>
      </c>
      <c r="EOH1217" s="235" t="e">
        <f>EOH1218+EOH1219</f>
        <v>#REF!</v>
      </c>
      <c r="EOI1217" s="236" t="s">
        <v>28</v>
      </c>
      <c r="EOJ1217" s="237" t="s">
        <v>25</v>
      </c>
      <c r="EOK1217" s="238">
        <v>7</v>
      </c>
      <c r="EOL1217" s="238">
        <v>2</v>
      </c>
      <c r="EOM1217" s="239" t="s">
        <v>236</v>
      </c>
      <c r="EON1217" s="240">
        <v>0</v>
      </c>
      <c r="EOO1217" s="240">
        <v>210</v>
      </c>
      <c r="EOP1217" s="235" t="e">
        <f>EOP1218+EOP1219</f>
        <v>#REF!</v>
      </c>
      <c r="EOQ1217" s="236" t="s">
        <v>28</v>
      </c>
      <c r="EOR1217" s="237" t="s">
        <v>25</v>
      </c>
      <c r="EOS1217" s="238">
        <v>7</v>
      </c>
      <c r="EOT1217" s="238">
        <v>2</v>
      </c>
      <c r="EOU1217" s="239" t="s">
        <v>236</v>
      </c>
      <c r="EOV1217" s="240">
        <v>0</v>
      </c>
      <c r="EOW1217" s="240">
        <v>210</v>
      </c>
      <c r="EOX1217" s="235" t="e">
        <f>EOX1218+EOX1219</f>
        <v>#REF!</v>
      </c>
      <c r="EOY1217" s="236" t="s">
        <v>28</v>
      </c>
      <c r="EOZ1217" s="237" t="s">
        <v>25</v>
      </c>
      <c r="EPA1217" s="238">
        <v>7</v>
      </c>
      <c r="EPB1217" s="238">
        <v>2</v>
      </c>
      <c r="EPC1217" s="239" t="s">
        <v>236</v>
      </c>
      <c r="EPD1217" s="240">
        <v>0</v>
      </c>
      <c r="EPE1217" s="240">
        <v>210</v>
      </c>
      <c r="EPF1217" s="235" t="e">
        <f>EPF1218+EPF1219</f>
        <v>#REF!</v>
      </c>
      <c r="EPG1217" s="236" t="s">
        <v>28</v>
      </c>
      <c r="EPH1217" s="237" t="s">
        <v>25</v>
      </c>
      <c r="EPI1217" s="238">
        <v>7</v>
      </c>
      <c r="EPJ1217" s="238">
        <v>2</v>
      </c>
      <c r="EPK1217" s="239" t="s">
        <v>236</v>
      </c>
      <c r="EPL1217" s="240">
        <v>0</v>
      </c>
      <c r="EPM1217" s="240">
        <v>210</v>
      </c>
      <c r="EPN1217" s="235" t="e">
        <f>EPN1218+EPN1219</f>
        <v>#REF!</v>
      </c>
      <c r="EPO1217" s="236" t="s">
        <v>28</v>
      </c>
      <c r="EPP1217" s="237" t="s">
        <v>25</v>
      </c>
      <c r="EPQ1217" s="238">
        <v>7</v>
      </c>
      <c r="EPR1217" s="238">
        <v>2</v>
      </c>
      <c r="EPS1217" s="239" t="s">
        <v>236</v>
      </c>
      <c r="EPT1217" s="240">
        <v>0</v>
      </c>
      <c r="EPU1217" s="240">
        <v>210</v>
      </c>
      <c r="EPV1217" s="235" t="e">
        <f>EPV1218+EPV1219</f>
        <v>#REF!</v>
      </c>
      <c r="EPW1217" s="236" t="s">
        <v>28</v>
      </c>
      <c r="EPX1217" s="237" t="s">
        <v>25</v>
      </c>
      <c r="EPY1217" s="238">
        <v>7</v>
      </c>
      <c r="EPZ1217" s="238">
        <v>2</v>
      </c>
      <c r="EQA1217" s="239" t="s">
        <v>236</v>
      </c>
      <c r="EQB1217" s="240">
        <v>0</v>
      </c>
      <c r="EQC1217" s="240">
        <v>210</v>
      </c>
      <c r="EQD1217" s="235" t="e">
        <f>EQD1218+EQD1219</f>
        <v>#REF!</v>
      </c>
      <c r="EQE1217" s="236" t="s">
        <v>28</v>
      </c>
      <c r="EQF1217" s="237" t="s">
        <v>25</v>
      </c>
      <c r="EQG1217" s="238">
        <v>7</v>
      </c>
      <c r="EQH1217" s="238">
        <v>2</v>
      </c>
      <c r="EQI1217" s="239" t="s">
        <v>236</v>
      </c>
      <c r="EQJ1217" s="240">
        <v>0</v>
      </c>
      <c r="EQK1217" s="240">
        <v>210</v>
      </c>
      <c r="EQL1217" s="235" t="e">
        <f>EQL1218+EQL1219</f>
        <v>#REF!</v>
      </c>
      <c r="EQM1217" s="236" t="s">
        <v>28</v>
      </c>
      <c r="EQN1217" s="237" t="s">
        <v>25</v>
      </c>
      <c r="EQO1217" s="238">
        <v>7</v>
      </c>
      <c r="EQP1217" s="238">
        <v>2</v>
      </c>
      <c r="EQQ1217" s="239" t="s">
        <v>236</v>
      </c>
      <c r="EQR1217" s="240">
        <v>0</v>
      </c>
      <c r="EQS1217" s="240">
        <v>210</v>
      </c>
      <c r="EQT1217" s="235" t="e">
        <f>EQT1218+EQT1219</f>
        <v>#REF!</v>
      </c>
      <c r="EQU1217" s="236" t="s">
        <v>28</v>
      </c>
      <c r="EQV1217" s="237" t="s">
        <v>25</v>
      </c>
      <c r="EQW1217" s="238">
        <v>7</v>
      </c>
      <c r="EQX1217" s="238">
        <v>2</v>
      </c>
      <c r="EQY1217" s="239" t="s">
        <v>236</v>
      </c>
      <c r="EQZ1217" s="240">
        <v>0</v>
      </c>
      <c r="ERA1217" s="240">
        <v>210</v>
      </c>
      <c r="ERB1217" s="235" t="e">
        <f>ERB1218+ERB1219</f>
        <v>#REF!</v>
      </c>
      <c r="ERC1217" s="236" t="s">
        <v>28</v>
      </c>
      <c r="ERD1217" s="237" t="s">
        <v>25</v>
      </c>
      <c r="ERE1217" s="238">
        <v>7</v>
      </c>
      <c r="ERF1217" s="238">
        <v>2</v>
      </c>
      <c r="ERG1217" s="239" t="s">
        <v>236</v>
      </c>
      <c r="ERH1217" s="240">
        <v>0</v>
      </c>
      <c r="ERI1217" s="240">
        <v>210</v>
      </c>
      <c r="ERJ1217" s="235" t="e">
        <f>ERJ1218+ERJ1219</f>
        <v>#REF!</v>
      </c>
      <c r="ERK1217" s="236" t="s">
        <v>28</v>
      </c>
      <c r="ERL1217" s="237" t="s">
        <v>25</v>
      </c>
      <c r="ERM1217" s="238">
        <v>7</v>
      </c>
      <c r="ERN1217" s="238">
        <v>2</v>
      </c>
      <c r="ERO1217" s="239" t="s">
        <v>236</v>
      </c>
      <c r="ERP1217" s="240">
        <v>0</v>
      </c>
      <c r="ERQ1217" s="240">
        <v>210</v>
      </c>
      <c r="ERR1217" s="235" t="e">
        <f>ERR1218+ERR1219</f>
        <v>#REF!</v>
      </c>
      <c r="ERS1217" s="236" t="s">
        <v>28</v>
      </c>
      <c r="ERT1217" s="237" t="s">
        <v>25</v>
      </c>
      <c r="ERU1217" s="238">
        <v>7</v>
      </c>
      <c r="ERV1217" s="238">
        <v>2</v>
      </c>
      <c r="ERW1217" s="239" t="s">
        <v>236</v>
      </c>
      <c r="ERX1217" s="240">
        <v>0</v>
      </c>
      <c r="ERY1217" s="240">
        <v>210</v>
      </c>
      <c r="ERZ1217" s="235" t="e">
        <f>ERZ1218+ERZ1219</f>
        <v>#REF!</v>
      </c>
      <c r="ESA1217" s="236" t="s">
        <v>28</v>
      </c>
      <c r="ESB1217" s="237" t="s">
        <v>25</v>
      </c>
      <c r="ESC1217" s="238">
        <v>7</v>
      </c>
      <c r="ESD1217" s="238">
        <v>2</v>
      </c>
      <c r="ESE1217" s="239" t="s">
        <v>236</v>
      </c>
      <c r="ESF1217" s="240">
        <v>0</v>
      </c>
      <c r="ESG1217" s="240">
        <v>210</v>
      </c>
      <c r="ESH1217" s="235" t="e">
        <f>ESH1218+ESH1219</f>
        <v>#REF!</v>
      </c>
      <c r="ESI1217" s="236" t="s">
        <v>28</v>
      </c>
      <c r="ESJ1217" s="237" t="s">
        <v>25</v>
      </c>
      <c r="ESK1217" s="238">
        <v>7</v>
      </c>
      <c r="ESL1217" s="238">
        <v>2</v>
      </c>
      <c r="ESM1217" s="239" t="s">
        <v>236</v>
      </c>
      <c r="ESN1217" s="240">
        <v>0</v>
      </c>
      <c r="ESO1217" s="240">
        <v>210</v>
      </c>
      <c r="ESP1217" s="235" t="e">
        <f>ESP1218+ESP1219</f>
        <v>#REF!</v>
      </c>
      <c r="ESQ1217" s="236" t="s">
        <v>28</v>
      </c>
      <c r="ESR1217" s="237" t="s">
        <v>25</v>
      </c>
      <c r="ESS1217" s="238">
        <v>7</v>
      </c>
      <c r="EST1217" s="238">
        <v>2</v>
      </c>
      <c r="ESU1217" s="239" t="s">
        <v>236</v>
      </c>
      <c r="ESV1217" s="240">
        <v>0</v>
      </c>
      <c r="ESW1217" s="240">
        <v>210</v>
      </c>
      <c r="ESX1217" s="235" t="e">
        <f>ESX1218+ESX1219</f>
        <v>#REF!</v>
      </c>
      <c r="ESY1217" s="236" t="s">
        <v>28</v>
      </c>
      <c r="ESZ1217" s="237" t="s">
        <v>25</v>
      </c>
      <c r="ETA1217" s="238">
        <v>7</v>
      </c>
      <c r="ETB1217" s="238">
        <v>2</v>
      </c>
      <c r="ETC1217" s="239" t="s">
        <v>236</v>
      </c>
      <c r="ETD1217" s="240">
        <v>0</v>
      </c>
      <c r="ETE1217" s="240">
        <v>210</v>
      </c>
      <c r="ETF1217" s="235" t="e">
        <f>ETF1218+ETF1219</f>
        <v>#REF!</v>
      </c>
      <c r="ETG1217" s="236" t="s">
        <v>28</v>
      </c>
      <c r="ETH1217" s="237" t="s">
        <v>25</v>
      </c>
      <c r="ETI1217" s="238">
        <v>7</v>
      </c>
      <c r="ETJ1217" s="238">
        <v>2</v>
      </c>
      <c r="ETK1217" s="239" t="s">
        <v>236</v>
      </c>
      <c r="ETL1217" s="240">
        <v>0</v>
      </c>
      <c r="ETM1217" s="240">
        <v>210</v>
      </c>
      <c r="ETN1217" s="235" t="e">
        <f>ETN1218+ETN1219</f>
        <v>#REF!</v>
      </c>
      <c r="ETO1217" s="236" t="s">
        <v>28</v>
      </c>
      <c r="ETP1217" s="237" t="s">
        <v>25</v>
      </c>
      <c r="ETQ1217" s="238">
        <v>7</v>
      </c>
      <c r="ETR1217" s="238">
        <v>2</v>
      </c>
      <c r="ETS1217" s="239" t="s">
        <v>236</v>
      </c>
      <c r="ETT1217" s="240">
        <v>0</v>
      </c>
      <c r="ETU1217" s="240">
        <v>210</v>
      </c>
      <c r="ETV1217" s="235" t="e">
        <f>ETV1218+ETV1219</f>
        <v>#REF!</v>
      </c>
      <c r="ETW1217" s="236" t="s">
        <v>28</v>
      </c>
      <c r="ETX1217" s="237" t="s">
        <v>25</v>
      </c>
      <c r="ETY1217" s="238">
        <v>7</v>
      </c>
      <c r="ETZ1217" s="238">
        <v>2</v>
      </c>
      <c r="EUA1217" s="239" t="s">
        <v>236</v>
      </c>
      <c r="EUB1217" s="240">
        <v>0</v>
      </c>
      <c r="EUC1217" s="240">
        <v>210</v>
      </c>
      <c r="EUD1217" s="235" t="e">
        <f>EUD1218+EUD1219</f>
        <v>#REF!</v>
      </c>
      <c r="EUE1217" s="236" t="s">
        <v>28</v>
      </c>
      <c r="EUF1217" s="237" t="s">
        <v>25</v>
      </c>
      <c r="EUG1217" s="238">
        <v>7</v>
      </c>
      <c r="EUH1217" s="238">
        <v>2</v>
      </c>
      <c r="EUI1217" s="239" t="s">
        <v>236</v>
      </c>
      <c r="EUJ1217" s="240">
        <v>0</v>
      </c>
      <c r="EUK1217" s="240">
        <v>210</v>
      </c>
      <c r="EUL1217" s="235" t="e">
        <f>EUL1218+EUL1219</f>
        <v>#REF!</v>
      </c>
      <c r="EUM1217" s="236" t="s">
        <v>28</v>
      </c>
      <c r="EUN1217" s="237" t="s">
        <v>25</v>
      </c>
      <c r="EUO1217" s="238">
        <v>7</v>
      </c>
      <c r="EUP1217" s="238">
        <v>2</v>
      </c>
      <c r="EUQ1217" s="239" t="s">
        <v>236</v>
      </c>
      <c r="EUR1217" s="240">
        <v>0</v>
      </c>
      <c r="EUS1217" s="240">
        <v>210</v>
      </c>
      <c r="EUT1217" s="235" t="e">
        <f>EUT1218+EUT1219</f>
        <v>#REF!</v>
      </c>
      <c r="EUU1217" s="236" t="s">
        <v>28</v>
      </c>
      <c r="EUV1217" s="237" t="s">
        <v>25</v>
      </c>
      <c r="EUW1217" s="238">
        <v>7</v>
      </c>
      <c r="EUX1217" s="238">
        <v>2</v>
      </c>
      <c r="EUY1217" s="239" t="s">
        <v>236</v>
      </c>
      <c r="EUZ1217" s="240">
        <v>0</v>
      </c>
      <c r="EVA1217" s="240">
        <v>210</v>
      </c>
      <c r="EVB1217" s="235" t="e">
        <f>EVB1218+EVB1219</f>
        <v>#REF!</v>
      </c>
      <c r="EVC1217" s="236" t="s">
        <v>28</v>
      </c>
      <c r="EVD1217" s="237" t="s">
        <v>25</v>
      </c>
      <c r="EVE1217" s="238">
        <v>7</v>
      </c>
      <c r="EVF1217" s="238">
        <v>2</v>
      </c>
      <c r="EVG1217" s="239" t="s">
        <v>236</v>
      </c>
      <c r="EVH1217" s="240">
        <v>0</v>
      </c>
      <c r="EVI1217" s="240">
        <v>210</v>
      </c>
      <c r="EVJ1217" s="235" t="e">
        <f>EVJ1218+EVJ1219</f>
        <v>#REF!</v>
      </c>
      <c r="EVK1217" s="236" t="s">
        <v>28</v>
      </c>
      <c r="EVL1217" s="237" t="s">
        <v>25</v>
      </c>
      <c r="EVM1217" s="238">
        <v>7</v>
      </c>
      <c r="EVN1217" s="238">
        <v>2</v>
      </c>
      <c r="EVO1217" s="239" t="s">
        <v>236</v>
      </c>
      <c r="EVP1217" s="240">
        <v>0</v>
      </c>
      <c r="EVQ1217" s="240">
        <v>210</v>
      </c>
      <c r="EVR1217" s="235" t="e">
        <f>EVR1218+EVR1219</f>
        <v>#REF!</v>
      </c>
      <c r="EVS1217" s="236" t="s">
        <v>28</v>
      </c>
      <c r="EVT1217" s="237" t="s">
        <v>25</v>
      </c>
      <c r="EVU1217" s="238">
        <v>7</v>
      </c>
      <c r="EVV1217" s="238">
        <v>2</v>
      </c>
      <c r="EVW1217" s="239" t="s">
        <v>236</v>
      </c>
      <c r="EVX1217" s="240">
        <v>0</v>
      </c>
      <c r="EVY1217" s="240">
        <v>210</v>
      </c>
      <c r="EVZ1217" s="235" t="e">
        <f>EVZ1218+EVZ1219</f>
        <v>#REF!</v>
      </c>
      <c r="EWA1217" s="236" t="s">
        <v>28</v>
      </c>
      <c r="EWB1217" s="237" t="s">
        <v>25</v>
      </c>
      <c r="EWC1217" s="238">
        <v>7</v>
      </c>
      <c r="EWD1217" s="238">
        <v>2</v>
      </c>
      <c r="EWE1217" s="239" t="s">
        <v>236</v>
      </c>
      <c r="EWF1217" s="240">
        <v>0</v>
      </c>
      <c r="EWG1217" s="240">
        <v>210</v>
      </c>
      <c r="EWH1217" s="235" t="e">
        <f>EWH1218+EWH1219</f>
        <v>#REF!</v>
      </c>
      <c r="EWI1217" s="236" t="s">
        <v>28</v>
      </c>
      <c r="EWJ1217" s="237" t="s">
        <v>25</v>
      </c>
      <c r="EWK1217" s="238">
        <v>7</v>
      </c>
      <c r="EWL1217" s="238">
        <v>2</v>
      </c>
      <c r="EWM1217" s="239" t="s">
        <v>236</v>
      </c>
      <c r="EWN1217" s="240">
        <v>0</v>
      </c>
      <c r="EWO1217" s="240">
        <v>210</v>
      </c>
      <c r="EWP1217" s="235" t="e">
        <f>EWP1218+EWP1219</f>
        <v>#REF!</v>
      </c>
      <c r="EWQ1217" s="236" t="s">
        <v>28</v>
      </c>
      <c r="EWR1217" s="237" t="s">
        <v>25</v>
      </c>
      <c r="EWS1217" s="238">
        <v>7</v>
      </c>
      <c r="EWT1217" s="238">
        <v>2</v>
      </c>
      <c r="EWU1217" s="239" t="s">
        <v>236</v>
      </c>
      <c r="EWV1217" s="240">
        <v>0</v>
      </c>
      <c r="EWW1217" s="240">
        <v>210</v>
      </c>
      <c r="EWX1217" s="235" t="e">
        <f>EWX1218+EWX1219</f>
        <v>#REF!</v>
      </c>
      <c r="EWY1217" s="236" t="s">
        <v>28</v>
      </c>
      <c r="EWZ1217" s="237" t="s">
        <v>25</v>
      </c>
      <c r="EXA1217" s="238">
        <v>7</v>
      </c>
      <c r="EXB1217" s="238">
        <v>2</v>
      </c>
      <c r="EXC1217" s="239" t="s">
        <v>236</v>
      </c>
      <c r="EXD1217" s="240">
        <v>0</v>
      </c>
      <c r="EXE1217" s="240">
        <v>210</v>
      </c>
      <c r="EXF1217" s="235" t="e">
        <f>EXF1218+EXF1219</f>
        <v>#REF!</v>
      </c>
      <c r="EXG1217" s="236" t="s">
        <v>28</v>
      </c>
      <c r="EXH1217" s="237" t="s">
        <v>25</v>
      </c>
      <c r="EXI1217" s="238">
        <v>7</v>
      </c>
      <c r="EXJ1217" s="238">
        <v>2</v>
      </c>
      <c r="EXK1217" s="239" t="s">
        <v>236</v>
      </c>
      <c r="EXL1217" s="240">
        <v>0</v>
      </c>
      <c r="EXM1217" s="240">
        <v>210</v>
      </c>
      <c r="EXN1217" s="235" t="e">
        <f>EXN1218+EXN1219</f>
        <v>#REF!</v>
      </c>
      <c r="EXO1217" s="236" t="s">
        <v>28</v>
      </c>
      <c r="EXP1217" s="237" t="s">
        <v>25</v>
      </c>
      <c r="EXQ1217" s="238">
        <v>7</v>
      </c>
      <c r="EXR1217" s="238">
        <v>2</v>
      </c>
      <c r="EXS1217" s="239" t="s">
        <v>236</v>
      </c>
      <c r="EXT1217" s="240">
        <v>0</v>
      </c>
      <c r="EXU1217" s="240">
        <v>210</v>
      </c>
      <c r="EXV1217" s="235" t="e">
        <f>EXV1218+EXV1219</f>
        <v>#REF!</v>
      </c>
      <c r="EXW1217" s="236" t="s">
        <v>28</v>
      </c>
      <c r="EXX1217" s="237" t="s">
        <v>25</v>
      </c>
      <c r="EXY1217" s="238">
        <v>7</v>
      </c>
      <c r="EXZ1217" s="238">
        <v>2</v>
      </c>
      <c r="EYA1217" s="239" t="s">
        <v>236</v>
      </c>
      <c r="EYB1217" s="240">
        <v>0</v>
      </c>
      <c r="EYC1217" s="240">
        <v>210</v>
      </c>
      <c r="EYD1217" s="235" t="e">
        <f>EYD1218+EYD1219</f>
        <v>#REF!</v>
      </c>
      <c r="EYE1217" s="236" t="s">
        <v>28</v>
      </c>
      <c r="EYF1217" s="237" t="s">
        <v>25</v>
      </c>
      <c r="EYG1217" s="238">
        <v>7</v>
      </c>
      <c r="EYH1217" s="238">
        <v>2</v>
      </c>
      <c r="EYI1217" s="239" t="s">
        <v>236</v>
      </c>
      <c r="EYJ1217" s="240">
        <v>0</v>
      </c>
      <c r="EYK1217" s="240">
        <v>210</v>
      </c>
      <c r="EYL1217" s="235" t="e">
        <f>EYL1218+EYL1219</f>
        <v>#REF!</v>
      </c>
      <c r="EYM1217" s="236" t="s">
        <v>28</v>
      </c>
      <c r="EYN1217" s="237" t="s">
        <v>25</v>
      </c>
      <c r="EYO1217" s="238">
        <v>7</v>
      </c>
      <c r="EYP1217" s="238">
        <v>2</v>
      </c>
      <c r="EYQ1217" s="239" t="s">
        <v>236</v>
      </c>
      <c r="EYR1217" s="240">
        <v>0</v>
      </c>
      <c r="EYS1217" s="240">
        <v>210</v>
      </c>
      <c r="EYT1217" s="235" t="e">
        <f>EYT1218+EYT1219</f>
        <v>#REF!</v>
      </c>
      <c r="EYU1217" s="236" t="s">
        <v>28</v>
      </c>
      <c r="EYV1217" s="237" t="s">
        <v>25</v>
      </c>
      <c r="EYW1217" s="238">
        <v>7</v>
      </c>
      <c r="EYX1217" s="238">
        <v>2</v>
      </c>
      <c r="EYY1217" s="239" t="s">
        <v>236</v>
      </c>
      <c r="EYZ1217" s="240">
        <v>0</v>
      </c>
      <c r="EZA1217" s="240">
        <v>210</v>
      </c>
      <c r="EZB1217" s="235" t="e">
        <f>EZB1218+EZB1219</f>
        <v>#REF!</v>
      </c>
      <c r="EZC1217" s="236" t="s">
        <v>28</v>
      </c>
      <c r="EZD1217" s="237" t="s">
        <v>25</v>
      </c>
      <c r="EZE1217" s="238">
        <v>7</v>
      </c>
      <c r="EZF1217" s="238">
        <v>2</v>
      </c>
      <c r="EZG1217" s="239" t="s">
        <v>236</v>
      </c>
      <c r="EZH1217" s="240">
        <v>0</v>
      </c>
      <c r="EZI1217" s="240">
        <v>210</v>
      </c>
      <c r="EZJ1217" s="235" t="e">
        <f>EZJ1218+EZJ1219</f>
        <v>#REF!</v>
      </c>
      <c r="EZK1217" s="236" t="s">
        <v>28</v>
      </c>
      <c r="EZL1217" s="237" t="s">
        <v>25</v>
      </c>
      <c r="EZM1217" s="238">
        <v>7</v>
      </c>
      <c r="EZN1217" s="238">
        <v>2</v>
      </c>
      <c r="EZO1217" s="239" t="s">
        <v>236</v>
      </c>
      <c r="EZP1217" s="240">
        <v>0</v>
      </c>
      <c r="EZQ1217" s="240">
        <v>210</v>
      </c>
      <c r="EZR1217" s="235" t="e">
        <f>EZR1218+EZR1219</f>
        <v>#REF!</v>
      </c>
      <c r="EZS1217" s="236" t="s">
        <v>28</v>
      </c>
      <c r="EZT1217" s="237" t="s">
        <v>25</v>
      </c>
      <c r="EZU1217" s="238">
        <v>7</v>
      </c>
      <c r="EZV1217" s="238">
        <v>2</v>
      </c>
      <c r="EZW1217" s="239" t="s">
        <v>236</v>
      </c>
      <c r="EZX1217" s="240">
        <v>0</v>
      </c>
      <c r="EZY1217" s="240">
        <v>210</v>
      </c>
      <c r="EZZ1217" s="235" t="e">
        <f>EZZ1218+EZZ1219</f>
        <v>#REF!</v>
      </c>
      <c r="FAA1217" s="236" t="s">
        <v>28</v>
      </c>
      <c r="FAB1217" s="237" t="s">
        <v>25</v>
      </c>
      <c r="FAC1217" s="238">
        <v>7</v>
      </c>
      <c r="FAD1217" s="238">
        <v>2</v>
      </c>
      <c r="FAE1217" s="239" t="s">
        <v>236</v>
      </c>
      <c r="FAF1217" s="240">
        <v>0</v>
      </c>
      <c r="FAG1217" s="240">
        <v>210</v>
      </c>
      <c r="FAH1217" s="235" t="e">
        <f>FAH1218+FAH1219</f>
        <v>#REF!</v>
      </c>
      <c r="FAI1217" s="236" t="s">
        <v>28</v>
      </c>
      <c r="FAJ1217" s="237" t="s">
        <v>25</v>
      </c>
      <c r="FAK1217" s="238">
        <v>7</v>
      </c>
      <c r="FAL1217" s="238">
        <v>2</v>
      </c>
      <c r="FAM1217" s="239" t="s">
        <v>236</v>
      </c>
      <c r="FAN1217" s="240">
        <v>0</v>
      </c>
      <c r="FAO1217" s="240">
        <v>210</v>
      </c>
      <c r="FAP1217" s="235" t="e">
        <f>FAP1218+FAP1219</f>
        <v>#REF!</v>
      </c>
      <c r="FAQ1217" s="236" t="s">
        <v>28</v>
      </c>
      <c r="FAR1217" s="237" t="s">
        <v>25</v>
      </c>
      <c r="FAS1217" s="238">
        <v>7</v>
      </c>
      <c r="FAT1217" s="238">
        <v>2</v>
      </c>
      <c r="FAU1217" s="239" t="s">
        <v>236</v>
      </c>
      <c r="FAV1217" s="240">
        <v>0</v>
      </c>
      <c r="FAW1217" s="240">
        <v>210</v>
      </c>
      <c r="FAX1217" s="235" t="e">
        <f>FAX1218+FAX1219</f>
        <v>#REF!</v>
      </c>
      <c r="FAY1217" s="236" t="s">
        <v>28</v>
      </c>
      <c r="FAZ1217" s="237" t="s">
        <v>25</v>
      </c>
      <c r="FBA1217" s="238">
        <v>7</v>
      </c>
      <c r="FBB1217" s="238">
        <v>2</v>
      </c>
      <c r="FBC1217" s="239" t="s">
        <v>236</v>
      </c>
      <c r="FBD1217" s="240">
        <v>0</v>
      </c>
      <c r="FBE1217" s="240">
        <v>210</v>
      </c>
      <c r="FBF1217" s="235" t="e">
        <f>FBF1218+FBF1219</f>
        <v>#REF!</v>
      </c>
      <c r="FBG1217" s="236" t="s">
        <v>28</v>
      </c>
      <c r="FBH1217" s="237" t="s">
        <v>25</v>
      </c>
      <c r="FBI1217" s="238">
        <v>7</v>
      </c>
      <c r="FBJ1217" s="238">
        <v>2</v>
      </c>
      <c r="FBK1217" s="239" t="s">
        <v>236</v>
      </c>
      <c r="FBL1217" s="240">
        <v>0</v>
      </c>
      <c r="FBM1217" s="240">
        <v>210</v>
      </c>
      <c r="FBN1217" s="235" t="e">
        <f>FBN1218+FBN1219</f>
        <v>#REF!</v>
      </c>
      <c r="FBO1217" s="236" t="s">
        <v>28</v>
      </c>
      <c r="FBP1217" s="237" t="s">
        <v>25</v>
      </c>
      <c r="FBQ1217" s="238">
        <v>7</v>
      </c>
      <c r="FBR1217" s="238">
        <v>2</v>
      </c>
      <c r="FBS1217" s="239" t="s">
        <v>236</v>
      </c>
      <c r="FBT1217" s="240">
        <v>0</v>
      </c>
      <c r="FBU1217" s="240">
        <v>210</v>
      </c>
      <c r="FBV1217" s="235" t="e">
        <f>FBV1218+FBV1219</f>
        <v>#REF!</v>
      </c>
      <c r="FBW1217" s="236" t="s">
        <v>28</v>
      </c>
      <c r="FBX1217" s="237" t="s">
        <v>25</v>
      </c>
      <c r="FBY1217" s="238">
        <v>7</v>
      </c>
      <c r="FBZ1217" s="238">
        <v>2</v>
      </c>
      <c r="FCA1217" s="239" t="s">
        <v>236</v>
      </c>
      <c r="FCB1217" s="240">
        <v>0</v>
      </c>
      <c r="FCC1217" s="240">
        <v>210</v>
      </c>
      <c r="FCD1217" s="235" t="e">
        <f>FCD1218+FCD1219</f>
        <v>#REF!</v>
      </c>
      <c r="FCE1217" s="236" t="s">
        <v>28</v>
      </c>
      <c r="FCF1217" s="237" t="s">
        <v>25</v>
      </c>
      <c r="FCG1217" s="238">
        <v>7</v>
      </c>
      <c r="FCH1217" s="238">
        <v>2</v>
      </c>
      <c r="FCI1217" s="239" t="s">
        <v>236</v>
      </c>
      <c r="FCJ1217" s="240">
        <v>0</v>
      </c>
      <c r="FCK1217" s="240">
        <v>210</v>
      </c>
      <c r="FCL1217" s="235" t="e">
        <f>FCL1218+FCL1219</f>
        <v>#REF!</v>
      </c>
      <c r="FCM1217" s="236" t="s">
        <v>28</v>
      </c>
      <c r="FCN1217" s="237" t="s">
        <v>25</v>
      </c>
      <c r="FCO1217" s="238">
        <v>7</v>
      </c>
      <c r="FCP1217" s="238">
        <v>2</v>
      </c>
      <c r="FCQ1217" s="239" t="s">
        <v>236</v>
      </c>
      <c r="FCR1217" s="240">
        <v>0</v>
      </c>
      <c r="FCS1217" s="240">
        <v>210</v>
      </c>
      <c r="FCT1217" s="235" t="e">
        <f>FCT1218+FCT1219</f>
        <v>#REF!</v>
      </c>
      <c r="FCU1217" s="236" t="s">
        <v>28</v>
      </c>
      <c r="FCV1217" s="237" t="s">
        <v>25</v>
      </c>
      <c r="FCW1217" s="238">
        <v>7</v>
      </c>
      <c r="FCX1217" s="238">
        <v>2</v>
      </c>
      <c r="FCY1217" s="239" t="s">
        <v>236</v>
      </c>
      <c r="FCZ1217" s="240">
        <v>0</v>
      </c>
      <c r="FDA1217" s="240">
        <v>210</v>
      </c>
      <c r="FDB1217" s="235" t="e">
        <f>FDB1218+FDB1219</f>
        <v>#REF!</v>
      </c>
      <c r="FDC1217" s="236" t="s">
        <v>28</v>
      </c>
      <c r="FDD1217" s="237" t="s">
        <v>25</v>
      </c>
      <c r="FDE1217" s="238">
        <v>7</v>
      </c>
      <c r="FDF1217" s="238">
        <v>2</v>
      </c>
      <c r="FDG1217" s="239" t="s">
        <v>236</v>
      </c>
      <c r="FDH1217" s="240">
        <v>0</v>
      </c>
      <c r="FDI1217" s="240">
        <v>210</v>
      </c>
      <c r="FDJ1217" s="235" t="e">
        <f>FDJ1218+FDJ1219</f>
        <v>#REF!</v>
      </c>
      <c r="FDK1217" s="236" t="s">
        <v>28</v>
      </c>
      <c r="FDL1217" s="237" t="s">
        <v>25</v>
      </c>
      <c r="FDM1217" s="238">
        <v>7</v>
      </c>
      <c r="FDN1217" s="238">
        <v>2</v>
      </c>
      <c r="FDO1217" s="239" t="s">
        <v>236</v>
      </c>
      <c r="FDP1217" s="240">
        <v>0</v>
      </c>
      <c r="FDQ1217" s="240">
        <v>210</v>
      </c>
      <c r="FDR1217" s="235" t="e">
        <f>FDR1218+FDR1219</f>
        <v>#REF!</v>
      </c>
      <c r="FDS1217" s="236" t="s">
        <v>28</v>
      </c>
      <c r="FDT1217" s="237" t="s">
        <v>25</v>
      </c>
      <c r="FDU1217" s="238">
        <v>7</v>
      </c>
      <c r="FDV1217" s="238">
        <v>2</v>
      </c>
      <c r="FDW1217" s="239" t="s">
        <v>236</v>
      </c>
      <c r="FDX1217" s="240">
        <v>0</v>
      </c>
      <c r="FDY1217" s="240">
        <v>210</v>
      </c>
      <c r="FDZ1217" s="235" t="e">
        <f>FDZ1218+FDZ1219</f>
        <v>#REF!</v>
      </c>
      <c r="FEA1217" s="236" t="s">
        <v>28</v>
      </c>
      <c r="FEB1217" s="237" t="s">
        <v>25</v>
      </c>
      <c r="FEC1217" s="238">
        <v>7</v>
      </c>
      <c r="FED1217" s="238">
        <v>2</v>
      </c>
      <c r="FEE1217" s="239" t="s">
        <v>236</v>
      </c>
      <c r="FEF1217" s="240">
        <v>0</v>
      </c>
      <c r="FEG1217" s="240">
        <v>210</v>
      </c>
      <c r="FEH1217" s="235" t="e">
        <f>FEH1218+FEH1219</f>
        <v>#REF!</v>
      </c>
      <c r="FEI1217" s="236" t="s">
        <v>28</v>
      </c>
      <c r="FEJ1217" s="237" t="s">
        <v>25</v>
      </c>
      <c r="FEK1217" s="238">
        <v>7</v>
      </c>
      <c r="FEL1217" s="238">
        <v>2</v>
      </c>
      <c r="FEM1217" s="239" t="s">
        <v>236</v>
      </c>
      <c r="FEN1217" s="240">
        <v>0</v>
      </c>
      <c r="FEO1217" s="240">
        <v>210</v>
      </c>
      <c r="FEP1217" s="235" t="e">
        <f>FEP1218+FEP1219</f>
        <v>#REF!</v>
      </c>
      <c r="FEQ1217" s="236" t="s">
        <v>28</v>
      </c>
      <c r="FER1217" s="237" t="s">
        <v>25</v>
      </c>
      <c r="FES1217" s="238">
        <v>7</v>
      </c>
      <c r="FET1217" s="238">
        <v>2</v>
      </c>
      <c r="FEU1217" s="239" t="s">
        <v>236</v>
      </c>
      <c r="FEV1217" s="240">
        <v>0</v>
      </c>
      <c r="FEW1217" s="240">
        <v>210</v>
      </c>
      <c r="FEX1217" s="235" t="e">
        <f>FEX1218+FEX1219</f>
        <v>#REF!</v>
      </c>
      <c r="FEY1217" s="236" t="s">
        <v>28</v>
      </c>
      <c r="FEZ1217" s="237" t="s">
        <v>25</v>
      </c>
      <c r="FFA1217" s="238">
        <v>7</v>
      </c>
      <c r="FFB1217" s="238">
        <v>2</v>
      </c>
      <c r="FFC1217" s="239" t="s">
        <v>236</v>
      </c>
      <c r="FFD1217" s="240">
        <v>0</v>
      </c>
      <c r="FFE1217" s="240">
        <v>210</v>
      </c>
      <c r="FFF1217" s="235" t="e">
        <f>FFF1218+FFF1219</f>
        <v>#REF!</v>
      </c>
      <c r="FFG1217" s="236" t="s">
        <v>28</v>
      </c>
      <c r="FFH1217" s="237" t="s">
        <v>25</v>
      </c>
      <c r="FFI1217" s="238">
        <v>7</v>
      </c>
      <c r="FFJ1217" s="238">
        <v>2</v>
      </c>
      <c r="FFK1217" s="239" t="s">
        <v>236</v>
      </c>
      <c r="FFL1217" s="240">
        <v>0</v>
      </c>
      <c r="FFM1217" s="240">
        <v>210</v>
      </c>
      <c r="FFN1217" s="235" t="e">
        <f>FFN1218+FFN1219</f>
        <v>#REF!</v>
      </c>
      <c r="FFO1217" s="236" t="s">
        <v>28</v>
      </c>
      <c r="FFP1217" s="237" t="s">
        <v>25</v>
      </c>
      <c r="FFQ1217" s="238">
        <v>7</v>
      </c>
      <c r="FFR1217" s="238">
        <v>2</v>
      </c>
      <c r="FFS1217" s="239" t="s">
        <v>236</v>
      </c>
      <c r="FFT1217" s="240">
        <v>0</v>
      </c>
      <c r="FFU1217" s="240">
        <v>210</v>
      </c>
      <c r="FFV1217" s="235" t="e">
        <f>FFV1218+FFV1219</f>
        <v>#REF!</v>
      </c>
      <c r="FFW1217" s="236" t="s">
        <v>28</v>
      </c>
      <c r="FFX1217" s="237" t="s">
        <v>25</v>
      </c>
      <c r="FFY1217" s="238">
        <v>7</v>
      </c>
      <c r="FFZ1217" s="238">
        <v>2</v>
      </c>
      <c r="FGA1217" s="239" t="s">
        <v>236</v>
      </c>
      <c r="FGB1217" s="240">
        <v>0</v>
      </c>
      <c r="FGC1217" s="240">
        <v>210</v>
      </c>
      <c r="FGD1217" s="235" t="e">
        <f>FGD1218+FGD1219</f>
        <v>#REF!</v>
      </c>
      <c r="FGE1217" s="236" t="s">
        <v>28</v>
      </c>
      <c r="FGF1217" s="237" t="s">
        <v>25</v>
      </c>
      <c r="FGG1217" s="238">
        <v>7</v>
      </c>
      <c r="FGH1217" s="238">
        <v>2</v>
      </c>
      <c r="FGI1217" s="239" t="s">
        <v>236</v>
      </c>
      <c r="FGJ1217" s="240">
        <v>0</v>
      </c>
      <c r="FGK1217" s="240">
        <v>210</v>
      </c>
      <c r="FGL1217" s="235" t="e">
        <f>FGL1218+FGL1219</f>
        <v>#REF!</v>
      </c>
      <c r="FGM1217" s="236" t="s">
        <v>28</v>
      </c>
      <c r="FGN1217" s="237" t="s">
        <v>25</v>
      </c>
      <c r="FGO1217" s="238">
        <v>7</v>
      </c>
      <c r="FGP1217" s="238">
        <v>2</v>
      </c>
      <c r="FGQ1217" s="239" t="s">
        <v>236</v>
      </c>
      <c r="FGR1217" s="240">
        <v>0</v>
      </c>
      <c r="FGS1217" s="240">
        <v>210</v>
      </c>
      <c r="FGT1217" s="235" t="e">
        <f>FGT1218+FGT1219</f>
        <v>#REF!</v>
      </c>
      <c r="FGU1217" s="236" t="s">
        <v>28</v>
      </c>
      <c r="FGV1217" s="237" t="s">
        <v>25</v>
      </c>
      <c r="FGW1217" s="238">
        <v>7</v>
      </c>
      <c r="FGX1217" s="238">
        <v>2</v>
      </c>
      <c r="FGY1217" s="239" t="s">
        <v>236</v>
      </c>
      <c r="FGZ1217" s="240">
        <v>0</v>
      </c>
      <c r="FHA1217" s="240">
        <v>210</v>
      </c>
      <c r="FHB1217" s="235" t="e">
        <f>FHB1218+FHB1219</f>
        <v>#REF!</v>
      </c>
      <c r="FHC1217" s="236" t="s">
        <v>28</v>
      </c>
      <c r="FHD1217" s="237" t="s">
        <v>25</v>
      </c>
      <c r="FHE1217" s="238">
        <v>7</v>
      </c>
      <c r="FHF1217" s="238">
        <v>2</v>
      </c>
      <c r="FHG1217" s="239" t="s">
        <v>236</v>
      </c>
      <c r="FHH1217" s="240">
        <v>0</v>
      </c>
      <c r="FHI1217" s="240">
        <v>210</v>
      </c>
      <c r="FHJ1217" s="235" t="e">
        <f>FHJ1218+FHJ1219</f>
        <v>#REF!</v>
      </c>
      <c r="FHK1217" s="236" t="s">
        <v>28</v>
      </c>
      <c r="FHL1217" s="237" t="s">
        <v>25</v>
      </c>
      <c r="FHM1217" s="238">
        <v>7</v>
      </c>
      <c r="FHN1217" s="238">
        <v>2</v>
      </c>
      <c r="FHO1217" s="239" t="s">
        <v>236</v>
      </c>
      <c r="FHP1217" s="240">
        <v>0</v>
      </c>
      <c r="FHQ1217" s="240">
        <v>210</v>
      </c>
      <c r="FHR1217" s="235" t="e">
        <f>FHR1218+FHR1219</f>
        <v>#REF!</v>
      </c>
      <c r="FHS1217" s="236" t="s">
        <v>28</v>
      </c>
      <c r="FHT1217" s="237" t="s">
        <v>25</v>
      </c>
      <c r="FHU1217" s="238">
        <v>7</v>
      </c>
      <c r="FHV1217" s="238">
        <v>2</v>
      </c>
      <c r="FHW1217" s="239" t="s">
        <v>236</v>
      </c>
      <c r="FHX1217" s="240">
        <v>0</v>
      </c>
      <c r="FHY1217" s="240">
        <v>210</v>
      </c>
      <c r="FHZ1217" s="235" t="e">
        <f>FHZ1218+FHZ1219</f>
        <v>#REF!</v>
      </c>
      <c r="FIA1217" s="236" t="s">
        <v>28</v>
      </c>
      <c r="FIB1217" s="237" t="s">
        <v>25</v>
      </c>
      <c r="FIC1217" s="238">
        <v>7</v>
      </c>
      <c r="FID1217" s="238">
        <v>2</v>
      </c>
      <c r="FIE1217" s="239" t="s">
        <v>236</v>
      </c>
      <c r="FIF1217" s="240">
        <v>0</v>
      </c>
      <c r="FIG1217" s="240">
        <v>210</v>
      </c>
      <c r="FIH1217" s="235" t="e">
        <f>FIH1218+FIH1219</f>
        <v>#REF!</v>
      </c>
      <c r="FII1217" s="236" t="s">
        <v>28</v>
      </c>
      <c r="FIJ1217" s="237" t="s">
        <v>25</v>
      </c>
      <c r="FIK1217" s="238">
        <v>7</v>
      </c>
      <c r="FIL1217" s="238">
        <v>2</v>
      </c>
      <c r="FIM1217" s="239" t="s">
        <v>236</v>
      </c>
      <c r="FIN1217" s="240">
        <v>0</v>
      </c>
      <c r="FIO1217" s="240">
        <v>210</v>
      </c>
      <c r="FIP1217" s="235" t="e">
        <f>FIP1218+FIP1219</f>
        <v>#REF!</v>
      </c>
      <c r="FIQ1217" s="236" t="s">
        <v>28</v>
      </c>
      <c r="FIR1217" s="237" t="s">
        <v>25</v>
      </c>
      <c r="FIS1217" s="238">
        <v>7</v>
      </c>
      <c r="FIT1217" s="238">
        <v>2</v>
      </c>
      <c r="FIU1217" s="239" t="s">
        <v>236</v>
      </c>
      <c r="FIV1217" s="240">
        <v>0</v>
      </c>
      <c r="FIW1217" s="240">
        <v>210</v>
      </c>
      <c r="FIX1217" s="235" t="e">
        <f>FIX1218+FIX1219</f>
        <v>#REF!</v>
      </c>
      <c r="FIY1217" s="236" t="s">
        <v>28</v>
      </c>
      <c r="FIZ1217" s="237" t="s">
        <v>25</v>
      </c>
      <c r="FJA1217" s="238">
        <v>7</v>
      </c>
      <c r="FJB1217" s="238">
        <v>2</v>
      </c>
      <c r="FJC1217" s="239" t="s">
        <v>236</v>
      </c>
      <c r="FJD1217" s="240">
        <v>0</v>
      </c>
      <c r="FJE1217" s="240">
        <v>210</v>
      </c>
      <c r="FJF1217" s="235" t="e">
        <f>FJF1218+FJF1219</f>
        <v>#REF!</v>
      </c>
      <c r="FJG1217" s="236" t="s">
        <v>28</v>
      </c>
      <c r="FJH1217" s="237" t="s">
        <v>25</v>
      </c>
      <c r="FJI1217" s="238">
        <v>7</v>
      </c>
      <c r="FJJ1217" s="238">
        <v>2</v>
      </c>
      <c r="FJK1217" s="239" t="s">
        <v>236</v>
      </c>
      <c r="FJL1217" s="240">
        <v>0</v>
      </c>
      <c r="FJM1217" s="240">
        <v>210</v>
      </c>
      <c r="FJN1217" s="235" t="e">
        <f>FJN1218+FJN1219</f>
        <v>#REF!</v>
      </c>
      <c r="FJO1217" s="236" t="s">
        <v>28</v>
      </c>
      <c r="FJP1217" s="237" t="s">
        <v>25</v>
      </c>
      <c r="FJQ1217" s="238">
        <v>7</v>
      </c>
      <c r="FJR1217" s="238">
        <v>2</v>
      </c>
      <c r="FJS1217" s="239" t="s">
        <v>236</v>
      </c>
      <c r="FJT1217" s="240">
        <v>0</v>
      </c>
      <c r="FJU1217" s="240">
        <v>210</v>
      </c>
      <c r="FJV1217" s="235" t="e">
        <f>FJV1218+FJV1219</f>
        <v>#REF!</v>
      </c>
      <c r="FJW1217" s="236" t="s">
        <v>28</v>
      </c>
      <c r="FJX1217" s="237" t="s">
        <v>25</v>
      </c>
      <c r="FJY1217" s="238">
        <v>7</v>
      </c>
      <c r="FJZ1217" s="238">
        <v>2</v>
      </c>
      <c r="FKA1217" s="239" t="s">
        <v>236</v>
      </c>
      <c r="FKB1217" s="240">
        <v>0</v>
      </c>
      <c r="FKC1217" s="240">
        <v>210</v>
      </c>
      <c r="FKD1217" s="235" t="e">
        <f>FKD1218+FKD1219</f>
        <v>#REF!</v>
      </c>
      <c r="FKE1217" s="236" t="s">
        <v>28</v>
      </c>
      <c r="FKF1217" s="237" t="s">
        <v>25</v>
      </c>
      <c r="FKG1217" s="238">
        <v>7</v>
      </c>
      <c r="FKH1217" s="238">
        <v>2</v>
      </c>
      <c r="FKI1217" s="239" t="s">
        <v>236</v>
      </c>
      <c r="FKJ1217" s="240">
        <v>0</v>
      </c>
      <c r="FKK1217" s="240">
        <v>210</v>
      </c>
      <c r="FKL1217" s="235" t="e">
        <f>FKL1218+FKL1219</f>
        <v>#REF!</v>
      </c>
      <c r="FKM1217" s="236" t="s">
        <v>28</v>
      </c>
      <c r="FKN1217" s="237" t="s">
        <v>25</v>
      </c>
      <c r="FKO1217" s="238">
        <v>7</v>
      </c>
      <c r="FKP1217" s="238">
        <v>2</v>
      </c>
      <c r="FKQ1217" s="239" t="s">
        <v>236</v>
      </c>
      <c r="FKR1217" s="240">
        <v>0</v>
      </c>
      <c r="FKS1217" s="240">
        <v>210</v>
      </c>
      <c r="FKT1217" s="235" t="e">
        <f>FKT1218+FKT1219</f>
        <v>#REF!</v>
      </c>
      <c r="FKU1217" s="236" t="s">
        <v>28</v>
      </c>
      <c r="FKV1217" s="237" t="s">
        <v>25</v>
      </c>
      <c r="FKW1217" s="238">
        <v>7</v>
      </c>
      <c r="FKX1217" s="238">
        <v>2</v>
      </c>
      <c r="FKY1217" s="239" t="s">
        <v>236</v>
      </c>
      <c r="FKZ1217" s="240">
        <v>0</v>
      </c>
      <c r="FLA1217" s="240">
        <v>210</v>
      </c>
      <c r="FLB1217" s="235" t="e">
        <f>FLB1218+FLB1219</f>
        <v>#REF!</v>
      </c>
      <c r="FLC1217" s="236" t="s">
        <v>28</v>
      </c>
      <c r="FLD1217" s="237" t="s">
        <v>25</v>
      </c>
      <c r="FLE1217" s="238">
        <v>7</v>
      </c>
      <c r="FLF1217" s="238">
        <v>2</v>
      </c>
      <c r="FLG1217" s="239" t="s">
        <v>236</v>
      </c>
      <c r="FLH1217" s="240">
        <v>0</v>
      </c>
      <c r="FLI1217" s="240">
        <v>210</v>
      </c>
      <c r="FLJ1217" s="235" t="e">
        <f>FLJ1218+FLJ1219</f>
        <v>#REF!</v>
      </c>
      <c r="FLK1217" s="236" t="s">
        <v>28</v>
      </c>
      <c r="FLL1217" s="237" t="s">
        <v>25</v>
      </c>
      <c r="FLM1217" s="238">
        <v>7</v>
      </c>
      <c r="FLN1217" s="238">
        <v>2</v>
      </c>
      <c r="FLO1217" s="239" t="s">
        <v>236</v>
      </c>
      <c r="FLP1217" s="240">
        <v>0</v>
      </c>
      <c r="FLQ1217" s="240">
        <v>210</v>
      </c>
      <c r="FLR1217" s="235" t="e">
        <f>FLR1218+FLR1219</f>
        <v>#REF!</v>
      </c>
      <c r="FLS1217" s="236" t="s">
        <v>28</v>
      </c>
      <c r="FLT1217" s="237" t="s">
        <v>25</v>
      </c>
      <c r="FLU1217" s="238">
        <v>7</v>
      </c>
      <c r="FLV1217" s="238">
        <v>2</v>
      </c>
      <c r="FLW1217" s="239" t="s">
        <v>236</v>
      </c>
      <c r="FLX1217" s="240">
        <v>0</v>
      </c>
      <c r="FLY1217" s="240">
        <v>210</v>
      </c>
      <c r="FLZ1217" s="235" t="e">
        <f>FLZ1218+FLZ1219</f>
        <v>#REF!</v>
      </c>
      <c r="FMA1217" s="236" t="s">
        <v>28</v>
      </c>
      <c r="FMB1217" s="237" t="s">
        <v>25</v>
      </c>
      <c r="FMC1217" s="238">
        <v>7</v>
      </c>
      <c r="FMD1217" s="238">
        <v>2</v>
      </c>
      <c r="FME1217" s="239" t="s">
        <v>236</v>
      </c>
      <c r="FMF1217" s="240">
        <v>0</v>
      </c>
      <c r="FMG1217" s="240">
        <v>210</v>
      </c>
      <c r="FMH1217" s="235" t="e">
        <f>FMH1218+FMH1219</f>
        <v>#REF!</v>
      </c>
      <c r="FMI1217" s="236" t="s">
        <v>28</v>
      </c>
      <c r="FMJ1217" s="237" t="s">
        <v>25</v>
      </c>
      <c r="FMK1217" s="238">
        <v>7</v>
      </c>
      <c r="FML1217" s="238">
        <v>2</v>
      </c>
      <c r="FMM1217" s="239" t="s">
        <v>236</v>
      </c>
      <c r="FMN1217" s="240">
        <v>0</v>
      </c>
      <c r="FMO1217" s="240">
        <v>210</v>
      </c>
      <c r="FMP1217" s="235" t="e">
        <f>FMP1218+FMP1219</f>
        <v>#REF!</v>
      </c>
      <c r="FMQ1217" s="236" t="s">
        <v>28</v>
      </c>
      <c r="FMR1217" s="237" t="s">
        <v>25</v>
      </c>
      <c r="FMS1217" s="238">
        <v>7</v>
      </c>
      <c r="FMT1217" s="238">
        <v>2</v>
      </c>
      <c r="FMU1217" s="239" t="s">
        <v>236</v>
      </c>
      <c r="FMV1217" s="240">
        <v>0</v>
      </c>
      <c r="FMW1217" s="240">
        <v>210</v>
      </c>
      <c r="FMX1217" s="235" t="e">
        <f>FMX1218+FMX1219</f>
        <v>#REF!</v>
      </c>
      <c r="FMY1217" s="236" t="s">
        <v>28</v>
      </c>
      <c r="FMZ1217" s="237" t="s">
        <v>25</v>
      </c>
      <c r="FNA1217" s="238">
        <v>7</v>
      </c>
      <c r="FNB1217" s="238">
        <v>2</v>
      </c>
      <c r="FNC1217" s="239" t="s">
        <v>236</v>
      </c>
      <c r="FND1217" s="240">
        <v>0</v>
      </c>
      <c r="FNE1217" s="240">
        <v>210</v>
      </c>
      <c r="FNF1217" s="235" t="e">
        <f>FNF1218+FNF1219</f>
        <v>#REF!</v>
      </c>
      <c r="FNG1217" s="236" t="s">
        <v>28</v>
      </c>
      <c r="FNH1217" s="237" t="s">
        <v>25</v>
      </c>
      <c r="FNI1217" s="238">
        <v>7</v>
      </c>
      <c r="FNJ1217" s="238">
        <v>2</v>
      </c>
      <c r="FNK1217" s="239" t="s">
        <v>236</v>
      </c>
      <c r="FNL1217" s="240">
        <v>0</v>
      </c>
      <c r="FNM1217" s="240">
        <v>210</v>
      </c>
      <c r="FNN1217" s="235" t="e">
        <f>FNN1218+FNN1219</f>
        <v>#REF!</v>
      </c>
      <c r="FNO1217" s="236" t="s">
        <v>28</v>
      </c>
      <c r="FNP1217" s="237" t="s">
        <v>25</v>
      </c>
      <c r="FNQ1217" s="238">
        <v>7</v>
      </c>
      <c r="FNR1217" s="238">
        <v>2</v>
      </c>
      <c r="FNS1217" s="239" t="s">
        <v>236</v>
      </c>
      <c r="FNT1217" s="240">
        <v>0</v>
      </c>
      <c r="FNU1217" s="240">
        <v>210</v>
      </c>
      <c r="FNV1217" s="235" t="e">
        <f>FNV1218+FNV1219</f>
        <v>#REF!</v>
      </c>
      <c r="FNW1217" s="236" t="s">
        <v>28</v>
      </c>
      <c r="FNX1217" s="237" t="s">
        <v>25</v>
      </c>
      <c r="FNY1217" s="238">
        <v>7</v>
      </c>
      <c r="FNZ1217" s="238">
        <v>2</v>
      </c>
      <c r="FOA1217" s="239" t="s">
        <v>236</v>
      </c>
      <c r="FOB1217" s="240">
        <v>0</v>
      </c>
      <c r="FOC1217" s="240">
        <v>210</v>
      </c>
      <c r="FOD1217" s="235" t="e">
        <f>FOD1218+FOD1219</f>
        <v>#REF!</v>
      </c>
      <c r="FOE1217" s="236" t="s">
        <v>28</v>
      </c>
      <c r="FOF1217" s="237" t="s">
        <v>25</v>
      </c>
      <c r="FOG1217" s="238">
        <v>7</v>
      </c>
      <c r="FOH1217" s="238">
        <v>2</v>
      </c>
      <c r="FOI1217" s="239" t="s">
        <v>236</v>
      </c>
      <c r="FOJ1217" s="240">
        <v>0</v>
      </c>
      <c r="FOK1217" s="240">
        <v>210</v>
      </c>
      <c r="FOL1217" s="235" t="e">
        <f>FOL1218+FOL1219</f>
        <v>#REF!</v>
      </c>
      <c r="FOM1217" s="236" t="s">
        <v>28</v>
      </c>
      <c r="FON1217" s="237" t="s">
        <v>25</v>
      </c>
      <c r="FOO1217" s="238">
        <v>7</v>
      </c>
      <c r="FOP1217" s="238">
        <v>2</v>
      </c>
      <c r="FOQ1217" s="239" t="s">
        <v>236</v>
      </c>
      <c r="FOR1217" s="240">
        <v>0</v>
      </c>
      <c r="FOS1217" s="240">
        <v>210</v>
      </c>
      <c r="FOT1217" s="235" t="e">
        <f>FOT1218+FOT1219</f>
        <v>#REF!</v>
      </c>
      <c r="FOU1217" s="236" t="s">
        <v>28</v>
      </c>
      <c r="FOV1217" s="237" t="s">
        <v>25</v>
      </c>
      <c r="FOW1217" s="238">
        <v>7</v>
      </c>
      <c r="FOX1217" s="238">
        <v>2</v>
      </c>
      <c r="FOY1217" s="239" t="s">
        <v>236</v>
      </c>
      <c r="FOZ1217" s="240">
        <v>0</v>
      </c>
      <c r="FPA1217" s="240">
        <v>210</v>
      </c>
      <c r="FPB1217" s="235" t="e">
        <f>FPB1218+FPB1219</f>
        <v>#REF!</v>
      </c>
      <c r="FPC1217" s="236" t="s">
        <v>28</v>
      </c>
      <c r="FPD1217" s="237" t="s">
        <v>25</v>
      </c>
      <c r="FPE1217" s="238">
        <v>7</v>
      </c>
      <c r="FPF1217" s="238">
        <v>2</v>
      </c>
      <c r="FPG1217" s="239" t="s">
        <v>236</v>
      </c>
      <c r="FPH1217" s="240">
        <v>0</v>
      </c>
      <c r="FPI1217" s="240">
        <v>210</v>
      </c>
      <c r="FPJ1217" s="235" t="e">
        <f>FPJ1218+FPJ1219</f>
        <v>#REF!</v>
      </c>
      <c r="FPK1217" s="236" t="s">
        <v>28</v>
      </c>
      <c r="FPL1217" s="237" t="s">
        <v>25</v>
      </c>
      <c r="FPM1217" s="238">
        <v>7</v>
      </c>
      <c r="FPN1217" s="238">
        <v>2</v>
      </c>
      <c r="FPO1217" s="239" t="s">
        <v>236</v>
      </c>
      <c r="FPP1217" s="240">
        <v>0</v>
      </c>
      <c r="FPQ1217" s="240">
        <v>210</v>
      </c>
      <c r="FPR1217" s="235" t="e">
        <f>FPR1218+FPR1219</f>
        <v>#REF!</v>
      </c>
      <c r="FPS1217" s="236" t="s">
        <v>28</v>
      </c>
      <c r="FPT1217" s="237" t="s">
        <v>25</v>
      </c>
      <c r="FPU1217" s="238">
        <v>7</v>
      </c>
      <c r="FPV1217" s="238">
        <v>2</v>
      </c>
      <c r="FPW1217" s="239" t="s">
        <v>236</v>
      </c>
      <c r="FPX1217" s="240">
        <v>0</v>
      </c>
      <c r="FPY1217" s="240">
        <v>210</v>
      </c>
      <c r="FPZ1217" s="235" t="e">
        <f>FPZ1218+FPZ1219</f>
        <v>#REF!</v>
      </c>
      <c r="FQA1217" s="236" t="s">
        <v>28</v>
      </c>
      <c r="FQB1217" s="237" t="s">
        <v>25</v>
      </c>
      <c r="FQC1217" s="238">
        <v>7</v>
      </c>
      <c r="FQD1217" s="238">
        <v>2</v>
      </c>
      <c r="FQE1217" s="239" t="s">
        <v>236</v>
      </c>
      <c r="FQF1217" s="240">
        <v>0</v>
      </c>
      <c r="FQG1217" s="240">
        <v>210</v>
      </c>
      <c r="FQH1217" s="235" t="e">
        <f>FQH1218+FQH1219</f>
        <v>#REF!</v>
      </c>
      <c r="FQI1217" s="236" t="s">
        <v>28</v>
      </c>
      <c r="FQJ1217" s="237" t="s">
        <v>25</v>
      </c>
      <c r="FQK1217" s="238">
        <v>7</v>
      </c>
      <c r="FQL1217" s="238">
        <v>2</v>
      </c>
      <c r="FQM1217" s="239" t="s">
        <v>236</v>
      </c>
      <c r="FQN1217" s="240">
        <v>0</v>
      </c>
      <c r="FQO1217" s="240">
        <v>210</v>
      </c>
      <c r="FQP1217" s="235" t="e">
        <f>FQP1218+FQP1219</f>
        <v>#REF!</v>
      </c>
      <c r="FQQ1217" s="236" t="s">
        <v>28</v>
      </c>
      <c r="FQR1217" s="237" t="s">
        <v>25</v>
      </c>
      <c r="FQS1217" s="238">
        <v>7</v>
      </c>
      <c r="FQT1217" s="238">
        <v>2</v>
      </c>
      <c r="FQU1217" s="239" t="s">
        <v>236</v>
      </c>
      <c r="FQV1217" s="240">
        <v>0</v>
      </c>
      <c r="FQW1217" s="240">
        <v>210</v>
      </c>
      <c r="FQX1217" s="235" t="e">
        <f>FQX1218+FQX1219</f>
        <v>#REF!</v>
      </c>
      <c r="FQY1217" s="236" t="s">
        <v>28</v>
      </c>
      <c r="FQZ1217" s="237" t="s">
        <v>25</v>
      </c>
      <c r="FRA1217" s="238">
        <v>7</v>
      </c>
      <c r="FRB1217" s="238">
        <v>2</v>
      </c>
      <c r="FRC1217" s="239" t="s">
        <v>236</v>
      </c>
      <c r="FRD1217" s="240">
        <v>0</v>
      </c>
      <c r="FRE1217" s="240">
        <v>210</v>
      </c>
      <c r="FRF1217" s="235" t="e">
        <f>FRF1218+FRF1219</f>
        <v>#REF!</v>
      </c>
      <c r="FRG1217" s="236" t="s">
        <v>28</v>
      </c>
      <c r="FRH1217" s="237" t="s">
        <v>25</v>
      </c>
      <c r="FRI1217" s="238">
        <v>7</v>
      </c>
      <c r="FRJ1217" s="238">
        <v>2</v>
      </c>
      <c r="FRK1217" s="239" t="s">
        <v>236</v>
      </c>
      <c r="FRL1217" s="240">
        <v>0</v>
      </c>
      <c r="FRM1217" s="240">
        <v>210</v>
      </c>
      <c r="FRN1217" s="235" t="e">
        <f>FRN1218+FRN1219</f>
        <v>#REF!</v>
      </c>
      <c r="FRO1217" s="236" t="s">
        <v>28</v>
      </c>
      <c r="FRP1217" s="237" t="s">
        <v>25</v>
      </c>
      <c r="FRQ1217" s="238">
        <v>7</v>
      </c>
      <c r="FRR1217" s="238">
        <v>2</v>
      </c>
      <c r="FRS1217" s="239" t="s">
        <v>236</v>
      </c>
      <c r="FRT1217" s="240">
        <v>0</v>
      </c>
      <c r="FRU1217" s="240">
        <v>210</v>
      </c>
      <c r="FRV1217" s="235" t="e">
        <f>FRV1218+FRV1219</f>
        <v>#REF!</v>
      </c>
      <c r="FRW1217" s="236" t="s">
        <v>28</v>
      </c>
      <c r="FRX1217" s="237" t="s">
        <v>25</v>
      </c>
      <c r="FRY1217" s="238">
        <v>7</v>
      </c>
      <c r="FRZ1217" s="238">
        <v>2</v>
      </c>
      <c r="FSA1217" s="239" t="s">
        <v>236</v>
      </c>
      <c r="FSB1217" s="240">
        <v>0</v>
      </c>
      <c r="FSC1217" s="240">
        <v>210</v>
      </c>
      <c r="FSD1217" s="235" t="e">
        <f>FSD1218+FSD1219</f>
        <v>#REF!</v>
      </c>
      <c r="FSE1217" s="236" t="s">
        <v>28</v>
      </c>
      <c r="FSF1217" s="237" t="s">
        <v>25</v>
      </c>
      <c r="FSG1217" s="238">
        <v>7</v>
      </c>
      <c r="FSH1217" s="238">
        <v>2</v>
      </c>
      <c r="FSI1217" s="239" t="s">
        <v>236</v>
      </c>
      <c r="FSJ1217" s="240">
        <v>0</v>
      </c>
      <c r="FSK1217" s="240">
        <v>210</v>
      </c>
      <c r="FSL1217" s="235" t="e">
        <f>FSL1218+FSL1219</f>
        <v>#REF!</v>
      </c>
      <c r="FSM1217" s="236" t="s">
        <v>28</v>
      </c>
      <c r="FSN1217" s="237" t="s">
        <v>25</v>
      </c>
      <c r="FSO1217" s="238">
        <v>7</v>
      </c>
      <c r="FSP1217" s="238">
        <v>2</v>
      </c>
      <c r="FSQ1217" s="239" t="s">
        <v>236</v>
      </c>
      <c r="FSR1217" s="240">
        <v>0</v>
      </c>
      <c r="FSS1217" s="240">
        <v>210</v>
      </c>
      <c r="FST1217" s="235" t="e">
        <f>FST1218+FST1219</f>
        <v>#REF!</v>
      </c>
      <c r="FSU1217" s="236" t="s">
        <v>28</v>
      </c>
      <c r="FSV1217" s="237" t="s">
        <v>25</v>
      </c>
      <c r="FSW1217" s="238">
        <v>7</v>
      </c>
      <c r="FSX1217" s="238">
        <v>2</v>
      </c>
      <c r="FSY1217" s="239" t="s">
        <v>236</v>
      </c>
      <c r="FSZ1217" s="240">
        <v>0</v>
      </c>
      <c r="FTA1217" s="240">
        <v>210</v>
      </c>
      <c r="FTB1217" s="235" t="e">
        <f>FTB1218+FTB1219</f>
        <v>#REF!</v>
      </c>
      <c r="FTC1217" s="236" t="s">
        <v>28</v>
      </c>
      <c r="FTD1217" s="237" t="s">
        <v>25</v>
      </c>
      <c r="FTE1217" s="238">
        <v>7</v>
      </c>
      <c r="FTF1217" s="238">
        <v>2</v>
      </c>
      <c r="FTG1217" s="239" t="s">
        <v>236</v>
      </c>
      <c r="FTH1217" s="240">
        <v>0</v>
      </c>
      <c r="FTI1217" s="240">
        <v>210</v>
      </c>
      <c r="FTJ1217" s="235" t="e">
        <f>FTJ1218+FTJ1219</f>
        <v>#REF!</v>
      </c>
      <c r="FTK1217" s="236" t="s">
        <v>28</v>
      </c>
      <c r="FTL1217" s="237" t="s">
        <v>25</v>
      </c>
      <c r="FTM1217" s="238">
        <v>7</v>
      </c>
      <c r="FTN1217" s="238">
        <v>2</v>
      </c>
      <c r="FTO1217" s="239" t="s">
        <v>236</v>
      </c>
      <c r="FTP1217" s="240">
        <v>0</v>
      </c>
      <c r="FTQ1217" s="240">
        <v>210</v>
      </c>
      <c r="FTR1217" s="235" t="e">
        <f>FTR1218+FTR1219</f>
        <v>#REF!</v>
      </c>
      <c r="FTS1217" s="236" t="s">
        <v>28</v>
      </c>
      <c r="FTT1217" s="237" t="s">
        <v>25</v>
      </c>
      <c r="FTU1217" s="238">
        <v>7</v>
      </c>
      <c r="FTV1217" s="238">
        <v>2</v>
      </c>
      <c r="FTW1217" s="239" t="s">
        <v>236</v>
      </c>
      <c r="FTX1217" s="240">
        <v>0</v>
      </c>
      <c r="FTY1217" s="240">
        <v>210</v>
      </c>
      <c r="FTZ1217" s="235" t="e">
        <f>FTZ1218+FTZ1219</f>
        <v>#REF!</v>
      </c>
      <c r="FUA1217" s="236" t="s">
        <v>28</v>
      </c>
      <c r="FUB1217" s="237" t="s">
        <v>25</v>
      </c>
      <c r="FUC1217" s="238">
        <v>7</v>
      </c>
      <c r="FUD1217" s="238">
        <v>2</v>
      </c>
      <c r="FUE1217" s="239" t="s">
        <v>236</v>
      </c>
      <c r="FUF1217" s="240">
        <v>0</v>
      </c>
      <c r="FUG1217" s="240">
        <v>210</v>
      </c>
      <c r="FUH1217" s="235" t="e">
        <f>FUH1218+FUH1219</f>
        <v>#REF!</v>
      </c>
      <c r="FUI1217" s="236" t="s">
        <v>28</v>
      </c>
      <c r="FUJ1217" s="237" t="s">
        <v>25</v>
      </c>
      <c r="FUK1217" s="238">
        <v>7</v>
      </c>
      <c r="FUL1217" s="238">
        <v>2</v>
      </c>
      <c r="FUM1217" s="239" t="s">
        <v>236</v>
      </c>
      <c r="FUN1217" s="240">
        <v>0</v>
      </c>
      <c r="FUO1217" s="240">
        <v>210</v>
      </c>
      <c r="FUP1217" s="235" t="e">
        <f>FUP1218+FUP1219</f>
        <v>#REF!</v>
      </c>
      <c r="FUQ1217" s="236" t="s">
        <v>28</v>
      </c>
      <c r="FUR1217" s="237" t="s">
        <v>25</v>
      </c>
      <c r="FUS1217" s="238">
        <v>7</v>
      </c>
      <c r="FUT1217" s="238">
        <v>2</v>
      </c>
      <c r="FUU1217" s="239" t="s">
        <v>236</v>
      </c>
      <c r="FUV1217" s="240">
        <v>0</v>
      </c>
      <c r="FUW1217" s="240">
        <v>210</v>
      </c>
      <c r="FUX1217" s="235" t="e">
        <f>FUX1218+FUX1219</f>
        <v>#REF!</v>
      </c>
      <c r="FUY1217" s="236" t="s">
        <v>28</v>
      </c>
      <c r="FUZ1217" s="237" t="s">
        <v>25</v>
      </c>
      <c r="FVA1217" s="238">
        <v>7</v>
      </c>
      <c r="FVB1217" s="238">
        <v>2</v>
      </c>
      <c r="FVC1217" s="239" t="s">
        <v>236</v>
      </c>
      <c r="FVD1217" s="240">
        <v>0</v>
      </c>
      <c r="FVE1217" s="240">
        <v>210</v>
      </c>
      <c r="FVF1217" s="235" t="e">
        <f>FVF1218+FVF1219</f>
        <v>#REF!</v>
      </c>
      <c r="FVG1217" s="236" t="s">
        <v>28</v>
      </c>
      <c r="FVH1217" s="237" t="s">
        <v>25</v>
      </c>
      <c r="FVI1217" s="238">
        <v>7</v>
      </c>
      <c r="FVJ1217" s="238">
        <v>2</v>
      </c>
      <c r="FVK1217" s="239" t="s">
        <v>236</v>
      </c>
      <c r="FVL1217" s="240">
        <v>0</v>
      </c>
      <c r="FVM1217" s="240">
        <v>210</v>
      </c>
      <c r="FVN1217" s="235" t="e">
        <f>FVN1218+FVN1219</f>
        <v>#REF!</v>
      </c>
      <c r="FVO1217" s="236" t="s">
        <v>28</v>
      </c>
      <c r="FVP1217" s="237" t="s">
        <v>25</v>
      </c>
      <c r="FVQ1217" s="238">
        <v>7</v>
      </c>
      <c r="FVR1217" s="238">
        <v>2</v>
      </c>
      <c r="FVS1217" s="239" t="s">
        <v>236</v>
      </c>
      <c r="FVT1217" s="240">
        <v>0</v>
      </c>
      <c r="FVU1217" s="240">
        <v>210</v>
      </c>
      <c r="FVV1217" s="235" t="e">
        <f>FVV1218+FVV1219</f>
        <v>#REF!</v>
      </c>
      <c r="FVW1217" s="236" t="s">
        <v>28</v>
      </c>
      <c r="FVX1217" s="237" t="s">
        <v>25</v>
      </c>
      <c r="FVY1217" s="238">
        <v>7</v>
      </c>
      <c r="FVZ1217" s="238">
        <v>2</v>
      </c>
      <c r="FWA1217" s="239" t="s">
        <v>236</v>
      </c>
      <c r="FWB1217" s="240">
        <v>0</v>
      </c>
      <c r="FWC1217" s="240">
        <v>210</v>
      </c>
      <c r="FWD1217" s="235" t="e">
        <f>FWD1218+FWD1219</f>
        <v>#REF!</v>
      </c>
      <c r="FWE1217" s="236" t="s">
        <v>28</v>
      </c>
      <c r="FWF1217" s="237" t="s">
        <v>25</v>
      </c>
      <c r="FWG1217" s="238">
        <v>7</v>
      </c>
      <c r="FWH1217" s="238">
        <v>2</v>
      </c>
      <c r="FWI1217" s="239" t="s">
        <v>236</v>
      </c>
      <c r="FWJ1217" s="240">
        <v>0</v>
      </c>
      <c r="FWK1217" s="240">
        <v>210</v>
      </c>
      <c r="FWL1217" s="235" t="e">
        <f>FWL1218+FWL1219</f>
        <v>#REF!</v>
      </c>
      <c r="FWM1217" s="236" t="s">
        <v>28</v>
      </c>
      <c r="FWN1217" s="237" t="s">
        <v>25</v>
      </c>
      <c r="FWO1217" s="238">
        <v>7</v>
      </c>
      <c r="FWP1217" s="238">
        <v>2</v>
      </c>
      <c r="FWQ1217" s="239" t="s">
        <v>236</v>
      </c>
      <c r="FWR1217" s="240">
        <v>0</v>
      </c>
      <c r="FWS1217" s="240">
        <v>210</v>
      </c>
      <c r="FWT1217" s="235" t="e">
        <f>FWT1218+FWT1219</f>
        <v>#REF!</v>
      </c>
      <c r="FWU1217" s="236" t="s">
        <v>28</v>
      </c>
      <c r="FWV1217" s="237" t="s">
        <v>25</v>
      </c>
      <c r="FWW1217" s="238">
        <v>7</v>
      </c>
      <c r="FWX1217" s="238">
        <v>2</v>
      </c>
      <c r="FWY1217" s="239" t="s">
        <v>236</v>
      </c>
      <c r="FWZ1217" s="240">
        <v>0</v>
      </c>
      <c r="FXA1217" s="240">
        <v>210</v>
      </c>
      <c r="FXB1217" s="235" t="e">
        <f>FXB1218+FXB1219</f>
        <v>#REF!</v>
      </c>
      <c r="FXC1217" s="236" t="s">
        <v>28</v>
      </c>
      <c r="FXD1217" s="237" t="s">
        <v>25</v>
      </c>
      <c r="FXE1217" s="238">
        <v>7</v>
      </c>
      <c r="FXF1217" s="238">
        <v>2</v>
      </c>
      <c r="FXG1217" s="239" t="s">
        <v>236</v>
      </c>
      <c r="FXH1217" s="240">
        <v>0</v>
      </c>
      <c r="FXI1217" s="240">
        <v>210</v>
      </c>
      <c r="FXJ1217" s="235" t="e">
        <f>FXJ1218+FXJ1219</f>
        <v>#REF!</v>
      </c>
      <c r="FXK1217" s="236" t="s">
        <v>28</v>
      </c>
      <c r="FXL1217" s="237" t="s">
        <v>25</v>
      </c>
      <c r="FXM1217" s="238">
        <v>7</v>
      </c>
      <c r="FXN1217" s="238">
        <v>2</v>
      </c>
      <c r="FXO1217" s="239" t="s">
        <v>236</v>
      </c>
      <c r="FXP1217" s="240">
        <v>0</v>
      </c>
      <c r="FXQ1217" s="240">
        <v>210</v>
      </c>
      <c r="FXR1217" s="235" t="e">
        <f>FXR1218+FXR1219</f>
        <v>#REF!</v>
      </c>
      <c r="FXS1217" s="236" t="s">
        <v>28</v>
      </c>
      <c r="FXT1217" s="237" t="s">
        <v>25</v>
      </c>
      <c r="FXU1217" s="238">
        <v>7</v>
      </c>
      <c r="FXV1217" s="238">
        <v>2</v>
      </c>
      <c r="FXW1217" s="239" t="s">
        <v>236</v>
      </c>
      <c r="FXX1217" s="240">
        <v>0</v>
      </c>
      <c r="FXY1217" s="240">
        <v>210</v>
      </c>
      <c r="FXZ1217" s="235" t="e">
        <f>FXZ1218+FXZ1219</f>
        <v>#REF!</v>
      </c>
      <c r="FYA1217" s="236" t="s">
        <v>28</v>
      </c>
      <c r="FYB1217" s="237" t="s">
        <v>25</v>
      </c>
      <c r="FYC1217" s="238">
        <v>7</v>
      </c>
      <c r="FYD1217" s="238">
        <v>2</v>
      </c>
      <c r="FYE1217" s="239" t="s">
        <v>236</v>
      </c>
      <c r="FYF1217" s="240">
        <v>0</v>
      </c>
      <c r="FYG1217" s="240">
        <v>210</v>
      </c>
      <c r="FYH1217" s="235" t="e">
        <f>FYH1218+FYH1219</f>
        <v>#REF!</v>
      </c>
      <c r="FYI1217" s="236" t="s">
        <v>28</v>
      </c>
      <c r="FYJ1217" s="237" t="s">
        <v>25</v>
      </c>
      <c r="FYK1217" s="238">
        <v>7</v>
      </c>
      <c r="FYL1217" s="238">
        <v>2</v>
      </c>
      <c r="FYM1217" s="239" t="s">
        <v>236</v>
      </c>
      <c r="FYN1217" s="240">
        <v>0</v>
      </c>
      <c r="FYO1217" s="240">
        <v>210</v>
      </c>
      <c r="FYP1217" s="235" t="e">
        <f>FYP1218+FYP1219</f>
        <v>#REF!</v>
      </c>
      <c r="FYQ1217" s="236" t="s">
        <v>28</v>
      </c>
      <c r="FYR1217" s="237" t="s">
        <v>25</v>
      </c>
      <c r="FYS1217" s="238">
        <v>7</v>
      </c>
      <c r="FYT1217" s="238">
        <v>2</v>
      </c>
      <c r="FYU1217" s="239" t="s">
        <v>236</v>
      </c>
      <c r="FYV1217" s="240">
        <v>0</v>
      </c>
      <c r="FYW1217" s="240">
        <v>210</v>
      </c>
      <c r="FYX1217" s="235" t="e">
        <f>FYX1218+FYX1219</f>
        <v>#REF!</v>
      </c>
      <c r="FYY1217" s="236" t="s">
        <v>28</v>
      </c>
      <c r="FYZ1217" s="237" t="s">
        <v>25</v>
      </c>
      <c r="FZA1217" s="238">
        <v>7</v>
      </c>
      <c r="FZB1217" s="238">
        <v>2</v>
      </c>
      <c r="FZC1217" s="239" t="s">
        <v>236</v>
      </c>
      <c r="FZD1217" s="240">
        <v>0</v>
      </c>
      <c r="FZE1217" s="240">
        <v>210</v>
      </c>
      <c r="FZF1217" s="235" t="e">
        <f>FZF1218+FZF1219</f>
        <v>#REF!</v>
      </c>
      <c r="FZG1217" s="236" t="s">
        <v>28</v>
      </c>
      <c r="FZH1217" s="237" t="s">
        <v>25</v>
      </c>
      <c r="FZI1217" s="238">
        <v>7</v>
      </c>
      <c r="FZJ1217" s="238">
        <v>2</v>
      </c>
      <c r="FZK1217" s="239" t="s">
        <v>236</v>
      </c>
      <c r="FZL1217" s="240">
        <v>0</v>
      </c>
      <c r="FZM1217" s="240">
        <v>210</v>
      </c>
      <c r="FZN1217" s="235" t="e">
        <f>FZN1218+FZN1219</f>
        <v>#REF!</v>
      </c>
      <c r="FZO1217" s="236" t="s">
        <v>28</v>
      </c>
      <c r="FZP1217" s="237" t="s">
        <v>25</v>
      </c>
      <c r="FZQ1217" s="238">
        <v>7</v>
      </c>
      <c r="FZR1217" s="238">
        <v>2</v>
      </c>
      <c r="FZS1217" s="239" t="s">
        <v>236</v>
      </c>
      <c r="FZT1217" s="240">
        <v>0</v>
      </c>
      <c r="FZU1217" s="240">
        <v>210</v>
      </c>
      <c r="FZV1217" s="235" t="e">
        <f>FZV1218+FZV1219</f>
        <v>#REF!</v>
      </c>
      <c r="FZW1217" s="236" t="s">
        <v>28</v>
      </c>
      <c r="FZX1217" s="237" t="s">
        <v>25</v>
      </c>
      <c r="FZY1217" s="238">
        <v>7</v>
      </c>
      <c r="FZZ1217" s="238">
        <v>2</v>
      </c>
      <c r="GAA1217" s="239" t="s">
        <v>236</v>
      </c>
      <c r="GAB1217" s="240">
        <v>0</v>
      </c>
      <c r="GAC1217" s="240">
        <v>210</v>
      </c>
      <c r="GAD1217" s="235" t="e">
        <f>GAD1218+GAD1219</f>
        <v>#REF!</v>
      </c>
      <c r="GAE1217" s="236" t="s">
        <v>28</v>
      </c>
      <c r="GAF1217" s="237" t="s">
        <v>25</v>
      </c>
      <c r="GAG1217" s="238">
        <v>7</v>
      </c>
      <c r="GAH1217" s="238">
        <v>2</v>
      </c>
      <c r="GAI1217" s="239" t="s">
        <v>236</v>
      </c>
      <c r="GAJ1217" s="240">
        <v>0</v>
      </c>
      <c r="GAK1217" s="240">
        <v>210</v>
      </c>
      <c r="GAL1217" s="235" t="e">
        <f>GAL1218+GAL1219</f>
        <v>#REF!</v>
      </c>
      <c r="GAM1217" s="236" t="s">
        <v>28</v>
      </c>
      <c r="GAN1217" s="237" t="s">
        <v>25</v>
      </c>
      <c r="GAO1217" s="238">
        <v>7</v>
      </c>
      <c r="GAP1217" s="238">
        <v>2</v>
      </c>
      <c r="GAQ1217" s="239" t="s">
        <v>236</v>
      </c>
      <c r="GAR1217" s="240">
        <v>0</v>
      </c>
      <c r="GAS1217" s="240">
        <v>210</v>
      </c>
      <c r="GAT1217" s="235" t="e">
        <f>GAT1218+GAT1219</f>
        <v>#REF!</v>
      </c>
      <c r="GAU1217" s="236" t="s">
        <v>28</v>
      </c>
      <c r="GAV1217" s="237" t="s">
        <v>25</v>
      </c>
      <c r="GAW1217" s="238">
        <v>7</v>
      </c>
      <c r="GAX1217" s="238">
        <v>2</v>
      </c>
      <c r="GAY1217" s="239" t="s">
        <v>236</v>
      </c>
      <c r="GAZ1217" s="240">
        <v>0</v>
      </c>
      <c r="GBA1217" s="240">
        <v>210</v>
      </c>
      <c r="GBB1217" s="235" t="e">
        <f>GBB1218+GBB1219</f>
        <v>#REF!</v>
      </c>
      <c r="GBC1217" s="236" t="s">
        <v>28</v>
      </c>
      <c r="GBD1217" s="237" t="s">
        <v>25</v>
      </c>
      <c r="GBE1217" s="238">
        <v>7</v>
      </c>
      <c r="GBF1217" s="238">
        <v>2</v>
      </c>
      <c r="GBG1217" s="239" t="s">
        <v>236</v>
      </c>
      <c r="GBH1217" s="240">
        <v>0</v>
      </c>
      <c r="GBI1217" s="240">
        <v>210</v>
      </c>
      <c r="GBJ1217" s="235" t="e">
        <f>GBJ1218+GBJ1219</f>
        <v>#REF!</v>
      </c>
      <c r="GBK1217" s="236" t="s">
        <v>28</v>
      </c>
      <c r="GBL1217" s="237" t="s">
        <v>25</v>
      </c>
      <c r="GBM1217" s="238">
        <v>7</v>
      </c>
      <c r="GBN1217" s="238">
        <v>2</v>
      </c>
      <c r="GBO1217" s="239" t="s">
        <v>236</v>
      </c>
      <c r="GBP1217" s="240">
        <v>0</v>
      </c>
      <c r="GBQ1217" s="240">
        <v>210</v>
      </c>
      <c r="GBR1217" s="235" t="e">
        <f>GBR1218+GBR1219</f>
        <v>#REF!</v>
      </c>
      <c r="GBS1217" s="236" t="s">
        <v>28</v>
      </c>
      <c r="GBT1217" s="237" t="s">
        <v>25</v>
      </c>
      <c r="GBU1217" s="238">
        <v>7</v>
      </c>
      <c r="GBV1217" s="238">
        <v>2</v>
      </c>
      <c r="GBW1217" s="239" t="s">
        <v>236</v>
      </c>
      <c r="GBX1217" s="240">
        <v>0</v>
      </c>
      <c r="GBY1217" s="240">
        <v>210</v>
      </c>
      <c r="GBZ1217" s="235" t="e">
        <f>GBZ1218+GBZ1219</f>
        <v>#REF!</v>
      </c>
      <c r="GCA1217" s="236" t="s">
        <v>28</v>
      </c>
      <c r="GCB1217" s="237" t="s">
        <v>25</v>
      </c>
      <c r="GCC1217" s="238">
        <v>7</v>
      </c>
      <c r="GCD1217" s="238">
        <v>2</v>
      </c>
      <c r="GCE1217" s="239" t="s">
        <v>236</v>
      </c>
      <c r="GCF1217" s="240">
        <v>0</v>
      </c>
      <c r="GCG1217" s="240">
        <v>210</v>
      </c>
      <c r="GCH1217" s="235" t="e">
        <f>GCH1218+GCH1219</f>
        <v>#REF!</v>
      </c>
      <c r="GCI1217" s="236" t="s">
        <v>28</v>
      </c>
      <c r="GCJ1217" s="237" t="s">
        <v>25</v>
      </c>
      <c r="GCK1217" s="238">
        <v>7</v>
      </c>
      <c r="GCL1217" s="238">
        <v>2</v>
      </c>
      <c r="GCM1217" s="239" t="s">
        <v>236</v>
      </c>
      <c r="GCN1217" s="240">
        <v>0</v>
      </c>
      <c r="GCO1217" s="240">
        <v>210</v>
      </c>
      <c r="GCP1217" s="235" t="e">
        <f>GCP1218+GCP1219</f>
        <v>#REF!</v>
      </c>
      <c r="GCQ1217" s="236" t="s">
        <v>28</v>
      </c>
      <c r="GCR1217" s="237" t="s">
        <v>25</v>
      </c>
      <c r="GCS1217" s="238">
        <v>7</v>
      </c>
      <c r="GCT1217" s="238">
        <v>2</v>
      </c>
      <c r="GCU1217" s="239" t="s">
        <v>236</v>
      </c>
      <c r="GCV1217" s="240">
        <v>0</v>
      </c>
      <c r="GCW1217" s="240">
        <v>210</v>
      </c>
      <c r="GCX1217" s="235" t="e">
        <f>GCX1218+GCX1219</f>
        <v>#REF!</v>
      </c>
      <c r="GCY1217" s="236" t="s">
        <v>28</v>
      </c>
      <c r="GCZ1217" s="237" t="s">
        <v>25</v>
      </c>
      <c r="GDA1217" s="238">
        <v>7</v>
      </c>
      <c r="GDB1217" s="238">
        <v>2</v>
      </c>
      <c r="GDC1217" s="239" t="s">
        <v>236</v>
      </c>
      <c r="GDD1217" s="240">
        <v>0</v>
      </c>
      <c r="GDE1217" s="240">
        <v>210</v>
      </c>
      <c r="GDF1217" s="235" t="e">
        <f>GDF1218+GDF1219</f>
        <v>#REF!</v>
      </c>
      <c r="GDG1217" s="236" t="s">
        <v>28</v>
      </c>
      <c r="GDH1217" s="237" t="s">
        <v>25</v>
      </c>
      <c r="GDI1217" s="238">
        <v>7</v>
      </c>
      <c r="GDJ1217" s="238">
        <v>2</v>
      </c>
      <c r="GDK1217" s="239" t="s">
        <v>236</v>
      </c>
      <c r="GDL1217" s="240">
        <v>0</v>
      </c>
      <c r="GDM1217" s="240">
        <v>210</v>
      </c>
      <c r="GDN1217" s="235" t="e">
        <f>GDN1218+GDN1219</f>
        <v>#REF!</v>
      </c>
      <c r="GDO1217" s="236" t="s">
        <v>28</v>
      </c>
      <c r="GDP1217" s="237" t="s">
        <v>25</v>
      </c>
      <c r="GDQ1217" s="238">
        <v>7</v>
      </c>
      <c r="GDR1217" s="238">
        <v>2</v>
      </c>
      <c r="GDS1217" s="239" t="s">
        <v>236</v>
      </c>
      <c r="GDT1217" s="240">
        <v>0</v>
      </c>
      <c r="GDU1217" s="240">
        <v>210</v>
      </c>
      <c r="GDV1217" s="235" t="e">
        <f>GDV1218+GDV1219</f>
        <v>#REF!</v>
      </c>
      <c r="GDW1217" s="236" t="s">
        <v>28</v>
      </c>
      <c r="GDX1217" s="237" t="s">
        <v>25</v>
      </c>
      <c r="GDY1217" s="238">
        <v>7</v>
      </c>
      <c r="GDZ1217" s="238">
        <v>2</v>
      </c>
      <c r="GEA1217" s="239" t="s">
        <v>236</v>
      </c>
      <c r="GEB1217" s="240">
        <v>0</v>
      </c>
      <c r="GEC1217" s="240">
        <v>210</v>
      </c>
      <c r="GED1217" s="235" t="e">
        <f>GED1218+GED1219</f>
        <v>#REF!</v>
      </c>
      <c r="GEE1217" s="236" t="s">
        <v>28</v>
      </c>
      <c r="GEF1217" s="237" t="s">
        <v>25</v>
      </c>
      <c r="GEG1217" s="238">
        <v>7</v>
      </c>
      <c r="GEH1217" s="238">
        <v>2</v>
      </c>
      <c r="GEI1217" s="239" t="s">
        <v>236</v>
      </c>
      <c r="GEJ1217" s="240">
        <v>0</v>
      </c>
      <c r="GEK1217" s="240">
        <v>210</v>
      </c>
      <c r="GEL1217" s="235" t="e">
        <f>GEL1218+GEL1219</f>
        <v>#REF!</v>
      </c>
      <c r="GEM1217" s="236" t="s">
        <v>28</v>
      </c>
      <c r="GEN1217" s="237" t="s">
        <v>25</v>
      </c>
      <c r="GEO1217" s="238">
        <v>7</v>
      </c>
      <c r="GEP1217" s="238">
        <v>2</v>
      </c>
      <c r="GEQ1217" s="239" t="s">
        <v>236</v>
      </c>
      <c r="GER1217" s="240">
        <v>0</v>
      </c>
      <c r="GES1217" s="240">
        <v>210</v>
      </c>
      <c r="GET1217" s="235" t="e">
        <f>GET1218+GET1219</f>
        <v>#REF!</v>
      </c>
      <c r="GEU1217" s="236" t="s">
        <v>28</v>
      </c>
      <c r="GEV1217" s="237" t="s">
        <v>25</v>
      </c>
      <c r="GEW1217" s="238">
        <v>7</v>
      </c>
      <c r="GEX1217" s="238">
        <v>2</v>
      </c>
      <c r="GEY1217" s="239" t="s">
        <v>236</v>
      </c>
      <c r="GEZ1217" s="240">
        <v>0</v>
      </c>
      <c r="GFA1217" s="240">
        <v>210</v>
      </c>
      <c r="GFB1217" s="235" t="e">
        <f>GFB1218+GFB1219</f>
        <v>#REF!</v>
      </c>
      <c r="GFC1217" s="236" t="s">
        <v>28</v>
      </c>
      <c r="GFD1217" s="237" t="s">
        <v>25</v>
      </c>
      <c r="GFE1217" s="238">
        <v>7</v>
      </c>
      <c r="GFF1217" s="238">
        <v>2</v>
      </c>
      <c r="GFG1217" s="239" t="s">
        <v>236</v>
      </c>
      <c r="GFH1217" s="240">
        <v>0</v>
      </c>
      <c r="GFI1217" s="240">
        <v>210</v>
      </c>
      <c r="GFJ1217" s="235" t="e">
        <f>GFJ1218+GFJ1219</f>
        <v>#REF!</v>
      </c>
      <c r="GFK1217" s="236" t="s">
        <v>28</v>
      </c>
      <c r="GFL1217" s="237" t="s">
        <v>25</v>
      </c>
      <c r="GFM1217" s="238">
        <v>7</v>
      </c>
      <c r="GFN1217" s="238">
        <v>2</v>
      </c>
      <c r="GFO1217" s="239" t="s">
        <v>236</v>
      </c>
      <c r="GFP1217" s="240">
        <v>0</v>
      </c>
      <c r="GFQ1217" s="240">
        <v>210</v>
      </c>
      <c r="GFR1217" s="235" t="e">
        <f>GFR1218+GFR1219</f>
        <v>#REF!</v>
      </c>
      <c r="GFS1217" s="236" t="s">
        <v>28</v>
      </c>
      <c r="GFT1217" s="237" t="s">
        <v>25</v>
      </c>
      <c r="GFU1217" s="238">
        <v>7</v>
      </c>
      <c r="GFV1217" s="238">
        <v>2</v>
      </c>
      <c r="GFW1217" s="239" t="s">
        <v>236</v>
      </c>
      <c r="GFX1217" s="240">
        <v>0</v>
      </c>
      <c r="GFY1217" s="240">
        <v>210</v>
      </c>
      <c r="GFZ1217" s="235" t="e">
        <f>GFZ1218+GFZ1219</f>
        <v>#REF!</v>
      </c>
      <c r="GGA1217" s="236" t="s">
        <v>28</v>
      </c>
      <c r="GGB1217" s="237" t="s">
        <v>25</v>
      </c>
      <c r="GGC1217" s="238">
        <v>7</v>
      </c>
      <c r="GGD1217" s="238">
        <v>2</v>
      </c>
      <c r="GGE1217" s="239" t="s">
        <v>236</v>
      </c>
      <c r="GGF1217" s="240">
        <v>0</v>
      </c>
      <c r="GGG1217" s="240">
        <v>210</v>
      </c>
      <c r="GGH1217" s="235" t="e">
        <f>GGH1218+GGH1219</f>
        <v>#REF!</v>
      </c>
      <c r="GGI1217" s="236" t="s">
        <v>28</v>
      </c>
      <c r="GGJ1217" s="237" t="s">
        <v>25</v>
      </c>
      <c r="GGK1217" s="238">
        <v>7</v>
      </c>
      <c r="GGL1217" s="238">
        <v>2</v>
      </c>
      <c r="GGM1217" s="239" t="s">
        <v>236</v>
      </c>
      <c r="GGN1217" s="240">
        <v>0</v>
      </c>
      <c r="GGO1217" s="240">
        <v>210</v>
      </c>
      <c r="GGP1217" s="235" t="e">
        <f>GGP1218+GGP1219</f>
        <v>#REF!</v>
      </c>
      <c r="GGQ1217" s="236" t="s">
        <v>28</v>
      </c>
      <c r="GGR1217" s="237" t="s">
        <v>25</v>
      </c>
      <c r="GGS1217" s="238">
        <v>7</v>
      </c>
      <c r="GGT1217" s="238">
        <v>2</v>
      </c>
      <c r="GGU1217" s="239" t="s">
        <v>236</v>
      </c>
      <c r="GGV1217" s="240">
        <v>0</v>
      </c>
      <c r="GGW1217" s="240">
        <v>210</v>
      </c>
      <c r="GGX1217" s="235" t="e">
        <f>GGX1218+GGX1219</f>
        <v>#REF!</v>
      </c>
      <c r="GGY1217" s="236" t="s">
        <v>28</v>
      </c>
      <c r="GGZ1217" s="237" t="s">
        <v>25</v>
      </c>
      <c r="GHA1217" s="238">
        <v>7</v>
      </c>
      <c r="GHB1217" s="238">
        <v>2</v>
      </c>
      <c r="GHC1217" s="239" t="s">
        <v>236</v>
      </c>
      <c r="GHD1217" s="240">
        <v>0</v>
      </c>
      <c r="GHE1217" s="240">
        <v>210</v>
      </c>
      <c r="GHF1217" s="235" t="e">
        <f>GHF1218+GHF1219</f>
        <v>#REF!</v>
      </c>
      <c r="GHG1217" s="236" t="s">
        <v>28</v>
      </c>
      <c r="GHH1217" s="237" t="s">
        <v>25</v>
      </c>
      <c r="GHI1217" s="238">
        <v>7</v>
      </c>
      <c r="GHJ1217" s="238">
        <v>2</v>
      </c>
      <c r="GHK1217" s="239" t="s">
        <v>236</v>
      </c>
      <c r="GHL1217" s="240">
        <v>0</v>
      </c>
      <c r="GHM1217" s="240">
        <v>210</v>
      </c>
      <c r="GHN1217" s="235" t="e">
        <f>GHN1218+GHN1219</f>
        <v>#REF!</v>
      </c>
      <c r="GHO1217" s="236" t="s">
        <v>28</v>
      </c>
      <c r="GHP1217" s="237" t="s">
        <v>25</v>
      </c>
      <c r="GHQ1217" s="238">
        <v>7</v>
      </c>
      <c r="GHR1217" s="238">
        <v>2</v>
      </c>
      <c r="GHS1217" s="239" t="s">
        <v>236</v>
      </c>
      <c r="GHT1217" s="240">
        <v>0</v>
      </c>
      <c r="GHU1217" s="240">
        <v>210</v>
      </c>
      <c r="GHV1217" s="235" t="e">
        <f>GHV1218+GHV1219</f>
        <v>#REF!</v>
      </c>
      <c r="GHW1217" s="236" t="s">
        <v>28</v>
      </c>
      <c r="GHX1217" s="237" t="s">
        <v>25</v>
      </c>
      <c r="GHY1217" s="238">
        <v>7</v>
      </c>
      <c r="GHZ1217" s="238">
        <v>2</v>
      </c>
      <c r="GIA1217" s="239" t="s">
        <v>236</v>
      </c>
      <c r="GIB1217" s="240">
        <v>0</v>
      </c>
      <c r="GIC1217" s="240">
        <v>210</v>
      </c>
      <c r="GID1217" s="235" t="e">
        <f>GID1218+GID1219</f>
        <v>#REF!</v>
      </c>
      <c r="GIE1217" s="236" t="s">
        <v>28</v>
      </c>
      <c r="GIF1217" s="237" t="s">
        <v>25</v>
      </c>
      <c r="GIG1217" s="238">
        <v>7</v>
      </c>
      <c r="GIH1217" s="238">
        <v>2</v>
      </c>
      <c r="GII1217" s="239" t="s">
        <v>236</v>
      </c>
      <c r="GIJ1217" s="240">
        <v>0</v>
      </c>
      <c r="GIK1217" s="240">
        <v>210</v>
      </c>
      <c r="GIL1217" s="235" t="e">
        <f>GIL1218+GIL1219</f>
        <v>#REF!</v>
      </c>
      <c r="GIM1217" s="236" t="s">
        <v>28</v>
      </c>
      <c r="GIN1217" s="237" t="s">
        <v>25</v>
      </c>
      <c r="GIO1217" s="238">
        <v>7</v>
      </c>
      <c r="GIP1217" s="238">
        <v>2</v>
      </c>
      <c r="GIQ1217" s="239" t="s">
        <v>236</v>
      </c>
      <c r="GIR1217" s="240">
        <v>0</v>
      </c>
      <c r="GIS1217" s="240">
        <v>210</v>
      </c>
      <c r="GIT1217" s="235" t="e">
        <f>GIT1218+GIT1219</f>
        <v>#REF!</v>
      </c>
      <c r="GIU1217" s="236" t="s">
        <v>28</v>
      </c>
      <c r="GIV1217" s="237" t="s">
        <v>25</v>
      </c>
      <c r="GIW1217" s="238">
        <v>7</v>
      </c>
      <c r="GIX1217" s="238">
        <v>2</v>
      </c>
      <c r="GIY1217" s="239" t="s">
        <v>236</v>
      </c>
      <c r="GIZ1217" s="240">
        <v>0</v>
      </c>
      <c r="GJA1217" s="240">
        <v>210</v>
      </c>
      <c r="GJB1217" s="235" t="e">
        <f>GJB1218+GJB1219</f>
        <v>#REF!</v>
      </c>
      <c r="GJC1217" s="236" t="s">
        <v>28</v>
      </c>
      <c r="GJD1217" s="237" t="s">
        <v>25</v>
      </c>
      <c r="GJE1217" s="238">
        <v>7</v>
      </c>
      <c r="GJF1217" s="238">
        <v>2</v>
      </c>
      <c r="GJG1217" s="239" t="s">
        <v>236</v>
      </c>
      <c r="GJH1217" s="240">
        <v>0</v>
      </c>
      <c r="GJI1217" s="240">
        <v>210</v>
      </c>
      <c r="GJJ1217" s="235" t="e">
        <f>GJJ1218+GJJ1219</f>
        <v>#REF!</v>
      </c>
      <c r="GJK1217" s="236" t="s">
        <v>28</v>
      </c>
      <c r="GJL1217" s="237" t="s">
        <v>25</v>
      </c>
      <c r="GJM1217" s="238">
        <v>7</v>
      </c>
      <c r="GJN1217" s="238">
        <v>2</v>
      </c>
      <c r="GJO1217" s="239" t="s">
        <v>236</v>
      </c>
      <c r="GJP1217" s="240">
        <v>0</v>
      </c>
      <c r="GJQ1217" s="240">
        <v>210</v>
      </c>
      <c r="GJR1217" s="235" t="e">
        <f>GJR1218+GJR1219</f>
        <v>#REF!</v>
      </c>
      <c r="GJS1217" s="236" t="s">
        <v>28</v>
      </c>
      <c r="GJT1217" s="237" t="s">
        <v>25</v>
      </c>
      <c r="GJU1217" s="238">
        <v>7</v>
      </c>
      <c r="GJV1217" s="238">
        <v>2</v>
      </c>
      <c r="GJW1217" s="239" t="s">
        <v>236</v>
      </c>
      <c r="GJX1217" s="240">
        <v>0</v>
      </c>
      <c r="GJY1217" s="240">
        <v>210</v>
      </c>
      <c r="GJZ1217" s="235" t="e">
        <f>GJZ1218+GJZ1219</f>
        <v>#REF!</v>
      </c>
      <c r="GKA1217" s="236" t="s">
        <v>28</v>
      </c>
      <c r="GKB1217" s="237" t="s">
        <v>25</v>
      </c>
      <c r="GKC1217" s="238">
        <v>7</v>
      </c>
      <c r="GKD1217" s="238">
        <v>2</v>
      </c>
      <c r="GKE1217" s="239" t="s">
        <v>236</v>
      </c>
      <c r="GKF1217" s="240">
        <v>0</v>
      </c>
      <c r="GKG1217" s="240">
        <v>210</v>
      </c>
      <c r="GKH1217" s="235" t="e">
        <f>GKH1218+GKH1219</f>
        <v>#REF!</v>
      </c>
      <c r="GKI1217" s="236" t="s">
        <v>28</v>
      </c>
      <c r="GKJ1217" s="237" t="s">
        <v>25</v>
      </c>
      <c r="GKK1217" s="238">
        <v>7</v>
      </c>
      <c r="GKL1217" s="238">
        <v>2</v>
      </c>
      <c r="GKM1217" s="239" t="s">
        <v>236</v>
      </c>
      <c r="GKN1217" s="240">
        <v>0</v>
      </c>
      <c r="GKO1217" s="240">
        <v>210</v>
      </c>
      <c r="GKP1217" s="235" t="e">
        <f>GKP1218+GKP1219</f>
        <v>#REF!</v>
      </c>
      <c r="GKQ1217" s="236" t="s">
        <v>28</v>
      </c>
      <c r="GKR1217" s="237" t="s">
        <v>25</v>
      </c>
      <c r="GKS1217" s="238">
        <v>7</v>
      </c>
      <c r="GKT1217" s="238">
        <v>2</v>
      </c>
      <c r="GKU1217" s="239" t="s">
        <v>236</v>
      </c>
      <c r="GKV1217" s="240">
        <v>0</v>
      </c>
      <c r="GKW1217" s="240">
        <v>210</v>
      </c>
      <c r="GKX1217" s="235" t="e">
        <f>GKX1218+GKX1219</f>
        <v>#REF!</v>
      </c>
      <c r="GKY1217" s="236" t="s">
        <v>28</v>
      </c>
      <c r="GKZ1217" s="237" t="s">
        <v>25</v>
      </c>
      <c r="GLA1217" s="238">
        <v>7</v>
      </c>
      <c r="GLB1217" s="238">
        <v>2</v>
      </c>
      <c r="GLC1217" s="239" t="s">
        <v>236</v>
      </c>
      <c r="GLD1217" s="240">
        <v>0</v>
      </c>
      <c r="GLE1217" s="240">
        <v>210</v>
      </c>
      <c r="GLF1217" s="235" t="e">
        <f>GLF1218+GLF1219</f>
        <v>#REF!</v>
      </c>
      <c r="GLG1217" s="236" t="s">
        <v>28</v>
      </c>
      <c r="GLH1217" s="237" t="s">
        <v>25</v>
      </c>
      <c r="GLI1217" s="238">
        <v>7</v>
      </c>
      <c r="GLJ1217" s="238">
        <v>2</v>
      </c>
      <c r="GLK1217" s="239" t="s">
        <v>236</v>
      </c>
      <c r="GLL1217" s="240">
        <v>0</v>
      </c>
      <c r="GLM1217" s="240">
        <v>210</v>
      </c>
      <c r="GLN1217" s="235" t="e">
        <f>GLN1218+GLN1219</f>
        <v>#REF!</v>
      </c>
      <c r="GLO1217" s="236" t="s">
        <v>28</v>
      </c>
      <c r="GLP1217" s="237" t="s">
        <v>25</v>
      </c>
      <c r="GLQ1217" s="238">
        <v>7</v>
      </c>
      <c r="GLR1217" s="238">
        <v>2</v>
      </c>
      <c r="GLS1217" s="239" t="s">
        <v>236</v>
      </c>
      <c r="GLT1217" s="240">
        <v>0</v>
      </c>
      <c r="GLU1217" s="240">
        <v>210</v>
      </c>
      <c r="GLV1217" s="235" t="e">
        <f>GLV1218+GLV1219</f>
        <v>#REF!</v>
      </c>
      <c r="GLW1217" s="236" t="s">
        <v>28</v>
      </c>
      <c r="GLX1217" s="237" t="s">
        <v>25</v>
      </c>
      <c r="GLY1217" s="238">
        <v>7</v>
      </c>
      <c r="GLZ1217" s="238">
        <v>2</v>
      </c>
      <c r="GMA1217" s="239" t="s">
        <v>236</v>
      </c>
      <c r="GMB1217" s="240">
        <v>0</v>
      </c>
      <c r="GMC1217" s="240">
        <v>210</v>
      </c>
      <c r="GMD1217" s="235" t="e">
        <f>GMD1218+GMD1219</f>
        <v>#REF!</v>
      </c>
      <c r="GME1217" s="236" t="s">
        <v>28</v>
      </c>
      <c r="GMF1217" s="237" t="s">
        <v>25</v>
      </c>
      <c r="GMG1217" s="238">
        <v>7</v>
      </c>
      <c r="GMH1217" s="238">
        <v>2</v>
      </c>
      <c r="GMI1217" s="239" t="s">
        <v>236</v>
      </c>
      <c r="GMJ1217" s="240">
        <v>0</v>
      </c>
      <c r="GMK1217" s="240">
        <v>210</v>
      </c>
      <c r="GML1217" s="235" t="e">
        <f>GML1218+GML1219</f>
        <v>#REF!</v>
      </c>
      <c r="GMM1217" s="236" t="s">
        <v>28</v>
      </c>
      <c r="GMN1217" s="237" t="s">
        <v>25</v>
      </c>
      <c r="GMO1217" s="238">
        <v>7</v>
      </c>
      <c r="GMP1217" s="238">
        <v>2</v>
      </c>
      <c r="GMQ1217" s="239" t="s">
        <v>236</v>
      </c>
      <c r="GMR1217" s="240">
        <v>0</v>
      </c>
      <c r="GMS1217" s="240">
        <v>210</v>
      </c>
      <c r="GMT1217" s="235" t="e">
        <f>GMT1218+GMT1219</f>
        <v>#REF!</v>
      </c>
      <c r="GMU1217" s="236" t="s">
        <v>28</v>
      </c>
      <c r="GMV1217" s="237" t="s">
        <v>25</v>
      </c>
      <c r="GMW1217" s="238">
        <v>7</v>
      </c>
      <c r="GMX1217" s="238">
        <v>2</v>
      </c>
      <c r="GMY1217" s="239" t="s">
        <v>236</v>
      </c>
      <c r="GMZ1217" s="240">
        <v>0</v>
      </c>
      <c r="GNA1217" s="240">
        <v>210</v>
      </c>
      <c r="GNB1217" s="235" t="e">
        <f>GNB1218+GNB1219</f>
        <v>#REF!</v>
      </c>
      <c r="GNC1217" s="236" t="s">
        <v>28</v>
      </c>
      <c r="GND1217" s="237" t="s">
        <v>25</v>
      </c>
      <c r="GNE1217" s="238">
        <v>7</v>
      </c>
      <c r="GNF1217" s="238">
        <v>2</v>
      </c>
      <c r="GNG1217" s="239" t="s">
        <v>236</v>
      </c>
      <c r="GNH1217" s="240">
        <v>0</v>
      </c>
      <c r="GNI1217" s="240">
        <v>210</v>
      </c>
      <c r="GNJ1217" s="235" t="e">
        <f>GNJ1218+GNJ1219</f>
        <v>#REF!</v>
      </c>
      <c r="GNK1217" s="236" t="s">
        <v>28</v>
      </c>
      <c r="GNL1217" s="237" t="s">
        <v>25</v>
      </c>
      <c r="GNM1217" s="238">
        <v>7</v>
      </c>
      <c r="GNN1217" s="238">
        <v>2</v>
      </c>
      <c r="GNO1217" s="239" t="s">
        <v>236</v>
      </c>
      <c r="GNP1217" s="240">
        <v>0</v>
      </c>
      <c r="GNQ1217" s="240">
        <v>210</v>
      </c>
      <c r="GNR1217" s="235" t="e">
        <f>GNR1218+GNR1219</f>
        <v>#REF!</v>
      </c>
      <c r="GNS1217" s="236" t="s">
        <v>28</v>
      </c>
      <c r="GNT1217" s="237" t="s">
        <v>25</v>
      </c>
      <c r="GNU1217" s="238">
        <v>7</v>
      </c>
      <c r="GNV1217" s="238">
        <v>2</v>
      </c>
      <c r="GNW1217" s="239" t="s">
        <v>236</v>
      </c>
      <c r="GNX1217" s="240">
        <v>0</v>
      </c>
      <c r="GNY1217" s="240">
        <v>210</v>
      </c>
      <c r="GNZ1217" s="235" t="e">
        <f>GNZ1218+GNZ1219</f>
        <v>#REF!</v>
      </c>
      <c r="GOA1217" s="236" t="s">
        <v>28</v>
      </c>
      <c r="GOB1217" s="237" t="s">
        <v>25</v>
      </c>
      <c r="GOC1217" s="238">
        <v>7</v>
      </c>
      <c r="GOD1217" s="238">
        <v>2</v>
      </c>
      <c r="GOE1217" s="239" t="s">
        <v>236</v>
      </c>
      <c r="GOF1217" s="240">
        <v>0</v>
      </c>
      <c r="GOG1217" s="240">
        <v>210</v>
      </c>
      <c r="GOH1217" s="235" t="e">
        <f>GOH1218+GOH1219</f>
        <v>#REF!</v>
      </c>
      <c r="GOI1217" s="236" t="s">
        <v>28</v>
      </c>
      <c r="GOJ1217" s="237" t="s">
        <v>25</v>
      </c>
      <c r="GOK1217" s="238">
        <v>7</v>
      </c>
      <c r="GOL1217" s="238">
        <v>2</v>
      </c>
      <c r="GOM1217" s="239" t="s">
        <v>236</v>
      </c>
      <c r="GON1217" s="240">
        <v>0</v>
      </c>
      <c r="GOO1217" s="240">
        <v>210</v>
      </c>
      <c r="GOP1217" s="235" t="e">
        <f>GOP1218+GOP1219</f>
        <v>#REF!</v>
      </c>
      <c r="GOQ1217" s="236" t="s">
        <v>28</v>
      </c>
      <c r="GOR1217" s="237" t="s">
        <v>25</v>
      </c>
      <c r="GOS1217" s="238">
        <v>7</v>
      </c>
      <c r="GOT1217" s="238">
        <v>2</v>
      </c>
      <c r="GOU1217" s="239" t="s">
        <v>236</v>
      </c>
      <c r="GOV1217" s="240">
        <v>0</v>
      </c>
      <c r="GOW1217" s="240">
        <v>210</v>
      </c>
      <c r="GOX1217" s="235" t="e">
        <f>GOX1218+GOX1219</f>
        <v>#REF!</v>
      </c>
      <c r="GOY1217" s="236" t="s">
        <v>28</v>
      </c>
      <c r="GOZ1217" s="237" t="s">
        <v>25</v>
      </c>
      <c r="GPA1217" s="238">
        <v>7</v>
      </c>
      <c r="GPB1217" s="238">
        <v>2</v>
      </c>
      <c r="GPC1217" s="239" t="s">
        <v>236</v>
      </c>
      <c r="GPD1217" s="240">
        <v>0</v>
      </c>
      <c r="GPE1217" s="240">
        <v>210</v>
      </c>
      <c r="GPF1217" s="235" t="e">
        <f>GPF1218+GPF1219</f>
        <v>#REF!</v>
      </c>
      <c r="GPG1217" s="236" t="s">
        <v>28</v>
      </c>
      <c r="GPH1217" s="237" t="s">
        <v>25</v>
      </c>
      <c r="GPI1217" s="238">
        <v>7</v>
      </c>
      <c r="GPJ1217" s="238">
        <v>2</v>
      </c>
      <c r="GPK1217" s="239" t="s">
        <v>236</v>
      </c>
      <c r="GPL1217" s="240">
        <v>0</v>
      </c>
      <c r="GPM1217" s="240">
        <v>210</v>
      </c>
      <c r="GPN1217" s="235" t="e">
        <f>GPN1218+GPN1219</f>
        <v>#REF!</v>
      </c>
      <c r="GPO1217" s="236" t="s">
        <v>28</v>
      </c>
      <c r="GPP1217" s="237" t="s">
        <v>25</v>
      </c>
      <c r="GPQ1217" s="238">
        <v>7</v>
      </c>
      <c r="GPR1217" s="238">
        <v>2</v>
      </c>
      <c r="GPS1217" s="239" t="s">
        <v>236</v>
      </c>
      <c r="GPT1217" s="240">
        <v>0</v>
      </c>
      <c r="GPU1217" s="240">
        <v>210</v>
      </c>
      <c r="GPV1217" s="235" t="e">
        <f>GPV1218+GPV1219</f>
        <v>#REF!</v>
      </c>
      <c r="GPW1217" s="236" t="s">
        <v>28</v>
      </c>
      <c r="GPX1217" s="237" t="s">
        <v>25</v>
      </c>
      <c r="GPY1217" s="238">
        <v>7</v>
      </c>
      <c r="GPZ1217" s="238">
        <v>2</v>
      </c>
      <c r="GQA1217" s="239" t="s">
        <v>236</v>
      </c>
      <c r="GQB1217" s="240">
        <v>0</v>
      </c>
      <c r="GQC1217" s="240">
        <v>210</v>
      </c>
      <c r="GQD1217" s="235" t="e">
        <f>GQD1218+GQD1219</f>
        <v>#REF!</v>
      </c>
      <c r="GQE1217" s="236" t="s">
        <v>28</v>
      </c>
      <c r="GQF1217" s="237" t="s">
        <v>25</v>
      </c>
      <c r="GQG1217" s="238">
        <v>7</v>
      </c>
      <c r="GQH1217" s="238">
        <v>2</v>
      </c>
      <c r="GQI1217" s="239" t="s">
        <v>236</v>
      </c>
      <c r="GQJ1217" s="240">
        <v>0</v>
      </c>
      <c r="GQK1217" s="240">
        <v>210</v>
      </c>
      <c r="GQL1217" s="235" t="e">
        <f>GQL1218+GQL1219</f>
        <v>#REF!</v>
      </c>
      <c r="GQM1217" s="236" t="s">
        <v>28</v>
      </c>
      <c r="GQN1217" s="237" t="s">
        <v>25</v>
      </c>
      <c r="GQO1217" s="238">
        <v>7</v>
      </c>
      <c r="GQP1217" s="238">
        <v>2</v>
      </c>
      <c r="GQQ1217" s="239" t="s">
        <v>236</v>
      </c>
      <c r="GQR1217" s="240">
        <v>0</v>
      </c>
      <c r="GQS1217" s="240">
        <v>210</v>
      </c>
      <c r="GQT1217" s="235" t="e">
        <f>GQT1218+GQT1219</f>
        <v>#REF!</v>
      </c>
      <c r="GQU1217" s="236" t="s">
        <v>28</v>
      </c>
      <c r="GQV1217" s="237" t="s">
        <v>25</v>
      </c>
      <c r="GQW1217" s="238">
        <v>7</v>
      </c>
      <c r="GQX1217" s="238">
        <v>2</v>
      </c>
      <c r="GQY1217" s="239" t="s">
        <v>236</v>
      </c>
      <c r="GQZ1217" s="240">
        <v>0</v>
      </c>
      <c r="GRA1217" s="240">
        <v>210</v>
      </c>
      <c r="GRB1217" s="235" t="e">
        <f>GRB1218+GRB1219</f>
        <v>#REF!</v>
      </c>
      <c r="GRC1217" s="236" t="s">
        <v>28</v>
      </c>
      <c r="GRD1217" s="237" t="s">
        <v>25</v>
      </c>
      <c r="GRE1217" s="238">
        <v>7</v>
      </c>
      <c r="GRF1217" s="238">
        <v>2</v>
      </c>
      <c r="GRG1217" s="239" t="s">
        <v>236</v>
      </c>
      <c r="GRH1217" s="240">
        <v>0</v>
      </c>
      <c r="GRI1217" s="240">
        <v>210</v>
      </c>
      <c r="GRJ1217" s="235" t="e">
        <f>GRJ1218+GRJ1219</f>
        <v>#REF!</v>
      </c>
      <c r="GRK1217" s="236" t="s">
        <v>28</v>
      </c>
      <c r="GRL1217" s="237" t="s">
        <v>25</v>
      </c>
      <c r="GRM1217" s="238">
        <v>7</v>
      </c>
      <c r="GRN1217" s="238">
        <v>2</v>
      </c>
      <c r="GRO1217" s="239" t="s">
        <v>236</v>
      </c>
      <c r="GRP1217" s="240">
        <v>0</v>
      </c>
      <c r="GRQ1217" s="240">
        <v>210</v>
      </c>
      <c r="GRR1217" s="235" t="e">
        <f>GRR1218+GRR1219</f>
        <v>#REF!</v>
      </c>
      <c r="GRS1217" s="236" t="s">
        <v>28</v>
      </c>
      <c r="GRT1217" s="237" t="s">
        <v>25</v>
      </c>
      <c r="GRU1217" s="238">
        <v>7</v>
      </c>
      <c r="GRV1217" s="238">
        <v>2</v>
      </c>
      <c r="GRW1217" s="239" t="s">
        <v>236</v>
      </c>
      <c r="GRX1217" s="240">
        <v>0</v>
      </c>
      <c r="GRY1217" s="240">
        <v>210</v>
      </c>
      <c r="GRZ1217" s="235" t="e">
        <f>GRZ1218+GRZ1219</f>
        <v>#REF!</v>
      </c>
      <c r="GSA1217" s="236" t="s">
        <v>28</v>
      </c>
      <c r="GSB1217" s="237" t="s">
        <v>25</v>
      </c>
      <c r="GSC1217" s="238">
        <v>7</v>
      </c>
      <c r="GSD1217" s="238">
        <v>2</v>
      </c>
      <c r="GSE1217" s="239" t="s">
        <v>236</v>
      </c>
      <c r="GSF1217" s="240">
        <v>0</v>
      </c>
      <c r="GSG1217" s="240">
        <v>210</v>
      </c>
      <c r="GSH1217" s="235" t="e">
        <f>GSH1218+GSH1219</f>
        <v>#REF!</v>
      </c>
      <c r="GSI1217" s="236" t="s">
        <v>28</v>
      </c>
      <c r="GSJ1217" s="237" t="s">
        <v>25</v>
      </c>
      <c r="GSK1217" s="238">
        <v>7</v>
      </c>
      <c r="GSL1217" s="238">
        <v>2</v>
      </c>
      <c r="GSM1217" s="239" t="s">
        <v>236</v>
      </c>
      <c r="GSN1217" s="240">
        <v>0</v>
      </c>
      <c r="GSO1217" s="240">
        <v>210</v>
      </c>
      <c r="GSP1217" s="235" t="e">
        <f>GSP1218+GSP1219</f>
        <v>#REF!</v>
      </c>
      <c r="GSQ1217" s="236" t="s">
        <v>28</v>
      </c>
      <c r="GSR1217" s="237" t="s">
        <v>25</v>
      </c>
      <c r="GSS1217" s="238">
        <v>7</v>
      </c>
      <c r="GST1217" s="238">
        <v>2</v>
      </c>
      <c r="GSU1217" s="239" t="s">
        <v>236</v>
      </c>
      <c r="GSV1217" s="240">
        <v>0</v>
      </c>
      <c r="GSW1217" s="240">
        <v>210</v>
      </c>
      <c r="GSX1217" s="235" t="e">
        <f>GSX1218+GSX1219</f>
        <v>#REF!</v>
      </c>
      <c r="GSY1217" s="236" t="s">
        <v>28</v>
      </c>
      <c r="GSZ1217" s="237" t="s">
        <v>25</v>
      </c>
      <c r="GTA1217" s="238">
        <v>7</v>
      </c>
      <c r="GTB1217" s="238">
        <v>2</v>
      </c>
      <c r="GTC1217" s="239" t="s">
        <v>236</v>
      </c>
      <c r="GTD1217" s="240">
        <v>0</v>
      </c>
      <c r="GTE1217" s="240">
        <v>210</v>
      </c>
      <c r="GTF1217" s="235" t="e">
        <f>GTF1218+GTF1219</f>
        <v>#REF!</v>
      </c>
      <c r="GTG1217" s="236" t="s">
        <v>28</v>
      </c>
      <c r="GTH1217" s="237" t="s">
        <v>25</v>
      </c>
      <c r="GTI1217" s="238">
        <v>7</v>
      </c>
      <c r="GTJ1217" s="238">
        <v>2</v>
      </c>
      <c r="GTK1217" s="239" t="s">
        <v>236</v>
      </c>
      <c r="GTL1217" s="240">
        <v>0</v>
      </c>
      <c r="GTM1217" s="240">
        <v>210</v>
      </c>
      <c r="GTN1217" s="235" t="e">
        <f>GTN1218+GTN1219</f>
        <v>#REF!</v>
      </c>
      <c r="GTO1217" s="236" t="s">
        <v>28</v>
      </c>
      <c r="GTP1217" s="237" t="s">
        <v>25</v>
      </c>
      <c r="GTQ1217" s="238">
        <v>7</v>
      </c>
      <c r="GTR1217" s="238">
        <v>2</v>
      </c>
      <c r="GTS1217" s="239" t="s">
        <v>236</v>
      </c>
      <c r="GTT1217" s="240">
        <v>0</v>
      </c>
      <c r="GTU1217" s="240">
        <v>210</v>
      </c>
      <c r="GTV1217" s="235" t="e">
        <f>GTV1218+GTV1219</f>
        <v>#REF!</v>
      </c>
      <c r="GTW1217" s="236" t="s">
        <v>28</v>
      </c>
      <c r="GTX1217" s="237" t="s">
        <v>25</v>
      </c>
      <c r="GTY1217" s="238">
        <v>7</v>
      </c>
      <c r="GTZ1217" s="238">
        <v>2</v>
      </c>
      <c r="GUA1217" s="239" t="s">
        <v>236</v>
      </c>
      <c r="GUB1217" s="240">
        <v>0</v>
      </c>
      <c r="GUC1217" s="240">
        <v>210</v>
      </c>
      <c r="GUD1217" s="235" t="e">
        <f>GUD1218+GUD1219</f>
        <v>#REF!</v>
      </c>
      <c r="GUE1217" s="236" t="s">
        <v>28</v>
      </c>
      <c r="GUF1217" s="237" t="s">
        <v>25</v>
      </c>
      <c r="GUG1217" s="238">
        <v>7</v>
      </c>
      <c r="GUH1217" s="238">
        <v>2</v>
      </c>
      <c r="GUI1217" s="239" t="s">
        <v>236</v>
      </c>
      <c r="GUJ1217" s="240">
        <v>0</v>
      </c>
      <c r="GUK1217" s="240">
        <v>210</v>
      </c>
      <c r="GUL1217" s="235" t="e">
        <f>GUL1218+GUL1219</f>
        <v>#REF!</v>
      </c>
      <c r="GUM1217" s="236" t="s">
        <v>28</v>
      </c>
      <c r="GUN1217" s="237" t="s">
        <v>25</v>
      </c>
      <c r="GUO1217" s="238">
        <v>7</v>
      </c>
      <c r="GUP1217" s="238">
        <v>2</v>
      </c>
      <c r="GUQ1217" s="239" t="s">
        <v>236</v>
      </c>
      <c r="GUR1217" s="240">
        <v>0</v>
      </c>
      <c r="GUS1217" s="240">
        <v>210</v>
      </c>
      <c r="GUT1217" s="235" t="e">
        <f>GUT1218+GUT1219</f>
        <v>#REF!</v>
      </c>
      <c r="GUU1217" s="236" t="s">
        <v>28</v>
      </c>
      <c r="GUV1217" s="237" t="s">
        <v>25</v>
      </c>
      <c r="GUW1217" s="238">
        <v>7</v>
      </c>
      <c r="GUX1217" s="238">
        <v>2</v>
      </c>
      <c r="GUY1217" s="239" t="s">
        <v>236</v>
      </c>
      <c r="GUZ1217" s="240">
        <v>0</v>
      </c>
      <c r="GVA1217" s="240">
        <v>210</v>
      </c>
      <c r="GVB1217" s="235" t="e">
        <f>GVB1218+GVB1219</f>
        <v>#REF!</v>
      </c>
      <c r="GVC1217" s="236" t="s">
        <v>28</v>
      </c>
      <c r="GVD1217" s="237" t="s">
        <v>25</v>
      </c>
      <c r="GVE1217" s="238">
        <v>7</v>
      </c>
      <c r="GVF1217" s="238">
        <v>2</v>
      </c>
      <c r="GVG1217" s="239" t="s">
        <v>236</v>
      </c>
      <c r="GVH1217" s="240">
        <v>0</v>
      </c>
      <c r="GVI1217" s="240">
        <v>210</v>
      </c>
      <c r="GVJ1217" s="235" t="e">
        <f>GVJ1218+GVJ1219</f>
        <v>#REF!</v>
      </c>
      <c r="GVK1217" s="236" t="s">
        <v>28</v>
      </c>
      <c r="GVL1217" s="237" t="s">
        <v>25</v>
      </c>
      <c r="GVM1217" s="238">
        <v>7</v>
      </c>
      <c r="GVN1217" s="238">
        <v>2</v>
      </c>
      <c r="GVO1217" s="239" t="s">
        <v>236</v>
      </c>
      <c r="GVP1217" s="240">
        <v>0</v>
      </c>
      <c r="GVQ1217" s="240">
        <v>210</v>
      </c>
      <c r="GVR1217" s="235" t="e">
        <f>GVR1218+GVR1219</f>
        <v>#REF!</v>
      </c>
      <c r="GVS1217" s="236" t="s">
        <v>28</v>
      </c>
      <c r="GVT1217" s="237" t="s">
        <v>25</v>
      </c>
      <c r="GVU1217" s="238">
        <v>7</v>
      </c>
      <c r="GVV1217" s="238">
        <v>2</v>
      </c>
      <c r="GVW1217" s="239" t="s">
        <v>236</v>
      </c>
      <c r="GVX1217" s="240">
        <v>0</v>
      </c>
      <c r="GVY1217" s="240">
        <v>210</v>
      </c>
      <c r="GVZ1217" s="235" t="e">
        <f>GVZ1218+GVZ1219</f>
        <v>#REF!</v>
      </c>
      <c r="GWA1217" s="236" t="s">
        <v>28</v>
      </c>
      <c r="GWB1217" s="237" t="s">
        <v>25</v>
      </c>
      <c r="GWC1217" s="238">
        <v>7</v>
      </c>
      <c r="GWD1217" s="238">
        <v>2</v>
      </c>
      <c r="GWE1217" s="239" t="s">
        <v>236</v>
      </c>
      <c r="GWF1217" s="240">
        <v>0</v>
      </c>
      <c r="GWG1217" s="240">
        <v>210</v>
      </c>
      <c r="GWH1217" s="235" t="e">
        <f>GWH1218+GWH1219</f>
        <v>#REF!</v>
      </c>
      <c r="GWI1217" s="236" t="s">
        <v>28</v>
      </c>
      <c r="GWJ1217" s="237" t="s">
        <v>25</v>
      </c>
      <c r="GWK1217" s="238">
        <v>7</v>
      </c>
      <c r="GWL1217" s="238">
        <v>2</v>
      </c>
      <c r="GWM1217" s="239" t="s">
        <v>236</v>
      </c>
      <c r="GWN1217" s="240">
        <v>0</v>
      </c>
      <c r="GWO1217" s="240">
        <v>210</v>
      </c>
      <c r="GWP1217" s="235" t="e">
        <f>GWP1218+GWP1219</f>
        <v>#REF!</v>
      </c>
      <c r="GWQ1217" s="236" t="s">
        <v>28</v>
      </c>
      <c r="GWR1217" s="237" t="s">
        <v>25</v>
      </c>
      <c r="GWS1217" s="238">
        <v>7</v>
      </c>
      <c r="GWT1217" s="238">
        <v>2</v>
      </c>
      <c r="GWU1217" s="239" t="s">
        <v>236</v>
      </c>
      <c r="GWV1217" s="240">
        <v>0</v>
      </c>
      <c r="GWW1217" s="240">
        <v>210</v>
      </c>
      <c r="GWX1217" s="235" t="e">
        <f>GWX1218+GWX1219</f>
        <v>#REF!</v>
      </c>
      <c r="GWY1217" s="236" t="s">
        <v>28</v>
      </c>
      <c r="GWZ1217" s="237" t="s">
        <v>25</v>
      </c>
      <c r="GXA1217" s="238">
        <v>7</v>
      </c>
      <c r="GXB1217" s="238">
        <v>2</v>
      </c>
      <c r="GXC1217" s="239" t="s">
        <v>236</v>
      </c>
      <c r="GXD1217" s="240">
        <v>0</v>
      </c>
      <c r="GXE1217" s="240">
        <v>210</v>
      </c>
      <c r="GXF1217" s="235" t="e">
        <f>GXF1218+GXF1219</f>
        <v>#REF!</v>
      </c>
      <c r="GXG1217" s="236" t="s">
        <v>28</v>
      </c>
      <c r="GXH1217" s="237" t="s">
        <v>25</v>
      </c>
      <c r="GXI1217" s="238">
        <v>7</v>
      </c>
      <c r="GXJ1217" s="238">
        <v>2</v>
      </c>
      <c r="GXK1217" s="239" t="s">
        <v>236</v>
      </c>
      <c r="GXL1217" s="240">
        <v>0</v>
      </c>
      <c r="GXM1217" s="240">
        <v>210</v>
      </c>
      <c r="GXN1217" s="235" t="e">
        <f>GXN1218+GXN1219</f>
        <v>#REF!</v>
      </c>
      <c r="GXO1217" s="236" t="s">
        <v>28</v>
      </c>
      <c r="GXP1217" s="237" t="s">
        <v>25</v>
      </c>
      <c r="GXQ1217" s="238">
        <v>7</v>
      </c>
      <c r="GXR1217" s="238">
        <v>2</v>
      </c>
      <c r="GXS1217" s="239" t="s">
        <v>236</v>
      </c>
      <c r="GXT1217" s="240">
        <v>0</v>
      </c>
      <c r="GXU1217" s="240">
        <v>210</v>
      </c>
      <c r="GXV1217" s="235" t="e">
        <f>GXV1218+GXV1219</f>
        <v>#REF!</v>
      </c>
      <c r="GXW1217" s="236" t="s">
        <v>28</v>
      </c>
      <c r="GXX1217" s="237" t="s">
        <v>25</v>
      </c>
      <c r="GXY1217" s="238">
        <v>7</v>
      </c>
      <c r="GXZ1217" s="238">
        <v>2</v>
      </c>
      <c r="GYA1217" s="239" t="s">
        <v>236</v>
      </c>
      <c r="GYB1217" s="240">
        <v>0</v>
      </c>
      <c r="GYC1217" s="240">
        <v>210</v>
      </c>
      <c r="GYD1217" s="235" t="e">
        <f>GYD1218+GYD1219</f>
        <v>#REF!</v>
      </c>
      <c r="GYE1217" s="236" t="s">
        <v>28</v>
      </c>
      <c r="GYF1217" s="237" t="s">
        <v>25</v>
      </c>
      <c r="GYG1217" s="238">
        <v>7</v>
      </c>
      <c r="GYH1217" s="238">
        <v>2</v>
      </c>
      <c r="GYI1217" s="239" t="s">
        <v>236</v>
      </c>
      <c r="GYJ1217" s="240">
        <v>0</v>
      </c>
      <c r="GYK1217" s="240">
        <v>210</v>
      </c>
      <c r="GYL1217" s="235" t="e">
        <f>GYL1218+GYL1219</f>
        <v>#REF!</v>
      </c>
      <c r="GYM1217" s="236" t="s">
        <v>28</v>
      </c>
      <c r="GYN1217" s="237" t="s">
        <v>25</v>
      </c>
      <c r="GYO1217" s="238">
        <v>7</v>
      </c>
      <c r="GYP1217" s="238">
        <v>2</v>
      </c>
      <c r="GYQ1217" s="239" t="s">
        <v>236</v>
      </c>
      <c r="GYR1217" s="240">
        <v>0</v>
      </c>
      <c r="GYS1217" s="240">
        <v>210</v>
      </c>
      <c r="GYT1217" s="235" t="e">
        <f>GYT1218+GYT1219</f>
        <v>#REF!</v>
      </c>
      <c r="GYU1217" s="236" t="s">
        <v>28</v>
      </c>
      <c r="GYV1217" s="237" t="s">
        <v>25</v>
      </c>
      <c r="GYW1217" s="238">
        <v>7</v>
      </c>
      <c r="GYX1217" s="238">
        <v>2</v>
      </c>
      <c r="GYY1217" s="239" t="s">
        <v>236</v>
      </c>
      <c r="GYZ1217" s="240">
        <v>0</v>
      </c>
      <c r="GZA1217" s="240">
        <v>210</v>
      </c>
      <c r="GZB1217" s="235" t="e">
        <f>GZB1218+GZB1219</f>
        <v>#REF!</v>
      </c>
      <c r="GZC1217" s="236" t="s">
        <v>28</v>
      </c>
      <c r="GZD1217" s="237" t="s">
        <v>25</v>
      </c>
      <c r="GZE1217" s="238">
        <v>7</v>
      </c>
      <c r="GZF1217" s="238">
        <v>2</v>
      </c>
      <c r="GZG1217" s="239" t="s">
        <v>236</v>
      </c>
      <c r="GZH1217" s="240">
        <v>0</v>
      </c>
      <c r="GZI1217" s="240">
        <v>210</v>
      </c>
      <c r="GZJ1217" s="235" t="e">
        <f>GZJ1218+GZJ1219</f>
        <v>#REF!</v>
      </c>
      <c r="GZK1217" s="236" t="s">
        <v>28</v>
      </c>
      <c r="GZL1217" s="237" t="s">
        <v>25</v>
      </c>
      <c r="GZM1217" s="238">
        <v>7</v>
      </c>
      <c r="GZN1217" s="238">
        <v>2</v>
      </c>
      <c r="GZO1217" s="239" t="s">
        <v>236</v>
      </c>
      <c r="GZP1217" s="240">
        <v>0</v>
      </c>
      <c r="GZQ1217" s="240">
        <v>210</v>
      </c>
      <c r="GZR1217" s="235" t="e">
        <f>GZR1218+GZR1219</f>
        <v>#REF!</v>
      </c>
      <c r="GZS1217" s="236" t="s">
        <v>28</v>
      </c>
      <c r="GZT1217" s="237" t="s">
        <v>25</v>
      </c>
      <c r="GZU1217" s="238">
        <v>7</v>
      </c>
      <c r="GZV1217" s="238">
        <v>2</v>
      </c>
      <c r="GZW1217" s="239" t="s">
        <v>236</v>
      </c>
      <c r="GZX1217" s="240">
        <v>0</v>
      </c>
      <c r="GZY1217" s="240">
        <v>210</v>
      </c>
      <c r="GZZ1217" s="235" t="e">
        <f>GZZ1218+GZZ1219</f>
        <v>#REF!</v>
      </c>
      <c r="HAA1217" s="236" t="s">
        <v>28</v>
      </c>
      <c r="HAB1217" s="237" t="s">
        <v>25</v>
      </c>
      <c r="HAC1217" s="238">
        <v>7</v>
      </c>
      <c r="HAD1217" s="238">
        <v>2</v>
      </c>
      <c r="HAE1217" s="239" t="s">
        <v>236</v>
      </c>
      <c r="HAF1217" s="240">
        <v>0</v>
      </c>
      <c r="HAG1217" s="240">
        <v>210</v>
      </c>
      <c r="HAH1217" s="235" t="e">
        <f>HAH1218+HAH1219</f>
        <v>#REF!</v>
      </c>
      <c r="HAI1217" s="236" t="s">
        <v>28</v>
      </c>
      <c r="HAJ1217" s="237" t="s">
        <v>25</v>
      </c>
      <c r="HAK1217" s="238">
        <v>7</v>
      </c>
      <c r="HAL1217" s="238">
        <v>2</v>
      </c>
      <c r="HAM1217" s="239" t="s">
        <v>236</v>
      </c>
      <c r="HAN1217" s="240">
        <v>0</v>
      </c>
      <c r="HAO1217" s="240">
        <v>210</v>
      </c>
      <c r="HAP1217" s="235" t="e">
        <f>HAP1218+HAP1219</f>
        <v>#REF!</v>
      </c>
      <c r="HAQ1217" s="236" t="s">
        <v>28</v>
      </c>
      <c r="HAR1217" s="237" t="s">
        <v>25</v>
      </c>
      <c r="HAS1217" s="238">
        <v>7</v>
      </c>
      <c r="HAT1217" s="238">
        <v>2</v>
      </c>
      <c r="HAU1217" s="239" t="s">
        <v>236</v>
      </c>
      <c r="HAV1217" s="240">
        <v>0</v>
      </c>
      <c r="HAW1217" s="240">
        <v>210</v>
      </c>
      <c r="HAX1217" s="235" t="e">
        <f>HAX1218+HAX1219</f>
        <v>#REF!</v>
      </c>
      <c r="HAY1217" s="236" t="s">
        <v>28</v>
      </c>
      <c r="HAZ1217" s="237" t="s">
        <v>25</v>
      </c>
      <c r="HBA1217" s="238">
        <v>7</v>
      </c>
      <c r="HBB1217" s="238">
        <v>2</v>
      </c>
      <c r="HBC1217" s="239" t="s">
        <v>236</v>
      </c>
      <c r="HBD1217" s="240">
        <v>0</v>
      </c>
      <c r="HBE1217" s="240">
        <v>210</v>
      </c>
      <c r="HBF1217" s="235" t="e">
        <f>HBF1218+HBF1219</f>
        <v>#REF!</v>
      </c>
      <c r="HBG1217" s="236" t="s">
        <v>28</v>
      </c>
      <c r="HBH1217" s="237" t="s">
        <v>25</v>
      </c>
      <c r="HBI1217" s="238">
        <v>7</v>
      </c>
      <c r="HBJ1217" s="238">
        <v>2</v>
      </c>
      <c r="HBK1217" s="239" t="s">
        <v>236</v>
      </c>
      <c r="HBL1217" s="240">
        <v>0</v>
      </c>
      <c r="HBM1217" s="240">
        <v>210</v>
      </c>
      <c r="HBN1217" s="235" t="e">
        <f>HBN1218+HBN1219</f>
        <v>#REF!</v>
      </c>
      <c r="HBO1217" s="236" t="s">
        <v>28</v>
      </c>
      <c r="HBP1217" s="237" t="s">
        <v>25</v>
      </c>
      <c r="HBQ1217" s="238">
        <v>7</v>
      </c>
      <c r="HBR1217" s="238">
        <v>2</v>
      </c>
      <c r="HBS1217" s="239" t="s">
        <v>236</v>
      </c>
      <c r="HBT1217" s="240">
        <v>0</v>
      </c>
      <c r="HBU1217" s="240">
        <v>210</v>
      </c>
      <c r="HBV1217" s="235" t="e">
        <f>HBV1218+HBV1219</f>
        <v>#REF!</v>
      </c>
      <c r="HBW1217" s="236" t="s">
        <v>28</v>
      </c>
      <c r="HBX1217" s="237" t="s">
        <v>25</v>
      </c>
      <c r="HBY1217" s="238">
        <v>7</v>
      </c>
      <c r="HBZ1217" s="238">
        <v>2</v>
      </c>
      <c r="HCA1217" s="239" t="s">
        <v>236</v>
      </c>
      <c r="HCB1217" s="240">
        <v>0</v>
      </c>
      <c r="HCC1217" s="240">
        <v>210</v>
      </c>
      <c r="HCD1217" s="235" t="e">
        <f>HCD1218+HCD1219</f>
        <v>#REF!</v>
      </c>
      <c r="HCE1217" s="236" t="s">
        <v>28</v>
      </c>
      <c r="HCF1217" s="237" t="s">
        <v>25</v>
      </c>
      <c r="HCG1217" s="238">
        <v>7</v>
      </c>
      <c r="HCH1217" s="238">
        <v>2</v>
      </c>
      <c r="HCI1217" s="239" t="s">
        <v>236</v>
      </c>
      <c r="HCJ1217" s="240">
        <v>0</v>
      </c>
      <c r="HCK1217" s="240">
        <v>210</v>
      </c>
      <c r="HCL1217" s="235" t="e">
        <f>HCL1218+HCL1219</f>
        <v>#REF!</v>
      </c>
      <c r="HCM1217" s="236" t="s">
        <v>28</v>
      </c>
      <c r="HCN1217" s="237" t="s">
        <v>25</v>
      </c>
      <c r="HCO1217" s="238">
        <v>7</v>
      </c>
      <c r="HCP1217" s="238">
        <v>2</v>
      </c>
      <c r="HCQ1217" s="239" t="s">
        <v>236</v>
      </c>
      <c r="HCR1217" s="240">
        <v>0</v>
      </c>
      <c r="HCS1217" s="240">
        <v>210</v>
      </c>
      <c r="HCT1217" s="235" t="e">
        <f>HCT1218+HCT1219</f>
        <v>#REF!</v>
      </c>
      <c r="HCU1217" s="236" t="s">
        <v>28</v>
      </c>
      <c r="HCV1217" s="237" t="s">
        <v>25</v>
      </c>
      <c r="HCW1217" s="238">
        <v>7</v>
      </c>
      <c r="HCX1217" s="238">
        <v>2</v>
      </c>
      <c r="HCY1217" s="239" t="s">
        <v>236</v>
      </c>
      <c r="HCZ1217" s="240">
        <v>0</v>
      </c>
      <c r="HDA1217" s="240">
        <v>210</v>
      </c>
      <c r="HDB1217" s="235" t="e">
        <f>HDB1218+HDB1219</f>
        <v>#REF!</v>
      </c>
      <c r="HDC1217" s="236" t="s">
        <v>28</v>
      </c>
      <c r="HDD1217" s="237" t="s">
        <v>25</v>
      </c>
      <c r="HDE1217" s="238">
        <v>7</v>
      </c>
      <c r="HDF1217" s="238">
        <v>2</v>
      </c>
      <c r="HDG1217" s="239" t="s">
        <v>236</v>
      </c>
      <c r="HDH1217" s="240">
        <v>0</v>
      </c>
      <c r="HDI1217" s="240">
        <v>210</v>
      </c>
      <c r="HDJ1217" s="235" t="e">
        <f>HDJ1218+HDJ1219</f>
        <v>#REF!</v>
      </c>
      <c r="HDK1217" s="236" t="s">
        <v>28</v>
      </c>
      <c r="HDL1217" s="237" t="s">
        <v>25</v>
      </c>
      <c r="HDM1217" s="238">
        <v>7</v>
      </c>
      <c r="HDN1217" s="238">
        <v>2</v>
      </c>
      <c r="HDO1217" s="239" t="s">
        <v>236</v>
      </c>
      <c r="HDP1217" s="240">
        <v>0</v>
      </c>
      <c r="HDQ1217" s="240">
        <v>210</v>
      </c>
      <c r="HDR1217" s="235" t="e">
        <f>HDR1218+HDR1219</f>
        <v>#REF!</v>
      </c>
      <c r="HDS1217" s="236" t="s">
        <v>28</v>
      </c>
      <c r="HDT1217" s="237" t="s">
        <v>25</v>
      </c>
      <c r="HDU1217" s="238">
        <v>7</v>
      </c>
      <c r="HDV1217" s="238">
        <v>2</v>
      </c>
      <c r="HDW1217" s="239" t="s">
        <v>236</v>
      </c>
      <c r="HDX1217" s="240">
        <v>0</v>
      </c>
      <c r="HDY1217" s="240">
        <v>210</v>
      </c>
      <c r="HDZ1217" s="235" t="e">
        <f>HDZ1218+HDZ1219</f>
        <v>#REF!</v>
      </c>
      <c r="HEA1217" s="236" t="s">
        <v>28</v>
      </c>
      <c r="HEB1217" s="237" t="s">
        <v>25</v>
      </c>
      <c r="HEC1217" s="238">
        <v>7</v>
      </c>
      <c r="HED1217" s="238">
        <v>2</v>
      </c>
      <c r="HEE1217" s="239" t="s">
        <v>236</v>
      </c>
      <c r="HEF1217" s="240">
        <v>0</v>
      </c>
      <c r="HEG1217" s="240">
        <v>210</v>
      </c>
      <c r="HEH1217" s="235" t="e">
        <f>HEH1218+HEH1219</f>
        <v>#REF!</v>
      </c>
      <c r="HEI1217" s="236" t="s">
        <v>28</v>
      </c>
      <c r="HEJ1217" s="237" t="s">
        <v>25</v>
      </c>
      <c r="HEK1217" s="238">
        <v>7</v>
      </c>
      <c r="HEL1217" s="238">
        <v>2</v>
      </c>
      <c r="HEM1217" s="239" t="s">
        <v>236</v>
      </c>
      <c r="HEN1217" s="240">
        <v>0</v>
      </c>
      <c r="HEO1217" s="240">
        <v>210</v>
      </c>
      <c r="HEP1217" s="235" t="e">
        <f>HEP1218+HEP1219</f>
        <v>#REF!</v>
      </c>
      <c r="HEQ1217" s="236" t="s">
        <v>28</v>
      </c>
      <c r="HER1217" s="237" t="s">
        <v>25</v>
      </c>
      <c r="HES1217" s="238">
        <v>7</v>
      </c>
      <c r="HET1217" s="238">
        <v>2</v>
      </c>
      <c r="HEU1217" s="239" t="s">
        <v>236</v>
      </c>
      <c r="HEV1217" s="240">
        <v>0</v>
      </c>
      <c r="HEW1217" s="240">
        <v>210</v>
      </c>
      <c r="HEX1217" s="235" t="e">
        <f>HEX1218+HEX1219</f>
        <v>#REF!</v>
      </c>
      <c r="HEY1217" s="236" t="s">
        <v>28</v>
      </c>
      <c r="HEZ1217" s="237" t="s">
        <v>25</v>
      </c>
      <c r="HFA1217" s="238">
        <v>7</v>
      </c>
      <c r="HFB1217" s="238">
        <v>2</v>
      </c>
      <c r="HFC1217" s="239" t="s">
        <v>236</v>
      </c>
      <c r="HFD1217" s="240">
        <v>0</v>
      </c>
      <c r="HFE1217" s="240">
        <v>210</v>
      </c>
      <c r="HFF1217" s="235" t="e">
        <f>HFF1218+HFF1219</f>
        <v>#REF!</v>
      </c>
      <c r="HFG1217" s="236" t="s">
        <v>28</v>
      </c>
      <c r="HFH1217" s="237" t="s">
        <v>25</v>
      </c>
      <c r="HFI1217" s="238">
        <v>7</v>
      </c>
      <c r="HFJ1217" s="238">
        <v>2</v>
      </c>
      <c r="HFK1217" s="239" t="s">
        <v>236</v>
      </c>
      <c r="HFL1217" s="240">
        <v>0</v>
      </c>
      <c r="HFM1217" s="240">
        <v>210</v>
      </c>
      <c r="HFN1217" s="235" t="e">
        <f>HFN1218+HFN1219</f>
        <v>#REF!</v>
      </c>
      <c r="HFO1217" s="236" t="s">
        <v>28</v>
      </c>
      <c r="HFP1217" s="237" t="s">
        <v>25</v>
      </c>
      <c r="HFQ1217" s="238">
        <v>7</v>
      </c>
      <c r="HFR1217" s="238">
        <v>2</v>
      </c>
      <c r="HFS1217" s="239" t="s">
        <v>236</v>
      </c>
      <c r="HFT1217" s="240">
        <v>0</v>
      </c>
      <c r="HFU1217" s="240">
        <v>210</v>
      </c>
      <c r="HFV1217" s="235" t="e">
        <f>HFV1218+HFV1219</f>
        <v>#REF!</v>
      </c>
      <c r="HFW1217" s="236" t="s">
        <v>28</v>
      </c>
      <c r="HFX1217" s="237" t="s">
        <v>25</v>
      </c>
      <c r="HFY1217" s="238">
        <v>7</v>
      </c>
      <c r="HFZ1217" s="238">
        <v>2</v>
      </c>
      <c r="HGA1217" s="239" t="s">
        <v>236</v>
      </c>
      <c r="HGB1217" s="240">
        <v>0</v>
      </c>
      <c r="HGC1217" s="240">
        <v>210</v>
      </c>
      <c r="HGD1217" s="235" t="e">
        <f>HGD1218+HGD1219</f>
        <v>#REF!</v>
      </c>
      <c r="HGE1217" s="236" t="s">
        <v>28</v>
      </c>
      <c r="HGF1217" s="237" t="s">
        <v>25</v>
      </c>
      <c r="HGG1217" s="238">
        <v>7</v>
      </c>
      <c r="HGH1217" s="238">
        <v>2</v>
      </c>
      <c r="HGI1217" s="239" t="s">
        <v>236</v>
      </c>
      <c r="HGJ1217" s="240">
        <v>0</v>
      </c>
      <c r="HGK1217" s="240">
        <v>210</v>
      </c>
      <c r="HGL1217" s="235" t="e">
        <f>HGL1218+HGL1219</f>
        <v>#REF!</v>
      </c>
      <c r="HGM1217" s="236" t="s">
        <v>28</v>
      </c>
      <c r="HGN1217" s="237" t="s">
        <v>25</v>
      </c>
      <c r="HGO1217" s="238">
        <v>7</v>
      </c>
      <c r="HGP1217" s="238">
        <v>2</v>
      </c>
      <c r="HGQ1217" s="239" t="s">
        <v>236</v>
      </c>
      <c r="HGR1217" s="240">
        <v>0</v>
      </c>
      <c r="HGS1217" s="240">
        <v>210</v>
      </c>
      <c r="HGT1217" s="235" t="e">
        <f>HGT1218+HGT1219</f>
        <v>#REF!</v>
      </c>
      <c r="HGU1217" s="236" t="s">
        <v>28</v>
      </c>
      <c r="HGV1217" s="237" t="s">
        <v>25</v>
      </c>
      <c r="HGW1217" s="238">
        <v>7</v>
      </c>
      <c r="HGX1217" s="238">
        <v>2</v>
      </c>
      <c r="HGY1217" s="239" t="s">
        <v>236</v>
      </c>
      <c r="HGZ1217" s="240">
        <v>0</v>
      </c>
      <c r="HHA1217" s="240">
        <v>210</v>
      </c>
      <c r="HHB1217" s="235" t="e">
        <f>HHB1218+HHB1219</f>
        <v>#REF!</v>
      </c>
      <c r="HHC1217" s="236" t="s">
        <v>28</v>
      </c>
      <c r="HHD1217" s="237" t="s">
        <v>25</v>
      </c>
      <c r="HHE1217" s="238">
        <v>7</v>
      </c>
      <c r="HHF1217" s="238">
        <v>2</v>
      </c>
      <c r="HHG1217" s="239" t="s">
        <v>236</v>
      </c>
      <c r="HHH1217" s="240">
        <v>0</v>
      </c>
      <c r="HHI1217" s="240">
        <v>210</v>
      </c>
      <c r="HHJ1217" s="235" t="e">
        <f>HHJ1218+HHJ1219</f>
        <v>#REF!</v>
      </c>
      <c r="HHK1217" s="236" t="s">
        <v>28</v>
      </c>
      <c r="HHL1217" s="237" t="s">
        <v>25</v>
      </c>
      <c r="HHM1217" s="238">
        <v>7</v>
      </c>
      <c r="HHN1217" s="238">
        <v>2</v>
      </c>
      <c r="HHO1217" s="239" t="s">
        <v>236</v>
      </c>
      <c r="HHP1217" s="240">
        <v>0</v>
      </c>
      <c r="HHQ1217" s="240">
        <v>210</v>
      </c>
      <c r="HHR1217" s="235" t="e">
        <f>HHR1218+HHR1219</f>
        <v>#REF!</v>
      </c>
      <c r="HHS1217" s="236" t="s">
        <v>28</v>
      </c>
      <c r="HHT1217" s="237" t="s">
        <v>25</v>
      </c>
      <c r="HHU1217" s="238">
        <v>7</v>
      </c>
      <c r="HHV1217" s="238">
        <v>2</v>
      </c>
      <c r="HHW1217" s="239" t="s">
        <v>236</v>
      </c>
      <c r="HHX1217" s="240">
        <v>0</v>
      </c>
      <c r="HHY1217" s="240">
        <v>210</v>
      </c>
      <c r="HHZ1217" s="235" t="e">
        <f>HHZ1218+HHZ1219</f>
        <v>#REF!</v>
      </c>
      <c r="HIA1217" s="236" t="s">
        <v>28</v>
      </c>
      <c r="HIB1217" s="237" t="s">
        <v>25</v>
      </c>
      <c r="HIC1217" s="238">
        <v>7</v>
      </c>
      <c r="HID1217" s="238">
        <v>2</v>
      </c>
      <c r="HIE1217" s="239" t="s">
        <v>236</v>
      </c>
      <c r="HIF1217" s="240">
        <v>0</v>
      </c>
      <c r="HIG1217" s="240">
        <v>210</v>
      </c>
      <c r="HIH1217" s="235" t="e">
        <f>HIH1218+HIH1219</f>
        <v>#REF!</v>
      </c>
      <c r="HII1217" s="236" t="s">
        <v>28</v>
      </c>
      <c r="HIJ1217" s="237" t="s">
        <v>25</v>
      </c>
      <c r="HIK1217" s="238">
        <v>7</v>
      </c>
      <c r="HIL1217" s="238">
        <v>2</v>
      </c>
      <c r="HIM1217" s="239" t="s">
        <v>236</v>
      </c>
      <c r="HIN1217" s="240">
        <v>0</v>
      </c>
      <c r="HIO1217" s="240">
        <v>210</v>
      </c>
      <c r="HIP1217" s="235" t="e">
        <f>HIP1218+HIP1219</f>
        <v>#REF!</v>
      </c>
      <c r="HIQ1217" s="236" t="s">
        <v>28</v>
      </c>
      <c r="HIR1217" s="237" t="s">
        <v>25</v>
      </c>
      <c r="HIS1217" s="238">
        <v>7</v>
      </c>
      <c r="HIT1217" s="238">
        <v>2</v>
      </c>
      <c r="HIU1217" s="239" t="s">
        <v>236</v>
      </c>
      <c r="HIV1217" s="240">
        <v>0</v>
      </c>
      <c r="HIW1217" s="240">
        <v>210</v>
      </c>
      <c r="HIX1217" s="235" t="e">
        <f>HIX1218+HIX1219</f>
        <v>#REF!</v>
      </c>
      <c r="HIY1217" s="236" t="s">
        <v>28</v>
      </c>
      <c r="HIZ1217" s="237" t="s">
        <v>25</v>
      </c>
      <c r="HJA1217" s="238">
        <v>7</v>
      </c>
      <c r="HJB1217" s="238">
        <v>2</v>
      </c>
      <c r="HJC1217" s="239" t="s">
        <v>236</v>
      </c>
      <c r="HJD1217" s="240">
        <v>0</v>
      </c>
      <c r="HJE1217" s="240">
        <v>210</v>
      </c>
      <c r="HJF1217" s="235" t="e">
        <f>HJF1218+HJF1219</f>
        <v>#REF!</v>
      </c>
      <c r="HJG1217" s="236" t="s">
        <v>28</v>
      </c>
      <c r="HJH1217" s="237" t="s">
        <v>25</v>
      </c>
      <c r="HJI1217" s="238">
        <v>7</v>
      </c>
      <c r="HJJ1217" s="238">
        <v>2</v>
      </c>
      <c r="HJK1217" s="239" t="s">
        <v>236</v>
      </c>
      <c r="HJL1217" s="240">
        <v>0</v>
      </c>
      <c r="HJM1217" s="240">
        <v>210</v>
      </c>
      <c r="HJN1217" s="235" t="e">
        <f>HJN1218+HJN1219</f>
        <v>#REF!</v>
      </c>
      <c r="HJO1217" s="236" t="s">
        <v>28</v>
      </c>
      <c r="HJP1217" s="237" t="s">
        <v>25</v>
      </c>
      <c r="HJQ1217" s="238">
        <v>7</v>
      </c>
      <c r="HJR1217" s="238">
        <v>2</v>
      </c>
      <c r="HJS1217" s="239" t="s">
        <v>236</v>
      </c>
      <c r="HJT1217" s="240">
        <v>0</v>
      </c>
      <c r="HJU1217" s="240">
        <v>210</v>
      </c>
      <c r="HJV1217" s="235" t="e">
        <f>HJV1218+HJV1219</f>
        <v>#REF!</v>
      </c>
      <c r="HJW1217" s="236" t="s">
        <v>28</v>
      </c>
      <c r="HJX1217" s="237" t="s">
        <v>25</v>
      </c>
      <c r="HJY1217" s="238">
        <v>7</v>
      </c>
      <c r="HJZ1217" s="238">
        <v>2</v>
      </c>
      <c r="HKA1217" s="239" t="s">
        <v>236</v>
      </c>
      <c r="HKB1217" s="240">
        <v>0</v>
      </c>
      <c r="HKC1217" s="240">
        <v>210</v>
      </c>
      <c r="HKD1217" s="235" t="e">
        <f>HKD1218+HKD1219</f>
        <v>#REF!</v>
      </c>
      <c r="HKE1217" s="236" t="s">
        <v>28</v>
      </c>
      <c r="HKF1217" s="237" t="s">
        <v>25</v>
      </c>
      <c r="HKG1217" s="238">
        <v>7</v>
      </c>
      <c r="HKH1217" s="238">
        <v>2</v>
      </c>
      <c r="HKI1217" s="239" t="s">
        <v>236</v>
      </c>
      <c r="HKJ1217" s="240">
        <v>0</v>
      </c>
      <c r="HKK1217" s="240">
        <v>210</v>
      </c>
      <c r="HKL1217" s="235" t="e">
        <f>HKL1218+HKL1219</f>
        <v>#REF!</v>
      </c>
      <c r="HKM1217" s="236" t="s">
        <v>28</v>
      </c>
      <c r="HKN1217" s="237" t="s">
        <v>25</v>
      </c>
      <c r="HKO1217" s="238">
        <v>7</v>
      </c>
      <c r="HKP1217" s="238">
        <v>2</v>
      </c>
      <c r="HKQ1217" s="239" t="s">
        <v>236</v>
      </c>
      <c r="HKR1217" s="240">
        <v>0</v>
      </c>
      <c r="HKS1217" s="240">
        <v>210</v>
      </c>
      <c r="HKT1217" s="235" t="e">
        <f>HKT1218+HKT1219</f>
        <v>#REF!</v>
      </c>
      <c r="HKU1217" s="236" t="s">
        <v>28</v>
      </c>
      <c r="HKV1217" s="237" t="s">
        <v>25</v>
      </c>
      <c r="HKW1217" s="238">
        <v>7</v>
      </c>
      <c r="HKX1217" s="238">
        <v>2</v>
      </c>
      <c r="HKY1217" s="239" t="s">
        <v>236</v>
      </c>
      <c r="HKZ1217" s="240">
        <v>0</v>
      </c>
      <c r="HLA1217" s="240">
        <v>210</v>
      </c>
      <c r="HLB1217" s="235" t="e">
        <f>HLB1218+HLB1219</f>
        <v>#REF!</v>
      </c>
      <c r="HLC1217" s="236" t="s">
        <v>28</v>
      </c>
      <c r="HLD1217" s="237" t="s">
        <v>25</v>
      </c>
      <c r="HLE1217" s="238">
        <v>7</v>
      </c>
      <c r="HLF1217" s="238">
        <v>2</v>
      </c>
      <c r="HLG1217" s="239" t="s">
        <v>236</v>
      </c>
      <c r="HLH1217" s="240">
        <v>0</v>
      </c>
      <c r="HLI1217" s="240">
        <v>210</v>
      </c>
      <c r="HLJ1217" s="235" t="e">
        <f>HLJ1218+HLJ1219</f>
        <v>#REF!</v>
      </c>
      <c r="HLK1217" s="236" t="s">
        <v>28</v>
      </c>
      <c r="HLL1217" s="237" t="s">
        <v>25</v>
      </c>
      <c r="HLM1217" s="238">
        <v>7</v>
      </c>
      <c r="HLN1217" s="238">
        <v>2</v>
      </c>
      <c r="HLO1217" s="239" t="s">
        <v>236</v>
      </c>
      <c r="HLP1217" s="240">
        <v>0</v>
      </c>
      <c r="HLQ1217" s="240">
        <v>210</v>
      </c>
      <c r="HLR1217" s="235" t="e">
        <f>HLR1218+HLR1219</f>
        <v>#REF!</v>
      </c>
      <c r="HLS1217" s="236" t="s">
        <v>28</v>
      </c>
      <c r="HLT1217" s="237" t="s">
        <v>25</v>
      </c>
      <c r="HLU1217" s="238">
        <v>7</v>
      </c>
      <c r="HLV1217" s="238">
        <v>2</v>
      </c>
      <c r="HLW1217" s="239" t="s">
        <v>236</v>
      </c>
      <c r="HLX1217" s="240">
        <v>0</v>
      </c>
      <c r="HLY1217" s="240">
        <v>210</v>
      </c>
      <c r="HLZ1217" s="235" t="e">
        <f>HLZ1218+HLZ1219</f>
        <v>#REF!</v>
      </c>
      <c r="HMA1217" s="236" t="s">
        <v>28</v>
      </c>
      <c r="HMB1217" s="237" t="s">
        <v>25</v>
      </c>
      <c r="HMC1217" s="238">
        <v>7</v>
      </c>
      <c r="HMD1217" s="238">
        <v>2</v>
      </c>
      <c r="HME1217" s="239" t="s">
        <v>236</v>
      </c>
      <c r="HMF1217" s="240">
        <v>0</v>
      </c>
      <c r="HMG1217" s="240">
        <v>210</v>
      </c>
      <c r="HMH1217" s="235" t="e">
        <f>HMH1218+HMH1219</f>
        <v>#REF!</v>
      </c>
      <c r="HMI1217" s="236" t="s">
        <v>28</v>
      </c>
      <c r="HMJ1217" s="237" t="s">
        <v>25</v>
      </c>
      <c r="HMK1217" s="238">
        <v>7</v>
      </c>
      <c r="HML1217" s="238">
        <v>2</v>
      </c>
      <c r="HMM1217" s="239" t="s">
        <v>236</v>
      </c>
      <c r="HMN1217" s="240">
        <v>0</v>
      </c>
      <c r="HMO1217" s="240">
        <v>210</v>
      </c>
      <c r="HMP1217" s="235" t="e">
        <f>HMP1218+HMP1219</f>
        <v>#REF!</v>
      </c>
      <c r="HMQ1217" s="236" t="s">
        <v>28</v>
      </c>
      <c r="HMR1217" s="237" t="s">
        <v>25</v>
      </c>
      <c r="HMS1217" s="238">
        <v>7</v>
      </c>
      <c r="HMT1217" s="238">
        <v>2</v>
      </c>
      <c r="HMU1217" s="239" t="s">
        <v>236</v>
      </c>
      <c r="HMV1217" s="240">
        <v>0</v>
      </c>
      <c r="HMW1217" s="240">
        <v>210</v>
      </c>
      <c r="HMX1217" s="235" t="e">
        <f>HMX1218+HMX1219</f>
        <v>#REF!</v>
      </c>
      <c r="HMY1217" s="236" t="s">
        <v>28</v>
      </c>
      <c r="HMZ1217" s="237" t="s">
        <v>25</v>
      </c>
      <c r="HNA1217" s="238">
        <v>7</v>
      </c>
      <c r="HNB1217" s="238">
        <v>2</v>
      </c>
      <c r="HNC1217" s="239" t="s">
        <v>236</v>
      </c>
      <c r="HND1217" s="240">
        <v>0</v>
      </c>
      <c r="HNE1217" s="240">
        <v>210</v>
      </c>
      <c r="HNF1217" s="235" t="e">
        <f>HNF1218+HNF1219</f>
        <v>#REF!</v>
      </c>
      <c r="HNG1217" s="236" t="s">
        <v>28</v>
      </c>
      <c r="HNH1217" s="237" t="s">
        <v>25</v>
      </c>
      <c r="HNI1217" s="238">
        <v>7</v>
      </c>
      <c r="HNJ1217" s="238">
        <v>2</v>
      </c>
      <c r="HNK1217" s="239" t="s">
        <v>236</v>
      </c>
      <c r="HNL1217" s="240">
        <v>0</v>
      </c>
      <c r="HNM1217" s="240">
        <v>210</v>
      </c>
      <c r="HNN1217" s="235" t="e">
        <f>HNN1218+HNN1219</f>
        <v>#REF!</v>
      </c>
      <c r="HNO1217" s="236" t="s">
        <v>28</v>
      </c>
      <c r="HNP1217" s="237" t="s">
        <v>25</v>
      </c>
      <c r="HNQ1217" s="238">
        <v>7</v>
      </c>
      <c r="HNR1217" s="238">
        <v>2</v>
      </c>
      <c r="HNS1217" s="239" t="s">
        <v>236</v>
      </c>
      <c r="HNT1217" s="240">
        <v>0</v>
      </c>
      <c r="HNU1217" s="240">
        <v>210</v>
      </c>
      <c r="HNV1217" s="235" t="e">
        <f>HNV1218+HNV1219</f>
        <v>#REF!</v>
      </c>
      <c r="HNW1217" s="236" t="s">
        <v>28</v>
      </c>
      <c r="HNX1217" s="237" t="s">
        <v>25</v>
      </c>
      <c r="HNY1217" s="238">
        <v>7</v>
      </c>
      <c r="HNZ1217" s="238">
        <v>2</v>
      </c>
      <c r="HOA1217" s="239" t="s">
        <v>236</v>
      </c>
      <c r="HOB1217" s="240">
        <v>0</v>
      </c>
      <c r="HOC1217" s="240">
        <v>210</v>
      </c>
      <c r="HOD1217" s="235" t="e">
        <f>HOD1218+HOD1219</f>
        <v>#REF!</v>
      </c>
      <c r="HOE1217" s="236" t="s">
        <v>28</v>
      </c>
      <c r="HOF1217" s="237" t="s">
        <v>25</v>
      </c>
      <c r="HOG1217" s="238">
        <v>7</v>
      </c>
      <c r="HOH1217" s="238">
        <v>2</v>
      </c>
      <c r="HOI1217" s="239" t="s">
        <v>236</v>
      </c>
      <c r="HOJ1217" s="240">
        <v>0</v>
      </c>
      <c r="HOK1217" s="240">
        <v>210</v>
      </c>
      <c r="HOL1217" s="235" t="e">
        <f>HOL1218+HOL1219</f>
        <v>#REF!</v>
      </c>
      <c r="HOM1217" s="236" t="s">
        <v>28</v>
      </c>
      <c r="HON1217" s="237" t="s">
        <v>25</v>
      </c>
      <c r="HOO1217" s="238">
        <v>7</v>
      </c>
      <c r="HOP1217" s="238">
        <v>2</v>
      </c>
      <c r="HOQ1217" s="239" t="s">
        <v>236</v>
      </c>
      <c r="HOR1217" s="240">
        <v>0</v>
      </c>
      <c r="HOS1217" s="240">
        <v>210</v>
      </c>
      <c r="HOT1217" s="235" t="e">
        <f>HOT1218+HOT1219</f>
        <v>#REF!</v>
      </c>
      <c r="HOU1217" s="236" t="s">
        <v>28</v>
      </c>
      <c r="HOV1217" s="237" t="s">
        <v>25</v>
      </c>
      <c r="HOW1217" s="238">
        <v>7</v>
      </c>
      <c r="HOX1217" s="238">
        <v>2</v>
      </c>
      <c r="HOY1217" s="239" t="s">
        <v>236</v>
      </c>
      <c r="HOZ1217" s="240">
        <v>0</v>
      </c>
      <c r="HPA1217" s="240">
        <v>210</v>
      </c>
      <c r="HPB1217" s="235" t="e">
        <f>HPB1218+HPB1219</f>
        <v>#REF!</v>
      </c>
      <c r="HPC1217" s="236" t="s">
        <v>28</v>
      </c>
      <c r="HPD1217" s="237" t="s">
        <v>25</v>
      </c>
      <c r="HPE1217" s="238">
        <v>7</v>
      </c>
      <c r="HPF1217" s="238">
        <v>2</v>
      </c>
      <c r="HPG1217" s="239" t="s">
        <v>236</v>
      </c>
      <c r="HPH1217" s="240">
        <v>0</v>
      </c>
      <c r="HPI1217" s="240">
        <v>210</v>
      </c>
      <c r="HPJ1217" s="235" t="e">
        <f>HPJ1218+HPJ1219</f>
        <v>#REF!</v>
      </c>
      <c r="HPK1217" s="236" t="s">
        <v>28</v>
      </c>
      <c r="HPL1217" s="237" t="s">
        <v>25</v>
      </c>
      <c r="HPM1217" s="238">
        <v>7</v>
      </c>
      <c r="HPN1217" s="238">
        <v>2</v>
      </c>
      <c r="HPO1217" s="239" t="s">
        <v>236</v>
      </c>
      <c r="HPP1217" s="240">
        <v>0</v>
      </c>
      <c r="HPQ1217" s="240">
        <v>210</v>
      </c>
      <c r="HPR1217" s="235" t="e">
        <f>HPR1218+HPR1219</f>
        <v>#REF!</v>
      </c>
      <c r="HPS1217" s="236" t="s">
        <v>28</v>
      </c>
      <c r="HPT1217" s="237" t="s">
        <v>25</v>
      </c>
      <c r="HPU1217" s="238">
        <v>7</v>
      </c>
      <c r="HPV1217" s="238">
        <v>2</v>
      </c>
      <c r="HPW1217" s="239" t="s">
        <v>236</v>
      </c>
      <c r="HPX1217" s="240">
        <v>0</v>
      </c>
      <c r="HPY1217" s="240">
        <v>210</v>
      </c>
      <c r="HPZ1217" s="235" t="e">
        <f>HPZ1218+HPZ1219</f>
        <v>#REF!</v>
      </c>
      <c r="HQA1217" s="236" t="s">
        <v>28</v>
      </c>
      <c r="HQB1217" s="237" t="s">
        <v>25</v>
      </c>
      <c r="HQC1217" s="238">
        <v>7</v>
      </c>
      <c r="HQD1217" s="238">
        <v>2</v>
      </c>
      <c r="HQE1217" s="239" t="s">
        <v>236</v>
      </c>
      <c r="HQF1217" s="240">
        <v>0</v>
      </c>
      <c r="HQG1217" s="240">
        <v>210</v>
      </c>
      <c r="HQH1217" s="235" t="e">
        <f>HQH1218+HQH1219</f>
        <v>#REF!</v>
      </c>
      <c r="HQI1217" s="236" t="s">
        <v>28</v>
      </c>
      <c r="HQJ1217" s="237" t="s">
        <v>25</v>
      </c>
      <c r="HQK1217" s="238">
        <v>7</v>
      </c>
      <c r="HQL1217" s="238">
        <v>2</v>
      </c>
      <c r="HQM1217" s="239" t="s">
        <v>236</v>
      </c>
      <c r="HQN1217" s="240">
        <v>0</v>
      </c>
      <c r="HQO1217" s="240">
        <v>210</v>
      </c>
      <c r="HQP1217" s="235" t="e">
        <f>HQP1218+HQP1219</f>
        <v>#REF!</v>
      </c>
      <c r="HQQ1217" s="236" t="s">
        <v>28</v>
      </c>
      <c r="HQR1217" s="237" t="s">
        <v>25</v>
      </c>
      <c r="HQS1217" s="238">
        <v>7</v>
      </c>
      <c r="HQT1217" s="238">
        <v>2</v>
      </c>
      <c r="HQU1217" s="239" t="s">
        <v>236</v>
      </c>
      <c r="HQV1217" s="240">
        <v>0</v>
      </c>
      <c r="HQW1217" s="240">
        <v>210</v>
      </c>
      <c r="HQX1217" s="235" t="e">
        <f>HQX1218+HQX1219</f>
        <v>#REF!</v>
      </c>
      <c r="HQY1217" s="236" t="s">
        <v>28</v>
      </c>
      <c r="HQZ1217" s="237" t="s">
        <v>25</v>
      </c>
      <c r="HRA1217" s="238">
        <v>7</v>
      </c>
      <c r="HRB1217" s="238">
        <v>2</v>
      </c>
      <c r="HRC1217" s="239" t="s">
        <v>236</v>
      </c>
      <c r="HRD1217" s="240">
        <v>0</v>
      </c>
      <c r="HRE1217" s="240">
        <v>210</v>
      </c>
      <c r="HRF1217" s="235" t="e">
        <f>HRF1218+HRF1219</f>
        <v>#REF!</v>
      </c>
      <c r="HRG1217" s="236" t="s">
        <v>28</v>
      </c>
      <c r="HRH1217" s="237" t="s">
        <v>25</v>
      </c>
      <c r="HRI1217" s="238">
        <v>7</v>
      </c>
      <c r="HRJ1217" s="238">
        <v>2</v>
      </c>
      <c r="HRK1217" s="239" t="s">
        <v>236</v>
      </c>
      <c r="HRL1217" s="240">
        <v>0</v>
      </c>
      <c r="HRM1217" s="240">
        <v>210</v>
      </c>
      <c r="HRN1217" s="235" t="e">
        <f>HRN1218+HRN1219</f>
        <v>#REF!</v>
      </c>
      <c r="HRO1217" s="236" t="s">
        <v>28</v>
      </c>
      <c r="HRP1217" s="237" t="s">
        <v>25</v>
      </c>
      <c r="HRQ1217" s="238">
        <v>7</v>
      </c>
      <c r="HRR1217" s="238">
        <v>2</v>
      </c>
      <c r="HRS1217" s="239" t="s">
        <v>236</v>
      </c>
      <c r="HRT1217" s="240">
        <v>0</v>
      </c>
      <c r="HRU1217" s="240">
        <v>210</v>
      </c>
      <c r="HRV1217" s="235" t="e">
        <f>HRV1218+HRV1219</f>
        <v>#REF!</v>
      </c>
      <c r="HRW1217" s="236" t="s">
        <v>28</v>
      </c>
      <c r="HRX1217" s="237" t="s">
        <v>25</v>
      </c>
      <c r="HRY1217" s="238">
        <v>7</v>
      </c>
      <c r="HRZ1217" s="238">
        <v>2</v>
      </c>
      <c r="HSA1217" s="239" t="s">
        <v>236</v>
      </c>
      <c r="HSB1217" s="240">
        <v>0</v>
      </c>
      <c r="HSC1217" s="240">
        <v>210</v>
      </c>
      <c r="HSD1217" s="235" t="e">
        <f>HSD1218+HSD1219</f>
        <v>#REF!</v>
      </c>
      <c r="HSE1217" s="236" t="s">
        <v>28</v>
      </c>
      <c r="HSF1217" s="237" t="s">
        <v>25</v>
      </c>
      <c r="HSG1217" s="238">
        <v>7</v>
      </c>
      <c r="HSH1217" s="238">
        <v>2</v>
      </c>
      <c r="HSI1217" s="239" t="s">
        <v>236</v>
      </c>
      <c r="HSJ1217" s="240">
        <v>0</v>
      </c>
      <c r="HSK1217" s="240">
        <v>210</v>
      </c>
      <c r="HSL1217" s="235" t="e">
        <f>HSL1218+HSL1219</f>
        <v>#REF!</v>
      </c>
      <c r="HSM1217" s="236" t="s">
        <v>28</v>
      </c>
      <c r="HSN1217" s="237" t="s">
        <v>25</v>
      </c>
      <c r="HSO1217" s="238">
        <v>7</v>
      </c>
      <c r="HSP1217" s="238">
        <v>2</v>
      </c>
      <c r="HSQ1217" s="239" t="s">
        <v>236</v>
      </c>
      <c r="HSR1217" s="240">
        <v>0</v>
      </c>
      <c r="HSS1217" s="240">
        <v>210</v>
      </c>
      <c r="HST1217" s="235" t="e">
        <f>HST1218+HST1219</f>
        <v>#REF!</v>
      </c>
      <c r="HSU1217" s="236" t="s">
        <v>28</v>
      </c>
      <c r="HSV1217" s="237" t="s">
        <v>25</v>
      </c>
      <c r="HSW1217" s="238">
        <v>7</v>
      </c>
      <c r="HSX1217" s="238">
        <v>2</v>
      </c>
      <c r="HSY1217" s="239" t="s">
        <v>236</v>
      </c>
      <c r="HSZ1217" s="240">
        <v>0</v>
      </c>
      <c r="HTA1217" s="240">
        <v>210</v>
      </c>
      <c r="HTB1217" s="235" t="e">
        <f>HTB1218+HTB1219</f>
        <v>#REF!</v>
      </c>
      <c r="HTC1217" s="236" t="s">
        <v>28</v>
      </c>
      <c r="HTD1217" s="237" t="s">
        <v>25</v>
      </c>
      <c r="HTE1217" s="238">
        <v>7</v>
      </c>
      <c r="HTF1217" s="238">
        <v>2</v>
      </c>
      <c r="HTG1217" s="239" t="s">
        <v>236</v>
      </c>
      <c r="HTH1217" s="240">
        <v>0</v>
      </c>
      <c r="HTI1217" s="240">
        <v>210</v>
      </c>
      <c r="HTJ1217" s="235" t="e">
        <f>HTJ1218+HTJ1219</f>
        <v>#REF!</v>
      </c>
      <c r="HTK1217" s="236" t="s">
        <v>28</v>
      </c>
      <c r="HTL1217" s="237" t="s">
        <v>25</v>
      </c>
      <c r="HTM1217" s="238">
        <v>7</v>
      </c>
      <c r="HTN1217" s="238">
        <v>2</v>
      </c>
      <c r="HTO1217" s="239" t="s">
        <v>236</v>
      </c>
      <c r="HTP1217" s="240">
        <v>0</v>
      </c>
      <c r="HTQ1217" s="240">
        <v>210</v>
      </c>
      <c r="HTR1217" s="235" t="e">
        <f>HTR1218+HTR1219</f>
        <v>#REF!</v>
      </c>
      <c r="HTS1217" s="236" t="s">
        <v>28</v>
      </c>
      <c r="HTT1217" s="237" t="s">
        <v>25</v>
      </c>
      <c r="HTU1217" s="238">
        <v>7</v>
      </c>
      <c r="HTV1217" s="238">
        <v>2</v>
      </c>
      <c r="HTW1217" s="239" t="s">
        <v>236</v>
      </c>
      <c r="HTX1217" s="240">
        <v>0</v>
      </c>
      <c r="HTY1217" s="240">
        <v>210</v>
      </c>
      <c r="HTZ1217" s="235" t="e">
        <f>HTZ1218+HTZ1219</f>
        <v>#REF!</v>
      </c>
      <c r="HUA1217" s="236" t="s">
        <v>28</v>
      </c>
      <c r="HUB1217" s="237" t="s">
        <v>25</v>
      </c>
      <c r="HUC1217" s="238">
        <v>7</v>
      </c>
      <c r="HUD1217" s="238">
        <v>2</v>
      </c>
      <c r="HUE1217" s="239" t="s">
        <v>236</v>
      </c>
      <c r="HUF1217" s="240">
        <v>0</v>
      </c>
      <c r="HUG1217" s="240">
        <v>210</v>
      </c>
      <c r="HUH1217" s="235" t="e">
        <f>HUH1218+HUH1219</f>
        <v>#REF!</v>
      </c>
      <c r="HUI1217" s="236" t="s">
        <v>28</v>
      </c>
      <c r="HUJ1217" s="237" t="s">
        <v>25</v>
      </c>
      <c r="HUK1217" s="238">
        <v>7</v>
      </c>
      <c r="HUL1217" s="238">
        <v>2</v>
      </c>
      <c r="HUM1217" s="239" t="s">
        <v>236</v>
      </c>
      <c r="HUN1217" s="240">
        <v>0</v>
      </c>
      <c r="HUO1217" s="240">
        <v>210</v>
      </c>
      <c r="HUP1217" s="235" t="e">
        <f>HUP1218+HUP1219</f>
        <v>#REF!</v>
      </c>
      <c r="HUQ1217" s="236" t="s">
        <v>28</v>
      </c>
      <c r="HUR1217" s="237" t="s">
        <v>25</v>
      </c>
      <c r="HUS1217" s="238">
        <v>7</v>
      </c>
      <c r="HUT1217" s="238">
        <v>2</v>
      </c>
      <c r="HUU1217" s="239" t="s">
        <v>236</v>
      </c>
      <c r="HUV1217" s="240">
        <v>0</v>
      </c>
      <c r="HUW1217" s="240">
        <v>210</v>
      </c>
      <c r="HUX1217" s="235" t="e">
        <f>HUX1218+HUX1219</f>
        <v>#REF!</v>
      </c>
      <c r="HUY1217" s="236" t="s">
        <v>28</v>
      </c>
      <c r="HUZ1217" s="237" t="s">
        <v>25</v>
      </c>
      <c r="HVA1217" s="238">
        <v>7</v>
      </c>
      <c r="HVB1217" s="238">
        <v>2</v>
      </c>
      <c r="HVC1217" s="239" t="s">
        <v>236</v>
      </c>
      <c r="HVD1217" s="240">
        <v>0</v>
      </c>
      <c r="HVE1217" s="240">
        <v>210</v>
      </c>
      <c r="HVF1217" s="235" t="e">
        <f>HVF1218+HVF1219</f>
        <v>#REF!</v>
      </c>
      <c r="HVG1217" s="236" t="s">
        <v>28</v>
      </c>
      <c r="HVH1217" s="237" t="s">
        <v>25</v>
      </c>
      <c r="HVI1217" s="238">
        <v>7</v>
      </c>
      <c r="HVJ1217" s="238">
        <v>2</v>
      </c>
      <c r="HVK1217" s="239" t="s">
        <v>236</v>
      </c>
      <c r="HVL1217" s="240">
        <v>0</v>
      </c>
      <c r="HVM1217" s="240">
        <v>210</v>
      </c>
      <c r="HVN1217" s="235" t="e">
        <f>HVN1218+HVN1219</f>
        <v>#REF!</v>
      </c>
      <c r="HVO1217" s="236" t="s">
        <v>28</v>
      </c>
      <c r="HVP1217" s="237" t="s">
        <v>25</v>
      </c>
      <c r="HVQ1217" s="238">
        <v>7</v>
      </c>
      <c r="HVR1217" s="238">
        <v>2</v>
      </c>
      <c r="HVS1217" s="239" t="s">
        <v>236</v>
      </c>
      <c r="HVT1217" s="240">
        <v>0</v>
      </c>
      <c r="HVU1217" s="240">
        <v>210</v>
      </c>
      <c r="HVV1217" s="235" t="e">
        <f>HVV1218+HVV1219</f>
        <v>#REF!</v>
      </c>
      <c r="HVW1217" s="236" t="s">
        <v>28</v>
      </c>
      <c r="HVX1217" s="237" t="s">
        <v>25</v>
      </c>
      <c r="HVY1217" s="238">
        <v>7</v>
      </c>
      <c r="HVZ1217" s="238">
        <v>2</v>
      </c>
      <c r="HWA1217" s="239" t="s">
        <v>236</v>
      </c>
      <c r="HWB1217" s="240">
        <v>0</v>
      </c>
      <c r="HWC1217" s="240">
        <v>210</v>
      </c>
      <c r="HWD1217" s="235" t="e">
        <f>HWD1218+HWD1219</f>
        <v>#REF!</v>
      </c>
      <c r="HWE1217" s="236" t="s">
        <v>28</v>
      </c>
      <c r="HWF1217" s="237" t="s">
        <v>25</v>
      </c>
      <c r="HWG1217" s="238">
        <v>7</v>
      </c>
      <c r="HWH1217" s="238">
        <v>2</v>
      </c>
      <c r="HWI1217" s="239" t="s">
        <v>236</v>
      </c>
      <c r="HWJ1217" s="240">
        <v>0</v>
      </c>
      <c r="HWK1217" s="240">
        <v>210</v>
      </c>
      <c r="HWL1217" s="235" t="e">
        <f>HWL1218+HWL1219</f>
        <v>#REF!</v>
      </c>
      <c r="HWM1217" s="236" t="s">
        <v>28</v>
      </c>
      <c r="HWN1217" s="237" t="s">
        <v>25</v>
      </c>
      <c r="HWO1217" s="238">
        <v>7</v>
      </c>
      <c r="HWP1217" s="238">
        <v>2</v>
      </c>
      <c r="HWQ1217" s="239" t="s">
        <v>236</v>
      </c>
      <c r="HWR1217" s="240">
        <v>0</v>
      </c>
      <c r="HWS1217" s="240">
        <v>210</v>
      </c>
      <c r="HWT1217" s="235" t="e">
        <f>HWT1218+HWT1219</f>
        <v>#REF!</v>
      </c>
      <c r="HWU1217" s="236" t="s">
        <v>28</v>
      </c>
      <c r="HWV1217" s="237" t="s">
        <v>25</v>
      </c>
      <c r="HWW1217" s="238">
        <v>7</v>
      </c>
      <c r="HWX1217" s="238">
        <v>2</v>
      </c>
      <c r="HWY1217" s="239" t="s">
        <v>236</v>
      </c>
      <c r="HWZ1217" s="240">
        <v>0</v>
      </c>
      <c r="HXA1217" s="240">
        <v>210</v>
      </c>
      <c r="HXB1217" s="235" t="e">
        <f>HXB1218+HXB1219</f>
        <v>#REF!</v>
      </c>
      <c r="HXC1217" s="236" t="s">
        <v>28</v>
      </c>
      <c r="HXD1217" s="237" t="s">
        <v>25</v>
      </c>
      <c r="HXE1217" s="238">
        <v>7</v>
      </c>
      <c r="HXF1217" s="238">
        <v>2</v>
      </c>
      <c r="HXG1217" s="239" t="s">
        <v>236</v>
      </c>
      <c r="HXH1217" s="240">
        <v>0</v>
      </c>
      <c r="HXI1217" s="240">
        <v>210</v>
      </c>
      <c r="HXJ1217" s="235" t="e">
        <f>HXJ1218+HXJ1219</f>
        <v>#REF!</v>
      </c>
      <c r="HXK1217" s="236" t="s">
        <v>28</v>
      </c>
      <c r="HXL1217" s="237" t="s">
        <v>25</v>
      </c>
      <c r="HXM1217" s="238">
        <v>7</v>
      </c>
      <c r="HXN1217" s="238">
        <v>2</v>
      </c>
      <c r="HXO1217" s="239" t="s">
        <v>236</v>
      </c>
      <c r="HXP1217" s="240">
        <v>0</v>
      </c>
      <c r="HXQ1217" s="240">
        <v>210</v>
      </c>
      <c r="HXR1217" s="235" t="e">
        <f>HXR1218+HXR1219</f>
        <v>#REF!</v>
      </c>
      <c r="HXS1217" s="236" t="s">
        <v>28</v>
      </c>
      <c r="HXT1217" s="237" t="s">
        <v>25</v>
      </c>
      <c r="HXU1217" s="238">
        <v>7</v>
      </c>
      <c r="HXV1217" s="238">
        <v>2</v>
      </c>
      <c r="HXW1217" s="239" t="s">
        <v>236</v>
      </c>
      <c r="HXX1217" s="240">
        <v>0</v>
      </c>
      <c r="HXY1217" s="240">
        <v>210</v>
      </c>
      <c r="HXZ1217" s="235" t="e">
        <f>HXZ1218+HXZ1219</f>
        <v>#REF!</v>
      </c>
      <c r="HYA1217" s="236" t="s">
        <v>28</v>
      </c>
      <c r="HYB1217" s="237" t="s">
        <v>25</v>
      </c>
      <c r="HYC1217" s="238">
        <v>7</v>
      </c>
      <c r="HYD1217" s="238">
        <v>2</v>
      </c>
      <c r="HYE1217" s="239" t="s">
        <v>236</v>
      </c>
      <c r="HYF1217" s="240">
        <v>0</v>
      </c>
      <c r="HYG1217" s="240">
        <v>210</v>
      </c>
      <c r="HYH1217" s="235" t="e">
        <f>HYH1218+HYH1219</f>
        <v>#REF!</v>
      </c>
      <c r="HYI1217" s="236" t="s">
        <v>28</v>
      </c>
      <c r="HYJ1217" s="237" t="s">
        <v>25</v>
      </c>
      <c r="HYK1217" s="238">
        <v>7</v>
      </c>
      <c r="HYL1217" s="238">
        <v>2</v>
      </c>
      <c r="HYM1217" s="239" t="s">
        <v>236</v>
      </c>
      <c r="HYN1217" s="240">
        <v>0</v>
      </c>
      <c r="HYO1217" s="240">
        <v>210</v>
      </c>
      <c r="HYP1217" s="235" t="e">
        <f>HYP1218+HYP1219</f>
        <v>#REF!</v>
      </c>
      <c r="HYQ1217" s="236" t="s">
        <v>28</v>
      </c>
      <c r="HYR1217" s="237" t="s">
        <v>25</v>
      </c>
      <c r="HYS1217" s="238">
        <v>7</v>
      </c>
      <c r="HYT1217" s="238">
        <v>2</v>
      </c>
      <c r="HYU1217" s="239" t="s">
        <v>236</v>
      </c>
      <c r="HYV1217" s="240">
        <v>0</v>
      </c>
      <c r="HYW1217" s="240">
        <v>210</v>
      </c>
      <c r="HYX1217" s="235" t="e">
        <f>HYX1218+HYX1219</f>
        <v>#REF!</v>
      </c>
      <c r="HYY1217" s="236" t="s">
        <v>28</v>
      </c>
      <c r="HYZ1217" s="237" t="s">
        <v>25</v>
      </c>
      <c r="HZA1217" s="238">
        <v>7</v>
      </c>
      <c r="HZB1217" s="238">
        <v>2</v>
      </c>
      <c r="HZC1217" s="239" t="s">
        <v>236</v>
      </c>
      <c r="HZD1217" s="240">
        <v>0</v>
      </c>
      <c r="HZE1217" s="240">
        <v>210</v>
      </c>
      <c r="HZF1217" s="235" t="e">
        <f>HZF1218+HZF1219</f>
        <v>#REF!</v>
      </c>
      <c r="HZG1217" s="236" t="s">
        <v>28</v>
      </c>
      <c r="HZH1217" s="237" t="s">
        <v>25</v>
      </c>
      <c r="HZI1217" s="238">
        <v>7</v>
      </c>
      <c r="HZJ1217" s="238">
        <v>2</v>
      </c>
      <c r="HZK1217" s="239" t="s">
        <v>236</v>
      </c>
      <c r="HZL1217" s="240">
        <v>0</v>
      </c>
      <c r="HZM1217" s="240">
        <v>210</v>
      </c>
      <c r="HZN1217" s="235" t="e">
        <f>HZN1218+HZN1219</f>
        <v>#REF!</v>
      </c>
      <c r="HZO1217" s="236" t="s">
        <v>28</v>
      </c>
      <c r="HZP1217" s="237" t="s">
        <v>25</v>
      </c>
      <c r="HZQ1217" s="238">
        <v>7</v>
      </c>
      <c r="HZR1217" s="238">
        <v>2</v>
      </c>
      <c r="HZS1217" s="239" t="s">
        <v>236</v>
      </c>
      <c r="HZT1217" s="240">
        <v>0</v>
      </c>
      <c r="HZU1217" s="240">
        <v>210</v>
      </c>
      <c r="HZV1217" s="235" t="e">
        <f>HZV1218+HZV1219</f>
        <v>#REF!</v>
      </c>
      <c r="HZW1217" s="236" t="s">
        <v>28</v>
      </c>
      <c r="HZX1217" s="237" t="s">
        <v>25</v>
      </c>
      <c r="HZY1217" s="238">
        <v>7</v>
      </c>
      <c r="HZZ1217" s="238">
        <v>2</v>
      </c>
      <c r="IAA1217" s="239" t="s">
        <v>236</v>
      </c>
      <c r="IAB1217" s="240">
        <v>0</v>
      </c>
      <c r="IAC1217" s="240">
        <v>210</v>
      </c>
      <c r="IAD1217" s="235" t="e">
        <f>IAD1218+IAD1219</f>
        <v>#REF!</v>
      </c>
      <c r="IAE1217" s="236" t="s">
        <v>28</v>
      </c>
      <c r="IAF1217" s="237" t="s">
        <v>25</v>
      </c>
      <c r="IAG1217" s="238">
        <v>7</v>
      </c>
      <c r="IAH1217" s="238">
        <v>2</v>
      </c>
      <c r="IAI1217" s="239" t="s">
        <v>236</v>
      </c>
      <c r="IAJ1217" s="240">
        <v>0</v>
      </c>
      <c r="IAK1217" s="240">
        <v>210</v>
      </c>
      <c r="IAL1217" s="235" t="e">
        <f>IAL1218+IAL1219</f>
        <v>#REF!</v>
      </c>
      <c r="IAM1217" s="236" t="s">
        <v>28</v>
      </c>
      <c r="IAN1217" s="237" t="s">
        <v>25</v>
      </c>
      <c r="IAO1217" s="238">
        <v>7</v>
      </c>
      <c r="IAP1217" s="238">
        <v>2</v>
      </c>
      <c r="IAQ1217" s="239" t="s">
        <v>236</v>
      </c>
      <c r="IAR1217" s="240">
        <v>0</v>
      </c>
      <c r="IAS1217" s="240">
        <v>210</v>
      </c>
      <c r="IAT1217" s="235" t="e">
        <f>IAT1218+IAT1219</f>
        <v>#REF!</v>
      </c>
      <c r="IAU1217" s="236" t="s">
        <v>28</v>
      </c>
      <c r="IAV1217" s="237" t="s">
        <v>25</v>
      </c>
      <c r="IAW1217" s="238">
        <v>7</v>
      </c>
      <c r="IAX1217" s="238">
        <v>2</v>
      </c>
      <c r="IAY1217" s="239" t="s">
        <v>236</v>
      </c>
      <c r="IAZ1217" s="240">
        <v>0</v>
      </c>
      <c r="IBA1217" s="240">
        <v>210</v>
      </c>
      <c r="IBB1217" s="235" t="e">
        <f>IBB1218+IBB1219</f>
        <v>#REF!</v>
      </c>
      <c r="IBC1217" s="236" t="s">
        <v>28</v>
      </c>
      <c r="IBD1217" s="237" t="s">
        <v>25</v>
      </c>
      <c r="IBE1217" s="238">
        <v>7</v>
      </c>
      <c r="IBF1217" s="238">
        <v>2</v>
      </c>
      <c r="IBG1217" s="239" t="s">
        <v>236</v>
      </c>
      <c r="IBH1217" s="240">
        <v>0</v>
      </c>
      <c r="IBI1217" s="240">
        <v>210</v>
      </c>
      <c r="IBJ1217" s="235" t="e">
        <f>IBJ1218+IBJ1219</f>
        <v>#REF!</v>
      </c>
      <c r="IBK1217" s="236" t="s">
        <v>28</v>
      </c>
      <c r="IBL1217" s="237" t="s">
        <v>25</v>
      </c>
      <c r="IBM1217" s="238">
        <v>7</v>
      </c>
      <c r="IBN1217" s="238">
        <v>2</v>
      </c>
      <c r="IBO1217" s="239" t="s">
        <v>236</v>
      </c>
      <c r="IBP1217" s="240">
        <v>0</v>
      </c>
      <c r="IBQ1217" s="240">
        <v>210</v>
      </c>
      <c r="IBR1217" s="235" t="e">
        <f>IBR1218+IBR1219</f>
        <v>#REF!</v>
      </c>
      <c r="IBS1217" s="236" t="s">
        <v>28</v>
      </c>
      <c r="IBT1217" s="237" t="s">
        <v>25</v>
      </c>
      <c r="IBU1217" s="238">
        <v>7</v>
      </c>
      <c r="IBV1217" s="238">
        <v>2</v>
      </c>
      <c r="IBW1217" s="239" t="s">
        <v>236</v>
      </c>
      <c r="IBX1217" s="240">
        <v>0</v>
      </c>
      <c r="IBY1217" s="240">
        <v>210</v>
      </c>
      <c r="IBZ1217" s="235" t="e">
        <f>IBZ1218+IBZ1219</f>
        <v>#REF!</v>
      </c>
      <c r="ICA1217" s="236" t="s">
        <v>28</v>
      </c>
      <c r="ICB1217" s="237" t="s">
        <v>25</v>
      </c>
      <c r="ICC1217" s="238">
        <v>7</v>
      </c>
      <c r="ICD1217" s="238">
        <v>2</v>
      </c>
      <c r="ICE1217" s="239" t="s">
        <v>236</v>
      </c>
      <c r="ICF1217" s="240">
        <v>0</v>
      </c>
      <c r="ICG1217" s="240">
        <v>210</v>
      </c>
      <c r="ICH1217" s="235" t="e">
        <f>ICH1218+ICH1219</f>
        <v>#REF!</v>
      </c>
      <c r="ICI1217" s="236" t="s">
        <v>28</v>
      </c>
      <c r="ICJ1217" s="237" t="s">
        <v>25</v>
      </c>
      <c r="ICK1217" s="238">
        <v>7</v>
      </c>
      <c r="ICL1217" s="238">
        <v>2</v>
      </c>
      <c r="ICM1217" s="239" t="s">
        <v>236</v>
      </c>
      <c r="ICN1217" s="240">
        <v>0</v>
      </c>
      <c r="ICO1217" s="240">
        <v>210</v>
      </c>
      <c r="ICP1217" s="235" t="e">
        <f>ICP1218+ICP1219</f>
        <v>#REF!</v>
      </c>
      <c r="ICQ1217" s="236" t="s">
        <v>28</v>
      </c>
      <c r="ICR1217" s="237" t="s">
        <v>25</v>
      </c>
      <c r="ICS1217" s="238">
        <v>7</v>
      </c>
      <c r="ICT1217" s="238">
        <v>2</v>
      </c>
      <c r="ICU1217" s="239" t="s">
        <v>236</v>
      </c>
      <c r="ICV1217" s="240">
        <v>0</v>
      </c>
      <c r="ICW1217" s="240">
        <v>210</v>
      </c>
      <c r="ICX1217" s="235" t="e">
        <f>ICX1218+ICX1219</f>
        <v>#REF!</v>
      </c>
      <c r="ICY1217" s="236" t="s">
        <v>28</v>
      </c>
      <c r="ICZ1217" s="237" t="s">
        <v>25</v>
      </c>
      <c r="IDA1217" s="238">
        <v>7</v>
      </c>
      <c r="IDB1217" s="238">
        <v>2</v>
      </c>
      <c r="IDC1217" s="239" t="s">
        <v>236</v>
      </c>
      <c r="IDD1217" s="240">
        <v>0</v>
      </c>
      <c r="IDE1217" s="240">
        <v>210</v>
      </c>
      <c r="IDF1217" s="235" t="e">
        <f>IDF1218+IDF1219</f>
        <v>#REF!</v>
      </c>
      <c r="IDG1217" s="236" t="s">
        <v>28</v>
      </c>
      <c r="IDH1217" s="237" t="s">
        <v>25</v>
      </c>
      <c r="IDI1217" s="238">
        <v>7</v>
      </c>
      <c r="IDJ1217" s="238">
        <v>2</v>
      </c>
      <c r="IDK1217" s="239" t="s">
        <v>236</v>
      </c>
      <c r="IDL1217" s="240">
        <v>0</v>
      </c>
      <c r="IDM1217" s="240">
        <v>210</v>
      </c>
      <c r="IDN1217" s="235" t="e">
        <f>IDN1218+IDN1219</f>
        <v>#REF!</v>
      </c>
      <c r="IDO1217" s="236" t="s">
        <v>28</v>
      </c>
      <c r="IDP1217" s="237" t="s">
        <v>25</v>
      </c>
      <c r="IDQ1217" s="238">
        <v>7</v>
      </c>
      <c r="IDR1217" s="238">
        <v>2</v>
      </c>
      <c r="IDS1217" s="239" t="s">
        <v>236</v>
      </c>
      <c r="IDT1217" s="240">
        <v>0</v>
      </c>
      <c r="IDU1217" s="240">
        <v>210</v>
      </c>
      <c r="IDV1217" s="235" t="e">
        <f>IDV1218+IDV1219</f>
        <v>#REF!</v>
      </c>
      <c r="IDW1217" s="236" t="s">
        <v>28</v>
      </c>
      <c r="IDX1217" s="237" t="s">
        <v>25</v>
      </c>
      <c r="IDY1217" s="238">
        <v>7</v>
      </c>
      <c r="IDZ1217" s="238">
        <v>2</v>
      </c>
      <c r="IEA1217" s="239" t="s">
        <v>236</v>
      </c>
      <c r="IEB1217" s="240">
        <v>0</v>
      </c>
      <c r="IEC1217" s="240">
        <v>210</v>
      </c>
      <c r="IED1217" s="235" t="e">
        <f>IED1218+IED1219</f>
        <v>#REF!</v>
      </c>
      <c r="IEE1217" s="236" t="s">
        <v>28</v>
      </c>
      <c r="IEF1217" s="237" t="s">
        <v>25</v>
      </c>
      <c r="IEG1217" s="238">
        <v>7</v>
      </c>
      <c r="IEH1217" s="238">
        <v>2</v>
      </c>
      <c r="IEI1217" s="239" t="s">
        <v>236</v>
      </c>
      <c r="IEJ1217" s="240">
        <v>0</v>
      </c>
      <c r="IEK1217" s="240">
        <v>210</v>
      </c>
      <c r="IEL1217" s="235" t="e">
        <f>IEL1218+IEL1219</f>
        <v>#REF!</v>
      </c>
      <c r="IEM1217" s="236" t="s">
        <v>28</v>
      </c>
      <c r="IEN1217" s="237" t="s">
        <v>25</v>
      </c>
      <c r="IEO1217" s="238">
        <v>7</v>
      </c>
      <c r="IEP1217" s="238">
        <v>2</v>
      </c>
      <c r="IEQ1217" s="239" t="s">
        <v>236</v>
      </c>
      <c r="IER1217" s="240">
        <v>0</v>
      </c>
      <c r="IES1217" s="240">
        <v>210</v>
      </c>
      <c r="IET1217" s="235" t="e">
        <f>IET1218+IET1219</f>
        <v>#REF!</v>
      </c>
      <c r="IEU1217" s="236" t="s">
        <v>28</v>
      </c>
      <c r="IEV1217" s="237" t="s">
        <v>25</v>
      </c>
      <c r="IEW1217" s="238">
        <v>7</v>
      </c>
      <c r="IEX1217" s="238">
        <v>2</v>
      </c>
      <c r="IEY1217" s="239" t="s">
        <v>236</v>
      </c>
      <c r="IEZ1217" s="240">
        <v>0</v>
      </c>
      <c r="IFA1217" s="240">
        <v>210</v>
      </c>
      <c r="IFB1217" s="235" t="e">
        <f>IFB1218+IFB1219</f>
        <v>#REF!</v>
      </c>
      <c r="IFC1217" s="236" t="s">
        <v>28</v>
      </c>
      <c r="IFD1217" s="237" t="s">
        <v>25</v>
      </c>
      <c r="IFE1217" s="238">
        <v>7</v>
      </c>
      <c r="IFF1217" s="238">
        <v>2</v>
      </c>
      <c r="IFG1217" s="239" t="s">
        <v>236</v>
      </c>
      <c r="IFH1217" s="240">
        <v>0</v>
      </c>
      <c r="IFI1217" s="240">
        <v>210</v>
      </c>
      <c r="IFJ1217" s="235" t="e">
        <f>IFJ1218+IFJ1219</f>
        <v>#REF!</v>
      </c>
      <c r="IFK1217" s="236" t="s">
        <v>28</v>
      </c>
      <c r="IFL1217" s="237" t="s">
        <v>25</v>
      </c>
      <c r="IFM1217" s="238">
        <v>7</v>
      </c>
      <c r="IFN1217" s="238">
        <v>2</v>
      </c>
      <c r="IFO1217" s="239" t="s">
        <v>236</v>
      </c>
      <c r="IFP1217" s="240">
        <v>0</v>
      </c>
      <c r="IFQ1217" s="240">
        <v>210</v>
      </c>
      <c r="IFR1217" s="235" t="e">
        <f>IFR1218+IFR1219</f>
        <v>#REF!</v>
      </c>
      <c r="IFS1217" s="236" t="s">
        <v>28</v>
      </c>
      <c r="IFT1217" s="237" t="s">
        <v>25</v>
      </c>
      <c r="IFU1217" s="238">
        <v>7</v>
      </c>
      <c r="IFV1217" s="238">
        <v>2</v>
      </c>
      <c r="IFW1217" s="239" t="s">
        <v>236</v>
      </c>
      <c r="IFX1217" s="240">
        <v>0</v>
      </c>
      <c r="IFY1217" s="240">
        <v>210</v>
      </c>
      <c r="IFZ1217" s="235" t="e">
        <f>IFZ1218+IFZ1219</f>
        <v>#REF!</v>
      </c>
      <c r="IGA1217" s="236" t="s">
        <v>28</v>
      </c>
      <c r="IGB1217" s="237" t="s">
        <v>25</v>
      </c>
      <c r="IGC1217" s="238">
        <v>7</v>
      </c>
      <c r="IGD1217" s="238">
        <v>2</v>
      </c>
      <c r="IGE1217" s="239" t="s">
        <v>236</v>
      </c>
      <c r="IGF1217" s="240">
        <v>0</v>
      </c>
      <c r="IGG1217" s="240">
        <v>210</v>
      </c>
      <c r="IGH1217" s="235" t="e">
        <f>IGH1218+IGH1219</f>
        <v>#REF!</v>
      </c>
      <c r="IGI1217" s="236" t="s">
        <v>28</v>
      </c>
      <c r="IGJ1217" s="237" t="s">
        <v>25</v>
      </c>
      <c r="IGK1217" s="238">
        <v>7</v>
      </c>
      <c r="IGL1217" s="238">
        <v>2</v>
      </c>
      <c r="IGM1217" s="239" t="s">
        <v>236</v>
      </c>
      <c r="IGN1217" s="240">
        <v>0</v>
      </c>
      <c r="IGO1217" s="240">
        <v>210</v>
      </c>
      <c r="IGP1217" s="235" t="e">
        <f>IGP1218+IGP1219</f>
        <v>#REF!</v>
      </c>
      <c r="IGQ1217" s="236" t="s">
        <v>28</v>
      </c>
      <c r="IGR1217" s="237" t="s">
        <v>25</v>
      </c>
      <c r="IGS1217" s="238">
        <v>7</v>
      </c>
      <c r="IGT1217" s="238">
        <v>2</v>
      </c>
      <c r="IGU1217" s="239" t="s">
        <v>236</v>
      </c>
      <c r="IGV1217" s="240">
        <v>0</v>
      </c>
      <c r="IGW1217" s="240">
        <v>210</v>
      </c>
      <c r="IGX1217" s="235" t="e">
        <f>IGX1218+IGX1219</f>
        <v>#REF!</v>
      </c>
      <c r="IGY1217" s="236" t="s">
        <v>28</v>
      </c>
      <c r="IGZ1217" s="237" t="s">
        <v>25</v>
      </c>
      <c r="IHA1217" s="238">
        <v>7</v>
      </c>
      <c r="IHB1217" s="238">
        <v>2</v>
      </c>
      <c r="IHC1217" s="239" t="s">
        <v>236</v>
      </c>
      <c r="IHD1217" s="240">
        <v>0</v>
      </c>
      <c r="IHE1217" s="240">
        <v>210</v>
      </c>
      <c r="IHF1217" s="235" t="e">
        <f>IHF1218+IHF1219</f>
        <v>#REF!</v>
      </c>
      <c r="IHG1217" s="236" t="s">
        <v>28</v>
      </c>
      <c r="IHH1217" s="237" t="s">
        <v>25</v>
      </c>
      <c r="IHI1217" s="238">
        <v>7</v>
      </c>
      <c r="IHJ1217" s="238">
        <v>2</v>
      </c>
      <c r="IHK1217" s="239" t="s">
        <v>236</v>
      </c>
      <c r="IHL1217" s="240">
        <v>0</v>
      </c>
      <c r="IHM1217" s="240">
        <v>210</v>
      </c>
      <c r="IHN1217" s="235" t="e">
        <f>IHN1218+IHN1219</f>
        <v>#REF!</v>
      </c>
      <c r="IHO1217" s="236" t="s">
        <v>28</v>
      </c>
      <c r="IHP1217" s="237" t="s">
        <v>25</v>
      </c>
      <c r="IHQ1217" s="238">
        <v>7</v>
      </c>
      <c r="IHR1217" s="238">
        <v>2</v>
      </c>
      <c r="IHS1217" s="239" t="s">
        <v>236</v>
      </c>
      <c r="IHT1217" s="240">
        <v>0</v>
      </c>
      <c r="IHU1217" s="240">
        <v>210</v>
      </c>
      <c r="IHV1217" s="235" t="e">
        <f>IHV1218+IHV1219</f>
        <v>#REF!</v>
      </c>
      <c r="IHW1217" s="236" t="s">
        <v>28</v>
      </c>
      <c r="IHX1217" s="237" t="s">
        <v>25</v>
      </c>
      <c r="IHY1217" s="238">
        <v>7</v>
      </c>
      <c r="IHZ1217" s="238">
        <v>2</v>
      </c>
      <c r="IIA1217" s="239" t="s">
        <v>236</v>
      </c>
      <c r="IIB1217" s="240">
        <v>0</v>
      </c>
      <c r="IIC1217" s="240">
        <v>210</v>
      </c>
      <c r="IID1217" s="235" t="e">
        <f>IID1218+IID1219</f>
        <v>#REF!</v>
      </c>
      <c r="IIE1217" s="236" t="s">
        <v>28</v>
      </c>
      <c r="IIF1217" s="237" t="s">
        <v>25</v>
      </c>
      <c r="IIG1217" s="238">
        <v>7</v>
      </c>
      <c r="IIH1217" s="238">
        <v>2</v>
      </c>
      <c r="III1217" s="239" t="s">
        <v>236</v>
      </c>
      <c r="IIJ1217" s="240">
        <v>0</v>
      </c>
      <c r="IIK1217" s="240">
        <v>210</v>
      </c>
      <c r="IIL1217" s="235" t="e">
        <f>IIL1218+IIL1219</f>
        <v>#REF!</v>
      </c>
      <c r="IIM1217" s="236" t="s">
        <v>28</v>
      </c>
      <c r="IIN1217" s="237" t="s">
        <v>25</v>
      </c>
      <c r="IIO1217" s="238">
        <v>7</v>
      </c>
      <c r="IIP1217" s="238">
        <v>2</v>
      </c>
      <c r="IIQ1217" s="239" t="s">
        <v>236</v>
      </c>
      <c r="IIR1217" s="240">
        <v>0</v>
      </c>
      <c r="IIS1217" s="240">
        <v>210</v>
      </c>
      <c r="IIT1217" s="235" t="e">
        <f>IIT1218+IIT1219</f>
        <v>#REF!</v>
      </c>
      <c r="IIU1217" s="236" t="s">
        <v>28</v>
      </c>
      <c r="IIV1217" s="237" t="s">
        <v>25</v>
      </c>
      <c r="IIW1217" s="238">
        <v>7</v>
      </c>
      <c r="IIX1217" s="238">
        <v>2</v>
      </c>
      <c r="IIY1217" s="239" t="s">
        <v>236</v>
      </c>
      <c r="IIZ1217" s="240">
        <v>0</v>
      </c>
      <c r="IJA1217" s="240">
        <v>210</v>
      </c>
      <c r="IJB1217" s="235" t="e">
        <f>IJB1218+IJB1219</f>
        <v>#REF!</v>
      </c>
      <c r="IJC1217" s="236" t="s">
        <v>28</v>
      </c>
      <c r="IJD1217" s="237" t="s">
        <v>25</v>
      </c>
      <c r="IJE1217" s="238">
        <v>7</v>
      </c>
      <c r="IJF1217" s="238">
        <v>2</v>
      </c>
      <c r="IJG1217" s="239" t="s">
        <v>236</v>
      </c>
      <c r="IJH1217" s="240">
        <v>0</v>
      </c>
      <c r="IJI1217" s="240">
        <v>210</v>
      </c>
      <c r="IJJ1217" s="235" t="e">
        <f>IJJ1218+IJJ1219</f>
        <v>#REF!</v>
      </c>
      <c r="IJK1217" s="236" t="s">
        <v>28</v>
      </c>
      <c r="IJL1217" s="237" t="s">
        <v>25</v>
      </c>
      <c r="IJM1217" s="238">
        <v>7</v>
      </c>
      <c r="IJN1217" s="238">
        <v>2</v>
      </c>
      <c r="IJO1217" s="239" t="s">
        <v>236</v>
      </c>
      <c r="IJP1217" s="240">
        <v>0</v>
      </c>
      <c r="IJQ1217" s="240">
        <v>210</v>
      </c>
      <c r="IJR1217" s="235" t="e">
        <f>IJR1218+IJR1219</f>
        <v>#REF!</v>
      </c>
      <c r="IJS1217" s="236" t="s">
        <v>28</v>
      </c>
      <c r="IJT1217" s="237" t="s">
        <v>25</v>
      </c>
      <c r="IJU1217" s="238">
        <v>7</v>
      </c>
      <c r="IJV1217" s="238">
        <v>2</v>
      </c>
      <c r="IJW1217" s="239" t="s">
        <v>236</v>
      </c>
      <c r="IJX1217" s="240">
        <v>0</v>
      </c>
      <c r="IJY1217" s="240">
        <v>210</v>
      </c>
      <c r="IJZ1217" s="235" t="e">
        <f>IJZ1218+IJZ1219</f>
        <v>#REF!</v>
      </c>
      <c r="IKA1217" s="236" t="s">
        <v>28</v>
      </c>
      <c r="IKB1217" s="237" t="s">
        <v>25</v>
      </c>
      <c r="IKC1217" s="238">
        <v>7</v>
      </c>
      <c r="IKD1217" s="238">
        <v>2</v>
      </c>
      <c r="IKE1217" s="239" t="s">
        <v>236</v>
      </c>
      <c r="IKF1217" s="240">
        <v>0</v>
      </c>
      <c r="IKG1217" s="240">
        <v>210</v>
      </c>
      <c r="IKH1217" s="235" t="e">
        <f>IKH1218+IKH1219</f>
        <v>#REF!</v>
      </c>
      <c r="IKI1217" s="236" t="s">
        <v>28</v>
      </c>
      <c r="IKJ1217" s="237" t="s">
        <v>25</v>
      </c>
      <c r="IKK1217" s="238">
        <v>7</v>
      </c>
      <c r="IKL1217" s="238">
        <v>2</v>
      </c>
      <c r="IKM1217" s="239" t="s">
        <v>236</v>
      </c>
      <c r="IKN1217" s="240">
        <v>0</v>
      </c>
      <c r="IKO1217" s="240">
        <v>210</v>
      </c>
      <c r="IKP1217" s="235" t="e">
        <f>IKP1218+IKP1219</f>
        <v>#REF!</v>
      </c>
      <c r="IKQ1217" s="236" t="s">
        <v>28</v>
      </c>
      <c r="IKR1217" s="237" t="s">
        <v>25</v>
      </c>
      <c r="IKS1217" s="238">
        <v>7</v>
      </c>
      <c r="IKT1217" s="238">
        <v>2</v>
      </c>
      <c r="IKU1217" s="239" t="s">
        <v>236</v>
      </c>
      <c r="IKV1217" s="240">
        <v>0</v>
      </c>
      <c r="IKW1217" s="240">
        <v>210</v>
      </c>
      <c r="IKX1217" s="235" t="e">
        <f>IKX1218+IKX1219</f>
        <v>#REF!</v>
      </c>
      <c r="IKY1217" s="236" t="s">
        <v>28</v>
      </c>
      <c r="IKZ1217" s="237" t="s">
        <v>25</v>
      </c>
      <c r="ILA1217" s="238">
        <v>7</v>
      </c>
      <c r="ILB1217" s="238">
        <v>2</v>
      </c>
      <c r="ILC1217" s="239" t="s">
        <v>236</v>
      </c>
      <c r="ILD1217" s="240">
        <v>0</v>
      </c>
      <c r="ILE1217" s="240">
        <v>210</v>
      </c>
      <c r="ILF1217" s="235" t="e">
        <f>ILF1218+ILF1219</f>
        <v>#REF!</v>
      </c>
      <c r="ILG1217" s="236" t="s">
        <v>28</v>
      </c>
      <c r="ILH1217" s="237" t="s">
        <v>25</v>
      </c>
      <c r="ILI1217" s="238">
        <v>7</v>
      </c>
      <c r="ILJ1217" s="238">
        <v>2</v>
      </c>
      <c r="ILK1217" s="239" t="s">
        <v>236</v>
      </c>
      <c r="ILL1217" s="240">
        <v>0</v>
      </c>
      <c r="ILM1217" s="240">
        <v>210</v>
      </c>
      <c r="ILN1217" s="235" t="e">
        <f>ILN1218+ILN1219</f>
        <v>#REF!</v>
      </c>
      <c r="ILO1217" s="236" t="s">
        <v>28</v>
      </c>
      <c r="ILP1217" s="237" t="s">
        <v>25</v>
      </c>
      <c r="ILQ1217" s="238">
        <v>7</v>
      </c>
      <c r="ILR1217" s="238">
        <v>2</v>
      </c>
      <c r="ILS1217" s="239" t="s">
        <v>236</v>
      </c>
      <c r="ILT1217" s="240">
        <v>0</v>
      </c>
      <c r="ILU1217" s="240">
        <v>210</v>
      </c>
      <c r="ILV1217" s="235" t="e">
        <f>ILV1218+ILV1219</f>
        <v>#REF!</v>
      </c>
      <c r="ILW1217" s="236" t="s">
        <v>28</v>
      </c>
      <c r="ILX1217" s="237" t="s">
        <v>25</v>
      </c>
      <c r="ILY1217" s="238">
        <v>7</v>
      </c>
      <c r="ILZ1217" s="238">
        <v>2</v>
      </c>
      <c r="IMA1217" s="239" t="s">
        <v>236</v>
      </c>
      <c r="IMB1217" s="240">
        <v>0</v>
      </c>
      <c r="IMC1217" s="240">
        <v>210</v>
      </c>
      <c r="IMD1217" s="235" t="e">
        <f>IMD1218+IMD1219</f>
        <v>#REF!</v>
      </c>
      <c r="IME1217" s="236" t="s">
        <v>28</v>
      </c>
      <c r="IMF1217" s="237" t="s">
        <v>25</v>
      </c>
      <c r="IMG1217" s="238">
        <v>7</v>
      </c>
      <c r="IMH1217" s="238">
        <v>2</v>
      </c>
      <c r="IMI1217" s="239" t="s">
        <v>236</v>
      </c>
      <c r="IMJ1217" s="240">
        <v>0</v>
      </c>
      <c r="IMK1217" s="240">
        <v>210</v>
      </c>
      <c r="IML1217" s="235" t="e">
        <f>IML1218+IML1219</f>
        <v>#REF!</v>
      </c>
      <c r="IMM1217" s="236" t="s">
        <v>28</v>
      </c>
      <c r="IMN1217" s="237" t="s">
        <v>25</v>
      </c>
      <c r="IMO1217" s="238">
        <v>7</v>
      </c>
      <c r="IMP1217" s="238">
        <v>2</v>
      </c>
      <c r="IMQ1217" s="239" t="s">
        <v>236</v>
      </c>
      <c r="IMR1217" s="240">
        <v>0</v>
      </c>
      <c r="IMS1217" s="240">
        <v>210</v>
      </c>
      <c r="IMT1217" s="235" t="e">
        <f>IMT1218+IMT1219</f>
        <v>#REF!</v>
      </c>
      <c r="IMU1217" s="236" t="s">
        <v>28</v>
      </c>
      <c r="IMV1217" s="237" t="s">
        <v>25</v>
      </c>
      <c r="IMW1217" s="238">
        <v>7</v>
      </c>
      <c r="IMX1217" s="238">
        <v>2</v>
      </c>
      <c r="IMY1217" s="239" t="s">
        <v>236</v>
      </c>
      <c r="IMZ1217" s="240">
        <v>0</v>
      </c>
      <c r="INA1217" s="240">
        <v>210</v>
      </c>
      <c r="INB1217" s="235" t="e">
        <f>INB1218+INB1219</f>
        <v>#REF!</v>
      </c>
      <c r="INC1217" s="236" t="s">
        <v>28</v>
      </c>
      <c r="IND1217" s="237" t="s">
        <v>25</v>
      </c>
      <c r="INE1217" s="238">
        <v>7</v>
      </c>
      <c r="INF1217" s="238">
        <v>2</v>
      </c>
      <c r="ING1217" s="239" t="s">
        <v>236</v>
      </c>
      <c r="INH1217" s="240">
        <v>0</v>
      </c>
      <c r="INI1217" s="240">
        <v>210</v>
      </c>
      <c r="INJ1217" s="235" t="e">
        <f>INJ1218+INJ1219</f>
        <v>#REF!</v>
      </c>
      <c r="INK1217" s="236" t="s">
        <v>28</v>
      </c>
      <c r="INL1217" s="237" t="s">
        <v>25</v>
      </c>
      <c r="INM1217" s="238">
        <v>7</v>
      </c>
      <c r="INN1217" s="238">
        <v>2</v>
      </c>
      <c r="INO1217" s="239" t="s">
        <v>236</v>
      </c>
      <c r="INP1217" s="240">
        <v>0</v>
      </c>
      <c r="INQ1217" s="240">
        <v>210</v>
      </c>
      <c r="INR1217" s="235" t="e">
        <f>INR1218+INR1219</f>
        <v>#REF!</v>
      </c>
      <c r="INS1217" s="236" t="s">
        <v>28</v>
      </c>
      <c r="INT1217" s="237" t="s">
        <v>25</v>
      </c>
      <c r="INU1217" s="238">
        <v>7</v>
      </c>
      <c r="INV1217" s="238">
        <v>2</v>
      </c>
      <c r="INW1217" s="239" t="s">
        <v>236</v>
      </c>
      <c r="INX1217" s="240">
        <v>0</v>
      </c>
      <c r="INY1217" s="240">
        <v>210</v>
      </c>
      <c r="INZ1217" s="235" t="e">
        <f>INZ1218+INZ1219</f>
        <v>#REF!</v>
      </c>
      <c r="IOA1217" s="236" t="s">
        <v>28</v>
      </c>
      <c r="IOB1217" s="237" t="s">
        <v>25</v>
      </c>
      <c r="IOC1217" s="238">
        <v>7</v>
      </c>
      <c r="IOD1217" s="238">
        <v>2</v>
      </c>
      <c r="IOE1217" s="239" t="s">
        <v>236</v>
      </c>
      <c r="IOF1217" s="240">
        <v>0</v>
      </c>
      <c r="IOG1217" s="240">
        <v>210</v>
      </c>
      <c r="IOH1217" s="235" t="e">
        <f>IOH1218+IOH1219</f>
        <v>#REF!</v>
      </c>
      <c r="IOI1217" s="236" t="s">
        <v>28</v>
      </c>
      <c r="IOJ1217" s="237" t="s">
        <v>25</v>
      </c>
      <c r="IOK1217" s="238">
        <v>7</v>
      </c>
      <c r="IOL1217" s="238">
        <v>2</v>
      </c>
      <c r="IOM1217" s="239" t="s">
        <v>236</v>
      </c>
      <c r="ION1217" s="240">
        <v>0</v>
      </c>
      <c r="IOO1217" s="240">
        <v>210</v>
      </c>
      <c r="IOP1217" s="235" t="e">
        <f>IOP1218+IOP1219</f>
        <v>#REF!</v>
      </c>
      <c r="IOQ1217" s="236" t="s">
        <v>28</v>
      </c>
      <c r="IOR1217" s="237" t="s">
        <v>25</v>
      </c>
      <c r="IOS1217" s="238">
        <v>7</v>
      </c>
      <c r="IOT1217" s="238">
        <v>2</v>
      </c>
      <c r="IOU1217" s="239" t="s">
        <v>236</v>
      </c>
      <c r="IOV1217" s="240">
        <v>0</v>
      </c>
      <c r="IOW1217" s="240">
        <v>210</v>
      </c>
      <c r="IOX1217" s="235" t="e">
        <f>IOX1218+IOX1219</f>
        <v>#REF!</v>
      </c>
      <c r="IOY1217" s="236" t="s">
        <v>28</v>
      </c>
      <c r="IOZ1217" s="237" t="s">
        <v>25</v>
      </c>
      <c r="IPA1217" s="238">
        <v>7</v>
      </c>
      <c r="IPB1217" s="238">
        <v>2</v>
      </c>
      <c r="IPC1217" s="239" t="s">
        <v>236</v>
      </c>
      <c r="IPD1217" s="240">
        <v>0</v>
      </c>
      <c r="IPE1217" s="240">
        <v>210</v>
      </c>
      <c r="IPF1217" s="235" t="e">
        <f>IPF1218+IPF1219</f>
        <v>#REF!</v>
      </c>
      <c r="IPG1217" s="236" t="s">
        <v>28</v>
      </c>
      <c r="IPH1217" s="237" t="s">
        <v>25</v>
      </c>
      <c r="IPI1217" s="238">
        <v>7</v>
      </c>
      <c r="IPJ1217" s="238">
        <v>2</v>
      </c>
      <c r="IPK1217" s="239" t="s">
        <v>236</v>
      </c>
      <c r="IPL1217" s="240">
        <v>0</v>
      </c>
      <c r="IPM1217" s="240">
        <v>210</v>
      </c>
      <c r="IPN1217" s="235" t="e">
        <f>IPN1218+IPN1219</f>
        <v>#REF!</v>
      </c>
      <c r="IPO1217" s="236" t="s">
        <v>28</v>
      </c>
      <c r="IPP1217" s="237" t="s">
        <v>25</v>
      </c>
      <c r="IPQ1217" s="238">
        <v>7</v>
      </c>
      <c r="IPR1217" s="238">
        <v>2</v>
      </c>
      <c r="IPS1217" s="239" t="s">
        <v>236</v>
      </c>
      <c r="IPT1217" s="240">
        <v>0</v>
      </c>
      <c r="IPU1217" s="240">
        <v>210</v>
      </c>
      <c r="IPV1217" s="235" t="e">
        <f>IPV1218+IPV1219</f>
        <v>#REF!</v>
      </c>
      <c r="IPW1217" s="236" t="s">
        <v>28</v>
      </c>
      <c r="IPX1217" s="237" t="s">
        <v>25</v>
      </c>
      <c r="IPY1217" s="238">
        <v>7</v>
      </c>
      <c r="IPZ1217" s="238">
        <v>2</v>
      </c>
      <c r="IQA1217" s="239" t="s">
        <v>236</v>
      </c>
      <c r="IQB1217" s="240">
        <v>0</v>
      </c>
      <c r="IQC1217" s="240">
        <v>210</v>
      </c>
      <c r="IQD1217" s="235" t="e">
        <f>IQD1218+IQD1219</f>
        <v>#REF!</v>
      </c>
      <c r="IQE1217" s="236" t="s">
        <v>28</v>
      </c>
      <c r="IQF1217" s="237" t="s">
        <v>25</v>
      </c>
      <c r="IQG1217" s="238">
        <v>7</v>
      </c>
      <c r="IQH1217" s="238">
        <v>2</v>
      </c>
      <c r="IQI1217" s="239" t="s">
        <v>236</v>
      </c>
      <c r="IQJ1217" s="240">
        <v>0</v>
      </c>
      <c r="IQK1217" s="240">
        <v>210</v>
      </c>
      <c r="IQL1217" s="235" t="e">
        <f>IQL1218+IQL1219</f>
        <v>#REF!</v>
      </c>
      <c r="IQM1217" s="236" t="s">
        <v>28</v>
      </c>
      <c r="IQN1217" s="237" t="s">
        <v>25</v>
      </c>
      <c r="IQO1217" s="238">
        <v>7</v>
      </c>
      <c r="IQP1217" s="238">
        <v>2</v>
      </c>
      <c r="IQQ1217" s="239" t="s">
        <v>236</v>
      </c>
      <c r="IQR1217" s="240">
        <v>0</v>
      </c>
      <c r="IQS1217" s="240">
        <v>210</v>
      </c>
      <c r="IQT1217" s="235" t="e">
        <f>IQT1218+IQT1219</f>
        <v>#REF!</v>
      </c>
      <c r="IQU1217" s="236" t="s">
        <v>28</v>
      </c>
      <c r="IQV1217" s="237" t="s">
        <v>25</v>
      </c>
      <c r="IQW1217" s="238">
        <v>7</v>
      </c>
      <c r="IQX1217" s="238">
        <v>2</v>
      </c>
      <c r="IQY1217" s="239" t="s">
        <v>236</v>
      </c>
      <c r="IQZ1217" s="240">
        <v>0</v>
      </c>
      <c r="IRA1217" s="240">
        <v>210</v>
      </c>
      <c r="IRB1217" s="235" t="e">
        <f>IRB1218+IRB1219</f>
        <v>#REF!</v>
      </c>
      <c r="IRC1217" s="236" t="s">
        <v>28</v>
      </c>
      <c r="IRD1217" s="237" t="s">
        <v>25</v>
      </c>
      <c r="IRE1217" s="238">
        <v>7</v>
      </c>
      <c r="IRF1217" s="238">
        <v>2</v>
      </c>
      <c r="IRG1217" s="239" t="s">
        <v>236</v>
      </c>
      <c r="IRH1217" s="240">
        <v>0</v>
      </c>
      <c r="IRI1217" s="240">
        <v>210</v>
      </c>
      <c r="IRJ1217" s="235" t="e">
        <f>IRJ1218+IRJ1219</f>
        <v>#REF!</v>
      </c>
      <c r="IRK1217" s="236" t="s">
        <v>28</v>
      </c>
      <c r="IRL1217" s="237" t="s">
        <v>25</v>
      </c>
      <c r="IRM1217" s="238">
        <v>7</v>
      </c>
      <c r="IRN1217" s="238">
        <v>2</v>
      </c>
      <c r="IRO1217" s="239" t="s">
        <v>236</v>
      </c>
      <c r="IRP1217" s="240">
        <v>0</v>
      </c>
      <c r="IRQ1217" s="240">
        <v>210</v>
      </c>
      <c r="IRR1217" s="235" t="e">
        <f>IRR1218+IRR1219</f>
        <v>#REF!</v>
      </c>
      <c r="IRS1217" s="236" t="s">
        <v>28</v>
      </c>
      <c r="IRT1217" s="237" t="s">
        <v>25</v>
      </c>
      <c r="IRU1217" s="238">
        <v>7</v>
      </c>
      <c r="IRV1217" s="238">
        <v>2</v>
      </c>
      <c r="IRW1217" s="239" t="s">
        <v>236</v>
      </c>
      <c r="IRX1217" s="240">
        <v>0</v>
      </c>
      <c r="IRY1217" s="240">
        <v>210</v>
      </c>
      <c r="IRZ1217" s="235" t="e">
        <f>IRZ1218+IRZ1219</f>
        <v>#REF!</v>
      </c>
      <c r="ISA1217" s="236" t="s">
        <v>28</v>
      </c>
      <c r="ISB1217" s="237" t="s">
        <v>25</v>
      </c>
      <c r="ISC1217" s="238">
        <v>7</v>
      </c>
      <c r="ISD1217" s="238">
        <v>2</v>
      </c>
      <c r="ISE1217" s="239" t="s">
        <v>236</v>
      </c>
      <c r="ISF1217" s="240">
        <v>0</v>
      </c>
      <c r="ISG1217" s="240">
        <v>210</v>
      </c>
      <c r="ISH1217" s="235" t="e">
        <f>ISH1218+ISH1219</f>
        <v>#REF!</v>
      </c>
      <c r="ISI1217" s="236" t="s">
        <v>28</v>
      </c>
      <c r="ISJ1217" s="237" t="s">
        <v>25</v>
      </c>
      <c r="ISK1217" s="238">
        <v>7</v>
      </c>
      <c r="ISL1217" s="238">
        <v>2</v>
      </c>
      <c r="ISM1217" s="239" t="s">
        <v>236</v>
      </c>
      <c r="ISN1217" s="240">
        <v>0</v>
      </c>
      <c r="ISO1217" s="240">
        <v>210</v>
      </c>
      <c r="ISP1217" s="235" t="e">
        <f>ISP1218+ISP1219</f>
        <v>#REF!</v>
      </c>
      <c r="ISQ1217" s="236" t="s">
        <v>28</v>
      </c>
      <c r="ISR1217" s="237" t="s">
        <v>25</v>
      </c>
      <c r="ISS1217" s="238">
        <v>7</v>
      </c>
      <c r="IST1217" s="238">
        <v>2</v>
      </c>
      <c r="ISU1217" s="239" t="s">
        <v>236</v>
      </c>
      <c r="ISV1217" s="240">
        <v>0</v>
      </c>
      <c r="ISW1217" s="240">
        <v>210</v>
      </c>
      <c r="ISX1217" s="235" t="e">
        <f>ISX1218+ISX1219</f>
        <v>#REF!</v>
      </c>
      <c r="ISY1217" s="236" t="s">
        <v>28</v>
      </c>
      <c r="ISZ1217" s="237" t="s">
        <v>25</v>
      </c>
      <c r="ITA1217" s="238">
        <v>7</v>
      </c>
      <c r="ITB1217" s="238">
        <v>2</v>
      </c>
      <c r="ITC1217" s="239" t="s">
        <v>236</v>
      </c>
      <c r="ITD1217" s="240">
        <v>0</v>
      </c>
      <c r="ITE1217" s="240">
        <v>210</v>
      </c>
      <c r="ITF1217" s="235" t="e">
        <f>ITF1218+ITF1219</f>
        <v>#REF!</v>
      </c>
      <c r="ITG1217" s="236" t="s">
        <v>28</v>
      </c>
      <c r="ITH1217" s="237" t="s">
        <v>25</v>
      </c>
      <c r="ITI1217" s="238">
        <v>7</v>
      </c>
      <c r="ITJ1217" s="238">
        <v>2</v>
      </c>
      <c r="ITK1217" s="239" t="s">
        <v>236</v>
      </c>
      <c r="ITL1217" s="240">
        <v>0</v>
      </c>
      <c r="ITM1217" s="240">
        <v>210</v>
      </c>
      <c r="ITN1217" s="235" t="e">
        <f>ITN1218+ITN1219</f>
        <v>#REF!</v>
      </c>
      <c r="ITO1217" s="236" t="s">
        <v>28</v>
      </c>
      <c r="ITP1217" s="237" t="s">
        <v>25</v>
      </c>
      <c r="ITQ1217" s="238">
        <v>7</v>
      </c>
      <c r="ITR1217" s="238">
        <v>2</v>
      </c>
      <c r="ITS1217" s="239" t="s">
        <v>236</v>
      </c>
      <c r="ITT1217" s="240">
        <v>0</v>
      </c>
      <c r="ITU1217" s="240">
        <v>210</v>
      </c>
      <c r="ITV1217" s="235" t="e">
        <f>ITV1218+ITV1219</f>
        <v>#REF!</v>
      </c>
      <c r="ITW1217" s="236" t="s">
        <v>28</v>
      </c>
      <c r="ITX1217" s="237" t="s">
        <v>25</v>
      </c>
      <c r="ITY1217" s="238">
        <v>7</v>
      </c>
      <c r="ITZ1217" s="238">
        <v>2</v>
      </c>
      <c r="IUA1217" s="239" t="s">
        <v>236</v>
      </c>
      <c r="IUB1217" s="240">
        <v>0</v>
      </c>
      <c r="IUC1217" s="240">
        <v>210</v>
      </c>
      <c r="IUD1217" s="235" t="e">
        <f>IUD1218+IUD1219</f>
        <v>#REF!</v>
      </c>
      <c r="IUE1217" s="236" t="s">
        <v>28</v>
      </c>
      <c r="IUF1217" s="237" t="s">
        <v>25</v>
      </c>
      <c r="IUG1217" s="238">
        <v>7</v>
      </c>
      <c r="IUH1217" s="238">
        <v>2</v>
      </c>
      <c r="IUI1217" s="239" t="s">
        <v>236</v>
      </c>
      <c r="IUJ1217" s="240">
        <v>0</v>
      </c>
      <c r="IUK1217" s="240">
        <v>210</v>
      </c>
      <c r="IUL1217" s="235" t="e">
        <f>IUL1218+IUL1219</f>
        <v>#REF!</v>
      </c>
      <c r="IUM1217" s="236" t="s">
        <v>28</v>
      </c>
      <c r="IUN1217" s="237" t="s">
        <v>25</v>
      </c>
      <c r="IUO1217" s="238">
        <v>7</v>
      </c>
      <c r="IUP1217" s="238">
        <v>2</v>
      </c>
      <c r="IUQ1217" s="239" t="s">
        <v>236</v>
      </c>
      <c r="IUR1217" s="240">
        <v>0</v>
      </c>
      <c r="IUS1217" s="240">
        <v>210</v>
      </c>
      <c r="IUT1217" s="235" t="e">
        <f>IUT1218+IUT1219</f>
        <v>#REF!</v>
      </c>
      <c r="IUU1217" s="236" t="s">
        <v>28</v>
      </c>
      <c r="IUV1217" s="237" t="s">
        <v>25</v>
      </c>
      <c r="IUW1217" s="238">
        <v>7</v>
      </c>
      <c r="IUX1217" s="238">
        <v>2</v>
      </c>
      <c r="IUY1217" s="239" t="s">
        <v>236</v>
      </c>
      <c r="IUZ1217" s="240">
        <v>0</v>
      </c>
      <c r="IVA1217" s="240">
        <v>210</v>
      </c>
      <c r="IVB1217" s="235" t="e">
        <f>IVB1218+IVB1219</f>
        <v>#REF!</v>
      </c>
      <c r="IVC1217" s="236" t="s">
        <v>28</v>
      </c>
      <c r="IVD1217" s="237" t="s">
        <v>25</v>
      </c>
      <c r="IVE1217" s="238">
        <v>7</v>
      </c>
      <c r="IVF1217" s="238">
        <v>2</v>
      </c>
      <c r="IVG1217" s="239" t="s">
        <v>236</v>
      </c>
      <c r="IVH1217" s="240">
        <v>0</v>
      </c>
      <c r="IVI1217" s="240">
        <v>210</v>
      </c>
      <c r="IVJ1217" s="235" t="e">
        <f>IVJ1218+IVJ1219</f>
        <v>#REF!</v>
      </c>
      <c r="IVK1217" s="236" t="s">
        <v>28</v>
      </c>
      <c r="IVL1217" s="237" t="s">
        <v>25</v>
      </c>
      <c r="IVM1217" s="238">
        <v>7</v>
      </c>
      <c r="IVN1217" s="238">
        <v>2</v>
      </c>
      <c r="IVO1217" s="239" t="s">
        <v>236</v>
      </c>
      <c r="IVP1217" s="240">
        <v>0</v>
      </c>
      <c r="IVQ1217" s="240">
        <v>210</v>
      </c>
      <c r="IVR1217" s="235" t="e">
        <f>IVR1218+IVR1219</f>
        <v>#REF!</v>
      </c>
      <c r="IVS1217" s="236" t="s">
        <v>28</v>
      </c>
      <c r="IVT1217" s="237" t="s">
        <v>25</v>
      </c>
      <c r="IVU1217" s="238">
        <v>7</v>
      </c>
      <c r="IVV1217" s="238">
        <v>2</v>
      </c>
      <c r="IVW1217" s="239" t="s">
        <v>236</v>
      </c>
      <c r="IVX1217" s="240">
        <v>0</v>
      </c>
      <c r="IVY1217" s="240">
        <v>210</v>
      </c>
      <c r="IVZ1217" s="235" t="e">
        <f>IVZ1218+IVZ1219</f>
        <v>#REF!</v>
      </c>
      <c r="IWA1217" s="236" t="s">
        <v>28</v>
      </c>
      <c r="IWB1217" s="237" t="s">
        <v>25</v>
      </c>
      <c r="IWC1217" s="238">
        <v>7</v>
      </c>
      <c r="IWD1217" s="238">
        <v>2</v>
      </c>
      <c r="IWE1217" s="239" t="s">
        <v>236</v>
      </c>
      <c r="IWF1217" s="240">
        <v>0</v>
      </c>
      <c r="IWG1217" s="240">
        <v>210</v>
      </c>
      <c r="IWH1217" s="235" t="e">
        <f>IWH1218+IWH1219</f>
        <v>#REF!</v>
      </c>
      <c r="IWI1217" s="236" t="s">
        <v>28</v>
      </c>
      <c r="IWJ1217" s="237" t="s">
        <v>25</v>
      </c>
      <c r="IWK1217" s="238">
        <v>7</v>
      </c>
      <c r="IWL1217" s="238">
        <v>2</v>
      </c>
      <c r="IWM1217" s="239" t="s">
        <v>236</v>
      </c>
      <c r="IWN1217" s="240">
        <v>0</v>
      </c>
      <c r="IWO1217" s="240">
        <v>210</v>
      </c>
      <c r="IWP1217" s="235" t="e">
        <f>IWP1218+IWP1219</f>
        <v>#REF!</v>
      </c>
      <c r="IWQ1217" s="236" t="s">
        <v>28</v>
      </c>
      <c r="IWR1217" s="237" t="s">
        <v>25</v>
      </c>
      <c r="IWS1217" s="238">
        <v>7</v>
      </c>
      <c r="IWT1217" s="238">
        <v>2</v>
      </c>
      <c r="IWU1217" s="239" t="s">
        <v>236</v>
      </c>
      <c r="IWV1217" s="240">
        <v>0</v>
      </c>
      <c r="IWW1217" s="240">
        <v>210</v>
      </c>
      <c r="IWX1217" s="235" t="e">
        <f>IWX1218+IWX1219</f>
        <v>#REF!</v>
      </c>
      <c r="IWY1217" s="236" t="s">
        <v>28</v>
      </c>
      <c r="IWZ1217" s="237" t="s">
        <v>25</v>
      </c>
      <c r="IXA1217" s="238">
        <v>7</v>
      </c>
      <c r="IXB1217" s="238">
        <v>2</v>
      </c>
      <c r="IXC1217" s="239" t="s">
        <v>236</v>
      </c>
      <c r="IXD1217" s="240">
        <v>0</v>
      </c>
      <c r="IXE1217" s="240">
        <v>210</v>
      </c>
      <c r="IXF1217" s="235" t="e">
        <f>IXF1218+IXF1219</f>
        <v>#REF!</v>
      </c>
      <c r="IXG1217" s="236" t="s">
        <v>28</v>
      </c>
      <c r="IXH1217" s="237" t="s">
        <v>25</v>
      </c>
      <c r="IXI1217" s="238">
        <v>7</v>
      </c>
      <c r="IXJ1217" s="238">
        <v>2</v>
      </c>
      <c r="IXK1217" s="239" t="s">
        <v>236</v>
      </c>
      <c r="IXL1217" s="240">
        <v>0</v>
      </c>
      <c r="IXM1217" s="240">
        <v>210</v>
      </c>
      <c r="IXN1217" s="235" t="e">
        <f>IXN1218+IXN1219</f>
        <v>#REF!</v>
      </c>
      <c r="IXO1217" s="236" t="s">
        <v>28</v>
      </c>
      <c r="IXP1217" s="237" t="s">
        <v>25</v>
      </c>
      <c r="IXQ1217" s="238">
        <v>7</v>
      </c>
      <c r="IXR1217" s="238">
        <v>2</v>
      </c>
      <c r="IXS1217" s="239" t="s">
        <v>236</v>
      </c>
      <c r="IXT1217" s="240">
        <v>0</v>
      </c>
      <c r="IXU1217" s="240">
        <v>210</v>
      </c>
      <c r="IXV1217" s="235" t="e">
        <f>IXV1218+IXV1219</f>
        <v>#REF!</v>
      </c>
      <c r="IXW1217" s="236" t="s">
        <v>28</v>
      </c>
      <c r="IXX1217" s="237" t="s">
        <v>25</v>
      </c>
      <c r="IXY1217" s="238">
        <v>7</v>
      </c>
      <c r="IXZ1217" s="238">
        <v>2</v>
      </c>
      <c r="IYA1217" s="239" t="s">
        <v>236</v>
      </c>
      <c r="IYB1217" s="240">
        <v>0</v>
      </c>
      <c r="IYC1217" s="240">
        <v>210</v>
      </c>
      <c r="IYD1217" s="235" t="e">
        <f>IYD1218+IYD1219</f>
        <v>#REF!</v>
      </c>
      <c r="IYE1217" s="236" t="s">
        <v>28</v>
      </c>
      <c r="IYF1217" s="237" t="s">
        <v>25</v>
      </c>
      <c r="IYG1217" s="238">
        <v>7</v>
      </c>
      <c r="IYH1217" s="238">
        <v>2</v>
      </c>
      <c r="IYI1217" s="239" t="s">
        <v>236</v>
      </c>
      <c r="IYJ1217" s="240">
        <v>0</v>
      </c>
      <c r="IYK1217" s="240">
        <v>210</v>
      </c>
      <c r="IYL1217" s="235" t="e">
        <f>IYL1218+IYL1219</f>
        <v>#REF!</v>
      </c>
      <c r="IYM1217" s="236" t="s">
        <v>28</v>
      </c>
      <c r="IYN1217" s="237" t="s">
        <v>25</v>
      </c>
      <c r="IYO1217" s="238">
        <v>7</v>
      </c>
      <c r="IYP1217" s="238">
        <v>2</v>
      </c>
      <c r="IYQ1217" s="239" t="s">
        <v>236</v>
      </c>
      <c r="IYR1217" s="240">
        <v>0</v>
      </c>
      <c r="IYS1217" s="240">
        <v>210</v>
      </c>
      <c r="IYT1217" s="235" t="e">
        <f>IYT1218+IYT1219</f>
        <v>#REF!</v>
      </c>
      <c r="IYU1217" s="236" t="s">
        <v>28</v>
      </c>
      <c r="IYV1217" s="237" t="s">
        <v>25</v>
      </c>
      <c r="IYW1217" s="238">
        <v>7</v>
      </c>
      <c r="IYX1217" s="238">
        <v>2</v>
      </c>
      <c r="IYY1217" s="239" t="s">
        <v>236</v>
      </c>
      <c r="IYZ1217" s="240">
        <v>0</v>
      </c>
      <c r="IZA1217" s="240">
        <v>210</v>
      </c>
      <c r="IZB1217" s="235" t="e">
        <f>IZB1218+IZB1219</f>
        <v>#REF!</v>
      </c>
      <c r="IZC1217" s="236" t="s">
        <v>28</v>
      </c>
      <c r="IZD1217" s="237" t="s">
        <v>25</v>
      </c>
      <c r="IZE1217" s="238">
        <v>7</v>
      </c>
      <c r="IZF1217" s="238">
        <v>2</v>
      </c>
      <c r="IZG1217" s="239" t="s">
        <v>236</v>
      </c>
      <c r="IZH1217" s="240">
        <v>0</v>
      </c>
      <c r="IZI1217" s="240">
        <v>210</v>
      </c>
      <c r="IZJ1217" s="235" t="e">
        <f>IZJ1218+IZJ1219</f>
        <v>#REF!</v>
      </c>
      <c r="IZK1217" s="236" t="s">
        <v>28</v>
      </c>
      <c r="IZL1217" s="237" t="s">
        <v>25</v>
      </c>
      <c r="IZM1217" s="238">
        <v>7</v>
      </c>
      <c r="IZN1217" s="238">
        <v>2</v>
      </c>
      <c r="IZO1217" s="239" t="s">
        <v>236</v>
      </c>
      <c r="IZP1217" s="240">
        <v>0</v>
      </c>
      <c r="IZQ1217" s="240">
        <v>210</v>
      </c>
      <c r="IZR1217" s="235" t="e">
        <f>IZR1218+IZR1219</f>
        <v>#REF!</v>
      </c>
      <c r="IZS1217" s="236" t="s">
        <v>28</v>
      </c>
      <c r="IZT1217" s="237" t="s">
        <v>25</v>
      </c>
      <c r="IZU1217" s="238">
        <v>7</v>
      </c>
      <c r="IZV1217" s="238">
        <v>2</v>
      </c>
      <c r="IZW1217" s="239" t="s">
        <v>236</v>
      </c>
      <c r="IZX1217" s="240">
        <v>0</v>
      </c>
      <c r="IZY1217" s="240">
        <v>210</v>
      </c>
      <c r="IZZ1217" s="235" t="e">
        <f>IZZ1218+IZZ1219</f>
        <v>#REF!</v>
      </c>
      <c r="JAA1217" s="236" t="s">
        <v>28</v>
      </c>
      <c r="JAB1217" s="237" t="s">
        <v>25</v>
      </c>
      <c r="JAC1217" s="238">
        <v>7</v>
      </c>
      <c r="JAD1217" s="238">
        <v>2</v>
      </c>
      <c r="JAE1217" s="239" t="s">
        <v>236</v>
      </c>
      <c r="JAF1217" s="240">
        <v>0</v>
      </c>
      <c r="JAG1217" s="240">
        <v>210</v>
      </c>
      <c r="JAH1217" s="235" t="e">
        <f>JAH1218+JAH1219</f>
        <v>#REF!</v>
      </c>
      <c r="JAI1217" s="236" t="s">
        <v>28</v>
      </c>
      <c r="JAJ1217" s="237" t="s">
        <v>25</v>
      </c>
      <c r="JAK1217" s="238">
        <v>7</v>
      </c>
      <c r="JAL1217" s="238">
        <v>2</v>
      </c>
      <c r="JAM1217" s="239" t="s">
        <v>236</v>
      </c>
      <c r="JAN1217" s="240">
        <v>0</v>
      </c>
      <c r="JAO1217" s="240">
        <v>210</v>
      </c>
      <c r="JAP1217" s="235" t="e">
        <f>JAP1218+JAP1219</f>
        <v>#REF!</v>
      </c>
      <c r="JAQ1217" s="236" t="s">
        <v>28</v>
      </c>
      <c r="JAR1217" s="237" t="s">
        <v>25</v>
      </c>
      <c r="JAS1217" s="238">
        <v>7</v>
      </c>
      <c r="JAT1217" s="238">
        <v>2</v>
      </c>
      <c r="JAU1217" s="239" t="s">
        <v>236</v>
      </c>
      <c r="JAV1217" s="240">
        <v>0</v>
      </c>
      <c r="JAW1217" s="240">
        <v>210</v>
      </c>
      <c r="JAX1217" s="235" t="e">
        <f>JAX1218+JAX1219</f>
        <v>#REF!</v>
      </c>
      <c r="JAY1217" s="236" t="s">
        <v>28</v>
      </c>
      <c r="JAZ1217" s="237" t="s">
        <v>25</v>
      </c>
      <c r="JBA1217" s="238">
        <v>7</v>
      </c>
      <c r="JBB1217" s="238">
        <v>2</v>
      </c>
      <c r="JBC1217" s="239" t="s">
        <v>236</v>
      </c>
      <c r="JBD1217" s="240">
        <v>0</v>
      </c>
      <c r="JBE1217" s="240">
        <v>210</v>
      </c>
      <c r="JBF1217" s="235" t="e">
        <f>JBF1218+JBF1219</f>
        <v>#REF!</v>
      </c>
      <c r="JBG1217" s="236" t="s">
        <v>28</v>
      </c>
      <c r="JBH1217" s="237" t="s">
        <v>25</v>
      </c>
      <c r="JBI1217" s="238">
        <v>7</v>
      </c>
      <c r="JBJ1217" s="238">
        <v>2</v>
      </c>
      <c r="JBK1217" s="239" t="s">
        <v>236</v>
      </c>
      <c r="JBL1217" s="240">
        <v>0</v>
      </c>
      <c r="JBM1217" s="240">
        <v>210</v>
      </c>
      <c r="JBN1217" s="235" t="e">
        <f>JBN1218+JBN1219</f>
        <v>#REF!</v>
      </c>
      <c r="JBO1217" s="236" t="s">
        <v>28</v>
      </c>
      <c r="JBP1217" s="237" t="s">
        <v>25</v>
      </c>
      <c r="JBQ1217" s="238">
        <v>7</v>
      </c>
      <c r="JBR1217" s="238">
        <v>2</v>
      </c>
      <c r="JBS1217" s="239" t="s">
        <v>236</v>
      </c>
      <c r="JBT1217" s="240">
        <v>0</v>
      </c>
      <c r="JBU1217" s="240">
        <v>210</v>
      </c>
      <c r="JBV1217" s="235" t="e">
        <f>JBV1218+JBV1219</f>
        <v>#REF!</v>
      </c>
      <c r="JBW1217" s="236" t="s">
        <v>28</v>
      </c>
      <c r="JBX1217" s="237" t="s">
        <v>25</v>
      </c>
      <c r="JBY1217" s="238">
        <v>7</v>
      </c>
      <c r="JBZ1217" s="238">
        <v>2</v>
      </c>
      <c r="JCA1217" s="239" t="s">
        <v>236</v>
      </c>
      <c r="JCB1217" s="240">
        <v>0</v>
      </c>
      <c r="JCC1217" s="240">
        <v>210</v>
      </c>
      <c r="JCD1217" s="235" t="e">
        <f>JCD1218+JCD1219</f>
        <v>#REF!</v>
      </c>
      <c r="JCE1217" s="236" t="s">
        <v>28</v>
      </c>
      <c r="JCF1217" s="237" t="s">
        <v>25</v>
      </c>
      <c r="JCG1217" s="238">
        <v>7</v>
      </c>
      <c r="JCH1217" s="238">
        <v>2</v>
      </c>
      <c r="JCI1217" s="239" t="s">
        <v>236</v>
      </c>
      <c r="JCJ1217" s="240">
        <v>0</v>
      </c>
      <c r="JCK1217" s="240">
        <v>210</v>
      </c>
      <c r="JCL1217" s="235" t="e">
        <f>JCL1218+JCL1219</f>
        <v>#REF!</v>
      </c>
      <c r="JCM1217" s="236" t="s">
        <v>28</v>
      </c>
      <c r="JCN1217" s="237" t="s">
        <v>25</v>
      </c>
      <c r="JCO1217" s="238">
        <v>7</v>
      </c>
      <c r="JCP1217" s="238">
        <v>2</v>
      </c>
      <c r="JCQ1217" s="239" t="s">
        <v>236</v>
      </c>
      <c r="JCR1217" s="240">
        <v>0</v>
      </c>
      <c r="JCS1217" s="240">
        <v>210</v>
      </c>
      <c r="JCT1217" s="235" t="e">
        <f>JCT1218+JCT1219</f>
        <v>#REF!</v>
      </c>
      <c r="JCU1217" s="236" t="s">
        <v>28</v>
      </c>
      <c r="JCV1217" s="237" t="s">
        <v>25</v>
      </c>
      <c r="JCW1217" s="238">
        <v>7</v>
      </c>
      <c r="JCX1217" s="238">
        <v>2</v>
      </c>
      <c r="JCY1217" s="239" t="s">
        <v>236</v>
      </c>
      <c r="JCZ1217" s="240">
        <v>0</v>
      </c>
      <c r="JDA1217" s="240">
        <v>210</v>
      </c>
      <c r="JDB1217" s="235" t="e">
        <f>JDB1218+JDB1219</f>
        <v>#REF!</v>
      </c>
      <c r="JDC1217" s="236" t="s">
        <v>28</v>
      </c>
      <c r="JDD1217" s="237" t="s">
        <v>25</v>
      </c>
      <c r="JDE1217" s="238">
        <v>7</v>
      </c>
      <c r="JDF1217" s="238">
        <v>2</v>
      </c>
      <c r="JDG1217" s="239" t="s">
        <v>236</v>
      </c>
      <c r="JDH1217" s="240">
        <v>0</v>
      </c>
      <c r="JDI1217" s="240">
        <v>210</v>
      </c>
      <c r="JDJ1217" s="235" t="e">
        <f>JDJ1218+JDJ1219</f>
        <v>#REF!</v>
      </c>
      <c r="JDK1217" s="236" t="s">
        <v>28</v>
      </c>
      <c r="JDL1217" s="237" t="s">
        <v>25</v>
      </c>
      <c r="JDM1217" s="238">
        <v>7</v>
      </c>
      <c r="JDN1217" s="238">
        <v>2</v>
      </c>
      <c r="JDO1217" s="239" t="s">
        <v>236</v>
      </c>
      <c r="JDP1217" s="240">
        <v>0</v>
      </c>
      <c r="JDQ1217" s="240">
        <v>210</v>
      </c>
      <c r="JDR1217" s="235" t="e">
        <f>JDR1218+JDR1219</f>
        <v>#REF!</v>
      </c>
      <c r="JDS1217" s="236" t="s">
        <v>28</v>
      </c>
      <c r="JDT1217" s="237" t="s">
        <v>25</v>
      </c>
      <c r="JDU1217" s="238">
        <v>7</v>
      </c>
      <c r="JDV1217" s="238">
        <v>2</v>
      </c>
      <c r="JDW1217" s="239" t="s">
        <v>236</v>
      </c>
      <c r="JDX1217" s="240">
        <v>0</v>
      </c>
      <c r="JDY1217" s="240">
        <v>210</v>
      </c>
      <c r="JDZ1217" s="235" t="e">
        <f>JDZ1218+JDZ1219</f>
        <v>#REF!</v>
      </c>
      <c r="JEA1217" s="236" t="s">
        <v>28</v>
      </c>
      <c r="JEB1217" s="237" t="s">
        <v>25</v>
      </c>
      <c r="JEC1217" s="238">
        <v>7</v>
      </c>
      <c r="JED1217" s="238">
        <v>2</v>
      </c>
      <c r="JEE1217" s="239" t="s">
        <v>236</v>
      </c>
      <c r="JEF1217" s="240">
        <v>0</v>
      </c>
      <c r="JEG1217" s="240">
        <v>210</v>
      </c>
      <c r="JEH1217" s="235" t="e">
        <f>JEH1218+JEH1219</f>
        <v>#REF!</v>
      </c>
      <c r="JEI1217" s="236" t="s">
        <v>28</v>
      </c>
      <c r="JEJ1217" s="237" t="s">
        <v>25</v>
      </c>
      <c r="JEK1217" s="238">
        <v>7</v>
      </c>
      <c r="JEL1217" s="238">
        <v>2</v>
      </c>
      <c r="JEM1217" s="239" t="s">
        <v>236</v>
      </c>
      <c r="JEN1217" s="240">
        <v>0</v>
      </c>
      <c r="JEO1217" s="240">
        <v>210</v>
      </c>
      <c r="JEP1217" s="235" t="e">
        <f>JEP1218+JEP1219</f>
        <v>#REF!</v>
      </c>
      <c r="JEQ1217" s="236" t="s">
        <v>28</v>
      </c>
      <c r="JER1217" s="237" t="s">
        <v>25</v>
      </c>
      <c r="JES1217" s="238">
        <v>7</v>
      </c>
      <c r="JET1217" s="238">
        <v>2</v>
      </c>
      <c r="JEU1217" s="239" t="s">
        <v>236</v>
      </c>
      <c r="JEV1217" s="240">
        <v>0</v>
      </c>
      <c r="JEW1217" s="240">
        <v>210</v>
      </c>
      <c r="JEX1217" s="235" t="e">
        <f>JEX1218+JEX1219</f>
        <v>#REF!</v>
      </c>
      <c r="JEY1217" s="236" t="s">
        <v>28</v>
      </c>
      <c r="JEZ1217" s="237" t="s">
        <v>25</v>
      </c>
      <c r="JFA1217" s="238">
        <v>7</v>
      </c>
      <c r="JFB1217" s="238">
        <v>2</v>
      </c>
      <c r="JFC1217" s="239" t="s">
        <v>236</v>
      </c>
      <c r="JFD1217" s="240">
        <v>0</v>
      </c>
      <c r="JFE1217" s="240">
        <v>210</v>
      </c>
      <c r="JFF1217" s="235" t="e">
        <f>JFF1218+JFF1219</f>
        <v>#REF!</v>
      </c>
      <c r="JFG1217" s="236" t="s">
        <v>28</v>
      </c>
      <c r="JFH1217" s="237" t="s">
        <v>25</v>
      </c>
      <c r="JFI1217" s="238">
        <v>7</v>
      </c>
      <c r="JFJ1217" s="238">
        <v>2</v>
      </c>
      <c r="JFK1217" s="239" t="s">
        <v>236</v>
      </c>
      <c r="JFL1217" s="240">
        <v>0</v>
      </c>
      <c r="JFM1217" s="240">
        <v>210</v>
      </c>
      <c r="JFN1217" s="235" t="e">
        <f>JFN1218+JFN1219</f>
        <v>#REF!</v>
      </c>
      <c r="JFO1217" s="236" t="s">
        <v>28</v>
      </c>
      <c r="JFP1217" s="237" t="s">
        <v>25</v>
      </c>
      <c r="JFQ1217" s="238">
        <v>7</v>
      </c>
      <c r="JFR1217" s="238">
        <v>2</v>
      </c>
      <c r="JFS1217" s="239" t="s">
        <v>236</v>
      </c>
      <c r="JFT1217" s="240">
        <v>0</v>
      </c>
      <c r="JFU1217" s="240">
        <v>210</v>
      </c>
      <c r="JFV1217" s="235" t="e">
        <f>JFV1218+JFV1219</f>
        <v>#REF!</v>
      </c>
      <c r="JFW1217" s="236" t="s">
        <v>28</v>
      </c>
      <c r="JFX1217" s="237" t="s">
        <v>25</v>
      </c>
      <c r="JFY1217" s="238">
        <v>7</v>
      </c>
      <c r="JFZ1217" s="238">
        <v>2</v>
      </c>
      <c r="JGA1217" s="239" t="s">
        <v>236</v>
      </c>
      <c r="JGB1217" s="240">
        <v>0</v>
      </c>
      <c r="JGC1217" s="240">
        <v>210</v>
      </c>
      <c r="JGD1217" s="235" t="e">
        <f>JGD1218+JGD1219</f>
        <v>#REF!</v>
      </c>
      <c r="JGE1217" s="236" t="s">
        <v>28</v>
      </c>
      <c r="JGF1217" s="237" t="s">
        <v>25</v>
      </c>
      <c r="JGG1217" s="238">
        <v>7</v>
      </c>
      <c r="JGH1217" s="238">
        <v>2</v>
      </c>
      <c r="JGI1217" s="239" t="s">
        <v>236</v>
      </c>
      <c r="JGJ1217" s="240">
        <v>0</v>
      </c>
      <c r="JGK1217" s="240">
        <v>210</v>
      </c>
      <c r="JGL1217" s="235" t="e">
        <f>JGL1218+JGL1219</f>
        <v>#REF!</v>
      </c>
      <c r="JGM1217" s="236" t="s">
        <v>28</v>
      </c>
      <c r="JGN1217" s="237" t="s">
        <v>25</v>
      </c>
      <c r="JGO1217" s="238">
        <v>7</v>
      </c>
      <c r="JGP1217" s="238">
        <v>2</v>
      </c>
      <c r="JGQ1217" s="239" t="s">
        <v>236</v>
      </c>
      <c r="JGR1217" s="240">
        <v>0</v>
      </c>
      <c r="JGS1217" s="240">
        <v>210</v>
      </c>
      <c r="JGT1217" s="235" t="e">
        <f>JGT1218+JGT1219</f>
        <v>#REF!</v>
      </c>
      <c r="JGU1217" s="236" t="s">
        <v>28</v>
      </c>
      <c r="JGV1217" s="237" t="s">
        <v>25</v>
      </c>
      <c r="JGW1217" s="238">
        <v>7</v>
      </c>
      <c r="JGX1217" s="238">
        <v>2</v>
      </c>
      <c r="JGY1217" s="239" t="s">
        <v>236</v>
      </c>
      <c r="JGZ1217" s="240">
        <v>0</v>
      </c>
      <c r="JHA1217" s="240">
        <v>210</v>
      </c>
      <c r="JHB1217" s="235" t="e">
        <f>JHB1218+JHB1219</f>
        <v>#REF!</v>
      </c>
      <c r="JHC1217" s="236" t="s">
        <v>28</v>
      </c>
      <c r="JHD1217" s="237" t="s">
        <v>25</v>
      </c>
      <c r="JHE1217" s="238">
        <v>7</v>
      </c>
      <c r="JHF1217" s="238">
        <v>2</v>
      </c>
      <c r="JHG1217" s="239" t="s">
        <v>236</v>
      </c>
      <c r="JHH1217" s="240">
        <v>0</v>
      </c>
      <c r="JHI1217" s="240">
        <v>210</v>
      </c>
      <c r="JHJ1217" s="235" t="e">
        <f>JHJ1218+JHJ1219</f>
        <v>#REF!</v>
      </c>
      <c r="JHK1217" s="236" t="s">
        <v>28</v>
      </c>
      <c r="JHL1217" s="237" t="s">
        <v>25</v>
      </c>
      <c r="JHM1217" s="238">
        <v>7</v>
      </c>
      <c r="JHN1217" s="238">
        <v>2</v>
      </c>
      <c r="JHO1217" s="239" t="s">
        <v>236</v>
      </c>
      <c r="JHP1217" s="240">
        <v>0</v>
      </c>
      <c r="JHQ1217" s="240">
        <v>210</v>
      </c>
      <c r="JHR1217" s="235" t="e">
        <f>JHR1218+JHR1219</f>
        <v>#REF!</v>
      </c>
      <c r="JHS1217" s="236" t="s">
        <v>28</v>
      </c>
      <c r="JHT1217" s="237" t="s">
        <v>25</v>
      </c>
      <c r="JHU1217" s="238">
        <v>7</v>
      </c>
      <c r="JHV1217" s="238">
        <v>2</v>
      </c>
      <c r="JHW1217" s="239" t="s">
        <v>236</v>
      </c>
      <c r="JHX1217" s="240">
        <v>0</v>
      </c>
      <c r="JHY1217" s="240">
        <v>210</v>
      </c>
      <c r="JHZ1217" s="235" t="e">
        <f>JHZ1218+JHZ1219</f>
        <v>#REF!</v>
      </c>
      <c r="JIA1217" s="236" t="s">
        <v>28</v>
      </c>
      <c r="JIB1217" s="237" t="s">
        <v>25</v>
      </c>
      <c r="JIC1217" s="238">
        <v>7</v>
      </c>
      <c r="JID1217" s="238">
        <v>2</v>
      </c>
      <c r="JIE1217" s="239" t="s">
        <v>236</v>
      </c>
      <c r="JIF1217" s="240">
        <v>0</v>
      </c>
      <c r="JIG1217" s="240">
        <v>210</v>
      </c>
      <c r="JIH1217" s="235" t="e">
        <f>JIH1218+JIH1219</f>
        <v>#REF!</v>
      </c>
      <c r="JII1217" s="236" t="s">
        <v>28</v>
      </c>
      <c r="JIJ1217" s="237" t="s">
        <v>25</v>
      </c>
      <c r="JIK1217" s="238">
        <v>7</v>
      </c>
      <c r="JIL1217" s="238">
        <v>2</v>
      </c>
      <c r="JIM1217" s="239" t="s">
        <v>236</v>
      </c>
      <c r="JIN1217" s="240">
        <v>0</v>
      </c>
      <c r="JIO1217" s="240">
        <v>210</v>
      </c>
      <c r="JIP1217" s="235" t="e">
        <f>JIP1218+JIP1219</f>
        <v>#REF!</v>
      </c>
      <c r="JIQ1217" s="236" t="s">
        <v>28</v>
      </c>
      <c r="JIR1217" s="237" t="s">
        <v>25</v>
      </c>
      <c r="JIS1217" s="238">
        <v>7</v>
      </c>
      <c r="JIT1217" s="238">
        <v>2</v>
      </c>
      <c r="JIU1217" s="239" t="s">
        <v>236</v>
      </c>
      <c r="JIV1217" s="240">
        <v>0</v>
      </c>
      <c r="JIW1217" s="240">
        <v>210</v>
      </c>
      <c r="JIX1217" s="235" t="e">
        <f>JIX1218+JIX1219</f>
        <v>#REF!</v>
      </c>
      <c r="JIY1217" s="236" t="s">
        <v>28</v>
      </c>
      <c r="JIZ1217" s="237" t="s">
        <v>25</v>
      </c>
      <c r="JJA1217" s="238">
        <v>7</v>
      </c>
      <c r="JJB1217" s="238">
        <v>2</v>
      </c>
      <c r="JJC1217" s="239" t="s">
        <v>236</v>
      </c>
      <c r="JJD1217" s="240">
        <v>0</v>
      </c>
      <c r="JJE1217" s="240">
        <v>210</v>
      </c>
      <c r="JJF1217" s="235" t="e">
        <f>JJF1218+JJF1219</f>
        <v>#REF!</v>
      </c>
      <c r="JJG1217" s="236" t="s">
        <v>28</v>
      </c>
      <c r="JJH1217" s="237" t="s">
        <v>25</v>
      </c>
      <c r="JJI1217" s="238">
        <v>7</v>
      </c>
      <c r="JJJ1217" s="238">
        <v>2</v>
      </c>
      <c r="JJK1217" s="239" t="s">
        <v>236</v>
      </c>
      <c r="JJL1217" s="240">
        <v>0</v>
      </c>
      <c r="JJM1217" s="240">
        <v>210</v>
      </c>
      <c r="JJN1217" s="235" t="e">
        <f>JJN1218+JJN1219</f>
        <v>#REF!</v>
      </c>
      <c r="JJO1217" s="236" t="s">
        <v>28</v>
      </c>
      <c r="JJP1217" s="237" t="s">
        <v>25</v>
      </c>
      <c r="JJQ1217" s="238">
        <v>7</v>
      </c>
      <c r="JJR1217" s="238">
        <v>2</v>
      </c>
      <c r="JJS1217" s="239" t="s">
        <v>236</v>
      </c>
      <c r="JJT1217" s="240">
        <v>0</v>
      </c>
      <c r="JJU1217" s="240">
        <v>210</v>
      </c>
      <c r="JJV1217" s="235" t="e">
        <f>JJV1218+JJV1219</f>
        <v>#REF!</v>
      </c>
      <c r="JJW1217" s="236" t="s">
        <v>28</v>
      </c>
      <c r="JJX1217" s="237" t="s">
        <v>25</v>
      </c>
      <c r="JJY1217" s="238">
        <v>7</v>
      </c>
      <c r="JJZ1217" s="238">
        <v>2</v>
      </c>
      <c r="JKA1217" s="239" t="s">
        <v>236</v>
      </c>
      <c r="JKB1217" s="240">
        <v>0</v>
      </c>
      <c r="JKC1217" s="240">
        <v>210</v>
      </c>
      <c r="JKD1217" s="235" t="e">
        <f>JKD1218+JKD1219</f>
        <v>#REF!</v>
      </c>
      <c r="JKE1217" s="236" t="s">
        <v>28</v>
      </c>
      <c r="JKF1217" s="237" t="s">
        <v>25</v>
      </c>
      <c r="JKG1217" s="238">
        <v>7</v>
      </c>
      <c r="JKH1217" s="238">
        <v>2</v>
      </c>
      <c r="JKI1217" s="239" t="s">
        <v>236</v>
      </c>
      <c r="JKJ1217" s="240">
        <v>0</v>
      </c>
      <c r="JKK1217" s="240">
        <v>210</v>
      </c>
      <c r="JKL1217" s="235" t="e">
        <f>JKL1218+JKL1219</f>
        <v>#REF!</v>
      </c>
      <c r="JKM1217" s="236" t="s">
        <v>28</v>
      </c>
      <c r="JKN1217" s="237" t="s">
        <v>25</v>
      </c>
      <c r="JKO1217" s="238">
        <v>7</v>
      </c>
      <c r="JKP1217" s="238">
        <v>2</v>
      </c>
      <c r="JKQ1217" s="239" t="s">
        <v>236</v>
      </c>
      <c r="JKR1217" s="240">
        <v>0</v>
      </c>
      <c r="JKS1217" s="240">
        <v>210</v>
      </c>
      <c r="JKT1217" s="235" t="e">
        <f>JKT1218+JKT1219</f>
        <v>#REF!</v>
      </c>
      <c r="JKU1217" s="236" t="s">
        <v>28</v>
      </c>
      <c r="JKV1217" s="237" t="s">
        <v>25</v>
      </c>
      <c r="JKW1217" s="238">
        <v>7</v>
      </c>
      <c r="JKX1217" s="238">
        <v>2</v>
      </c>
      <c r="JKY1217" s="239" t="s">
        <v>236</v>
      </c>
      <c r="JKZ1217" s="240">
        <v>0</v>
      </c>
      <c r="JLA1217" s="240">
        <v>210</v>
      </c>
      <c r="JLB1217" s="235" t="e">
        <f>JLB1218+JLB1219</f>
        <v>#REF!</v>
      </c>
      <c r="JLC1217" s="236" t="s">
        <v>28</v>
      </c>
      <c r="JLD1217" s="237" t="s">
        <v>25</v>
      </c>
      <c r="JLE1217" s="238">
        <v>7</v>
      </c>
      <c r="JLF1217" s="238">
        <v>2</v>
      </c>
      <c r="JLG1217" s="239" t="s">
        <v>236</v>
      </c>
      <c r="JLH1217" s="240">
        <v>0</v>
      </c>
      <c r="JLI1217" s="240">
        <v>210</v>
      </c>
      <c r="JLJ1217" s="235" t="e">
        <f>JLJ1218+JLJ1219</f>
        <v>#REF!</v>
      </c>
      <c r="JLK1217" s="236" t="s">
        <v>28</v>
      </c>
      <c r="JLL1217" s="237" t="s">
        <v>25</v>
      </c>
      <c r="JLM1217" s="238">
        <v>7</v>
      </c>
      <c r="JLN1217" s="238">
        <v>2</v>
      </c>
      <c r="JLO1217" s="239" t="s">
        <v>236</v>
      </c>
      <c r="JLP1217" s="240">
        <v>0</v>
      </c>
      <c r="JLQ1217" s="240">
        <v>210</v>
      </c>
      <c r="JLR1217" s="235" t="e">
        <f>JLR1218+JLR1219</f>
        <v>#REF!</v>
      </c>
      <c r="JLS1217" s="236" t="s">
        <v>28</v>
      </c>
      <c r="JLT1217" s="237" t="s">
        <v>25</v>
      </c>
      <c r="JLU1217" s="238">
        <v>7</v>
      </c>
      <c r="JLV1217" s="238">
        <v>2</v>
      </c>
      <c r="JLW1217" s="239" t="s">
        <v>236</v>
      </c>
      <c r="JLX1217" s="240">
        <v>0</v>
      </c>
      <c r="JLY1217" s="240">
        <v>210</v>
      </c>
      <c r="JLZ1217" s="235" t="e">
        <f>JLZ1218+JLZ1219</f>
        <v>#REF!</v>
      </c>
      <c r="JMA1217" s="236" t="s">
        <v>28</v>
      </c>
      <c r="JMB1217" s="237" t="s">
        <v>25</v>
      </c>
      <c r="JMC1217" s="238">
        <v>7</v>
      </c>
      <c r="JMD1217" s="238">
        <v>2</v>
      </c>
      <c r="JME1217" s="239" t="s">
        <v>236</v>
      </c>
      <c r="JMF1217" s="240">
        <v>0</v>
      </c>
      <c r="JMG1217" s="240">
        <v>210</v>
      </c>
      <c r="JMH1217" s="235" t="e">
        <f>JMH1218+JMH1219</f>
        <v>#REF!</v>
      </c>
      <c r="JMI1217" s="236" t="s">
        <v>28</v>
      </c>
      <c r="JMJ1217" s="237" t="s">
        <v>25</v>
      </c>
      <c r="JMK1217" s="238">
        <v>7</v>
      </c>
      <c r="JML1217" s="238">
        <v>2</v>
      </c>
      <c r="JMM1217" s="239" t="s">
        <v>236</v>
      </c>
      <c r="JMN1217" s="240">
        <v>0</v>
      </c>
      <c r="JMO1217" s="240">
        <v>210</v>
      </c>
      <c r="JMP1217" s="235" t="e">
        <f>JMP1218+JMP1219</f>
        <v>#REF!</v>
      </c>
      <c r="JMQ1217" s="236" t="s">
        <v>28</v>
      </c>
      <c r="JMR1217" s="237" t="s">
        <v>25</v>
      </c>
      <c r="JMS1217" s="238">
        <v>7</v>
      </c>
      <c r="JMT1217" s="238">
        <v>2</v>
      </c>
      <c r="JMU1217" s="239" t="s">
        <v>236</v>
      </c>
      <c r="JMV1217" s="240">
        <v>0</v>
      </c>
      <c r="JMW1217" s="240">
        <v>210</v>
      </c>
      <c r="JMX1217" s="235" t="e">
        <f>JMX1218+JMX1219</f>
        <v>#REF!</v>
      </c>
      <c r="JMY1217" s="236" t="s">
        <v>28</v>
      </c>
      <c r="JMZ1217" s="237" t="s">
        <v>25</v>
      </c>
      <c r="JNA1217" s="238">
        <v>7</v>
      </c>
      <c r="JNB1217" s="238">
        <v>2</v>
      </c>
      <c r="JNC1217" s="239" t="s">
        <v>236</v>
      </c>
      <c r="JND1217" s="240">
        <v>0</v>
      </c>
      <c r="JNE1217" s="240">
        <v>210</v>
      </c>
      <c r="JNF1217" s="235" t="e">
        <f>JNF1218+JNF1219</f>
        <v>#REF!</v>
      </c>
      <c r="JNG1217" s="236" t="s">
        <v>28</v>
      </c>
      <c r="JNH1217" s="237" t="s">
        <v>25</v>
      </c>
      <c r="JNI1217" s="238">
        <v>7</v>
      </c>
      <c r="JNJ1217" s="238">
        <v>2</v>
      </c>
      <c r="JNK1217" s="239" t="s">
        <v>236</v>
      </c>
      <c r="JNL1217" s="240">
        <v>0</v>
      </c>
      <c r="JNM1217" s="240">
        <v>210</v>
      </c>
      <c r="JNN1217" s="235" t="e">
        <f>JNN1218+JNN1219</f>
        <v>#REF!</v>
      </c>
      <c r="JNO1217" s="236" t="s">
        <v>28</v>
      </c>
      <c r="JNP1217" s="237" t="s">
        <v>25</v>
      </c>
      <c r="JNQ1217" s="238">
        <v>7</v>
      </c>
      <c r="JNR1217" s="238">
        <v>2</v>
      </c>
      <c r="JNS1217" s="239" t="s">
        <v>236</v>
      </c>
      <c r="JNT1217" s="240">
        <v>0</v>
      </c>
      <c r="JNU1217" s="240">
        <v>210</v>
      </c>
      <c r="JNV1217" s="235" t="e">
        <f>JNV1218+JNV1219</f>
        <v>#REF!</v>
      </c>
      <c r="JNW1217" s="236" t="s">
        <v>28</v>
      </c>
      <c r="JNX1217" s="237" t="s">
        <v>25</v>
      </c>
      <c r="JNY1217" s="238">
        <v>7</v>
      </c>
      <c r="JNZ1217" s="238">
        <v>2</v>
      </c>
      <c r="JOA1217" s="239" t="s">
        <v>236</v>
      </c>
      <c r="JOB1217" s="240">
        <v>0</v>
      </c>
      <c r="JOC1217" s="240">
        <v>210</v>
      </c>
      <c r="JOD1217" s="235" t="e">
        <f>JOD1218+JOD1219</f>
        <v>#REF!</v>
      </c>
      <c r="JOE1217" s="236" t="s">
        <v>28</v>
      </c>
      <c r="JOF1217" s="237" t="s">
        <v>25</v>
      </c>
      <c r="JOG1217" s="238">
        <v>7</v>
      </c>
      <c r="JOH1217" s="238">
        <v>2</v>
      </c>
      <c r="JOI1217" s="239" t="s">
        <v>236</v>
      </c>
      <c r="JOJ1217" s="240">
        <v>0</v>
      </c>
      <c r="JOK1217" s="240">
        <v>210</v>
      </c>
      <c r="JOL1217" s="235" t="e">
        <f>JOL1218+JOL1219</f>
        <v>#REF!</v>
      </c>
      <c r="JOM1217" s="236" t="s">
        <v>28</v>
      </c>
      <c r="JON1217" s="237" t="s">
        <v>25</v>
      </c>
      <c r="JOO1217" s="238">
        <v>7</v>
      </c>
      <c r="JOP1217" s="238">
        <v>2</v>
      </c>
      <c r="JOQ1217" s="239" t="s">
        <v>236</v>
      </c>
      <c r="JOR1217" s="240">
        <v>0</v>
      </c>
      <c r="JOS1217" s="240">
        <v>210</v>
      </c>
      <c r="JOT1217" s="235" t="e">
        <f>JOT1218+JOT1219</f>
        <v>#REF!</v>
      </c>
      <c r="JOU1217" s="236" t="s">
        <v>28</v>
      </c>
      <c r="JOV1217" s="237" t="s">
        <v>25</v>
      </c>
      <c r="JOW1217" s="238">
        <v>7</v>
      </c>
      <c r="JOX1217" s="238">
        <v>2</v>
      </c>
      <c r="JOY1217" s="239" t="s">
        <v>236</v>
      </c>
      <c r="JOZ1217" s="240">
        <v>0</v>
      </c>
      <c r="JPA1217" s="240">
        <v>210</v>
      </c>
      <c r="JPB1217" s="235" t="e">
        <f>JPB1218+JPB1219</f>
        <v>#REF!</v>
      </c>
      <c r="JPC1217" s="236" t="s">
        <v>28</v>
      </c>
      <c r="JPD1217" s="237" t="s">
        <v>25</v>
      </c>
      <c r="JPE1217" s="238">
        <v>7</v>
      </c>
      <c r="JPF1217" s="238">
        <v>2</v>
      </c>
      <c r="JPG1217" s="239" t="s">
        <v>236</v>
      </c>
      <c r="JPH1217" s="240">
        <v>0</v>
      </c>
      <c r="JPI1217" s="240">
        <v>210</v>
      </c>
      <c r="JPJ1217" s="235" t="e">
        <f>JPJ1218+JPJ1219</f>
        <v>#REF!</v>
      </c>
      <c r="JPK1217" s="236" t="s">
        <v>28</v>
      </c>
      <c r="JPL1217" s="237" t="s">
        <v>25</v>
      </c>
      <c r="JPM1217" s="238">
        <v>7</v>
      </c>
      <c r="JPN1217" s="238">
        <v>2</v>
      </c>
      <c r="JPO1217" s="239" t="s">
        <v>236</v>
      </c>
      <c r="JPP1217" s="240">
        <v>0</v>
      </c>
      <c r="JPQ1217" s="240">
        <v>210</v>
      </c>
      <c r="JPR1217" s="235" t="e">
        <f>JPR1218+JPR1219</f>
        <v>#REF!</v>
      </c>
      <c r="JPS1217" s="236" t="s">
        <v>28</v>
      </c>
      <c r="JPT1217" s="237" t="s">
        <v>25</v>
      </c>
      <c r="JPU1217" s="238">
        <v>7</v>
      </c>
      <c r="JPV1217" s="238">
        <v>2</v>
      </c>
      <c r="JPW1217" s="239" t="s">
        <v>236</v>
      </c>
      <c r="JPX1217" s="240">
        <v>0</v>
      </c>
      <c r="JPY1217" s="240">
        <v>210</v>
      </c>
      <c r="JPZ1217" s="235" t="e">
        <f>JPZ1218+JPZ1219</f>
        <v>#REF!</v>
      </c>
      <c r="JQA1217" s="236" t="s">
        <v>28</v>
      </c>
      <c r="JQB1217" s="237" t="s">
        <v>25</v>
      </c>
      <c r="JQC1217" s="238">
        <v>7</v>
      </c>
      <c r="JQD1217" s="238">
        <v>2</v>
      </c>
      <c r="JQE1217" s="239" t="s">
        <v>236</v>
      </c>
      <c r="JQF1217" s="240">
        <v>0</v>
      </c>
      <c r="JQG1217" s="240">
        <v>210</v>
      </c>
      <c r="JQH1217" s="235" t="e">
        <f>JQH1218+JQH1219</f>
        <v>#REF!</v>
      </c>
      <c r="JQI1217" s="236" t="s">
        <v>28</v>
      </c>
      <c r="JQJ1217" s="237" t="s">
        <v>25</v>
      </c>
      <c r="JQK1217" s="238">
        <v>7</v>
      </c>
      <c r="JQL1217" s="238">
        <v>2</v>
      </c>
      <c r="JQM1217" s="239" t="s">
        <v>236</v>
      </c>
      <c r="JQN1217" s="240">
        <v>0</v>
      </c>
      <c r="JQO1217" s="240">
        <v>210</v>
      </c>
      <c r="JQP1217" s="235" t="e">
        <f>JQP1218+JQP1219</f>
        <v>#REF!</v>
      </c>
      <c r="JQQ1217" s="236" t="s">
        <v>28</v>
      </c>
      <c r="JQR1217" s="237" t="s">
        <v>25</v>
      </c>
      <c r="JQS1217" s="238">
        <v>7</v>
      </c>
      <c r="JQT1217" s="238">
        <v>2</v>
      </c>
      <c r="JQU1217" s="239" t="s">
        <v>236</v>
      </c>
      <c r="JQV1217" s="240">
        <v>0</v>
      </c>
      <c r="JQW1217" s="240">
        <v>210</v>
      </c>
      <c r="JQX1217" s="235" t="e">
        <f>JQX1218+JQX1219</f>
        <v>#REF!</v>
      </c>
      <c r="JQY1217" s="236" t="s">
        <v>28</v>
      </c>
      <c r="JQZ1217" s="237" t="s">
        <v>25</v>
      </c>
      <c r="JRA1217" s="238">
        <v>7</v>
      </c>
      <c r="JRB1217" s="238">
        <v>2</v>
      </c>
      <c r="JRC1217" s="239" t="s">
        <v>236</v>
      </c>
      <c r="JRD1217" s="240">
        <v>0</v>
      </c>
      <c r="JRE1217" s="240">
        <v>210</v>
      </c>
      <c r="JRF1217" s="235" t="e">
        <f>JRF1218+JRF1219</f>
        <v>#REF!</v>
      </c>
      <c r="JRG1217" s="236" t="s">
        <v>28</v>
      </c>
      <c r="JRH1217" s="237" t="s">
        <v>25</v>
      </c>
      <c r="JRI1217" s="238">
        <v>7</v>
      </c>
      <c r="JRJ1217" s="238">
        <v>2</v>
      </c>
      <c r="JRK1217" s="239" t="s">
        <v>236</v>
      </c>
      <c r="JRL1217" s="240">
        <v>0</v>
      </c>
      <c r="JRM1217" s="240">
        <v>210</v>
      </c>
      <c r="JRN1217" s="235" t="e">
        <f>JRN1218+JRN1219</f>
        <v>#REF!</v>
      </c>
      <c r="JRO1217" s="236" t="s">
        <v>28</v>
      </c>
      <c r="JRP1217" s="237" t="s">
        <v>25</v>
      </c>
      <c r="JRQ1217" s="238">
        <v>7</v>
      </c>
      <c r="JRR1217" s="238">
        <v>2</v>
      </c>
      <c r="JRS1217" s="239" t="s">
        <v>236</v>
      </c>
      <c r="JRT1217" s="240">
        <v>0</v>
      </c>
      <c r="JRU1217" s="240">
        <v>210</v>
      </c>
      <c r="JRV1217" s="235" t="e">
        <f>JRV1218+JRV1219</f>
        <v>#REF!</v>
      </c>
      <c r="JRW1217" s="236" t="s">
        <v>28</v>
      </c>
      <c r="JRX1217" s="237" t="s">
        <v>25</v>
      </c>
      <c r="JRY1217" s="238">
        <v>7</v>
      </c>
      <c r="JRZ1217" s="238">
        <v>2</v>
      </c>
      <c r="JSA1217" s="239" t="s">
        <v>236</v>
      </c>
      <c r="JSB1217" s="240">
        <v>0</v>
      </c>
      <c r="JSC1217" s="240">
        <v>210</v>
      </c>
      <c r="JSD1217" s="235" t="e">
        <f>JSD1218+JSD1219</f>
        <v>#REF!</v>
      </c>
      <c r="JSE1217" s="236" t="s">
        <v>28</v>
      </c>
      <c r="JSF1217" s="237" t="s">
        <v>25</v>
      </c>
      <c r="JSG1217" s="238">
        <v>7</v>
      </c>
      <c r="JSH1217" s="238">
        <v>2</v>
      </c>
      <c r="JSI1217" s="239" t="s">
        <v>236</v>
      </c>
      <c r="JSJ1217" s="240">
        <v>0</v>
      </c>
      <c r="JSK1217" s="240">
        <v>210</v>
      </c>
      <c r="JSL1217" s="235" t="e">
        <f>JSL1218+JSL1219</f>
        <v>#REF!</v>
      </c>
      <c r="JSM1217" s="236" t="s">
        <v>28</v>
      </c>
      <c r="JSN1217" s="237" t="s">
        <v>25</v>
      </c>
      <c r="JSO1217" s="238">
        <v>7</v>
      </c>
      <c r="JSP1217" s="238">
        <v>2</v>
      </c>
      <c r="JSQ1217" s="239" t="s">
        <v>236</v>
      </c>
      <c r="JSR1217" s="240">
        <v>0</v>
      </c>
      <c r="JSS1217" s="240">
        <v>210</v>
      </c>
      <c r="JST1217" s="235" t="e">
        <f>JST1218+JST1219</f>
        <v>#REF!</v>
      </c>
      <c r="JSU1217" s="236" t="s">
        <v>28</v>
      </c>
      <c r="JSV1217" s="237" t="s">
        <v>25</v>
      </c>
      <c r="JSW1217" s="238">
        <v>7</v>
      </c>
      <c r="JSX1217" s="238">
        <v>2</v>
      </c>
      <c r="JSY1217" s="239" t="s">
        <v>236</v>
      </c>
      <c r="JSZ1217" s="240">
        <v>0</v>
      </c>
      <c r="JTA1217" s="240">
        <v>210</v>
      </c>
      <c r="JTB1217" s="235" t="e">
        <f>JTB1218+JTB1219</f>
        <v>#REF!</v>
      </c>
      <c r="JTC1217" s="236" t="s">
        <v>28</v>
      </c>
      <c r="JTD1217" s="237" t="s">
        <v>25</v>
      </c>
      <c r="JTE1217" s="238">
        <v>7</v>
      </c>
      <c r="JTF1217" s="238">
        <v>2</v>
      </c>
      <c r="JTG1217" s="239" t="s">
        <v>236</v>
      </c>
      <c r="JTH1217" s="240">
        <v>0</v>
      </c>
      <c r="JTI1217" s="240">
        <v>210</v>
      </c>
      <c r="JTJ1217" s="235" t="e">
        <f>JTJ1218+JTJ1219</f>
        <v>#REF!</v>
      </c>
      <c r="JTK1217" s="236" t="s">
        <v>28</v>
      </c>
      <c r="JTL1217" s="237" t="s">
        <v>25</v>
      </c>
      <c r="JTM1217" s="238">
        <v>7</v>
      </c>
      <c r="JTN1217" s="238">
        <v>2</v>
      </c>
      <c r="JTO1217" s="239" t="s">
        <v>236</v>
      </c>
      <c r="JTP1217" s="240">
        <v>0</v>
      </c>
      <c r="JTQ1217" s="240">
        <v>210</v>
      </c>
      <c r="JTR1217" s="235" t="e">
        <f>JTR1218+JTR1219</f>
        <v>#REF!</v>
      </c>
      <c r="JTS1217" s="236" t="s">
        <v>28</v>
      </c>
      <c r="JTT1217" s="237" t="s">
        <v>25</v>
      </c>
      <c r="JTU1217" s="238">
        <v>7</v>
      </c>
      <c r="JTV1217" s="238">
        <v>2</v>
      </c>
      <c r="JTW1217" s="239" t="s">
        <v>236</v>
      </c>
      <c r="JTX1217" s="240">
        <v>0</v>
      </c>
      <c r="JTY1217" s="240">
        <v>210</v>
      </c>
      <c r="JTZ1217" s="235" t="e">
        <f>JTZ1218+JTZ1219</f>
        <v>#REF!</v>
      </c>
      <c r="JUA1217" s="236" t="s">
        <v>28</v>
      </c>
      <c r="JUB1217" s="237" t="s">
        <v>25</v>
      </c>
      <c r="JUC1217" s="238">
        <v>7</v>
      </c>
      <c r="JUD1217" s="238">
        <v>2</v>
      </c>
      <c r="JUE1217" s="239" t="s">
        <v>236</v>
      </c>
      <c r="JUF1217" s="240">
        <v>0</v>
      </c>
      <c r="JUG1217" s="240">
        <v>210</v>
      </c>
      <c r="JUH1217" s="235" t="e">
        <f>JUH1218+JUH1219</f>
        <v>#REF!</v>
      </c>
      <c r="JUI1217" s="236" t="s">
        <v>28</v>
      </c>
      <c r="JUJ1217" s="237" t="s">
        <v>25</v>
      </c>
      <c r="JUK1217" s="238">
        <v>7</v>
      </c>
      <c r="JUL1217" s="238">
        <v>2</v>
      </c>
      <c r="JUM1217" s="239" t="s">
        <v>236</v>
      </c>
      <c r="JUN1217" s="240">
        <v>0</v>
      </c>
      <c r="JUO1217" s="240">
        <v>210</v>
      </c>
      <c r="JUP1217" s="235" t="e">
        <f>JUP1218+JUP1219</f>
        <v>#REF!</v>
      </c>
      <c r="JUQ1217" s="236" t="s">
        <v>28</v>
      </c>
      <c r="JUR1217" s="237" t="s">
        <v>25</v>
      </c>
      <c r="JUS1217" s="238">
        <v>7</v>
      </c>
      <c r="JUT1217" s="238">
        <v>2</v>
      </c>
      <c r="JUU1217" s="239" t="s">
        <v>236</v>
      </c>
      <c r="JUV1217" s="240">
        <v>0</v>
      </c>
      <c r="JUW1217" s="240">
        <v>210</v>
      </c>
      <c r="JUX1217" s="235" t="e">
        <f>JUX1218+JUX1219</f>
        <v>#REF!</v>
      </c>
      <c r="JUY1217" s="236" t="s">
        <v>28</v>
      </c>
      <c r="JUZ1217" s="237" t="s">
        <v>25</v>
      </c>
      <c r="JVA1217" s="238">
        <v>7</v>
      </c>
      <c r="JVB1217" s="238">
        <v>2</v>
      </c>
      <c r="JVC1217" s="239" t="s">
        <v>236</v>
      </c>
      <c r="JVD1217" s="240">
        <v>0</v>
      </c>
      <c r="JVE1217" s="240">
        <v>210</v>
      </c>
      <c r="JVF1217" s="235" t="e">
        <f>JVF1218+JVF1219</f>
        <v>#REF!</v>
      </c>
      <c r="JVG1217" s="236" t="s">
        <v>28</v>
      </c>
      <c r="JVH1217" s="237" t="s">
        <v>25</v>
      </c>
      <c r="JVI1217" s="238">
        <v>7</v>
      </c>
      <c r="JVJ1217" s="238">
        <v>2</v>
      </c>
      <c r="JVK1217" s="239" t="s">
        <v>236</v>
      </c>
      <c r="JVL1217" s="240">
        <v>0</v>
      </c>
      <c r="JVM1217" s="240">
        <v>210</v>
      </c>
      <c r="JVN1217" s="235" t="e">
        <f>JVN1218+JVN1219</f>
        <v>#REF!</v>
      </c>
      <c r="JVO1217" s="236" t="s">
        <v>28</v>
      </c>
      <c r="JVP1217" s="237" t="s">
        <v>25</v>
      </c>
      <c r="JVQ1217" s="238">
        <v>7</v>
      </c>
      <c r="JVR1217" s="238">
        <v>2</v>
      </c>
      <c r="JVS1217" s="239" t="s">
        <v>236</v>
      </c>
      <c r="JVT1217" s="240">
        <v>0</v>
      </c>
      <c r="JVU1217" s="240">
        <v>210</v>
      </c>
      <c r="JVV1217" s="235" t="e">
        <f>JVV1218+JVV1219</f>
        <v>#REF!</v>
      </c>
      <c r="JVW1217" s="236" t="s">
        <v>28</v>
      </c>
      <c r="JVX1217" s="237" t="s">
        <v>25</v>
      </c>
      <c r="JVY1217" s="238">
        <v>7</v>
      </c>
      <c r="JVZ1217" s="238">
        <v>2</v>
      </c>
      <c r="JWA1217" s="239" t="s">
        <v>236</v>
      </c>
      <c r="JWB1217" s="240">
        <v>0</v>
      </c>
      <c r="JWC1217" s="240">
        <v>210</v>
      </c>
      <c r="JWD1217" s="235" t="e">
        <f>JWD1218+JWD1219</f>
        <v>#REF!</v>
      </c>
      <c r="JWE1217" s="236" t="s">
        <v>28</v>
      </c>
      <c r="JWF1217" s="237" t="s">
        <v>25</v>
      </c>
      <c r="JWG1217" s="238">
        <v>7</v>
      </c>
      <c r="JWH1217" s="238">
        <v>2</v>
      </c>
      <c r="JWI1217" s="239" t="s">
        <v>236</v>
      </c>
      <c r="JWJ1217" s="240">
        <v>0</v>
      </c>
      <c r="JWK1217" s="240">
        <v>210</v>
      </c>
      <c r="JWL1217" s="235" t="e">
        <f>JWL1218+JWL1219</f>
        <v>#REF!</v>
      </c>
      <c r="JWM1217" s="236" t="s">
        <v>28</v>
      </c>
      <c r="JWN1217" s="237" t="s">
        <v>25</v>
      </c>
      <c r="JWO1217" s="238">
        <v>7</v>
      </c>
      <c r="JWP1217" s="238">
        <v>2</v>
      </c>
      <c r="JWQ1217" s="239" t="s">
        <v>236</v>
      </c>
      <c r="JWR1217" s="240">
        <v>0</v>
      </c>
      <c r="JWS1217" s="240">
        <v>210</v>
      </c>
      <c r="JWT1217" s="235" t="e">
        <f>JWT1218+JWT1219</f>
        <v>#REF!</v>
      </c>
      <c r="JWU1217" s="236" t="s">
        <v>28</v>
      </c>
      <c r="JWV1217" s="237" t="s">
        <v>25</v>
      </c>
      <c r="JWW1217" s="238">
        <v>7</v>
      </c>
      <c r="JWX1217" s="238">
        <v>2</v>
      </c>
      <c r="JWY1217" s="239" t="s">
        <v>236</v>
      </c>
      <c r="JWZ1217" s="240">
        <v>0</v>
      </c>
      <c r="JXA1217" s="240">
        <v>210</v>
      </c>
      <c r="JXB1217" s="235" t="e">
        <f>JXB1218+JXB1219</f>
        <v>#REF!</v>
      </c>
      <c r="JXC1217" s="236" t="s">
        <v>28</v>
      </c>
      <c r="JXD1217" s="237" t="s">
        <v>25</v>
      </c>
      <c r="JXE1217" s="238">
        <v>7</v>
      </c>
      <c r="JXF1217" s="238">
        <v>2</v>
      </c>
      <c r="JXG1217" s="239" t="s">
        <v>236</v>
      </c>
      <c r="JXH1217" s="240">
        <v>0</v>
      </c>
      <c r="JXI1217" s="240">
        <v>210</v>
      </c>
      <c r="JXJ1217" s="235" t="e">
        <f>JXJ1218+JXJ1219</f>
        <v>#REF!</v>
      </c>
      <c r="JXK1217" s="236" t="s">
        <v>28</v>
      </c>
      <c r="JXL1217" s="237" t="s">
        <v>25</v>
      </c>
      <c r="JXM1217" s="238">
        <v>7</v>
      </c>
      <c r="JXN1217" s="238">
        <v>2</v>
      </c>
      <c r="JXO1217" s="239" t="s">
        <v>236</v>
      </c>
      <c r="JXP1217" s="240">
        <v>0</v>
      </c>
      <c r="JXQ1217" s="240">
        <v>210</v>
      </c>
      <c r="JXR1217" s="235" t="e">
        <f>JXR1218+JXR1219</f>
        <v>#REF!</v>
      </c>
      <c r="JXS1217" s="236" t="s">
        <v>28</v>
      </c>
      <c r="JXT1217" s="237" t="s">
        <v>25</v>
      </c>
      <c r="JXU1217" s="238">
        <v>7</v>
      </c>
      <c r="JXV1217" s="238">
        <v>2</v>
      </c>
      <c r="JXW1217" s="239" t="s">
        <v>236</v>
      </c>
      <c r="JXX1217" s="240">
        <v>0</v>
      </c>
      <c r="JXY1217" s="240">
        <v>210</v>
      </c>
      <c r="JXZ1217" s="235" t="e">
        <f>JXZ1218+JXZ1219</f>
        <v>#REF!</v>
      </c>
      <c r="JYA1217" s="236" t="s">
        <v>28</v>
      </c>
      <c r="JYB1217" s="237" t="s">
        <v>25</v>
      </c>
      <c r="JYC1217" s="238">
        <v>7</v>
      </c>
      <c r="JYD1217" s="238">
        <v>2</v>
      </c>
      <c r="JYE1217" s="239" t="s">
        <v>236</v>
      </c>
      <c r="JYF1217" s="240">
        <v>0</v>
      </c>
      <c r="JYG1217" s="240">
        <v>210</v>
      </c>
      <c r="JYH1217" s="235" t="e">
        <f>JYH1218+JYH1219</f>
        <v>#REF!</v>
      </c>
      <c r="JYI1217" s="236" t="s">
        <v>28</v>
      </c>
      <c r="JYJ1217" s="237" t="s">
        <v>25</v>
      </c>
      <c r="JYK1217" s="238">
        <v>7</v>
      </c>
      <c r="JYL1217" s="238">
        <v>2</v>
      </c>
      <c r="JYM1217" s="239" t="s">
        <v>236</v>
      </c>
      <c r="JYN1217" s="240">
        <v>0</v>
      </c>
      <c r="JYO1217" s="240">
        <v>210</v>
      </c>
      <c r="JYP1217" s="235" t="e">
        <f>JYP1218+JYP1219</f>
        <v>#REF!</v>
      </c>
      <c r="JYQ1217" s="236" t="s">
        <v>28</v>
      </c>
      <c r="JYR1217" s="237" t="s">
        <v>25</v>
      </c>
      <c r="JYS1217" s="238">
        <v>7</v>
      </c>
      <c r="JYT1217" s="238">
        <v>2</v>
      </c>
      <c r="JYU1217" s="239" t="s">
        <v>236</v>
      </c>
      <c r="JYV1217" s="240">
        <v>0</v>
      </c>
      <c r="JYW1217" s="240">
        <v>210</v>
      </c>
      <c r="JYX1217" s="235" t="e">
        <f>JYX1218+JYX1219</f>
        <v>#REF!</v>
      </c>
      <c r="JYY1217" s="236" t="s">
        <v>28</v>
      </c>
      <c r="JYZ1217" s="237" t="s">
        <v>25</v>
      </c>
      <c r="JZA1217" s="238">
        <v>7</v>
      </c>
      <c r="JZB1217" s="238">
        <v>2</v>
      </c>
      <c r="JZC1217" s="239" t="s">
        <v>236</v>
      </c>
      <c r="JZD1217" s="240">
        <v>0</v>
      </c>
      <c r="JZE1217" s="240">
        <v>210</v>
      </c>
      <c r="JZF1217" s="235" t="e">
        <f>JZF1218+JZF1219</f>
        <v>#REF!</v>
      </c>
      <c r="JZG1217" s="236" t="s">
        <v>28</v>
      </c>
      <c r="JZH1217" s="237" t="s">
        <v>25</v>
      </c>
      <c r="JZI1217" s="238">
        <v>7</v>
      </c>
      <c r="JZJ1217" s="238">
        <v>2</v>
      </c>
      <c r="JZK1217" s="239" t="s">
        <v>236</v>
      </c>
      <c r="JZL1217" s="240">
        <v>0</v>
      </c>
      <c r="JZM1217" s="240">
        <v>210</v>
      </c>
      <c r="JZN1217" s="235" t="e">
        <f>JZN1218+JZN1219</f>
        <v>#REF!</v>
      </c>
      <c r="JZO1217" s="236" t="s">
        <v>28</v>
      </c>
      <c r="JZP1217" s="237" t="s">
        <v>25</v>
      </c>
      <c r="JZQ1217" s="238">
        <v>7</v>
      </c>
      <c r="JZR1217" s="238">
        <v>2</v>
      </c>
      <c r="JZS1217" s="239" t="s">
        <v>236</v>
      </c>
      <c r="JZT1217" s="240">
        <v>0</v>
      </c>
      <c r="JZU1217" s="240">
        <v>210</v>
      </c>
      <c r="JZV1217" s="235" t="e">
        <f>JZV1218+JZV1219</f>
        <v>#REF!</v>
      </c>
      <c r="JZW1217" s="236" t="s">
        <v>28</v>
      </c>
      <c r="JZX1217" s="237" t="s">
        <v>25</v>
      </c>
      <c r="JZY1217" s="238">
        <v>7</v>
      </c>
      <c r="JZZ1217" s="238">
        <v>2</v>
      </c>
      <c r="KAA1217" s="239" t="s">
        <v>236</v>
      </c>
      <c r="KAB1217" s="240">
        <v>0</v>
      </c>
      <c r="KAC1217" s="240">
        <v>210</v>
      </c>
      <c r="KAD1217" s="235" t="e">
        <f>KAD1218+KAD1219</f>
        <v>#REF!</v>
      </c>
      <c r="KAE1217" s="236" t="s">
        <v>28</v>
      </c>
      <c r="KAF1217" s="237" t="s">
        <v>25</v>
      </c>
      <c r="KAG1217" s="238">
        <v>7</v>
      </c>
      <c r="KAH1217" s="238">
        <v>2</v>
      </c>
      <c r="KAI1217" s="239" t="s">
        <v>236</v>
      </c>
      <c r="KAJ1217" s="240">
        <v>0</v>
      </c>
      <c r="KAK1217" s="240">
        <v>210</v>
      </c>
      <c r="KAL1217" s="235" t="e">
        <f>KAL1218+KAL1219</f>
        <v>#REF!</v>
      </c>
      <c r="KAM1217" s="236" t="s">
        <v>28</v>
      </c>
      <c r="KAN1217" s="237" t="s">
        <v>25</v>
      </c>
      <c r="KAO1217" s="238">
        <v>7</v>
      </c>
      <c r="KAP1217" s="238">
        <v>2</v>
      </c>
      <c r="KAQ1217" s="239" t="s">
        <v>236</v>
      </c>
      <c r="KAR1217" s="240">
        <v>0</v>
      </c>
      <c r="KAS1217" s="240">
        <v>210</v>
      </c>
      <c r="KAT1217" s="235" t="e">
        <f>KAT1218+KAT1219</f>
        <v>#REF!</v>
      </c>
      <c r="KAU1217" s="236" t="s">
        <v>28</v>
      </c>
      <c r="KAV1217" s="237" t="s">
        <v>25</v>
      </c>
      <c r="KAW1217" s="238">
        <v>7</v>
      </c>
      <c r="KAX1217" s="238">
        <v>2</v>
      </c>
      <c r="KAY1217" s="239" t="s">
        <v>236</v>
      </c>
      <c r="KAZ1217" s="240">
        <v>0</v>
      </c>
      <c r="KBA1217" s="240">
        <v>210</v>
      </c>
      <c r="KBB1217" s="235" t="e">
        <f>KBB1218+KBB1219</f>
        <v>#REF!</v>
      </c>
      <c r="KBC1217" s="236" t="s">
        <v>28</v>
      </c>
      <c r="KBD1217" s="237" t="s">
        <v>25</v>
      </c>
      <c r="KBE1217" s="238">
        <v>7</v>
      </c>
      <c r="KBF1217" s="238">
        <v>2</v>
      </c>
      <c r="KBG1217" s="239" t="s">
        <v>236</v>
      </c>
      <c r="KBH1217" s="240">
        <v>0</v>
      </c>
      <c r="KBI1217" s="240">
        <v>210</v>
      </c>
      <c r="KBJ1217" s="235" t="e">
        <f>KBJ1218+KBJ1219</f>
        <v>#REF!</v>
      </c>
      <c r="KBK1217" s="236" t="s">
        <v>28</v>
      </c>
      <c r="KBL1217" s="237" t="s">
        <v>25</v>
      </c>
      <c r="KBM1217" s="238">
        <v>7</v>
      </c>
      <c r="KBN1217" s="238">
        <v>2</v>
      </c>
      <c r="KBO1217" s="239" t="s">
        <v>236</v>
      </c>
      <c r="KBP1217" s="240">
        <v>0</v>
      </c>
      <c r="KBQ1217" s="240">
        <v>210</v>
      </c>
      <c r="KBR1217" s="235" t="e">
        <f>KBR1218+KBR1219</f>
        <v>#REF!</v>
      </c>
      <c r="KBS1217" s="236" t="s">
        <v>28</v>
      </c>
      <c r="KBT1217" s="237" t="s">
        <v>25</v>
      </c>
      <c r="KBU1217" s="238">
        <v>7</v>
      </c>
      <c r="KBV1217" s="238">
        <v>2</v>
      </c>
      <c r="KBW1217" s="239" t="s">
        <v>236</v>
      </c>
      <c r="KBX1217" s="240">
        <v>0</v>
      </c>
      <c r="KBY1217" s="240">
        <v>210</v>
      </c>
      <c r="KBZ1217" s="235" t="e">
        <f>KBZ1218+KBZ1219</f>
        <v>#REF!</v>
      </c>
      <c r="KCA1217" s="236" t="s">
        <v>28</v>
      </c>
      <c r="KCB1217" s="237" t="s">
        <v>25</v>
      </c>
      <c r="KCC1217" s="238">
        <v>7</v>
      </c>
      <c r="KCD1217" s="238">
        <v>2</v>
      </c>
      <c r="KCE1217" s="239" t="s">
        <v>236</v>
      </c>
      <c r="KCF1217" s="240">
        <v>0</v>
      </c>
      <c r="KCG1217" s="240">
        <v>210</v>
      </c>
      <c r="KCH1217" s="235" t="e">
        <f>KCH1218+KCH1219</f>
        <v>#REF!</v>
      </c>
      <c r="KCI1217" s="236" t="s">
        <v>28</v>
      </c>
      <c r="KCJ1217" s="237" t="s">
        <v>25</v>
      </c>
      <c r="KCK1217" s="238">
        <v>7</v>
      </c>
      <c r="KCL1217" s="238">
        <v>2</v>
      </c>
      <c r="KCM1217" s="239" t="s">
        <v>236</v>
      </c>
      <c r="KCN1217" s="240">
        <v>0</v>
      </c>
      <c r="KCO1217" s="240">
        <v>210</v>
      </c>
      <c r="KCP1217" s="235" t="e">
        <f>KCP1218+KCP1219</f>
        <v>#REF!</v>
      </c>
      <c r="KCQ1217" s="236" t="s">
        <v>28</v>
      </c>
      <c r="KCR1217" s="237" t="s">
        <v>25</v>
      </c>
      <c r="KCS1217" s="238">
        <v>7</v>
      </c>
      <c r="KCT1217" s="238">
        <v>2</v>
      </c>
      <c r="KCU1217" s="239" t="s">
        <v>236</v>
      </c>
      <c r="KCV1217" s="240">
        <v>0</v>
      </c>
      <c r="KCW1217" s="240">
        <v>210</v>
      </c>
      <c r="KCX1217" s="235" t="e">
        <f>KCX1218+KCX1219</f>
        <v>#REF!</v>
      </c>
      <c r="KCY1217" s="236" t="s">
        <v>28</v>
      </c>
      <c r="KCZ1217" s="237" t="s">
        <v>25</v>
      </c>
      <c r="KDA1217" s="238">
        <v>7</v>
      </c>
      <c r="KDB1217" s="238">
        <v>2</v>
      </c>
      <c r="KDC1217" s="239" t="s">
        <v>236</v>
      </c>
      <c r="KDD1217" s="240">
        <v>0</v>
      </c>
      <c r="KDE1217" s="240">
        <v>210</v>
      </c>
      <c r="KDF1217" s="235" t="e">
        <f>KDF1218+KDF1219</f>
        <v>#REF!</v>
      </c>
      <c r="KDG1217" s="236" t="s">
        <v>28</v>
      </c>
      <c r="KDH1217" s="237" t="s">
        <v>25</v>
      </c>
      <c r="KDI1217" s="238">
        <v>7</v>
      </c>
      <c r="KDJ1217" s="238">
        <v>2</v>
      </c>
      <c r="KDK1217" s="239" t="s">
        <v>236</v>
      </c>
      <c r="KDL1217" s="240">
        <v>0</v>
      </c>
      <c r="KDM1217" s="240">
        <v>210</v>
      </c>
      <c r="KDN1217" s="235" t="e">
        <f>KDN1218+KDN1219</f>
        <v>#REF!</v>
      </c>
      <c r="KDO1217" s="236" t="s">
        <v>28</v>
      </c>
      <c r="KDP1217" s="237" t="s">
        <v>25</v>
      </c>
      <c r="KDQ1217" s="238">
        <v>7</v>
      </c>
      <c r="KDR1217" s="238">
        <v>2</v>
      </c>
      <c r="KDS1217" s="239" t="s">
        <v>236</v>
      </c>
      <c r="KDT1217" s="240">
        <v>0</v>
      </c>
      <c r="KDU1217" s="240">
        <v>210</v>
      </c>
      <c r="KDV1217" s="235" t="e">
        <f>KDV1218+KDV1219</f>
        <v>#REF!</v>
      </c>
      <c r="KDW1217" s="236" t="s">
        <v>28</v>
      </c>
      <c r="KDX1217" s="237" t="s">
        <v>25</v>
      </c>
      <c r="KDY1217" s="238">
        <v>7</v>
      </c>
      <c r="KDZ1217" s="238">
        <v>2</v>
      </c>
      <c r="KEA1217" s="239" t="s">
        <v>236</v>
      </c>
      <c r="KEB1217" s="240">
        <v>0</v>
      </c>
      <c r="KEC1217" s="240">
        <v>210</v>
      </c>
      <c r="KED1217" s="235" t="e">
        <f>KED1218+KED1219</f>
        <v>#REF!</v>
      </c>
      <c r="KEE1217" s="236" t="s">
        <v>28</v>
      </c>
      <c r="KEF1217" s="237" t="s">
        <v>25</v>
      </c>
      <c r="KEG1217" s="238">
        <v>7</v>
      </c>
      <c r="KEH1217" s="238">
        <v>2</v>
      </c>
      <c r="KEI1217" s="239" t="s">
        <v>236</v>
      </c>
      <c r="KEJ1217" s="240">
        <v>0</v>
      </c>
      <c r="KEK1217" s="240">
        <v>210</v>
      </c>
      <c r="KEL1217" s="235" t="e">
        <f>KEL1218+KEL1219</f>
        <v>#REF!</v>
      </c>
      <c r="KEM1217" s="236" t="s">
        <v>28</v>
      </c>
      <c r="KEN1217" s="237" t="s">
        <v>25</v>
      </c>
      <c r="KEO1217" s="238">
        <v>7</v>
      </c>
      <c r="KEP1217" s="238">
        <v>2</v>
      </c>
      <c r="KEQ1217" s="239" t="s">
        <v>236</v>
      </c>
      <c r="KER1217" s="240">
        <v>0</v>
      </c>
      <c r="KES1217" s="240">
        <v>210</v>
      </c>
      <c r="KET1217" s="235" t="e">
        <f>KET1218+KET1219</f>
        <v>#REF!</v>
      </c>
      <c r="KEU1217" s="236" t="s">
        <v>28</v>
      </c>
      <c r="KEV1217" s="237" t="s">
        <v>25</v>
      </c>
      <c r="KEW1217" s="238">
        <v>7</v>
      </c>
      <c r="KEX1217" s="238">
        <v>2</v>
      </c>
      <c r="KEY1217" s="239" t="s">
        <v>236</v>
      </c>
      <c r="KEZ1217" s="240">
        <v>0</v>
      </c>
      <c r="KFA1217" s="240">
        <v>210</v>
      </c>
      <c r="KFB1217" s="235" t="e">
        <f>KFB1218+KFB1219</f>
        <v>#REF!</v>
      </c>
      <c r="KFC1217" s="236" t="s">
        <v>28</v>
      </c>
      <c r="KFD1217" s="237" t="s">
        <v>25</v>
      </c>
      <c r="KFE1217" s="238">
        <v>7</v>
      </c>
      <c r="KFF1217" s="238">
        <v>2</v>
      </c>
      <c r="KFG1217" s="239" t="s">
        <v>236</v>
      </c>
      <c r="KFH1217" s="240">
        <v>0</v>
      </c>
      <c r="KFI1217" s="240">
        <v>210</v>
      </c>
      <c r="KFJ1217" s="235" t="e">
        <f>KFJ1218+KFJ1219</f>
        <v>#REF!</v>
      </c>
      <c r="KFK1217" s="236" t="s">
        <v>28</v>
      </c>
      <c r="KFL1217" s="237" t="s">
        <v>25</v>
      </c>
      <c r="KFM1217" s="238">
        <v>7</v>
      </c>
      <c r="KFN1217" s="238">
        <v>2</v>
      </c>
      <c r="KFO1217" s="239" t="s">
        <v>236</v>
      </c>
      <c r="KFP1217" s="240">
        <v>0</v>
      </c>
      <c r="KFQ1217" s="240">
        <v>210</v>
      </c>
      <c r="KFR1217" s="235" t="e">
        <f>KFR1218+KFR1219</f>
        <v>#REF!</v>
      </c>
      <c r="KFS1217" s="236" t="s">
        <v>28</v>
      </c>
      <c r="KFT1217" s="237" t="s">
        <v>25</v>
      </c>
      <c r="KFU1217" s="238">
        <v>7</v>
      </c>
      <c r="KFV1217" s="238">
        <v>2</v>
      </c>
      <c r="KFW1217" s="239" t="s">
        <v>236</v>
      </c>
      <c r="KFX1217" s="240">
        <v>0</v>
      </c>
      <c r="KFY1217" s="240">
        <v>210</v>
      </c>
      <c r="KFZ1217" s="235" t="e">
        <f>KFZ1218+KFZ1219</f>
        <v>#REF!</v>
      </c>
      <c r="KGA1217" s="236" t="s">
        <v>28</v>
      </c>
      <c r="KGB1217" s="237" t="s">
        <v>25</v>
      </c>
      <c r="KGC1217" s="238">
        <v>7</v>
      </c>
      <c r="KGD1217" s="238">
        <v>2</v>
      </c>
      <c r="KGE1217" s="239" t="s">
        <v>236</v>
      </c>
      <c r="KGF1217" s="240">
        <v>0</v>
      </c>
      <c r="KGG1217" s="240">
        <v>210</v>
      </c>
      <c r="KGH1217" s="235" t="e">
        <f>KGH1218+KGH1219</f>
        <v>#REF!</v>
      </c>
      <c r="KGI1217" s="236" t="s">
        <v>28</v>
      </c>
      <c r="KGJ1217" s="237" t="s">
        <v>25</v>
      </c>
      <c r="KGK1217" s="238">
        <v>7</v>
      </c>
      <c r="KGL1217" s="238">
        <v>2</v>
      </c>
      <c r="KGM1217" s="239" t="s">
        <v>236</v>
      </c>
      <c r="KGN1217" s="240">
        <v>0</v>
      </c>
      <c r="KGO1217" s="240">
        <v>210</v>
      </c>
      <c r="KGP1217" s="235" t="e">
        <f>KGP1218+KGP1219</f>
        <v>#REF!</v>
      </c>
      <c r="KGQ1217" s="236" t="s">
        <v>28</v>
      </c>
      <c r="KGR1217" s="237" t="s">
        <v>25</v>
      </c>
      <c r="KGS1217" s="238">
        <v>7</v>
      </c>
      <c r="KGT1217" s="238">
        <v>2</v>
      </c>
      <c r="KGU1217" s="239" t="s">
        <v>236</v>
      </c>
      <c r="KGV1217" s="240">
        <v>0</v>
      </c>
      <c r="KGW1217" s="240">
        <v>210</v>
      </c>
      <c r="KGX1217" s="235" t="e">
        <f>KGX1218+KGX1219</f>
        <v>#REF!</v>
      </c>
      <c r="KGY1217" s="236" t="s">
        <v>28</v>
      </c>
      <c r="KGZ1217" s="237" t="s">
        <v>25</v>
      </c>
      <c r="KHA1217" s="238">
        <v>7</v>
      </c>
      <c r="KHB1217" s="238">
        <v>2</v>
      </c>
      <c r="KHC1217" s="239" t="s">
        <v>236</v>
      </c>
      <c r="KHD1217" s="240">
        <v>0</v>
      </c>
      <c r="KHE1217" s="240">
        <v>210</v>
      </c>
      <c r="KHF1217" s="235" t="e">
        <f>KHF1218+KHF1219</f>
        <v>#REF!</v>
      </c>
      <c r="KHG1217" s="236" t="s">
        <v>28</v>
      </c>
      <c r="KHH1217" s="237" t="s">
        <v>25</v>
      </c>
      <c r="KHI1217" s="238">
        <v>7</v>
      </c>
      <c r="KHJ1217" s="238">
        <v>2</v>
      </c>
      <c r="KHK1217" s="239" t="s">
        <v>236</v>
      </c>
      <c r="KHL1217" s="240">
        <v>0</v>
      </c>
      <c r="KHM1217" s="240">
        <v>210</v>
      </c>
      <c r="KHN1217" s="235" t="e">
        <f>KHN1218+KHN1219</f>
        <v>#REF!</v>
      </c>
      <c r="KHO1217" s="236" t="s">
        <v>28</v>
      </c>
      <c r="KHP1217" s="237" t="s">
        <v>25</v>
      </c>
      <c r="KHQ1217" s="238">
        <v>7</v>
      </c>
      <c r="KHR1217" s="238">
        <v>2</v>
      </c>
      <c r="KHS1217" s="239" t="s">
        <v>236</v>
      </c>
      <c r="KHT1217" s="240">
        <v>0</v>
      </c>
      <c r="KHU1217" s="240">
        <v>210</v>
      </c>
      <c r="KHV1217" s="235" t="e">
        <f>KHV1218+KHV1219</f>
        <v>#REF!</v>
      </c>
      <c r="KHW1217" s="236" t="s">
        <v>28</v>
      </c>
      <c r="KHX1217" s="237" t="s">
        <v>25</v>
      </c>
      <c r="KHY1217" s="238">
        <v>7</v>
      </c>
      <c r="KHZ1217" s="238">
        <v>2</v>
      </c>
      <c r="KIA1217" s="239" t="s">
        <v>236</v>
      </c>
      <c r="KIB1217" s="240">
        <v>0</v>
      </c>
      <c r="KIC1217" s="240">
        <v>210</v>
      </c>
      <c r="KID1217" s="235" t="e">
        <f>KID1218+KID1219</f>
        <v>#REF!</v>
      </c>
      <c r="KIE1217" s="236" t="s">
        <v>28</v>
      </c>
      <c r="KIF1217" s="237" t="s">
        <v>25</v>
      </c>
      <c r="KIG1217" s="238">
        <v>7</v>
      </c>
      <c r="KIH1217" s="238">
        <v>2</v>
      </c>
      <c r="KII1217" s="239" t="s">
        <v>236</v>
      </c>
      <c r="KIJ1217" s="240">
        <v>0</v>
      </c>
      <c r="KIK1217" s="240">
        <v>210</v>
      </c>
      <c r="KIL1217" s="235" t="e">
        <f>KIL1218+KIL1219</f>
        <v>#REF!</v>
      </c>
      <c r="KIM1217" s="236" t="s">
        <v>28</v>
      </c>
      <c r="KIN1217" s="237" t="s">
        <v>25</v>
      </c>
      <c r="KIO1217" s="238">
        <v>7</v>
      </c>
      <c r="KIP1217" s="238">
        <v>2</v>
      </c>
      <c r="KIQ1217" s="239" t="s">
        <v>236</v>
      </c>
      <c r="KIR1217" s="240">
        <v>0</v>
      </c>
      <c r="KIS1217" s="240">
        <v>210</v>
      </c>
      <c r="KIT1217" s="235" t="e">
        <f>KIT1218+KIT1219</f>
        <v>#REF!</v>
      </c>
      <c r="KIU1217" s="236" t="s">
        <v>28</v>
      </c>
      <c r="KIV1217" s="237" t="s">
        <v>25</v>
      </c>
      <c r="KIW1217" s="238">
        <v>7</v>
      </c>
      <c r="KIX1217" s="238">
        <v>2</v>
      </c>
      <c r="KIY1217" s="239" t="s">
        <v>236</v>
      </c>
      <c r="KIZ1217" s="240">
        <v>0</v>
      </c>
      <c r="KJA1217" s="240">
        <v>210</v>
      </c>
      <c r="KJB1217" s="235" t="e">
        <f>KJB1218+KJB1219</f>
        <v>#REF!</v>
      </c>
      <c r="KJC1217" s="236" t="s">
        <v>28</v>
      </c>
      <c r="KJD1217" s="237" t="s">
        <v>25</v>
      </c>
      <c r="KJE1217" s="238">
        <v>7</v>
      </c>
      <c r="KJF1217" s="238">
        <v>2</v>
      </c>
      <c r="KJG1217" s="239" t="s">
        <v>236</v>
      </c>
      <c r="KJH1217" s="240">
        <v>0</v>
      </c>
      <c r="KJI1217" s="240">
        <v>210</v>
      </c>
      <c r="KJJ1217" s="235" t="e">
        <f>KJJ1218+KJJ1219</f>
        <v>#REF!</v>
      </c>
      <c r="KJK1217" s="236" t="s">
        <v>28</v>
      </c>
      <c r="KJL1217" s="237" t="s">
        <v>25</v>
      </c>
      <c r="KJM1217" s="238">
        <v>7</v>
      </c>
      <c r="KJN1217" s="238">
        <v>2</v>
      </c>
      <c r="KJO1217" s="239" t="s">
        <v>236</v>
      </c>
      <c r="KJP1217" s="240">
        <v>0</v>
      </c>
      <c r="KJQ1217" s="240">
        <v>210</v>
      </c>
      <c r="KJR1217" s="235" t="e">
        <f>KJR1218+KJR1219</f>
        <v>#REF!</v>
      </c>
      <c r="KJS1217" s="236" t="s">
        <v>28</v>
      </c>
      <c r="KJT1217" s="237" t="s">
        <v>25</v>
      </c>
      <c r="KJU1217" s="238">
        <v>7</v>
      </c>
      <c r="KJV1217" s="238">
        <v>2</v>
      </c>
      <c r="KJW1217" s="239" t="s">
        <v>236</v>
      </c>
      <c r="KJX1217" s="240">
        <v>0</v>
      </c>
      <c r="KJY1217" s="240">
        <v>210</v>
      </c>
      <c r="KJZ1217" s="235" t="e">
        <f>KJZ1218+KJZ1219</f>
        <v>#REF!</v>
      </c>
      <c r="KKA1217" s="236" t="s">
        <v>28</v>
      </c>
      <c r="KKB1217" s="237" t="s">
        <v>25</v>
      </c>
      <c r="KKC1217" s="238">
        <v>7</v>
      </c>
      <c r="KKD1217" s="238">
        <v>2</v>
      </c>
      <c r="KKE1217" s="239" t="s">
        <v>236</v>
      </c>
      <c r="KKF1217" s="240">
        <v>0</v>
      </c>
      <c r="KKG1217" s="240">
        <v>210</v>
      </c>
      <c r="KKH1217" s="235" t="e">
        <f>KKH1218+KKH1219</f>
        <v>#REF!</v>
      </c>
      <c r="KKI1217" s="236" t="s">
        <v>28</v>
      </c>
      <c r="KKJ1217" s="237" t="s">
        <v>25</v>
      </c>
      <c r="KKK1217" s="238">
        <v>7</v>
      </c>
      <c r="KKL1217" s="238">
        <v>2</v>
      </c>
      <c r="KKM1217" s="239" t="s">
        <v>236</v>
      </c>
      <c r="KKN1217" s="240">
        <v>0</v>
      </c>
      <c r="KKO1217" s="240">
        <v>210</v>
      </c>
      <c r="KKP1217" s="235" t="e">
        <f>KKP1218+KKP1219</f>
        <v>#REF!</v>
      </c>
      <c r="KKQ1217" s="236" t="s">
        <v>28</v>
      </c>
      <c r="KKR1217" s="237" t="s">
        <v>25</v>
      </c>
      <c r="KKS1217" s="238">
        <v>7</v>
      </c>
      <c r="KKT1217" s="238">
        <v>2</v>
      </c>
      <c r="KKU1217" s="239" t="s">
        <v>236</v>
      </c>
      <c r="KKV1217" s="240">
        <v>0</v>
      </c>
      <c r="KKW1217" s="240">
        <v>210</v>
      </c>
      <c r="KKX1217" s="235" t="e">
        <f>KKX1218+KKX1219</f>
        <v>#REF!</v>
      </c>
      <c r="KKY1217" s="236" t="s">
        <v>28</v>
      </c>
      <c r="KKZ1217" s="237" t="s">
        <v>25</v>
      </c>
      <c r="KLA1217" s="238">
        <v>7</v>
      </c>
      <c r="KLB1217" s="238">
        <v>2</v>
      </c>
      <c r="KLC1217" s="239" t="s">
        <v>236</v>
      </c>
      <c r="KLD1217" s="240">
        <v>0</v>
      </c>
      <c r="KLE1217" s="240">
        <v>210</v>
      </c>
      <c r="KLF1217" s="235" t="e">
        <f>KLF1218+KLF1219</f>
        <v>#REF!</v>
      </c>
      <c r="KLG1217" s="236" t="s">
        <v>28</v>
      </c>
      <c r="KLH1217" s="237" t="s">
        <v>25</v>
      </c>
      <c r="KLI1217" s="238">
        <v>7</v>
      </c>
      <c r="KLJ1217" s="238">
        <v>2</v>
      </c>
      <c r="KLK1217" s="239" t="s">
        <v>236</v>
      </c>
      <c r="KLL1217" s="240">
        <v>0</v>
      </c>
      <c r="KLM1217" s="240">
        <v>210</v>
      </c>
      <c r="KLN1217" s="235" t="e">
        <f>KLN1218+KLN1219</f>
        <v>#REF!</v>
      </c>
      <c r="KLO1217" s="236" t="s">
        <v>28</v>
      </c>
      <c r="KLP1217" s="237" t="s">
        <v>25</v>
      </c>
      <c r="KLQ1217" s="238">
        <v>7</v>
      </c>
      <c r="KLR1217" s="238">
        <v>2</v>
      </c>
      <c r="KLS1217" s="239" t="s">
        <v>236</v>
      </c>
      <c r="KLT1217" s="240">
        <v>0</v>
      </c>
      <c r="KLU1217" s="240">
        <v>210</v>
      </c>
      <c r="KLV1217" s="235" t="e">
        <f>KLV1218+KLV1219</f>
        <v>#REF!</v>
      </c>
      <c r="KLW1217" s="236" t="s">
        <v>28</v>
      </c>
      <c r="KLX1217" s="237" t="s">
        <v>25</v>
      </c>
      <c r="KLY1217" s="238">
        <v>7</v>
      </c>
      <c r="KLZ1217" s="238">
        <v>2</v>
      </c>
      <c r="KMA1217" s="239" t="s">
        <v>236</v>
      </c>
      <c r="KMB1217" s="240">
        <v>0</v>
      </c>
      <c r="KMC1217" s="240">
        <v>210</v>
      </c>
      <c r="KMD1217" s="235" t="e">
        <f>KMD1218+KMD1219</f>
        <v>#REF!</v>
      </c>
      <c r="KME1217" s="236" t="s">
        <v>28</v>
      </c>
      <c r="KMF1217" s="237" t="s">
        <v>25</v>
      </c>
      <c r="KMG1217" s="238">
        <v>7</v>
      </c>
      <c r="KMH1217" s="238">
        <v>2</v>
      </c>
      <c r="KMI1217" s="239" t="s">
        <v>236</v>
      </c>
      <c r="KMJ1217" s="240">
        <v>0</v>
      </c>
      <c r="KMK1217" s="240">
        <v>210</v>
      </c>
      <c r="KML1217" s="235" t="e">
        <f>KML1218+KML1219</f>
        <v>#REF!</v>
      </c>
      <c r="KMM1217" s="236" t="s">
        <v>28</v>
      </c>
      <c r="KMN1217" s="237" t="s">
        <v>25</v>
      </c>
      <c r="KMO1217" s="238">
        <v>7</v>
      </c>
      <c r="KMP1217" s="238">
        <v>2</v>
      </c>
      <c r="KMQ1217" s="239" t="s">
        <v>236</v>
      </c>
      <c r="KMR1217" s="240">
        <v>0</v>
      </c>
      <c r="KMS1217" s="240">
        <v>210</v>
      </c>
      <c r="KMT1217" s="235" t="e">
        <f>KMT1218+KMT1219</f>
        <v>#REF!</v>
      </c>
      <c r="KMU1217" s="236" t="s">
        <v>28</v>
      </c>
      <c r="KMV1217" s="237" t="s">
        <v>25</v>
      </c>
      <c r="KMW1217" s="238">
        <v>7</v>
      </c>
      <c r="KMX1217" s="238">
        <v>2</v>
      </c>
      <c r="KMY1217" s="239" t="s">
        <v>236</v>
      </c>
      <c r="KMZ1217" s="240">
        <v>0</v>
      </c>
      <c r="KNA1217" s="240">
        <v>210</v>
      </c>
      <c r="KNB1217" s="235" t="e">
        <f>KNB1218+KNB1219</f>
        <v>#REF!</v>
      </c>
      <c r="KNC1217" s="236" t="s">
        <v>28</v>
      </c>
      <c r="KND1217" s="237" t="s">
        <v>25</v>
      </c>
      <c r="KNE1217" s="238">
        <v>7</v>
      </c>
      <c r="KNF1217" s="238">
        <v>2</v>
      </c>
      <c r="KNG1217" s="239" t="s">
        <v>236</v>
      </c>
      <c r="KNH1217" s="240">
        <v>0</v>
      </c>
      <c r="KNI1217" s="240">
        <v>210</v>
      </c>
      <c r="KNJ1217" s="235" t="e">
        <f>KNJ1218+KNJ1219</f>
        <v>#REF!</v>
      </c>
      <c r="KNK1217" s="236" t="s">
        <v>28</v>
      </c>
      <c r="KNL1217" s="237" t="s">
        <v>25</v>
      </c>
      <c r="KNM1217" s="238">
        <v>7</v>
      </c>
      <c r="KNN1217" s="238">
        <v>2</v>
      </c>
      <c r="KNO1217" s="239" t="s">
        <v>236</v>
      </c>
      <c r="KNP1217" s="240">
        <v>0</v>
      </c>
      <c r="KNQ1217" s="240">
        <v>210</v>
      </c>
      <c r="KNR1217" s="235" t="e">
        <f>KNR1218+KNR1219</f>
        <v>#REF!</v>
      </c>
      <c r="KNS1217" s="236" t="s">
        <v>28</v>
      </c>
      <c r="KNT1217" s="237" t="s">
        <v>25</v>
      </c>
      <c r="KNU1217" s="238">
        <v>7</v>
      </c>
      <c r="KNV1217" s="238">
        <v>2</v>
      </c>
      <c r="KNW1217" s="239" t="s">
        <v>236</v>
      </c>
      <c r="KNX1217" s="240">
        <v>0</v>
      </c>
      <c r="KNY1217" s="240">
        <v>210</v>
      </c>
      <c r="KNZ1217" s="235" t="e">
        <f>KNZ1218+KNZ1219</f>
        <v>#REF!</v>
      </c>
      <c r="KOA1217" s="236" t="s">
        <v>28</v>
      </c>
      <c r="KOB1217" s="237" t="s">
        <v>25</v>
      </c>
      <c r="KOC1217" s="238">
        <v>7</v>
      </c>
      <c r="KOD1217" s="238">
        <v>2</v>
      </c>
      <c r="KOE1217" s="239" t="s">
        <v>236</v>
      </c>
      <c r="KOF1217" s="240">
        <v>0</v>
      </c>
      <c r="KOG1217" s="240">
        <v>210</v>
      </c>
      <c r="KOH1217" s="235" t="e">
        <f>KOH1218+KOH1219</f>
        <v>#REF!</v>
      </c>
      <c r="KOI1217" s="236" t="s">
        <v>28</v>
      </c>
      <c r="KOJ1217" s="237" t="s">
        <v>25</v>
      </c>
      <c r="KOK1217" s="238">
        <v>7</v>
      </c>
      <c r="KOL1217" s="238">
        <v>2</v>
      </c>
      <c r="KOM1217" s="239" t="s">
        <v>236</v>
      </c>
      <c r="KON1217" s="240">
        <v>0</v>
      </c>
      <c r="KOO1217" s="240">
        <v>210</v>
      </c>
      <c r="KOP1217" s="235" t="e">
        <f>KOP1218+KOP1219</f>
        <v>#REF!</v>
      </c>
      <c r="KOQ1217" s="236" t="s">
        <v>28</v>
      </c>
      <c r="KOR1217" s="237" t="s">
        <v>25</v>
      </c>
      <c r="KOS1217" s="238">
        <v>7</v>
      </c>
      <c r="KOT1217" s="238">
        <v>2</v>
      </c>
      <c r="KOU1217" s="239" t="s">
        <v>236</v>
      </c>
      <c r="KOV1217" s="240">
        <v>0</v>
      </c>
      <c r="KOW1217" s="240">
        <v>210</v>
      </c>
      <c r="KOX1217" s="235" t="e">
        <f>KOX1218+KOX1219</f>
        <v>#REF!</v>
      </c>
      <c r="KOY1217" s="236" t="s">
        <v>28</v>
      </c>
      <c r="KOZ1217" s="237" t="s">
        <v>25</v>
      </c>
      <c r="KPA1217" s="238">
        <v>7</v>
      </c>
      <c r="KPB1217" s="238">
        <v>2</v>
      </c>
      <c r="KPC1217" s="239" t="s">
        <v>236</v>
      </c>
      <c r="KPD1217" s="240">
        <v>0</v>
      </c>
      <c r="KPE1217" s="240">
        <v>210</v>
      </c>
      <c r="KPF1217" s="235" t="e">
        <f>KPF1218+KPF1219</f>
        <v>#REF!</v>
      </c>
      <c r="KPG1217" s="236" t="s">
        <v>28</v>
      </c>
      <c r="KPH1217" s="237" t="s">
        <v>25</v>
      </c>
      <c r="KPI1217" s="238">
        <v>7</v>
      </c>
      <c r="KPJ1217" s="238">
        <v>2</v>
      </c>
      <c r="KPK1217" s="239" t="s">
        <v>236</v>
      </c>
      <c r="KPL1217" s="240">
        <v>0</v>
      </c>
      <c r="KPM1217" s="240">
        <v>210</v>
      </c>
      <c r="KPN1217" s="235" t="e">
        <f>KPN1218+KPN1219</f>
        <v>#REF!</v>
      </c>
      <c r="KPO1217" s="236" t="s">
        <v>28</v>
      </c>
      <c r="KPP1217" s="237" t="s">
        <v>25</v>
      </c>
      <c r="KPQ1217" s="238">
        <v>7</v>
      </c>
      <c r="KPR1217" s="238">
        <v>2</v>
      </c>
      <c r="KPS1217" s="239" t="s">
        <v>236</v>
      </c>
      <c r="KPT1217" s="240">
        <v>0</v>
      </c>
      <c r="KPU1217" s="240">
        <v>210</v>
      </c>
      <c r="KPV1217" s="235" t="e">
        <f>KPV1218+KPV1219</f>
        <v>#REF!</v>
      </c>
      <c r="KPW1217" s="236" t="s">
        <v>28</v>
      </c>
      <c r="KPX1217" s="237" t="s">
        <v>25</v>
      </c>
      <c r="KPY1217" s="238">
        <v>7</v>
      </c>
      <c r="KPZ1217" s="238">
        <v>2</v>
      </c>
      <c r="KQA1217" s="239" t="s">
        <v>236</v>
      </c>
      <c r="KQB1217" s="240">
        <v>0</v>
      </c>
      <c r="KQC1217" s="240">
        <v>210</v>
      </c>
      <c r="KQD1217" s="235" t="e">
        <f>KQD1218+KQD1219</f>
        <v>#REF!</v>
      </c>
      <c r="KQE1217" s="236" t="s">
        <v>28</v>
      </c>
      <c r="KQF1217" s="237" t="s">
        <v>25</v>
      </c>
      <c r="KQG1217" s="238">
        <v>7</v>
      </c>
      <c r="KQH1217" s="238">
        <v>2</v>
      </c>
      <c r="KQI1217" s="239" t="s">
        <v>236</v>
      </c>
      <c r="KQJ1217" s="240">
        <v>0</v>
      </c>
      <c r="KQK1217" s="240">
        <v>210</v>
      </c>
      <c r="KQL1217" s="235" t="e">
        <f>KQL1218+KQL1219</f>
        <v>#REF!</v>
      </c>
      <c r="KQM1217" s="236" t="s">
        <v>28</v>
      </c>
      <c r="KQN1217" s="237" t="s">
        <v>25</v>
      </c>
      <c r="KQO1217" s="238">
        <v>7</v>
      </c>
      <c r="KQP1217" s="238">
        <v>2</v>
      </c>
      <c r="KQQ1217" s="239" t="s">
        <v>236</v>
      </c>
      <c r="KQR1217" s="240">
        <v>0</v>
      </c>
      <c r="KQS1217" s="240">
        <v>210</v>
      </c>
      <c r="KQT1217" s="235" t="e">
        <f>KQT1218+KQT1219</f>
        <v>#REF!</v>
      </c>
      <c r="KQU1217" s="236" t="s">
        <v>28</v>
      </c>
      <c r="KQV1217" s="237" t="s">
        <v>25</v>
      </c>
      <c r="KQW1217" s="238">
        <v>7</v>
      </c>
      <c r="KQX1217" s="238">
        <v>2</v>
      </c>
      <c r="KQY1217" s="239" t="s">
        <v>236</v>
      </c>
      <c r="KQZ1217" s="240">
        <v>0</v>
      </c>
      <c r="KRA1217" s="240">
        <v>210</v>
      </c>
      <c r="KRB1217" s="235" t="e">
        <f>KRB1218+KRB1219</f>
        <v>#REF!</v>
      </c>
      <c r="KRC1217" s="236" t="s">
        <v>28</v>
      </c>
      <c r="KRD1217" s="237" t="s">
        <v>25</v>
      </c>
      <c r="KRE1217" s="238">
        <v>7</v>
      </c>
      <c r="KRF1217" s="238">
        <v>2</v>
      </c>
      <c r="KRG1217" s="239" t="s">
        <v>236</v>
      </c>
      <c r="KRH1217" s="240">
        <v>0</v>
      </c>
      <c r="KRI1217" s="240">
        <v>210</v>
      </c>
      <c r="KRJ1217" s="235" t="e">
        <f>KRJ1218+KRJ1219</f>
        <v>#REF!</v>
      </c>
      <c r="KRK1217" s="236" t="s">
        <v>28</v>
      </c>
      <c r="KRL1217" s="237" t="s">
        <v>25</v>
      </c>
      <c r="KRM1217" s="238">
        <v>7</v>
      </c>
      <c r="KRN1217" s="238">
        <v>2</v>
      </c>
      <c r="KRO1217" s="239" t="s">
        <v>236</v>
      </c>
      <c r="KRP1217" s="240">
        <v>0</v>
      </c>
      <c r="KRQ1217" s="240">
        <v>210</v>
      </c>
      <c r="KRR1217" s="235" t="e">
        <f>KRR1218+KRR1219</f>
        <v>#REF!</v>
      </c>
      <c r="KRS1217" s="236" t="s">
        <v>28</v>
      </c>
      <c r="KRT1217" s="237" t="s">
        <v>25</v>
      </c>
      <c r="KRU1217" s="238">
        <v>7</v>
      </c>
      <c r="KRV1217" s="238">
        <v>2</v>
      </c>
      <c r="KRW1217" s="239" t="s">
        <v>236</v>
      </c>
      <c r="KRX1217" s="240">
        <v>0</v>
      </c>
      <c r="KRY1217" s="240">
        <v>210</v>
      </c>
      <c r="KRZ1217" s="235" t="e">
        <f>KRZ1218+KRZ1219</f>
        <v>#REF!</v>
      </c>
      <c r="KSA1217" s="236" t="s">
        <v>28</v>
      </c>
      <c r="KSB1217" s="237" t="s">
        <v>25</v>
      </c>
      <c r="KSC1217" s="238">
        <v>7</v>
      </c>
      <c r="KSD1217" s="238">
        <v>2</v>
      </c>
      <c r="KSE1217" s="239" t="s">
        <v>236</v>
      </c>
      <c r="KSF1217" s="240">
        <v>0</v>
      </c>
      <c r="KSG1217" s="240">
        <v>210</v>
      </c>
      <c r="KSH1217" s="235" t="e">
        <f>KSH1218+KSH1219</f>
        <v>#REF!</v>
      </c>
      <c r="KSI1217" s="236" t="s">
        <v>28</v>
      </c>
      <c r="KSJ1217" s="237" t="s">
        <v>25</v>
      </c>
      <c r="KSK1217" s="238">
        <v>7</v>
      </c>
      <c r="KSL1217" s="238">
        <v>2</v>
      </c>
      <c r="KSM1217" s="239" t="s">
        <v>236</v>
      </c>
      <c r="KSN1217" s="240">
        <v>0</v>
      </c>
      <c r="KSO1217" s="240">
        <v>210</v>
      </c>
      <c r="KSP1217" s="235" t="e">
        <f>KSP1218+KSP1219</f>
        <v>#REF!</v>
      </c>
      <c r="KSQ1217" s="236" t="s">
        <v>28</v>
      </c>
      <c r="KSR1217" s="237" t="s">
        <v>25</v>
      </c>
      <c r="KSS1217" s="238">
        <v>7</v>
      </c>
      <c r="KST1217" s="238">
        <v>2</v>
      </c>
      <c r="KSU1217" s="239" t="s">
        <v>236</v>
      </c>
      <c r="KSV1217" s="240">
        <v>0</v>
      </c>
      <c r="KSW1217" s="240">
        <v>210</v>
      </c>
      <c r="KSX1217" s="235" t="e">
        <f>KSX1218+KSX1219</f>
        <v>#REF!</v>
      </c>
      <c r="KSY1217" s="236" t="s">
        <v>28</v>
      </c>
      <c r="KSZ1217" s="237" t="s">
        <v>25</v>
      </c>
      <c r="KTA1217" s="238">
        <v>7</v>
      </c>
      <c r="KTB1217" s="238">
        <v>2</v>
      </c>
      <c r="KTC1217" s="239" t="s">
        <v>236</v>
      </c>
      <c r="KTD1217" s="240">
        <v>0</v>
      </c>
      <c r="KTE1217" s="240">
        <v>210</v>
      </c>
      <c r="KTF1217" s="235" t="e">
        <f>KTF1218+KTF1219</f>
        <v>#REF!</v>
      </c>
      <c r="KTG1217" s="236" t="s">
        <v>28</v>
      </c>
      <c r="KTH1217" s="237" t="s">
        <v>25</v>
      </c>
      <c r="KTI1217" s="238">
        <v>7</v>
      </c>
      <c r="KTJ1217" s="238">
        <v>2</v>
      </c>
      <c r="KTK1217" s="239" t="s">
        <v>236</v>
      </c>
      <c r="KTL1217" s="240">
        <v>0</v>
      </c>
      <c r="KTM1217" s="240">
        <v>210</v>
      </c>
      <c r="KTN1217" s="235" t="e">
        <f>KTN1218+KTN1219</f>
        <v>#REF!</v>
      </c>
      <c r="KTO1217" s="236" t="s">
        <v>28</v>
      </c>
      <c r="KTP1217" s="237" t="s">
        <v>25</v>
      </c>
      <c r="KTQ1217" s="238">
        <v>7</v>
      </c>
      <c r="KTR1217" s="238">
        <v>2</v>
      </c>
      <c r="KTS1217" s="239" t="s">
        <v>236</v>
      </c>
      <c r="KTT1217" s="240">
        <v>0</v>
      </c>
      <c r="KTU1217" s="240">
        <v>210</v>
      </c>
      <c r="KTV1217" s="235" t="e">
        <f>KTV1218+KTV1219</f>
        <v>#REF!</v>
      </c>
      <c r="KTW1217" s="236" t="s">
        <v>28</v>
      </c>
      <c r="KTX1217" s="237" t="s">
        <v>25</v>
      </c>
      <c r="KTY1217" s="238">
        <v>7</v>
      </c>
      <c r="KTZ1217" s="238">
        <v>2</v>
      </c>
      <c r="KUA1217" s="239" t="s">
        <v>236</v>
      </c>
      <c r="KUB1217" s="240">
        <v>0</v>
      </c>
      <c r="KUC1217" s="240">
        <v>210</v>
      </c>
      <c r="KUD1217" s="235" t="e">
        <f>KUD1218+KUD1219</f>
        <v>#REF!</v>
      </c>
      <c r="KUE1217" s="236" t="s">
        <v>28</v>
      </c>
      <c r="KUF1217" s="237" t="s">
        <v>25</v>
      </c>
      <c r="KUG1217" s="238">
        <v>7</v>
      </c>
      <c r="KUH1217" s="238">
        <v>2</v>
      </c>
      <c r="KUI1217" s="239" t="s">
        <v>236</v>
      </c>
      <c r="KUJ1217" s="240">
        <v>0</v>
      </c>
      <c r="KUK1217" s="240">
        <v>210</v>
      </c>
      <c r="KUL1217" s="235" t="e">
        <f>KUL1218+KUL1219</f>
        <v>#REF!</v>
      </c>
      <c r="KUM1217" s="236" t="s">
        <v>28</v>
      </c>
      <c r="KUN1217" s="237" t="s">
        <v>25</v>
      </c>
      <c r="KUO1217" s="238">
        <v>7</v>
      </c>
      <c r="KUP1217" s="238">
        <v>2</v>
      </c>
      <c r="KUQ1217" s="239" t="s">
        <v>236</v>
      </c>
      <c r="KUR1217" s="240">
        <v>0</v>
      </c>
      <c r="KUS1217" s="240">
        <v>210</v>
      </c>
      <c r="KUT1217" s="235" t="e">
        <f>KUT1218+KUT1219</f>
        <v>#REF!</v>
      </c>
      <c r="KUU1217" s="236" t="s">
        <v>28</v>
      </c>
      <c r="KUV1217" s="237" t="s">
        <v>25</v>
      </c>
      <c r="KUW1217" s="238">
        <v>7</v>
      </c>
      <c r="KUX1217" s="238">
        <v>2</v>
      </c>
      <c r="KUY1217" s="239" t="s">
        <v>236</v>
      </c>
      <c r="KUZ1217" s="240">
        <v>0</v>
      </c>
      <c r="KVA1217" s="240">
        <v>210</v>
      </c>
      <c r="KVB1217" s="235" t="e">
        <f>KVB1218+KVB1219</f>
        <v>#REF!</v>
      </c>
      <c r="KVC1217" s="236" t="s">
        <v>28</v>
      </c>
      <c r="KVD1217" s="237" t="s">
        <v>25</v>
      </c>
      <c r="KVE1217" s="238">
        <v>7</v>
      </c>
      <c r="KVF1217" s="238">
        <v>2</v>
      </c>
      <c r="KVG1217" s="239" t="s">
        <v>236</v>
      </c>
      <c r="KVH1217" s="240">
        <v>0</v>
      </c>
      <c r="KVI1217" s="240">
        <v>210</v>
      </c>
      <c r="KVJ1217" s="235" t="e">
        <f>KVJ1218+KVJ1219</f>
        <v>#REF!</v>
      </c>
      <c r="KVK1217" s="236" t="s">
        <v>28</v>
      </c>
      <c r="KVL1217" s="237" t="s">
        <v>25</v>
      </c>
      <c r="KVM1217" s="238">
        <v>7</v>
      </c>
      <c r="KVN1217" s="238">
        <v>2</v>
      </c>
      <c r="KVO1217" s="239" t="s">
        <v>236</v>
      </c>
      <c r="KVP1217" s="240">
        <v>0</v>
      </c>
      <c r="KVQ1217" s="240">
        <v>210</v>
      </c>
      <c r="KVR1217" s="235" t="e">
        <f>KVR1218+KVR1219</f>
        <v>#REF!</v>
      </c>
      <c r="KVS1217" s="236" t="s">
        <v>28</v>
      </c>
      <c r="KVT1217" s="237" t="s">
        <v>25</v>
      </c>
      <c r="KVU1217" s="238">
        <v>7</v>
      </c>
      <c r="KVV1217" s="238">
        <v>2</v>
      </c>
      <c r="KVW1217" s="239" t="s">
        <v>236</v>
      </c>
      <c r="KVX1217" s="240">
        <v>0</v>
      </c>
      <c r="KVY1217" s="240">
        <v>210</v>
      </c>
      <c r="KVZ1217" s="235" t="e">
        <f>KVZ1218+KVZ1219</f>
        <v>#REF!</v>
      </c>
      <c r="KWA1217" s="236" t="s">
        <v>28</v>
      </c>
      <c r="KWB1217" s="237" t="s">
        <v>25</v>
      </c>
      <c r="KWC1217" s="238">
        <v>7</v>
      </c>
      <c r="KWD1217" s="238">
        <v>2</v>
      </c>
      <c r="KWE1217" s="239" t="s">
        <v>236</v>
      </c>
      <c r="KWF1217" s="240">
        <v>0</v>
      </c>
      <c r="KWG1217" s="240">
        <v>210</v>
      </c>
      <c r="KWH1217" s="235" t="e">
        <f>KWH1218+KWH1219</f>
        <v>#REF!</v>
      </c>
      <c r="KWI1217" s="236" t="s">
        <v>28</v>
      </c>
      <c r="KWJ1217" s="237" t="s">
        <v>25</v>
      </c>
      <c r="KWK1217" s="238">
        <v>7</v>
      </c>
      <c r="KWL1217" s="238">
        <v>2</v>
      </c>
      <c r="KWM1217" s="239" t="s">
        <v>236</v>
      </c>
      <c r="KWN1217" s="240">
        <v>0</v>
      </c>
      <c r="KWO1217" s="240">
        <v>210</v>
      </c>
      <c r="KWP1217" s="235" t="e">
        <f>KWP1218+KWP1219</f>
        <v>#REF!</v>
      </c>
      <c r="KWQ1217" s="236" t="s">
        <v>28</v>
      </c>
      <c r="KWR1217" s="237" t="s">
        <v>25</v>
      </c>
      <c r="KWS1217" s="238">
        <v>7</v>
      </c>
      <c r="KWT1217" s="238">
        <v>2</v>
      </c>
      <c r="KWU1217" s="239" t="s">
        <v>236</v>
      </c>
      <c r="KWV1217" s="240">
        <v>0</v>
      </c>
      <c r="KWW1217" s="240">
        <v>210</v>
      </c>
      <c r="KWX1217" s="235" t="e">
        <f>KWX1218+KWX1219</f>
        <v>#REF!</v>
      </c>
      <c r="KWY1217" s="236" t="s">
        <v>28</v>
      </c>
      <c r="KWZ1217" s="237" t="s">
        <v>25</v>
      </c>
      <c r="KXA1217" s="238">
        <v>7</v>
      </c>
      <c r="KXB1217" s="238">
        <v>2</v>
      </c>
      <c r="KXC1217" s="239" t="s">
        <v>236</v>
      </c>
      <c r="KXD1217" s="240">
        <v>0</v>
      </c>
      <c r="KXE1217" s="240">
        <v>210</v>
      </c>
      <c r="KXF1217" s="235" t="e">
        <f>KXF1218+KXF1219</f>
        <v>#REF!</v>
      </c>
      <c r="KXG1217" s="236" t="s">
        <v>28</v>
      </c>
      <c r="KXH1217" s="237" t="s">
        <v>25</v>
      </c>
      <c r="KXI1217" s="238">
        <v>7</v>
      </c>
      <c r="KXJ1217" s="238">
        <v>2</v>
      </c>
      <c r="KXK1217" s="239" t="s">
        <v>236</v>
      </c>
      <c r="KXL1217" s="240">
        <v>0</v>
      </c>
      <c r="KXM1217" s="240">
        <v>210</v>
      </c>
      <c r="KXN1217" s="235" t="e">
        <f>KXN1218+KXN1219</f>
        <v>#REF!</v>
      </c>
      <c r="KXO1217" s="236" t="s">
        <v>28</v>
      </c>
      <c r="KXP1217" s="237" t="s">
        <v>25</v>
      </c>
      <c r="KXQ1217" s="238">
        <v>7</v>
      </c>
      <c r="KXR1217" s="238">
        <v>2</v>
      </c>
      <c r="KXS1217" s="239" t="s">
        <v>236</v>
      </c>
      <c r="KXT1217" s="240">
        <v>0</v>
      </c>
      <c r="KXU1217" s="240">
        <v>210</v>
      </c>
      <c r="KXV1217" s="235" t="e">
        <f>KXV1218+KXV1219</f>
        <v>#REF!</v>
      </c>
      <c r="KXW1217" s="236" t="s">
        <v>28</v>
      </c>
      <c r="KXX1217" s="237" t="s">
        <v>25</v>
      </c>
      <c r="KXY1217" s="238">
        <v>7</v>
      </c>
      <c r="KXZ1217" s="238">
        <v>2</v>
      </c>
      <c r="KYA1217" s="239" t="s">
        <v>236</v>
      </c>
      <c r="KYB1217" s="240">
        <v>0</v>
      </c>
      <c r="KYC1217" s="240">
        <v>210</v>
      </c>
      <c r="KYD1217" s="235" t="e">
        <f>KYD1218+KYD1219</f>
        <v>#REF!</v>
      </c>
      <c r="KYE1217" s="236" t="s">
        <v>28</v>
      </c>
      <c r="KYF1217" s="237" t="s">
        <v>25</v>
      </c>
      <c r="KYG1217" s="238">
        <v>7</v>
      </c>
      <c r="KYH1217" s="238">
        <v>2</v>
      </c>
      <c r="KYI1217" s="239" t="s">
        <v>236</v>
      </c>
      <c r="KYJ1217" s="240">
        <v>0</v>
      </c>
      <c r="KYK1217" s="240">
        <v>210</v>
      </c>
      <c r="KYL1217" s="235" t="e">
        <f>KYL1218+KYL1219</f>
        <v>#REF!</v>
      </c>
      <c r="KYM1217" s="236" t="s">
        <v>28</v>
      </c>
      <c r="KYN1217" s="237" t="s">
        <v>25</v>
      </c>
      <c r="KYO1217" s="238">
        <v>7</v>
      </c>
      <c r="KYP1217" s="238">
        <v>2</v>
      </c>
      <c r="KYQ1217" s="239" t="s">
        <v>236</v>
      </c>
      <c r="KYR1217" s="240">
        <v>0</v>
      </c>
      <c r="KYS1217" s="240">
        <v>210</v>
      </c>
      <c r="KYT1217" s="235" t="e">
        <f>KYT1218+KYT1219</f>
        <v>#REF!</v>
      </c>
      <c r="KYU1217" s="236" t="s">
        <v>28</v>
      </c>
      <c r="KYV1217" s="237" t="s">
        <v>25</v>
      </c>
      <c r="KYW1217" s="238">
        <v>7</v>
      </c>
      <c r="KYX1217" s="238">
        <v>2</v>
      </c>
      <c r="KYY1217" s="239" t="s">
        <v>236</v>
      </c>
      <c r="KYZ1217" s="240">
        <v>0</v>
      </c>
      <c r="KZA1217" s="240">
        <v>210</v>
      </c>
      <c r="KZB1217" s="235" t="e">
        <f>KZB1218+KZB1219</f>
        <v>#REF!</v>
      </c>
      <c r="KZC1217" s="236" t="s">
        <v>28</v>
      </c>
      <c r="KZD1217" s="237" t="s">
        <v>25</v>
      </c>
      <c r="KZE1217" s="238">
        <v>7</v>
      </c>
      <c r="KZF1217" s="238">
        <v>2</v>
      </c>
      <c r="KZG1217" s="239" t="s">
        <v>236</v>
      </c>
      <c r="KZH1217" s="240">
        <v>0</v>
      </c>
      <c r="KZI1217" s="240">
        <v>210</v>
      </c>
      <c r="KZJ1217" s="235" t="e">
        <f>KZJ1218+KZJ1219</f>
        <v>#REF!</v>
      </c>
      <c r="KZK1217" s="236" t="s">
        <v>28</v>
      </c>
      <c r="KZL1217" s="237" t="s">
        <v>25</v>
      </c>
      <c r="KZM1217" s="238">
        <v>7</v>
      </c>
      <c r="KZN1217" s="238">
        <v>2</v>
      </c>
      <c r="KZO1217" s="239" t="s">
        <v>236</v>
      </c>
      <c r="KZP1217" s="240">
        <v>0</v>
      </c>
      <c r="KZQ1217" s="240">
        <v>210</v>
      </c>
      <c r="KZR1217" s="235" t="e">
        <f>KZR1218+KZR1219</f>
        <v>#REF!</v>
      </c>
      <c r="KZS1217" s="236" t="s">
        <v>28</v>
      </c>
      <c r="KZT1217" s="237" t="s">
        <v>25</v>
      </c>
      <c r="KZU1217" s="238">
        <v>7</v>
      </c>
      <c r="KZV1217" s="238">
        <v>2</v>
      </c>
      <c r="KZW1217" s="239" t="s">
        <v>236</v>
      </c>
      <c r="KZX1217" s="240">
        <v>0</v>
      </c>
      <c r="KZY1217" s="240">
        <v>210</v>
      </c>
      <c r="KZZ1217" s="235" t="e">
        <f>KZZ1218+KZZ1219</f>
        <v>#REF!</v>
      </c>
      <c r="LAA1217" s="236" t="s">
        <v>28</v>
      </c>
      <c r="LAB1217" s="237" t="s">
        <v>25</v>
      </c>
      <c r="LAC1217" s="238">
        <v>7</v>
      </c>
      <c r="LAD1217" s="238">
        <v>2</v>
      </c>
      <c r="LAE1217" s="239" t="s">
        <v>236</v>
      </c>
      <c r="LAF1217" s="240">
        <v>0</v>
      </c>
      <c r="LAG1217" s="240">
        <v>210</v>
      </c>
      <c r="LAH1217" s="235" t="e">
        <f>LAH1218+LAH1219</f>
        <v>#REF!</v>
      </c>
      <c r="LAI1217" s="236" t="s">
        <v>28</v>
      </c>
      <c r="LAJ1217" s="237" t="s">
        <v>25</v>
      </c>
      <c r="LAK1217" s="238">
        <v>7</v>
      </c>
      <c r="LAL1217" s="238">
        <v>2</v>
      </c>
      <c r="LAM1217" s="239" t="s">
        <v>236</v>
      </c>
      <c r="LAN1217" s="240">
        <v>0</v>
      </c>
      <c r="LAO1217" s="240">
        <v>210</v>
      </c>
      <c r="LAP1217" s="235" t="e">
        <f>LAP1218+LAP1219</f>
        <v>#REF!</v>
      </c>
      <c r="LAQ1217" s="236" t="s">
        <v>28</v>
      </c>
      <c r="LAR1217" s="237" t="s">
        <v>25</v>
      </c>
      <c r="LAS1217" s="238">
        <v>7</v>
      </c>
      <c r="LAT1217" s="238">
        <v>2</v>
      </c>
      <c r="LAU1217" s="239" t="s">
        <v>236</v>
      </c>
      <c r="LAV1217" s="240">
        <v>0</v>
      </c>
      <c r="LAW1217" s="240">
        <v>210</v>
      </c>
      <c r="LAX1217" s="235" t="e">
        <f>LAX1218+LAX1219</f>
        <v>#REF!</v>
      </c>
      <c r="LAY1217" s="236" t="s">
        <v>28</v>
      </c>
      <c r="LAZ1217" s="237" t="s">
        <v>25</v>
      </c>
      <c r="LBA1217" s="238">
        <v>7</v>
      </c>
      <c r="LBB1217" s="238">
        <v>2</v>
      </c>
      <c r="LBC1217" s="239" t="s">
        <v>236</v>
      </c>
      <c r="LBD1217" s="240">
        <v>0</v>
      </c>
      <c r="LBE1217" s="240">
        <v>210</v>
      </c>
      <c r="LBF1217" s="235" t="e">
        <f>LBF1218+LBF1219</f>
        <v>#REF!</v>
      </c>
      <c r="LBG1217" s="236" t="s">
        <v>28</v>
      </c>
      <c r="LBH1217" s="237" t="s">
        <v>25</v>
      </c>
      <c r="LBI1217" s="238">
        <v>7</v>
      </c>
      <c r="LBJ1217" s="238">
        <v>2</v>
      </c>
      <c r="LBK1217" s="239" t="s">
        <v>236</v>
      </c>
      <c r="LBL1217" s="240">
        <v>0</v>
      </c>
      <c r="LBM1217" s="240">
        <v>210</v>
      </c>
      <c r="LBN1217" s="235" t="e">
        <f>LBN1218+LBN1219</f>
        <v>#REF!</v>
      </c>
      <c r="LBO1217" s="236" t="s">
        <v>28</v>
      </c>
      <c r="LBP1217" s="237" t="s">
        <v>25</v>
      </c>
      <c r="LBQ1217" s="238">
        <v>7</v>
      </c>
      <c r="LBR1217" s="238">
        <v>2</v>
      </c>
      <c r="LBS1217" s="239" t="s">
        <v>236</v>
      </c>
      <c r="LBT1217" s="240">
        <v>0</v>
      </c>
      <c r="LBU1217" s="240">
        <v>210</v>
      </c>
      <c r="LBV1217" s="235" t="e">
        <f>LBV1218+LBV1219</f>
        <v>#REF!</v>
      </c>
      <c r="LBW1217" s="236" t="s">
        <v>28</v>
      </c>
      <c r="LBX1217" s="237" t="s">
        <v>25</v>
      </c>
      <c r="LBY1217" s="238">
        <v>7</v>
      </c>
      <c r="LBZ1217" s="238">
        <v>2</v>
      </c>
      <c r="LCA1217" s="239" t="s">
        <v>236</v>
      </c>
      <c r="LCB1217" s="240">
        <v>0</v>
      </c>
      <c r="LCC1217" s="240">
        <v>210</v>
      </c>
      <c r="LCD1217" s="235" t="e">
        <f>LCD1218+LCD1219</f>
        <v>#REF!</v>
      </c>
      <c r="LCE1217" s="236" t="s">
        <v>28</v>
      </c>
      <c r="LCF1217" s="237" t="s">
        <v>25</v>
      </c>
      <c r="LCG1217" s="238">
        <v>7</v>
      </c>
      <c r="LCH1217" s="238">
        <v>2</v>
      </c>
      <c r="LCI1217" s="239" t="s">
        <v>236</v>
      </c>
      <c r="LCJ1217" s="240">
        <v>0</v>
      </c>
      <c r="LCK1217" s="240">
        <v>210</v>
      </c>
      <c r="LCL1217" s="235" t="e">
        <f>LCL1218+LCL1219</f>
        <v>#REF!</v>
      </c>
      <c r="LCM1217" s="236" t="s">
        <v>28</v>
      </c>
      <c r="LCN1217" s="237" t="s">
        <v>25</v>
      </c>
      <c r="LCO1217" s="238">
        <v>7</v>
      </c>
      <c r="LCP1217" s="238">
        <v>2</v>
      </c>
      <c r="LCQ1217" s="239" t="s">
        <v>236</v>
      </c>
      <c r="LCR1217" s="240">
        <v>0</v>
      </c>
      <c r="LCS1217" s="240">
        <v>210</v>
      </c>
      <c r="LCT1217" s="235" t="e">
        <f>LCT1218+LCT1219</f>
        <v>#REF!</v>
      </c>
      <c r="LCU1217" s="236" t="s">
        <v>28</v>
      </c>
      <c r="LCV1217" s="237" t="s">
        <v>25</v>
      </c>
      <c r="LCW1217" s="238">
        <v>7</v>
      </c>
      <c r="LCX1217" s="238">
        <v>2</v>
      </c>
      <c r="LCY1217" s="239" t="s">
        <v>236</v>
      </c>
      <c r="LCZ1217" s="240">
        <v>0</v>
      </c>
      <c r="LDA1217" s="240">
        <v>210</v>
      </c>
      <c r="LDB1217" s="235" t="e">
        <f>LDB1218+LDB1219</f>
        <v>#REF!</v>
      </c>
      <c r="LDC1217" s="236" t="s">
        <v>28</v>
      </c>
      <c r="LDD1217" s="237" t="s">
        <v>25</v>
      </c>
      <c r="LDE1217" s="238">
        <v>7</v>
      </c>
      <c r="LDF1217" s="238">
        <v>2</v>
      </c>
      <c r="LDG1217" s="239" t="s">
        <v>236</v>
      </c>
      <c r="LDH1217" s="240">
        <v>0</v>
      </c>
      <c r="LDI1217" s="240">
        <v>210</v>
      </c>
      <c r="LDJ1217" s="235" t="e">
        <f>LDJ1218+LDJ1219</f>
        <v>#REF!</v>
      </c>
      <c r="LDK1217" s="236" t="s">
        <v>28</v>
      </c>
      <c r="LDL1217" s="237" t="s">
        <v>25</v>
      </c>
      <c r="LDM1217" s="238">
        <v>7</v>
      </c>
      <c r="LDN1217" s="238">
        <v>2</v>
      </c>
      <c r="LDO1217" s="239" t="s">
        <v>236</v>
      </c>
      <c r="LDP1217" s="240">
        <v>0</v>
      </c>
      <c r="LDQ1217" s="240">
        <v>210</v>
      </c>
      <c r="LDR1217" s="235" t="e">
        <f>LDR1218+LDR1219</f>
        <v>#REF!</v>
      </c>
      <c r="LDS1217" s="236" t="s">
        <v>28</v>
      </c>
      <c r="LDT1217" s="237" t="s">
        <v>25</v>
      </c>
      <c r="LDU1217" s="238">
        <v>7</v>
      </c>
      <c r="LDV1217" s="238">
        <v>2</v>
      </c>
      <c r="LDW1217" s="239" t="s">
        <v>236</v>
      </c>
      <c r="LDX1217" s="240">
        <v>0</v>
      </c>
      <c r="LDY1217" s="240">
        <v>210</v>
      </c>
      <c r="LDZ1217" s="235" t="e">
        <f>LDZ1218+LDZ1219</f>
        <v>#REF!</v>
      </c>
      <c r="LEA1217" s="236" t="s">
        <v>28</v>
      </c>
      <c r="LEB1217" s="237" t="s">
        <v>25</v>
      </c>
      <c r="LEC1217" s="238">
        <v>7</v>
      </c>
      <c r="LED1217" s="238">
        <v>2</v>
      </c>
      <c r="LEE1217" s="239" t="s">
        <v>236</v>
      </c>
      <c r="LEF1217" s="240">
        <v>0</v>
      </c>
      <c r="LEG1217" s="240">
        <v>210</v>
      </c>
      <c r="LEH1217" s="235" t="e">
        <f>LEH1218+LEH1219</f>
        <v>#REF!</v>
      </c>
      <c r="LEI1217" s="236" t="s">
        <v>28</v>
      </c>
      <c r="LEJ1217" s="237" t="s">
        <v>25</v>
      </c>
      <c r="LEK1217" s="238">
        <v>7</v>
      </c>
      <c r="LEL1217" s="238">
        <v>2</v>
      </c>
      <c r="LEM1217" s="239" t="s">
        <v>236</v>
      </c>
      <c r="LEN1217" s="240">
        <v>0</v>
      </c>
      <c r="LEO1217" s="240">
        <v>210</v>
      </c>
      <c r="LEP1217" s="235" t="e">
        <f>LEP1218+LEP1219</f>
        <v>#REF!</v>
      </c>
      <c r="LEQ1217" s="236" t="s">
        <v>28</v>
      </c>
      <c r="LER1217" s="237" t="s">
        <v>25</v>
      </c>
      <c r="LES1217" s="238">
        <v>7</v>
      </c>
      <c r="LET1217" s="238">
        <v>2</v>
      </c>
      <c r="LEU1217" s="239" t="s">
        <v>236</v>
      </c>
      <c r="LEV1217" s="240">
        <v>0</v>
      </c>
      <c r="LEW1217" s="240">
        <v>210</v>
      </c>
      <c r="LEX1217" s="235" t="e">
        <f>LEX1218+LEX1219</f>
        <v>#REF!</v>
      </c>
      <c r="LEY1217" s="236" t="s">
        <v>28</v>
      </c>
      <c r="LEZ1217" s="237" t="s">
        <v>25</v>
      </c>
      <c r="LFA1217" s="238">
        <v>7</v>
      </c>
      <c r="LFB1217" s="238">
        <v>2</v>
      </c>
      <c r="LFC1217" s="239" t="s">
        <v>236</v>
      </c>
      <c r="LFD1217" s="240">
        <v>0</v>
      </c>
      <c r="LFE1217" s="240">
        <v>210</v>
      </c>
      <c r="LFF1217" s="235" t="e">
        <f>LFF1218+LFF1219</f>
        <v>#REF!</v>
      </c>
      <c r="LFG1217" s="236" t="s">
        <v>28</v>
      </c>
      <c r="LFH1217" s="237" t="s">
        <v>25</v>
      </c>
      <c r="LFI1217" s="238">
        <v>7</v>
      </c>
      <c r="LFJ1217" s="238">
        <v>2</v>
      </c>
      <c r="LFK1217" s="239" t="s">
        <v>236</v>
      </c>
      <c r="LFL1217" s="240">
        <v>0</v>
      </c>
      <c r="LFM1217" s="240">
        <v>210</v>
      </c>
      <c r="LFN1217" s="235" t="e">
        <f>LFN1218+LFN1219</f>
        <v>#REF!</v>
      </c>
      <c r="LFO1217" s="236" t="s">
        <v>28</v>
      </c>
      <c r="LFP1217" s="237" t="s">
        <v>25</v>
      </c>
      <c r="LFQ1217" s="238">
        <v>7</v>
      </c>
      <c r="LFR1217" s="238">
        <v>2</v>
      </c>
      <c r="LFS1217" s="239" t="s">
        <v>236</v>
      </c>
      <c r="LFT1217" s="240">
        <v>0</v>
      </c>
      <c r="LFU1217" s="240">
        <v>210</v>
      </c>
      <c r="LFV1217" s="235" t="e">
        <f>LFV1218+LFV1219</f>
        <v>#REF!</v>
      </c>
      <c r="LFW1217" s="236" t="s">
        <v>28</v>
      </c>
      <c r="LFX1217" s="237" t="s">
        <v>25</v>
      </c>
      <c r="LFY1217" s="238">
        <v>7</v>
      </c>
      <c r="LFZ1217" s="238">
        <v>2</v>
      </c>
      <c r="LGA1217" s="239" t="s">
        <v>236</v>
      </c>
      <c r="LGB1217" s="240">
        <v>0</v>
      </c>
      <c r="LGC1217" s="240">
        <v>210</v>
      </c>
      <c r="LGD1217" s="235" t="e">
        <f>LGD1218+LGD1219</f>
        <v>#REF!</v>
      </c>
      <c r="LGE1217" s="236" t="s">
        <v>28</v>
      </c>
      <c r="LGF1217" s="237" t="s">
        <v>25</v>
      </c>
      <c r="LGG1217" s="238">
        <v>7</v>
      </c>
      <c r="LGH1217" s="238">
        <v>2</v>
      </c>
      <c r="LGI1217" s="239" t="s">
        <v>236</v>
      </c>
      <c r="LGJ1217" s="240">
        <v>0</v>
      </c>
      <c r="LGK1217" s="240">
        <v>210</v>
      </c>
      <c r="LGL1217" s="235" t="e">
        <f>LGL1218+LGL1219</f>
        <v>#REF!</v>
      </c>
      <c r="LGM1217" s="236" t="s">
        <v>28</v>
      </c>
      <c r="LGN1217" s="237" t="s">
        <v>25</v>
      </c>
      <c r="LGO1217" s="238">
        <v>7</v>
      </c>
      <c r="LGP1217" s="238">
        <v>2</v>
      </c>
      <c r="LGQ1217" s="239" t="s">
        <v>236</v>
      </c>
      <c r="LGR1217" s="240">
        <v>0</v>
      </c>
      <c r="LGS1217" s="240">
        <v>210</v>
      </c>
      <c r="LGT1217" s="235" t="e">
        <f>LGT1218+LGT1219</f>
        <v>#REF!</v>
      </c>
      <c r="LGU1217" s="236" t="s">
        <v>28</v>
      </c>
      <c r="LGV1217" s="237" t="s">
        <v>25</v>
      </c>
      <c r="LGW1217" s="238">
        <v>7</v>
      </c>
      <c r="LGX1217" s="238">
        <v>2</v>
      </c>
      <c r="LGY1217" s="239" t="s">
        <v>236</v>
      </c>
      <c r="LGZ1217" s="240">
        <v>0</v>
      </c>
      <c r="LHA1217" s="240">
        <v>210</v>
      </c>
      <c r="LHB1217" s="235" t="e">
        <f>LHB1218+LHB1219</f>
        <v>#REF!</v>
      </c>
      <c r="LHC1217" s="236" t="s">
        <v>28</v>
      </c>
      <c r="LHD1217" s="237" t="s">
        <v>25</v>
      </c>
      <c r="LHE1217" s="238">
        <v>7</v>
      </c>
      <c r="LHF1217" s="238">
        <v>2</v>
      </c>
      <c r="LHG1217" s="239" t="s">
        <v>236</v>
      </c>
      <c r="LHH1217" s="240">
        <v>0</v>
      </c>
      <c r="LHI1217" s="240">
        <v>210</v>
      </c>
      <c r="LHJ1217" s="235" t="e">
        <f>LHJ1218+LHJ1219</f>
        <v>#REF!</v>
      </c>
      <c r="LHK1217" s="236" t="s">
        <v>28</v>
      </c>
      <c r="LHL1217" s="237" t="s">
        <v>25</v>
      </c>
      <c r="LHM1217" s="238">
        <v>7</v>
      </c>
      <c r="LHN1217" s="238">
        <v>2</v>
      </c>
      <c r="LHO1217" s="239" t="s">
        <v>236</v>
      </c>
      <c r="LHP1217" s="240">
        <v>0</v>
      </c>
      <c r="LHQ1217" s="240">
        <v>210</v>
      </c>
      <c r="LHR1217" s="235" t="e">
        <f>LHR1218+LHR1219</f>
        <v>#REF!</v>
      </c>
      <c r="LHS1217" s="236" t="s">
        <v>28</v>
      </c>
      <c r="LHT1217" s="237" t="s">
        <v>25</v>
      </c>
      <c r="LHU1217" s="238">
        <v>7</v>
      </c>
      <c r="LHV1217" s="238">
        <v>2</v>
      </c>
      <c r="LHW1217" s="239" t="s">
        <v>236</v>
      </c>
      <c r="LHX1217" s="240">
        <v>0</v>
      </c>
      <c r="LHY1217" s="240">
        <v>210</v>
      </c>
      <c r="LHZ1217" s="235" t="e">
        <f>LHZ1218+LHZ1219</f>
        <v>#REF!</v>
      </c>
      <c r="LIA1217" s="236" t="s">
        <v>28</v>
      </c>
      <c r="LIB1217" s="237" t="s">
        <v>25</v>
      </c>
      <c r="LIC1217" s="238">
        <v>7</v>
      </c>
      <c r="LID1217" s="238">
        <v>2</v>
      </c>
      <c r="LIE1217" s="239" t="s">
        <v>236</v>
      </c>
      <c r="LIF1217" s="240">
        <v>0</v>
      </c>
      <c r="LIG1217" s="240">
        <v>210</v>
      </c>
      <c r="LIH1217" s="235" t="e">
        <f>LIH1218+LIH1219</f>
        <v>#REF!</v>
      </c>
      <c r="LII1217" s="236" t="s">
        <v>28</v>
      </c>
      <c r="LIJ1217" s="237" t="s">
        <v>25</v>
      </c>
      <c r="LIK1217" s="238">
        <v>7</v>
      </c>
      <c r="LIL1217" s="238">
        <v>2</v>
      </c>
      <c r="LIM1217" s="239" t="s">
        <v>236</v>
      </c>
      <c r="LIN1217" s="240">
        <v>0</v>
      </c>
      <c r="LIO1217" s="240">
        <v>210</v>
      </c>
      <c r="LIP1217" s="235" t="e">
        <f>LIP1218+LIP1219</f>
        <v>#REF!</v>
      </c>
      <c r="LIQ1217" s="236" t="s">
        <v>28</v>
      </c>
      <c r="LIR1217" s="237" t="s">
        <v>25</v>
      </c>
      <c r="LIS1217" s="238">
        <v>7</v>
      </c>
      <c r="LIT1217" s="238">
        <v>2</v>
      </c>
      <c r="LIU1217" s="239" t="s">
        <v>236</v>
      </c>
      <c r="LIV1217" s="240">
        <v>0</v>
      </c>
      <c r="LIW1217" s="240">
        <v>210</v>
      </c>
      <c r="LIX1217" s="235" t="e">
        <f>LIX1218+LIX1219</f>
        <v>#REF!</v>
      </c>
      <c r="LIY1217" s="236" t="s">
        <v>28</v>
      </c>
      <c r="LIZ1217" s="237" t="s">
        <v>25</v>
      </c>
      <c r="LJA1217" s="238">
        <v>7</v>
      </c>
      <c r="LJB1217" s="238">
        <v>2</v>
      </c>
      <c r="LJC1217" s="239" t="s">
        <v>236</v>
      </c>
      <c r="LJD1217" s="240">
        <v>0</v>
      </c>
      <c r="LJE1217" s="240">
        <v>210</v>
      </c>
      <c r="LJF1217" s="235" t="e">
        <f>LJF1218+LJF1219</f>
        <v>#REF!</v>
      </c>
      <c r="LJG1217" s="236" t="s">
        <v>28</v>
      </c>
      <c r="LJH1217" s="237" t="s">
        <v>25</v>
      </c>
      <c r="LJI1217" s="238">
        <v>7</v>
      </c>
      <c r="LJJ1217" s="238">
        <v>2</v>
      </c>
      <c r="LJK1217" s="239" t="s">
        <v>236</v>
      </c>
      <c r="LJL1217" s="240">
        <v>0</v>
      </c>
      <c r="LJM1217" s="240">
        <v>210</v>
      </c>
      <c r="LJN1217" s="235" t="e">
        <f>LJN1218+LJN1219</f>
        <v>#REF!</v>
      </c>
      <c r="LJO1217" s="236" t="s">
        <v>28</v>
      </c>
      <c r="LJP1217" s="237" t="s">
        <v>25</v>
      </c>
      <c r="LJQ1217" s="238">
        <v>7</v>
      </c>
      <c r="LJR1217" s="238">
        <v>2</v>
      </c>
      <c r="LJS1217" s="239" t="s">
        <v>236</v>
      </c>
      <c r="LJT1217" s="240">
        <v>0</v>
      </c>
      <c r="LJU1217" s="240">
        <v>210</v>
      </c>
      <c r="LJV1217" s="235" t="e">
        <f>LJV1218+LJV1219</f>
        <v>#REF!</v>
      </c>
      <c r="LJW1217" s="236" t="s">
        <v>28</v>
      </c>
      <c r="LJX1217" s="237" t="s">
        <v>25</v>
      </c>
      <c r="LJY1217" s="238">
        <v>7</v>
      </c>
      <c r="LJZ1217" s="238">
        <v>2</v>
      </c>
      <c r="LKA1217" s="239" t="s">
        <v>236</v>
      </c>
      <c r="LKB1217" s="240">
        <v>0</v>
      </c>
      <c r="LKC1217" s="240">
        <v>210</v>
      </c>
      <c r="LKD1217" s="235" t="e">
        <f>LKD1218+LKD1219</f>
        <v>#REF!</v>
      </c>
      <c r="LKE1217" s="236" t="s">
        <v>28</v>
      </c>
      <c r="LKF1217" s="237" t="s">
        <v>25</v>
      </c>
      <c r="LKG1217" s="238">
        <v>7</v>
      </c>
      <c r="LKH1217" s="238">
        <v>2</v>
      </c>
      <c r="LKI1217" s="239" t="s">
        <v>236</v>
      </c>
      <c r="LKJ1217" s="240">
        <v>0</v>
      </c>
      <c r="LKK1217" s="240">
        <v>210</v>
      </c>
      <c r="LKL1217" s="235" t="e">
        <f>LKL1218+LKL1219</f>
        <v>#REF!</v>
      </c>
      <c r="LKM1217" s="236" t="s">
        <v>28</v>
      </c>
      <c r="LKN1217" s="237" t="s">
        <v>25</v>
      </c>
      <c r="LKO1217" s="238">
        <v>7</v>
      </c>
      <c r="LKP1217" s="238">
        <v>2</v>
      </c>
      <c r="LKQ1217" s="239" t="s">
        <v>236</v>
      </c>
      <c r="LKR1217" s="240">
        <v>0</v>
      </c>
      <c r="LKS1217" s="240">
        <v>210</v>
      </c>
      <c r="LKT1217" s="235" t="e">
        <f>LKT1218+LKT1219</f>
        <v>#REF!</v>
      </c>
      <c r="LKU1217" s="236" t="s">
        <v>28</v>
      </c>
      <c r="LKV1217" s="237" t="s">
        <v>25</v>
      </c>
      <c r="LKW1217" s="238">
        <v>7</v>
      </c>
      <c r="LKX1217" s="238">
        <v>2</v>
      </c>
      <c r="LKY1217" s="239" t="s">
        <v>236</v>
      </c>
      <c r="LKZ1217" s="240">
        <v>0</v>
      </c>
      <c r="LLA1217" s="240">
        <v>210</v>
      </c>
      <c r="LLB1217" s="235" t="e">
        <f>LLB1218+LLB1219</f>
        <v>#REF!</v>
      </c>
      <c r="LLC1217" s="236" t="s">
        <v>28</v>
      </c>
      <c r="LLD1217" s="237" t="s">
        <v>25</v>
      </c>
      <c r="LLE1217" s="238">
        <v>7</v>
      </c>
      <c r="LLF1217" s="238">
        <v>2</v>
      </c>
      <c r="LLG1217" s="239" t="s">
        <v>236</v>
      </c>
      <c r="LLH1217" s="240">
        <v>0</v>
      </c>
      <c r="LLI1217" s="240">
        <v>210</v>
      </c>
      <c r="LLJ1217" s="235" t="e">
        <f>LLJ1218+LLJ1219</f>
        <v>#REF!</v>
      </c>
      <c r="LLK1217" s="236" t="s">
        <v>28</v>
      </c>
      <c r="LLL1217" s="237" t="s">
        <v>25</v>
      </c>
      <c r="LLM1217" s="238">
        <v>7</v>
      </c>
      <c r="LLN1217" s="238">
        <v>2</v>
      </c>
      <c r="LLO1217" s="239" t="s">
        <v>236</v>
      </c>
      <c r="LLP1217" s="240">
        <v>0</v>
      </c>
      <c r="LLQ1217" s="240">
        <v>210</v>
      </c>
      <c r="LLR1217" s="235" t="e">
        <f>LLR1218+LLR1219</f>
        <v>#REF!</v>
      </c>
      <c r="LLS1217" s="236" t="s">
        <v>28</v>
      </c>
      <c r="LLT1217" s="237" t="s">
        <v>25</v>
      </c>
      <c r="LLU1217" s="238">
        <v>7</v>
      </c>
      <c r="LLV1217" s="238">
        <v>2</v>
      </c>
      <c r="LLW1217" s="239" t="s">
        <v>236</v>
      </c>
      <c r="LLX1217" s="240">
        <v>0</v>
      </c>
      <c r="LLY1217" s="240">
        <v>210</v>
      </c>
      <c r="LLZ1217" s="235" t="e">
        <f>LLZ1218+LLZ1219</f>
        <v>#REF!</v>
      </c>
      <c r="LMA1217" s="236" t="s">
        <v>28</v>
      </c>
      <c r="LMB1217" s="237" t="s">
        <v>25</v>
      </c>
      <c r="LMC1217" s="238">
        <v>7</v>
      </c>
      <c r="LMD1217" s="238">
        <v>2</v>
      </c>
      <c r="LME1217" s="239" t="s">
        <v>236</v>
      </c>
      <c r="LMF1217" s="240">
        <v>0</v>
      </c>
      <c r="LMG1217" s="240">
        <v>210</v>
      </c>
      <c r="LMH1217" s="235" t="e">
        <f>LMH1218+LMH1219</f>
        <v>#REF!</v>
      </c>
      <c r="LMI1217" s="236" t="s">
        <v>28</v>
      </c>
      <c r="LMJ1217" s="237" t="s">
        <v>25</v>
      </c>
      <c r="LMK1217" s="238">
        <v>7</v>
      </c>
      <c r="LML1217" s="238">
        <v>2</v>
      </c>
      <c r="LMM1217" s="239" t="s">
        <v>236</v>
      </c>
      <c r="LMN1217" s="240">
        <v>0</v>
      </c>
      <c r="LMO1217" s="240">
        <v>210</v>
      </c>
      <c r="LMP1217" s="235" t="e">
        <f>LMP1218+LMP1219</f>
        <v>#REF!</v>
      </c>
      <c r="LMQ1217" s="236" t="s">
        <v>28</v>
      </c>
      <c r="LMR1217" s="237" t="s">
        <v>25</v>
      </c>
      <c r="LMS1217" s="238">
        <v>7</v>
      </c>
      <c r="LMT1217" s="238">
        <v>2</v>
      </c>
      <c r="LMU1217" s="239" t="s">
        <v>236</v>
      </c>
      <c r="LMV1217" s="240">
        <v>0</v>
      </c>
      <c r="LMW1217" s="240">
        <v>210</v>
      </c>
      <c r="LMX1217" s="235" t="e">
        <f>LMX1218+LMX1219</f>
        <v>#REF!</v>
      </c>
      <c r="LMY1217" s="236" t="s">
        <v>28</v>
      </c>
      <c r="LMZ1217" s="237" t="s">
        <v>25</v>
      </c>
      <c r="LNA1217" s="238">
        <v>7</v>
      </c>
      <c r="LNB1217" s="238">
        <v>2</v>
      </c>
      <c r="LNC1217" s="239" t="s">
        <v>236</v>
      </c>
      <c r="LND1217" s="240">
        <v>0</v>
      </c>
      <c r="LNE1217" s="240">
        <v>210</v>
      </c>
      <c r="LNF1217" s="235" t="e">
        <f>LNF1218+LNF1219</f>
        <v>#REF!</v>
      </c>
      <c r="LNG1217" s="236" t="s">
        <v>28</v>
      </c>
      <c r="LNH1217" s="237" t="s">
        <v>25</v>
      </c>
      <c r="LNI1217" s="238">
        <v>7</v>
      </c>
      <c r="LNJ1217" s="238">
        <v>2</v>
      </c>
      <c r="LNK1217" s="239" t="s">
        <v>236</v>
      </c>
      <c r="LNL1217" s="240">
        <v>0</v>
      </c>
      <c r="LNM1217" s="240">
        <v>210</v>
      </c>
      <c r="LNN1217" s="235" t="e">
        <f>LNN1218+LNN1219</f>
        <v>#REF!</v>
      </c>
      <c r="LNO1217" s="236" t="s">
        <v>28</v>
      </c>
      <c r="LNP1217" s="237" t="s">
        <v>25</v>
      </c>
      <c r="LNQ1217" s="238">
        <v>7</v>
      </c>
      <c r="LNR1217" s="238">
        <v>2</v>
      </c>
      <c r="LNS1217" s="239" t="s">
        <v>236</v>
      </c>
      <c r="LNT1217" s="240">
        <v>0</v>
      </c>
      <c r="LNU1217" s="240">
        <v>210</v>
      </c>
      <c r="LNV1217" s="235" t="e">
        <f>LNV1218+LNV1219</f>
        <v>#REF!</v>
      </c>
      <c r="LNW1217" s="236" t="s">
        <v>28</v>
      </c>
      <c r="LNX1217" s="237" t="s">
        <v>25</v>
      </c>
      <c r="LNY1217" s="238">
        <v>7</v>
      </c>
      <c r="LNZ1217" s="238">
        <v>2</v>
      </c>
      <c r="LOA1217" s="239" t="s">
        <v>236</v>
      </c>
      <c r="LOB1217" s="240">
        <v>0</v>
      </c>
      <c r="LOC1217" s="240">
        <v>210</v>
      </c>
      <c r="LOD1217" s="235" t="e">
        <f>LOD1218+LOD1219</f>
        <v>#REF!</v>
      </c>
      <c r="LOE1217" s="236" t="s">
        <v>28</v>
      </c>
      <c r="LOF1217" s="237" t="s">
        <v>25</v>
      </c>
      <c r="LOG1217" s="238">
        <v>7</v>
      </c>
      <c r="LOH1217" s="238">
        <v>2</v>
      </c>
      <c r="LOI1217" s="239" t="s">
        <v>236</v>
      </c>
      <c r="LOJ1217" s="240">
        <v>0</v>
      </c>
      <c r="LOK1217" s="240">
        <v>210</v>
      </c>
      <c r="LOL1217" s="235" t="e">
        <f>LOL1218+LOL1219</f>
        <v>#REF!</v>
      </c>
      <c r="LOM1217" s="236" t="s">
        <v>28</v>
      </c>
      <c r="LON1217" s="237" t="s">
        <v>25</v>
      </c>
      <c r="LOO1217" s="238">
        <v>7</v>
      </c>
      <c r="LOP1217" s="238">
        <v>2</v>
      </c>
      <c r="LOQ1217" s="239" t="s">
        <v>236</v>
      </c>
      <c r="LOR1217" s="240">
        <v>0</v>
      </c>
      <c r="LOS1217" s="240">
        <v>210</v>
      </c>
      <c r="LOT1217" s="235" t="e">
        <f>LOT1218+LOT1219</f>
        <v>#REF!</v>
      </c>
      <c r="LOU1217" s="236" t="s">
        <v>28</v>
      </c>
      <c r="LOV1217" s="237" t="s">
        <v>25</v>
      </c>
      <c r="LOW1217" s="238">
        <v>7</v>
      </c>
      <c r="LOX1217" s="238">
        <v>2</v>
      </c>
      <c r="LOY1217" s="239" t="s">
        <v>236</v>
      </c>
      <c r="LOZ1217" s="240">
        <v>0</v>
      </c>
      <c r="LPA1217" s="240">
        <v>210</v>
      </c>
      <c r="LPB1217" s="235" t="e">
        <f>LPB1218+LPB1219</f>
        <v>#REF!</v>
      </c>
      <c r="LPC1217" s="236" t="s">
        <v>28</v>
      </c>
      <c r="LPD1217" s="237" t="s">
        <v>25</v>
      </c>
      <c r="LPE1217" s="238">
        <v>7</v>
      </c>
      <c r="LPF1217" s="238">
        <v>2</v>
      </c>
      <c r="LPG1217" s="239" t="s">
        <v>236</v>
      </c>
      <c r="LPH1217" s="240">
        <v>0</v>
      </c>
      <c r="LPI1217" s="240">
        <v>210</v>
      </c>
      <c r="LPJ1217" s="235" t="e">
        <f>LPJ1218+LPJ1219</f>
        <v>#REF!</v>
      </c>
      <c r="LPK1217" s="236" t="s">
        <v>28</v>
      </c>
      <c r="LPL1217" s="237" t="s">
        <v>25</v>
      </c>
      <c r="LPM1217" s="238">
        <v>7</v>
      </c>
      <c r="LPN1217" s="238">
        <v>2</v>
      </c>
      <c r="LPO1217" s="239" t="s">
        <v>236</v>
      </c>
      <c r="LPP1217" s="240">
        <v>0</v>
      </c>
      <c r="LPQ1217" s="240">
        <v>210</v>
      </c>
      <c r="LPR1217" s="235" t="e">
        <f>LPR1218+LPR1219</f>
        <v>#REF!</v>
      </c>
      <c r="LPS1217" s="236" t="s">
        <v>28</v>
      </c>
      <c r="LPT1217" s="237" t="s">
        <v>25</v>
      </c>
      <c r="LPU1217" s="238">
        <v>7</v>
      </c>
      <c r="LPV1217" s="238">
        <v>2</v>
      </c>
      <c r="LPW1217" s="239" t="s">
        <v>236</v>
      </c>
      <c r="LPX1217" s="240">
        <v>0</v>
      </c>
      <c r="LPY1217" s="240">
        <v>210</v>
      </c>
      <c r="LPZ1217" s="235" t="e">
        <f>LPZ1218+LPZ1219</f>
        <v>#REF!</v>
      </c>
      <c r="LQA1217" s="236" t="s">
        <v>28</v>
      </c>
      <c r="LQB1217" s="237" t="s">
        <v>25</v>
      </c>
      <c r="LQC1217" s="238">
        <v>7</v>
      </c>
      <c r="LQD1217" s="238">
        <v>2</v>
      </c>
      <c r="LQE1217" s="239" t="s">
        <v>236</v>
      </c>
      <c r="LQF1217" s="240">
        <v>0</v>
      </c>
      <c r="LQG1217" s="240">
        <v>210</v>
      </c>
      <c r="LQH1217" s="235" t="e">
        <f>LQH1218+LQH1219</f>
        <v>#REF!</v>
      </c>
      <c r="LQI1217" s="236" t="s">
        <v>28</v>
      </c>
      <c r="LQJ1217" s="237" t="s">
        <v>25</v>
      </c>
      <c r="LQK1217" s="238">
        <v>7</v>
      </c>
      <c r="LQL1217" s="238">
        <v>2</v>
      </c>
      <c r="LQM1217" s="239" t="s">
        <v>236</v>
      </c>
      <c r="LQN1217" s="240">
        <v>0</v>
      </c>
      <c r="LQO1217" s="240">
        <v>210</v>
      </c>
      <c r="LQP1217" s="235" t="e">
        <f>LQP1218+LQP1219</f>
        <v>#REF!</v>
      </c>
      <c r="LQQ1217" s="236" t="s">
        <v>28</v>
      </c>
      <c r="LQR1217" s="237" t="s">
        <v>25</v>
      </c>
      <c r="LQS1217" s="238">
        <v>7</v>
      </c>
      <c r="LQT1217" s="238">
        <v>2</v>
      </c>
      <c r="LQU1217" s="239" t="s">
        <v>236</v>
      </c>
      <c r="LQV1217" s="240">
        <v>0</v>
      </c>
      <c r="LQW1217" s="240">
        <v>210</v>
      </c>
      <c r="LQX1217" s="235" t="e">
        <f>LQX1218+LQX1219</f>
        <v>#REF!</v>
      </c>
      <c r="LQY1217" s="236" t="s">
        <v>28</v>
      </c>
      <c r="LQZ1217" s="237" t="s">
        <v>25</v>
      </c>
      <c r="LRA1217" s="238">
        <v>7</v>
      </c>
      <c r="LRB1217" s="238">
        <v>2</v>
      </c>
      <c r="LRC1217" s="239" t="s">
        <v>236</v>
      </c>
      <c r="LRD1217" s="240">
        <v>0</v>
      </c>
      <c r="LRE1217" s="240">
        <v>210</v>
      </c>
      <c r="LRF1217" s="235" t="e">
        <f>LRF1218+LRF1219</f>
        <v>#REF!</v>
      </c>
      <c r="LRG1217" s="236" t="s">
        <v>28</v>
      </c>
      <c r="LRH1217" s="237" t="s">
        <v>25</v>
      </c>
      <c r="LRI1217" s="238">
        <v>7</v>
      </c>
      <c r="LRJ1217" s="238">
        <v>2</v>
      </c>
      <c r="LRK1217" s="239" t="s">
        <v>236</v>
      </c>
      <c r="LRL1217" s="240">
        <v>0</v>
      </c>
      <c r="LRM1217" s="240">
        <v>210</v>
      </c>
      <c r="LRN1217" s="235" t="e">
        <f>LRN1218+LRN1219</f>
        <v>#REF!</v>
      </c>
      <c r="LRO1217" s="236" t="s">
        <v>28</v>
      </c>
      <c r="LRP1217" s="237" t="s">
        <v>25</v>
      </c>
      <c r="LRQ1217" s="238">
        <v>7</v>
      </c>
      <c r="LRR1217" s="238">
        <v>2</v>
      </c>
      <c r="LRS1217" s="239" t="s">
        <v>236</v>
      </c>
      <c r="LRT1217" s="240">
        <v>0</v>
      </c>
      <c r="LRU1217" s="240">
        <v>210</v>
      </c>
      <c r="LRV1217" s="235" t="e">
        <f>LRV1218+LRV1219</f>
        <v>#REF!</v>
      </c>
      <c r="LRW1217" s="236" t="s">
        <v>28</v>
      </c>
      <c r="LRX1217" s="237" t="s">
        <v>25</v>
      </c>
      <c r="LRY1217" s="238">
        <v>7</v>
      </c>
      <c r="LRZ1217" s="238">
        <v>2</v>
      </c>
      <c r="LSA1217" s="239" t="s">
        <v>236</v>
      </c>
      <c r="LSB1217" s="240">
        <v>0</v>
      </c>
      <c r="LSC1217" s="240">
        <v>210</v>
      </c>
      <c r="LSD1217" s="235" t="e">
        <f>LSD1218+LSD1219</f>
        <v>#REF!</v>
      </c>
      <c r="LSE1217" s="236" t="s">
        <v>28</v>
      </c>
      <c r="LSF1217" s="237" t="s">
        <v>25</v>
      </c>
      <c r="LSG1217" s="238">
        <v>7</v>
      </c>
      <c r="LSH1217" s="238">
        <v>2</v>
      </c>
      <c r="LSI1217" s="239" t="s">
        <v>236</v>
      </c>
      <c r="LSJ1217" s="240">
        <v>0</v>
      </c>
      <c r="LSK1217" s="240">
        <v>210</v>
      </c>
      <c r="LSL1217" s="235" t="e">
        <f>LSL1218+LSL1219</f>
        <v>#REF!</v>
      </c>
      <c r="LSM1217" s="236" t="s">
        <v>28</v>
      </c>
      <c r="LSN1217" s="237" t="s">
        <v>25</v>
      </c>
      <c r="LSO1217" s="238">
        <v>7</v>
      </c>
      <c r="LSP1217" s="238">
        <v>2</v>
      </c>
      <c r="LSQ1217" s="239" t="s">
        <v>236</v>
      </c>
      <c r="LSR1217" s="240">
        <v>0</v>
      </c>
      <c r="LSS1217" s="240">
        <v>210</v>
      </c>
      <c r="LST1217" s="235" t="e">
        <f>LST1218+LST1219</f>
        <v>#REF!</v>
      </c>
      <c r="LSU1217" s="236" t="s">
        <v>28</v>
      </c>
      <c r="LSV1217" s="237" t="s">
        <v>25</v>
      </c>
      <c r="LSW1217" s="238">
        <v>7</v>
      </c>
      <c r="LSX1217" s="238">
        <v>2</v>
      </c>
      <c r="LSY1217" s="239" t="s">
        <v>236</v>
      </c>
      <c r="LSZ1217" s="240">
        <v>0</v>
      </c>
      <c r="LTA1217" s="240">
        <v>210</v>
      </c>
      <c r="LTB1217" s="235" t="e">
        <f>LTB1218+LTB1219</f>
        <v>#REF!</v>
      </c>
      <c r="LTC1217" s="236" t="s">
        <v>28</v>
      </c>
      <c r="LTD1217" s="237" t="s">
        <v>25</v>
      </c>
      <c r="LTE1217" s="238">
        <v>7</v>
      </c>
      <c r="LTF1217" s="238">
        <v>2</v>
      </c>
      <c r="LTG1217" s="239" t="s">
        <v>236</v>
      </c>
      <c r="LTH1217" s="240">
        <v>0</v>
      </c>
      <c r="LTI1217" s="240">
        <v>210</v>
      </c>
      <c r="LTJ1217" s="235" t="e">
        <f>LTJ1218+LTJ1219</f>
        <v>#REF!</v>
      </c>
      <c r="LTK1217" s="236" t="s">
        <v>28</v>
      </c>
      <c r="LTL1217" s="237" t="s">
        <v>25</v>
      </c>
      <c r="LTM1217" s="238">
        <v>7</v>
      </c>
      <c r="LTN1217" s="238">
        <v>2</v>
      </c>
      <c r="LTO1217" s="239" t="s">
        <v>236</v>
      </c>
      <c r="LTP1217" s="240">
        <v>0</v>
      </c>
      <c r="LTQ1217" s="240">
        <v>210</v>
      </c>
      <c r="LTR1217" s="235" t="e">
        <f>LTR1218+LTR1219</f>
        <v>#REF!</v>
      </c>
      <c r="LTS1217" s="236" t="s">
        <v>28</v>
      </c>
      <c r="LTT1217" s="237" t="s">
        <v>25</v>
      </c>
      <c r="LTU1217" s="238">
        <v>7</v>
      </c>
      <c r="LTV1217" s="238">
        <v>2</v>
      </c>
      <c r="LTW1217" s="239" t="s">
        <v>236</v>
      </c>
      <c r="LTX1217" s="240">
        <v>0</v>
      </c>
      <c r="LTY1217" s="240">
        <v>210</v>
      </c>
      <c r="LTZ1217" s="235" t="e">
        <f>LTZ1218+LTZ1219</f>
        <v>#REF!</v>
      </c>
      <c r="LUA1217" s="236" t="s">
        <v>28</v>
      </c>
      <c r="LUB1217" s="237" t="s">
        <v>25</v>
      </c>
      <c r="LUC1217" s="238">
        <v>7</v>
      </c>
      <c r="LUD1217" s="238">
        <v>2</v>
      </c>
      <c r="LUE1217" s="239" t="s">
        <v>236</v>
      </c>
      <c r="LUF1217" s="240">
        <v>0</v>
      </c>
      <c r="LUG1217" s="240">
        <v>210</v>
      </c>
      <c r="LUH1217" s="235" t="e">
        <f>LUH1218+LUH1219</f>
        <v>#REF!</v>
      </c>
      <c r="LUI1217" s="236" t="s">
        <v>28</v>
      </c>
      <c r="LUJ1217" s="237" t="s">
        <v>25</v>
      </c>
      <c r="LUK1217" s="238">
        <v>7</v>
      </c>
      <c r="LUL1217" s="238">
        <v>2</v>
      </c>
      <c r="LUM1217" s="239" t="s">
        <v>236</v>
      </c>
      <c r="LUN1217" s="240">
        <v>0</v>
      </c>
      <c r="LUO1217" s="240">
        <v>210</v>
      </c>
      <c r="LUP1217" s="235" t="e">
        <f>LUP1218+LUP1219</f>
        <v>#REF!</v>
      </c>
      <c r="LUQ1217" s="236" t="s">
        <v>28</v>
      </c>
      <c r="LUR1217" s="237" t="s">
        <v>25</v>
      </c>
      <c r="LUS1217" s="238">
        <v>7</v>
      </c>
      <c r="LUT1217" s="238">
        <v>2</v>
      </c>
      <c r="LUU1217" s="239" t="s">
        <v>236</v>
      </c>
      <c r="LUV1217" s="240">
        <v>0</v>
      </c>
      <c r="LUW1217" s="240">
        <v>210</v>
      </c>
      <c r="LUX1217" s="235" t="e">
        <f>LUX1218+LUX1219</f>
        <v>#REF!</v>
      </c>
      <c r="LUY1217" s="236" t="s">
        <v>28</v>
      </c>
      <c r="LUZ1217" s="237" t="s">
        <v>25</v>
      </c>
      <c r="LVA1217" s="238">
        <v>7</v>
      </c>
      <c r="LVB1217" s="238">
        <v>2</v>
      </c>
      <c r="LVC1217" s="239" t="s">
        <v>236</v>
      </c>
      <c r="LVD1217" s="240">
        <v>0</v>
      </c>
      <c r="LVE1217" s="240">
        <v>210</v>
      </c>
      <c r="LVF1217" s="235" t="e">
        <f>LVF1218+LVF1219</f>
        <v>#REF!</v>
      </c>
      <c r="LVG1217" s="236" t="s">
        <v>28</v>
      </c>
      <c r="LVH1217" s="237" t="s">
        <v>25</v>
      </c>
      <c r="LVI1217" s="238">
        <v>7</v>
      </c>
      <c r="LVJ1217" s="238">
        <v>2</v>
      </c>
      <c r="LVK1217" s="239" t="s">
        <v>236</v>
      </c>
      <c r="LVL1217" s="240">
        <v>0</v>
      </c>
      <c r="LVM1217" s="240">
        <v>210</v>
      </c>
      <c r="LVN1217" s="235" t="e">
        <f>LVN1218+LVN1219</f>
        <v>#REF!</v>
      </c>
      <c r="LVO1217" s="236" t="s">
        <v>28</v>
      </c>
      <c r="LVP1217" s="237" t="s">
        <v>25</v>
      </c>
      <c r="LVQ1217" s="238">
        <v>7</v>
      </c>
      <c r="LVR1217" s="238">
        <v>2</v>
      </c>
      <c r="LVS1217" s="239" t="s">
        <v>236</v>
      </c>
      <c r="LVT1217" s="240">
        <v>0</v>
      </c>
      <c r="LVU1217" s="240">
        <v>210</v>
      </c>
      <c r="LVV1217" s="235" t="e">
        <f>LVV1218+LVV1219</f>
        <v>#REF!</v>
      </c>
      <c r="LVW1217" s="236" t="s">
        <v>28</v>
      </c>
      <c r="LVX1217" s="237" t="s">
        <v>25</v>
      </c>
      <c r="LVY1217" s="238">
        <v>7</v>
      </c>
      <c r="LVZ1217" s="238">
        <v>2</v>
      </c>
      <c r="LWA1217" s="239" t="s">
        <v>236</v>
      </c>
      <c r="LWB1217" s="240">
        <v>0</v>
      </c>
      <c r="LWC1217" s="240">
        <v>210</v>
      </c>
      <c r="LWD1217" s="235" t="e">
        <f>LWD1218+LWD1219</f>
        <v>#REF!</v>
      </c>
      <c r="LWE1217" s="236" t="s">
        <v>28</v>
      </c>
      <c r="LWF1217" s="237" t="s">
        <v>25</v>
      </c>
      <c r="LWG1217" s="238">
        <v>7</v>
      </c>
      <c r="LWH1217" s="238">
        <v>2</v>
      </c>
      <c r="LWI1217" s="239" t="s">
        <v>236</v>
      </c>
      <c r="LWJ1217" s="240">
        <v>0</v>
      </c>
      <c r="LWK1217" s="240">
        <v>210</v>
      </c>
      <c r="LWL1217" s="235" t="e">
        <f>LWL1218+LWL1219</f>
        <v>#REF!</v>
      </c>
      <c r="LWM1217" s="236" t="s">
        <v>28</v>
      </c>
      <c r="LWN1217" s="237" t="s">
        <v>25</v>
      </c>
      <c r="LWO1217" s="238">
        <v>7</v>
      </c>
      <c r="LWP1217" s="238">
        <v>2</v>
      </c>
      <c r="LWQ1217" s="239" t="s">
        <v>236</v>
      </c>
      <c r="LWR1217" s="240">
        <v>0</v>
      </c>
      <c r="LWS1217" s="240">
        <v>210</v>
      </c>
      <c r="LWT1217" s="235" t="e">
        <f>LWT1218+LWT1219</f>
        <v>#REF!</v>
      </c>
      <c r="LWU1217" s="236" t="s">
        <v>28</v>
      </c>
      <c r="LWV1217" s="237" t="s">
        <v>25</v>
      </c>
      <c r="LWW1217" s="238">
        <v>7</v>
      </c>
      <c r="LWX1217" s="238">
        <v>2</v>
      </c>
      <c r="LWY1217" s="239" t="s">
        <v>236</v>
      </c>
      <c r="LWZ1217" s="240">
        <v>0</v>
      </c>
      <c r="LXA1217" s="240">
        <v>210</v>
      </c>
      <c r="LXB1217" s="235" t="e">
        <f>LXB1218+LXB1219</f>
        <v>#REF!</v>
      </c>
      <c r="LXC1217" s="236" t="s">
        <v>28</v>
      </c>
      <c r="LXD1217" s="237" t="s">
        <v>25</v>
      </c>
      <c r="LXE1217" s="238">
        <v>7</v>
      </c>
      <c r="LXF1217" s="238">
        <v>2</v>
      </c>
      <c r="LXG1217" s="239" t="s">
        <v>236</v>
      </c>
      <c r="LXH1217" s="240">
        <v>0</v>
      </c>
      <c r="LXI1217" s="240">
        <v>210</v>
      </c>
      <c r="LXJ1217" s="235" t="e">
        <f>LXJ1218+LXJ1219</f>
        <v>#REF!</v>
      </c>
      <c r="LXK1217" s="236" t="s">
        <v>28</v>
      </c>
      <c r="LXL1217" s="237" t="s">
        <v>25</v>
      </c>
      <c r="LXM1217" s="238">
        <v>7</v>
      </c>
      <c r="LXN1217" s="238">
        <v>2</v>
      </c>
      <c r="LXO1217" s="239" t="s">
        <v>236</v>
      </c>
      <c r="LXP1217" s="240">
        <v>0</v>
      </c>
      <c r="LXQ1217" s="240">
        <v>210</v>
      </c>
      <c r="LXR1217" s="235" t="e">
        <f>LXR1218+LXR1219</f>
        <v>#REF!</v>
      </c>
      <c r="LXS1217" s="236" t="s">
        <v>28</v>
      </c>
      <c r="LXT1217" s="237" t="s">
        <v>25</v>
      </c>
      <c r="LXU1217" s="238">
        <v>7</v>
      </c>
      <c r="LXV1217" s="238">
        <v>2</v>
      </c>
      <c r="LXW1217" s="239" t="s">
        <v>236</v>
      </c>
      <c r="LXX1217" s="240">
        <v>0</v>
      </c>
      <c r="LXY1217" s="240">
        <v>210</v>
      </c>
      <c r="LXZ1217" s="235" t="e">
        <f>LXZ1218+LXZ1219</f>
        <v>#REF!</v>
      </c>
      <c r="LYA1217" s="236" t="s">
        <v>28</v>
      </c>
      <c r="LYB1217" s="237" t="s">
        <v>25</v>
      </c>
      <c r="LYC1217" s="238">
        <v>7</v>
      </c>
      <c r="LYD1217" s="238">
        <v>2</v>
      </c>
      <c r="LYE1217" s="239" t="s">
        <v>236</v>
      </c>
      <c r="LYF1217" s="240">
        <v>0</v>
      </c>
      <c r="LYG1217" s="240">
        <v>210</v>
      </c>
      <c r="LYH1217" s="235" t="e">
        <f>LYH1218+LYH1219</f>
        <v>#REF!</v>
      </c>
      <c r="LYI1217" s="236" t="s">
        <v>28</v>
      </c>
      <c r="LYJ1217" s="237" t="s">
        <v>25</v>
      </c>
      <c r="LYK1217" s="238">
        <v>7</v>
      </c>
      <c r="LYL1217" s="238">
        <v>2</v>
      </c>
      <c r="LYM1217" s="239" t="s">
        <v>236</v>
      </c>
      <c r="LYN1217" s="240">
        <v>0</v>
      </c>
      <c r="LYO1217" s="240">
        <v>210</v>
      </c>
      <c r="LYP1217" s="235" t="e">
        <f>LYP1218+LYP1219</f>
        <v>#REF!</v>
      </c>
      <c r="LYQ1217" s="236" t="s">
        <v>28</v>
      </c>
      <c r="LYR1217" s="237" t="s">
        <v>25</v>
      </c>
      <c r="LYS1217" s="238">
        <v>7</v>
      </c>
      <c r="LYT1217" s="238">
        <v>2</v>
      </c>
      <c r="LYU1217" s="239" t="s">
        <v>236</v>
      </c>
      <c r="LYV1217" s="240">
        <v>0</v>
      </c>
      <c r="LYW1217" s="240">
        <v>210</v>
      </c>
      <c r="LYX1217" s="235" t="e">
        <f>LYX1218+LYX1219</f>
        <v>#REF!</v>
      </c>
      <c r="LYY1217" s="236" t="s">
        <v>28</v>
      </c>
      <c r="LYZ1217" s="237" t="s">
        <v>25</v>
      </c>
      <c r="LZA1217" s="238">
        <v>7</v>
      </c>
      <c r="LZB1217" s="238">
        <v>2</v>
      </c>
      <c r="LZC1217" s="239" t="s">
        <v>236</v>
      </c>
      <c r="LZD1217" s="240">
        <v>0</v>
      </c>
      <c r="LZE1217" s="240">
        <v>210</v>
      </c>
      <c r="LZF1217" s="235" t="e">
        <f>LZF1218+LZF1219</f>
        <v>#REF!</v>
      </c>
      <c r="LZG1217" s="236" t="s">
        <v>28</v>
      </c>
      <c r="LZH1217" s="237" t="s">
        <v>25</v>
      </c>
      <c r="LZI1217" s="238">
        <v>7</v>
      </c>
      <c r="LZJ1217" s="238">
        <v>2</v>
      </c>
      <c r="LZK1217" s="239" t="s">
        <v>236</v>
      </c>
      <c r="LZL1217" s="240">
        <v>0</v>
      </c>
      <c r="LZM1217" s="240">
        <v>210</v>
      </c>
      <c r="LZN1217" s="235" t="e">
        <f>LZN1218+LZN1219</f>
        <v>#REF!</v>
      </c>
      <c r="LZO1217" s="236" t="s">
        <v>28</v>
      </c>
      <c r="LZP1217" s="237" t="s">
        <v>25</v>
      </c>
      <c r="LZQ1217" s="238">
        <v>7</v>
      </c>
      <c r="LZR1217" s="238">
        <v>2</v>
      </c>
      <c r="LZS1217" s="239" t="s">
        <v>236</v>
      </c>
      <c r="LZT1217" s="240">
        <v>0</v>
      </c>
      <c r="LZU1217" s="240">
        <v>210</v>
      </c>
      <c r="LZV1217" s="235" t="e">
        <f>LZV1218+LZV1219</f>
        <v>#REF!</v>
      </c>
      <c r="LZW1217" s="236" t="s">
        <v>28</v>
      </c>
      <c r="LZX1217" s="237" t="s">
        <v>25</v>
      </c>
      <c r="LZY1217" s="238">
        <v>7</v>
      </c>
      <c r="LZZ1217" s="238">
        <v>2</v>
      </c>
      <c r="MAA1217" s="239" t="s">
        <v>236</v>
      </c>
      <c r="MAB1217" s="240">
        <v>0</v>
      </c>
      <c r="MAC1217" s="240">
        <v>210</v>
      </c>
      <c r="MAD1217" s="235" t="e">
        <f>MAD1218+MAD1219</f>
        <v>#REF!</v>
      </c>
      <c r="MAE1217" s="236" t="s">
        <v>28</v>
      </c>
      <c r="MAF1217" s="237" t="s">
        <v>25</v>
      </c>
      <c r="MAG1217" s="238">
        <v>7</v>
      </c>
      <c r="MAH1217" s="238">
        <v>2</v>
      </c>
      <c r="MAI1217" s="239" t="s">
        <v>236</v>
      </c>
      <c r="MAJ1217" s="240">
        <v>0</v>
      </c>
      <c r="MAK1217" s="240">
        <v>210</v>
      </c>
      <c r="MAL1217" s="235" t="e">
        <f>MAL1218+MAL1219</f>
        <v>#REF!</v>
      </c>
      <c r="MAM1217" s="236" t="s">
        <v>28</v>
      </c>
      <c r="MAN1217" s="237" t="s">
        <v>25</v>
      </c>
      <c r="MAO1217" s="238">
        <v>7</v>
      </c>
      <c r="MAP1217" s="238">
        <v>2</v>
      </c>
      <c r="MAQ1217" s="239" t="s">
        <v>236</v>
      </c>
      <c r="MAR1217" s="240">
        <v>0</v>
      </c>
      <c r="MAS1217" s="240">
        <v>210</v>
      </c>
      <c r="MAT1217" s="235" t="e">
        <f>MAT1218+MAT1219</f>
        <v>#REF!</v>
      </c>
      <c r="MAU1217" s="236" t="s">
        <v>28</v>
      </c>
      <c r="MAV1217" s="237" t="s">
        <v>25</v>
      </c>
      <c r="MAW1217" s="238">
        <v>7</v>
      </c>
      <c r="MAX1217" s="238">
        <v>2</v>
      </c>
      <c r="MAY1217" s="239" t="s">
        <v>236</v>
      </c>
      <c r="MAZ1217" s="240">
        <v>0</v>
      </c>
      <c r="MBA1217" s="240">
        <v>210</v>
      </c>
      <c r="MBB1217" s="235" t="e">
        <f>MBB1218+MBB1219</f>
        <v>#REF!</v>
      </c>
      <c r="MBC1217" s="236" t="s">
        <v>28</v>
      </c>
      <c r="MBD1217" s="237" t="s">
        <v>25</v>
      </c>
      <c r="MBE1217" s="238">
        <v>7</v>
      </c>
      <c r="MBF1217" s="238">
        <v>2</v>
      </c>
      <c r="MBG1217" s="239" t="s">
        <v>236</v>
      </c>
      <c r="MBH1217" s="240">
        <v>0</v>
      </c>
      <c r="MBI1217" s="240">
        <v>210</v>
      </c>
      <c r="MBJ1217" s="235" t="e">
        <f>MBJ1218+MBJ1219</f>
        <v>#REF!</v>
      </c>
      <c r="MBK1217" s="236" t="s">
        <v>28</v>
      </c>
      <c r="MBL1217" s="237" t="s">
        <v>25</v>
      </c>
      <c r="MBM1217" s="238">
        <v>7</v>
      </c>
      <c r="MBN1217" s="238">
        <v>2</v>
      </c>
      <c r="MBO1217" s="239" t="s">
        <v>236</v>
      </c>
      <c r="MBP1217" s="240">
        <v>0</v>
      </c>
      <c r="MBQ1217" s="240">
        <v>210</v>
      </c>
      <c r="MBR1217" s="235" t="e">
        <f>MBR1218+MBR1219</f>
        <v>#REF!</v>
      </c>
      <c r="MBS1217" s="236" t="s">
        <v>28</v>
      </c>
      <c r="MBT1217" s="237" t="s">
        <v>25</v>
      </c>
      <c r="MBU1217" s="238">
        <v>7</v>
      </c>
      <c r="MBV1217" s="238">
        <v>2</v>
      </c>
      <c r="MBW1217" s="239" t="s">
        <v>236</v>
      </c>
      <c r="MBX1217" s="240">
        <v>0</v>
      </c>
      <c r="MBY1217" s="240">
        <v>210</v>
      </c>
      <c r="MBZ1217" s="235" t="e">
        <f>MBZ1218+MBZ1219</f>
        <v>#REF!</v>
      </c>
      <c r="MCA1217" s="236" t="s">
        <v>28</v>
      </c>
      <c r="MCB1217" s="237" t="s">
        <v>25</v>
      </c>
      <c r="MCC1217" s="238">
        <v>7</v>
      </c>
      <c r="MCD1217" s="238">
        <v>2</v>
      </c>
      <c r="MCE1217" s="239" t="s">
        <v>236</v>
      </c>
      <c r="MCF1217" s="240">
        <v>0</v>
      </c>
      <c r="MCG1217" s="240">
        <v>210</v>
      </c>
      <c r="MCH1217" s="235" t="e">
        <f>MCH1218+MCH1219</f>
        <v>#REF!</v>
      </c>
      <c r="MCI1217" s="236" t="s">
        <v>28</v>
      </c>
      <c r="MCJ1217" s="237" t="s">
        <v>25</v>
      </c>
      <c r="MCK1217" s="238">
        <v>7</v>
      </c>
      <c r="MCL1217" s="238">
        <v>2</v>
      </c>
      <c r="MCM1217" s="239" t="s">
        <v>236</v>
      </c>
      <c r="MCN1217" s="240">
        <v>0</v>
      </c>
      <c r="MCO1217" s="240">
        <v>210</v>
      </c>
      <c r="MCP1217" s="235" t="e">
        <f>MCP1218+MCP1219</f>
        <v>#REF!</v>
      </c>
      <c r="MCQ1217" s="236" t="s">
        <v>28</v>
      </c>
      <c r="MCR1217" s="237" t="s">
        <v>25</v>
      </c>
      <c r="MCS1217" s="238">
        <v>7</v>
      </c>
      <c r="MCT1217" s="238">
        <v>2</v>
      </c>
      <c r="MCU1217" s="239" t="s">
        <v>236</v>
      </c>
      <c r="MCV1217" s="240">
        <v>0</v>
      </c>
      <c r="MCW1217" s="240">
        <v>210</v>
      </c>
      <c r="MCX1217" s="235" t="e">
        <f>MCX1218+MCX1219</f>
        <v>#REF!</v>
      </c>
      <c r="MCY1217" s="236" t="s">
        <v>28</v>
      </c>
      <c r="MCZ1217" s="237" t="s">
        <v>25</v>
      </c>
      <c r="MDA1217" s="238">
        <v>7</v>
      </c>
      <c r="MDB1217" s="238">
        <v>2</v>
      </c>
      <c r="MDC1217" s="239" t="s">
        <v>236</v>
      </c>
      <c r="MDD1217" s="240">
        <v>0</v>
      </c>
      <c r="MDE1217" s="240">
        <v>210</v>
      </c>
      <c r="MDF1217" s="235" t="e">
        <f>MDF1218+MDF1219</f>
        <v>#REF!</v>
      </c>
      <c r="MDG1217" s="236" t="s">
        <v>28</v>
      </c>
      <c r="MDH1217" s="237" t="s">
        <v>25</v>
      </c>
      <c r="MDI1217" s="238">
        <v>7</v>
      </c>
      <c r="MDJ1217" s="238">
        <v>2</v>
      </c>
      <c r="MDK1217" s="239" t="s">
        <v>236</v>
      </c>
      <c r="MDL1217" s="240">
        <v>0</v>
      </c>
      <c r="MDM1217" s="240">
        <v>210</v>
      </c>
      <c r="MDN1217" s="235" t="e">
        <f>MDN1218+MDN1219</f>
        <v>#REF!</v>
      </c>
      <c r="MDO1217" s="236" t="s">
        <v>28</v>
      </c>
      <c r="MDP1217" s="237" t="s">
        <v>25</v>
      </c>
      <c r="MDQ1217" s="238">
        <v>7</v>
      </c>
      <c r="MDR1217" s="238">
        <v>2</v>
      </c>
      <c r="MDS1217" s="239" t="s">
        <v>236</v>
      </c>
      <c r="MDT1217" s="240">
        <v>0</v>
      </c>
      <c r="MDU1217" s="240">
        <v>210</v>
      </c>
      <c r="MDV1217" s="235" t="e">
        <f>MDV1218+MDV1219</f>
        <v>#REF!</v>
      </c>
      <c r="MDW1217" s="236" t="s">
        <v>28</v>
      </c>
      <c r="MDX1217" s="237" t="s">
        <v>25</v>
      </c>
      <c r="MDY1217" s="238">
        <v>7</v>
      </c>
      <c r="MDZ1217" s="238">
        <v>2</v>
      </c>
      <c r="MEA1217" s="239" t="s">
        <v>236</v>
      </c>
      <c r="MEB1217" s="240">
        <v>0</v>
      </c>
      <c r="MEC1217" s="240">
        <v>210</v>
      </c>
      <c r="MED1217" s="235" t="e">
        <f>MED1218+MED1219</f>
        <v>#REF!</v>
      </c>
      <c r="MEE1217" s="236" t="s">
        <v>28</v>
      </c>
      <c r="MEF1217" s="237" t="s">
        <v>25</v>
      </c>
      <c r="MEG1217" s="238">
        <v>7</v>
      </c>
      <c r="MEH1217" s="238">
        <v>2</v>
      </c>
      <c r="MEI1217" s="239" t="s">
        <v>236</v>
      </c>
      <c r="MEJ1217" s="240">
        <v>0</v>
      </c>
      <c r="MEK1217" s="240">
        <v>210</v>
      </c>
      <c r="MEL1217" s="235" t="e">
        <f>MEL1218+MEL1219</f>
        <v>#REF!</v>
      </c>
      <c r="MEM1217" s="236" t="s">
        <v>28</v>
      </c>
      <c r="MEN1217" s="237" t="s">
        <v>25</v>
      </c>
      <c r="MEO1217" s="238">
        <v>7</v>
      </c>
      <c r="MEP1217" s="238">
        <v>2</v>
      </c>
      <c r="MEQ1217" s="239" t="s">
        <v>236</v>
      </c>
      <c r="MER1217" s="240">
        <v>0</v>
      </c>
      <c r="MES1217" s="240">
        <v>210</v>
      </c>
      <c r="MET1217" s="235" t="e">
        <f>MET1218+MET1219</f>
        <v>#REF!</v>
      </c>
      <c r="MEU1217" s="236" t="s">
        <v>28</v>
      </c>
      <c r="MEV1217" s="237" t="s">
        <v>25</v>
      </c>
      <c r="MEW1217" s="238">
        <v>7</v>
      </c>
      <c r="MEX1217" s="238">
        <v>2</v>
      </c>
      <c r="MEY1217" s="239" t="s">
        <v>236</v>
      </c>
      <c r="MEZ1217" s="240">
        <v>0</v>
      </c>
      <c r="MFA1217" s="240">
        <v>210</v>
      </c>
      <c r="MFB1217" s="235" t="e">
        <f>MFB1218+MFB1219</f>
        <v>#REF!</v>
      </c>
      <c r="MFC1217" s="236" t="s">
        <v>28</v>
      </c>
      <c r="MFD1217" s="237" t="s">
        <v>25</v>
      </c>
      <c r="MFE1217" s="238">
        <v>7</v>
      </c>
      <c r="MFF1217" s="238">
        <v>2</v>
      </c>
      <c r="MFG1217" s="239" t="s">
        <v>236</v>
      </c>
      <c r="MFH1217" s="240">
        <v>0</v>
      </c>
      <c r="MFI1217" s="240">
        <v>210</v>
      </c>
      <c r="MFJ1217" s="235" t="e">
        <f>MFJ1218+MFJ1219</f>
        <v>#REF!</v>
      </c>
      <c r="MFK1217" s="236" t="s">
        <v>28</v>
      </c>
      <c r="MFL1217" s="237" t="s">
        <v>25</v>
      </c>
      <c r="MFM1217" s="238">
        <v>7</v>
      </c>
      <c r="MFN1217" s="238">
        <v>2</v>
      </c>
      <c r="MFO1217" s="239" t="s">
        <v>236</v>
      </c>
      <c r="MFP1217" s="240">
        <v>0</v>
      </c>
      <c r="MFQ1217" s="240">
        <v>210</v>
      </c>
      <c r="MFR1217" s="235" t="e">
        <f>MFR1218+MFR1219</f>
        <v>#REF!</v>
      </c>
      <c r="MFS1217" s="236" t="s">
        <v>28</v>
      </c>
      <c r="MFT1217" s="237" t="s">
        <v>25</v>
      </c>
      <c r="MFU1217" s="238">
        <v>7</v>
      </c>
      <c r="MFV1217" s="238">
        <v>2</v>
      </c>
      <c r="MFW1217" s="239" t="s">
        <v>236</v>
      </c>
      <c r="MFX1217" s="240">
        <v>0</v>
      </c>
      <c r="MFY1217" s="240">
        <v>210</v>
      </c>
      <c r="MFZ1217" s="235" t="e">
        <f>MFZ1218+MFZ1219</f>
        <v>#REF!</v>
      </c>
      <c r="MGA1217" s="236" t="s">
        <v>28</v>
      </c>
      <c r="MGB1217" s="237" t="s">
        <v>25</v>
      </c>
      <c r="MGC1217" s="238">
        <v>7</v>
      </c>
      <c r="MGD1217" s="238">
        <v>2</v>
      </c>
      <c r="MGE1217" s="239" t="s">
        <v>236</v>
      </c>
      <c r="MGF1217" s="240">
        <v>0</v>
      </c>
      <c r="MGG1217" s="240">
        <v>210</v>
      </c>
      <c r="MGH1217" s="235" t="e">
        <f>MGH1218+MGH1219</f>
        <v>#REF!</v>
      </c>
      <c r="MGI1217" s="236" t="s">
        <v>28</v>
      </c>
      <c r="MGJ1217" s="237" t="s">
        <v>25</v>
      </c>
      <c r="MGK1217" s="238">
        <v>7</v>
      </c>
      <c r="MGL1217" s="238">
        <v>2</v>
      </c>
      <c r="MGM1217" s="239" t="s">
        <v>236</v>
      </c>
      <c r="MGN1217" s="240">
        <v>0</v>
      </c>
      <c r="MGO1217" s="240">
        <v>210</v>
      </c>
      <c r="MGP1217" s="235" t="e">
        <f>MGP1218+MGP1219</f>
        <v>#REF!</v>
      </c>
      <c r="MGQ1217" s="236" t="s">
        <v>28</v>
      </c>
      <c r="MGR1217" s="237" t="s">
        <v>25</v>
      </c>
      <c r="MGS1217" s="238">
        <v>7</v>
      </c>
      <c r="MGT1217" s="238">
        <v>2</v>
      </c>
      <c r="MGU1217" s="239" t="s">
        <v>236</v>
      </c>
      <c r="MGV1217" s="240">
        <v>0</v>
      </c>
      <c r="MGW1217" s="240">
        <v>210</v>
      </c>
      <c r="MGX1217" s="235" t="e">
        <f>MGX1218+MGX1219</f>
        <v>#REF!</v>
      </c>
      <c r="MGY1217" s="236" t="s">
        <v>28</v>
      </c>
      <c r="MGZ1217" s="237" t="s">
        <v>25</v>
      </c>
      <c r="MHA1217" s="238">
        <v>7</v>
      </c>
      <c r="MHB1217" s="238">
        <v>2</v>
      </c>
      <c r="MHC1217" s="239" t="s">
        <v>236</v>
      </c>
      <c r="MHD1217" s="240">
        <v>0</v>
      </c>
      <c r="MHE1217" s="240">
        <v>210</v>
      </c>
      <c r="MHF1217" s="235" t="e">
        <f>MHF1218+MHF1219</f>
        <v>#REF!</v>
      </c>
      <c r="MHG1217" s="236" t="s">
        <v>28</v>
      </c>
      <c r="MHH1217" s="237" t="s">
        <v>25</v>
      </c>
      <c r="MHI1217" s="238">
        <v>7</v>
      </c>
      <c r="MHJ1217" s="238">
        <v>2</v>
      </c>
      <c r="MHK1217" s="239" t="s">
        <v>236</v>
      </c>
      <c r="MHL1217" s="240">
        <v>0</v>
      </c>
      <c r="MHM1217" s="240">
        <v>210</v>
      </c>
      <c r="MHN1217" s="235" t="e">
        <f>MHN1218+MHN1219</f>
        <v>#REF!</v>
      </c>
      <c r="MHO1217" s="236" t="s">
        <v>28</v>
      </c>
      <c r="MHP1217" s="237" t="s">
        <v>25</v>
      </c>
      <c r="MHQ1217" s="238">
        <v>7</v>
      </c>
      <c r="MHR1217" s="238">
        <v>2</v>
      </c>
      <c r="MHS1217" s="239" t="s">
        <v>236</v>
      </c>
      <c r="MHT1217" s="240">
        <v>0</v>
      </c>
      <c r="MHU1217" s="240">
        <v>210</v>
      </c>
      <c r="MHV1217" s="235" t="e">
        <f>MHV1218+MHV1219</f>
        <v>#REF!</v>
      </c>
      <c r="MHW1217" s="236" t="s">
        <v>28</v>
      </c>
      <c r="MHX1217" s="237" t="s">
        <v>25</v>
      </c>
      <c r="MHY1217" s="238">
        <v>7</v>
      </c>
      <c r="MHZ1217" s="238">
        <v>2</v>
      </c>
      <c r="MIA1217" s="239" t="s">
        <v>236</v>
      </c>
      <c r="MIB1217" s="240">
        <v>0</v>
      </c>
      <c r="MIC1217" s="240">
        <v>210</v>
      </c>
      <c r="MID1217" s="235" t="e">
        <f>MID1218+MID1219</f>
        <v>#REF!</v>
      </c>
      <c r="MIE1217" s="236" t="s">
        <v>28</v>
      </c>
      <c r="MIF1217" s="237" t="s">
        <v>25</v>
      </c>
      <c r="MIG1217" s="238">
        <v>7</v>
      </c>
      <c r="MIH1217" s="238">
        <v>2</v>
      </c>
      <c r="MII1217" s="239" t="s">
        <v>236</v>
      </c>
      <c r="MIJ1217" s="240">
        <v>0</v>
      </c>
      <c r="MIK1217" s="240">
        <v>210</v>
      </c>
      <c r="MIL1217" s="235" t="e">
        <f>MIL1218+MIL1219</f>
        <v>#REF!</v>
      </c>
      <c r="MIM1217" s="236" t="s">
        <v>28</v>
      </c>
      <c r="MIN1217" s="237" t="s">
        <v>25</v>
      </c>
      <c r="MIO1217" s="238">
        <v>7</v>
      </c>
      <c r="MIP1217" s="238">
        <v>2</v>
      </c>
      <c r="MIQ1217" s="239" t="s">
        <v>236</v>
      </c>
      <c r="MIR1217" s="240">
        <v>0</v>
      </c>
      <c r="MIS1217" s="240">
        <v>210</v>
      </c>
      <c r="MIT1217" s="235" t="e">
        <f>MIT1218+MIT1219</f>
        <v>#REF!</v>
      </c>
      <c r="MIU1217" s="236" t="s">
        <v>28</v>
      </c>
      <c r="MIV1217" s="237" t="s">
        <v>25</v>
      </c>
      <c r="MIW1217" s="238">
        <v>7</v>
      </c>
      <c r="MIX1217" s="238">
        <v>2</v>
      </c>
      <c r="MIY1217" s="239" t="s">
        <v>236</v>
      </c>
      <c r="MIZ1217" s="240">
        <v>0</v>
      </c>
      <c r="MJA1217" s="240">
        <v>210</v>
      </c>
      <c r="MJB1217" s="235" t="e">
        <f>MJB1218+MJB1219</f>
        <v>#REF!</v>
      </c>
      <c r="MJC1217" s="236" t="s">
        <v>28</v>
      </c>
      <c r="MJD1217" s="237" t="s">
        <v>25</v>
      </c>
      <c r="MJE1217" s="238">
        <v>7</v>
      </c>
      <c r="MJF1217" s="238">
        <v>2</v>
      </c>
      <c r="MJG1217" s="239" t="s">
        <v>236</v>
      </c>
      <c r="MJH1217" s="240">
        <v>0</v>
      </c>
      <c r="MJI1217" s="240">
        <v>210</v>
      </c>
      <c r="MJJ1217" s="235" t="e">
        <f>MJJ1218+MJJ1219</f>
        <v>#REF!</v>
      </c>
      <c r="MJK1217" s="236" t="s">
        <v>28</v>
      </c>
      <c r="MJL1217" s="237" t="s">
        <v>25</v>
      </c>
      <c r="MJM1217" s="238">
        <v>7</v>
      </c>
      <c r="MJN1217" s="238">
        <v>2</v>
      </c>
      <c r="MJO1217" s="239" t="s">
        <v>236</v>
      </c>
      <c r="MJP1217" s="240">
        <v>0</v>
      </c>
      <c r="MJQ1217" s="240">
        <v>210</v>
      </c>
      <c r="MJR1217" s="235" t="e">
        <f>MJR1218+MJR1219</f>
        <v>#REF!</v>
      </c>
      <c r="MJS1217" s="236" t="s">
        <v>28</v>
      </c>
      <c r="MJT1217" s="237" t="s">
        <v>25</v>
      </c>
      <c r="MJU1217" s="238">
        <v>7</v>
      </c>
      <c r="MJV1217" s="238">
        <v>2</v>
      </c>
      <c r="MJW1217" s="239" t="s">
        <v>236</v>
      </c>
      <c r="MJX1217" s="240">
        <v>0</v>
      </c>
      <c r="MJY1217" s="240">
        <v>210</v>
      </c>
      <c r="MJZ1217" s="235" t="e">
        <f>MJZ1218+MJZ1219</f>
        <v>#REF!</v>
      </c>
      <c r="MKA1217" s="236" t="s">
        <v>28</v>
      </c>
      <c r="MKB1217" s="237" t="s">
        <v>25</v>
      </c>
      <c r="MKC1217" s="238">
        <v>7</v>
      </c>
      <c r="MKD1217" s="238">
        <v>2</v>
      </c>
      <c r="MKE1217" s="239" t="s">
        <v>236</v>
      </c>
      <c r="MKF1217" s="240">
        <v>0</v>
      </c>
      <c r="MKG1217" s="240">
        <v>210</v>
      </c>
      <c r="MKH1217" s="235" t="e">
        <f>MKH1218+MKH1219</f>
        <v>#REF!</v>
      </c>
      <c r="MKI1217" s="236" t="s">
        <v>28</v>
      </c>
      <c r="MKJ1217" s="237" t="s">
        <v>25</v>
      </c>
      <c r="MKK1217" s="238">
        <v>7</v>
      </c>
      <c r="MKL1217" s="238">
        <v>2</v>
      </c>
      <c r="MKM1217" s="239" t="s">
        <v>236</v>
      </c>
      <c r="MKN1217" s="240">
        <v>0</v>
      </c>
      <c r="MKO1217" s="240">
        <v>210</v>
      </c>
      <c r="MKP1217" s="235" t="e">
        <f>MKP1218+MKP1219</f>
        <v>#REF!</v>
      </c>
      <c r="MKQ1217" s="236" t="s">
        <v>28</v>
      </c>
      <c r="MKR1217" s="237" t="s">
        <v>25</v>
      </c>
      <c r="MKS1217" s="238">
        <v>7</v>
      </c>
      <c r="MKT1217" s="238">
        <v>2</v>
      </c>
      <c r="MKU1217" s="239" t="s">
        <v>236</v>
      </c>
      <c r="MKV1217" s="240">
        <v>0</v>
      </c>
      <c r="MKW1217" s="240">
        <v>210</v>
      </c>
      <c r="MKX1217" s="235" t="e">
        <f>MKX1218+MKX1219</f>
        <v>#REF!</v>
      </c>
      <c r="MKY1217" s="236" t="s">
        <v>28</v>
      </c>
      <c r="MKZ1217" s="237" t="s">
        <v>25</v>
      </c>
      <c r="MLA1217" s="238">
        <v>7</v>
      </c>
      <c r="MLB1217" s="238">
        <v>2</v>
      </c>
      <c r="MLC1217" s="239" t="s">
        <v>236</v>
      </c>
      <c r="MLD1217" s="240">
        <v>0</v>
      </c>
      <c r="MLE1217" s="240">
        <v>210</v>
      </c>
      <c r="MLF1217" s="235" t="e">
        <f>MLF1218+MLF1219</f>
        <v>#REF!</v>
      </c>
      <c r="MLG1217" s="236" t="s">
        <v>28</v>
      </c>
      <c r="MLH1217" s="237" t="s">
        <v>25</v>
      </c>
      <c r="MLI1217" s="238">
        <v>7</v>
      </c>
      <c r="MLJ1217" s="238">
        <v>2</v>
      </c>
      <c r="MLK1217" s="239" t="s">
        <v>236</v>
      </c>
      <c r="MLL1217" s="240">
        <v>0</v>
      </c>
      <c r="MLM1217" s="240">
        <v>210</v>
      </c>
      <c r="MLN1217" s="235" t="e">
        <f>MLN1218+MLN1219</f>
        <v>#REF!</v>
      </c>
      <c r="MLO1217" s="236" t="s">
        <v>28</v>
      </c>
      <c r="MLP1217" s="237" t="s">
        <v>25</v>
      </c>
      <c r="MLQ1217" s="238">
        <v>7</v>
      </c>
      <c r="MLR1217" s="238">
        <v>2</v>
      </c>
      <c r="MLS1217" s="239" t="s">
        <v>236</v>
      </c>
      <c r="MLT1217" s="240">
        <v>0</v>
      </c>
      <c r="MLU1217" s="240">
        <v>210</v>
      </c>
      <c r="MLV1217" s="235" t="e">
        <f>MLV1218+MLV1219</f>
        <v>#REF!</v>
      </c>
      <c r="MLW1217" s="236" t="s">
        <v>28</v>
      </c>
      <c r="MLX1217" s="237" t="s">
        <v>25</v>
      </c>
      <c r="MLY1217" s="238">
        <v>7</v>
      </c>
      <c r="MLZ1217" s="238">
        <v>2</v>
      </c>
      <c r="MMA1217" s="239" t="s">
        <v>236</v>
      </c>
      <c r="MMB1217" s="240">
        <v>0</v>
      </c>
      <c r="MMC1217" s="240">
        <v>210</v>
      </c>
      <c r="MMD1217" s="235" t="e">
        <f>MMD1218+MMD1219</f>
        <v>#REF!</v>
      </c>
      <c r="MME1217" s="236" t="s">
        <v>28</v>
      </c>
      <c r="MMF1217" s="237" t="s">
        <v>25</v>
      </c>
      <c r="MMG1217" s="238">
        <v>7</v>
      </c>
      <c r="MMH1217" s="238">
        <v>2</v>
      </c>
      <c r="MMI1217" s="239" t="s">
        <v>236</v>
      </c>
      <c r="MMJ1217" s="240">
        <v>0</v>
      </c>
      <c r="MMK1217" s="240">
        <v>210</v>
      </c>
      <c r="MML1217" s="235" t="e">
        <f>MML1218+MML1219</f>
        <v>#REF!</v>
      </c>
      <c r="MMM1217" s="236" t="s">
        <v>28</v>
      </c>
      <c r="MMN1217" s="237" t="s">
        <v>25</v>
      </c>
      <c r="MMO1217" s="238">
        <v>7</v>
      </c>
      <c r="MMP1217" s="238">
        <v>2</v>
      </c>
      <c r="MMQ1217" s="239" t="s">
        <v>236</v>
      </c>
      <c r="MMR1217" s="240">
        <v>0</v>
      </c>
      <c r="MMS1217" s="240">
        <v>210</v>
      </c>
      <c r="MMT1217" s="235" t="e">
        <f>MMT1218+MMT1219</f>
        <v>#REF!</v>
      </c>
      <c r="MMU1217" s="236" t="s">
        <v>28</v>
      </c>
      <c r="MMV1217" s="237" t="s">
        <v>25</v>
      </c>
      <c r="MMW1217" s="238">
        <v>7</v>
      </c>
      <c r="MMX1217" s="238">
        <v>2</v>
      </c>
      <c r="MMY1217" s="239" t="s">
        <v>236</v>
      </c>
      <c r="MMZ1217" s="240">
        <v>0</v>
      </c>
      <c r="MNA1217" s="240">
        <v>210</v>
      </c>
      <c r="MNB1217" s="235" t="e">
        <f>MNB1218+MNB1219</f>
        <v>#REF!</v>
      </c>
      <c r="MNC1217" s="236" t="s">
        <v>28</v>
      </c>
      <c r="MND1217" s="237" t="s">
        <v>25</v>
      </c>
      <c r="MNE1217" s="238">
        <v>7</v>
      </c>
      <c r="MNF1217" s="238">
        <v>2</v>
      </c>
      <c r="MNG1217" s="239" t="s">
        <v>236</v>
      </c>
      <c r="MNH1217" s="240">
        <v>0</v>
      </c>
      <c r="MNI1217" s="240">
        <v>210</v>
      </c>
      <c r="MNJ1217" s="235" t="e">
        <f>MNJ1218+MNJ1219</f>
        <v>#REF!</v>
      </c>
      <c r="MNK1217" s="236" t="s">
        <v>28</v>
      </c>
      <c r="MNL1217" s="237" t="s">
        <v>25</v>
      </c>
      <c r="MNM1217" s="238">
        <v>7</v>
      </c>
      <c r="MNN1217" s="238">
        <v>2</v>
      </c>
      <c r="MNO1217" s="239" t="s">
        <v>236</v>
      </c>
      <c r="MNP1217" s="240">
        <v>0</v>
      </c>
      <c r="MNQ1217" s="240">
        <v>210</v>
      </c>
      <c r="MNR1217" s="235" t="e">
        <f>MNR1218+MNR1219</f>
        <v>#REF!</v>
      </c>
      <c r="MNS1217" s="236" t="s">
        <v>28</v>
      </c>
      <c r="MNT1217" s="237" t="s">
        <v>25</v>
      </c>
      <c r="MNU1217" s="238">
        <v>7</v>
      </c>
      <c r="MNV1217" s="238">
        <v>2</v>
      </c>
      <c r="MNW1217" s="239" t="s">
        <v>236</v>
      </c>
      <c r="MNX1217" s="240">
        <v>0</v>
      </c>
      <c r="MNY1217" s="240">
        <v>210</v>
      </c>
      <c r="MNZ1217" s="235" t="e">
        <f>MNZ1218+MNZ1219</f>
        <v>#REF!</v>
      </c>
      <c r="MOA1217" s="236" t="s">
        <v>28</v>
      </c>
      <c r="MOB1217" s="237" t="s">
        <v>25</v>
      </c>
      <c r="MOC1217" s="238">
        <v>7</v>
      </c>
      <c r="MOD1217" s="238">
        <v>2</v>
      </c>
      <c r="MOE1217" s="239" t="s">
        <v>236</v>
      </c>
      <c r="MOF1217" s="240">
        <v>0</v>
      </c>
      <c r="MOG1217" s="240">
        <v>210</v>
      </c>
      <c r="MOH1217" s="235" t="e">
        <f>MOH1218+MOH1219</f>
        <v>#REF!</v>
      </c>
      <c r="MOI1217" s="236" t="s">
        <v>28</v>
      </c>
      <c r="MOJ1217" s="237" t="s">
        <v>25</v>
      </c>
      <c r="MOK1217" s="238">
        <v>7</v>
      </c>
      <c r="MOL1217" s="238">
        <v>2</v>
      </c>
      <c r="MOM1217" s="239" t="s">
        <v>236</v>
      </c>
      <c r="MON1217" s="240">
        <v>0</v>
      </c>
      <c r="MOO1217" s="240">
        <v>210</v>
      </c>
      <c r="MOP1217" s="235" t="e">
        <f>MOP1218+MOP1219</f>
        <v>#REF!</v>
      </c>
      <c r="MOQ1217" s="236" t="s">
        <v>28</v>
      </c>
      <c r="MOR1217" s="237" t="s">
        <v>25</v>
      </c>
      <c r="MOS1217" s="238">
        <v>7</v>
      </c>
      <c r="MOT1217" s="238">
        <v>2</v>
      </c>
      <c r="MOU1217" s="239" t="s">
        <v>236</v>
      </c>
      <c r="MOV1217" s="240">
        <v>0</v>
      </c>
      <c r="MOW1217" s="240">
        <v>210</v>
      </c>
      <c r="MOX1217" s="235" t="e">
        <f>MOX1218+MOX1219</f>
        <v>#REF!</v>
      </c>
      <c r="MOY1217" s="236" t="s">
        <v>28</v>
      </c>
      <c r="MOZ1217" s="237" t="s">
        <v>25</v>
      </c>
      <c r="MPA1217" s="238">
        <v>7</v>
      </c>
      <c r="MPB1217" s="238">
        <v>2</v>
      </c>
      <c r="MPC1217" s="239" t="s">
        <v>236</v>
      </c>
      <c r="MPD1217" s="240">
        <v>0</v>
      </c>
      <c r="MPE1217" s="240">
        <v>210</v>
      </c>
      <c r="MPF1217" s="235" t="e">
        <f>MPF1218+MPF1219</f>
        <v>#REF!</v>
      </c>
      <c r="MPG1217" s="236" t="s">
        <v>28</v>
      </c>
      <c r="MPH1217" s="237" t="s">
        <v>25</v>
      </c>
      <c r="MPI1217" s="238">
        <v>7</v>
      </c>
      <c r="MPJ1217" s="238">
        <v>2</v>
      </c>
      <c r="MPK1217" s="239" t="s">
        <v>236</v>
      </c>
      <c r="MPL1217" s="240">
        <v>0</v>
      </c>
      <c r="MPM1217" s="240">
        <v>210</v>
      </c>
      <c r="MPN1217" s="235" t="e">
        <f>MPN1218+MPN1219</f>
        <v>#REF!</v>
      </c>
      <c r="MPO1217" s="236" t="s">
        <v>28</v>
      </c>
      <c r="MPP1217" s="237" t="s">
        <v>25</v>
      </c>
      <c r="MPQ1217" s="238">
        <v>7</v>
      </c>
      <c r="MPR1217" s="238">
        <v>2</v>
      </c>
      <c r="MPS1217" s="239" t="s">
        <v>236</v>
      </c>
      <c r="MPT1217" s="240">
        <v>0</v>
      </c>
      <c r="MPU1217" s="240">
        <v>210</v>
      </c>
      <c r="MPV1217" s="235" t="e">
        <f>MPV1218+MPV1219</f>
        <v>#REF!</v>
      </c>
      <c r="MPW1217" s="236" t="s">
        <v>28</v>
      </c>
      <c r="MPX1217" s="237" t="s">
        <v>25</v>
      </c>
      <c r="MPY1217" s="238">
        <v>7</v>
      </c>
      <c r="MPZ1217" s="238">
        <v>2</v>
      </c>
      <c r="MQA1217" s="239" t="s">
        <v>236</v>
      </c>
      <c r="MQB1217" s="240">
        <v>0</v>
      </c>
      <c r="MQC1217" s="240">
        <v>210</v>
      </c>
      <c r="MQD1217" s="235" t="e">
        <f>MQD1218+MQD1219</f>
        <v>#REF!</v>
      </c>
      <c r="MQE1217" s="236" t="s">
        <v>28</v>
      </c>
      <c r="MQF1217" s="237" t="s">
        <v>25</v>
      </c>
      <c r="MQG1217" s="238">
        <v>7</v>
      </c>
      <c r="MQH1217" s="238">
        <v>2</v>
      </c>
      <c r="MQI1217" s="239" t="s">
        <v>236</v>
      </c>
      <c r="MQJ1217" s="240">
        <v>0</v>
      </c>
      <c r="MQK1217" s="240">
        <v>210</v>
      </c>
      <c r="MQL1217" s="235" t="e">
        <f>MQL1218+MQL1219</f>
        <v>#REF!</v>
      </c>
      <c r="MQM1217" s="236" t="s">
        <v>28</v>
      </c>
      <c r="MQN1217" s="237" t="s">
        <v>25</v>
      </c>
      <c r="MQO1217" s="238">
        <v>7</v>
      </c>
      <c r="MQP1217" s="238">
        <v>2</v>
      </c>
      <c r="MQQ1217" s="239" t="s">
        <v>236</v>
      </c>
      <c r="MQR1217" s="240">
        <v>0</v>
      </c>
      <c r="MQS1217" s="240">
        <v>210</v>
      </c>
      <c r="MQT1217" s="235" t="e">
        <f>MQT1218+MQT1219</f>
        <v>#REF!</v>
      </c>
      <c r="MQU1217" s="236" t="s">
        <v>28</v>
      </c>
      <c r="MQV1217" s="237" t="s">
        <v>25</v>
      </c>
      <c r="MQW1217" s="238">
        <v>7</v>
      </c>
      <c r="MQX1217" s="238">
        <v>2</v>
      </c>
      <c r="MQY1217" s="239" t="s">
        <v>236</v>
      </c>
      <c r="MQZ1217" s="240">
        <v>0</v>
      </c>
      <c r="MRA1217" s="240">
        <v>210</v>
      </c>
      <c r="MRB1217" s="235" t="e">
        <f>MRB1218+MRB1219</f>
        <v>#REF!</v>
      </c>
      <c r="MRC1217" s="236" t="s">
        <v>28</v>
      </c>
      <c r="MRD1217" s="237" t="s">
        <v>25</v>
      </c>
      <c r="MRE1217" s="238">
        <v>7</v>
      </c>
      <c r="MRF1217" s="238">
        <v>2</v>
      </c>
      <c r="MRG1217" s="239" t="s">
        <v>236</v>
      </c>
      <c r="MRH1217" s="240">
        <v>0</v>
      </c>
      <c r="MRI1217" s="240">
        <v>210</v>
      </c>
      <c r="MRJ1217" s="235" t="e">
        <f>MRJ1218+MRJ1219</f>
        <v>#REF!</v>
      </c>
      <c r="MRK1217" s="236" t="s">
        <v>28</v>
      </c>
      <c r="MRL1217" s="237" t="s">
        <v>25</v>
      </c>
      <c r="MRM1217" s="238">
        <v>7</v>
      </c>
      <c r="MRN1217" s="238">
        <v>2</v>
      </c>
      <c r="MRO1217" s="239" t="s">
        <v>236</v>
      </c>
      <c r="MRP1217" s="240">
        <v>0</v>
      </c>
      <c r="MRQ1217" s="240">
        <v>210</v>
      </c>
      <c r="MRR1217" s="235" t="e">
        <f>MRR1218+MRR1219</f>
        <v>#REF!</v>
      </c>
      <c r="MRS1217" s="236" t="s">
        <v>28</v>
      </c>
      <c r="MRT1217" s="237" t="s">
        <v>25</v>
      </c>
      <c r="MRU1217" s="238">
        <v>7</v>
      </c>
      <c r="MRV1217" s="238">
        <v>2</v>
      </c>
      <c r="MRW1217" s="239" t="s">
        <v>236</v>
      </c>
      <c r="MRX1217" s="240">
        <v>0</v>
      </c>
      <c r="MRY1217" s="240">
        <v>210</v>
      </c>
      <c r="MRZ1217" s="235" t="e">
        <f>MRZ1218+MRZ1219</f>
        <v>#REF!</v>
      </c>
      <c r="MSA1217" s="236" t="s">
        <v>28</v>
      </c>
      <c r="MSB1217" s="237" t="s">
        <v>25</v>
      </c>
      <c r="MSC1217" s="238">
        <v>7</v>
      </c>
      <c r="MSD1217" s="238">
        <v>2</v>
      </c>
      <c r="MSE1217" s="239" t="s">
        <v>236</v>
      </c>
      <c r="MSF1217" s="240">
        <v>0</v>
      </c>
      <c r="MSG1217" s="240">
        <v>210</v>
      </c>
      <c r="MSH1217" s="235" t="e">
        <f>MSH1218+MSH1219</f>
        <v>#REF!</v>
      </c>
      <c r="MSI1217" s="236" t="s">
        <v>28</v>
      </c>
      <c r="MSJ1217" s="237" t="s">
        <v>25</v>
      </c>
      <c r="MSK1217" s="238">
        <v>7</v>
      </c>
      <c r="MSL1217" s="238">
        <v>2</v>
      </c>
      <c r="MSM1217" s="239" t="s">
        <v>236</v>
      </c>
      <c r="MSN1217" s="240">
        <v>0</v>
      </c>
      <c r="MSO1217" s="240">
        <v>210</v>
      </c>
      <c r="MSP1217" s="235" t="e">
        <f>MSP1218+MSP1219</f>
        <v>#REF!</v>
      </c>
      <c r="MSQ1217" s="236" t="s">
        <v>28</v>
      </c>
      <c r="MSR1217" s="237" t="s">
        <v>25</v>
      </c>
      <c r="MSS1217" s="238">
        <v>7</v>
      </c>
      <c r="MST1217" s="238">
        <v>2</v>
      </c>
      <c r="MSU1217" s="239" t="s">
        <v>236</v>
      </c>
      <c r="MSV1217" s="240">
        <v>0</v>
      </c>
      <c r="MSW1217" s="240">
        <v>210</v>
      </c>
      <c r="MSX1217" s="235" t="e">
        <f>MSX1218+MSX1219</f>
        <v>#REF!</v>
      </c>
      <c r="MSY1217" s="236" t="s">
        <v>28</v>
      </c>
      <c r="MSZ1217" s="237" t="s">
        <v>25</v>
      </c>
      <c r="MTA1217" s="238">
        <v>7</v>
      </c>
      <c r="MTB1217" s="238">
        <v>2</v>
      </c>
      <c r="MTC1217" s="239" t="s">
        <v>236</v>
      </c>
      <c r="MTD1217" s="240">
        <v>0</v>
      </c>
      <c r="MTE1217" s="240">
        <v>210</v>
      </c>
      <c r="MTF1217" s="235" t="e">
        <f>MTF1218+MTF1219</f>
        <v>#REF!</v>
      </c>
      <c r="MTG1217" s="236" t="s">
        <v>28</v>
      </c>
      <c r="MTH1217" s="237" t="s">
        <v>25</v>
      </c>
      <c r="MTI1217" s="238">
        <v>7</v>
      </c>
      <c r="MTJ1217" s="238">
        <v>2</v>
      </c>
      <c r="MTK1217" s="239" t="s">
        <v>236</v>
      </c>
      <c r="MTL1217" s="240">
        <v>0</v>
      </c>
      <c r="MTM1217" s="240">
        <v>210</v>
      </c>
      <c r="MTN1217" s="235" t="e">
        <f>MTN1218+MTN1219</f>
        <v>#REF!</v>
      </c>
      <c r="MTO1217" s="236" t="s">
        <v>28</v>
      </c>
      <c r="MTP1217" s="237" t="s">
        <v>25</v>
      </c>
      <c r="MTQ1217" s="238">
        <v>7</v>
      </c>
      <c r="MTR1217" s="238">
        <v>2</v>
      </c>
      <c r="MTS1217" s="239" t="s">
        <v>236</v>
      </c>
      <c r="MTT1217" s="240">
        <v>0</v>
      </c>
      <c r="MTU1217" s="240">
        <v>210</v>
      </c>
      <c r="MTV1217" s="235" t="e">
        <f>MTV1218+MTV1219</f>
        <v>#REF!</v>
      </c>
      <c r="MTW1217" s="236" t="s">
        <v>28</v>
      </c>
      <c r="MTX1217" s="237" t="s">
        <v>25</v>
      </c>
      <c r="MTY1217" s="238">
        <v>7</v>
      </c>
      <c r="MTZ1217" s="238">
        <v>2</v>
      </c>
      <c r="MUA1217" s="239" t="s">
        <v>236</v>
      </c>
      <c r="MUB1217" s="240">
        <v>0</v>
      </c>
      <c r="MUC1217" s="240">
        <v>210</v>
      </c>
      <c r="MUD1217" s="235" t="e">
        <f>MUD1218+MUD1219</f>
        <v>#REF!</v>
      </c>
      <c r="MUE1217" s="236" t="s">
        <v>28</v>
      </c>
      <c r="MUF1217" s="237" t="s">
        <v>25</v>
      </c>
      <c r="MUG1217" s="238">
        <v>7</v>
      </c>
      <c r="MUH1217" s="238">
        <v>2</v>
      </c>
      <c r="MUI1217" s="239" t="s">
        <v>236</v>
      </c>
      <c r="MUJ1217" s="240">
        <v>0</v>
      </c>
      <c r="MUK1217" s="240">
        <v>210</v>
      </c>
      <c r="MUL1217" s="235" t="e">
        <f>MUL1218+MUL1219</f>
        <v>#REF!</v>
      </c>
      <c r="MUM1217" s="236" t="s">
        <v>28</v>
      </c>
      <c r="MUN1217" s="237" t="s">
        <v>25</v>
      </c>
      <c r="MUO1217" s="238">
        <v>7</v>
      </c>
      <c r="MUP1217" s="238">
        <v>2</v>
      </c>
      <c r="MUQ1217" s="239" t="s">
        <v>236</v>
      </c>
      <c r="MUR1217" s="240">
        <v>0</v>
      </c>
      <c r="MUS1217" s="240">
        <v>210</v>
      </c>
      <c r="MUT1217" s="235" t="e">
        <f>MUT1218+MUT1219</f>
        <v>#REF!</v>
      </c>
      <c r="MUU1217" s="236" t="s">
        <v>28</v>
      </c>
      <c r="MUV1217" s="237" t="s">
        <v>25</v>
      </c>
      <c r="MUW1217" s="238">
        <v>7</v>
      </c>
      <c r="MUX1217" s="238">
        <v>2</v>
      </c>
      <c r="MUY1217" s="239" t="s">
        <v>236</v>
      </c>
      <c r="MUZ1217" s="240">
        <v>0</v>
      </c>
      <c r="MVA1217" s="240">
        <v>210</v>
      </c>
      <c r="MVB1217" s="235" t="e">
        <f>MVB1218+MVB1219</f>
        <v>#REF!</v>
      </c>
      <c r="MVC1217" s="236" t="s">
        <v>28</v>
      </c>
      <c r="MVD1217" s="237" t="s">
        <v>25</v>
      </c>
      <c r="MVE1217" s="238">
        <v>7</v>
      </c>
      <c r="MVF1217" s="238">
        <v>2</v>
      </c>
      <c r="MVG1217" s="239" t="s">
        <v>236</v>
      </c>
      <c r="MVH1217" s="240">
        <v>0</v>
      </c>
      <c r="MVI1217" s="240">
        <v>210</v>
      </c>
      <c r="MVJ1217" s="235" t="e">
        <f>MVJ1218+MVJ1219</f>
        <v>#REF!</v>
      </c>
      <c r="MVK1217" s="236" t="s">
        <v>28</v>
      </c>
      <c r="MVL1217" s="237" t="s">
        <v>25</v>
      </c>
      <c r="MVM1217" s="238">
        <v>7</v>
      </c>
      <c r="MVN1217" s="238">
        <v>2</v>
      </c>
      <c r="MVO1217" s="239" t="s">
        <v>236</v>
      </c>
      <c r="MVP1217" s="240">
        <v>0</v>
      </c>
      <c r="MVQ1217" s="240">
        <v>210</v>
      </c>
      <c r="MVR1217" s="235" t="e">
        <f>MVR1218+MVR1219</f>
        <v>#REF!</v>
      </c>
      <c r="MVS1217" s="236" t="s">
        <v>28</v>
      </c>
      <c r="MVT1217" s="237" t="s">
        <v>25</v>
      </c>
      <c r="MVU1217" s="238">
        <v>7</v>
      </c>
      <c r="MVV1217" s="238">
        <v>2</v>
      </c>
      <c r="MVW1217" s="239" t="s">
        <v>236</v>
      </c>
      <c r="MVX1217" s="240">
        <v>0</v>
      </c>
      <c r="MVY1217" s="240">
        <v>210</v>
      </c>
      <c r="MVZ1217" s="235" t="e">
        <f>MVZ1218+MVZ1219</f>
        <v>#REF!</v>
      </c>
      <c r="MWA1217" s="236" t="s">
        <v>28</v>
      </c>
      <c r="MWB1217" s="237" t="s">
        <v>25</v>
      </c>
      <c r="MWC1217" s="238">
        <v>7</v>
      </c>
      <c r="MWD1217" s="238">
        <v>2</v>
      </c>
      <c r="MWE1217" s="239" t="s">
        <v>236</v>
      </c>
      <c r="MWF1217" s="240">
        <v>0</v>
      </c>
      <c r="MWG1217" s="240">
        <v>210</v>
      </c>
      <c r="MWH1217" s="235" t="e">
        <f>MWH1218+MWH1219</f>
        <v>#REF!</v>
      </c>
      <c r="MWI1217" s="236" t="s">
        <v>28</v>
      </c>
      <c r="MWJ1217" s="237" t="s">
        <v>25</v>
      </c>
      <c r="MWK1217" s="238">
        <v>7</v>
      </c>
      <c r="MWL1217" s="238">
        <v>2</v>
      </c>
      <c r="MWM1217" s="239" t="s">
        <v>236</v>
      </c>
      <c r="MWN1217" s="240">
        <v>0</v>
      </c>
      <c r="MWO1217" s="240">
        <v>210</v>
      </c>
      <c r="MWP1217" s="235" t="e">
        <f>MWP1218+MWP1219</f>
        <v>#REF!</v>
      </c>
      <c r="MWQ1217" s="236" t="s">
        <v>28</v>
      </c>
      <c r="MWR1217" s="237" t="s">
        <v>25</v>
      </c>
      <c r="MWS1217" s="238">
        <v>7</v>
      </c>
      <c r="MWT1217" s="238">
        <v>2</v>
      </c>
      <c r="MWU1217" s="239" t="s">
        <v>236</v>
      </c>
      <c r="MWV1217" s="240">
        <v>0</v>
      </c>
      <c r="MWW1217" s="240">
        <v>210</v>
      </c>
      <c r="MWX1217" s="235" t="e">
        <f>MWX1218+MWX1219</f>
        <v>#REF!</v>
      </c>
      <c r="MWY1217" s="236" t="s">
        <v>28</v>
      </c>
      <c r="MWZ1217" s="237" t="s">
        <v>25</v>
      </c>
      <c r="MXA1217" s="238">
        <v>7</v>
      </c>
      <c r="MXB1217" s="238">
        <v>2</v>
      </c>
      <c r="MXC1217" s="239" t="s">
        <v>236</v>
      </c>
      <c r="MXD1217" s="240">
        <v>0</v>
      </c>
      <c r="MXE1217" s="240">
        <v>210</v>
      </c>
      <c r="MXF1217" s="235" t="e">
        <f>MXF1218+MXF1219</f>
        <v>#REF!</v>
      </c>
      <c r="MXG1217" s="236" t="s">
        <v>28</v>
      </c>
      <c r="MXH1217" s="237" t="s">
        <v>25</v>
      </c>
      <c r="MXI1217" s="238">
        <v>7</v>
      </c>
      <c r="MXJ1217" s="238">
        <v>2</v>
      </c>
      <c r="MXK1217" s="239" t="s">
        <v>236</v>
      </c>
      <c r="MXL1217" s="240">
        <v>0</v>
      </c>
      <c r="MXM1217" s="240">
        <v>210</v>
      </c>
      <c r="MXN1217" s="235" t="e">
        <f>MXN1218+MXN1219</f>
        <v>#REF!</v>
      </c>
      <c r="MXO1217" s="236" t="s">
        <v>28</v>
      </c>
      <c r="MXP1217" s="237" t="s">
        <v>25</v>
      </c>
      <c r="MXQ1217" s="238">
        <v>7</v>
      </c>
      <c r="MXR1217" s="238">
        <v>2</v>
      </c>
      <c r="MXS1217" s="239" t="s">
        <v>236</v>
      </c>
      <c r="MXT1217" s="240">
        <v>0</v>
      </c>
      <c r="MXU1217" s="240">
        <v>210</v>
      </c>
      <c r="MXV1217" s="235" t="e">
        <f>MXV1218+MXV1219</f>
        <v>#REF!</v>
      </c>
      <c r="MXW1217" s="236" t="s">
        <v>28</v>
      </c>
      <c r="MXX1217" s="237" t="s">
        <v>25</v>
      </c>
      <c r="MXY1217" s="238">
        <v>7</v>
      </c>
      <c r="MXZ1217" s="238">
        <v>2</v>
      </c>
      <c r="MYA1217" s="239" t="s">
        <v>236</v>
      </c>
      <c r="MYB1217" s="240">
        <v>0</v>
      </c>
      <c r="MYC1217" s="240">
        <v>210</v>
      </c>
      <c r="MYD1217" s="235" t="e">
        <f>MYD1218+MYD1219</f>
        <v>#REF!</v>
      </c>
      <c r="MYE1217" s="236" t="s">
        <v>28</v>
      </c>
      <c r="MYF1217" s="237" t="s">
        <v>25</v>
      </c>
      <c r="MYG1217" s="238">
        <v>7</v>
      </c>
      <c r="MYH1217" s="238">
        <v>2</v>
      </c>
      <c r="MYI1217" s="239" t="s">
        <v>236</v>
      </c>
      <c r="MYJ1217" s="240">
        <v>0</v>
      </c>
      <c r="MYK1217" s="240">
        <v>210</v>
      </c>
      <c r="MYL1217" s="235" t="e">
        <f>MYL1218+MYL1219</f>
        <v>#REF!</v>
      </c>
      <c r="MYM1217" s="236" t="s">
        <v>28</v>
      </c>
      <c r="MYN1217" s="237" t="s">
        <v>25</v>
      </c>
      <c r="MYO1217" s="238">
        <v>7</v>
      </c>
      <c r="MYP1217" s="238">
        <v>2</v>
      </c>
      <c r="MYQ1217" s="239" t="s">
        <v>236</v>
      </c>
      <c r="MYR1217" s="240">
        <v>0</v>
      </c>
      <c r="MYS1217" s="240">
        <v>210</v>
      </c>
      <c r="MYT1217" s="235" t="e">
        <f>MYT1218+MYT1219</f>
        <v>#REF!</v>
      </c>
      <c r="MYU1217" s="236" t="s">
        <v>28</v>
      </c>
      <c r="MYV1217" s="237" t="s">
        <v>25</v>
      </c>
      <c r="MYW1217" s="238">
        <v>7</v>
      </c>
      <c r="MYX1217" s="238">
        <v>2</v>
      </c>
      <c r="MYY1217" s="239" t="s">
        <v>236</v>
      </c>
      <c r="MYZ1217" s="240">
        <v>0</v>
      </c>
      <c r="MZA1217" s="240">
        <v>210</v>
      </c>
      <c r="MZB1217" s="235" t="e">
        <f>MZB1218+MZB1219</f>
        <v>#REF!</v>
      </c>
      <c r="MZC1217" s="236" t="s">
        <v>28</v>
      </c>
      <c r="MZD1217" s="237" t="s">
        <v>25</v>
      </c>
      <c r="MZE1217" s="238">
        <v>7</v>
      </c>
      <c r="MZF1217" s="238">
        <v>2</v>
      </c>
      <c r="MZG1217" s="239" t="s">
        <v>236</v>
      </c>
      <c r="MZH1217" s="240">
        <v>0</v>
      </c>
      <c r="MZI1217" s="240">
        <v>210</v>
      </c>
      <c r="MZJ1217" s="235" t="e">
        <f>MZJ1218+MZJ1219</f>
        <v>#REF!</v>
      </c>
      <c r="MZK1217" s="236" t="s">
        <v>28</v>
      </c>
      <c r="MZL1217" s="237" t="s">
        <v>25</v>
      </c>
      <c r="MZM1217" s="238">
        <v>7</v>
      </c>
      <c r="MZN1217" s="238">
        <v>2</v>
      </c>
      <c r="MZO1217" s="239" t="s">
        <v>236</v>
      </c>
      <c r="MZP1217" s="240">
        <v>0</v>
      </c>
      <c r="MZQ1217" s="240">
        <v>210</v>
      </c>
      <c r="MZR1217" s="235" t="e">
        <f>MZR1218+MZR1219</f>
        <v>#REF!</v>
      </c>
      <c r="MZS1217" s="236" t="s">
        <v>28</v>
      </c>
      <c r="MZT1217" s="237" t="s">
        <v>25</v>
      </c>
      <c r="MZU1217" s="238">
        <v>7</v>
      </c>
      <c r="MZV1217" s="238">
        <v>2</v>
      </c>
      <c r="MZW1217" s="239" t="s">
        <v>236</v>
      </c>
      <c r="MZX1217" s="240">
        <v>0</v>
      </c>
      <c r="MZY1217" s="240">
        <v>210</v>
      </c>
      <c r="MZZ1217" s="235" t="e">
        <f>MZZ1218+MZZ1219</f>
        <v>#REF!</v>
      </c>
      <c r="NAA1217" s="236" t="s">
        <v>28</v>
      </c>
      <c r="NAB1217" s="237" t="s">
        <v>25</v>
      </c>
      <c r="NAC1217" s="238">
        <v>7</v>
      </c>
      <c r="NAD1217" s="238">
        <v>2</v>
      </c>
      <c r="NAE1217" s="239" t="s">
        <v>236</v>
      </c>
      <c r="NAF1217" s="240">
        <v>0</v>
      </c>
      <c r="NAG1217" s="240">
        <v>210</v>
      </c>
      <c r="NAH1217" s="235" t="e">
        <f>NAH1218+NAH1219</f>
        <v>#REF!</v>
      </c>
      <c r="NAI1217" s="236" t="s">
        <v>28</v>
      </c>
      <c r="NAJ1217" s="237" t="s">
        <v>25</v>
      </c>
      <c r="NAK1217" s="238">
        <v>7</v>
      </c>
      <c r="NAL1217" s="238">
        <v>2</v>
      </c>
      <c r="NAM1217" s="239" t="s">
        <v>236</v>
      </c>
      <c r="NAN1217" s="240">
        <v>0</v>
      </c>
      <c r="NAO1217" s="240">
        <v>210</v>
      </c>
      <c r="NAP1217" s="235" t="e">
        <f>NAP1218+NAP1219</f>
        <v>#REF!</v>
      </c>
      <c r="NAQ1217" s="236" t="s">
        <v>28</v>
      </c>
      <c r="NAR1217" s="237" t="s">
        <v>25</v>
      </c>
      <c r="NAS1217" s="238">
        <v>7</v>
      </c>
      <c r="NAT1217" s="238">
        <v>2</v>
      </c>
      <c r="NAU1217" s="239" t="s">
        <v>236</v>
      </c>
      <c r="NAV1217" s="240">
        <v>0</v>
      </c>
      <c r="NAW1217" s="240">
        <v>210</v>
      </c>
      <c r="NAX1217" s="235" t="e">
        <f>NAX1218+NAX1219</f>
        <v>#REF!</v>
      </c>
      <c r="NAY1217" s="236" t="s">
        <v>28</v>
      </c>
      <c r="NAZ1217" s="237" t="s">
        <v>25</v>
      </c>
      <c r="NBA1217" s="238">
        <v>7</v>
      </c>
      <c r="NBB1217" s="238">
        <v>2</v>
      </c>
      <c r="NBC1217" s="239" t="s">
        <v>236</v>
      </c>
      <c r="NBD1217" s="240">
        <v>0</v>
      </c>
      <c r="NBE1217" s="240">
        <v>210</v>
      </c>
      <c r="NBF1217" s="235" t="e">
        <f>NBF1218+NBF1219</f>
        <v>#REF!</v>
      </c>
      <c r="NBG1217" s="236" t="s">
        <v>28</v>
      </c>
      <c r="NBH1217" s="237" t="s">
        <v>25</v>
      </c>
      <c r="NBI1217" s="238">
        <v>7</v>
      </c>
      <c r="NBJ1217" s="238">
        <v>2</v>
      </c>
      <c r="NBK1217" s="239" t="s">
        <v>236</v>
      </c>
      <c r="NBL1217" s="240">
        <v>0</v>
      </c>
      <c r="NBM1217" s="240">
        <v>210</v>
      </c>
      <c r="NBN1217" s="235" t="e">
        <f>NBN1218+NBN1219</f>
        <v>#REF!</v>
      </c>
      <c r="NBO1217" s="236" t="s">
        <v>28</v>
      </c>
      <c r="NBP1217" s="237" t="s">
        <v>25</v>
      </c>
      <c r="NBQ1217" s="238">
        <v>7</v>
      </c>
      <c r="NBR1217" s="238">
        <v>2</v>
      </c>
      <c r="NBS1217" s="239" t="s">
        <v>236</v>
      </c>
      <c r="NBT1217" s="240">
        <v>0</v>
      </c>
      <c r="NBU1217" s="240">
        <v>210</v>
      </c>
      <c r="NBV1217" s="235" t="e">
        <f>NBV1218+NBV1219</f>
        <v>#REF!</v>
      </c>
      <c r="NBW1217" s="236" t="s">
        <v>28</v>
      </c>
      <c r="NBX1217" s="237" t="s">
        <v>25</v>
      </c>
      <c r="NBY1217" s="238">
        <v>7</v>
      </c>
      <c r="NBZ1217" s="238">
        <v>2</v>
      </c>
      <c r="NCA1217" s="239" t="s">
        <v>236</v>
      </c>
      <c r="NCB1217" s="240">
        <v>0</v>
      </c>
      <c r="NCC1217" s="240">
        <v>210</v>
      </c>
      <c r="NCD1217" s="235" t="e">
        <f>NCD1218+NCD1219</f>
        <v>#REF!</v>
      </c>
      <c r="NCE1217" s="236" t="s">
        <v>28</v>
      </c>
      <c r="NCF1217" s="237" t="s">
        <v>25</v>
      </c>
      <c r="NCG1217" s="238">
        <v>7</v>
      </c>
      <c r="NCH1217" s="238">
        <v>2</v>
      </c>
      <c r="NCI1217" s="239" t="s">
        <v>236</v>
      </c>
      <c r="NCJ1217" s="240">
        <v>0</v>
      </c>
      <c r="NCK1217" s="240">
        <v>210</v>
      </c>
      <c r="NCL1217" s="235" t="e">
        <f>NCL1218+NCL1219</f>
        <v>#REF!</v>
      </c>
      <c r="NCM1217" s="236" t="s">
        <v>28</v>
      </c>
      <c r="NCN1217" s="237" t="s">
        <v>25</v>
      </c>
      <c r="NCO1217" s="238">
        <v>7</v>
      </c>
      <c r="NCP1217" s="238">
        <v>2</v>
      </c>
      <c r="NCQ1217" s="239" t="s">
        <v>236</v>
      </c>
      <c r="NCR1217" s="240">
        <v>0</v>
      </c>
      <c r="NCS1217" s="240">
        <v>210</v>
      </c>
      <c r="NCT1217" s="235" t="e">
        <f>NCT1218+NCT1219</f>
        <v>#REF!</v>
      </c>
      <c r="NCU1217" s="236" t="s">
        <v>28</v>
      </c>
      <c r="NCV1217" s="237" t="s">
        <v>25</v>
      </c>
      <c r="NCW1217" s="238">
        <v>7</v>
      </c>
      <c r="NCX1217" s="238">
        <v>2</v>
      </c>
      <c r="NCY1217" s="239" t="s">
        <v>236</v>
      </c>
      <c r="NCZ1217" s="240">
        <v>0</v>
      </c>
      <c r="NDA1217" s="240">
        <v>210</v>
      </c>
      <c r="NDB1217" s="235" t="e">
        <f>NDB1218+NDB1219</f>
        <v>#REF!</v>
      </c>
      <c r="NDC1217" s="236" t="s">
        <v>28</v>
      </c>
      <c r="NDD1217" s="237" t="s">
        <v>25</v>
      </c>
      <c r="NDE1217" s="238">
        <v>7</v>
      </c>
      <c r="NDF1217" s="238">
        <v>2</v>
      </c>
      <c r="NDG1217" s="239" t="s">
        <v>236</v>
      </c>
      <c r="NDH1217" s="240">
        <v>0</v>
      </c>
      <c r="NDI1217" s="240">
        <v>210</v>
      </c>
      <c r="NDJ1217" s="235" t="e">
        <f>NDJ1218+NDJ1219</f>
        <v>#REF!</v>
      </c>
      <c r="NDK1217" s="236" t="s">
        <v>28</v>
      </c>
      <c r="NDL1217" s="237" t="s">
        <v>25</v>
      </c>
      <c r="NDM1217" s="238">
        <v>7</v>
      </c>
      <c r="NDN1217" s="238">
        <v>2</v>
      </c>
      <c r="NDO1217" s="239" t="s">
        <v>236</v>
      </c>
      <c r="NDP1217" s="240">
        <v>0</v>
      </c>
      <c r="NDQ1217" s="240">
        <v>210</v>
      </c>
      <c r="NDR1217" s="235" t="e">
        <f>NDR1218+NDR1219</f>
        <v>#REF!</v>
      </c>
      <c r="NDS1217" s="236" t="s">
        <v>28</v>
      </c>
      <c r="NDT1217" s="237" t="s">
        <v>25</v>
      </c>
      <c r="NDU1217" s="238">
        <v>7</v>
      </c>
      <c r="NDV1217" s="238">
        <v>2</v>
      </c>
      <c r="NDW1217" s="239" t="s">
        <v>236</v>
      </c>
      <c r="NDX1217" s="240">
        <v>0</v>
      </c>
      <c r="NDY1217" s="240">
        <v>210</v>
      </c>
      <c r="NDZ1217" s="235" t="e">
        <f>NDZ1218+NDZ1219</f>
        <v>#REF!</v>
      </c>
      <c r="NEA1217" s="236" t="s">
        <v>28</v>
      </c>
      <c r="NEB1217" s="237" t="s">
        <v>25</v>
      </c>
      <c r="NEC1217" s="238">
        <v>7</v>
      </c>
      <c r="NED1217" s="238">
        <v>2</v>
      </c>
      <c r="NEE1217" s="239" t="s">
        <v>236</v>
      </c>
      <c r="NEF1217" s="240">
        <v>0</v>
      </c>
      <c r="NEG1217" s="240">
        <v>210</v>
      </c>
      <c r="NEH1217" s="235" t="e">
        <f>NEH1218+NEH1219</f>
        <v>#REF!</v>
      </c>
      <c r="NEI1217" s="236" t="s">
        <v>28</v>
      </c>
      <c r="NEJ1217" s="237" t="s">
        <v>25</v>
      </c>
      <c r="NEK1217" s="238">
        <v>7</v>
      </c>
      <c r="NEL1217" s="238">
        <v>2</v>
      </c>
      <c r="NEM1217" s="239" t="s">
        <v>236</v>
      </c>
      <c r="NEN1217" s="240">
        <v>0</v>
      </c>
      <c r="NEO1217" s="240">
        <v>210</v>
      </c>
      <c r="NEP1217" s="235" t="e">
        <f>NEP1218+NEP1219</f>
        <v>#REF!</v>
      </c>
      <c r="NEQ1217" s="236" t="s">
        <v>28</v>
      </c>
      <c r="NER1217" s="237" t="s">
        <v>25</v>
      </c>
      <c r="NES1217" s="238">
        <v>7</v>
      </c>
      <c r="NET1217" s="238">
        <v>2</v>
      </c>
      <c r="NEU1217" s="239" t="s">
        <v>236</v>
      </c>
      <c r="NEV1217" s="240">
        <v>0</v>
      </c>
      <c r="NEW1217" s="240">
        <v>210</v>
      </c>
      <c r="NEX1217" s="235" t="e">
        <f>NEX1218+NEX1219</f>
        <v>#REF!</v>
      </c>
      <c r="NEY1217" s="236" t="s">
        <v>28</v>
      </c>
      <c r="NEZ1217" s="237" t="s">
        <v>25</v>
      </c>
      <c r="NFA1217" s="238">
        <v>7</v>
      </c>
      <c r="NFB1217" s="238">
        <v>2</v>
      </c>
      <c r="NFC1217" s="239" t="s">
        <v>236</v>
      </c>
      <c r="NFD1217" s="240">
        <v>0</v>
      </c>
      <c r="NFE1217" s="240">
        <v>210</v>
      </c>
      <c r="NFF1217" s="235" t="e">
        <f>NFF1218+NFF1219</f>
        <v>#REF!</v>
      </c>
      <c r="NFG1217" s="236" t="s">
        <v>28</v>
      </c>
      <c r="NFH1217" s="237" t="s">
        <v>25</v>
      </c>
      <c r="NFI1217" s="238">
        <v>7</v>
      </c>
      <c r="NFJ1217" s="238">
        <v>2</v>
      </c>
      <c r="NFK1217" s="239" t="s">
        <v>236</v>
      </c>
      <c r="NFL1217" s="240">
        <v>0</v>
      </c>
      <c r="NFM1217" s="240">
        <v>210</v>
      </c>
      <c r="NFN1217" s="235" t="e">
        <f>NFN1218+NFN1219</f>
        <v>#REF!</v>
      </c>
      <c r="NFO1217" s="236" t="s">
        <v>28</v>
      </c>
      <c r="NFP1217" s="237" t="s">
        <v>25</v>
      </c>
      <c r="NFQ1217" s="238">
        <v>7</v>
      </c>
      <c r="NFR1217" s="238">
        <v>2</v>
      </c>
      <c r="NFS1217" s="239" t="s">
        <v>236</v>
      </c>
      <c r="NFT1217" s="240">
        <v>0</v>
      </c>
      <c r="NFU1217" s="240">
        <v>210</v>
      </c>
      <c r="NFV1217" s="235" t="e">
        <f>NFV1218+NFV1219</f>
        <v>#REF!</v>
      </c>
      <c r="NFW1217" s="236" t="s">
        <v>28</v>
      </c>
      <c r="NFX1217" s="237" t="s">
        <v>25</v>
      </c>
      <c r="NFY1217" s="238">
        <v>7</v>
      </c>
      <c r="NFZ1217" s="238">
        <v>2</v>
      </c>
      <c r="NGA1217" s="239" t="s">
        <v>236</v>
      </c>
      <c r="NGB1217" s="240">
        <v>0</v>
      </c>
      <c r="NGC1217" s="240">
        <v>210</v>
      </c>
      <c r="NGD1217" s="235" t="e">
        <f>NGD1218+NGD1219</f>
        <v>#REF!</v>
      </c>
      <c r="NGE1217" s="236" t="s">
        <v>28</v>
      </c>
      <c r="NGF1217" s="237" t="s">
        <v>25</v>
      </c>
      <c r="NGG1217" s="238">
        <v>7</v>
      </c>
      <c r="NGH1217" s="238">
        <v>2</v>
      </c>
      <c r="NGI1217" s="239" t="s">
        <v>236</v>
      </c>
      <c r="NGJ1217" s="240">
        <v>0</v>
      </c>
      <c r="NGK1217" s="240">
        <v>210</v>
      </c>
      <c r="NGL1217" s="235" t="e">
        <f>NGL1218+NGL1219</f>
        <v>#REF!</v>
      </c>
      <c r="NGM1217" s="236" t="s">
        <v>28</v>
      </c>
      <c r="NGN1217" s="237" t="s">
        <v>25</v>
      </c>
      <c r="NGO1217" s="238">
        <v>7</v>
      </c>
      <c r="NGP1217" s="238">
        <v>2</v>
      </c>
      <c r="NGQ1217" s="239" t="s">
        <v>236</v>
      </c>
      <c r="NGR1217" s="240">
        <v>0</v>
      </c>
      <c r="NGS1217" s="240">
        <v>210</v>
      </c>
      <c r="NGT1217" s="235" t="e">
        <f>NGT1218+NGT1219</f>
        <v>#REF!</v>
      </c>
      <c r="NGU1217" s="236" t="s">
        <v>28</v>
      </c>
      <c r="NGV1217" s="237" t="s">
        <v>25</v>
      </c>
      <c r="NGW1217" s="238">
        <v>7</v>
      </c>
      <c r="NGX1217" s="238">
        <v>2</v>
      </c>
      <c r="NGY1217" s="239" t="s">
        <v>236</v>
      </c>
      <c r="NGZ1217" s="240">
        <v>0</v>
      </c>
      <c r="NHA1217" s="240">
        <v>210</v>
      </c>
      <c r="NHB1217" s="235" t="e">
        <f>NHB1218+NHB1219</f>
        <v>#REF!</v>
      </c>
      <c r="NHC1217" s="236" t="s">
        <v>28</v>
      </c>
      <c r="NHD1217" s="237" t="s">
        <v>25</v>
      </c>
      <c r="NHE1217" s="238">
        <v>7</v>
      </c>
      <c r="NHF1217" s="238">
        <v>2</v>
      </c>
      <c r="NHG1217" s="239" t="s">
        <v>236</v>
      </c>
      <c r="NHH1217" s="240">
        <v>0</v>
      </c>
      <c r="NHI1217" s="240">
        <v>210</v>
      </c>
      <c r="NHJ1217" s="235" t="e">
        <f>NHJ1218+NHJ1219</f>
        <v>#REF!</v>
      </c>
      <c r="NHK1217" s="236" t="s">
        <v>28</v>
      </c>
      <c r="NHL1217" s="237" t="s">
        <v>25</v>
      </c>
      <c r="NHM1217" s="238">
        <v>7</v>
      </c>
      <c r="NHN1217" s="238">
        <v>2</v>
      </c>
      <c r="NHO1217" s="239" t="s">
        <v>236</v>
      </c>
      <c r="NHP1217" s="240">
        <v>0</v>
      </c>
      <c r="NHQ1217" s="240">
        <v>210</v>
      </c>
      <c r="NHR1217" s="235" t="e">
        <f>NHR1218+NHR1219</f>
        <v>#REF!</v>
      </c>
      <c r="NHS1217" s="236" t="s">
        <v>28</v>
      </c>
      <c r="NHT1217" s="237" t="s">
        <v>25</v>
      </c>
      <c r="NHU1217" s="238">
        <v>7</v>
      </c>
      <c r="NHV1217" s="238">
        <v>2</v>
      </c>
      <c r="NHW1217" s="239" t="s">
        <v>236</v>
      </c>
      <c r="NHX1217" s="240">
        <v>0</v>
      </c>
      <c r="NHY1217" s="240">
        <v>210</v>
      </c>
      <c r="NHZ1217" s="235" t="e">
        <f>NHZ1218+NHZ1219</f>
        <v>#REF!</v>
      </c>
      <c r="NIA1217" s="236" t="s">
        <v>28</v>
      </c>
      <c r="NIB1217" s="237" t="s">
        <v>25</v>
      </c>
      <c r="NIC1217" s="238">
        <v>7</v>
      </c>
      <c r="NID1217" s="238">
        <v>2</v>
      </c>
      <c r="NIE1217" s="239" t="s">
        <v>236</v>
      </c>
      <c r="NIF1217" s="240">
        <v>0</v>
      </c>
      <c r="NIG1217" s="240">
        <v>210</v>
      </c>
      <c r="NIH1217" s="235" t="e">
        <f>NIH1218+NIH1219</f>
        <v>#REF!</v>
      </c>
      <c r="NII1217" s="236" t="s">
        <v>28</v>
      </c>
      <c r="NIJ1217" s="237" t="s">
        <v>25</v>
      </c>
      <c r="NIK1217" s="238">
        <v>7</v>
      </c>
      <c r="NIL1217" s="238">
        <v>2</v>
      </c>
      <c r="NIM1217" s="239" t="s">
        <v>236</v>
      </c>
      <c r="NIN1217" s="240">
        <v>0</v>
      </c>
      <c r="NIO1217" s="240">
        <v>210</v>
      </c>
      <c r="NIP1217" s="235" t="e">
        <f>NIP1218+NIP1219</f>
        <v>#REF!</v>
      </c>
      <c r="NIQ1217" s="236" t="s">
        <v>28</v>
      </c>
      <c r="NIR1217" s="237" t="s">
        <v>25</v>
      </c>
      <c r="NIS1217" s="238">
        <v>7</v>
      </c>
      <c r="NIT1217" s="238">
        <v>2</v>
      </c>
      <c r="NIU1217" s="239" t="s">
        <v>236</v>
      </c>
      <c r="NIV1217" s="240">
        <v>0</v>
      </c>
      <c r="NIW1217" s="240">
        <v>210</v>
      </c>
      <c r="NIX1217" s="235" t="e">
        <f>NIX1218+NIX1219</f>
        <v>#REF!</v>
      </c>
      <c r="NIY1217" s="236" t="s">
        <v>28</v>
      </c>
      <c r="NIZ1217" s="237" t="s">
        <v>25</v>
      </c>
      <c r="NJA1217" s="238">
        <v>7</v>
      </c>
      <c r="NJB1217" s="238">
        <v>2</v>
      </c>
      <c r="NJC1217" s="239" t="s">
        <v>236</v>
      </c>
      <c r="NJD1217" s="240">
        <v>0</v>
      </c>
      <c r="NJE1217" s="240">
        <v>210</v>
      </c>
      <c r="NJF1217" s="235" t="e">
        <f>NJF1218+NJF1219</f>
        <v>#REF!</v>
      </c>
      <c r="NJG1217" s="236" t="s">
        <v>28</v>
      </c>
      <c r="NJH1217" s="237" t="s">
        <v>25</v>
      </c>
      <c r="NJI1217" s="238">
        <v>7</v>
      </c>
      <c r="NJJ1217" s="238">
        <v>2</v>
      </c>
      <c r="NJK1217" s="239" t="s">
        <v>236</v>
      </c>
      <c r="NJL1217" s="240">
        <v>0</v>
      </c>
      <c r="NJM1217" s="240">
        <v>210</v>
      </c>
      <c r="NJN1217" s="235" t="e">
        <f>NJN1218+NJN1219</f>
        <v>#REF!</v>
      </c>
      <c r="NJO1217" s="236" t="s">
        <v>28</v>
      </c>
      <c r="NJP1217" s="237" t="s">
        <v>25</v>
      </c>
      <c r="NJQ1217" s="238">
        <v>7</v>
      </c>
      <c r="NJR1217" s="238">
        <v>2</v>
      </c>
      <c r="NJS1217" s="239" t="s">
        <v>236</v>
      </c>
      <c r="NJT1217" s="240">
        <v>0</v>
      </c>
      <c r="NJU1217" s="240">
        <v>210</v>
      </c>
      <c r="NJV1217" s="235" t="e">
        <f>NJV1218+NJV1219</f>
        <v>#REF!</v>
      </c>
      <c r="NJW1217" s="236" t="s">
        <v>28</v>
      </c>
      <c r="NJX1217" s="237" t="s">
        <v>25</v>
      </c>
      <c r="NJY1217" s="238">
        <v>7</v>
      </c>
      <c r="NJZ1217" s="238">
        <v>2</v>
      </c>
      <c r="NKA1217" s="239" t="s">
        <v>236</v>
      </c>
      <c r="NKB1217" s="240">
        <v>0</v>
      </c>
      <c r="NKC1217" s="240">
        <v>210</v>
      </c>
      <c r="NKD1217" s="235" t="e">
        <f>NKD1218+NKD1219</f>
        <v>#REF!</v>
      </c>
      <c r="NKE1217" s="236" t="s">
        <v>28</v>
      </c>
      <c r="NKF1217" s="237" t="s">
        <v>25</v>
      </c>
      <c r="NKG1217" s="238">
        <v>7</v>
      </c>
      <c r="NKH1217" s="238">
        <v>2</v>
      </c>
      <c r="NKI1217" s="239" t="s">
        <v>236</v>
      </c>
      <c r="NKJ1217" s="240">
        <v>0</v>
      </c>
      <c r="NKK1217" s="240">
        <v>210</v>
      </c>
      <c r="NKL1217" s="235" t="e">
        <f>NKL1218+NKL1219</f>
        <v>#REF!</v>
      </c>
      <c r="NKM1217" s="236" t="s">
        <v>28</v>
      </c>
      <c r="NKN1217" s="237" t="s">
        <v>25</v>
      </c>
      <c r="NKO1217" s="238">
        <v>7</v>
      </c>
      <c r="NKP1217" s="238">
        <v>2</v>
      </c>
      <c r="NKQ1217" s="239" t="s">
        <v>236</v>
      </c>
      <c r="NKR1217" s="240">
        <v>0</v>
      </c>
      <c r="NKS1217" s="240">
        <v>210</v>
      </c>
      <c r="NKT1217" s="235" t="e">
        <f>NKT1218+NKT1219</f>
        <v>#REF!</v>
      </c>
      <c r="NKU1217" s="236" t="s">
        <v>28</v>
      </c>
      <c r="NKV1217" s="237" t="s">
        <v>25</v>
      </c>
      <c r="NKW1217" s="238">
        <v>7</v>
      </c>
      <c r="NKX1217" s="238">
        <v>2</v>
      </c>
      <c r="NKY1217" s="239" t="s">
        <v>236</v>
      </c>
      <c r="NKZ1217" s="240">
        <v>0</v>
      </c>
      <c r="NLA1217" s="240">
        <v>210</v>
      </c>
      <c r="NLB1217" s="235" t="e">
        <f>NLB1218+NLB1219</f>
        <v>#REF!</v>
      </c>
      <c r="NLC1217" s="236" t="s">
        <v>28</v>
      </c>
      <c r="NLD1217" s="237" t="s">
        <v>25</v>
      </c>
      <c r="NLE1217" s="238">
        <v>7</v>
      </c>
      <c r="NLF1217" s="238">
        <v>2</v>
      </c>
      <c r="NLG1217" s="239" t="s">
        <v>236</v>
      </c>
      <c r="NLH1217" s="240">
        <v>0</v>
      </c>
      <c r="NLI1217" s="240">
        <v>210</v>
      </c>
      <c r="NLJ1217" s="235" t="e">
        <f>NLJ1218+NLJ1219</f>
        <v>#REF!</v>
      </c>
      <c r="NLK1217" s="236" t="s">
        <v>28</v>
      </c>
      <c r="NLL1217" s="237" t="s">
        <v>25</v>
      </c>
      <c r="NLM1217" s="238">
        <v>7</v>
      </c>
      <c r="NLN1217" s="238">
        <v>2</v>
      </c>
      <c r="NLO1217" s="239" t="s">
        <v>236</v>
      </c>
      <c r="NLP1217" s="240">
        <v>0</v>
      </c>
      <c r="NLQ1217" s="240">
        <v>210</v>
      </c>
      <c r="NLR1217" s="235" t="e">
        <f>NLR1218+NLR1219</f>
        <v>#REF!</v>
      </c>
      <c r="NLS1217" s="236" t="s">
        <v>28</v>
      </c>
      <c r="NLT1217" s="237" t="s">
        <v>25</v>
      </c>
      <c r="NLU1217" s="238">
        <v>7</v>
      </c>
      <c r="NLV1217" s="238">
        <v>2</v>
      </c>
      <c r="NLW1217" s="239" t="s">
        <v>236</v>
      </c>
      <c r="NLX1217" s="240">
        <v>0</v>
      </c>
      <c r="NLY1217" s="240">
        <v>210</v>
      </c>
      <c r="NLZ1217" s="235" t="e">
        <f>NLZ1218+NLZ1219</f>
        <v>#REF!</v>
      </c>
      <c r="NMA1217" s="236" t="s">
        <v>28</v>
      </c>
      <c r="NMB1217" s="237" t="s">
        <v>25</v>
      </c>
      <c r="NMC1217" s="238">
        <v>7</v>
      </c>
      <c r="NMD1217" s="238">
        <v>2</v>
      </c>
      <c r="NME1217" s="239" t="s">
        <v>236</v>
      </c>
      <c r="NMF1217" s="240">
        <v>0</v>
      </c>
      <c r="NMG1217" s="240">
        <v>210</v>
      </c>
      <c r="NMH1217" s="235" t="e">
        <f>NMH1218+NMH1219</f>
        <v>#REF!</v>
      </c>
      <c r="NMI1217" s="236" t="s">
        <v>28</v>
      </c>
      <c r="NMJ1217" s="237" t="s">
        <v>25</v>
      </c>
      <c r="NMK1217" s="238">
        <v>7</v>
      </c>
      <c r="NML1217" s="238">
        <v>2</v>
      </c>
      <c r="NMM1217" s="239" t="s">
        <v>236</v>
      </c>
      <c r="NMN1217" s="240">
        <v>0</v>
      </c>
      <c r="NMO1217" s="240">
        <v>210</v>
      </c>
      <c r="NMP1217" s="235" t="e">
        <f>NMP1218+NMP1219</f>
        <v>#REF!</v>
      </c>
      <c r="NMQ1217" s="236" t="s">
        <v>28</v>
      </c>
      <c r="NMR1217" s="237" t="s">
        <v>25</v>
      </c>
      <c r="NMS1217" s="238">
        <v>7</v>
      </c>
      <c r="NMT1217" s="238">
        <v>2</v>
      </c>
      <c r="NMU1217" s="239" t="s">
        <v>236</v>
      </c>
      <c r="NMV1217" s="240">
        <v>0</v>
      </c>
      <c r="NMW1217" s="240">
        <v>210</v>
      </c>
      <c r="NMX1217" s="235" t="e">
        <f>NMX1218+NMX1219</f>
        <v>#REF!</v>
      </c>
      <c r="NMY1217" s="236" t="s">
        <v>28</v>
      </c>
      <c r="NMZ1217" s="237" t="s">
        <v>25</v>
      </c>
      <c r="NNA1217" s="238">
        <v>7</v>
      </c>
      <c r="NNB1217" s="238">
        <v>2</v>
      </c>
      <c r="NNC1217" s="239" t="s">
        <v>236</v>
      </c>
      <c r="NND1217" s="240">
        <v>0</v>
      </c>
      <c r="NNE1217" s="240">
        <v>210</v>
      </c>
      <c r="NNF1217" s="235" t="e">
        <f>NNF1218+NNF1219</f>
        <v>#REF!</v>
      </c>
      <c r="NNG1217" s="236" t="s">
        <v>28</v>
      </c>
      <c r="NNH1217" s="237" t="s">
        <v>25</v>
      </c>
      <c r="NNI1217" s="238">
        <v>7</v>
      </c>
      <c r="NNJ1217" s="238">
        <v>2</v>
      </c>
      <c r="NNK1217" s="239" t="s">
        <v>236</v>
      </c>
      <c r="NNL1217" s="240">
        <v>0</v>
      </c>
      <c r="NNM1217" s="240">
        <v>210</v>
      </c>
      <c r="NNN1217" s="235" t="e">
        <f>NNN1218+NNN1219</f>
        <v>#REF!</v>
      </c>
      <c r="NNO1217" s="236" t="s">
        <v>28</v>
      </c>
      <c r="NNP1217" s="237" t="s">
        <v>25</v>
      </c>
      <c r="NNQ1217" s="238">
        <v>7</v>
      </c>
      <c r="NNR1217" s="238">
        <v>2</v>
      </c>
      <c r="NNS1217" s="239" t="s">
        <v>236</v>
      </c>
      <c r="NNT1217" s="240">
        <v>0</v>
      </c>
      <c r="NNU1217" s="240">
        <v>210</v>
      </c>
      <c r="NNV1217" s="235" t="e">
        <f>NNV1218+NNV1219</f>
        <v>#REF!</v>
      </c>
      <c r="NNW1217" s="236" t="s">
        <v>28</v>
      </c>
      <c r="NNX1217" s="237" t="s">
        <v>25</v>
      </c>
      <c r="NNY1217" s="238">
        <v>7</v>
      </c>
      <c r="NNZ1217" s="238">
        <v>2</v>
      </c>
      <c r="NOA1217" s="239" t="s">
        <v>236</v>
      </c>
      <c r="NOB1217" s="240">
        <v>0</v>
      </c>
      <c r="NOC1217" s="240">
        <v>210</v>
      </c>
      <c r="NOD1217" s="235" t="e">
        <f>NOD1218+NOD1219</f>
        <v>#REF!</v>
      </c>
      <c r="NOE1217" s="236" t="s">
        <v>28</v>
      </c>
      <c r="NOF1217" s="237" t="s">
        <v>25</v>
      </c>
      <c r="NOG1217" s="238">
        <v>7</v>
      </c>
      <c r="NOH1217" s="238">
        <v>2</v>
      </c>
      <c r="NOI1217" s="239" t="s">
        <v>236</v>
      </c>
      <c r="NOJ1217" s="240">
        <v>0</v>
      </c>
      <c r="NOK1217" s="240">
        <v>210</v>
      </c>
      <c r="NOL1217" s="235" t="e">
        <f>NOL1218+NOL1219</f>
        <v>#REF!</v>
      </c>
      <c r="NOM1217" s="236" t="s">
        <v>28</v>
      </c>
      <c r="NON1217" s="237" t="s">
        <v>25</v>
      </c>
      <c r="NOO1217" s="238">
        <v>7</v>
      </c>
      <c r="NOP1217" s="238">
        <v>2</v>
      </c>
      <c r="NOQ1217" s="239" t="s">
        <v>236</v>
      </c>
      <c r="NOR1217" s="240">
        <v>0</v>
      </c>
      <c r="NOS1217" s="240">
        <v>210</v>
      </c>
      <c r="NOT1217" s="235" t="e">
        <f>NOT1218+NOT1219</f>
        <v>#REF!</v>
      </c>
      <c r="NOU1217" s="236" t="s">
        <v>28</v>
      </c>
      <c r="NOV1217" s="237" t="s">
        <v>25</v>
      </c>
      <c r="NOW1217" s="238">
        <v>7</v>
      </c>
      <c r="NOX1217" s="238">
        <v>2</v>
      </c>
      <c r="NOY1217" s="239" t="s">
        <v>236</v>
      </c>
      <c r="NOZ1217" s="240">
        <v>0</v>
      </c>
      <c r="NPA1217" s="240">
        <v>210</v>
      </c>
      <c r="NPB1217" s="235" t="e">
        <f>NPB1218+NPB1219</f>
        <v>#REF!</v>
      </c>
      <c r="NPC1217" s="236" t="s">
        <v>28</v>
      </c>
      <c r="NPD1217" s="237" t="s">
        <v>25</v>
      </c>
      <c r="NPE1217" s="238">
        <v>7</v>
      </c>
      <c r="NPF1217" s="238">
        <v>2</v>
      </c>
      <c r="NPG1217" s="239" t="s">
        <v>236</v>
      </c>
      <c r="NPH1217" s="240">
        <v>0</v>
      </c>
      <c r="NPI1217" s="240">
        <v>210</v>
      </c>
      <c r="NPJ1217" s="235" t="e">
        <f>NPJ1218+NPJ1219</f>
        <v>#REF!</v>
      </c>
      <c r="NPK1217" s="236" t="s">
        <v>28</v>
      </c>
      <c r="NPL1217" s="237" t="s">
        <v>25</v>
      </c>
      <c r="NPM1217" s="238">
        <v>7</v>
      </c>
      <c r="NPN1217" s="238">
        <v>2</v>
      </c>
      <c r="NPO1217" s="239" t="s">
        <v>236</v>
      </c>
      <c r="NPP1217" s="240">
        <v>0</v>
      </c>
      <c r="NPQ1217" s="240">
        <v>210</v>
      </c>
      <c r="NPR1217" s="235" t="e">
        <f>NPR1218+NPR1219</f>
        <v>#REF!</v>
      </c>
      <c r="NPS1217" s="236" t="s">
        <v>28</v>
      </c>
      <c r="NPT1217" s="237" t="s">
        <v>25</v>
      </c>
      <c r="NPU1217" s="238">
        <v>7</v>
      </c>
      <c r="NPV1217" s="238">
        <v>2</v>
      </c>
      <c r="NPW1217" s="239" t="s">
        <v>236</v>
      </c>
      <c r="NPX1217" s="240">
        <v>0</v>
      </c>
      <c r="NPY1217" s="240">
        <v>210</v>
      </c>
      <c r="NPZ1217" s="235" t="e">
        <f>NPZ1218+NPZ1219</f>
        <v>#REF!</v>
      </c>
      <c r="NQA1217" s="236" t="s">
        <v>28</v>
      </c>
      <c r="NQB1217" s="237" t="s">
        <v>25</v>
      </c>
      <c r="NQC1217" s="238">
        <v>7</v>
      </c>
      <c r="NQD1217" s="238">
        <v>2</v>
      </c>
      <c r="NQE1217" s="239" t="s">
        <v>236</v>
      </c>
      <c r="NQF1217" s="240">
        <v>0</v>
      </c>
      <c r="NQG1217" s="240">
        <v>210</v>
      </c>
      <c r="NQH1217" s="235" t="e">
        <f>NQH1218+NQH1219</f>
        <v>#REF!</v>
      </c>
      <c r="NQI1217" s="236" t="s">
        <v>28</v>
      </c>
      <c r="NQJ1217" s="237" t="s">
        <v>25</v>
      </c>
      <c r="NQK1217" s="238">
        <v>7</v>
      </c>
      <c r="NQL1217" s="238">
        <v>2</v>
      </c>
      <c r="NQM1217" s="239" t="s">
        <v>236</v>
      </c>
      <c r="NQN1217" s="240">
        <v>0</v>
      </c>
      <c r="NQO1217" s="240">
        <v>210</v>
      </c>
      <c r="NQP1217" s="235" t="e">
        <f>NQP1218+NQP1219</f>
        <v>#REF!</v>
      </c>
      <c r="NQQ1217" s="236" t="s">
        <v>28</v>
      </c>
      <c r="NQR1217" s="237" t="s">
        <v>25</v>
      </c>
      <c r="NQS1217" s="238">
        <v>7</v>
      </c>
      <c r="NQT1217" s="238">
        <v>2</v>
      </c>
      <c r="NQU1217" s="239" t="s">
        <v>236</v>
      </c>
      <c r="NQV1217" s="240">
        <v>0</v>
      </c>
      <c r="NQW1217" s="240">
        <v>210</v>
      </c>
      <c r="NQX1217" s="235" t="e">
        <f>NQX1218+NQX1219</f>
        <v>#REF!</v>
      </c>
      <c r="NQY1217" s="236" t="s">
        <v>28</v>
      </c>
      <c r="NQZ1217" s="237" t="s">
        <v>25</v>
      </c>
      <c r="NRA1217" s="238">
        <v>7</v>
      </c>
      <c r="NRB1217" s="238">
        <v>2</v>
      </c>
      <c r="NRC1217" s="239" t="s">
        <v>236</v>
      </c>
      <c r="NRD1217" s="240">
        <v>0</v>
      </c>
      <c r="NRE1217" s="240">
        <v>210</v>
      </c>
      <c r="NRF1217" s="235" t="e">
        <f>NRF1218+NRF1219</f>
        <v>#REF!</v>
      </c>
      <c r="NRG1217" s="236" t="s">
        <v>28</v>
      </c>
      <c r="NRH1217" s="237" t="s">
        <v>25</v>
      </c>
      <c r="NRI1217" s="238">
        <v>7</v>
      </c>
      <c r="NRJ1217" s="238">
        <v>2</v>
      </c>
      <c r="NRK1217" s="239" t="s">
        <v>236</v>
      </c>
      <c r="NRL1217" s="240">
        <v>0</v>
      </c>
      <c r="NRM1217" s="240">
        <v>210</v>
      </c>
      <c r="NRN1217" s="235" t="e">
        <f>NRN1218+NRN1219</f>
        <v>#REF!</v>
      </c>
      <c r="NRO1217" s="236" t="s">
        <v>28</v>
      </c>
      <c r="NRP1217" s="237" t="s">
        <v>25</v>
      </c>
      <c r="NRQ1217" s="238">
        <v>7</v>
      </c>
      <c r="NRR1217" s="238">
        <v>2</v>
      </c>
      <c r="NRS1217" s="239" t="s">
        <v>236</v>
      </c>
      <c r="NRT1217" s="240">
        <v>0</v>
      </c>
      <c r="NRU1217" s="240">
        <v>210</v>
      </c>
      <c r="NRV1217" s="235" t="e">
        <f>NRV1218+NRV1219</f>
        <v>#REF!</v>
      </c>
      <c r="NRW1217" s="236" t="s">
        <v>28</v>
      </c>
      <c r="NRX1217" s="237" t="s">
        <v>25</v>
      </c>
      <c r="NRY1217" s="238">
        <v>7</v>
      </c>
      <c r="NRZ1217" s="238">
        <v>2</v>
      </c>
      <c r="NSA1217" s="239" t="s">
        <v>236</v>
      </c>
      <c r="NSB1217" s="240">
        <v>0</v>
      </c>
      <c r="NSC1217" s="240">
        <v>210</v>
      </c>
      <c r="NSD1217" s="235" t="e">
        <f>NSD1218+NSD1219</f>
        <v>#REF!</v>
      </c>
      <c r="NSE1217" s="236" t="s">
        <v>28</v>
      </c>
      <c r="NSF1217" s="237" t="s">
        <v>25</v>
      </c>
      <c r="NSG1217" s="238">
        <v>7</v>
      </c>
      <c r="NSH1217" s="238">
        <v>2</v>
      </c>
      <c r="NSI1217" s="239" t="s">
        <v>236</v>
      </c>
      <c r="NSJ1217" s="240">
        <v>0</v>
      </c>
      <c r="NSK1217" s="240">
        <v>210</v>
      </c>
      <c r="NSL1217" s="235" t="e">
        <f>NSL1218+NSL1219</f>
        <v>#REF!</v>
      </c>
      <c r="NSM1217" s="236" t="s">
        <v>28</v>
      </c>
      <c r="NSN1217" s="237" t="s">
        <v>25</v>
      </c>
      <c r="NSO1217" s="238">
        <v>7</v>
      </c>
      <c r="NSP1217" s="238">
        <v>2</v>
      </c>
      <c r="NSQ1217" s="239" t="s">
        <v>236</v>
      </c>
      <c r="NSR1217" s="240">
        <v>0</v>
      </c>
      <c r="NSS1217" s="240">
        <v>210</v>
      </c>
      <c r="NST1217" s="235" t="e">
        <f>NST1218+NST1219</f>
        <v>#REF!</v>
      </c>
      <c r="NSU1217" s="236" t="s">
        <v>28</v>
      </c>
      <c r="NSV1217" s="237" t="s">
        <v>25</v>
      </c>
      <c r="NSW1217" s="238">
        <v>7</v>
      </c>
      <c r="NSX1217" s="238">
        <v>2</v>
      </c>
      <c r="NSY1217" s="239" t="s">
        <v>236</v>
      </c>
      <c r="NSZ1217" s="240">
        <v>0</v>
      </c>
      <c r="NTA1217" s="240">
        <v>210</v>
      </c>
      <c r="NTB1217" s="235" t="e">
        <f>NTB1218+NTB1219</f>
        <v>#REF!</v>
      </c>
      <c r="NTC1217" s="236" t="s">
        <v>28</v>
      </c>
      <c r="NTD1217" s="237" t="s">
        <v>25</v>
      </c>
      <c r="NTE1217" s="238">
        <v>7</v>
      </c>
      <c r="NTF1217" s="238">
        <v>2</v>
      </c>
      <c r="NTG1217" s="239" t="s">
        <v>236</v>
      </c>
      <c r="NTH1217" s="240">
        <v>0</v>
      </c>
      <c r="NTI1217" s="240">
        <v>210</v>
      </c>
      <c r="NTJ1217" s="235" t="e">
        <f>NTJ1218+NTJ1219</f>
        <v>#REF!</v>
      </c>
      <c r="NTK1217" s="236" t="s">
        <v>28</v>
      </c>
      <c r="NTL1217" s="237" t="s">
        <v>25</v>
      </c>
      <c r="NTM1217" s="238">
        <v>7</v>
      </c>
      <c r="NTN1217" s="238">
        <v>2</v>
      </c>
      <c r="NTO1217" s="239" t="s">
        <v>236</v>
      </c>
      <c r="NTP1217" s="240">
        <v>0</v>
      </c>
      <c r="NTQ1217" s="240">
        <v>210</v>
      </c>
      <c r="NTR1217" s="235" t="e">
        <f>NTR1218+NTR1219</f>
        <v>#REF!</v>
      </c>
      <c r="NTS1217" s="236" t="s">
        <v>28</v>
      </c>
      <c r="NTT1217" s="237" t="s">
        <v>25</v>
      </c>
      <c r="NTU1217" s="238">
        <v>7</v>
      </c>
      <c r="NTV1217" s="238">
        <v>2</v>
      </c>
      <c r="NTW1217" s="239" t="s">
        <v>236</v>
      </c>
      <c r="NTX1217" s="240">
        <v>0</v>
      </c>
      <c r="NTY1217" s="240">
        <v>210</v>
      </c>
      <c r="NTZ1217" s="235" t="e">
        <f>NTZ1218+NTZ1219</f>
        <v>#REF!</v>
      </c>
      <c r="NUA1217" s="236" t="s">
        <v>28</v>
      </c>
      <c r="NUB1217" s="237" t="s">
        <v>25</v>
      </c>
      <c r="NUC1217" s="238">
        <v>7</v>
      </c>
      <c r="NUD1217" s="238">
        <v>2</v>
      </c>
      <c r="NUE1217" s="239" t="s">
        <v>236</v>
      </c>
      <c r="NUF1217" s="240">
        <v>0</v>
      </c>
      <c r="NUG1217" s="240">
        <v>210</v>
      </c>
      <c r="NUH1217" s="235" t="e">
        <f>NUH1218+NUH1219</f>
        <v>#REF!</v>
      </c>
      <c r="NUI1217" s="236" t="s">
        <v>28</v>
      </c>
      <c r="NUJ1217" s="237" t="s">
        <v>25</v>
      </c>
      <c r="NUK1217" s="238">
        <v>7</v>
      </c>
      <c r="NUL1217" s="238">
        <v>2</v>
      </c>
      <c r="NUM1217" s="239" t="s">
        <v>236</v>
      </c>
      <c r="NUN1217" s="240">
        <v>0</v>
      </c>
      <c r="NUO1217" s="240">
        <v>210</v>
      </c>
      <c r="NUP1217" s="235" t="e">
        <f>NUP1218+NUP1219</f>
        <v>#REF!</v>
      </c>
      <c r="NUQ1217" s="236" t="s">
        <v>28</v>
      </c>
      <c r="NUR1217" s="237" t="s">
        <v>25</v>
      </c>
      <c r="NUS1217" s="238">
        <v>7</v>
      </c>
      <c r="NUT1217" s="238">
        <v>2</v>
      </c>
      <c r="NUU1217" s="239" t="s">
        <v>236</v>
      </c>
      <c r="NUV1217" s="240">
        <v>0</v>
      </c>
      <c r="NUW1217" s="240">
        <v>210</v>
      </c>
      <c r="NUX1217" s="235" t="e">
        <f>NUX1218+NUX1219</f>
        <v>#REF!</v>
      </c>
      <c r="NUY1217" s="236" t="s">
        <v>28</v>
      </c>
      <c r="NUZ1217" s="237" t="s">
        <v>25</v>
      </c>
      <c r="NVA1217" s="238">
        <v>7</v>
      </c>
      <c r="NVB1217" s="238">
        <v>2</v>
      </c>
      <c r="NVC1217" s="239" t="s">
        <v>236</v>
      </c>
      <c r="NVD1217" s="240">
        <v>0</v>
      </c>
      <c r="NVE1217" s="240">
        <v>210</v>
      </c>
      <c r="NVF1217" s="235" t="e">
        <f>NVF1218+NVF1219</f>
        <v>#REF!</v>
      </c>
      <c r="NVG1217" s="236" t="s">
        <v>28</v>
      </c>
      <c r="NVH1217" s="237" t="s">
        <v>25</v>
      </c>
      <c r="NVI1217" s="238">
        <v>7</v>
      </c>
      <c r="NVJ1217" s="238">
        <v>2</v>
      </c>
      <c r="NVK1217" s="239" t="s">
        <v>236</v>
      </c>
      <c r="NVL1217" s="240">
        <v>0</v>
      </c>
      <c r="NVM1217" s="240">
        <v>210</v>
      </c>
      <c r="NVN1217" s="235" t="e">
        <f>NVN1218+NVN1219</f>
        <v>#REF!</v>
      </c>
      <c r="NVO1217" s="236" t="s">
        <v>28</v>
      </c>
      <c r="NVP1217" s="237" t="s">
        <v>25</v>
      </c>
      <c r="NVQ1217" s="238">
        <v>7</v>
      </c>
      <c r="NVR1217" s="238">
        <v>2</v>
      </c>
      <c r="NVS1217" s="239" t="s">
        <v>236</v>
      </c>
      <c r="NVT1217" s="240">
        <v>0</v>
      </c>
      <c r="NVU1217" s="240">
        <v>210</v>
      </c>
      <c r="NVV1217" s="235" t="e">
        <f>NVV1218+NVV1219</f>
        <v>#REF!</v>
      </c>
      <c r="NVW1217" s="236" t="s">
        <v>28</v>
      </c>
      <c r="NVX1217" s="237" t="s">
        <v>25</v>
      </c>
      <c r="NVY1217" s="238">
        <v>7</v>
      </c>
      <c r="NVZ1217" s="238">
        <v>2</v>
      </c>
      <c r="NWA1217" s="239" t="s">
        <v>236</v>
      </c>
      <c r="NWB1217" s="240">
        <v>0</v>
      </c>
      <c r="NWC1217" s="240">
        <v>210</v>
      </c>
      <c r="NWD1217" s="235" t="e">
        <f>NWD1218+NWD1219</f>
        <v>#REF!</v>
      </c>
      <c r="NWE1217" s="236" t="s">
        <v>28</v>
      </c>
      <c r="NWF1217" s="237" t="s">
        <v>25</v>
      </c>
      <c r="NWG1217" s="238">
        <v>7</v>
      </c>
      <c r="NWH1217" s="238">
        <v>2</v>
      </c>
      <c r="NWI1217" s="239" t="s">
        <v>236</v>
      </c>
      <c r="NWJ1217" s="240">
        <v>0</v>
      </c>
      <c r="NWK1217" s="240">
        <v>210</v>
      </c>
      <c r="NWL1217" s="235" t="e">
        <f>NWL1218+NWL1219</f>
        <v>#REF!</v>
      </c>
      <c r="NWM1217" s="236" t="s">
        <v>28</v>
      </c>
      <c r="NWN1217" s="237" t="s">
        <v>25</v>
      </c>
      <c r="NWO1217" s="238">
        <v>7</v>
      </c>
      <c r="NWP1217" s="238">
        <v>2</v>
      </c>
      <c r="NWQ1217" s="239" t="s">
        <v>236</v>
      </c>
      <c r="NWR1217" s="240">
        <v>0</v>
      </c>
      <c r="NWS1217" s="240">
        <v>210</v>
      </c>
      <c r="NWT1217" s="235" t="e">
        <f>NWT1218+NWT1219</f>
        <v>#REF!</v>
      </c>
      <c r="NWU1217" s="236" t="s">
        <v>28</v>
      </c>
      <c r="NWV1217" s="237" t="s">
        <v>25</v>
      </c>
      <c r="NWW1217" s="238">
        <v>7</v>
      </c>
      <c r="NWX1217" s="238">
        <v>2</v>
      </c>
      <c r="NWY1217" s="239" t="s">
        <v>236</v>
      </c>
      <c r="NWZ1217" s="240">
        <v>0</v>
      </c>
      <c r="NXA1217" s="240">
        <v>210</v>
      </c>
      <c r="NXB1217" s="235" t="e">
        <f>NXB1218+NXB1219</f>
        <v>#REF!</v>
      </c>
      <c r="NXC1217" s="236" t="s">
        <v>28</v>
      </c>
      <c r="NXD1217" s="237" t="s">
        <v>25</v>
      </c>
      <c r="NXE1217" s="238">
        <v>7</v>
      </c>
      <c r="NXF1217" s="238">
        <v>2</v>
      </c>
      <c r="NXG1217" s="239" t="s">
        <v>236</v>
      </c>
      <c r="NXH1217" s="240">
        <v>0</v>
      </c>
      <c r="NXI1217" s="240">
        <v>210</v>
      </c>
      <c r="NXJ1217" s="235" t="e">
        <f>NXJ1218+NXJ1219</f>
        <v>#REF!</v>
      </c>
      <c r="NXK1217" s="236" t="s">
        <v>28</v>
      </c>
      <c r="NXL1217" s="237" t="s">
        <v>25</v>
      </c>
      <c r="NXM1217" s="238">
        <v>7</v>
      </c>
      <c r="NXN1217" s="238">
        <v>2</v>
      </c>
      <c r="NXO1217" s="239" t="s">
        <v>236</v>
      </c>
      <c r="NXP1217" s="240">
        <v>0</v>
      </c>
      <c r="NXQ1217" s="240">
        <v>210</v>
      </c>
      <c r="NXR1217" s="235" t="e">
        <f>NXR1218+NXR1219</f>
        <v>#REF!</v>
      </c>
      <c r="NXS1217" s="236" t="s">
        <v>28</v>
      </c>
      <c r="NXT1217" s="237" t="s">
        <v>25</v>
      </c>
      <c r="NXU1217" s="238">
        <v>7</v>
      </c>
      <c r="NXV1217" s="238">
        <v>2</v>
      </c>
      <c r="NXW1217" s="239" t="s">
        <v>236</v>
      </c>
      <c r="NXX1217" s="240">
        <v>0</v>
      </c>
      <c r="NXY1217" s="240">
        <v>210</v>
      </c>
      <c r="NXZ1217" s="235" t="e">
        <f>NXZ1218+NXZ1219</f>
        <v>#REF!</v>
      </c>
      <c r="NYA1217" s="236" t="s">
        <v>28</v>
      </c>
      <c r="NYB1217" s="237" t="s">
        <v>25</v>
      </c>
      <c r="NYC1217" s="238">
        <v>7</v>
      </c>
      <c r="NYD1217" s="238">
        <v>2</v>
      </c>
      <c r="NYE1217" s="239" t="s">
        <v>236</v>
      </c>
      <c r="NYF1217" s="240">
        <v>0</v>
      </c>
      <c r="NYG1217" s="240">
        <v>210</v>
      </c>
      <c r="NYH1217" s="235" t="e">
        <f>NYH1218+NYH1219</f>
        <v>#REF!</v>
      </c>
      <c r="NYI1217" s="236" t="s">
        <v>28</v>
      </c>
      <c r="NYJ1217" s="237" t="s">
        <v>25</v>
      </c>
      <c r="NYK1217" s="238">
        <v>7</v>
      </c>
      <c r="NYL1217" s="238">
        <v>2</v>
      </c>
      <c r="NYM1217" s="239" t="s">
        <v>236</v>
      </c>
      <c r="NYN1217" s="240">
        <v>0</v>
      </c>
      <c r="NYO1217" s="240">
        <v>210</v>
      </c>
      <c r="NYP1217" s="235" t="e">
        <f>NYP1218+NYP1219</f>
        <v>#REF!</v>
      </c>
      <c r="NYQ1217" s="236" t="s">
        <v>28</v>
      </c>
      <c r="NYR1217" s="237" t="s">
        <v>25</v>
      </c>
      <c r="NYS1217" s="238">
        <v>7</v>
      </c>
      <c r="NYT1217" s="238">
        <v>2</v>
      </c>
      <c r="NYU1217" s="239" t="s">
        <v>236</v>
      </c>
      <c r="NYV1217" s="240">
        <v>0</v>
      </c>
      <c r="NYW1217" s="240">
        <v>210</v>
      </c>
      <c r="NYX1217" s="235" t="e">
        <f>NYX1218+NYX1219</f>
        <v>#REF!</v>
      </c>
      <c r="NYY1217" s="236" t="s">
        <v>28</v>
      </c>
      <c r="NYZ1217" s="237" t="s">
        <v>25</v>
      </c>
      <c r="NZA1217" s="238">
        <v>7</v>
      </c>
      <c r="NZB1217" s="238">
        <v>2</v>
      </c>
      <c r="NZC1217" s="239" t="s">
        <v>236</v>
      </c>
      <c r="NZD1217" s="240">
        <v>0</v>
      </c>
      <c r="NZE1217" s="240">
        <v>210</v>
      </c>
      <c r="NZF1217" s="235" t="e">
        <f>NZF1218+NZF1219</f>
        <v>#REF!</v>
      </c>
      <c r="NZG1217" s="236" t="s">
        <v>28</v>
      </c>
      <c r="NZH1217" s="237" t="s">
        <v>25</v>
      </c>
      <c r="NZI1217" s="238">
        <v>7</v>
      </c>
      <c r="NZJ1217" s="238">
        <v>2</v>
      </c>
      <c r="NZK1217" s="239" t="s">
        <v>236</v>
      </c>
      <c r="NZL1217" s="240">
        <v>0</v>
      </c>
      <c r="NZM1217" s="240">
        <v>210</v>
      </c>
      <c r="NZN1217" s="235" t="e">
        <f>NZN1218+NZN1219</f>
        <v>#REF!</v>
      </c>
      <c r="NZO1217" s="236" t="s">
        <v>28</v>
      </c>
      <c r="NZP1217" s="237" t="s">
        <v>25</v>
      </c>
      <c r="NZQ1217" s="238">
        <v>7</v>
      </c>
      <c r="NZR1217" s="238">
        <v>2</v>
      </c>
      <c r="NZS1217" s="239" t="s">
        <v>236</v>
      </c>
      <c r="NZT1217" s="240">
        <v>0</v>
      </c>
      <c r="NZU1217" s="240">
        <v>210</v>
      </c>
      <c r="NZV1217" s="235" t="e">
        <f>NZV1218+NZV1219</f>
        <v>#REF!</v>
      </c>
      <c r="NZW1217" s="236" t="s">
        <v>28</v>
      </c>
      <c r="NZX1217" s="237" t="s">
        <v>25</v>
      </c>
      <c r="NZY1217" s="238">
        <v>7</v>
      </c>
      <c r="NZZ1217" s="238">
        <v>2</v>
      </c>
      <c r="OAA1217" s="239" t="s">
        <v>236</v>
      </c>
      <c r="OAB1217" s="240">
        <v>0</v>
      </c>
      <c r="OAC1217" s="240">
        <v>210</v>
      </c>
      <c r="OAD1217" s="235" t="e">
        <f>OAD1218+OAD1219</f>
        <v>#REF!</v>
      </c>
      <c r="OAE1217" s="236" t="s">
        <v>28</v>
      </c>
      <c r="OAF1217" s="237" t="s">
        <v>25</v>
      </c>
      <c r="OAG1217" s="238">
        <v>7</v>
      </c>
      <c r="OAH1217" s="238">
        <v>2</v>
      </c>
      <c r="OAI1217" s="239" t="s">
        <v>236</v>
      </c>
      <c r="OAJ1217" s="240">
        <v>0</v>
      </c>
      <c r="OAK1217" s="240">
        <v>210</v>
      </c>
      <c r="OAL1217" s="235" t="e">
        <f>OAL1218+OAL1219</f>
        <v>#REF!</v>
      </c>
      <c r="OAM1217" s="236" t="s">
        <v>28</v>
      </c>
      <c r="OAN1217" s="237" t="s">
        <v>25</v>
      </c>
      <c r="OAO1217" s="238">
        <v>7</v>
      </c>
      <c r="OAP1217" s="238">
        <v>2</v>
      </c>
      <c r="OAQ1217" s="239" t="s">
        <v>236</v>
      </c>
      <c r="OAR1217" s="240">
        <v>0</v>
      </c>
      <c r="OAS1217" s="240">
        <v>210</v>
      </c>
      <c r="OAT1217" s="235" t="e">
        <f>OAT1218+OAT1219</f>
        <v>#REF!</v>
      </c>
      <c r="OAU1217" s="236" t="s">
        <v>28</v>
      </c>
      <c r="OAV1217" s="237" t="s">
        <v>25</v>
      </c>
      <c r="OAW1217" s="238">
        <v>7</v>
      </c>
      <c r="OAX1217" s="238">
        <v>2</v>
      </c>
      <c r="OAY1217" s="239" t="s">
        <v>236</v>
      </c>
      <c r="OAZ1217" s="240">
        <v>0</v>
      </c>
      <c r="OBA1217" s="240">
        <v>210</v>
      </c>
      <c r="OBB1217" s="235" t="e">
        <f>OBB1218+OBB1219</f>
        <v>#REF!</v>
      </c>
      <c r="OBC1217" s="236" t="s">
        <v>28</v>
      </c>
      <c r="OBD1217" s="237" t="s">
        <v>25</v>
      </c>
      <c r="OBE1217" s="238">
        <v>7</v>
      </c>
      <c r="OBF1217" s="238">
        <v>2</v>
      </c>
      <c r="OBG1217" s="239" t="s">
        <v>236</v>
      </c>
      <c r="OBH1217" s="240">
        <v>0</v>
      </c>
      <c r="OBI1217" s="240">
        <v>210</v>
      </c>
      <c r="OBJ1217" s="235" t="e">
        <f>OBJ1218+OBJ1219</f>
        <v>#REF!</v>
      </c>
      <c r="OBK1217" s="236" t="s">
        <v>28</v>
      </c>
      <c r="OBL1217" s="237" t="s">
        <v>25</v>
      </c>
      <c r="OBM1217" s="238">
        <v>7</v>
      </c>
      <c r="OBN1217" s="238">
        <v>2</v>
      </c>
      <c r="OBO1217" s="239" t="s">
        <v>236</v>
      </c>
      <c r="OBP1217" s="240">
        <v>0</v>
      </c>
      <c r="OBQ1217" s="240">
        <v>210</v>
      </c>
      <c r="OBR1217" s="235" t="e">
        <f>OBR1218+OBR1219</f>
        <v>#REF!</v>
      </c>
      <c r="OBS1217" s="236" t="s">
        <v>28</v>
      </c>
      <c r="OBT1217" s="237" t="s">
        <v>25</v>
      </c>
      <c r="OBU1217" s="238">
        <v>7</v>
      </c>
      <c r="OBV1217" s="238">
        <v>2</v>
      </c>
      <c r="OBW1217" s="239" t="s">
        <v>236</v>
      </c>
      <c r="OBX1217" s="240">
        <v>0</v>
      </c>
      <c r="OBY1217" s="240">
        <v>210</v>
      </c>
      <c r="OBZ1217" s="235" t="e">
        <f>OBZ1218+OBZ1219</f>
        <v>#REF!</v>
      </c>
      <c r="OCA1217" s="236" t="s">
        <v>28</v>
      </c>
      <c r="OCB1217" s="237" t="s">
        <v>25</v>
      </c>
      <c r="OCC1217" s="238">
        <v>7</v>
      </c>
      <c r="OCD1217" s="238">
        <v>2</v>
      </c>
      <c r="OCE1217" s="239" t="s">
        <v>236</v>
      </c>
      <c r="OCF1217" s="240">
        <v>0</v>
      </c>
      <c r="OCG1217" s="240">
        <v>210</v>
      </c>
      <c r="OCH1217" s="235" t="e">
        <f>OCH1218+OCH1219</f>
        <v>#REF!</v>
      </c>
      <c r="OCI1217" s="236" t="s">
        <v>28</v>
      </c>
      <c r="OCJ1217" s="237" t="s">
        <v>25</v>
      </c>
      <c r="OCK1217" s="238">
        <v>7</v>
      </c>
      <c r="OCL1217" s="238">
        <v>2</v>
      </c>
      <c r="OCM1217" s="239" t="s">
        <v>236</v>
      </c>
      <c r="OCN1217" s="240">
        <v>0</v>
      </c>
      <c r="OCO1217" s="240">
        <v>210</v>
      </c>
      <c r="OCP1217" s="235" t="e">
        <f>OCP1218+OCP1219</f>
        <v>#REF!</v>
      </c>
      <c r="OCQ1217" s="236" t="s">
        <v>28</v>
      </c>
      <c r="OCR1217" s="237" t="s">
        <v>25</v>
      </c>
      <c r="OCS1217" s="238">
        <v>7</v>
      </c>
      <c r="OCT1217" s="238">
        <v>2</v>
      </c>
      <c r="OCU1217" s="239" t="s">
        <v>236</v>
      </c>
      <c r="OCV1217" s="240">
        <v>0</v>
      </c>
      <c r="OCW1217" s="240">
        <v>210</v>
      </c>
      <c r="OCX1217" s="235" t="e">
        <f>OCX1218+OCX1219</f>
        <v>#REF!</v>
      </c>
      <c r="OCY1217" s="236" t="s">
        <v>28</v>
      </c>
      <c r="OCZ1217" s="237" t="s">
        <v>25</v>
      </c>
      <c r="ODA1217" s="238">
        <v>7</v>
      </c>
      <c r="ODB1217" s="238">
        <v>2</v>
      </c>
      <c r="ODC1217" s="239" t="s">
        <v>236</v>
      </c>
      <c r="ODD1217" s="240">
        <v>0</v>
      </c>
      <c r="ODE1217" s="240">
        <v>210</v>
      </c>
      <c r="ODF1217" s="235" t="e">
        <f>ODF1218+ODF1219</f>
        <v>#REF!</v>
      </c>
      <c r="ODG1217" s="236" t="s">
        <v>28</v>
      </c>
      <c r="ODH1217" s="237" t="s">
        <v>25</v>
      </c>
      <c r="ODI1217" s="238">
        <v>7</v>
      </c>
      <c r="ODJ1217" s="238">
        <v>2</v>
      </c>
      <c r="ODK1217" s="239" t="s">
        <v>236</v>
      </c>
      <c r="ODL1217" s="240">
        <v>0</v>
      </c>
      <c r="ODM1217" s="240">
        <v>210</v>
      </c>
      <c r="ODN1217" s="235" t="e">
        <f>ODN1218+ODN1219</f>
        <v>#REF!</v>
      </c>
      <c r="ODO1217" s="236" t="s">
        <v>28</v>
      </c>
      <c r="ODP1217" s="237" t="s">
        <v>25</v>
      </c>
      <c r="ODQ1217" s="238">
        <v>7</v>
      </c>
      <c r="ODR1217" s="238">
        <v>2</v>
      </c>
      <c r="ODS1217" s="239" t="s">
        <v>236</v>
      </c>
      <c r="ODT1217" s="240">
        <v>0</v>
      </c>
      <c r="ODU1217" s="240">
        <v>210</v>
      </c>
      <c r="ODV1217" s="235" t="e">
        <f>ODV1218+ODV1219</f>
        <v>#REF!</v>
      </c>
      <c r="ODW1217" s="236" t="s">
        <v>28</v>
      </c>
      <c r="ODX1217" s="237" t="s">
        <v>25</v>
      </c>
      <c r="ODY1217" s="238">
        <v>7</v>
      </c>
      <c r="ODZ1217" s="238">
        <v>2</v>
      </c>
      <c r="OEA1217" s="239" t="s">
        <v>236</v>
      </c>
      <c r="OEB1217" s="240">
        <v>0</v>
      </c>
      <c r="OEC1217" s="240">
        <v>210</v>
      </c>
      <c r="OED1217" s="235" t="e">
        <f>OED1218+OED1219</f>
        <v>#REF!</v>
      </c>
      <c r="OEE1217" s="236" t="s">
        <v>28</v>
      </c>
      <c r="OEF1217" s="237" t="s">
        <v>25</v>
      </c>
      <c r="OEG1217" s="238">
        <v>7</v>
      </c>
      <c r="OEH1217" s="238">
        <v>2</v>
      </c>
      <c r="OEI1217" s="239" t="s">
        <v>236</v>
      </c>
      <c r="OEJ1217" s="240">
        <v>0</v>
      </c>
      <c r="OEK1217" s="240">
        <v>210</v>
      </c>
      <c r="OEL1217" s="235" t="e">
        <f>OEL1218+OEL1219</f>
        <v>#REF!</v>
      </c>
      <c r="OEM1217" s="236" t="s">
        <v>28</v>
      </c>
      <c r="OEN1217" s="237" t="s">
        <v>25</v>
      </c>
      <c r="OEO1217" s="238">
        <v>7</v>
      </c>
      <c r="OEP1217" s="238">
        <v>2</v>
      </c>
      <c r="OEQ1217" s="239" t="s">
        <v>236</v>
      </c>
      <c r="OER1217" s="240">
        <v>0</v>
      </c>
      <c r="OES1217" s="240">
        <v>210</v>
      </c>
      <c r="OET1217" s="235" t="e">
        <f>OET1218+OET1219</f>
        <v>#REF!</v>
      </c>
      <c r="OEU1217" s="236" t="s">
        <v>28</v>
      </c>
      <c r="OEV1217" s="237" t="s">
        <v>25</v>
      </c>
      <c r="OEW1217" s="238">
        <v>7</v>
      </c>
      <c r="OEX1217" s="238">
        <v>2</v>
      </c>
      <c r="OEY1217" s="239" t="s">
        <v>236</v>
      </c>
      <c r="OEZ1217" s="240">
        <v>0</v>
      </c>
      <c r="OFA1217" s="240">
        <v>210</v>
      </c>
      <c r="OFB1217" s="235" t="e">
        <f>OFB1218+OFB1219</f>
        <v>#REF!</v>
      </c>
      <c r="OFC1217" s="236" t="s">
        <v>28</v>
      </c>
      <c r="OFD1217" s="237" t="s">
        <v>25</v>
      </c>
      <c r="OFE1217" s="238">
        <v>7</v>
      </c>
      <c r="OFF1217" s="238">
        <v>2</v>
      </c>
      <c r="OFG1217" s="239" t="s">
        <v>236</v>
      </c>
      <c r="OFH1217" s="240">
        <v>0</v>
      </c>
      <c r="OFI1217" s="240">
        <v>210</v>
      </c>
      <c r="OFJ1217" s="235" t="e">
        <f>OFJ1218+OFJ1219</f>
        <v>#REF!</v>
      </c>
      <c r="OFK1217" s="236" t="s">
        <v>28</v>
      </c>
      <c r="OFL1217" s="237" t="s">
        <v>25</v>
      </c>
      <c r="OFM1217" s="238">
        <v>7</v>
      </c>
      <c r="OFN1217" s="238">
        <v>2</v>
      </c>
      <c r="OFO1217" s="239" t="s">
        <v>236</v>
      </c>
      <c r="OFP1217" s="240">
        <v>0</v>
      </c>
      <c r="OFQ1217" s="240">
        <v>210</v>
      </c>
      <c r="OFR1217" s="235" t="e">
        <f>OFR1218+OFR1219</f>
        <v>#REF!</v>
      </c>
      <c r="OFS1217" s="236" t="s">
        <v>28</v>
      </c>
      <c r="OFT1217" s="237" t="s">
        <v>25</v>
      </c>
      <c r="OFU1217" s="238">
        <v>7</v>
      </c>
      <c r="OFV1217" s="238">
        <v>2</v>
      </c>
      <c r="OFW1217" s="239" t="s">
        <v>236</v>
      </c>
      <c r="OFX1217" s="240">
        <v>0</v>
      </c>
      <c r="OFY1217" s="240">
        <v>210</v>
      </c>
      <c r="OFZ1217" s="235" t="e">
        <f>OFZ1218+OFZ1219</f>
        <v>#REF!</v>
      </c>
      <c r="OGA1217" s="236" t="s">
        <v>28</v>
      </c>
      <c r="OGB1217" s="237" t="s">
        <v>25</v>
      </c>
      <c r="OGC1217" s="238">
        <v>7</v>
      </c>
      <c r="OGD1217" s="238">
        <v>2</v>
      </c>
      <c r="OGE1217" s="239" t="s">
        <v>236</v>
      </c>
      <c r="OGF1217" s="240">
        <v>0</v>
      </c>
      <c r="OGG1217" s="240">
        <v>210</v>
      </c>
      <c r="OGH1217" s="235" t="e">
        <f>OGH1218+OGH1219</f>
        <v>#REF!</v>
      </c>
      <c r="OGI1217" s="236" t="s">
        <v>28</v>
      </c>
      <c r="OGJ1217" s="237" t="s">
        <v>25</v>
      </c>
      <c r="OGK1217" s="238">
        <v>7</v>
      </c>
      <c r="OGL1217" s="238">
        <v>2</v>
      </c>
      <c r="OGM1217" s="239" t="s">
        <v>236</v>
      </c>
      <c r="OGN1217" s="240">
        <v>0</v>
      </c>
      <c r="OGO1217" s="240">
        <v>210</v>
      </c>
      <c r="OGP1217" s="235" t="e">
        <f>OGP1218+OGP1219</f>
        <v>#REF!</v>
      </c>
      <c r="OGQ1217" s="236" t="s">
        <v>28</v>
      </c>
      <c r="OGR1217" s="237" t="s">
        <v>25</v>
      </c>
      <c r="OGS1217" s="238">
        <v>7</v>
      </c>
      <c r="OGT1217" s="238">
        <v>2</v>
      </c>
      <c r="OGU1217" s="239" t="s">
        <v>236</v>
      </c>
      <c r="OGV1217" s="240">
        <v>0</v>
      </c>
      <c r="OGW1217" s="240">
        <v>210</v>
      </c>
      <c r="OGX1217" s="235" t="e">
        <f>OGX1218+OGX1219</f>
        <v>#REF!</v>
      </c>
      <c r="OGY1217" s="236" t="s">
        <v>28</v>
      </c>
      <c r="OGZ1217" s="237" t="s">
        <v>25</v>
      </c>
      <c r="OHA1217" s="238">
        <v>7</v>
      </c>
      <c r="OHB1217" s="238">
        <v>2</v>
      </c>
      <c r="OHC1217" s="239" t="s">
        <v>236</v>
      </c>
      <c r="OHD1217" s="240">
        <v>0</v>
      </c>
      <c r="OHE1217" s="240">
        <v>210</v>
      </c>
      <c r="OHF1217" s="235" t="e">
        <f>OHF1218+OHF1219</f>
        <v>#REF!</v>
      </c>
      <c r="OHG1217" s="236" t="s">
        <v>28</v>
      </c>
      <c r="OHH1217" s="237" t="s">
        <v>25</v>
      </c>
      <c r="OHI1217" s="238">
        <v>7</v>
      </c>
      <c r="OHJ1217" s="238">
        <v>2</v>
      </c>
      <c r="OHK1217" s="239" t="s">
        <v>236</v>
      </c>
      <c r="OHL1217" s="240">
        <v>0</v>
      </c>
      <c r="OHM1217" s="240">
        <v>210</v>
      </c>
      <c r="OHN1217" s="235" t="e">
        <f>OHN1218+OHN1219</f>
        <v>#REF!</v>
      </c>
      <c r="OHO1217" s="236" t="s">
        <v>28</v>
      </c>
      <c r="OHP1217" s="237" t="s">
        <v>25</v>
      </c>
      <c r="OHQ1217" s="238">
        <v>7</v>
      </c>
      <c r="OHR1217" s="238">
        <v>2</v>
      </c>
      <c r="OHS1217" s="239" t="s">
        <v>236</v>
      </c>
      <c r="OHT1217" s="240">
        <v>0</v>
      </c>
      <c r="OHU1217" s="240">
        <v>210</v>
      </c>
      <c r="OHV1217" s="235" t="e">
        <f>OHV1218+OHV1219</f>
        <v>#REF!</v>
      </c>
      <c r="OHW1217" s="236" t="s">
        <v>28</v>
      </c>
      <c r="OHX1217" s="237" t="s">
        <v>25</v>
      </c>
      <c r="OHY1217" s="238">
        <v>7</v>
      </c>
      <c r="OHZ1217" s="238">
        <v>2</v>
      </c>
      <c r="OIA1217" s="239" t="s">
        <v>236</v>
      </c>
      <c r="OIB1217" s="240">
        <v>0</v>
      </c>
      <c r="OIC1217" s="240">
        <v>210</v>
      </c>
      <c r="OID1217" s="235" t="e">
        <f>OID1218+OID1219</f>
        <v>#REF!</v>
      </c>
      <c r="OIE1217" s="236" t="s">
        <v>28</v>
      </c>
      <c r="OIF1217" s="237" t="s">
        <v>25</v>
      </c>
      <c r="OIG1217" s="238">
        <v>7</v>
      </c>
      <c r="OIH1217" s="238">
        <v>2</v>
      </c>
      <c r="OII1217" s="239" t="s">
        <v>236</v>
      </c>
      <c r="OIJ1217" s="240">
        <v>0</v>
      </c>
      <c r="OIK1217" s="240">
        <v>210</v>
      </c>
      <c r="OIL1217" s="235" t="e">
        <f>OIL1218+OIL1219</f>
        <v>#REF!</v>
      </c>
      <c r="OIM1217" s="236" t="s">
        <v>28</v>
      </c>
      <c r="OIN1217" s="237" t="s">
        <v>25</v>
      </c>
      <c r="OIO1217" s="238">
        <v>7</v>
      </c>
      <c r="OIP1217" s="238">
        <v>2</v>
      </c>
      <c r="OIQ1217" s="239" t="s">
        <v>236</v>
      </c>
      <c r="OIR1217" s="240">
        <v>0</v>
      </c>
      <c r="OIS1217" s="240">
        <v>210</v>
      </c>
      <c r="OIT1217" s="235" t="e">
        <f>OIT1218+OIT1219</f>
        <v>#REF!</v>
      </c>
      <c r="OIU1217" s="236" t="s">
        <v>28</v>
      </c>
      <c r="OIV1217" s="237" t="s">
        <v>25</v>
      </c>
      <c r="OIW1217" s="238">
        <v>7</v>
      </c>
      <c r="OIX1217" s="238">
        <v>2</v>
      </c>
      <c r="OIY1217" s="239" t="s">
        <v>236</v>
      </c>
      <c r="OIZ1217" s="240">
        <v>0</v>
      </c>
      <c r="OJA1217" s="240">
        <v>210</v>
      </c>
      <c r="OJB1217" s="235" t="e">
        <f>OJB1218+OJB1219</f>
        <v>#REF!</v>
      </c>
      <c r="OJC1217" s="236" t="s">
        <v>28</v>
      </c>
      <c r="OJD1217" s="237" t="s">
        <v>25</v>
      </c>
      <c r="OJE1217" s="238">
        <v>7</v>
      </c>
      <c r="OJF1217" s="238">
        <v>2</v>
      </c>
      <c r="OJG1217" s="239" t="s">
        <v>236</v>
      </c>
      <c r="OJH1217" s="240">
        <v>0</v>
      </c>
      <c r="OJI1217" s="240">
        <v>210</v>
      </c>
      <c r="OJJ1217" s="235" t="e">
        <f>OJJ1218+OJJ1219</f>
        <v>#REF!</v>
      </c>
      <c r="OJK1217" s="236" t="s">
        <v>28</v>
      </c>
      <c r="OJL1217" s="237" t="s">
        <v>25</v>
      </c>
      <c r="OJM1217" s="238">
        <v>7</v>
      </c>
      <c r="OJN1217" s="238">
        <v>2</v>
      </c>
      <c r="OJO1217" s="239" t="s">
        <v>236</v>
      </c>
      <c r="OJP1217" s="240">
        <v>0</v>
      </c>
      <c r="OJQ1217" s="240">
        <v>210</v>
      </c>
      <c r="OJR1217" s="235" t="e">
        <f>OJR1218+OJR1219</f>
        <v>#REF!</v>
      </c>
      <c r="OJS1217" s="236" t="s">
        <v>28</v>
      </c>
      <c r="OJT1217" s="237" t="s">
        <v>25</v>
      </c>
      <c r="OJU1217" s="238">
        <v>7</v>
      </c>
      <c r="OJV1217" s="238">
        <v>2</v>
      </c>
      <c r="OJW1217" s="239" t="s">
        <v>236</v>
      </c>
      <c r="OJX1217" s="240">
        <v>0</v>
      </c>
      <c r="OJY1217" s="240">
        <v>210</v>
      </c>
      <c r="OJZ1217" s="235" t="e">
        <f>OJZ1218+OJZ1219</f>
        <v>#REF!</v>
      </c>
      <c r="OKA1217" s="236" t="s">
        <v>28</v>
      </c>
      <c r="OKB1217" s="237" t="s">
        <v>25</v>
      </c>
      <c r="OKC1217" s="238">
        <v>7</v>
      </c>
      <c r="OKD1217" s="238">
        <v>2</v>
      </c>
      <c r="OKE1217" s="239" t="s">
        <v>236</v>
      </c>
      <c r="OKF1217" s="240">
        <v>0</v>
      </c>
      <c r="OKG1217" s="240">
        <v>210</v>
      </c>
      <c r="OKH1217" s="235" t="e">
        <f>OKH1218+OKH1219</f>
        <v>#REF!</v>
      </c>
      <c r="OKI1217" s="236" t="s">
        <v>28</v>
      </c>
      <c r="OKJ1217" s="237" t="s">
        <v>25</v>
      </c>
      <c r="OKK1217" s="238">
        <v>7</v>
      </c>
      <c r="OKL1217" s="238">
        <v>2</v>
      </c>
      <c r="OKM1217" s="239" t="s">
        <v>236</v>
      </c>
      <c r="OKN1217" s="240">
        <v>0</v>
      </c>
      <c r="OKO1217" s="240">
        <v>210</v>
      </c>
      <c r="OKP1217" s="235" t="e">
        <f>OKP1218+OKP1219</f>
        <v>#REF!</v>
      </c>
      <c r="OKQ1217" s="236" t="s">
        <v>28</v>
      </c>
      <c r="OKR1217" s="237" t="s">
        <v>25</v>
      </c>
      <c r="OKS1217" s="238">
        <v>7</v>
      </c>
      <c r="OKT1217" s="238">
        <v>2</v>
      </c>
      <c r="OKU1217" s="239" t="s">
        <v>236</v>
      </c>
      <c r="OKV1217" s="240">
        <v>0</v>
      </c>
      <c r="OKW1217" s="240">
        <v>210</v>
      </c>
      <c r="OKX1217" s="235" t="e">
        <f>OKX1218+OKX1219</f>
        <v>#REF!</v>
      </c>
      <c r="OKY1217" s="236" t="s">
        <v>28</v>
      </c>
      <c r="OKZ1217" s="237" t="s">
        <v>25</v>
      </c>
      <c r="OLA1217" s="238">
        <v>7</v>
      </c>
      <c r="OLB1217" s="238">
        <v>2</v>
      </c>
      <c r="OLC1217" s="239" t="s">
        <v>236</v>
      </c>
      <c r="OLD1217" s="240">
        <v>0</v>
      </c>
      <c r="OLE1217" s="240">
        <v>210</v>
      </c>
      <c r="OLF1217" s="235" t="e">
        <f>OLF1218+OLF1219</f>
        <v>#REF!</v>
      </c>
      <c r="OLG1217" s="236" t="s">
        <v>28</v>
      </c>
      <c r="OLH1217" s="237" t="s">
        <v>25</v>
      </c>
      <c r="OLI1217" s="238">
        <v>7</v>
      </c>
      <c r="OLJ1217" s="238">
        <v>2</v>
      </c>
      <c r="OLK1217" s="239" t="s">
        <v>236</v>
      </c>
      <c r="OLL1217" s="240">
        <v>0</v>
      </c>
      <c r="OLM1217" s="240">
        <v>210</v>
      </c>
      <c r="OLN1217" s="235" t="e">
        <f>OLN1218+OLN1219</f>
        <v>#REF!</v>
      </c>
      <c r="OLO1217" s="236" t="s">
        <v>28</v>
      </c>
      <c r="OLP1217" s="237" t="s">
        <v>25</v>
      </c>
      <c r="OLQ1217" s="238">
        <v>7</v>
      </c>
      <c r="OLR1217" s="238">
        <v>2</v>
      </c>
      <c r="OLS1217" s="239" t="s">
        <v>236</v>
      </c>
      <c r="OLT1217" s="240">
        <v>0</v>
      </c>
      <c r="OLU1217" s="240">
        <v>210</v>
      </c>
      <c r="OLV1217" s="235" t="e">
        <f>OLV1218+OLV1219</f>
        <v>#REF!</v>
      </c>
      <c r="OLW1217" s="236" t="s">
        <v>28</v>
      </c>
      <c r="OLX1217" s="237" t="s">
        <v>25</v>
      </c>
      <c r="OLY1217" s="238">
        <v>7</v>
      </c>
      <c r="OLZ1217" s="238">
        <v>2</v>
      </c>
      <c r="OMA1217" s="239" t="s">
        <v>236</v>
      </c>
      <c r="OMB1217" s="240">
        <v>0</v>
      </c>
      <c r="OMC1217" s="240">
        <v>210</v>
      </c>
      <c r="OMD1217" s="235" t="e">
        <f>OMD1218+OMD1219</f>
        <v>#REF!</v>
      </c>
      <c r="OME1217" s="236" t="s">
        <v>28</v>
      </c>
      <c r="OMF1217" s="237" t="s">
        <v>25</v>
      </c>
      <c r="OMG1217" s="238">
        <v>7</v>
      </c>
      <c r="OMH1217" s="238">
        <v>2</v>
      </c>
      <c r="OMI1217" s="239" t="s">
        <v>236</v>
      </c>
      <c r="OMJ1217" s="240">
        <v>0</v>
      </c>
      <c r="OMK1217" s="240">
        <v>210</v>
      </c>
      <c r="OML1217" s="235" t="e">
        <f>OML1218+OML1219</f>
        <v>#REF!</v>
      </c>
      <c r="OMM1217" s="236" t="s">
        <v>28</v>
      </c>
      <c r="OMN1217" s="237" t="s">
        <v>25</v>
      </c>
      <c r="OMO1217" s="238">
        <v>7</v>
      </c>
      <c r="OMP1217" s="238">
        <v>2</v>
      </c>
      <c r="OMQ1217" s="239" t="s">
        <v>236</v>
      </c>
      <c r="OMR1217" s="240">
        <v>0</v>
      </c>
      <c r="OMS1217" s="240">
        <v>210</v>
      </c>
      <c r="OMT1217" s="235" t="e">
        <f>OMT1218+OMT1219</f>
        <v>#REF!</v>
      </c>
      <c r="OMU1217" s="236" t="s">
        <v>28</v>
      </c>
      <c r="OMV1217" s="237" t="s">
        <v>25</v>
      </c>
      <c r="OMW1217" s="238">
        <v>7</v>
      </c>
      <c r="OMX1217" s="238">
        <v>2</v>
      </c>
      <c r="OMY1217" s="239" t="s">
        <v>236</v>
      </c>
      <c r="OMZ1217" s="240">
        <v>0</v>
      </c>
      <c r="ONA1217" s="240">
        <v>210</v>
      </c>
      <c r="ONB1217" s="235" t="e">
        <f>ONB1218+ONB1219</f>
        <v>#REF!</v>
      </c>
      <c r="ONC1217" s="236" t="s">
        <v>28</v>
      </c>
      <c r="OND1217" s="237" t="s">
        <v>25</v>
      </c>
      <c r="ONE1217" s="238">
        <v>7</v>
      </c>
      <c r="ONF1217" s="238">
        <v>2</v>
      </c>
      <c r="ONG1217" s="239" t="s">
        <v>236</v>
      </c>
      <c r="ONH1217" s="240">
        <v>0</v>
      </c>
      <c r="ONI1217" s="240">
        <v>210</v>
      </c>
      <c r="ONJ1217" s="235" t="e">
        <f>ONJ1218+ONJ1219</f>
        <v>#REF!</v>
      </c>
      <c r="ONK1217" s="236" t="s">
        <v>28</v>
      </c>
      <c r="ONL1217" s="237" t="s">
        <v>25</v>
      </c>
      <c r="ONM1217" s="238">
        <v>7</v>
      </c>
      <c r="ONN1217" s="238">
        <v>2</v>
      </c>
      <c r="ONO1217" s="239" t="s">
        <v>236</v>
      </c>
      <c r="ONP1217" s="240">
        <v>0</v>
      </c>
      <c r="ONQ1217" s="240">
        <v>210</v>
      </c>
      <c r="ONR1217" s="235" t="e">
        <f>ONR1218+ONR1219</f>
        <v>#REF!</v>
      </c>
      <c r="ONS1217" s="236" t="s">
        <v>28</v>
      </c>
      <c r="ONT1217" s="237" t="s">
        <v>25</v>
      </c>
      <c r="ONU1217" s="238">
        <v>7</v>
      </c>
      <c r="ONV1217" s="238">
        <v>2</v>
      </c>
      <c r="ONW1217" s="239" t="s">
        <v>236</v>
      </c>
      <c r="ONX1217" s="240">
        <v>0</v>
      </c>
      <c r="ONY1217" s="240">
        <v>210</v>
      </c>
      <c r="ONZ1217" s="235" t="e">
        <f>ONZ1218+ONZ1219</f>
        <v>#REF!</v>
      </c>
      <c r="OOA1217" s="236" t="s">
        <v>28</v>
      </c>
      <c r="OOB1217" s="237" t="s">
        <v>25</v>
      </c>
      <c r="OOC1217" s="238">
        <v>7</v>
      </c>
      <c r="OOD1217" s="238">
        <v>2</v>
      </c>
      <c r="OOE1217" s="239" t="s">
        <v>236</v>
      </c>
      <c r="OOF1217" s="240">
        <v>0</v>
      </c>
      <c r="OOG1217" s="240">
        <v>210</v>
      </c>
      <c r="OOH1217" s="235" t="e">
        <f>OOH1218+OOH1219</f>
        <v>#REF!</v>
      </c>
      <c r="OOI1217" s="236" t="s">
        <v>28</v>
      </c>
      <c r="OOJ1217" s="237" t="s">
        <v>25</v>
      </c>
      <c r="OOK1217" s="238">
        <v>7</v>
      </c>
      <c r="OOL1217" s="238">
        <v>2</v>
      </c>
      <c r="OOM1217" s="239" t="s">
        <v>236</v>
      </c>
      <c r="OON1217" s="240">
        <v>0</v>
      </c>
      <c r="OOO1217" s="240">
        <v>210</v>
      </c>
      <c r="OOP1217" s="235" t="e">
        <f>OOP1218+OOP1219</f>
        <v>#REF!</v>
      </c>
      <c r="OOQ1217" s="236" t="s">
        <v>28</v>
      </c>
      <c r="OOR1217" s="237" t="s">
        <v>25</v>
      </c>
      <c r="OOS1217" s="238">
        <v>7</v>
      </c>
      <c r="OOT1217" s="238">
        <v>2</v>
      </c>
      <c r="OOU1217" s="239" t="s">
        <v>236</v>
      </c>
      <c r="OOV1217" s="240">
        <v>0</v>
      </c>
      <c r="OOW1217" s="240">
        <v>210</v>
      </c>
      <c r="OOX1217" s="235" t="e">
        <f>OOX1218+OOX1219</f>
        <v>#REF!</v>
      </c>
      <c r="OOY1217" s="236" t="s">
        <v>28</v>
      </c>
      <c r="OOZ1217" s="237" t="s">
        <v>25</v>
      </c>
      <c r="OPA1217" s="238">
        <v>7</v>
      </c>
      <c r="OPB1217" s="238">
        <v>2</v>
      </c>
      <c r="OPC1217" s="239" t="s">
        <v>236</v>
      </c>
      <c r="OPD1217" s="240">
        <v>0</v>
      </c>
      <c r="OPE1217" s="240">
        <v>210</v>
      </c>
      <c r="OPF1217" s="235" t="e">
        <f>OPF1218+OPF1219</f>
        <v>#REF!</v>
      </c>
      <c r="OPG1217" s="236" t="s">
        <v>28</v>
      </c>
      <c r="OPH1217" s="237" t="s">
        <v>25</v>
      </c>
      <c r="OPI1217" s="238">
        <v>7</v>
      </c>
      <c r="OPJ1217" s="238">
        <v>2</v>
      </c>
      <c r="OPK1217" s="239" t="s">
        <v>236</v>
      </c>
      <c r="OPL1217" s="240">
        <v>0</v>
      </c>
      <c r="OPM1217" s="240">
        <v>210</v>
      </c>
      <c r="OPN1217" s="235" t="e">
        <f>OPN1218+OPN1219</f>
        <v>#REF!</v>
      </c>
      <c r="OPO1217" s="236" t="s">
        <v>28</v>
      </c>
      <c r="OPP1217" s="237" t="s">
        <v>25</v>
      </c>
      <c r="OPQ1217" s="238">
        <v>7</v>
      </c>
      <c r="OPR1217" s="238">
        <v>2</v>
      </c>
      <c r="OPS1217" s="239" t="s">
        <v>236</v>
      </c>
      <c r="OPT1217" s="240">
        <v>0</v>
      </c>
      <c r="OPU1217" s="240">
        <v>210</v>
      </c>
      <c r="OPV1217" s="235" t="e">
        <f>OPV1218+OPV1219</f>
        <v>#REF!</v>
      </c>
      <c r="OPW1217" s="236" t="s">
        <v>28</v>
      </c>
      <c r="OPX1217" s="237" t="s">
        <v>25</v>
      </c>
      <c r="OPY1217" s="238">
        <v>7</v>
      </c>
      <c r="OPZ1217" s="238">
        <v>2</v>
      </c>
      <c r="OQA1217" s="239" t="s">
        <v>236</v>
      </c>
      <c r="OQB1217" s="240">
        <v>0</v>
      </c>
      <c r="OQC1217" s="240">
        <v>210</v>
      </c>
      <c r="OQD1217" s="235" t="e">
        <f>OQD1218+OQD1219</f>
        <v>#REF!</v>
      </c>
      <c r="OQE1217" s="236" t="s">
        <v>28</v>
      </c>
      <c r="OQF1217" s="237" t="s">
        <v>25</v>
      </c>
      <c r="OQG1217" s="238">
        <v>7</v>
      </c>
      <c r="OQH1217" s="238">
        <v>2</v>
      </c>
      <c r="OQI1217" s="239" t="s">
        <v>236</v>
      </c>
      <c r="OQJ1217" s="240">
        <v>0</v>
      </c>
      <c r="OQK1217" s="240">
        <v>210</v>
      </c>
      <c r="OQL1217" s="235" t="e">
        <f>OQL1218+OQL1219</f>
        <v>#REF!</v>
      </c>
      <c r="OQM1217" s="236" t="s">
        <v>28</v>
      </c>
      <c r="OQN1217" s="237" t="s">
        <v>25</v>
      </c>
      <c r="OQO1217" s="238">
        <v>7</v>
      </c>
      <c r="OQP1217" s="238">
        <v>2</v>
      </c>
      <c r="OQQ1217" s="239" t="s">
        <v>236</v>
      </c>
      <c r="OQR1217" s="240">
        <v>0</v>
      </c>
      <c r="OQS1217" s="240">
        <v>210</v>
      </c>
      <c r="OQT1217" s="235" t="e">
        <f>OQT1218+OQT1219</f>
        <v>#REF!</v>
      </c>
      <c r="OQU1217" s="236" t="s">
        <v>28</v>
      </c>
      <c r="OQV1217" s="237" t="s">
        <v>25</v>
      </c>
      <c r="OQW1217" s="238">
        <v>7</v>
      </c>
      <c r="OQX1217" s="238">
        <v>2</v>
      </c>
      <c r="OQY1217" s="239" t="s">
        <v>236</v>
      </c>
      <c r="OQZ1217" s="240">
        <v>0</v>
      </c>
      <c r="ORA1217" s="240">
        <v>210</v>
      </c>
      <c r="ORB1217" s="235" t="e">
        <f>ORB1218+ORB1219</f>
        <v>#REF!</v>
      </c>
      <c r="ORC1217" s="236" t="s">
        <v>28</v>
      </c>
      <c r="ORD1217" s="237" t="s">
        <v>25</v>
      </c>
      <c r="ORE1217" s="238">
        <v>7</v>
      </c>
      <c r="ORF1217" s="238">
        <v>2</v>
      </c>
      <c r="ORG1217" s="239" t="s">
        <v>236</v>
      </c>
      <c r="ORH1217" s="240">
        <v>0</v>
      </c>
      <c r="ORI1217" s="240">
        <v>210</v>
      </c>
      <c r="ORJ1217" s="235" t="e">
        <f>ORJ1218+ORJ1219</f>
        <v>#REF!</v>
      </c>
      <c r="ORK1217" s="236" t="s">
        <v>28</v>
      </c>
      <c r="ORL1217" s="237" t="s">
        <v>25</v>
      </c>
      <c r="ORM1217" s="238">
        <v>7</v>
      </c>
      <c r="ORN1217" s="238">
        <v>2</v>
      </c>
      <c r="ORO1217" s="239" t="s">
        <v>236</v>
      </c>
      <c r="ORP1217" s="240">
        <v>0</v>
      </c>
      <c r="ORQ1217" s="240">
        <v>210</v>
      </c>
      <c r="ORR1217" s="235" t="e">
        <f>ORR1218+ORR1219</f>
        <v>#REF!</v>
      </c>
      <c r="ORS1217" s="236" t="s">
        <v>28</v>
      </c>
      <c r="ORT1217" s="237" t="s">
        <v>25</v>
      </c>
      <c r="ORU1217" s="238">
        <v>7</v>
      </c>
      <c r="ORV1217" s="238">
        <v>2</v>
      </c>
      <c r="ORW1217" s="239" t="s">
        <v>236</v>
      </c>
      <c r="ORX1217" s="240">
        <v>0</v>
      </c>
      <c r="ORY1217" s="240">
        <v>210</v>
      </c>
      <c r="ORZ1217" s="235" t="e">
        <f>ORZ1218+ORZ1219</f>
        <v>#REF!</v>
      </c>
      <c r="OSA1217" s="236" t="s">
        <v>28</v>
      </c>
      <c r="OSB1217" s="237" t="s">
        <v>25</v>
      </c>
      <c r="OSC1217" s="238">
        <v>7</v>
      </c>
      <c r="OSD1217" s="238">
        <v>2</v>
      </c>
      <c r="OSE1217" s="239" t="s">
        <v>236</v>
      </c>
      <c r="OSF1217" s="240">
        <v>0</v>
      </c>
      <c r="OSG1217" s="240">
        <v>210</v>
      </c>
      <c r="OSH1217" s="235" t="e">
        <f>OSH1218+OSH1219</f>
        <v>#REF!</v>
      </c>
      <c r="OSI1217" s="236" t="s">
        <v>28</v>
      </c>
      <c r="OSJ1217" s="237" t="s">
        <v>25</v>
      </c>
      <c r="OSK1217" s="238">
        <v>7</v>
      </c>
      <c r="OSL1217" s="238">
        <v>2</v>
      </c>
      <c r="OSM1217" s="239" t="s">
        <v>236</v>
      </c>
      <c r="OSN1217" s="240">
        <v>0</v>
      </c>
      <c r="OSO1217" s="240">
        <v>210</v>
      </c>
      <c r="OSP1217" s="235" t="e">
        <f>OSP1218+OSP1219</f>
        <v>#REF!</v>
      </c>
      <c r="OSQ1217" s="236" t="s">
        <v>28</v>
      </c>
      <c r="OSR1217" s="237" t="s">
        <v>25</v>
      </c>
      <c r="OSS1217" s="238">
        <v>7</v>
      </c>
      <c r="OST1217" s="238">
        <v>2</v>
      </c>
      <c r="OSU1217" s="239" t="s">
        <v>236</v>
      </c>
      <c r="OSV1217" s="240">
        <v>0</v>
      </c>
      <c r="OSW1217" s="240">
        <v>210</v>
      </c>
      <c r="OSX1217" s="235" t="e">
        <f>OSX1218+OSX1219</f>
        <v>#REF!</v>
      </c>
      <c r="OSY1217" s="236" t="s">
        <v>28</v>
      </c>
      <c r="OSZ1217" s="237" t="s">
        <v>25</v>
      </c>
      <c r="OTA1217" s="238">
        <v>7</v>
      </c>
      <c r="OTB1217" s="238">
        <v>2</v>
      </c>
      <c r="OTC1217" s="239" t="s">
        <v>236</v>
      </c>
      <c r="OTD1217" s="240">
        <v>0</v>
      </c>
      <c r="OTE1217" s="240">
        <v>210</v>
      </c>
      <c r="OTF1217" s="235" t="e">
        <f>OTF1218+OTF1219</f>
        <v>#REF!</v>
      </c>
      <c r="OTG1217" s="236" t="s">
        <v>28</v>
      </c>
      <c r="OTH1217" s="237" t="s">
        <v>25</v>
      </c>
      <c r="OTI1217" s="238">
        <v>7</v>
      </c>
      <c r="OTJ1217" s="238">
        <v>2</v>
      </c>
      <c r="OTK1217" s="239" t="s">
        <v>236</v>
      </c>
      <c r="OTL1217" s="240">
        <v>0</v>
      </c>
      <c r="OTM1217" s="240">
        <v>210</v>
      </c>
      <c r="OTN1217" s="235" t="e">
        <f>OTN1218+OTN1219</f>
        <v>#REF!</v>
      </c>
      <c r="OTO1217" s="236" t="s">
        <v>28</v>
      </c>
      <c r="OTP1217" s="237" t="s">
        <v>25</v>
      </c>
      <c r="OTQ1217" s="238">
        <v>7</v>
      </c>
      <c r="OTR1217" s="238">
        <v>2</v>
      </c>
      <c r="OTS1217" s="239" t="s">
        <v>236</v>
      </c>
      <c r="OTT1217" s="240">
        <v>0</v>
      </c>
      <c r="OTU1217" s="240">
        <v>210</v>
      </c>
      <c r="OTV1217" s="235" t="e">
        <f>OTV1218+OTV1219</f>
        <v>#REF!</v>
      </c>
      <c r="OTW1217" s="236" t="s">
        <v>28</v>
      </c>
      <c r="OTX1217" s="237" t="s">
        <v>25</v>
      </c>
      <c r="OTY1217" s="238">
        <v>7</v>
      </c>
      <c r="OTZ1217" s="238">
        <v>2</v>
      </c>
      <c r="OUA1217" s="239" t="s">
        <v>236</v>
      </c>
      <c r="OUB1217" s="240">
        <v>0</v>
      </c>
      <c r="OUC1217" s="240">
        <v>210</v>
      </c>
      <c r="OUD1217" s="235" t="e">
        <f>OUD1218+OUD1219</f>
        <v>#REF!</v>
      </c>
      <c r="OUE1217" s="236" t="s">
        <v>28</v>
      </c>
      <c r="OUF1217" s="237" t="s">
        <v>25</v>
      </c>
      <c r="OUG1217" s="238">
        <v>7</v>
      </c>
      <c r="OUH1217" s="238">
        <v>2</v>
      </c>
      <c r="OUI1217" s="239" t="s">
        <v>236</v>
      </c>
      <c r="OUJ1217" s="240">
        <v>0</v>
      </c>
      <c r="OUK1217" s="240">
        <v>210</v>
      </c>
      <c r="OUL1217" s="235" t="e">
        <f>OUL1218+OUL1219</f>
        <v>#REF!</v>
      </c>
      <c r="OUM1217" s="236" t="s">
        <v>28</v>
      </c>
      <c r="OUN1217" s="237" t="s">
        <v>25</v>
      </c>
      <c r="OUO1217" s="238">
        <v>7</v>
      </c>
      <c r="OUP1217" s="238">
        <v>2</v>
      </c>
      <c r="OUQ1217" s="239" t="s">
        <v>236</v>
      </c>
      <c r="OUR1217" s="240">
        <v>0</v>
      </c>
      <c r="OUS1217" s="240">
        <v>210</v>
      </c>
      <c r="OUT1217" s="235" t="e">
        <f>OUT1218+OUT1219</f>
        <v>#REF!</v>
      </c>
      <c r="OUU1217" s="236" t="s">
        <v>28</v>
      </c>
      <c r="OUV1217" s="237" t="s">
        <v>25</v>
      </c>
      <c r="OUW1217" s="238">
        <v>7</v>
      </c>
      <c r="OUX1217" s="238">
        <v>2</v>
      </c>
      <c r="OUY1217" s="239" t="s">
        <v>236</v>
      </c>
      <c r="OUZ1217" s="240">
        <v>0</v>
      </c>
      <c r="OVA1217" s="240">
        <v>210</v>
      </c>
      <c r="OVB1217" s="235" t="e">
        <f>OVB1218+OVB1219</f>
        <v>#REF!</v>
      </c>
      <c r="OVC1217" s="236" t="s">
        <v>28</v>
      </c>
      <c r="OVD1217" s="237" t="s">
        <v>25</v>
      </c>
      <c r="OVE1217" s="238">
        <v>7</v>
      </c>
      <c r="OVF1217" s="238">
        <v>2</v>
      </c>
      <c r="OVG1217" s="239" t="s">
        <v>236</v>
      </c>
      <c r="OVH1217" s="240">
        <v>0</v>
      </c>
      <c r="OVI1217" s="240">
        <v>210</v>
      </c>
      <c r="OVJ1217" s="235" t="e">
        <f>OVJ1218+OVJ1219</f>
        <v>#REF!</v>
      </c>
      <c r="OVK1217" s="236" t="s">
        <v>28</v>
      </c>
      <c r="OVL1217" s="237" t="s">
        <v>25</v>
      </c>
      <c r="OVM1217" s="238">
        <v>7</v>
      </c>
      <c r="OVN1217" s="238">
        <v>2</v>
      </c>
      <c r="OVO1217" s="239" t="s">
        <v>236</v>
      </c>
      <c r="OVP1217" s="240">
        <v>0</v>
      </c>
      <c r="OVQ1217" s="240">
        <v>210</v>
      </c>
      <c r="OVR1217" s="235" t="e">
        <f>OVR1218+OVR1219</f>
        <v>#REF!</v>
      </c>
      <c r="OVS1217" s="236" t="s">
        <v>28</v>
      </c>
      <c r="OVT1217" s="237" t="s">
        <v>25</v>
      </c>
      <c r="OVU1217" s="238">
        <v>7</v>
      </c>
      <c r="OVV1217" s="238">
        <v>2</v>
      </c>
      <c r="OVW1217" s="239" t="s">
        <v>236</v>
      </c>
      <c r="OVX1217" s="240">
        <v>0</v>
      </c>
      <c r="OVY1217" s="240">
        <v>210</v>
      </c>
      <c r="OVZ1217" s="235" t="e">
        <f>OVZ1218+OVZ1219</f>
        <v>#REF!</v>
      </c>
      <c r="OWA1217" s="236" t="s">
        <v>28</v>
      </c>
      <c r="OWB1217" s="237" t="s">
        <v>25</v>
      </c>
      <c r="OWC1217" s="238">
        <v>7</v>
      </c>
      <c r="OWD1217" s="238">
        <v>2</v>
      </c>
      <c r="OWE1217" s="239" t="s">
        <v>236</v>
      </c>
      <c r="OWF1217" s="240">
        <v>0</v>
      </c>
      <c r="OWG1217" s="240">
        <v>210</v>
      </c>
      <c r="OWH1217" s="235" t="e">
        <f>OWH1218+OWH1219</f>
        <v>#REF!</v>
      </c>
      <c r="OWI1217" s="236" t="s">
        <v>28</v>
      </c>
      <c r="OWJ1217" s="237" t="s">
        <v>25</v>
      </c>
      <c r="OWK1217" s="238">
        <v>7</v>
      </c>
      <c r="OWL1217" s="238">
        <v>2</v>
      </c>
      <c r="OWM1217" s="239" t="s">
        <v>236</v>
      </c>
      <c r="OWN1217" s="240">
        <v>0</v>
      </c>
      <c r="OWO1217" s="240">
        <v>210</v>
      </c>
      <c r="OWP1217" s="235" t="e">
        <f>OWP1218+OWP1219</f>
        <v>#REF!</v>
      </c>
      <c r="OWQ1217" s="236" t="s">
        <v>28</v>
      </c>
      <c r="OWR1217" s="237" t="s">
        <v>25</v>
      </c>
      <c r="OWS1217" s="238">
        <v>7</v>
      </c>
      <c r="OWT1217" s="238">
        <v>2</v>
      </c>
      <c r="OWU1217" s="239" t="s">
        <v>236</v>
      </c>
      <c r="OWV1217" s="240">
        <v>0</v>
      </c>
      <c r="OWW1217" s="240">
        <v>210</v>
      </c>
      <c r="OWX1217" s="235" t="e">
        <f>OWX1218+OWX1219</f>
        <v>#REF!</v>
      </c>
      <c r="OWY1217" s="236" t="s">
        <v>28</v>
      </c>
      <c r="OWZ1217" s="237" t="s">
        <v>25</v>
      </c>
      <c r="OXA1217" s="238">
        <v>7</v>
      </c>
      <c r="OXB1217" s="238">
        <v>2</v>
      </c>
      <c r="OXC1217" s="239" t="s">
        <v>236</v>
      </c>
      <c r="OXD1217" s="240">
        <v>0</v>
      </c>
      <c r="OXE1217" s="240">
        <v>210</v>
      </c>
      <c r="OXF1217" s="235" t="e">
        <f>OXF1218+OXF1219</f>
        <v>#REF!</v>
      </c>
      <c r="OXG1217" s="236" t="s">
        <v>28</v>
      </c>
      <c r="OXH1217" s="237" t="s">
        <v>25</v>
      </c>
      <c r="OXI1217" s="238">
        <v>7</v>
      </c>
      <c r="OXJ1217" s="238">
        <v>2</v>
      </c>
      <c r="OXK1217" s="239" t="s">
        <v>236</v>
      </c>
      <c r="OXL1217" s="240">
        <v>0</v>
      </c>
      <c r="OXM1217" s="240">
        <v>210</v>
      </c>
      <c r="OXN1217" s="235" t="e">
        <f>OXN1218+OXN1219</f>
        <v>#REF!</v>
      </c>
      <c r="OXO1217" s="236" t="s">
        <v>28</v>
      </c>
      <c r="OXP1217" s="237" t="s">
        <v>25</v>
      </c>
      <c r="OXQ1217" s="238">
        <v>7</v>
      </c>
      <c r="OXR1217" s="238">
        <v>2</v>
      </c>
      <c r="OXS1217" s="239" t="s">
        <v>236</v>
      </c>
      <c r="OXT1217" s="240">
        <v>0</v>
      </c>
      <c r="OXU1217" s="240">
        <v>210</v>
      </c>
      <c r="OXV1217" s="235" t="e">
        <f>OXV1218+OXV1219</f>
        <v>#REF!</v>
      </c>
      <c r="OXW1217" s="236" t="s">
        <v>28</v>
      </c>
      <c r="OXX1217" s="237" t="s">
        <v>25</v>
      </c>
      <c r="OXY1217" s="238">
        <v>7</v>
      </c>
      <c r="OXZ1217" s="238">
        <v>2</v>
      </c>
      <c r="OYA1217" s="239" t="s">
        <v>236</v>
      </c>
      <c r="OYB1217" s="240">
        <v>0</v>
      </c>
      <c r="OYC1217" s="240">
        <v>210</v>
      </c>
      <c r="OYD1217" s="235" t="e">
        <f>OYD1218+OYD1219</f>
        <v>#REF!</v>
      </c>
      <c r="OYE1217" s="236" t="s">
        <v>28</v>
      </c>
      <c r="OYF1217" s="237" t="s">
        <v>25</v>
      </c>
      <c r="OYG1217" s="238">
        <v>7</v>
      </c>
      <c r="OYH1217" s="238">
        <v>2</v>
      </c>
      <c r="OYI1217" s="239" t="s">
        <v>236</v>
      </c>
      <c r="OYJ1217" s="240">
        <v>0</v>
      </c>
      <c r="OYK1217" s="240">
        <v>210</v>
      </c>
      <c r="OYL1217" s="235" t="e">
        <f>OYL1218+OYL1219</f>
        <v>#REF!</v>
      </c>
      <c r="OYM1217" s="236" t="s">
        <v>28</v>
      </c>
      <c r="OYN1217" s="237" t="s">
        <v>25</v>
      </c>
      <c r="OYO1217" s="238">
        <v>7</v>
      </c>
      <c r="OYP1217" s="238">
        <v>2</v>
      </c>
      <c r="OYQ1217" s="239" t="s">
        <v>236</v>
      </c>
      <c r="OYR1217" s="240">
        <v>0</v>
      </c>
      <c r="OYS1217" s="240">
        <v>210</v>
      </c>
      <c r="OYT1217" s="235" t="e">
        <f>OYT1218+OYT1219</f>
        <v>#REF!</v>
      </c>
      <c r="OYU1217" s="236" t="s">
        <v>28</v>
      </c>
      <c r="OYV1217" s="237" t="s">
        <v>25</v>
      </c>
      <c r="OYW1217" s="238">
        <v>7</v>
      </c>
      <c r="OYX1217" s="238">
        <v>2</v>
      </c>
      <c r="OYY1217" s="239" t="s">
        <v>236</v>
      </c>
      <c r="OYZ1217" s="240">
        <v>0</v>
      </c>
      <c r="OZA1217" s="240">
        <v>210</v>
      </c>
      <c r="OZB1217" s="235" t="e">
        <f>OZB1218+OZB1219</f>
        <v>#REF!</v>
      </c>
      <c r="OZC1217" s="236" t="s">
        <v>28</v>
      </c>
      <c r="OZD1217" s="237" t="s">
        <v>25</v>
      </c>
      <c r="OZE1217" s="238">
        <v>7</v>
      </c>
      <c r="OZF1217" s="238">
        <v>2</v>
      </c>
      <c r="OZG1217" s="239" t="s">
        <v>236</v>
      </c>
      <c r="OZH1217" s="240">
        <v>0</v>
      </c>
      <c r="OZI1217" s="240">
        <v>210</v>
      </c>
      <c r="OZJ1217" s="235" t="e">
        <f>OZJ1218+OZJ1219</f>
        <v>#REF!</v>
      </c>
      <c r="OZK1217" s="236" t="s">
        <v>28</v>
      </c>
      <c r="OZL1217" s="237" t="s">
        <v>25</v>
      </c>
      <c r="OZM1217" s="238">
        <v>7</v>
      </c>
      <c r="OZN1217" s="238">
        <v>2</v>
      </c>
      <c r="OZO1217" s="239" t="s">
        <v>236</v>
      </c>
      <c r="OZP1217" s="240">
        <v>0</v>
      </c>
      <c r="OZQ1217" s="240">
        <v>210</v>
      </c>
      <c r="OZR1217" s="235" t="e">
        <f>OZR1218+OZR1219</f>
        <v>#REF!</v>
      </c>
      <c r="OZS1217" s="236" t="s">
        <v>28</v>
      </c>
      <c r="OZT1217" s="237" t="s">
        <v>25</v>
      </c>
      <c r="OZU1217" s="238">
        <v>7</v>
      </c>
      <c r="OZV1217" s="238">
        <v>2</v>
      </c>
      <c r="OZW1217" s="239" t="s">
        <v>236</v>
      </c>
      <c r="OZX1217" s="240">
        <v>0</v>
      </c>
      <c r="OZY1217" s="240">
        <v>210</v>
      </c>
      <c r="OZZ1217" s="235" t="e">
        <f>OZZ1218+OZZ1219</f>
        <v>#REF!</v>
      </c>
      <c r="PAA1217" s="236" t="s">
        <v>28</v>
      </c>
      <c r="PAB1217" s="237" t="s">
        <v>25</v>
      </c>
      <c r="PAC1217" s="238">
        <v>7</v>
      </c>
      <c r="PAD1217" s="238">
        <v>2</v>
      </c>
      <c r="PAE1217" s="239" t="s">
        <v>236</v>
      </c>
      <c r="PAF1217" s="240">
        <v>0</v>
      </c>
      <c r="PAG1217" s="240">
        <v>210</v>
      </c>
      <c r="PAH1217" s="235" t="e">
        <f>PAH1218+PAH1219</f>
        <v>#REF!</v>
      </c>
      <c r="PAI1217" s="236" t="s">
        <v>28</v>
      </c>
      <c r="PAJ1217" s="237" t="s">
        <v>25</v>
      </c>
      <c r="PAK1217" s="238">
        <v>7</v>
      </c>
      <c r="PAL1217" s="238">
        <v>2</v>
      </c>
      <c r="PAM1217" s="239" t="s">
        <v>236</v>
      </c>
      <c r="PAN1217" s="240">
        <v>0</v>
      </c>
      <c r="PAO1217" s="240">
        <v>210</v>
      </c>
      <c r="PAP1217" s="235" t="e">
        <f>PAP1218+PAP1219</f>
        <v>#REF!</v>
      </c>
      <c r="PAQ1217" s="236" t="s">
        <v>28</v>
      </c>
      <c r="PAR1217" s="237" t="s">
        <v>25</v>
      </c>
      <c r="PAS1217" s="238">
        <v>7</v>
      </c>
      <c r="PAT1217" s="238">
        <v>2</v>
      </c>
      <c r="PAU1217" s="239" t="s">
        <v>236</v>
      </c>
      <c r="PAV1217" s="240">
        <v>0</v>
      </c>
      <c r="PAW1217" s="240">
        <v>210</v>
      </c>
      <c r="PAX1217" s="235" t="e">
        <f>PAX1218+PAX1219</f>
        <v>#REF!</v>
      </c>
      <c r="PAY1217" s="236" t="s">
        <v>28</v>
      </c>
      <c r="PAZ1217" s="237" t="s">
        <v>25</v>
      </c>
      <c r="PBA1217" s="238">
        <v>7</v>
      </c>
      <c r="PBB1217" s="238">
        <v>2</v>
      </c>
      <c r="PBC1217" s="239" t="s">
        <v>236</v>
      </c>
      <c r="PBD1217" s="240">
        <v>0</v>
      </c>
      <c r="PBE1217" s="240">
        <v>210</v>
      </c>
      <c r="PBF1217" s="235" t="e">
        <f>PBF1218+PBF1219</f>
        <v>#REF!</v>
      </c>
      <c r="PBG1217" s="236" t="s">
        <v>28</v>
      </c>
      <c r="PBH1217" s="237" t="s">
        <v>25</v>
      </c>
      <c r="PBI1217" s="238">
        <v>7</v>
      </c>
      <c r="PBJ1217" s="238">
        <v>2</v>
      </c>
      <c r="PBK1217" s="239" t="s">
        <v>236</v>
      </c>
      <c r="PBL1217" s="240">
        <v>0</v>
      </c>
      <c r="PBM1217" s="240">
        <v>210</v>
      </c>
      <c r="PBN1217" s="235" t="e">
        <f>PBN1218+PBN1219</f>
        <v>#REF!</v>
      </c>
      <c r="PBO1217" s="236" t="s">
        <v>28</v>
      </c>
      <c r="PBP1217" s="237" t="s">
        <v>25</v>
      </c>
      <c r="PBQ1217" s="238">
        <v>7</v>
      </c>
      <c r="PBR1217" s="238">
        <v>2</v>
      </c>
      <c r="PBS1217" s="239" t="s">
        <v>236</v>
      </c>
      <c r="PBT1217" s="240">
        <v>0</v>
      </c>
      <c r="PBU1217" s="240">
        <v>210</v>
      </c>
      <c r="PBV1217" s="235" t="e">
        <f>PBV1218+PBV1219</f>
        <v>#REF!</v>
      </c>
      <c r="PBW1217" s="236" t="s">
        <v>28</v>
      </c>
      <c r="PBX1217" s="237" t="s">
        <v>25</v>
      </c>
      <c r="PBY1217" s="238">
        <v>7</v>
      </c>
      <c r="PBZ1217" s="238">
        <v>2</v>
      </c>
      <c r="PCA1217" s="239" t="s">
        <v>236</v>
      </c>
      <c r="PCB1217" s="240">
        <v>0</v>
      </c>
      <c r="PCC1217" s="240">
        <v>210</v>
      </c>
      <c r="PCD1217" s="235" t="e">
        <f>PCD1218+PCD1219</f>
        <v>#REF!</v>
      </c>
      <c r="PCE1217" s="236" t="s">
        <v>28</v>
      </c>
      <c r="PCF1217" s="237" t="s">
        <v>25</v>
      </c>
      <c r="PCG1217" s="238">
        <v>7</v>
      </c>
      <c r="PCH1217" s="238">
        <v>2</v>
      </c>
      <c r="PCI1217" s="239" t="s">
        <v>236</v>
      </c>
      <c r="PCJ1217" s="240">
        <v>0</v>
      </c>
      <c r="PCK1217" s="240">
        <v>210</v>
      </c>
      <c r="PCL1217" s="235" t="e">
        <f>PCL1218+PCL1219</f>
        <v>#REF!</v>
      </c>
      <c r="PCM1217" s="236" t="s">
        <v>28</v>
      </c>
      <c r="PCN1217" s="237" t="s">
        <v>25</v>
      </c>
      <c r="PCO1217" s="238">
        <v>7</v>
      </c>
      <c r="PCP1217" s="238">
        <v>2</v>
      </c>
      <c r="PCQ1217" s="239" t="s">
        <v>236</v>
      </c>
      <c r="PCR1217" s="240">
        <v>0</v>
      </c>
      <c r="PCS1217" s="240">
        <v>210</v>
      </c>
      <c r="PCT1217" s="235" t="e">
        <f>PCT1218+PCT1219</f>
        <v>#REF!</v>
      </c>
      <c r="PCU1217" s="236" t="s">
        <v>28</v>
      </c>
      <c r="PCV1217" s="237" t="s">
        <v>25</v>
      </c>
      <c r="PCW1217" s="238">
        <v>7</v>
      </c>
      <c r="PCX1217" s="238">
        <v>2</v>
      </c>
      <c r="PCY1217" s="239" t="s">
        <v>236</v>
      </c>
      <c r="PCZ1217" s="240">
        <v>0</v>
      </c>
      <c r="PDA1217" s="240">
        <v>210</v>
      </c>
      <c r="PDB1217" s="235" t="e">
        <f>PDB1218+PDB1219</f>
        <v>#REF!</v>
      </c>
      <c r="PDC1217" s="236" t="s">
        <v>28</v>
      </c>
      <c r="PDD1217" s="237" t="s">
        <v>25</v>
      </c>
      <c r="PDE1217" s="238">
        <v>7</v>
      </c>
      <c r="PDF1217" s="238">
        <v>2</v>
      </c>
      <c r="PDG1217" s="239" t="s">
        <v>236</v>
      </c>
      <c r="PDH1217" s="240">
        <v>0</v>
      </c>
      <c r="PDI1217" s="240">
        <v>210</v>
      </c>
      <c r="PDJ1217" s="235" t="e">
        <f>PDJ1218+PDJ1219</f>
        <v>#REF!</v>
      </c>
      <c r="PDK1217" s="236" t="s">
        <v>28</v>
      </c>
      <c r="PDL1217" s="237" t="s">
        <v>25</v>
      </c>
      <c r="PDM1217" s="238">
        <v>7</v>
      </c>
      <c r="PDN1217" s="238">
        <v>2</v>
      </c>
      <c r="PDO1217" s="239" t="s">
        <v>236</v>
      </c>
      <c r="PDP1217" s="240">
        <v>0</v>
      </c>
      <c r="PDQ1217" s="240">
        <v>210</v>
      </c>
      <c r="PDR1217" s="235" t="e">
        <f>PDR1218+PDR1219</f>
        <v>#REF!</v>
      </c>
      <c r="PDS1217" s="236" t="s">
        <v>28</v>
      </c>
      <c r="PDT1217" s="237" t="s">
        <v>25</v>
      </c>
      <c r="PDU1217" s="238">
        <v>7</v>
      </c>
      <c r="PDV1217" s="238">
        <v>2</v>
      </c>
      <c r="PDW1217" s="239" t="s">
        <v>236</v>
      </c>
      <c r="PDX1217" s="240">
        <v>0</v>
      </c>
      <c r="PDY1217" s="240">
        <v>210</v>
      </c>
      <c r="PDZ1217" s="235" t="e">
        <f>PDZ1218+PDZ1219</f>
        <v>#REF!</v>
      </c>
      <c r="PEA1217" s="236" t="s">
        <v>28</v>
      </c>
      <c r="PEB1217" s="237" t="s">
        <v>25</v>
      </c>
      <c r="PEC1217" s="238">
        <v>7</v>
      </c>
      <c r="PED1217" s="238">
        <v>2</v>
      </c>
      <c r="PEE1217" s="239" t="s">
        <v>236</v>
      </c>
      <c r="PEF1217" s="240">
        <v>0</v>
      </c>
      <c r="PEG1217" s="240">
        <v>210</v>
      </c>
      <c r="PEH1217" s="235" t="e">
        <f>PEH1218+PEH1219</f>
        <v>#REF!</v>
      </c>
      <c r="PEI1217" s="236" t="s">
        <v>28</v>
      </c>
      <c r="PEJ1217" s="237" t="s">
        <v>25</v>
      </c>
      <c r="PEK1217" s="238">
        <v>7</v>
      </c>
      <c r="PEL1217" s="238">
        <v>2</v>
      </c>
      <c r="PEM1217" s="239" t="s">
        <v>236</v>
      </c>
      <c r="PEN1217" s="240">
        <v>0</v>
      </c>
      <c r="PEO1217" s="240">
        <v>210</v>
      </c>
      <c r="PEP1217" s="235" t="e">
        <f>PEP1218+PEP1219</f>
        <v>#REF!</v>
      </c>
      <c r="PEQ1217" s="236" t="s">
        <v>28</v>
      </c>
      <c r="PER1217" s="237" t="s">
        <v>25</v>
      </c>
      <c r="PES1217" s="238">
        <v>7</v>
      </c>
      <c r="PET1217" s="238">
        <v>2</v>
      </c>
      <c r="PEU1217" s="239" t="s">
        <v>236</v>
      </c>
      <c r="PEV1217" s="240">
        <v>0</v>
      </c>
      <c r="PEW1217" s="240">
        <v>210</v>
      </c>
      <c r="PEX1217" s="235" t="e">
        <f>PEX1218+PEX1219</f>
        <v>#REF!</v>
      </c>
      <c r="PEY1217" s="236" t="s">
        <v>28</v>
      </c>
      <c r="PEZ1217" s="237" t="s">
        <v>25</v>
      </c>
      <c r="PFA1217" s="238">
        <v>7</v>
      </c>
      <c r="PFB1217" s="238">
        <v>2</v>
      </c>
      <c r="PFC1217" s="239" t="s">
        <v>236</v>
      </c>
      <c r="PFD1217" s="240">
        <v>0</v>
      </c>
      <c r="PFE1217" s="240">
        <v>210</v>
      </c>
      <c r="PFF1217" s="235" t="e">
        <f>PFF1218+PFF1219</f>
        <v>#REF!</v>
      </c>
      <c r="PFG1217" s="236" t="s">
        <v>28</v>
      </c>
      <c r="PFH1217" s="237" t="s">
        <v>25</v>
      </c>
      <c r="PFI1217" s="238">
        <v>7</v>
      </c>
      <c r="PFJ1217" s="238">
        <v>2</v>
      </c>
      <c r="PFK1217" s="239" t="s">
        <v>236</v>
      </c>
      <c r="PFL1217" s="240">
        <v>0</v>
      </c>
      <c r="PFM1217" s="240">
        <v>210</v>
      </c>
      <c r="PFN1217" s="235" t="e">
        <f>PFN1218+PFN1219</f>
        <v>#REF!</v>
      </c>
      <c r="PFO1217" s="236" t="s">
        <v>28</v>
      </c>
      <c r="PFP1217" s="237" t="s">
        <v>25</v>
      </c>
      <c r="PFQ1217" s="238">
        <v>7</v>
      </c>
      <c r="PFR1217" s="238">
        <v>2</v>
      </c>
      <c r="PFS1217" s="239" t="s">
        <v>236</v>
      </c>
      <c r="PFT1217" s="240">
        <v>0</v>
      </c>
      <c r="PFU1217" s="240">
        <v>210</v>
      </c>
      <c r="PFV1217" s="235" t="e">
        <f>PFV1218+PFV1219</f>
        <v>#REF!</v>
      </c>
      <c r="PFW1217" s="236" t="s">
        <v>28</v>
      </c>
      <c r="PFX1217" s="237" t="s">
        <v>25</v>
      </c>
      <c r="PFY1217" s="238">
        <v>7</v>
      </c>
      <c r="PFZ1217" s="238">
        <v>2</v>
      </c>
      <c r="PGA1217" s="239" t="s">
        <v>236</v>
      </c>
      <c r="PGB1217" s="240">
        <v>0</v>
      </c>
      <c r="PGC1217" s="240">
        <v>210</v>
      </c>
      <c r="PGD1217" s="235" t="e">
        <f>PGD1218+PGD1219</f>
        <v>#REF!</v>
      </c>
      <c r="PGE1217" s="236" t="s">
        <v>28</v>
      </c>
      <c r="PGF1217" s="237" t="s">
        <v>25</v>
      </c>
      <c r="PGG1217" s="238">
        <v>7</v>
      </c>
      <c r="PGH1217" s="238">
        <v>2</v>
      </c>
      <c r="PGI1217" s="239" t="s">
        <v>236</v>
      </c>
      <c r="PGJ1217" s="240">
        <v>0</v>
      </c>
      <c r="PGK1217" s="240">
        <v>210</v>
      </c>
      <c r="PGL1217" s="235" t="e">
        <f>PGL1218+PGL1219</f>
        <v>#REF!</v>
      </c>
      <c r="PGM1217" s="236" t="s">
        <v>28</v>
      </c>
      <c r="PGN1217" s="237" t="s">
        <v>25</v>
      </c>
      <c r="PGO1217" s="238">
        <v>7</v>
      </c>
      <c r="PGP1217" s="238">
        <v>2</v>
      </c>
      <c r="PGQ1217" s="239" t="s">
        <v>236</v>
      </c>
      <c r="PGR1217" s="240">
        <v>0</v>
      </c>
      <c r="PGS1217" s="240">
        <v>210</v>
      </c>
      <c r="PGT1217" s="235" t="e">
        <f>PGT1218+PGT1219</f>
        <v>#REF!</v>
      </c>
      <c r="PGU1217" s="236" t="s">
        <v>28</v>
      </c>
      <c r="PGV1217" s="237" t="s">
        <v>25</v>
      </c>
      <c r="PGW1217" s="238">
        <v>7</v>
      </c>
      <c r="PGX1217" s="238">
        <v>2</v>
      </c>
      <c r="PGY1217" s="239" t="s">
        <v>236</v>
      </c>
      <c r="PGZ1217" s="240">
        <v>0</v>
      </c>
      <c r="PHA1217" s="240">
        <v>210</v>
      </c>
      <c r="PHB1217" s="235" t="e">
        <f>PHB1218+PHB1219</f>
        <v>#REF!</v>
      </c>
      <c r="PHC1217" s="236" t="s">
        <v>28</v>
      </c>
      <c r="PHD1217" s="237" t="s">
        <v>25</v>
      </c>
      <c r="PHE1217" s="238">
        <v>7</v>
      </c>
      <c r="PHF1217" s="238">
        <v>2</v>
      </c>
      <c r="PHG1217" s="239" t="s">
        <v>236</v>
      </c>
      <c r="PHH1217" s="240">
        <v>0</v>
      </c>
      <c r="PHI1217" s="240">
        <v>210</v>
      </c>
      <c r="PHJ1217" s="235" t="e">
        <f>PHJ1218+PHJ1219</f>
        <v>#REF!</v>
      </c>
      <c r="PHK1217" s="236" t="s">
        <v>28</v>
      </c>
      <c r="PHL1217" s="237" t="s">
        <v>25</v>
      </c>
      <c r="PHM1217" s="238">
        <v>7</v>
      </c>
      <c r="PHN1217" s="238">
        <v>2</v>
      </c>
      <c r="PHO1217" s="239" t="s">
        <v>236</v>
      </c>
      <c r="PHP1217" s="240">
        <v>0</v>
      </c>
      <c r="PHQ1217" s="240">
        <v>210</v>
      </c>
      <c r="PHR1217" s="235" t="e">
        <f>PHR1218+PHR1219</f>
        <v>#REF!</v>
      </c>
      <c r="PHS1217" s="236" t="s">
        <v>28</v>
      </c>
      <c r="PHT1217" s="237" t="s">
        <v>25</v>
      </c>
      <c r="PHU1217" s="238">
        <v>7</v>
      </c>
      <c r="PHV1217" s="238">
        <v>2</v>
      </c>
      <c r="PHW1217" s="239" t="s">
        <v>236</v>
      </c>
      <c r="PHX1217" s="240">
        <v>0</v>
      </c>
      <c r="PHY1217" s="240">
        <v>210</v>
      </c>
      <c r="PHZ1217" s="235" t="e">
        <f>PHZ1218+PHZ1219</f>
        <v>#REF!</v>
      </c>
      <c r="PIA1217" s="236" t="s">
        <v>28</v>
      </c>
      <c r="PIB1217" s="237" t="s">
        <v>25</v>
      </c>
      <c r="PIC1217" s="238">
        <v>7</v>
      </c>
      <c r="PID1217" s="238">
        <v>2</v>
      </c>
      <c r="PIE1217" s="239" t="s">
        <v>236</v>
      </c>
      <c r="PIF1217" s="240">
        <v>0</v>
      </c>
      <c r="PIG1217" s="240">
        <v>210</v>
      </c>
      <c r="PIH1217" s="235" t="e">
        <f>PIH1218+PIH1219</f>
        <v>#REF!</v>
      </c>
      <c r="PII1217" s="236" t="s">
        <v>28</v>
      </c>
      <c r="PIJ1217" s="237" t="s">
        <v>25</v>
      </c>
      <c r="PIK1217" s="238">
        <v>7</v>
      </c>
      <c r="PIL1217" s="238">
        <v>2</v>
      </c>
      <c r="PIM1217" s="239" t="s">
        <v>236</v>
      </c>
      <c r="PIN1217" s="240">
        <v>0</v>
      </c>
      <c r="PIO1217" s="240">
        <v>210</v>
      </c>
      <c r="PIP1217" s="235" t="e">
        <f>PIP1218+PIP1219</f>
        <v>#REF!</v>
      </c>
      <c r="PIQ1217" s="236" t="s">
        <v>28</v>
      </c>
      <c r="PIR1217" s="237" t="s">
        <v>25</v>
      </c>
      <c r="PIS1217" s="238">
        <v>7</v>
      </c>
      <c r="PIT1217" s="238">
        <v>2</v>
      </c>
      <c r="PIU1217" s="239" t="s">
        <v>236</v>
      </c>
      <c r="PIV1217" s="240">
        <v>0</v>
      </c>
      <c r="PIW1217" s="240">
        <v>210</v>
      </c>
      <c r="PIX1217" s="235" t="e">
        <f>PIX1218+PIX1219</f>
        <v>#REF!</v>
      </c>
      <c r="PIY1217" s="236" t="s">
        <v>28</v>
      </c>
      <c r="PIZ1217" s="237" t="s">
        <v>25</v>
      </c>
      <c r="PJA1217" s="238">
        <v>7</v>
      </c>
      <c r="PJB1217" s="238">
        <v>2</v>
      </c>
      <c r="PJC1217" s="239" t="s">
        <v>236</v>
      </c>
      <c r="PJD1217" s="240">
        <v>0</v>
      </c>
      <c r="PJE1217" s="240">
        <v>210</v>
      </c>
      <c r="PJF1217" s="235" t="e">
        <f>PJF1218+PJF1219</f>
        <v>#REF!</v>
      </c>
      <c r="PJG1217" s="236" t="s">
        <v>28</v>
      </c>
      <c r="PJH1217" s="237" t="s">
        <v>25</v>
      </c>
      <c r="PJI1217" s="238">
        <v>7</v>
      </c>
      <c r="PJJ1217" s="238">
        <v>2</v>
      </c>
      <c r="PJK1217" s="239" t="s">
        <v>236</v>
      </c>
      <c r="PJL1217" s="240">
        <v>0</v>
      </c>
      <c r="PJM1217" s="240">
        <v>210</v>
      </c>
      <c r="PJN1217" s="235" t="e">
        <f>PJN1218+PJN1219</f>
        <v>#REF!</v>
      </c>
      <c r="PJO1217" s="236" t="s">
        <v>28</v>
      </c>
      <c r="PJP1217" s="237" t="s">
        <v>25</v>
      </c>
      <c r="PJQ1217" s="238">
        <v>7</v>
      </c>
      <c r="PJR1217" s="238">
        <v>2</v>
      </c>
      <c r="PJS1217" s="239" t="s">
        <v>236</v>
      </c>
      <c r="PJT1217" s="240">
        <v>0</v>
      </c>
      <c r="PJU1217" s="240">
        <v>210</v>
      </c>
      <c r="PJV1217" s="235" t="e">
        <f>PJV1218+PJV1219</f>
        <v>#REF!</v>
      </c>
      <c r="PJW1217" s="236" t="s">
        <v>28</v>
      </c>
      <c r="PJX1217" s="237" t="s">
        <v>25</v>
      </c>
      <c r="PJY1217" s="238">
        <v>7</v>
      </c>
      <c r="PJZ1217" s="238">
        <v>2</v>
      </c>
      <c r="PKA1217" s="239" t="s">
        <v>236</v>
      </c>
      <c r="PKB1217" s="240">
        <v>0</v>
      </c>
      <c r="PKC1217" s="240">
        <v>210</v>
      </c>
      <c r="PKD1217" s="235" t="e">
        <f>PKD1218+PKD1219</f>
        <v>#REF!</v>
      </c>
      <c r="PKE1217" s="236" t="s">
        <v>28</v>
      </c>
      <c r="PKF1217" s="237" t="s">
        <v>25</v>
      </c>
      <c r="PKG1217" s="238">
        <v>7</v>
      </c>
      <c r="PKH1217" s="238">
        <v>2</v>
      </c>
      <c r="PKI1217" s="239" t="s">
        <v>236</v>
      </c>
      <c r="PKJ1217" s="240">
        <v>0</v>
      </c>
      <c r="PKK1217" s="240">
        <v>210</v>
      </c>
      <c r="PKL1217" s="235" t="e">
        <f>PKL1218+PKL1219</f>
        <v>#REF!</v>
      </c>
      <c r="PKM1217" s="236" t="s">
        <v>28</v>
      </c>
      <c r="PKN1217" s="237" t="s">
        <v>25</v>
      </c>
      <c r="PKO1217" s="238">
        <v>7</v>
      </c>
      <c r="PKP1217" s="238">
        <v>2</v>
      </c>
      <c r="PKQ1217" s="239" t="s">
        <v>236</v>
      </c>
      <c r="PKR1217" s="240">
        <v>0</v>
      </c>
      <c r="PKS1217" s="240">
        <v>210</v>
      </c>
      <c r="PKT1217" s="235" t="e">
        <f>PKT1218+PKT1219</f>
        <v>#REF!</v>
      </c>
      <c r="PKU1217" s="236" t="s">
        <v>28</v>
      </c>
      <c r="PKV1217" s="237" t="s">
        <v>25</v>
      </c>
      <c r="PKW1217" s="238">
        <v>7</v>
      </c>
      <c r="PKX1217" s="238">
        <v>2</v>
      </c>
      <c r="PKY1217" s="239" t="s">
        <v>236</v>
      </c>
      <c r="PKZ1217" s="240">
        <v>0</v>
      </c>
      <c r="PLA1217" s="240">
        <v>210</v>
      </c>
      <c r="PLB1217" s="235" t="e">
        <f>PLB1218+PLB1219</f>
        <v>#REF!</v>
      </c>
      <c r="PLC1217" s="236" t="s">
        <v>28</v>
      </c>
      <c r="PLD1217" s="237" t="s">
        <v>25</v>
      </c>
      <c r="PLE1217" s="238">
        <v>7</v>
      </c>
      <c r="PLF1217" s="238">
        <v>2</v>
      </c>
      <c r="PLG1217" s="239" t="s">
        <v>236</v>
      </c>
      <c r="PLH1217" s="240">
        <v>0</v>
      </c>
      <c r="PLI1217" s="240">
        <v>210</v>
      </c>
      <c r="PLJ1217" s="235" t="e">
        <f>PLJ1218+PLJ1219</f>
        <v>#REF!</v>
      </c>
      <c r="PLK1217" s="236" t="s">
        <v>28</v>
      </c>
      <c r="PLL1217" s="237" t="s">
        <v>25</v>
      </c>
      <c r="PLM1217" s="238">
        <v>7</v>
      </c>
      <c r="PLN1217" s="238">
        <v>2</v>
      </c>
      <c r="PLO1217" s="239" t="s">
        <v>236</v>
      </c>
      <c r="PLP1217" s="240">
        <v>0</v>
      </c>
      <c r="PLQ1217" s="240">
        <v>210</v>
      </c>
      <c r="PLR1217" s="235" t="e">
        <f>PLR1218+PLR1219</f>
        <v>#REF!</v>
      </c>
      <c r="PLS1217" s="236" t="s">
        <v>28</v>
      </c>
      <c r="PLT1217" s="237" t="s">
        <v>25</v>
      </c>
      <c r="PLU1217" s="238">
        <v>7</v>
      </c>
      <c r="PLV1217" s="238">
        <v>2</v>
      </c>
      <c r="PLW1217" s="239" t="s">
        <v>236</v>
      </c>
      <c r="PLX1217" s="240">
        <v>0</v>
      </c>
      <c r="PLY1217" s="240">
        <v>210</v>
      </c>
      <c r="PLZ1217" s="235" t="e">
        <f>PLZ1218+PLZ1219</f>
        <v>#REF!</v>
      </c>
      <c r="PMA1217" s="236" t="s">
        <v>28</v>
      </c>
      <c r="PMB1217" s="237" t="s">
        <v>25</v>
      </c>
      <c r="PMC1217" s="238">
        <v>7</v>
      </c>
      <c r="PMD1217" s="238">
        <v>2</v>
      </c>
      <c r="PME1217" s="239" t="s">
        <v>236</v>
      </c>
      <c r="PMF1217" s="240">
        <v>0</v>
      </c>
      <c r="PMG1217" s="240">
        <v>210</v>
      </c>
      <c r="PMH1217" s="235" t="e">
        <f>PMH1218+PMH1219</f>
        <v>#REF!</v>
      </c>
      <c r="PMI1217" s="236" t="s">
        <v>28</v>
      </c>
      <c r="PMJ1217" s="237" t="s">
        <v>25</v>
      </c>
      <c r="PMK1217" s="238">
        <v>7</v>
      </c>
      <c r="PML1217" s="238">
        <v>2</v>
      </c>
      <c r="PMM1217" s="239" t="s">
        <v>236</v>
      </c>
      <c r="PMN1217" s="240">
        <v>0</v>
      </c>
      <c r="PMO1217" s="240">
        <v>210</v>
      </c>
      <c r="PMP1217" s="235" t="e">
        <f>PMP1218+PMP1219</f>
        <v>#REF!</v>
      </c>
      <c r="PMQ1217" s="236" t="s">
        <v>28</v>
      </c>
      <c r="PMR1217" s="237" t="s">
        <v>25</v>
      </c>
      <c r="PMS1217" s="238">
        <v>7</v>
      </c>
      <c r="PMT1217" s="238">
        <v>2</v>
      </c>
      <c r="PMU1217" s="239" t="s">
        <v>236</v>
      </c>
      <c r="PMV1217" s="240">
        <v>0</v>
      </c>
      <c r="PMW1217" s="240">
        <v>210</v>
      </c>
      <c r="PMX1217" s="235" t="e">
        <f>PMX1218+PMX1219</f>
        <v>#REF!</v>
      </c>
      <c r="PMY1217" s="236" t="s">
        <v>28</v>
      </c>
      <c r="PMZ1217" s="237" t="s">
        <v>25</v>
      </c>
      <c r="PNA1217" s="238">
        <v>7</v>
      </c>
      <c r="PNB1217" s="238">
        <v>2</v>
      </c>
      <c r="PNC1217" s="239" t="s">
        <v>236</v>
      </c>
      <c r="PND1217" s="240">
        <v>0</v>
      </c>
      <c r="PNE1217" s="240">
        <v>210</v>
      </c>
      <c r="PNF1217" s="235" t="e">
        <f>PNF1218+PNF1219</f>
        <v>#REF!</v>
      </c>
      <c r="PNG1217" s="236" t="s">
        <v>28</v>
      </c>
      <c r="PNH1217" s="237" t="s">
        <v>25</v>
      </c>
      <c r="PNI1217" s="238">
        <v>7</v>
      </c>
      <c r="PNJ1217" s="238">
        <v>2</v>
      </c>
      <c r="PNK1217" s="239" t="s">
        <v>236</v>
      </c>
      <c r="PNL1217" s="240">
        <v>0</v>
      </c>
      <c r="PNM1217" s="240">
        <v>210</v>
      </c>
      <c r="PNN1217" s="235" t="e">
        <f>PNN1218+PNN1219</f>
        <v>#REF!</v>
      </c>
      <c r="PNO1217" s="236" t="s">
        <v>28</v>
      </c>
      <c r="PNP1217" s="237" t="s">
        <v>25</v>
      </c>
      <c r="PNQ1217" s="238">
        <v>7</v>
      </c>
      <c r="PNR1217" s="238">
        <v>2</v>
      </c>
      <c r="PNS1217" s="239" t="s">
        <v>236</v>
      </c>
      <c r="PNT1217" s="240">
        <v>0</v>
      </c>
      <c r="PNU1217" s="240">
        <v>210</v>
      </c>
      <c r="PNV1217" s="235" t="e">
        <f>PNV1218+PNV1219</f>
        <v>#REF!</v>
      </c>
      <c r="PNW1217" s="236" t="s">
        <v>28</v>
      </c>
      <c r="PNX1217" s="237" t="s">
        <v>25</v>
      </c>
      <c r="PNY1217" s="238">
        <v>7</v>
      </c>
      <c r="PNZ1217" s="238">
        <v>2</v>
      </c>
      <c r="POA1217" s="239" t="s">
        <v>236</v>
      </c>
      <c r="POB1217" s="240">
        <v>0</v>
      </c>
      <c r="POC1217" s="240">
        <v>210</v>
      </c>
      <c r="POD1217" s="235" t="e">
        <f>POD1218+POD1219</f>
        <v>#REF!</v>
      </c>
      <c r="POE1217" s="236" t="s">
        <v>28</v>
      </c>
      <c r="POF1217" s="237" t="s">
        <v>25</v>
      </c>
      <c r="POG1217" s="238">
        <v>7</v>
      </c>
      <c r="POH1217" s="238">
        <v>2</v>
      </c>
      <c r="POI1217" s="239" t="s">
        <v>236</v>
      </c>
      <c r="POJ1217" s="240">
        <v>0</v>
      </c>
      <c r="POK1217" s="240">
        <v>210</v>
      </c>
      <c r="POL1217" s="235" t="e">
        <f>POL1218+POL1219</f>
        <v>#REF!</v>
      </c>
      <c r="POM1217" s="236" t="s">
        <v>28</v>
      </c>
      <c r="PON1217" s="237" t="s">
        <v>25</v>
      </c>
      <c r="POO1217" s="238">
        <v>7</v>
      </c>
      <c r="POP1217" s="238">
        <v>2</v>
      </c>
      <c r="POQ1217" s="239" t="s">
        <v>236</v>
      </c>
      <c r="POR1217" s="240">
        <v>0</v>
      </c>
      <c r="POS1217" s="240">
        <v>210</v>
      </c>
      <c r="POT1217" s="235" t="e">
        <f>POT1218+POT1219</f>
        <v>#REF!</v>
      </c>
      <c r="POU1217" s="236" t="s">
        <v>28</v>
      </c>
      <c r="POV1217" s="237" t="s">
        <v>25</v>
      </c>
      <c r="POW1217" s="238">
        <v>7</v>
      </c>
      <c r="POX1217" s="238">
        <v>2</v>
      </c>
      <c r="POY1217" s="239" t="s">
        <v>236</v>
      </c>
      <c r="POZ1217" s="240">
        <v>0</v>
      </c>
      <c r="PPA1217" s="240">
        <v>210</v>
      </c>
      <c r="PPB1217" s="235" t="e">
        <f>PPB1218+PPB1219</f>
        <v>#REF!</v>
      </c>
      <c r="PPC1217" s="236" t="s">
        <v>28</v>
      </c>
      <c r="PPD1217" s="237" t="s">
        <v>25</v>
      </c>
      <c r="PPE1217" s="238">
        <v>7</v>
      </c>
      <c r="PPF1217" s="238">
        <v>2</v>
      </c>
      <c r="PPG1217" s="239" t="s">
        <v>236</v>
      </c>
      <c r="PPH1217" s="240">
        <v>0</v>
      </c>
      <c r="PPI1217" s="240">
        <v>210</v>
      </c>
      <c r="PPJ1217" s="235" t="e">
        <f>PPJ1218+PPJ1219</f>
        <v>#REF!</v>
      </c>
      <c r="PPK1217" s="236" t="s">
        <v>28</v>
      </c>
      <c r="PPL1217" s="237" t="s">
        <v>25</v>
      </c>
      <c r="PPM1217" s="238">
        <v>7</v>
      </c>
      <c r="PPN1217" s="238">
        <v>2</v>
      </c>
      <c r="PPO1217" s="239" t="s">
        <v>236</v>
      </c>
      <c r="PPP1217" s="240">
        <v>0</v>
      </c>
      <c r="PPQ1217" s="240">
        <v>210</v>
      </c>
      <c r="PPR1217" s="235" t="e">
        <f>PPR1218+PPR1219</f>
        <v>#REF!</v>
      </c>
      <c r="PPS1217" s="236" t="s">
        <v>28</v>
      </c>
      <c r="PPT1217" s="237" t="s">
        <v>25</v>
      </c>
      <c r="PPU1217" s="238">
        <v>7</v>
      </c>
      <c r="PPV1217" s="238">
        <v>2</v>
      </c>
      <c r="PPW1217" s="239" t="s">
        <v>236</v>
      </c>
      <c r="PPX1217" s="240">
        <v>0</v>
      </c>
      <c r="PPY1217" s="240">
        <v>210</v>
      </c>
      <c r="PPZ1217" s="235" t="e">
        <f>PPZ1218+PPZ1219</f>
        <v>#REF!</v>
      </c>
      <c r="PQA1217" s="236" t="s">
        <v>28</v>
      </c>
      <c r="PQB1217" s="237" t="s">
        <v>25</v>
      </c>
      <c r="PQC1217" s="238">
        <v>7</v>
      </c>
      <c r="PQD1217" s="238">
        <v>2</v>
      </c>
      <c r="PQE1217" s="239" t="s">
        <v>236</v>
      </c>
      <c r="PQF1217" s="240">
        <v>0</v>
      </c>
      <c r="PQG1217" s="240">
        <v>210</v>
      </c>
      <c r="PQH1217" s="235" t="e">
        <f>PQH1218+PQH1219</f>
        <v>#REF!</v>
      </c>
      <c r="PQI1217" s="236" t="s">
        <v>28</v>
      </c>
      <c r="PQJ1217" s="237" t="s">
        <v>25</v>
      </c>
      <c r="PQK1217" s="238">
        <v>7</v>
      </c>
      <c r="PQL1217" s="238">
        <v>2</v>
      </c>
      <c r="PQM1217" s="239" t="s">
        <v>236</v>
      </c>
      <c r="PQN1217" s="240">
        <v>0</v>
      </c>
      <c r="PQO1217" s="240">
        <v>210</v>
      </c>
      <c r="PQP1217" s="235" t="e">
        <f>PQP1218+PQP1219</f>
        <v>#REF!</v>
      </c>
      <c r="PQQ1217" s="236" t="s">
        <v>28</v>
      </c>
      <c r="PQR1217" s="237" t="s">
        <v>25</v>
      </c>
      <c r="PQS1217" s="238">
        <v>7</v>
      </c>
      <c r="PQT1217" s="238">
        <v>2</v>
      </c>
      <c r="PQU1217" s="239" t="s">
        <v>236</v>
      </c>
      <c r="PQV1217" s="240">
        <v>0</v>
      </c>
      <c r="PQW1217" s="240">
        <v>210</v>
      </c>
      <c r="PQX1217" s="235" t="e">
        <f>PQX1218+PQX1219</f>
        <v>#REF!</v>
      </c>
      <c r="PQY1217" s="236" t="s">
        <v>28</v>
      </c>
      <c r="PQZ1217" s="237" t="s">
        <v>25</v>
      </c>
      <c r="PRA1217" s="238">
        <v>7</v>
      </c>
      <c r="PRB1217" s="238">
        <v>2</v>
      </c>
      <c r="PRC1217" s="239" t="s">
        <v>236</v>
      </c>
      <c r="PRD1217" s="240">
        <v>0</v>
      </c>
      <c r="PRE1217" s="240">
        <v>210</v>
      </c>
      <c r="PRF1217" s="235" t="e">
        <f>PRF1218+PRF1219</f>
        <v>#REF!</v>
      </c>
      <c r="PRG1217" s="236" t="s">
        <v>28</v>
      </c>
      <c r="PRH1217" s="237" t="s">
        <v>25</v>
      </c>
      <c r="PRI1217" s="238">
        <v>7</v>
      </c>
      <c r="PRJ1217" s="238">
        <v>2</v>
      </c>
      <c r="PRK1217" s="239" t="s">
        <v>236</v>
      </c>
      <c r="PRL1217" s="240">
        <v>0</v>
      </c>
      <c r="PRM1217" s="240">
        <v>210</v>
      </c>
      <c r="PRN1217" s="235" t="e">
        <f>PRN1218+PRN1219</f>
        <v>#REF!</v>
      </c>
      <c r="PRO1217" s="236" t="s">
        <v>28</v>
      </c>
      <c r="PRP1217" s="237" t="s">
        <v>25</v>
      </c>
      <c r="PRQ1217" s="238">
        <v>7</v>
      </c>
      <c r="PRR1217" s="238">
        <v>2</v>
      </c>
      <c r="PRS1217" s="239" t="s">
        <v>236</v>
      </c>
      <c r="PRT1217" s="240">
        <v>0</v>
      </c>
      <c r="PRU1217" s="240">
        <v>210</v>
      </c>
      <c r="PRV1217" s="235" t="e">
        <f>PRV1218+PRV1219</f>
        <v>#REF!</v>
      </c>
      <c r="PRW1217" s="236" t="s">
        <v>28</v>
      </c>
      <c r="PRX1217" s="237" t="s">
        <v>25</v>
      </c>
      <c r="PRY1217" s="238">
        <v>7</v>
      </c>
      <c r="PRZ1217" s="238">
        <v>2</v>
      </c>
      <c r="PSA1217" s="239" t="s">
        <v>236</v>
      </c>
      <c r="PSB1217" s="240">
        <v>0</v>
      </c>
      <c r="PSC1217" s="240">
        <v>210</v>
      </c>
      <c r="PSD1217" s="235" t="e">
        <f>PSD1218+PSD1219</f>
        <v>#REF!</v>
      </c>
      <c r="PSE1217" s="236" t="s">
        <v>28</v>
      </c>
      <c r="PSF1217" s="237" t="s">
        <v>25</v>
      </c>
      <c r="PSG1217" s="238">
        <v>7</v>
      </c>
      <c r="PSH1217" s="238">
        <v>2</v>
      </c>
      <c r="PSI1217" s="239" t="s">
        <v>236</v>
      </c>
      <c r="PSJ1217" s="240">
        <v>0</v>
      </c>
      <c r="PSK1217" s="240">
        <v>210</v>
      </c>
      <c r="PSL1217" s="235" t="e">
        <f>PSL1218+PSL1219</f>
        <v>#REF!</v>
      </c>
      <c r="PSM1217" s="236" t="s">
        <v>28</v>
      </c>
      <c r="PSN1217" s="237" t="s">
        <v>25</v>
      </c>
      <c r="PSO1217" s="238">
        <v>7</v>
      </c>
      <c r="PSP1217" s="238">
        <v>2</v>
      </c>
      <c r="PSQ1217" s="239" t="s">
        <v>236</v>
      </c>
      <c r="PSR1217" s="240">
        <v>0</v>
      </c>
      <c r="PSS1217" s="240">
        <v>210</v>
      </c>
      <c r="PST1217" s="235" t="e">
        <f>PST1218+PST1219</f>
        <v>#REF!</v>
      </c>
      <c r="PSU1217" s="236" t="s">
        <v>28</v>
      </c>
      <c r="PSV1217" s="237" t="s">
        <v>25</v>
      </c>
      <c r="PSW1217" s="238">
        <v>7</v>
      </c>
      <c r="PSX1217" s="238">
        <v>2</v>
      </c>
      <c r="PSY1217" s="239" t="s">
        <v>236</v>
      </c>
      <c r="PSZ1217" s="240">
        <v>0</v>
      </c>
      <c r="PTA1217" s="240">
        <v>210</v>
      </c>
      <c r="PTB1217" s="235" t="e">
        <f>PTB1218+PTB1219</f>
        <v>#REF!</v>
      </c>
      <c r="PTC1217" s="236" t="s">
        <v>28</v>
      </c>
      <c r="PTD1217" s="237" t="s">
        <v>25</v>
      </c>
      <c r="PTE1217" s="238">
        <v>7</v>
      </c>
      <c r="PTF1217" s="238">
        <v>2</v>
      </c>
      <c r="PTG1217" s="239" t="s">
        <v>236</v>
      </c>
      <c r="PTH1217" s="240">
        <v>0</v>
      </c>
      <c r="PTI1217" s="240">
        <v>210</v>
      </c>
      <c r="PTJ1217" s="235" t="e">
        <f>PTJ1218+PTJ1219</f>
        <v>#REF!</v>
      </c>
      <c r="PTK1217" s="236" t="s">
        <v>28</v>
      </c>
      <c r="PTL1217" s="237" t="s">
        <v>25</v>
      </c>
      <c r="PTM1217" s="238">
        <v>7</v>
      </c>
      <c r="PTN1217" s="238">
        <v>2</v>
      </c>
      <c r="PTO1217" s="239" t="s">
        <v>236</v>
      </c>
      <c r="PTP1217" s="240">
        <v>0</v>
      </c>
      <c r="PTQ1217" s="240">
        <v>210</v>
      </c>
      <c r="PTR1217" s="235" t="e">
        <f>PTR1218+PTR1219</f>
        <v>#REF!</v>
      </c>
      <c r="PTS1217" s="236" t="s">
        <v>28</v>
      </c>
      <c r="PTT1217" s="237" t="s">
        <v>25</v>
      </c>
      <c r="PTU1217" s="238">
        <v>7</v>
      </c>
      <c r="PTV1217" s="238">
        <v>2</v>
      </c>
      <c r="PTW1217" s="239" t="s">
        <v>236</v>
      </c>
      <c r="PTX1217" s="240">
        <v>0</v>
      </c>
      <c r="PTY1217" s="240">
        <v>210</v>
      </c>
      <c r="PTZ1217" s="235" t="e">
        <f>PTZ1218+PTZ1219</f>
        <v>#REF!</v>
      </c>
      <c r="PUA1217" s="236" t="s">
        <v>28</v>
      </c>
      <c r="PUB1217" s="237" t="s">
        <v>25</v>
      </c>
      <c r="PUC1217" s="238">
        <v>7</v>
      </c>
      <c r="PUD1217" s="238">
        <v>2</v>
      </c>
      <c r="PUE1217" s="239" t="s">
        <v>236</v>
      </c>
      <c r="PUF1217" s="240">
        <v>0</v>
      </c>
      <c r="PUG1217" s="240">
        <v>210</v>
      </c>
      <c r="PUH1217" s="235" t="e">
        <f>PUH1218+PUH1219</f>
        <v>#REF!</v>
      </c>
      <c r="PUI1217" s="236" t="s">
        <v>28</v>
      </c>
      <c r="PUJ1217" s="237" t="s">
        <v>25</v>
      </c>
      <c r="PUK1217" s="238">
        <v>7</v>
      </c>
      <c r="PUL1217" s="238">
        <v>2</v>
      </c>
      <c r="PUM1217" s="239" t="s">
        <v>236</v>
      </c>
      <c r="PUN1217" s="240">
        <v>0</v>
      </c>
      <c r="PUO1217" s="240">
        <v>210</v>
      </c>
      <c r="PUP1217" s="235" t="e">
        <f>PUP1218+PUP1219</f>
        <v>#REF!</v>
      </c>
      <c r="PUQ1217" s="236" t="s">
        <v>28</v>
      </c>
      <c r="PUR1217" s="237" t="s">
        <v>25</v>
      </c>
      <c r="PUS1217" s="238">
        <v>7</v>
      </c>
      <c r="PUT1217" s="238">
        <v>2</v>
      </c>
      <c r="PUU1217" s="239" t="s">
        <v>236</v>
      </c>
      <c r="PUV1217" s="240">
        <v>0</v>
      </c>
      <c r="PUW1217" s="240">
        <v>210</v>
      </c>
      <c r="PUX1217" s="235" t="e">
        <f>PUX1218+PUX1219</f>
        <v>#REF!</v>
      </c>
      <c r="PUY1217" s="236" t="s">
        <v>28</v>
      </c>
      <c r="PUZ1217" s="237" t="s">
        <v>25</v>
      </c>
      <c r="PVA1217" s="238">
        <v>7</v>
      </c>
      <c r="PVB1217" s="238">
        <v>2</v>
      </c>
      <c r="PVC1217" s="239" t="s">
        <v>236</v>
      </c>
      <c r="PVD1217" s="240">
        <v>0</v>
      </c>
      <c r="PVE1217" s="240">
        <v>210</v>
      </c>
      <c r="PVF1217" s="235" t="e">
        <f>PVF1218+PVF1219</f>
        <v>#REF!</v>
      </c>
      <c r="PVG1217" s="236" t="s">
        <v>28</v>
      </c>
      <c r="PVH1217" s="237" t="s">
        <v>25</v>
      </c>
      <c r="PVI1217" s="238">
        <v>7</v>
      </c>
      <c r="PVJ1217" s="238">
        <v>2</v>
      </c>
      <c r="PVK1217" s="239" t="s">
        <v>236</v>
      </c>
      <c r="PVL1217" s="240">
        <v>0</v>
      </c>
      <c r="PVM1217" s="240">
        <v>210</v>
      </c>
      <c r="PVN1217" s="235" t="e">
        <f>PVN1218+PVN1219</f>
        <v>#REF!</v>
      </c>
      <c r="PVO1217" s="236" t="s">
        <v>28</v>
      </c>
      <c r="PVP1217" s="237" t="s">
        <v>25</v>
      </c>
      <c r="PVQ1217" s="238">
        <v>7</v>
      </c>
      <c r="PVR1217" s="238">
        <v>2</v>
      </c>
      <c r="PVS1217" s="239" t="s">
        <v>236</v>
      </c>
      <c r="PVT1217" s="240">
        <v>0</v>
      </c>
      <c r="PVU1217" s="240">
        <v>210</v>
      </c>
      <c r="PVV1217" s="235" t="e">
        <f>PVV1218+PVV1219</f>
        <v>#REF!</v>
      </c>
      <c r="PVW1217" s="236" t="s">
        <v>28</v>
      </c>
      <c r="PVX1217" s="237" t="s">
        <v>25</v>
      </c>
      <c r="PVY1217" s="238">
        <v>7</v>
      </c>
      <c r="PVZ1217" s="238">
        <v>2</v>
      </c>
      <c r="PWA1217" s="239" t="s">
        <v>236</v>
      </c>
      <c r="PWB1217" s="240">
        <v>0</v>
      </c>
      <c r="PWC1217" s="240">
        <v>210</v>
      </c>
      <c r="PWD1217" s="235" t="e">
        <f>PWD1218+PWD1219</f>
        <v>#REF!</v>
      </c>
      <c r="PWE1217" s="236" t="s">
        <v>28</v>
      </c>
      <c r="PWF1217" s="237" t="s">
        <v>25</v>
      </c>
      <c r="PWG1217" s="238">
        <v>7</v>
      </c>
      <c r="PWH1217" s="238">
        <v>2</v>
      </c>
      <c r="PWI1217" s="239" t="s">
        <v>236</v>
      </c>
      <c r="PWJ1217" s="240">
        <v>0</v>
      </c>
      <c r="PWK1217" s="240">
        <v>210</v>
      </c>
      <c r="PWL1217" s="235" t="e">
        <f>PWL1218+PWL1219</f>
        <v>#REF!</v>
      </c>
      <c r="PWM1217" s="236" t="s">
        <v>28</v>
      </c>
      <c r="PWN1217" s="237" t="s">
        <v>25</v>
      </c>
      <c r="PWO1217" s="238">
        <v>7</v>
      </c>
      <c r="PWP1217" s="238">
        <v>2</v>
      </c>
      <c r="PWQ1217" s="239" t="s">
        <v>236</v>
      </c>
      <c r="PWR1217" s="240">
        <v>0</v>
      </c>
      <c r="PWS1217" s="240">
        <v>210</v>
      </c>
      <c r="PWT1217" s="235" t="e">
        <f>PWT1218+PWT1219</f>
        <v>#REF!</v>
      </c>
      <c r="PWU1217" s="236" t="s">
        <v>28</v>
      </c>
      <c r="PWV1217" s="237" t="s">
        <v>25</v>
      </c>
      <c r="PWW1217" s="238">
        <v>7</v>
      </c>
      <c r="PWX1217" s="238">
        <v>2</v>
      </c>
      <c r="PWY1217" s="239" t="s">
        <v>236</v>
      </c>
      <c r="PWZ1217" s="240">
        <v>0</v>
      </c>
      <c r="PXA1217" s="240">
        <v>210</v>
      </c>
      <c r="PXB1217" s="235" t="e">
        <f>PXB1218+PXB1219</f>
        <v>#REF!</v>
      </c>
      <c r="PXC1217" s="236" t="s">
        <v>28</v>
      </c>
      <c r="PXD1217" s="237" t="s">
        <v>25</v>
      </c>
      <c r="PXE1217" s="238">
        <v>7</v>
      </c>
      <c r="PXF1217" s="238">
        <v>2</v>
      </c>
      <c r="PXG1217" s="239" t="s">
        <v>236</v>
      </c>
      <c r="PXH1217" s="240">
        <v>0</v>
      </c>
      <c r="PXI1217" s="240">
        <v>210</v>
      </c>
      <c r="PXJ1217" s="235" t="e">
        <f>PXJ1218+PXJ1219</f>
        <v>#REF!</v>
      </c>
      <c r="PXK1217" s="236" t="s">
        <v>28</v>
      </c>
      <c r="PXL1217" s="237" t="s">
        <v>25</v>
      </c>
      <c r="PXM1217" s="238">
        <v>7</v>
      </c>
      <c r="PXN1217" s="238">
        <v>2</v>
      </c>
      <c r="PXO1217" s="239" t="s">
        <v>236</v>
      </c>
      <c r="PXP1217" s="240">
        <v>0</v>
      </c>
      <c r="PXQ1217" s="240">
        <v>210</v>
      </c>
      <c r="PXR1217" s="235" t="e">
        <f>PXR1218+PXR1219</f>
        <v>#REF!</v>
      </c>
      <c r="PXS1217" s="236" t="s">
        <v>28</v>
      </c>
      <c r="PXT1217" s="237" t="s">
        <v>25</v>
      </c>
      <c r="PXU1217" s="238">
        <v>7</v>
      </c>
      <c r="PXV1217" s="238">
        <v>2</v>
      </c>
      <c r="PXW1217" s="239" t="s">
        <v>236</v>
      </c>
      <c r="PXX1217" s="240">
        <v>0</v>
      </c>
      <c r="PXY1217" s="240">
        <v>210</v>
      </c>
      <c r="PXZ1217" s="235" t="e">
        <f>PXZ1218+PXZ1219</f>
        <v>#REF!</v>
      </c>
      <c r="PYA1217" s="236" t="s">
        <v>28</v>
      </c>
      <c r="PYB1217" s="237" t="s">
        <v>25</v>
      </c>
      <c r="PYC1217" s="238">
        <v>7</v>
      </c>
      <c r="PYD1217" s="238">
        <v>2</v>
      </c>
      <c r="PYE1217" s="239" t="s">
        <v>236</v>
      </c>
      <c r="PYF1217" s="240">
        <v>0</v>
      </c>
      <c r="PYG1217" s="240">
        <v>210</v>
      </c>
      <c r="PYH1217" s="235" t="e">
        <f>PYH1218+PYH1219</f>
        <v>#REF!</v>
      </c>
      <c r="PYI1217" s="236" t="s">
        <v>28</v>
      </c>
      <c r="PYJ1217" s="237" t="s">
        <v>25</v>
      </c>
      <c r="PYK1217" s="238">
        <v>7</v>
      </c>
      <c r="PYL1217" s="238">
        <v>2</v>
      </c>
      <c r="PYM1217" s="239" t="s">
        <v>236</v>
      </c>
      <c r="PYN1217" s="240">
        <v>0</v>
      </c>
      <c r="PYO1217" s="240">
        <v>210</v>
      </c>
      <c r="PYP1217" s="235" t="e">
        <f>PYP1218+PYP1219</f>
        <v>#REF!</v>
      </c>
      <c r="PYQ1217" s="236" t="s">
        <v>28</v>
      </c>
      <c r="PYR1217" s="237" t="s">
        <v>25</v>
      </c>
      <c r="PYS1217" s="238">
        <v>7</v>
      </c>
      <c r="PYT1217" s="238">
        <v>2</v>
      </c>
      <c r="PYU1217" s="239" t="s">
        <v>236</v>
      </c>
      <c r="PYV1217" s="240">
        <v>0</v>
      </c>
      <c r="PYW1217" s="240">
        <v>210</v>
      </c>
      <c r="PYX1217" s="235" t="e">
        <f>PYX1218+PYX1219</f>
        <v>#REF!</v>
      </c>
      <c r="PYY1217" s="236" t="s">
        <v>28</v>
      </c>
      <c r="PYZ1217" s="237" t="s">
        <v>25</v>
      </c>
      <c r="PZA1217" s="238">
        <v>7</v>
      </c>
      <c r="PZB1217" s="238">
        <v>2</v>
      </c>
      <c r="PZC1217" s="239" t="s">
        <v>236</v>
      </c>
      <c r="PZD1217" s="240">
        <v>0</v>
      </c>
      <c r="PZE1217" s="240">
        <v>210</v>
      </c>
      <c r="PZF1217" s="235" t="e">
        <f>PZF1218+PZF1219</f>
        <v>#REF!</v>
      </c>
      <c r="PZG1217" s="236" t="s">
        <v>28</v>
      </c>
      <c r="PZH1217" s="237" t="s">
        <v>25</v>
      </c>
      <c r="PZI1217" s="238">
        <v>7</v>
      </c>
      <c r="PZJ1217" s="238">
        <v>2</v>
      </c>
      <c r="PZK1217" s="239" t="s">
        <v>236</v>
      </c>
      <c r="PZL1217" s="240">
        <v>0</v>
      </c>
      <c r="PZM1217" s="240">
        <v>210</v>
      </c>
      <c r="PZN1217" s="235" t="e">
        <f>PZN1218+PZN1219</f>
        <v>#REF!</v>
      </c>
      <c r="PZO1217" s="236" t="s">
        <v>28</v>
      </c>
      <c r="PZP1217" s="237" t="s">
        <v>25</v>
      </c>
      <c r="PZQ1217" s="238">
        <v>7</v>
      </c>
      <c r="PZR1217" s="238">
        <v>2</v>
      </c>
      <c r="PZS1217" s="239" t="s">
        <v>236</v>
      </c>
      <c r="PZT1217" s="240">
        <v>0</v>
      </c>
      <c r="PZU1217" s="240">
        <v>210</v>
      </c>
      <c r="PZV1217" s="235" t="e">
        <f>PZV1218+PZV1219</f>
        <v>#REF!</v>
      </c>
      <c r="PZW1217" s="236" t="s">
        <v>28</v>
      </c>
      <c r="PZX1217" s="237" t="s">
        <v>25</v>
      </c>
      <c r="PZY1217" s="238">
        <v>7</v>
      </c>
      <c r="PZZ1217" s="238">
        <v>2</v>
      </c>
      <c r="QAA1217" s="239" t="s">
        <v>236</v>
      </c>
      <c r="QAB1217" s="240">
        <v>0</v>
      </c>
      <c r="QAC1217" s="240">
        <v>210</v>
      </c>
      <c r="QAD1217" s="235" t="e">
        <f>QAD1218+QAD1219</f>
        <v>#REF!</v>
      </c>
      <c r="QAE1217" s="236" t="s">
        <v>28</v>
      </c>
      <c r="QAF1217" s="237" t="s">
        <v>25</v>
      </c>
      <c r="QAG1217" s="238">
        <v>7</v>
      </c>
      <c r="QAH1217" s="238">
        <v>2</v>
      </c>
      <c r="QAI1217" s="239" t="s">
        <v>236</v>
      </c>
      <c r="QAJ1217" s="240">
        <v>0</v>
      </c>
      <c r="QAK1217" s="240">
        <v>210</v>
      </c>
      <c r="QAL1217" s="235" t="e">
        <f>QAL1218+QAL1219</f>
        <v>#REF!</v>
      </c>
      <c r="QAM1217" s="236" t="s">
        <v>28</v>
      </c>
      <c r="QAN1217" s="237" t="s">
        <v>25</v>
      </c>
      <c r="QAO1217" s="238">
        <v>7</v>
      </c>
      <c r="QAP1217" s="238">
        <v>2</v>
      </c>
      <c r="QAQ1217" s="239" t="s">
        <v>236</v>
      </c>
      <c r="QAR1217" s="240">
        <v>0</v>
      </c>
      <c r="QAS1217" s="240">
        <v>210</v>
      </c>
      <c r="QAT1217" s="235" t="e">
        <f>QAT1218+QAT1219</f>
        <v>#REF!</v>
      </c>
      <c r="QAU1217" s="236" t="s">
        <v>28</v>
      </c>
      <c r="QAV1217" s="237" t="s">
        <v>25</v>
      </c>
      <c r="QAW1217" s="238">
        <v>7</v>
      </c>
      <c r="QAX1217" s="238">
        <v>2</v>
      </c>
      <c r="QAY1217" s="239" t="s">
        <v>236</v>
      </c>
      <c r="QAZ1217" s="240">
        <v>0</v>
      </c>
      <c r="QBA1217" s="240">
        <v>210</v>
      </c>
      <c r="QBB1217" s="235" t="e">
        <f>QBB1218+QBB1219</f>
        <v>#REF!</v>
      </c>
      <c r="QBC1217" s="236" t="s">
        <v>28</v>
      </c>
      <c r="QBD1217" s="237" t="s">
        <v>25</v>
      </c>
      <c r="QBE1217" s="238">
        <v>7</v>
      </c>
      <c r="QBF1217" s="238">
        <v>2</v>
      </c>
      <c r="QBG1217" s="239" t="s">
        <v>236</v>
      </c>
      <c r="QBH1217" s="240">
        <v>0</v>
      </c>
      <c r="QBI1217" s="240">
        <v>210</v>
      </c>
      <c r="QBJ1217" s="235" t="e">
        <f>QBJ1218+QBJ1219</f>
        <v>#REF!</v>
      </c>
      <c r="QBK1217" s="236" t="s">
        <v>28</v>
      </c>
      <c r="QBL1217" s="237" t="s">
        <v>25</v>
      </c>
      <c r="QBM1217" s="238">
        <v>7</v>
      </c>
      <c r="QBN1217" s="238">
        <v>2</v>
      </c>
      <c r="QBO1217" s="239" t="s">
        <v>236</v>
      </c>
      <c r="QBP1217" s="240">
        <v>0</v>
      </c>
      <c r="QBQ1217" s="240">
        <v>210</v>
      </c>
      <c r="QBR1217" s="235" t="e">
        <f>QBR1218+QBR1219</f>
        <v>#REF!</v>
      </c>
      <c r="QBS1217" s="236" t="s">
        <v>28</v>
      </c>
      <c r="QBT1217" s="237" t="s">
        <v>25</v>
      </c>
      <c r="QBU1217" s="238">
        <v>7</v>
      </c>
      <c r="QBV1217" s="238">
        <v>2</v>
      </c>
      <c r="QBW1217" s="239" t="s">
        <v>236</v>
      </c>
      <c r="QBX1217" s="240">
        <v>0</v>
      </c>
      <c r="QBY1217" s="240">
        <v>210</v>
      </c>
      <c r="QBZ1217" s="235" t="e">
        <f>QBZ1218+QBZ1219</f>
        <v>#REF!</v>
      </c>
      <c r="QCA1217" s="236" t="s">
        <v>28</v>
      </c>
      <c r="QCB1217" s="237" t="s">
        <v>25</v>
      </c>
      <c r="QCC1217" s="238">
        <v>7</v>
      </c>
      <c r="QCD1217" s="238">
        <v>2</v>
      </c>
      <c r="QCE1217" s="239" t="s">
        <v>236</v>
      </c>
      <c r="QCF1217" s="240">
        <v>0</v>
      </c>
      <c r="QCG1217" s="240">
        <v>210</v>
      </c>
      <c r="QCH1217" s="235" t="e">
        <f>QCH1218+QCH1219</f>
        <v>#REF!</v>
      </c>
      <c r="QCI1217" s="236" t="s">
        <v>28</v>
      </c>
      <c r="QCJ1217" s="237" t="s">
        <v>25</v>
      </c>
      <c r="QCK1217" s="238">
        <v>7</v>
      </c>
      <c r="QCL1217" s="238">
        <v>2</v>
      </c>
      <c r="QCM1217" s="239" t="s">
        <v>236</v>
      </c>
      <c r="QCN1217" s="240">
        <v>0</v>
      </c>
      <c r="QCO1217" s="240">
        <v>210</v>
      </c>
      <c r="QCP1217" s="235" t="e">
        <f>QCP1218+QCP1219</f>
        <v>#REF!</v>
      </c>
      <c r="QCQ1217" s="236" t="s">
        <v>28</v>
      </c>
      <c r="QCR1217" s="237" t="s">
        <v>25</v>
      </c>
      <c r="QCS1217" s="238">
        <v>7</v>
      </c>
      <c r="QCT1217" s="238">
        <v>2</v>
      </c>
      <c r="QCU1217" s="239" t="s">
        <v>236</v>
      </c>
      <c r="QCV1217" s="240">
        <v>0</v>
      </c>
      <c r="QCW1217" s="240">
        <v>210</v>
      </c>
      <c r="QCX1217" s="235" t="e">
        <f>QCX1218+QCX1219</f>
        <v>#REF!</v>
      </c>
      <c r="QCY1217" s="236" t="s">
        <v>28</v>
      </c>
      <c r="QCZ1217" s="237" t="s">
        <v>25</v>
      </c>
      <c r="QDA1217" s="238">
        <v>7</v>
      </c>
      <c r="QDB1217" s="238">
        <v>2</v>
      </c>
      <c r="QDC1217" s="239" t="s">
        <v>236</v>
      </c>
      <c r="QDD1217" s="240">
        <v>0</v>
      </c>
      <c r="QDE1217" s="240">
        <v>210</v>
      </c>
      <c r="QDF1217" s="235" t="e">
        <f>QDF1218+QDF1219</f>
        <v>#REF!</v>
      </c>
      <c r="QDG1217" s="236" t="s">
        <v>28</v>
      </c>
      <c r="QDH1217" s="237" t="s">
        <v>25</v>
      </c>
      <c r="QDI1217" s="238">
        <v>7</v>
      </c>
      <c r="QDJ1217" s="238">
        <v>2</v>
      </c>
      <c r="QDK1217" s="239" t="s">
        <v>236</v>
      </c>
      <c r="QDL1217" s="240">
        <v>0</v>
      </c>
      <c r="QDM1217" s="240">
        <v>210</v>
      </c>
      <c r="QDN1217" s="235" t="e">
        <f>QDN1218+QDN1219</f>
        <v>#REF!</v>
      </c>
      <c r="QDO1217" s="236" t="s">
        <v>28</v>
      </c>
      <c r="QDP1217" s="237" t="s">
        <v>25</v>
      </c>
      <c r="QDQ1217" s="238">
        <v>7</v>
      </c>
      <c r="QDR1217" s="238">
        <v>2</v>
      </c>
      <c r="QDS1217" s="239" t="s">
        <v>236</v>
      </c>
      <c r="QDT1217" s="240">
        <v>0</v>
      </c>
      <c r="QDU1217" s="240">
        <v>210</v>
      </c>
      <c r="QDV1217" s="235" t="e">
        <f>QDV1218+QDV1219</f>
        <v>#REF!</v>
      </c>
      <c r="QDW1217" s="236" t="s">
        <v>28</v>
      </c>
      <c r="QDX1217" s="237" t="s">
        <v>25</v>
      </c>
      <c r="QDY1217" s="238">
        <v>7</v>
      </c>
      <c r="QDZ1217" s="238">
        <v>2</v>
      </c>
      <c r="QEA1217" s="239" t="s">
        <v>236</v>
      </c>
      <c r="QEB1217" s="240">
        <v>0</v>
      </c>
      <c r="QEC1217" s="240">
        <v>210</v>
      </c>
      <c r="QED1217" s="235" t="e">
        <f>QED1218+QED1219</f>
        <v>#REF!</v>
      </c>
      <c r="QEE1217" s="236" t="s">
        <v>28</v>
      </c>
      <c r="QEF1217" s="237" t="s">
        <v>25</v>
      </c>
      <c r="QEG1217" s="238">
        <v>7</v>
      </c>
      <c r="QEH1217" s="238">
        <v>2</v>
      </c>
      <c r="QEI1217" s="239" t="s">
        <v>236</v>
      </c>
      <c r="QEJ1217" s="240">
        <v>0</v>
      </c>
      <c r="QEK1217" s="240">
        <v>210</v>
      </c>
      <c r="QEL1217" s="235" t="e">
        <f>QEL1218+QEL1219</f>
        <v>#REF!</v>
      </c>
      <c r="QEM1217" s="236" t="s">
        <v>28</v>
      </c>
      <c r="QEN1217" s="237" t="s">
        <v>25</v>
      </c>
      <c r="QEO1217" s="238">
        <v>7</v>
      </c>
      <c r="QEP1217" s="238">
        <v>2</v>
      </c>
      <c r="QEQ1217" s="239" t="s">
        <v>236</v>
      </c>
      <c r="QER1217" s="240">
        <v>0</v>
      </c>
      <c r="QES1217" s="240">
        <v>210</v>
      </c>
      <c r="QET1217" s="235" t="e">
        <f>QET1218+QET1219</f>
        <v>#REF!</v>
      </c>
      <c r="QEU1217" s="236" t="s">
        <v>28</v>
      </c>
      <c r="QEV1217" s="237" t="s">
        <v>25</v>
      </c>
      <c r="QEW1217" s="238">
        <v>7</v>
      </c>
      <c r="QEX1217" s="238">
        <v>2</v>
      </c>
      <c r="QEY1217" s="239" t="s">
        <v>236</v>
      </c>
      <c r="QEZ1217" s="240">
        <v>0</v>
      </c>
      <c r="QFA1217" s="240">
        <v>210</v>
      </c>
      <c r="QFB1217" s="235" t="e">
        <f>QFB1218+QFB1219</f>
        <v>#REF!</v>
      </c>
      <c r="QFC1217" s="236" t="s">
        <v>28</v>
      </c>
      <c r="QFD1217" s="237" t="s">
        <v>25</v>
      </c>
      <c r="QFE1217" s="238">
        <v>7</v>
      </c>
      <c r="QFF1217" s="238">
        <v>2</v>
      </c>
      <c r="QFG1217" s="239" t="s">
        <v>236</v>
      </c>
      <c r="QFH1217" s="240">
        <v>0</v>
      </c>
      <c r="QFI1217" s="240">
        <v>210</v>
      </c>
      <c r="QFJ1217" s="235" t="e">
        <f>QFJ1218+QFJ1219</f>
        <v>#REF!</v>
      </c>
      <c r="QFK1217" s="236" t="s">
        <v>28</v>
      </c>
      <c r="QFL1217" s="237" t="s">
        <v>25</v>
      </c>
      <c r="QFM1217" s="238">
        <v>7</v>
      </c>
      <c r="QFN1217" s="238">
        <v>2</v>
      </c>
      <c r="QFO1217" s="239" t="s">
        <v>236</v>
      </c>
      <c r="QFP1217" s="240">
        <v>0</v>
      </c>
      <c r="QFQ1217" s="240">
        <v>210</v>
      </c>
      <c r="QFR1217" s="235" t="e">
        <f>QFR1218+QFR1219</f>
        <v>#REF!</v>
      </c>
      <c r="QFS1217" s="236" t="s">
        <v>28</v>
      </c>
      <c r="QFT1217" s="237" t="s">
        <v>25</v>
      </c>
      <c r="QFU1217" s="238">
        <v>7</v>
      </c>
      <c r="QFV1217" s="238">
        <v>2</v>
      </c>
      <c r="QFW1217" s="239" t="s">
        <v>236</v>
      </c>
      <c r="QFX1217" s="240">
        <v>0</v>
      </c>
      <c r="QFY1217" s="240">
        <v>210</v>
      </c>
      <c r="QFZ1217" s="235" t="e">
        <f>QFZ1218+QFZ1219</f>
        <v>#REF!</v>
      </c>
      <c r="QGA1217" s="236" t="s">
        <v>28</v>
      </c>
      <c r="QGB1217" s="237" t="s">
        <v>25</v>
      </c>
      <c r="QGC1217" s="238">
        <v>7</v>
      </c>
      <c r="QGD1217" s="238">
        <v>2</v>
      </c>
      <c r="QGE1217" s="239" t="s">
        <v>236</v>
      </c>
      <c r="QGF1217" s="240">
        <v>0</v>
      </c>
      <c r="QGG1217" s="240">
        <v>210</v>
      </c>
      <c r="QGH1217" s="235" t="e">
        <f>QGH1218+QGH1219</f>
        <v>#REF!</v>
      </c>
      <c r="QGI1217" s="236" t="s">
        <v>28</v>
      </c>
      <c r="QGJ1217" s="237" t="s">
        <v>25</v>
      </c>
      <c r="QGK1217" s="238">
        <v>7</v>
      </c>
      <c r="QGL1217" s="238">
        <v>2</v>
      </c>
      <c r="QGM1217" s="239" t="s">
        <v>236</v>
      </c>
      <c r="QGN1217" s="240">
        <v>0</v>
      </c>
      <c r="QGO1217" s="240">
        <v>210</v>
      </c>
      <c r="QGP1217" s="235" t="e">
        <f>QGP1218+QGP1219</f>
        <v>#REF!</v>
      </c>
      <c r="QGQ1217" s="236" t="s">
        <v>28</v>
      </c>
      <c r="QGR1217" s="237" t="s">
        <v>25</v>
      </c>
      <c r="QGS1217" s="238">
        <v>7</v>
      </c>
      <c r="QGT1217" s="238">
        <v>2</v>
      </c>
      <c r="QGU1217" s="239" t="s">
        <v>236</v>
      </c>
      <c r="QGV1217" s="240">
        <v>0</v>
      </c>
      <c r="QGW1217" s="240">
        <v>210</v>
      </c>
      <c r="QGX1217" s="235" t="e">
        <f>QGX1218+QGX1219</f>
        <v>#REF!</v>
      </c>
      <c r="QGY1217" s="236" t="s">
        <v>28</v>
      </c>
      <c r="QGZ1217" s="237" t="s">
        <v>25</v>
      </c>
      <c r="QHA1217" s="238">
        <v>7</v>
      </c>
      <c r="QHB1217" s="238">
        <v>2</v>
      </c>
      <c r="QHC1217" s="239" t="s">
        <v>236</v>
      </c>
      <c r="QHD1217" s="240">
        <v>0</v>
      </c>
      <c r="QHE1217" s="240">
        <v>210</v>
      </c>
      <c r="QHF1217" s="235" t="e">
        <f>QHF1218+QHF1219</f>
        <v>#REF!</v>
      </c>
      <c r="QHG1217" s="236" t="s">
        <v>28</v>
      </c>
      <c r="QHH1217" s="237" t="s">
        <v>25</v>
      </c>
      <c r="QHI1217" s="238">
        <v>7</v>
      </c>
      <c r="QHJ1217" s="238">
        <v>2</v>
      </c>
      <c r="QHK1217" s="239" t="s">
        <v>236</v>
      </c>
      <c r="QHL1217" s="240">
        <v>0</v>
      </c>
      <c r="QHM1217" s="240">
        <v>210</v>
      </c>
      <c r="QHN1217" s="235" t="e">
        <f>QHN1218+QHN1219</f>
        <v>#REF!</v>
      </c>
      <c r="QHO1217" s="236" t="s">
        <v>28</v>
      </c>
      <c r="QHP1217" s="237" t="s">
        <v>25</v>
      </c>
      <c r="QHQ1217" s="238">
        <v>7</v>
      </c>
      <c r="QHR1217" s="238">
        <v>2</v>
      </c>
      <c r="QHS1217" s="239" t="s">
        <v>236</v>
      </c>
      <c r="QHT1217" s="240">
        <v>0</v>
      </c>
      <c r="QHU1217" s="240">
        <v>210</v>
      </c>
      <c r="QHV1217" s="235" t="e">
        <f>QHV1218+QHV1219</f>
        <v>#REF!</v>
      </c>
      <c r="QHW1217" s="236" t="s">
        <v>28</v>
      </c>
      <c r="QHX1217" s="237" t="s">
        <v>25</v>
      </c>
      <c r="QHY1217" s="238">
        <v>7</v>
      </c>
      <c r="QHZ1217" s="238">
        <v>2</v>
      </c>
      <c r="QIA1217" s="239" t="s">
        <v>236</v>
      </c>
      <c r="QIB1217" s="240">
        <v>0</v>
      </c>
      <c r="QIC1217" s="240">
        <v>210</v>
      </c>
      <c r="QID1217" s="235" t="e">
        <f>QID1218+QID1219</f>
        <v>#REF!</v>
      </c>
      <c r="QIE1217" s="236" t="s">
        <v>28</v>
      </c>
      <c r="QIF1217" s="237" t="s">
        <v>25</v>
      </c>
      <c r="QIG1217" s="238">
        <v>7</v>
      </c>
      <c r="QIH1217" s="238">
        <v>2</v>
      </c>
      <c r="QII1217" s="239" t="s">
        <v>236</v>
      </c>
      <c r="QIJ1217" s="240">
        <v>0</v>
      </c>
      <c r="QIK1217" s="240">
        <v>210</v>
      </c>
      <c r="QIL1217" s="235" t="e">
        <f>QIL1218+QIL1219</f>
        <v>#REF!</v>
      </c>
      <c r="QIM1217" s="236" t="s">
        <v>28</v>
      </c>
      <c r="QIN1217" s="237" t="s">
        <v>25</v>
      </c>
      <c r="QIO1217" s="238">
        <v>7</v>
      </c>
      <c r="QIP1217" s="238">
        <v>2</v>
      </c>
      <c r="QIQ1217" s="239" t="s">
        <v>236</v>
      </c>
      <c r="QIR1217" s="240">
        <v>0</v>
      </c>
      <c r="QIS1217" s="240">
        <v>210</v>
      </c>
      <c r="QIT1217" s="235" t="e">
        <f>QIT1218+QIT1219</f>
        <v>#REF!</v>
      </c>
      <c r="QIU1217" s="236" t="s">
        <v>28</v>
      </c>
      <c r="QIV1217" s="237" t="s">
        <v>25</v>
      </c>
      <c r="QIW1217" s="238">
        <v>7</v>
      </c>
      <c r="QIX1217" s="238">
        <v>2</v>
      </c>
      <c r="QIY1217" s="239" t="s">
        <v>236</v>
      </c>
      <c r="QIZ1217" s="240">
        <v>0</v>
      </c>
      <c r="QJA1217" s="240">
        <v>210</v>
      </c>
      <c r="QJB1217" s="235" t="e">
        <f>QJB1218+QJB1219</f>
        <v>#REF!</v>
      </c>
      <c r="QJC1217" s="236" t="s">
        <v>28</v>
      </c>
      <c r="QJD1217" s="237" t="s">
        <v>25</v>
      </c>
      <c r="QJE1217" s="238">
        <v>7</v>
      </c>
      <c r="QJF1217" s="238">
        <v>2</v>
      </c>
      <c r="QJG1217" s="239" t="s">
        <v>236</v>
      </c>
      <c r="QJH1217" s="240">
        <v>0</v>
      </c>
      <c r="QJI1217" s="240">
        <v>210</v>
      </c>
      <c r="QJJ1217" s="235" t="e">
        <f>QJJ1218+QJJ1219</f>
        <v>#REF!</v>
      </c>
      <c r="QJK1217" s="236" t="s">
        <v>28</v>
      </c>
      <c r="QJL1217" s="237" t="s">
        <v>25</v>
      </c>
      <c r="QJM1217" s="238">
        <v>7</v>
      </c>
      <c r="QJN1217" s="238">
        <v>2</v>
      </c>
      <c r="QJO1217" s="239" t="s">
        <v>236</v>
      </c>
      <c r="QJP1217" s="240">
        <v>0</v>
      </c>
      <c r="QJQ1217" s="240">
        <v>210</v>
      </c>
      <c r="QJR1217" s="235" t="e">
        <f>QJR1218+QJR1219</f>
        <v>#REF!</v>
      </c>
      <c r="QJS1217" s="236" t="s">
        <v>28</v>
      </c>
      <c r="QJT1217" s="237" t="s">
        <v>25</v>
      </c>
      <c r="QJU1217" s="238">
        <v>7</v>
      </c>
      <c r="QJV1217" s="238">
        <v>2</v>
      </c>
      <c r="QJW1217" s="239" t="s">
        <v>236</v>
      </c>
      <c r="QJX1217" s="240">
        <v>0</v>
      </c>
      <c r="QJY1217" s="240">
        <v>210</v>
      </c>
      <c r="QJZ1217" s="235" t="e">
        <f>QJZ1218+QJZ1219</f>
        <v>#REF!</v>
      </c>
      <c r="QKA1217" s="236" t="s">
        <v>28</v>
      </c>
      <c r="QKB1217" s="237" t="s">
        <v>25</v>
      </c>
      <c r="QKC1217" s="238">
        <v>7</v>
      </c>
      <c r="QKD1217" s="238">
        <v>2</v>
      </c>
      <c r="QKE1217" s="239" t="s">
        <v>236</v>
      </c>
      <c r="QKF1217" s="240">
        <v>0</v>
      </c>
      <c r="QKG1217" s="240">
        <v>210</v>
      </c>
      <c r="QKH1217" s="235" t="e">
        <f>QKH1218+QKH1219</f>
        <v>#REF!</v>
      </c>
      <c r="QKI1217" s="236" t="s">
        <v>28</v>
      </c>
      <c r="QKJ1217" s="237" t="s">
        <v>25</v>
      </c>
      <c r="QKK1217" s="238">
        <v>7</v>
      </c>
      <c r="QKL1217" s="238">
        <v>2</v>
      </c>
      <c r="QKM1217" s="239" t="s">
        <v>236</v>
      </c>
      <c r="QKN1217" s="240">
        <v>0</v>
      </c>
      <c r="QKO1217" s="240">
        <v>210</v>
      </c>
      <c r="QKP1217" s="235" t="e">
        <f>QKP1218+QKP1219</f>
        <v>#REF!</v>
      </c>
      <c r="QKQ1217" s="236" t="s">
        <v>28</v>
      </c>
      <c r="QKR1217" s="237" t="s">
        <v>25</v>
      </c>
      <c r="QKS1217" s="238">
        <v>7</v>
      </c>
      <c r="QKT1217" s="238">
        <v>2</v>
      </c>
      <c r="QKU1217" s="239" t="s">
        <v>236</v>
      </c>
      <c r="QKV1217" s="240">
        <v>0</v>
      </c>
      <c r="QKW1217" s="240">
        <v>210</v>
      </c>
      <c r="QKX1217" s="235" t="e">
        <f>QKX1218+QKX1219</f>
        <v>#REF!</v>
      </c>
      <c r="QKY1217" s="236" t="s">
        <v>28</v>
      </c>
      <c r="QKZ1217" s="237" t="s">
        <v>25</v>
      </c>
      <c r="QLA1217" s="238">
        <v>7</v>
      </c>
      <c r="QLB1217" s="238">
        <v>2</v>
      </c>
      <c r="QLC1217" s="239" t="s">
        <v>236</v>
      </c>
      <c r="QLD1217" s="240">
        <v>0</v>
      </c>
      <c r="QLE1217" s="240">
        <v>210</v>
      </c>
      <c r="QLF1217" s="235" t="e">
        <f>QLF1218+QLF1219</f>
        <v>#REF!</v>
      </c>
      <c r="QLG1217" s="236" t="s">
        <v>28</v>
      </c>
      <c r="QLH1217" s="237" t="s">
        <v>25</v>
      </c>
      <c r="QLI1217" s="238">
        <v>7</v>
      </c>
      <c r="QLJ1217" s="238">
        <v>2</v>
      </c>
      <c r="QLK1217" s="239" t="s">
        <v>236</v>
      </c>
      <c r="QLL1217" s="240">
        <v>0</v>
      </c>
      <c r="QLM1217" s="240">
        <v>210</v>
      </c>
      <c r="QLN1217" s="235" t="e">
        <f>QLN1218+QLN1219</f>
        <v>#REF!</v>
      </c>
      <c r="QLO1217" s="236" t="s">
        <v>28</v>
      </c>
      <c r="QLP1217" s="237" t="s">
        <v>25</v>
      </c>
      <c r="QLQ1217" s="238">
        <v>7</v>
      </c>
      <c r="QLR1217" s="238">
        <v>2</v>
      </c>
      <c r="QLS1217" s="239" t="s">
        <v>236</v>
      </c>
      <c r="QLT1217" s="240">
        <v>0</v>
      </c>
      <c r="QLU1217" s="240">
        <v>210</v>
      </c>
      <c r="QLV1217" s="235" t="e">
        <f>QLV1218+QLV1219</f>
        <v>#REF!</v>
      </c>
      <c r="QLW1217" s="236" t="s">
        <v>28</v>
      </c>
      <c r="QLX1217" s="237" t="s">
        <v>25</v>
      </c>
      <c r="QLY1217" s="238">
        <v>7</v>
      </c>
      <c r="QLZ1217" s="238">
        <v>2</v>
      </c>
      <c r="QMA1217" s="239" t="s">
        <v>236</v>
      </c>
      <c r="QMB1217" s="240">
        <v>0</v>
      </c>
      <c r="QMC1217" s="240">
        <v>210</v>
      </c>
      <c r="QMD1217" s="235" t="e">
        <f>QMD1218+QMD1219</f>
        <v>#REF!</v>
      </c>
      <c r="QME1217" s="236" t="s">
        <v>28</v>
      </c>
      <c r="QMF1217" s="237" t="s">
        <v>25</v>
      </c>
      <c r="QMG1217" s="238">
        <v>7</v>
      </c>
      <c r="QMH1217" s="238">
        <v>2</v>
      </c>
      <c r="QMI1217" s="239" t="s">
        <v>236</v>
      </c>
      <c r="QMJ1217" s="240">
        <v>0</v>
      </c>
      <c r="QMK1217" s="240">
        <v>210</v>
      </c>
      <c r="QML1217" s="235" t="e">
        <f>QML1218+QML1219</f>
        <v>#REF!</v>
      </c>
      <c r="QMM1217" s="236" t="s">
        <v>28</v>
      </c>
      <c r="QMN1217" s="237" t="s">
        <v>25</v>
      </c>
      <c r="QMO1217" s="238">
        <v>7</v>
      </c>
      <c r="QMP1217" s="238">
        <v>2</v>
      </c>
      <c r="QMQ1217" s="239" t="s">
        <v>236</v>
      </c>
      <c r="QMR1217" s="240">
        <v>0</v>
      </c>
      <c r="QMS1217" s="240">
        <v>210</v>
      </c>
      <c r="QMT1217" s="235" t="e">
        <f>QMT1218+QMT1219</f>
        <v>#REF!</v>
      </c>
      <c r="QMU1217" s="236" t="s">
        <v>28</v>
      </c>
      <c r="QMV1217" s="237" t="s">
        <v>25</v>
      </c>
      <c r="QMW1217" s="238">
        <v>7</v>
      </c>
      <c r="QMX1217" s="238">
        <v>2</v>
      </c>
      <c r="QMY1217" s="239" t="s">
        <v>236</v>
      </c>
      <c r="QMZ1217" s="240">
        <v>0</v>
      </c>
      <c r="QNA1217" s="240">
        <v>210</v>
      </c>
      <c r="QNB1217" s="235" t="e">
        <f>QNB1218+QNB1219</f>
        <v>#REF!</v>
      </c>
      <c r="QNC1217" s="236" t="s">
        <v>28</v>
      </c>
      <c r="QND1217" s="237" t="s">
        <v>25</v>
      </c>
      <c r="QNE1217" s="238">
        <v>7</v>
      </c>
      <c r="QNF1217" s="238">
        <v>2</v>
      </c>
      <c r="QNG1217" s="239" t="s">
        <v>236</v>
      </c>
      <c r="QNH1217" s="240">
        <v>0</v>
      </c>
      <c r="QNI1217" s="240">
        <v>210</v>
      </c>
      <c r="QNJ1217" s="235" t="e">
        <f>QNJ1218+QNJ1219</f>
        <v>#REF!</v>
      </c>
      <c r="QNK1217" s="236" t="s">
        <v>28</v>
      </c>
      <c r="QNL1217" s="237" t="s">
        <v>25</v>
      </c>
      <c r="QNM1217" s="238">
        <v>7</v>
      </c>
      <c r="QNN1217" s="238">
        <v>2</v>
      </c>
      <c r="QNO1217" s="239" t="s">
        <v>236</v>
      </c>
      <c r="QNP1217" s="240">
        <v>0</v>
      </c>
      <c r="QNQ1217" s="240">
        <v>210</v>
      </c>
      <c r="QNR1217" s="235" t="e">
        <f>QNR1218+QNR1219</f>
        <v>#REF!</v>
      </c>
      <c r="QNS1217" s="236" t="s">
        <v>28</v>
      </c>
      <c r="QNT1217" s="237" t="s">
        <v>25</v>
      </c>
      <c r="QNU1217" s="238">
        <v>7</v>
      </c>
      <c r="QNV1217" s="238">
        <v>2</v>
      </c>
      <c r="QNW1217" s="239" t="s">
        <v>236</v>
      </c>
      <c r="QNX1217" s="240">
        <v>0</v>
      </c>
      <c r="QNY1217" s="240">
        <v>210</v>
      </c>
      <c r="QNZ1217" s="235" t="e">
        <f>QNZ1218+QNZ1219</f>
        <v>#REF!</v>
      </c>
      <c r="QOA1217" s="236" t="s">
        <v>28</v>
      </c>
      <c r="QOB1217" s="237" t="s">
        <v>25</v>
      </c>
      <c r="QOC1217" s="238">
        <v>7</v>
      </c>
      <c r="QOD1217" s="238">
        <v>2</v>
      </c>
      <c r="QOE1217" s="239" t="s">
        <v>236</v>
      </c>
      <c r="QOF1217" s="240">
        <v>0</v>
      </c>
      <c r="QOG1217" s="240">
        <v>210</v>
      </c>
      <c r="QOH1217" s="235" t="e">
        <f>QOH1218+QOH1219</f>
        <v>#REF!</v>
      </c>
      <c r="QOI1217" s="236" t="s">
        <v>28</v>
      </c>
      <c r="QOJ1217" s="237" t="s">
        <v>25</v>
      </c>
      <c r="QOK1217" s="238">
        <v>7</v>
      </c>
      <c r="QOL1217" s="238">
        <v>2</v>
      </c>
      <c r="QOM1217" s="239" t="s">
        <v>236</v>
      </c>
      <c r="QON1217" s="240">
        <v>0</v>
      </c>
      <c r="QOO1217" s="240">
        <v>210</v>
      </c>
      <c r="QOP1217" s="235" t="e">
        <f>QOP1218+QOP1219</f>
        <v>#REF!</v>
      </c>
      <c r="QOQ1217" s="236" t="s">
        <v>28</v>
      </c>
      <c r="QOR1217" s="237" t="s">
        <v>25</v>
      </c>
      <c r="QOS1217" s="238">
        <v>7</v>
      </c>
      <c r="QOT1217" s="238">
        <v>2</v>
      </c>
      <c r="QOU1217" s="239" t="s">
        <v>236</v>
      </c>
      <c r="QOV1217" s="240">
        <v>0</v>
      </c>
      <c r="QOW1217" s="240">
        <v>210</v>
      </c>
      <c r="QOX1217" s="235" t="e">
        <f>QOX1218+QOX1219</f>
        <v>#REF!</v>
      </c>
      <c r="QOY1217" s="236" t="s">
        <v>28</v>
      </c>
      <c r="QOZ1217" s="237" t="s">
        <v>25</v>
      </c>
      <c r="QPA1217" s="238">
        <v>7</v>
      </c>
      <c r="QPB1217" s="238">
        <v>2</v>
      </c>
      <c r="QPC1217" s="239" t="s">
        <v>236</v>
      </c>
      <c r="QPD1217" s="240">
        <v>0</v>
      </c>
      <c r="QPE1217" s="240">
        <v>210</v>
      </c>
      <c r="QPF1217" s="235" t="e">
        <f>QPF1218+QPF1219</f>
        <v>#REF!</v>
      </c>
      <c r="QPG1217" s="236" t="s">
        <v>28</v>
      </c>
      <c r="QPH1217" s="237" t="s">
        <v>25</v>
      </c>
      <c r="QPI1217" s="238">
        <v>7</v>
      </c>
      <c r="QPJ1217" s="238">
        <v>2</v>
      </c>
      <c r="QPK1217" s="239" t="s">
        <v>236</v>
      </c>
      <c r="QPL1217" s="240">
        <v>0</v>
      </c>
      <c r="QPM1217" s="240">
        <v>210</v>
      </c>
      <c r="QPN1217" s="235" t="e">
        <f>QPN1218+QPN1219</f>
        <v>#REF!</v>
      </c>
      <c r="QPO1217" s="236" t="s">
        <v>28</v>
      </c>
      <c r="QPP1217" s="237" t="s">
        <v>25</v>
      </c>
      <c r="QPQ1217" s="238">
        <v>7</v>
      </c>
      <c r="QPR1217" s="238">
        <v>2</v>
      </c>
      <c r="QPS1217" s="239" t="s">
        <v>236</v>
      </c>
      <c r="QPT1217" s="240">
        <v>0</v>
      </c>
      <c r="QPU1217" s="240">
        <v>210</v>
      </c>
      <c r="QPV1217" s="235" t="e">
        <f>QPV1218+QPV1219</f>
        <v>#REF!</v>
      </c>
      <c r="QPW1217" s="236" t="s">
        <v>28</v>
      </c>
      <c r="QPX1217" s="237" t="s">
        <v>25</v>
      </c>
      <c r="QPY1217" s="238">
        <v>7</v>
      </c>
      <c r="QPZ1217" s="238">
        <v>2</v>
      </c>
      <c r="QQA1217" s="239" t="s">
        <v>236</v>
      </c>
      <c r="QQB1217" s="240">
        <v>0</v>
      </c>
      <c r="QQC1217" s="240">
        <v>210</v>
      </c>
      <c r="QQD1217" s="235" t="e">
        <f>QQD1218+QQD1219</f>
        <v>#REF!</v>
      </c>
      <c r="QQE1217" s="236" t="s">
        <v>28</v>
      </c>
      <c r="QQF1217" s="237" t="s">
        <v>25</v>
      </c>
      <c r="QQG1217" s="238">
        <v>7</v>
      </c>
      <c r="QQH1217" s="238">
        <v>2</v>
      </c>
      <c r="QQI1217" s="239" t="s">
        <v>236</v>
      </c>
      <c r="QQJ1217" s="240">
        <v>0</v>
      </c>
      <c r="QQK1217" s="240">
        <v>210</v>
      </c>
      <c r="QQL1217" s="235" t="e">
        <f>QQL1218+QQL1219</f>
        <v>#REF!</v>
      </c>
      <c r="QQM1217" s="236" t="s">
        <v>28</v>
      </c>
      <c r="QQN1217" s="237" t="s">
        <v>25</v>
      </c>
      <c r="QQO1217" s="238">
        <v>7</v>
      </c>
      <c r="QQP1217" s="238">
        <v>2</v>
      </c>
      <c r="QQQ1217" s="239" t="s">
        <v>236</v>
      </c>
      <c r="QQR1217" s="240">
        <v>0</v>
      </c>
      <c r="QQS1217" s="240">
        <v>210</v>
      </c>
      <c r="QQT1217" s="235" t="e">
        <f>QQT1218+QQT1219</f>
        <v>#REF!</v>
      </c>
      <c r="QQU1217" s="236" t="s">
        <v>28</v>
      </c>
      <c r="QQV1217" s="237" t="s">
        <v>25</v>
      </c>
      <c r="QQW1217" s="238">
        <v>7</v>
      </c>
      <c r="QQX1217" s="238">
        <v>2</v>
      </c>
      <c r="QQY1217" s="239" t="s">
        <v>236</v>
      </c>
      <c r="QQZ1217" s="240">
        <v>0</v>
      </c>
      <c r="QRA1217" s="240">
        <v>210</v>
      </c>
      <c r="QRB1217" s="235" t="e">
        <f>QRB1218+QRB1219</f>
        <v>#REF!</v>
      </c>
      <c r="QRC1217" s="236" t="s">
        <v>28</v>
      </c>
      <c r="QRD1217" s="237" t="s">
        <v>25</v>
      </c>
      <c r="QRE1217" s="238">
        <v>7</v>
      </c>
      <c r="QRF1217" s="238">
        <v>2</v>
      </c>
      <c r="QRG1217" s="239" t="s">
        <v>236</v>
      </c>
      <c r="QRH1217" s="240">
        <v>0</v>
      </c>
      <c r="QRI1217" s="240">
        <v>210</v>
      </c>
      <c r="QRJ1217" s="235" t="e">
        <f>QRJ1218+QRJ1219</f>
        <v>#REF!</v>
      </c>
      <c r="QRK1217" s="236" t="s">
        <v>28</v>
      </c>
      <c r="QRL1217" s="237" t="s">
        <v>25</v>
      </c>
      <c r="QRM1217" s="238">
        <v>7</v>
      </c>
      <c r="QRN1217" s="238">
        <v>2</v>
      </c>
      <c r="QRO1217" s="239" t="s">
        <v>236</v>
      </c>
      <c r="QRP1217" s="240">
        <v>0</v>
      </c>
      <c r="QRQ1217" s="240">
        <v>210</v>
      </c>
      <c r="QRR1217" s="235" t="e">
        <f>QRR1218+QRR1219</f>
        <v>#REF!</v>
      </c>
      <c r="QRS1217" s="236" t="s">
        <v>28</v>
      </c>
      <c r="QRT1217" s="237" t="s">
        <v>25</v>
      </c>
      <c r="QRU1217" s="238">
        <v>7</v>
      </c>
      <c r="QRV1217" s="238">
        <v>2</v>
      </c>
      <c r="QRW1217" s="239" t="s">
        <v>236</v>
      </c>
      <c r="QRX1217" s="240">
        <v>0</v>
      </c>
      <c r="QRY1217" s="240">
        <v>210</v>
      </c>
      <c r="QRZ1217" s="235" t="e">
        <f>QRZ1218+QRZ1219</f>
        <v>#REF!</v>
      </c>
      <c r="QSA1217" s="236" t="s">
        <v>28</v>
      </c>
      <c r="QSB1217" s="237" t="s">
        <v>25</v>
      </c>
      <c r="QSC1217" s="238">
        <v>7</v>
      </c>
      <c r="QSD1217" s="238">
        <v>2</v>
      </c>
      <c r="QSE1217" s="239" t="s">
        <v>236</v>
      </c>
      <c r="QSF1217" s="240">
        <v>0</v>
      </c>
      <c r="QSG1217" s="240">
        <v>210</v>
      </c>
      <c r="QSH1217" s="235" t="e">
        <f>QSH1218+QSH1219</f>
        <v>#REF!</v>
      </c>
      <c r="QSI1217" s="236" t="s">
        <v>28</v>
      </c>
      <c r="QSJ1217" s="237" t="s">
        <v>25</v>
      </c>
      <c r="QSK1217" s="238">
        <v>7</v>
      </c>
      <c r="QSL1217" s="238">
        <v>2</v>
      </c>
      <c r="QSM1217" s="239" t="s">
        <v>236</v>
      </c>
      <c r="QSN1217" s="240">
        <v>0</v>
      </c>
      <c r="QSO1217" s="240">
        <v>210</v>
      </c>
      <c r="QSP1217" s="235" t="e">
        <f>QSP1218+QSP1219</f>
        <v>#REF!</v>
      </c>
      <c r="QSQ1217" s="236" t="s">
        <v>28</v>
      </c>
      <c r="QSR1217" s="237" t="s">
        <v>25</v>
      </c>
      <c r="QSS1217" s="238">
        <v>7</v>
      </c>
      <c r="QST1217" s="238">
        <v>2</v>
      </c>
      <c r="QSU1217" s="239" t="s">
        <v>236</v>
      </c>
      <c r="QSV1217" s="240">
        <v>0</v>
      </c>
      <c r="QSW1217" s="240">
        <v>210</v>
      </c>
      <c r="QSX1217" s="235" t="e">
        <f>QSX1218+QSX1219</f>
        <v>#REF!</v>
      </c>
      <c r="QSY1217" s="236" t="s">
        <v>28</v>
      </c>
      <c r="QSZ1217" s="237" t="s">
        <v>25</v>
      </c>
      <c r="QTA1217" s="238">
        <v>7</v>
      </c>
      <c r="QTB1217" s="238">
        <v>2</v>
      </c>
      <c r="QTC1217" s="239" t="s">
        <v>236</v>
      </c>
      <c r="QTD1217" s="240">
        <v>0</v>
      </c>
      <c r="QTE1217" s="240">
        <v>210</v>
      </c>
      <c r="QTF1217" s="235" t="e">
        <f>QTF1218+QTF1219</f>
        <v>#REF!</v>
      </c>
      <c r="QTG1217" s="236" t="s">
        <v>28</v>
      </c>
      <c r="QTH1217" s="237" t="s">
        <v>25</v>
      </c>
      <c r="QTI1217" s="238">
        <v>7</v>
      </c>
      <c r="QTJ1217" s="238">
        <v>2</v>
      </c>
      <c r="QTK1217" s="239" t="s">
        <v>236</v>
      </c>
      <c r="QTL1217" s="240">
        <v>0</v>
      </c>
      <c r="QTM1217" s="240">
        <v>210</v>
      </c>
      <c r="QTN1217" s="235" t="e">
        <f>QTN1218+QTN1219</f>
        <v>#REF!</v>
      </c>
      <c r="QTO1217" s="236" t="s">
        <v>28</v>
      </c>
      <c r="QTP1217" s="237" t="s">
        <v>25</v>
      </c>
      <c r="QTQ1217" s="238">
        <v>7</v>
      </c>
      <c r="QTR1217" s="238">
        <v>2</v>
      </c>
      <c r="QTS1217" s="239" t="s">
        <v>236</v>
      </c>
      <c r="QTT1217" s="240">
        <v>0</v>
      </c>
      <c r="QTU1217" s="240">
        <v>210</v>
      </c>
      <c r="QTV1217" s="235" t="e">
        <f>QTV1218+QTV1219</f>
        <v>#REF!</v>
      </c>
      <c r="QTW1217" s="236" t="s">
        <v>28</v>
      </c>
      <c r="QTX1217" s="237" t="s">
        <v>25</v>
      </c>
      <c r="QTY1217" s="238">
        <v>7</v>
      </c>
      <c r="QTZ1217" s="238">
        <v>2</v>
      </c>
      <c r="QUA1217" s="239" t="s">
        <v>236</v>
      </c>
      <c r="QUB1217" s="240">
        <v>0</v>
      </c>
      <c r="QUC1217" s="240">
        <v>210</v>
      </c>
      <c r="QUD1217" s="235" t="e">
        <f>QUD1218+QUD1219</f>
        <v>#REF!</v>
      </c>
      <c r="QUE1217" s="236" t="s">
        <v>28</v>
      </c>
      <c r="QUF1217" s="237" t="s">
        <v>25</v>
      </c>
      <c r="QUG1217" s="238">
        <v>7</v>
      </c>
      <c r="QUH1217" s="238">
        <v>2</v>
      </c>
      <c r="QUI1217" s="239" t="s">
        <v>236</v>
      </c>
      <c r="QUJ1217" s="240">
        <v>0</v>
      </c>
      <c r="QUK1217" s="240">
        <v>210</v>
      </c>
      <c r="QUL1217" s="235" t="e">
        <f>QUL1218+QUL1219</f>
        <v>#REF!</v>
      </c>
      <c r="QUM1217" s="236" t="s">
        <v>28</v>
      </c>
      <c r="QUN1217" s="237" t="s">
        <v>25</v>
      </c>
      <c r="QUO1217" s="238">
        <v>7</v>
      </c>
      <c r="QUP1217" s="238">
        <v>2</v>
      </c>
      <c r="QUQ1217" s="239" t="s">
        <v>236</v>
      </c>
      <c r="QUR1217" s="240">
        <v>0</v>
      </c>
      <c r="QUS1217" s="240">
        <v>210</v>
      </c>
      <c r="QUT1217" s="235" t="e">
        <f>QUT1218+QUT1219</f>
        <v>#REF!</v>
      </c>
      <c r="QUU1217" s="236" t="s">
        <v>28</v>
      </c>
      <c r="QUV1217" s="237" t="s">
        <v>25</v>
      </c>
      <c r="QUW1217" s="238">
        <v>7</v>
      </c>
      <c r="QUX1217" s="238">
        <v>2</v>
      </c>
      <c r="QUY1217" s="239" t="s">
        <v>236</v>
      </c>
      <c r="QUZ1217" s="240">
        <v>0</v>
      </c>
      <c r="QVA1217" s="240">
        <v>210</v>
      </c>
      <c r="QVB1217" s="235" t="e">
        <f>QVB1218+QVB1219</f>
        <v>#REF!</v>
      </c>
      <c r="QVC1217" s="236" t="s">
        <v>28</v>
      </c>
      <c r="QVD1217" s="237" t="s">
        <v>25</v>
      </c>
      <c r="QVE1217" s="238">
        <v>7</v>
      </c>
      <c r="QVF1217" s="238">
        <v>2</v>
      </c>
      <c r="QVG1217" s="239" t="s">
        <v>236</v>
      </c>
      <c r="QVH1217" s="240">
        <v>0</v>
      </c>
      <c r="QVI1217" s="240">
        <v>210</v>
      </c>
      <c r="QVJ1217" s="235" t="e">
        <f>QVJ1218+QVJ1219</f>
        <v>#REF!</v>
      </c>
      <c r="QVK1217" s="236" t="s">
        <v>28</v>
      </c>
      <c r="QVL1217" s="237" t="s">
        <v>25</v>
      </c>
      <c r="QVM1217" s="238">
        <v>7</v>
      </c>
      <c r="QVN1217" s="238">
        <v>2</v>
      </c>
      <c r="QVO1217" s="239" t="s">
        <v>236</v>
      </c>
      <c r="QVP1217" s="240">
        <v>0</v>
      </c>
      <c r="QVQ1217" s="240">
        <v>210</v>
      </c>
      <c r="QVR1217" s="235" t="e">
        <f>QVR1218+QVR1219</f>
        <v>#REF!</v>
      </c>
      <c r="QVS1217" s="236" t="s">
        <v>28</v>
      </c>
      <c r="QVT1217" s="237" t="s">
        <v>25</v>
      </c>
      <c r="QVU1217" s="238">
        <v>7</v>
      </c>
      <c r="QVV1217" s="238">
        <v>2</v>
      </c>
      <c r="QVW1217" s="239" t="s">
        <v>236</v>
      </c>
      <c r="QVX1217" s="240">
        <v>0</v>
      </c>
      <c r="QVY1217" s="240">
        <v>210</v>
      </c>
      <c r="QVZ1217" s="235" t="e">
        <f>QVZ1218+QVZ1219</f>
        <v>#REF!</v>
      </c>
      <c r="QWA1217" s="236" t="s">
        <v>28</v>
      </c>
      <c r="QWB1217" s="237" t="s">
        <v>25</v>
      </c>
      <c r="QWC1217" s="238">
        <v>7</v>
      </c>
      <c r="QWD1217" s="238">
        <v>2</v>
      </c>
      <c r="QWE1217" s="239" t="s">
        <v>236</v>
      </c>
      <c r="QWF1217" s="240">
        <v>0</v>
      </c>
      <c r="QWG1217" s="240">
        <v>210</v>
      </c>
      <c r="QWH1217" s="235" t="e">
        <f>QWH1218+QWH1219</f>
        <v>#REF!</v>
      </c>
      <c r="QWI1217" s="236" t="s">
        <v>28</v>
      </c>
      <c r="QWJ1217" s="237" t="s">
        <v>25</v>
      </c>
      <c r="QWK1217" s="238">
        <v>7</v>
      </c>
      <c r="QWL1217" s="238">
        <v>2</v>
      </c>
      <c r="QWM1217" s="239" t="s">
        <v>236</v>
      </c>
      <c r="QWN1217" s="240">
        <v>0</v>
      </c>
      <c r="QWO1217" s="240">
        <v>210</v>
      </c>
      <c r="QWP1217" s="235" t="e">
        <f>QWP1218+QWP1219</f>
        <v>#REF!</v>
      </c>
      <c r="QWQ1217" s="236" t="s">
        <v>28</v>
      </c>
      <c r="QWR1217" s="237" t="s">
        <v>25</v>
      </c>
      <c r="QWS1217" s="238">
        <v>7</v>
      </c>
      <c r="QWT1217" s="238">
        <v>2</v>
      </c>
      <c r="QWU1217" s="239" t="s">
        <v>236</v>
      </c>
      <c r="QWV1217" s="240">
        <v>0</v>
      </c>
      <c r="QWW1217" s="240">
        <v>210</v>
      </c>
      <c r="QWX1217" s="235" t="e">
        <f>QWX1218+QWX1219</f>
        <v>#REF!</v>
      </c>
      <c r="QWY1217" s="236" t="s">
        <v>28</v>
      </c>
      <c r="QWZ1217" s="237" t="s">
        <v>25</v>
      </c>
      <c r="QXA1217" s="238">
        <v>7</v>
      </c>
      <c r="QXB1217" s="238">
        <v>2</v>
      </c>
      <c r="QXC1217" s="239" t="s">
        <v>236</v>
      </c>
      <c r="QXD1217" s="240">
        <v>0</v>
      </c>
      <c r="QXE1217" s="240">
        <v>210</v>
      </c>
      <c r="QXF1217" s="235" t="e">
        <f>QXF1218+QXF1219</f>
        <v>#REF!</v>
      </c>
      <c r="QXG1217" s="236" t="s">
        <v>28</v>
      </c>
      <c r="QXH1217" s="237" t="s">
        <v>25</v>
      </c>
      <c r="QXI1217" s="238">
        <v>7</v>
      </c>
      <c r="QXJ1217" s="238">
        <v>2</v>
      </c>
      <c r="QXK1217" s="239" t="s">
        <v>236</v>
      </c>
      <c r="QXL1217" s="240">
        <v>0</v>
      </c>
      <c r="QXM1217" s="240">
        <v>210</v>
      </c>
      <c r="QXN1217" s="235" t="e">
        <f>QXN1218+QXN1219</f>
        <v>#REF!</v>
      </c>
      <c r="QXO1217" s="236" t="s">
        <v>28</v>
      </c>
      <c r="QXP1217" s="237" t="s">
        <v>25</v>
      </c>
      <c r="QXQ1217" s="238">
        <v>7</v>
      </c>
      <c r="QXR1217" s="238">
        <v>2</v>
      </c>
      <c r="QXS1217" s="239" t="s">
        <v>236</v>
      </c>
      <c r="QXT1217" s="240">
        <v>0</v>
      </c>
      <c r="QXU1217" s="240">
        <v>210</v>
      </c>
      <c r="QXV1217" s="235" t="e">
        <f>QXV1218+QXV1219</f>
        <v>#REF!</v>
      </c>
      <c r="QXW1217" s="236" t="s">
        <v>28</v>
      </c>
      <c r="QXX1217" s="237" t="s">
        <v>25</v>
      </c>
      <c r="QXY1217" s="238">
        <v>7</v>
      </c>
      <c r="QXZ1217" s="238">
        <v>2</v>
      </c>
      <c r="QYA1217" s="239" t="s">
        <v>236</v>
      </c>
      <c r="QYB1217" s="240">
        <v>0</v>
      </c>
      <c r="QYC1217" s="240">
        <v>210</v>
      </c>
      <c r="QYD1217" s="235" t="e">
        <f>QYD1218+QYD1219</f>
        <v>#REF!</v>
      </c>
      <c r="QYE1217" s="236" t="s">
        <v>28</v>
      </c>
      <c r="QYF1217" s="237" t="s">
        <v>25</v>
      </c>
      <c r="QYG1217" s="238">
        <v>7</v>
      </c>
      <c r="QYH1217" s="238">
        <v>2</v>
      </c>
      <c r="QYI1217" s="239" t="s">
        <v>236</v>
      </c>
      <c r="QYJ1217" s="240">
        <v>0</v>
      </c>
      <c r="QYK1217" s="240">
        <v>210</v>
      </c>
      <c r="QYL1217" s="235" t="e">
        <f>QYL1218+QYL1219</f>
        <v>#REF!</v>
      </c>
      <c r="QYM1217" s="236" t="s">
        <v>28</v>
      </c>
      <c r="QYN1217" s="237" t="s">
        <v>25</v>
      </c>
      <c r="QYO1217" s="238">
        <v>7</v>
      </c>
      <c r="QYP1217" s="238">
        <v>2</v>
      </c>
      <c r="QYQ1217" s="239" t="s">
        <v>236</v>
      </c>
      <c r="QYR1217" s="240">
        <v>0</v>
      </c>
      <c r="QYS1217" s="240">
        <v>210</v>
      </c>
      <c r="QYT1217" s="235" t="e">
        <f>QYT1218+QYT1219</f>
        <v>#REF!</v>
      </c>
      <c r="QYU1217" s="236" t="s">
        <v>28</v>
      </c>
      <c r="QYV1217" s="237" t="s">
        <v>25</v>
      </c>
      <c r="QYW1217" s="238">
        <v>7</v>
      </c>
      <c r="QYX1217" s="238">
        <v>2</v>
      </c>
      <c r="QYY1217" s="239" t="s">
        <v>236</v>
      </c>
      <c r="QYZ1217" s="240">
        <v>0</v>
      </c>
      <c r="QZA1217" s="240">
        <v>210</v>
      </c>
      <c r="QZB1217" s="235" t="e">
        <f>QZB1218+QZB1219</f>
        <v>#REF!</v>
      </c>
      <c r="QZC1217" s="236" t="s">
        <v>28</v>
      </c>
      <c r="QZD1217" s="237" t="s">
        <v>25</v>
      </c>
      <c r="QZE1217" s="238">
        <v>7</v>
      </c>
      <c r="QZF1217" s="238">
        <v>2</v>
      </c>
      <c r="QZG1217" s="239" t="s">
        <v>236</v>
      </c>
      <c r="QZH1217" s="240">
        <v>0</v>
      </c>
      <c r="QZI1217" s="240">
        <v>210</v>
      </c>
      <c r="QZJ1217" s="235" t="e">
        <f>QZJ1218+QZJ1219</f>
        <v>#REF!</v>
      </c>
      <c r="QZK1217" s="236" t="s">
        <v>28</v>
      </c>
      <c r="QZL1217" s="237" t="s">
        <v>25</v>
      </c>
      <c r="QZM1217" s="238">
        <v>7</v>
      </c>
      <c r="QZN1217" s="238">
        <v>2</v>
      </c>
      <c r="QZO1217" s="239" t="s">
        <v>236</v>
      </c>
      <c r="QZP1217" s="240">
        <v>0</v>
      </c>
      <c r="QZQ1217" s="240">
        <v>210</v>
      </c>
      <c r="QZR1217" s="235" t="e">
        <f>QZR1218+QZR1219</f>
        <v>#REF!</v>
      </c>
      <c r="QZS1217" s="236" t="s">
        <v>28</v>
      </c>
      <c r="QZT1217" s="237" t="s">
        <v>25</v>
      </c>
      <c r="QZU1217" s="238">
        <v>7</v>
      </c>
      <c r="QZV1217" s="238">
        <v>2</v>
      </c>
      <c r="QZW1217" s="239" t="s">
        <v>236</v>
      </c>
      <c r="QZX1217" s="240">
        <v>0</v>
      </c>
      <c r="QZY1217" s="240">
        <v>210</v>
      </c>
      <c r="QZZ1217" s="235" t="e">
        <f>QZZ1218+QZZ1219</f>
        <v>#REF!</v>
      </c>
      <c r="RAA1217" s="236" t="s">
        <v>28</v>
      </c>
      <c r="RAB1217" s="237" t="s">
        <v>25</v>
      </c>
      <c r="RAC1217" s="238">
        <v>7</v>
      </c>
      <c r="RAD1217" s="238">
        <v>2</v>
      </c>
      <c r="RAE1217" s="239" t="s">
        <v>236</v>
      </c>
      <c r="RAF1217" s="240">
        <v>0</v>
      </c>
      <c r="RAG1217" s="240">
        <v>210</v>
      </c>
      <c r="RAH1217" s="235" t="e">
        <f>RAH1218+RAH1219</f>
        <v>#REF!</v>
      </c>
      <c r="RAI1217" s="236" t="s">
        <v>28</v>
      </c>
      <c r="RAJ1217" s="237" t="s">
        <v>25</v>
      </c>
      <c r="RAK1217" s="238">
        <v>7</v>
      </c>
      <c r="RAL1217" s="238">
        <v>2</v>
      </c>
      <c r="RAM1217" s="239" t="s">
        <v>236</v>
      </c>
      <c r="RAN1217" s="240">
        <v>0</v>
      </c>
      <c r="RAO1217" s="240">
        <v>210</v>
      </c>
      <c r="RAP1217" s="235" t="e">
        <f>RAP1218+RAP1219</f>
        <v>#REF!</v>
      </c>
      <c r="RAQ1217" s="236" t="s">
        <v>28</v>
      </c>
      <c r="RAR1217" s="237" t="s">
        <v>25</v>
      </c>
      <c r="RAS1217" s="238">
        <v>7</v>
      </c>
      <c r="RAT1217" s="238">
        <v>2</v>
      </c>
      <c r="RAU1217" s="239" t="s">
        <v>236</v>
      </c>
      <c r="RAV1217" s="240">
        <v>0</v>
      </c>
      <c r="RAW1217" s="240">
        <v>210</v>
      </c>
      <c r="RAX1217" s="235" t="e">
        <f>RAX1218+RAX1219</f>
        <v>#REF!</v>
      </c>
      <c r="RAY1217" s="236" t="s">
        <v>28</v>
      </c>
      <c r="RAZ1217" s="237" t="s">
        <v>25</v>
      </c>
      <c r="RBA1217" s="238">
        <v>7</v>
      </c>
      <c r="RBB1217" s="238">
        <v>2</v>
      </c>
      <c r="RBC1217" s="239" t="s">
        <v>236</v>
      </c>
      <c r="RBD1217" s="240">
        <v>0</v>
      </c>
      <c r="RBE1217" s="240">
        <v>210</v>
      </c>
      <c r="RBF1217" s="235" t="e">
        <f>RBF1218+RBF1219</f>
        <v>#REF!</v>
      </c>
      <c r="RBG1217" s="236" t="s">
        <v>28</v>
      </c>
      <c r="RBH1217" s="237" t="s">
        <v>25</v>
      </c>
      <c r="RBI1217" s="238">
        <v>7</v>
      </c>
      <c r="RBJ1217" s="238">
        <v>2</v>
      </c>
      <c r="RBK1217" s="239" t="s">
        <v>236</v>
      </c>
      <c r="RBL1217" s="240">
        <v>0</v>
      </c>
      <c r="RBM1217" s="240">
        <v>210</v>
      </c>
      <c r="RBN1217" s="235" t="e">
        <f>RBN1218+RBN1219</f>
        <v>#REF!</v>
      </c>
      <c r="RBO1217" s="236" t="s">
        <v>28</v>
      </c>
      <c r="RBP1217" s="237" t="s">
        <v>25</v>
      </c>
      <c r="RBQ1217" s="238">
        <v>7</v>
      </c>
      <c r="RBR1217" s="238">
        <v>2</v>
      </c>
      <c r="RBS1217" s="239" t="s">
        <v>236</v>
      </c>
      <c r="RBT1217" s="240">
        <v>0</v>
      </c>
      <c r="RBU1217" s="240">
        <v>210</v>
      </c>
      <c r="RBV1217" s="235" t="e">
        <f>RBV1218+RBV1219</f>
        <v>#REF!</v>
      </c>
      <c r="RBW1217" s="236" t="s">
        <v>28</v>
      </c>
      <c r="RBX1217" s="237" t="s">
        <v>25</v>
      </c>
      <c r="RBY1217" s="238">
        <v>7</v>
      </c>
      <c r="RBZ1217" s="238">
        <v>2</v>
      </c>
      <c r="RCA1217" s="239" t="s">
        <v>236</v>
      </c>
      <c r="RCB1217" s="240">
        <v>0</v>
      </c>
      <c r="RCC1217" s="240">
        <v>210</v>
      </c>
      <c r="RCD1217" s="235" t="e">
        <f>RCD1218+RCD1219</f>
        <v>#REF!</v>
      </c>
      <c r="RCE1217" s="236" t="s">
        <v>28</v>
      </c>
      <c r="RCF1217" s="237" t="s">
        <v>25</v>
      </c>
      <c r="RCG1217" s="238">
        <v>7</v>
      </c>
      <c r="RCH1217" s="238">
        <v>2</v>
      </c>
      <c r="RCI1217" s="239" t="s">
        <v>236</v>
      </c>
      <c r="RCJ1217" s="240">
        <v>0</v>
      </c>
      <c r="RCK1217" s="240">
        <v>210</v>
      </c>
      <c r="RCL1217" s="235" t="e">
        <f>RCL1218+RCL1219</f>
        <v>#REF!</v>
      </c>
      <c r="RCM1217" s="236" t="s">
        <v>28</v>
      </c>
      <c r="RCN1217" s="237" t="s">
        <v>25</v>
      </c>
      <c r="RCO1217" s="238">
        <v>7</v>
      </c>
      <c r="RCP1217" s="238">
        <v>2</v>
      </c>
      <c r="RCQ1217" s="239" t="s">
        <v>236</v>
      </c>
      <c r="RCR1217" s="240">
        <v>0</v>
      </c>
      <c r="RCS1217" s="240">
        <v>210</v>
      </c>
      <c r="RCT1217" s="235" t="e">
        <f>RCT1218+RCT1219</f>
        <v>#REF!</v>
      </c>
      <c r="RCU1217" s="236" t="s">
        <v>28</v>
      </c>
      <c r="RCV1217" s="237" t="s">
        <v>25</v>
      </c>
      <c r="RCW1217" s="238">
        <v>7</v>
      </c>
      <c r="RCX1217" s="238">
        <v>2</v>
      </c>
      <c r="RCY1217" s="239" t="s">
        <v>236</v>
      </c>
      <c r="RCZ1217" s="240">
        <v>0</v>
      </c>
      <c r="RDA1217" s="240">
        <v>210</v>
      </c>
      <c r="RDB1217" s="235" t="e">
        <f>RDB1218+RDB1219</f>
        <v>#REF!</v>
      </c>
      <c r="RDC1217" s="236" t="s">
        <v>28</v>
      </c>
      <c r="RDD1217" s="237" t="s">
        <v>25</v>
      </c>
      <c r="RDE1217" s="238">
        <v>7</v>
      </c>
      <c r="RDF1217" s="238">
        <v>2</v>
      </c>
      <c r="RDG1217" s="239" t="s">
        <v>236</v>
      </c>
      <c r="RDH1217" s="240">
        <v>0</v>
      </c>
      <c r="RDI1217" s="240">
        <v>210</v>
      </c>
      <c r="RDJ1217" s="235" t="e">
        <f>RDJ1218+RDJ1219</f>
        <v>#REF!</v>
      </c>
      <c r="RDK1217" s="236" t="s">
        <v>28</v>
      </c>
      <c r="RDL1217" s="237" t="s">
        <v>25</v>
      </c>
      <c r="RDM1217" s="238">
        <v>7</v>
      </c>
      <c r="RDN1217" s="238">
        <v>2</v>
      </c>
      <c r="RDO1217" s="239" t="s">
        <v>236</v>
      </c>
      <c r="RDP1217" s="240">
        <v>0</v>
      </c>
      <c r="RDQ1217" s="240">
        <v>210</v>
      </c>
      <c r="RDR1217" s="235" t="e">
        <f>RDR1218+RDR1219</f>
        <v>#REF!</v>
      </c>
      <c r="RDS1217" s="236" t="s">
        <v>28</v>
      </c>
      <c r="RDT1217" s="237" t="s">
        <v>25</v>
      </c>
      <c r="RDU1217" s="238">
        <v>7</v>
      </c>
      <c r="RDV1217" s="238">
        <v>2</v>
      </c>
      <c r="RDW1217" s="239" t="s">
        <v>236</v>
      </c>
      <c r="RDX1217" s="240">
        <v>0</v>
      </c>
      <c r="RDY1217" s="240">
        <v>210</v>
      </c>
      <c r="RDZ1217" s="235" t="e">
        <f>RDZ1218+RDZ1219</f>
        <v>#REF!</v>
      </c>
      <c r="REA1217" s="236" t="s">
        <v>28</v>
      </c>
      <c r="REB1217" s="237" t="s">
        <v>25</v>
      </c>
      <c r="REC1217" s="238">
        <v>7</v>
      </c>
      <c r="RED1217" s="238">
        <v>2</v>
      </c>
      <c r="REE1217" s="239" t="s">
        <v>236</v>
      </c>
      <c r="REF1217" s="240">
        <v>0</v>
      </c>
      <c r="REG1217" s="240">
        <v>210</v>
      </c>
      <c r="REH1217" s="235" t="e">
        <f>REH1218+REH1219</f>
        <v>#REF!</v>
      </c>
      <c r="REI1217" s="236" t="s">
        <v>28</v>
      </c>
      <c r="REJ1217" s="237" t="s">
        <v>25</v>
      </c>
      <c r="REK1217" s="238">
        <v>7</v>
      </c>
      <c r="REL1217" s="238">
        <v>2</v>
      </c>
      <c r="REM1217" s="239" t="s">
        <v>236</v>
      </c>
      <c r="REN1217" s="240">
        <v>0</v>
      </c>
      <c r="REO1217" s="240">
        <v>210</v>
      </c>
      <c r="REP1217" s="235" t="e">
        <f>REP1218+REP1219</f>
        <v>#REF!</v>
      </c>
      <c r="REQ1217" s="236" t="s">
        <v>28</v>
      </c>
      <c r="RER1217" s="237" t="s">
        <v>25</v>
      </c>
      <c r="RES1217" s="238">
        <v>7</v>
      </c>
      <c r="RET1217" s="238">
        <v>2</v>
      </c>
      <c r="REU1217" s="239" t="s">
        <v>236</v>
      </c>
      <c r="REV1217" s="240">
        <v>0</v>
      </c>
      <c r="REW1217" s="240">
        <v>210</v>
      </c>
      <c r="REX1217" s="235" t="e">
        <f>REX1218+REX1219</f>
        <v>#REF!</v>
      </c>
      <c r="REY1217" s="236" t="s">
        <v>28</v>
      </c>
      <c r="REZ1217" s="237" t="s">
        <v>25</v>
      </c>
      <c r="RFA1217" s="238">
        <v>7</v>
      </c>
      <c r="RFB1217" s="238">
        <v>2</v>
      </c>
      <c r="RFC1217" s="239" t="s">
        <v>236</v>
      </c>
      <c r="RFD1217" s="240">
        <v>0</v>
      </c>
      <c r="RFE1217" s="240">
        <v>210</v>
      </c>
      <c r="RFF1217" s="235" t="e">
        <f>RFF1218+RFF1219</f>
        <v>#REF!</v>
      </c>
      <c r="RFG1217" s="236" t="s">
        <v>28</v>
      </c>
      <c r="RFH1217" s="237" t="s">
        <v>25</v>
      </c>
      <c r="RFI1217" s="238">
        <v>7</v>
      </c>
      <c r="RFJ1217" s="238">
        <v>2</v>
      </c>
      <c r="RFK1217" s="239" t="s">
        <v>236</v>
      </c>
      <c r="RFL1217" s="240">
        <v>0</v>
      </c>
      <c r="RFM1217" s="240">
        <v>210</v>
      </c>
      <c r="RFN1217" s="235" t="e">
        <f>RFN1218+RFN1219</f>
        <v>#REF!</v>
      </c>
      <c r="RFO1217" s="236" t="s">
        <v>28</v>
      </c>
      <c r="RFP1217" s="237" t="s">
        <v>25</v>
      </c>
      <c r="RFQ1217" s="238">
        <v>7</v>
      </c>
      <c r="RFR1217" s="238">
        <v>2</v>
      </c>
      <c r="RFS1217" s="239" t="s">
        <v>236</v>
      </c>
      <c r="RFT1217" s="240">
        <v>0</v>
      </c>
      <c r="RFU1217" s="240">
        <v>210</v>
      </c>
      <c r="RFV1217" s="235" t="e">
        <f>RFV1218+RFV1219</f>
        <v>#REF!</v>
      </c>
      <c r="RFW1217" s="236" t="s">
        <v>28</v>
      </c>
      <c r="RFX1217" s="237" t="s">
        <v>25</v>
      </c>
      <c r="RFY1217" s="238">
        <v>7</v>
      </c>
      <c r="RFZ1217" s="238">
        <v>2</v>
      </c>
      <c r="RGA1217" s="239" t="s">
        <v>236</v>
      </c>
      <c r="RGB1217" s="240">
        <v>0</v>
      </c>
      <c r="RGC1217" s="240">
        <v>210</v>
      </c>
      <c r="RGD1217" s="235" t="e">
        <f>RGD1218+RGD1219</f>
        <v>#REF!</v>
      </c>
      <c r="RGE1217" s="236" t="s">
        <v>28</v>
      </c>
      <c r="RGF1217" s="237" t="s">
        <v>25</v>
      </c>
      <c r="RGG1217" s="238">
        <v>7</v>
      </c>
      <c r="RGH1217" s="238">
        <v>2</v>
      </c>
      <c r="RGI1217" s="239" t="s">
        <v>236</v>
      </c>
      <c r="RGJ1217" s="240">
        <v>0</v>
      </c>
      <c r="RGK1217" s="240">
        <v>210</v>
      </c>
      <c r="RGL1217" s="235" t="e">
        <f>RGL1218+RGL1219</f>
        <v>#REF!</v>
      </c>
      <c r="RGM1217" s="236" t="s">
        <v>28</v>
      </c>
      <c r="RGN1217" s="237" t="s">
        <v>25</v>
      </c>
      <c r="RGO1217" s="238">
        <v>7</v>
      </c>
      <c r="RGP1217" s="238">
        <v>2</v>
      </c>
      <c r="RGQ1217" s="239" t="s">
        <v>236</v>
      </c>
      <c r="RGR1217" s="240">
        <v>0</v>
      </c>
      <c r="RGS1217" s="240">
        <v>210</v>
      </c>
      <c r="RGT1217" s="235" t="e">
        <f>RGT1218+RGT1219</f>
        <v>#REF!</v>
      </c>
      <c r="RGU1217" s="236" t="s">
        <v>28</v>
      </c>
      <c r="RGV1217" s="237" t="s">
        <v>25</v>
      </c>
      <c r="RGW1217" s="238">
        <v>7</v>
      </c>
      <c r="RGX1217" s="238">
        <v>2</v>
      </c>
      <c r="RGY1217" s="239" t="s">
        <v>236</v>
      </c>
      <c r="RGZ1217" s="240">
        <v>0</v>
      </c>
      <c r="RHA1217" s="240">
        <v>210</v>
      </c>
      <c r="RHB1217" s="235" t="e">
        <f>RHB1218+RHB1219</f>
        <v>#REF!</v>
      </c>
      <c r="RHC1217" s="236" t="s">
        <v>28</v>
      </c>
      <c r="RHD1217" s="237" t="s">
        <v>25</v>
      </c>
      <c r="RHE1217" s="238">
        <v>7</v>
      </c>
      <c r="RHF1217" s="238">
        <v>2</v>
      </c>
      <c r="RHG1217" s="239" t="s">
        <v>236</v>
      </c>
      <c r="RHH1217" s="240">
        <v>0</v>
      </c>
      <c r="RHI1217" s="240">
        <v>210</v>
      </c>
      <c r="RHJ1217" s="235" t="e">
        <f>RHJ1218+RHJ1219</f>
        <v>#REF!</v>
      </c>
      <c r="RHK1217" s="236" t="s">
        <v>28</v>
      </c>
      <c r="RHL1217" s="237" t="s">
        <v>25</v>
      </c>
      <c r="RHM1217" s="238">
        <v>7</v>
      </c>
      <c r="RHN1217" s="238">
        <v>2</v>
      </c>
      <c r="RHO1217" s="239" t="s">
        <v>236</v>
      </c>
      <c r="RHP1217" s="240">
        <v>0</v>
      </c>
      <c r="RHQ1217" s="240">
        <v>210</v>
      </c>
      <c r="RHR1217" s="235" t="e">
        <f>RHR1218+RHR1219</f>
        <v>#REF!</v>
      </c>
      <c r="RHS1217" s="236" t="s">
        <v>28</v>
      </c>
      <c r="RHT1217" s="237" t="s">
        <v>25</v>
      </c>
      <c r="RHU1217" s="238">
        <v>7</v>
      </c>
      <c r="RHV1217" s="238">
        <v>2</v>
      </c>
      <c r="RHW1217" s="239" t="s">
        <v>236</v>
      </c>
      <c r="RHX1217" s="240">
        <v>0</v>
      </c>
      <c r="RHY1217" s="240">
        <v>210</v>
      </c>
      <c r="RHZ1217" s="235" t="e">
        <f>RHZ1218+RHZ1219</f>
        <v>#REF!</v>
      </c>
      <c r="RIA1217" s="236" t="s">
        <v>28</v>
      </c>
      <c r="RIB1217" s="237" t="s">
        <v>25</v>
      </c>
      <c r="RIC1217" s="238">
        <v>7</v>
      </c>
      <c r="RID1217" s="238">
        <v>2</v>
      </c>
      <c r="RIE1217" s="239" t="s">
        <v>236</v>
      </c>
      <c r="RIF1217" s="240">
        <v>0</v>
      </c>
      <c r="RIG1217" s="240">
        <v>210</v>
      </c>
      <c r="RIH1217" s="235" t="e">
        <f>RIH1218+RIH1219</f>
        <v>#REF!</v>
      </c>
      <c r="RII1217" s="236" t="s">
        <v>28</v>
      </c>
      <c r="RIJ1217" s="237" t="s">
        <v>25</v>
      </c>
      <c r="RIK1217" s="238">
        <v>7</v>
      </c>
      <c r="RIL1217" s="238">
        <v>2</v>
      </c>
      <c r="RIM1217" s="239" t="s">
        <v>236</v>
      </c>
      <c r="RIN1217" s="240">
        <v>0</v>
      </c>
      <c r="RIO1217" s="240">
        <v>210</v>
      </c>
      <c r="RIP1217" s="235" t="e">
        <f>RIP1218+RIP1219</f>
        <v>#REF!</v>
      </c>
      <c r="RIQ1217" s="236" t="s">
        <v>28</v>
      </c>
      <c r="RIR1217" s="237" t="s">
        <v>25</v>
      </c>
      <c r="RIS1217" s="238">
        <v>7</v>
      </c>
      <c r="RIT1217" s="238">
        <v>2</v>
      </c>
      <c r="RIU1217" s="239" t="s">
        <v>236</v>
      </c>
      <c r="RIV1217" s="240">
        <v>0</v>
      </c>
      <c r="RIW1217" s="240">
        <v>210</v>
      </c>
      <c r="RIX1217" s="235" t="e">
        <f>RIX1218+RIX1219</f>
        <v>#REF!</v>
      </c>
      <c r="RIY1217" s="236" t="s">
        <v>28</v>
      </c>
      <c r="RIZ1217" s="237" t="s">
        <v>25</v>
      </c>
      <c r="RJA1217" s="238">
        <v>7</v>
      </c>
      <c r="RJB1217" s="238">
        <v>2</v>
      </c>
      <c r="RJC1217" s="239" t="s">
        <v>236</v>
      </c>
      <c r="RJD1217" s="240">
        <v>0</v>
      </c>
      <c r="RJE1217" s="240">
        <v>210</v>
      </c>
      <c r="RJF1217" s="235" t="e">
        <f>RJF1218+RJF1219</f>
        <v>#REF!</v>
      </c>
      <c r="RJG1217" s="236" t="s">
        <v>28</v>
      </c>
      <c r="RJH1217" s="237" t="s">
        <v>25</v>
      </c>
      <c r="RJI1217" s="238">
        <v>7</v>
      </c>
      <c r="RJJ1217" s="238">
        <v>2</v>
      </c>
      <c r="RJK1217" s="239" t="s">
        <v>236</v>
      </c>
      <c r="RJL1217" s="240">
        <v>0</v>
      </c>
      <c r="RJM1217" s="240">
        <v>210</v>
      </c>
      <c r="RJN1217" s="235" t="e">
        <f>RJN1218+RJN1219</f>
        <v>#REF!</v>
      </c>
      <c r="RJO1217" s="236" t="s">
        <v>28</v>
      </c>
      <c r="RJP1217" s="237" t="s">
        <v>25</v>
      </c>
      <c r="RJQ1217" s="238">
        <v>7</v>
      </c>
      <c r="RJR1217" s="238">
        <v>2</v>
      </c>
      <c r="RJS1217" s="239" t="s">
        <v>236</v>
      </c>
      <c r="RJT1217" s="240">
        <v>0</v>
      </c>
      <c r="RJU1217" s="240">
        <v>210</v>
      </c>
      <c r="RJV1217" s="235" t="e">
        <f>RJV1218+RJV1219</f>
        <v>#REF!</v>
      </c>
      <c r="RJW1217" s="236" t="s">
        <v>28</v>
      </c>
      <c r="RJX1217" s="237" t="s">
        <v>25</v>
      </c>
      <c r="RJY1217" s="238">
        <v>7</v>
      </c>
      <c r="RJZ1217" s="238">
        <v>2</v>
      </c>
      <c r="RKA1217" s="239" t="s">
        <v>236</v>
      </c>
      <c r="RKB1217" s="240">
        <v>0</v>
      </c>
      <c r="RKC1217" s="240">
        <v>210</v>
      </c>
      <c r="RKD1217" s="235" t="e">
        <f>RKD1218+RKD1219</f>
        <v>#REF!</v>
      </c>
      <c r="RKE1217" s="236" t="s">
        <v>28</v>
      </c>
      <c r="RKF1217" s="237" t="s">
        <v>25</v>
      </c>
      <c r="RKG1217" s="238">
        <v>7</v>
      </c>
      <c r="RKH1217" s="238">
        <v>2</v>
      </c>
      <c r="RKI1217" s="239" t="s">
        <v>236</v>
      </c>
      <c r="RKJ1217" s="240">
        <v>0</v>
      </c>
      <c r="RKK1217" s="240">
        <v>210</v>
      </c>
      <c r="RKL1217" s="235" t="e">
        <f>RKL1218+RKL1219</f>
        <v>#REF!</v>
      </c>
      <c r="RKM1217" s="236" t="s">
        <v>28</v>
      </c>
      <c r="RKN1217" s="237" t="s">
        <v>25</v>
      </c>
      <c r="RKO1217" s="238">
        <v>7</v>
      </c>
      <c r="RKP1217" s="238">
        <v>2</v>
      </c>
      <c r="RKQ1217" s="239" t="s">
        <v>236</v>
      </c>
      <c r="RKR1217" s="240">
        <v>0</v>
      </c>
      <c r="RKS1217" s="240">
        <v>210</v>
      </c>
      <c r="RKT1217" s="235" t="e">
        <f>RKT1218+RKT1219</f>
        <v>#REF!</v>
      </c>
      <c r="RKU1217" s="236" t="s">
        <v>28</v>
      </c>
      <c r="RKV1217" s="237" t="s">
        <v>25</v>
      </c>
      <c r="RKW1217" s="238">
        <v>7</v>
      </c>
      <c r="RKX1217" s="238">
        <v>2</v>
      </c>
      <c r="RKY1217" s="239" t="s">
        <v>236</v>
      </c>
      <c r="RKZ1217" s="240">
        <v>0</v>
      </c>
      <c r="RLA1217" s="240">
        <v>210</v>
      </c>
      <c r="RLB1217" s="235" t="e">
        <f>RLB1218+RLB1219</f>
        <v>#REF!</v>
      </c>
      <c r="RLC1217" s="236" t="s">
        <v>28</v>
      </c>
      <c r="RLD1217" s="237" t="s">
        <v>25</v>
      </c>
      <c r="RLE1217" s="238">
        <v>7</v>
      </c>
      <c r="RLF1217" s="238">
        <v>2</v>
      </c>
      <c r="RLG1217" s="239" t="s">
        <v>236</v>
      </c>
      <c r="RLH1217" s="240">
        <v>0</v>
      </c>
      <c r="RLI1217" s="240">
        <v>210</v>
      </c>
      <c r="RLJ1217" s="235" t="e">
        <f>RLJ1218+RLJ1219</f>
        <v>#REF!</v>
      </c>
      <c r="RLK1217" s="236" t="s">
        <v>28</v>
      </c>
      <c r="RLL1217" s="237" t="s">
        <v>25</v>
      </c>
      <c r="RLM1217" s="238">
        <v>7</v>
      </c>
      <c r="RLN1217" s="238">
        <v>2</v>
      </c>
      <c r="RLO1217" s="239" t="s">
        <v>236</v>
      </c>
      <c r="RLP1217" s="240">
        <v>0</v>
      </c>
      <c r="RLQ1217" s="240">
        <v>210</v>
      </c>
      <c r="RLR1217" s="235" t="e">
        <f>RLR1218+RLR1219</f>
        <v>#REF!</v>
      </c>
      <c r="RLS1217" s="236" t="s">
        <v>28</v>
      </c>
      <c r="RLT1217" s="237" t="s">
        <v>25</v>
      </c>
      <c r="RLU1217" s="238">
        <v>7</v>
      </c>
      <c r="RLV1217" s="238">
        <v>2</v>
      </c>
      <c r="RLW1217" s="239" t="s">
        <v>236</v>
      </c>
      <c r="RLX1217" s="240">
        <v>0</v>
      </c>
      <c r="RLY1217" s="240">
        <v>210</v>
      </c>
      <c r="RLZ1217" s="235" t="e">
        <f>RLZ1218+RLZ1219</f>
        <v>#REF!</v>
      </c>
      <c r="RMA1217" s="236" t="s">
        <v>28</v>
      </c>
      <c r="RMB1217" s="237" t="s">
        <v>25</v>
      </c>
      <c r="RMC1217" s="238">
        <v>7</v>
      </c>
      <c r="RMD1217" s="238">
        <v>2</v>
      </c>
      <c r="RME1217" s="239" t="s">
        <v>236</v>
      </c>
      <c r="RMF1217" s="240">
        <v>0</v>
      </c>
      <c r="RMG1217" s="240">
        <v>210</v>
      </c>
      <c r="RMH1217" s="235" t="e">
        <f>RMH1218+RMH1219</f>
        <v>#REF!</v>
      </c>
      <c r="RMI1217" s="236" t="s">
        <v>28</v>
      </c>
      <c r="RMJ1217" s="237" t="s">
        <v>25</v>
      </c>
      <c r="RMK1217" s="238">
        <v>7</v>
      </c>
      <c r="RML1217" s="238">
        <v>2</v>
      </c>
      <c r="RMM1217" s="239" t="s">
        <v>236</v>
      </c>
      <c r="RMN1217" s="240">
        <v>0</v>
      </c>
      <c r="RMO1217" s="240">
        <v>210</v>
      </c>
      <c r="RMP1217" s="235" t="e">
        <f>RMP1218+RMP1219</f>
        <v>#REF!</v>
      </c>
      <c r="RMQ1217" s="236" t="s">
        <v>28</v>
      </c>
      <c r="RMR1217" s="237" t="s">
        <v>25</v>
      </c>
      <c r="RMS1217" s="238">
        <v>7</v>
      </c>
      <c r="RMT1217" s="238">
        <v>2</v>
      </c>
      <c r="RMU1217" s="239" t="s">
        <v>236</v>
      </c>
      <c r="RMV1217" s="240">
        <v>0</v>
      </c>
      <c r="RMW1217" s="240">
        <v>210</v>
      </c>
      <c r="RMX1217" s="235" t="e">
        <f>RMX1218+RMX1219</f>
        <v>#REF!</v>
      </c>
      <c r="RMY1217" s="236" t="s">
        <v>28</v>
      </c>
      <c r="RMZ1217" s="237" t="s">
        <v>25</v>
      </c>
      <c r="RNA1217" s="238">
        <v>7</v>
      </c>
      <c r="RNB1217" s="238">
        <v>2</v>
      </c>
      <c r="RNC1217" s="239" t="s">
        <v>236</v>
      </c>
      <c r="RND1217" s="240">
        <v>0</v>
      </c>
      <c r="RNE1217" s="240">
        <v>210</v>
      </c>
      <c r="RNF1217" s="235" t="e">
        <f>RNF1218+RNF1219</f>
        <v>#REF!</v>
      </c>
      <c r="RNG1217" s="236" t="s">
        <v>28</v>
      </c>
      <c r="RNH1217" s="237" t="s">
        <v>25</v>
      </c>
      <c r="RNI1217" s="238">
        <v>7</v>
      </c>
      <c r="RNJ1217" s="238">
        <v>2</v>
      </c>
      <c r="RNK1217" s="239" t="s">
        <v>236</v>
      </c>
      <c r="RNL1217" s="240">
        <v>0</v>
      </c>
      <c r="RNM1217" s="240">
        <v>210</v>
      </c>
      <c r="RNN1217" s="235" t="e">
        <f>RNN1218+RNN1219</f>
        <v>#REF!</v>
      </c>
      <c r="RNO1217" s="236" t="s">
        <v>28</v>
      </c>
      <c r="RNP1217" s="237" t="s">
        <v>25</v>
      </c>
      <c r="RNQ1217" s="238">
        <v>7</v>
      </c>
      <c r="RNR1217" s="238">
        <v>2</v>
      </c>
      <c r="RNS1217" s="239" t="s">
        <v>236</v>
      </c>
      <c r="RNT1217" s="240">
        <v>0</v>
      </c>
      <c r="RNU1217" s="240">
        <v>210</v>
      </c>
      <c r="RNV1217" s="235" t="e">
        <f>RNV1218+RNV1219</f>
        <v>#REF!</v>
      </c>
      <c r="RNW1217" s="236" t="s">
        <v>28</v>
      </c>
      <c r="RNX1217" s="237" t="s">
        <v>25</v>
      </c>
      <c r="RNY1217" s="238">
        <v>7</v>
      </c>
      <c r="RNZ1217" s="238">
        <v>2</v>
      </c>
      <c r="ROA1217" s="239" t="s">
        <v>236</v>
      </c>
      <c r="ROB1217" s="240">
        <v>0</v>
      </c>
      <c r="ROC1217" s="240">
        <v>210</v>
      </c>
      <c r="ROD1217" s="235" t="e">
        <f>ROD1218+ROD1219</f>
        <v>#REF!</v>
      </c>
      <c r="ROE1217" s="236" t="s">
        <v>28</v>
      </c>
      <c r="ROF1217" s="237" t="s">
        <v>25</v>
      </c>
      <c r="ROG1217" s="238">
        <v>7</v>
      </c>
      <c r="ROH1217" s="238">
        <v>2</v>
      </c>
      <c r="ROI1217" s="239" t="s">
        <v>236</v>
      </c>
      <c r="ROJ1217" s="240">
        <v>0</v>
      </c>
      <c r="ROK1217" s="240">
        <v>210</v>
      </c>
      <c r="ROL1217" s="235" t="e">
        <f>ROL1218+ROL1219</f>
        <v>#REF!</v>
      </c>
      <c r="ROM1217" s="236" t="s">
        <v>28</v>
      </c>
      <c r="RON1217" s="237" t="s">
        <v>25</v>
      </c>
      <c r="ROO1217" s="238">
        <v>7</v>
      </c>
      <c r="ROP1217" s="238">
        <v>2</v>
      </c>
      <c r="ROQ1217" s="239" t="s">
        <v>236</v>
      </c>
      <c r="ROR1217" s="240">
        <v>0</v>
      </c>
      <c r="ROS1217" s="240">
        <v>210</v>
      </c>
      <c r="ROT1217" s="235" t="e">
        <f>ROT1218+ROT1219</f>
        <v>#REF!</v>
      </c>
      <c r="ROU1217" s="236" t="s">
        <v>28</v>
      </c>
      <c r="ROV1217" s="237" t="s">
        <v>25</v>
      </c>
      <c r="ROW1217" s="238">
        <v>7</v>
      </c>
      <c r="ROX1217" s="238">
        <v>2</v>
      </c>
      <c r="ROY1217" s="239" t="s">
        <v>236</v>
      </c>
      <c r="ROZ1217" s="240">
        <v>0</v>
      </c>
      <c r="RPA1217" s="240">
        <v>210</v>
      </c>
      <c r="RPB1217" s="235" t="e">
        <f>RPB1218+RPB1219</f>
        <v>#REF!</v>
      </c>
      <c r="RPC1217" s="236" t="s">
        <v>28</v>
      </c>
      <c r="RPD1217" s="237" t="s">
        <v>25</v>
      </c>
      <c r="RPE1217" s="238">
        <v>7</v>
      </c>
      <c r="RPF1217" s="238">
        <v>2</v>
      </c>
      <c r="RPG1217" s="239" t="s">
        <v>236</v>
      </c>
      <c r="RPH1217" s="240">
        <v>0</v>
      </c>
      <c r="RPI1217" s="240">
        <v>210</v>
      </c>
      <c r="RPJ1217" s="235" t="e">
        <f>RPJ1218+RPJ1219</f>
        <v>#REF!</v>
      </c>
      <c r="RPK1217" s="236" t="s">
        <v>28</v>
      </c>
      <c r="RPL1217" s="237" t="s">
        <v>25</v>
      </c>
      <c r="RPM1217" s="238">
        <v>7</v>
      </c>
      <c r="RPN1217" s="238">
        <v>2</v>
      </c>
      <c r="RPO1217" s="239" t="s">
        <v>236</v>
      </c>
      <c r="RPP1217" s="240">
        <v>0</v>
      </c>
      <c r="RPQ1217" s="240">
        <v>210</v>
      </c>
      <c r="RPR1217" s="235" t="e">
        <f>RPR1218+RPR1219</f>
        <v>#REF!</v>
      </c>
      <c r="RPS1217" s="236" t="s">
        <v>28</v>
      </c>
      <c r="RPT1217" s="237" t="s">
        <v>25</v>
      </c>
      <c r="RPU1217" s="238">
        <v>7</v>
      </c>
      <c r="RPV1217" s="238">
        <v>2</v>
      </c>
      <c r="RPW1217" s="239" t="s">
        <v>236</v>
      </c>
      <c r="RPX1217" s="240">
        <v>0</v>
      </c>
      <c r="RPY1217" s="240">
        <v>210</v>
      </c>
      <c r="RPZ1217" s="235" t="e">
        <f>RPZ1218+RPZ1219</f>
        <v>#REF!</v>
      </c>
      <c r="RQA1217" s="236" t="s">
        <v>28</v>
      </c>
      <c r="RQB1217" s="237" t="s">
        <v>25</v>
      </c>
      <c r="RQC1217" s="238">
        <v>7</v>
      </c>
      <c r="RQD1217" s="238">
        <v>2</v>
      </c>
      <c r="RQE1217" s="239" t="s">
        <v>236</v>
      </c>
      <c r="RQF1217" s="240">
        <v>0</v>
      </c>
      <c r="RQG1217" s="240">
        <v>210</v>
      </c>
      <c r="RQH1217" s="235" t="e">
        <f>RQH1218+RQH1219</f>
        <v>#REF!</v>
      </c>
      <c r="RQI1217" s="236" t="s">
        <v>28</v>
      </c>
      <c r="RQJ1217" s="237" t="s">
        <v>25</v>
      </c>
      <c r="RQK1217" s="238">
        <v>7</v>
      </c>
      <c r="RQL1217" s="238">
        <v>2</v>
      </c>
      <c r="RQM1217" s="239" t="s">
        <v>236</v>
      </c>
      <c r="RQN1217" s="240">
        <v>0</v>
      </c>
      <c r="RQO1217" s="240">
        <v>210</v>
      </c>
      <c r="RQP1217" s="235" t="e">
        <f>RQP1218+RQP1219</f>
        <v>#REF!</v>
      </c>
      <c r="RQQ1217" s="236" t="s">
        <v>28</v>
      </c>
      <c r="RQR1217" s="237" t="s">
        <v>25</v>
      </c>
      <c r="RQS1217" s="238">
        <v>7</v>
      </c>
      <c r="RQT1217" s="238">
        <v>2</v>
      </c>
      <c r="RQU1217" s="239" t="s">
        <v>236</v>
      </c>
      <c r="RQV1217" s="240">
        <v>0</v>
      </c>
      <c r="RQW1217" s="240">
        <v>210</v>
      </c>
      <c r="RQX1217" s="235" t="e">
        <f>RQX1218+RQX1219</f>
        <v>#REF!</v>
      </c>
      <c r="RQY1217" s="236" t="s">
        <v>28</v>
      </c>
      <c r="RQZ1217" s="237" t="s">
        <v>25</v>
      </c>
      <c r="RRA1217" s="238">
        <v>7</v>
      </c>
      <c r="RRB1217" s="238">
        <v>2</v>
      </c>
      <c r="RRC1217" s="239" t="s">
        <v>236</v>
      </c>
      <c r="RRD1217" s="240">
        <v>0</v>
      </c>
      <c r="RRE1217" s="240">
        <v>210</v>
      </c>
      <c r="RRF1217" s="235" t="e">
        <f>RRF1218+RRF1219</f>
        <v>#REF!</v>
      </c>
      <c r="RRG1217" s="236" t="s">
        <v>28</v>
      </c>
      <c r="RRH1217" s="237" t="s">
        <v>25</v>
      </c>
      <c r="RRI1217" s="238">
        <v>7</v>
      </c>
      <c r="RRJ1217" s="238">
        <v>2</v>
      </c>
      <c r="RRK1217" s="239" t="s">
        <v>236</v>
      </c>
      <c r="RRL1217" s="240">
        <v>0</v>
      </c>
      <c r="RRM1217" s="240">
        <v>210</v>
      </c>
      <c r="RRN1217" s="235" t="e">
        <f>RRN1218+RRN1219</f>
        <v>#REF!</v>
      </c>
      <c r="RRO1217" s="236" t="s">
        <v>28</v>
      </c>
      <c r="RRP1217" s="237" t="s">
        <v>25</v>
      </c>
      <c r="RRQ1217" s="238">
        <v>7</v>
      </c>
      <c r="RRR1217" s="238">
        <v>2</v>
      </c>
      <c r="RRS1217" s="239" t="s">
        <v>236</v>
      </c>
      <c r="RRT1217" s="240">
        <v>0</v>
      </c>
      <c r="RRU1217" s="240">
        <v>210</v>
      </c>
      <c r="RRV1217" s="235" t="e">
        <f>RRV1218+RRV1219</f>
        <v>#REF!</v>
      </c>
      <c r="RRW1217" s="236" t="s">
        <v>28</v>
      </c>
      <c r="RRX1217" s="237" t="s">
        <v>25</v>
      </c>
      <c r="RRY1217" s="238">
        <v>7</v>
      </c>
      <c r="RRZ1217" s="238">
        <v>2</v>
      </c>
      <c r="RSA1217" s="239" t="s">
        <v>236</v>
      </c>
      <c r="RSB1217" s="240">
        <v>0</v>
      </c>
      <c r="RSC1217" s="240">
        <v>210</v>
      </c>
      <c r="RSD1217" s="235" t="e">
        <f>RSD1218+RSD1219</f>
        <v>#REF!</v>
      </c>
      <c r="RSE1217" s="236" t="s">
        <v>28</v>
      </c>
      <c r="RSF1217" s="237" t="s">
        <v>25</v>
      </c>
      <c r="RSG1217" s="238">
        <v>7</v>
      </c>
      <c r="RSH1217" s="238">
        <v>2</v>
      </c>
      <c r="RSI1217" s="239" t="s">
        <v>236</v>
      </c>
      <c r="RSJ1217" s="240">
        <v>0</v>
      </c>
      <c r="RSK1217" s="240">
        <v>210</v>
      </c>
      <c r="RSL1217" s="235" t="e">
        <f>RSL1218+RSL1219</f>
        <v>#REF!</v>
      </c>
      <c r="RSM1217" s="236" t="s">
        <v>28</v>
      </c>
      <c r="RSN1217" s="237" t="s">
        <v>25</v>
      </c>
      <c r="RSO1217" s="238">
        <v>7</v>
      </c>
      <c r="RSP1217" s="238">
        <v>2</v>
      </c>
      <c r="RSQ1217" s="239" t="s">
        <v>236</v>
      </c>
      <c r="RSR1217" s="240">
        <v>0</v>
      </c>
      <c r="RSS1217" s="240">
        <v>210</v>
      </c>
      <c r="RST1217" s="235" t="e">
        <f>RST1218+RST1219</f>
        <v>#REF!</v>
      </c>
      <c r="RSU1217" s="236" t="s">
        <v>28</v>
      </c>
      <c r="RSV1217" s="237" t="s">
        <v>25</v>
      </c>
      <c r="RSW1217" s="238">
        <v>7</v>
      </c>
      <c r="RSX1217" s="238">
        <v>2</v>
      </c>
      <c r="RSY1217" s="239" t="s">
        <v>236</v>
      </c>
      <c r="RSZ1217" s="240">
        <v>0</v>
      </c>
      <c r="RTA1217" s="240">
        <v>210</v>
      </c>
      <c r="RTB1217" s="235" t="e">
        <f>RTB1218+RTB1219</f>
        <v>#REF!</v>
      </c>
      <c r="RTC1217" s="236" t="s">
        <v>28</v>
      </c>
      <c r="RTD1217" s="237" t="s">
        <v>25</v>
      </c>
      <c r="RTE1217" s="238">
        <v>7</v>
      </c>
      <c r="RTF1217" s="238">
        <v>2</v>
      </c>
      <c r="RTG1217" s="239" t="s">
        <v>236</v>
      </c>
      <c r="RTH1217" s="240">
        <v>0</v>
      </c>
      <c r="RTI1217" s="240">
        <v>210</v>
      </c>
      <c r="RTJ1217" s="235" t="e">
        <f>RTJ1218+RTJ1219</f>
        <v>#REF!</v>
      </c>
      <c r="RTK1217" s="236" t="s">
        <v>28</v>
      </c>
      <c r="RTL1217" s="237" t="s">
        <v>25</v>
      </c>
      <c r="RTM1217" s="238">
        <v>7</v>
      </c>
      <c r="RTN1217" s="238">
        <v>2</v>
      </c>
      <c r="RTO1217" s="239" t="s">
        <v>236</v>
      </c>
      <c r="RTP1217" s="240">
        <v>0</v>
      </c>
      <c r="RTQ1217" s="240">
        <v>210</v>
      </c>
      <c r="RTR1217" s="235" t="e">
        <f>RTR1218+RTR1219</f>
        <v>#REF!</v>
      </c>
      <c r="RTS1217" s="236" t="s">
        <v>28</v>
      </c>
      <c r="RTT1217" s="237" t="s">
        <v>25</v>
      </c>
      <c r="RTU1217" s="238">
        <v>7</v>
      </c>
      <c r="RTV1217" s="238">
        <v>2</v>
      </c>
      <c r="RTW1217" s="239" t="s">
        <v>236</v>
      </c>
      <c r="RTX1217" s="240">
        <v>0</v>
      </c>
      <c r="RTY1217" s="240">
        <v>210</v>
      </c>
      <c r="RTZ1217" s="235" t="e">
        <f>RTZ1218+RTZ1219</f>
        <v>#REF!</v>
      </c>
      <c r="RUA1217" s="236" t="s">
        <v>28</v>
      </c>
      <c r="RUB1217" s="237" t="s">
        <v>25</v>
      </c>
      <c r="RUC1217" s="238">
        <v>7</v>
      </c>
      <c r="RUD1217" s="238">
        <v>2</v>
      </c>
      <c r="RUE1217" s="239" t="s">
        <v>236</v>
      </c>
      <c r="RUF1217" s="240">
        <v>0</v>
      </c>
      <c r="RUG1217" s="240">
        <v>210</v>
      </c>
      <c r="RUH1217" s="235" t="e">
        <f>RUH1218+RUH1219</f>
        <v>#REF!</v>
      </c>
      <c r="RUI1217" s="236" t="s">
        <v>28</v>
      </c>
      <c r="RUJ1217" s="237" t="s">
        <v>25</v>
      </c>
      <c r="RUK1217" s="238">
        <v>7</v>
      </c>
      <c r="RUL1217" s="238">
        <v>2</v>
      </c>
      <c r="RUM1217" s="239" t="s">
        <v>236</v>
      </c>
      <c r="RUN1217" s="240">
        <v>0</v>
      </c>
      <c r="RUO1217" s="240">
        <v>210</v>
      </c>
      <c r="RUP1217" s="235" t="e">
        <f>RUP1218+RUP1219</f>
        <v>#REF!</v>
      </c>
      <c r="RUQ1217" s="236" t="s">
        <v>28</v>
      </c>
      <c r="RUR1217" s="237" t="s">
        <v>25</v>
      </c>
      <c r="RUS1217" s="238">
        <v>7</v>
      </c>
      <c r="RUT1217" s="238">
        <v>2</v>
      </c>
      <c r="RUU1217" s="239" t="s">
        <v>236</v>
      </c>
      <c r="RUV1217" s="240">
        <v>0</v>
      </c>
      <c r="RUW1217" s="240">
        <v>210</v>
      </c>
      <c r="RUX1217" s="235" t="e">
        <f>RUX1218+RUX1219</f>
        <v>#REF!</v>
      </c>
      <c r="RUY1217" s="236" t="s">
        <v>28</v>
      </c>
      <c r="RUZ1217" s="237" t="s">
        <v>25</v>
      </c>
      <c r="RVA1217" s="238">
        <v>7</v>
      </c>
      <c r="RVB1217" s="238">
        <v>2</v>
      </c>
      <c r="RVC1217" s="239" t="s">
        <v>236</v>
      </c>
      <c r="RVD1217" s="240">
        <v>0</v>
      </c>
      <c r="RVE1217" s="240">
        <v>210</v>
      </c>
      <c r="RVF1217" s="235" t="e">
        <f>RVF1218+RVF1219</f>
        <v>#REF!</v>
      </c>
      <c r="RVG1217" s="236" t="s">
        <v>28</v>
      </c>
      <c r="RVH1217" s="237" t="s">
        <v>25</v>
      </c>
      <c r="RVI1217" s="238">
        <v>7</v>
      </c>
      <c r="RVJ1217" s="238">
        <v>2</v>
      </c>
      <c r="RVK1217" s="239" t="s">
        <v>236</v>
      </c>
      <c r="RVL1217" s="240">
        <v>0</v>
      </c>
      <c r="RVM1217" s="240">
        <v>210</v>
      </c>
      <c r="RVN1217" s="235" t="e">
        <f>RVN1218+RVN1219</f>
        <v>#REF!</v>
      </c>
      <c r="RVO1217" s="236" t="s">
        <v>28</v>
      </c>
      <c r="RVP1217" s="237" t="s">
        <v>25</v>
      </c>
      <c r="RVQ1217" s="238">
        <v>7</v>
      </c>
      <c r="RVR1217" s="238">
        <v>2</v>
      </c>
      <c r="RVS1217" s="239" t="s">
        <v>236</v>
      </c>
      <c r="RVT1217" s="240">
        <v>0</v>
      </c>
      <c r="RVU1217" s="240">
        <v>210</v>
      </c>
      <c r="RVV1217" s="235" t="e">
        <f>RVV1218+RVV1219</f>
        <v>#REF!</v>
      </c>
      <c r="RVW1217" s="236" t="s">
        <v>28</v>
      </c>
      <c r="RVX1217" s="237" t="s">
        <v>25</v>
      </c>
      <c r="RVY1217" s="238">
        <v>7</v>
      </c>
      <c r="RVZ1217" s="238">
        <v>2</v>
      </c>
      <c r="RWA1217" s="239" t="s">
        <v>236</v>
      </c>
      <c r="RWB1217" s="240">
        <v>0</v>
      </c>
      <c r="RWC1217" s="240">
        <v>210</v>
      </c>
      <c r="RWD1217" s="235" t="e">
        <f>RWD1218+RWD1219</f>
        <v>#REF!</v>
      </c>
      <c r="RWE1217" s="236" t="s">
        <v>28</v>
      </c>
      <c r="RWF1217" s="237" t="s">
        <v>25</v>
      </c>
      <c r="RWG1217" s="238">
        <v>7</v>
      </c>
      <c r="RWH1217" s="238">
        <v>2</v>
      </c>
      <c r="RWI1217" s="239" t="s">
        <v>236</v>
      </c>
      <c r="RWJ1217" s="240">
        <v>0</v>
      </c>
      <c r="RWK1217" s="240">
        <v>210</v>
      </c>
      <c r="RWL1217" s="235" t="e">
        <f>RWL1218+RWL1219</f>
        <v>#REF!</v>
      </c>
      <c r="RWM1217" s="236" t="s">
        <v>28</v>
      </c>
      <c r="RWN1217" s="237" t="s">
        <v>25</v>
      </c>
      <c r="RWO1217" s="238">
        <v>7</v>
      </c>
      <c r="RWP1217" s="238">
        <v>2</v>
      </c>
      <c r="RWQ1217" s="239" t="s">
        <v>236</v>
      </c>
      <c r="RWR1217" s="240">
        <v>0</v>
      </c>
      <c r="RWS1217" s="240">
        <v>210</v>
      </c>
      <c r="RWT1217" s="235" t="e">
        <f>RWT1218+RWT1219</f>
        <v>#REF!</v>
      </c>
      <c r="RWU1217" s="236" t="s">
        <v>28</v>
      </c>
      <c r="RWV1217" s="237" t="s">
        <v>25</v>
      </c>
      <c r="RWW1217" s="238">
        <v>7</v>
      </c>
      <c r="RWX1217" s="238">
        <v>2</v>
      </c>
      <c r="RWY1217" s="239" t="s">
        <v>236</v>
      </c>
      <c r="RWZ1217" s="240">
        <v>0</v>
      </c>
      <c r="RXA1217" s="240">
        <v>210</v>
      </c>
      <c r="RXB1217" s="235" t="e">
        <f>RXB1218+RXB1219</f>
        <v>#REF!</v>
      </c>
      <c r="RXC1217" s="236" t="s">
        <v>28</v>
      </c>
      <c r="RXD1217" s="237" t="s">
        <v>25</v>
      </c>
      <c r="RXE1217" s="238">
        <v>7</v>
      </c>
      <c r="RXF1217" s="238">
        <v>2</v>
      </c>
      <c r="RXG1217" s="239" t="s">
        <v>236</v>
      </c>
      <c r="RXH1217" s="240">
        <v>0</v>
      </c>
      <c r="RXI1217" s="240">
        <v>210</v>
      </c>
      <c r="RXJ1217" s="235" t="e">
        <f>RXJ1218+RXJ1219</f>
        <v>#REF!</v>
      </c>
      <c r="RXK1217" s="236" t="s">
        <v>28</v>
      </c>
      <c r="RXL1217" s="237" t="s">
        <v>25</v>
      </c>
      <c r="RXM1217" s="238">
        <v>7</v>
      </c>
      <c r="RXN1217" s="238">
        <v>2</v>
      </c>
      <c r="RXO1217" s="239" t="s">
        <v>236</v>
      </c>
      <c r="RXP1217" s="240">
        <v>0</v>
      </c>
      <c r="RXQ1217" s="240">
        <v>210</v>
      </c>
      <c r="RXR1217" s="235" t="e">
        <f>RXR1218+RXR1219</f>
        <v>#REF!</v>
      </c>
      <c r="RXS1217" s="236" t="s">
        <v>28</v>
      </c>
      <c r="RXT1217" s="237" t="s">
        <v>25</v>
      </c>
      <c r="RXU1217" s="238">
        <v>7</v>
      </c>
      <c r="RXV1217" s="238">
        <v>2</v>
      </c>
      <c r="RXW1217" s="239" t="s">
        <v>236</v>
      </c>
      <c r="RXX1217" s="240">
        <v>0</v>
      </c>
      <c r="RXY1217" s="240">
        <v>210</v>
      </c>
      <c r="RXZ1217" s="235" t="e">
        <f>RXZ1218+RXZ1219</f>
        <v>#REF!</v>
      </c>
      <c r="RYA1217" s="236" t="s">
        <v>28</v>
      </c>
      <c r="RYB1217" s="237" t="s">
        <v>25</v>
      </c>
      <c r="RYC1217" s="238">
        <v>7</v>
      </c>
      <c r="RYD1217" s="238">
        <v>2</v>
      </c>
      <c r="RYE1217" s="239" t="s">
        <v>236</v>
      </c>
      <c r="RYF1217" s="240">
        <v>0</v>
      </c>
      <c r="RYG1217" s="240">
        <v>210</v>
      </c>
      <c r="RYH1217" s="235" t="e">
        <f>RYH1218+RYH1219</f>
        <v>#REF!</v>
      </c>
      <c r="RYI1217" s="236" t="s">
        <v>28</v>
      </c>
      <c r="RYJ1217" s="237" t="s">
        <v>25</v>
      </c>
      <c r="RYK1217" s="238">
        <v>7</v>
      </c>
      <c r="RYL1217" s="238">
        <v>2</v>
      </c>
      <c r="RYM1217" s="239" t="s">
        <v>236</v>
      </c>
      <c r="RYN1217" s="240">
        <v>0</v>
      </c>
      <c r="RYO1217" s="240">
        <v>210</v>
      </c>
      <c r="RYP1217" s="235" t="e">
        <f>RYP1218+RYP1219</f>
        <v>#REF!</v>
      </c>
      <c r="RYQ1217" s="236" t="s">
        <v>28</v>
      </c>
      <c r="RYR1217" s="237" t="s">
        <v>25</v>
      </c>
      <c r="RYS1217" s="238">
        <v>7</v>
      </c>
      <c r="RYT1217" s="238">
        <v>2</v>
      </c>
      <c r="RYU1217" s="239" t="s">
        <v>236</v>
      </c>
      <c r="RYV1217" s="240">
        <v>0</v>
      </c>
      <c r="RYW1217" s="240">
        <v>210</v>
      </c>
      <c r="RYX1217" s="235" t="e">
        <f>RYX1218+RYX1219</f>
        <v>#REF!</v>
      </c>
      <c r="RYY1217" s="236" t="s">
        <v>28</v>
      </c>
      <c r="RYZ1217" s="237" t="s">
        <v>25</v>
      </c>
      <c r="RZA1217" s="238">
        <v>7</v>
      </c>
      <c r="RZB1217" s="238">
        <v>2</v>
      </c>
      <c r="RZC1217" s="239" t="s">
        <v>236</v>
      </c>
      <c r="RZD1217" s="240">
        <v>0</v>
      </c>
      <c r="RZE1217" s="240">
        <v>210</v>
      </c>
      <c r="RZF1217" s="235" t="e">
        <f>RZF1218+RZF1219</f>
        <v>#REF!</v>
      </c>
      <c r="RZG1217" s="236" t="s">
        <v>28</v>
      </c>
      <c r="RZH1217" s="237" t="s">
        <v>25</v>
      </c>
      <c r="RZI1217" s="238">
        <v>7</v>
      </c>
      <c r="RZJ1217" s="238">
        <v>2</v>
      </c>
      <c r="RZK1217" s="239" t="s">
        <v>236</v>
      </c>
      <c r="RZL1217" s="240">
        <v>0</v>
      </c>
      <c r="RZM1217" s="240">
        <v>210</v>
      </c>
      <c r="RZN1217" s="235" t="e">
        <f>RZN1218+RZN1219</f>
        <v>#REF!</v>
      </c>
      <c r="RZO1217" s="236" t="s">
        <v>28</v>
      </c>
      <c r="RZP1217" s="237" t="s">
        <v>25</v>
      </c>
      <c r="RZQ1217" s="238">
        <v>7</v>
      </c>
      <c r="RZR1217" s="238">
        <v>2</v>
      </c>
      <c r="RZS1217" s="239" t="s">
        <v>236</v>
      </c>
      <c r="RZT1217" s="240">
        <v>0</v>
      </c>
      <c r="RZU1217" s="240">
        <v>210</v>
      </c>
      <c r="RZV1217" s="235" t="e">
        <f>RZV1218+RZV1219</f>
        <v>#REF!</v>
      </c>
      <c r="RZW1217" s="236" t="s">
        <v>28</v>
      </c>
      <c r="RZX1217" s="237" t="s">
        <v>25</v>
      </c>
      <c r="RZY1217" s="238">
        <v>7</v>
      </c>
      <c r="RZZ1217" s="238">
        <v>2</v>
      </c>
      <c r="SAA1217" s="239" t="s">
        <v>236</v>
      </c>
      <c r="SAB1217" s="240">
        <v>0</v>
      </c>
      <c r="SAC1217" s="240">
        <v>210</v>
      </c>
      <c r="SAD1217" s="235" t="e">
        <f>SAD1218+SAD1219</f>
        <v>#REF!</v>
      </c>
      <c r="SAE1217" s="236" t="s">
        <v>28</v>
      </c>
      <c r="SAF1217" s="237" t="s">
        <v>25</v>
      </c>
      <c r="SAG1217" s="238">
        <v>7</v>
      </c>
      <c r="SAH1217" s="238">
        <v>2</v>
      </c>
      <c r="SAI1217" s="239" t="s">
        <v>236</v>
      </c>
      <c r="SAJ1217" s="240">
        <v>0</v>
      </c>
      <c r="SAK1217" s="240">
        <v>210</v>
      </c>
      <c r="SAL1217" s="235" t="e">
        <f>SAL1218+SAL1219</f>
        <v>#REF!</v>
      </c>
      <c r="SAM1217" s="236" t="s">
        <v>28</v>
      </c>
      <c r="SAN1217" s="237" t="s">
        <v>25</v>
      </c>
      <c r="SAO1217" s="238">
        <v>7</v>
      </c>
      <c r="SAP1217" s="238">
        <v>2</v>
      </c>
      <c r="SAQ1217" s="239" t="s">
        <v>236</v>
      </c>
      <c r="SAR1217" s="240">
        <v>0</v>
      </c>
      <c r="SAS1217" s="240">
        <v>210</v>
      </c>
      <c r="SAT1217" s="235" t="e">
        <f>SAT1218+SAT1219</f>
        <v>#REF!</v>
      </c>
      <c r="SAU1217" s="236" t="s">
        <v>28</v>
      </c>
      <c r="SAV1217" s="237" t="s">
        <v>25</v>
      </c>
      <c r="SAW1217" s="238">
        <v>7</v>
      </c>
      <c r="SAX1217" s="238">
        <v>2</v>
      </c>
      <c r="SAY1217" s="239" t="s">
        <v>236</v>
      </c>
      <c r="SAZ1217" s="240">
        <v>0</v>
      </c>
      <c r="SBA1217" s="240">
        <v>210</v>
      </c>
      <c r="SBB1217" s="235" t="e">
        <f>SBB1218+SBB1219</f>
        <v>#REF!</v>
      </c>
      <c r="SBC1217" s="236" t="s">
        <v>28</v>
      </c>
      <c r="SBD1217" s="237" t="s">
        <v>25</v>
      </c>
      <c r="SBE1217" s="238">
        <v>7</v>
      </c>
      <c r="SBF1217" s="238">
        <v>2</v>
      </c>
      <c r="SBG1217" s="239" t="s">
        <v>236</v>
      </c>
      <c r="SBH1217" s="240">
        <v>0</v>
      </c>
      <c r="SBI1217" s="240">
        <v>210</v>
      </c>
      <c r="SBJ1217" s="235" t="e">
        <f>SBJ1218+SBJ1219</f>
        <v>#REF!</v>
      </c>
      <c r="SBK1217" s="236" t="s">
        <v>28</v>
      </c>
      <c r="SBL1217" s="237" t="s">
        <v>25</v>
      </c>
      <c r="SBM1217" s="238">
        <v>7</v>
      </c>
      <c r="SBN1217" s="238">
        <v>2</v>
      </c>
      <c r="SBO1217" s="239" t="s">
        <v>236</v>
      </c>
      <c r="SBP1217" s="240">
        <v>0</v>
      </c>
      <c r="SBQ1217" s="240">
        <v>210</v>
      </c>
      <c r="SBR1217" s="235" t="e">
        <f>SBR1218+SBR1219</f>
        <v>#REF!</v>
      </c>
      <c r="SBS1217" s="236" t="s">
        <v>28</v>
      </c>
      <c r="SBT1217" s="237" t="s">
        <v>25</v>
      </c>
      <c r="SBU1217" s="238">
        <v>7</v>
      </c>
      <c r="SBV1217" s="238">
        <v>2</v>
      </c>
      <c r="SBW1217" s="239" t="s">
        <v>236</v>
      </c>
      <c r="SBX1217" s="240">
        <v>0</v>
      </c>
      <c r="SBY1217" s="240">
        <v>210</v>
      </c>
      <c r="SBZ1217" s="235" t="e">
        <f>SBZ1218+SBZ1219</f>
        <v>#REF!</v>
      </c>
      <c r="SCA1217" s="236" t="s">
        <v>28</v>
      </c>
      <c r="SCB1217" s="237" t="s">
        <v>25</v>
      </c>
      <c r="SCC1217" s="238">
        <v>7</v>
      </c>
      <c r="SCD1217" s="238">
        <v>2</v>
      </c>
      <c r="SCE1217" s="239" t="s">
        <v>236</v>
      </c>
      <c r="SCF1217" s="240">
        <v>0</v>
      </c>
      <c r="SCG1217" s="240">
        <v>210</v>
      </c>
      <c r="SCH1217" s="235" t="e">
        <f>SCH1218+SCH1219</f>
        <v>#REF!</v>
      </c>
      <c r="SCI1217" s="236" t="s">
        <v>28</v>
      </c>
      <c r="SCJ1217" s="237" t="s">
        <v>25</v>
      </c>
      <c r="SCK1217" s="238">
        <v>7</v>
      </c>
      <c r="SCL1217" s="238">
        <v>2</v>
      </c>
      <c r="SCM1217" s="239" t="s">
        <v>236</v>
      </c>
      <c r="SCN1217" s="240">
        <v>0</v>
      </c>
      <c r="SCO1217" s="240">
        <v>210</v>
      </c>
      <c r="SCP1217" s="235" t="e">
        <f>SCP1218+SCP1219</f>
        <v>#REF!</v>
      </c>
      <c r="SCQ1217" s="236" t="s">
        <v>28</v>
      </c>
      <c r="SCR1217" s="237" t="s">
        <v>25</v>
      </c>
      <c r="SCS1217" s="238">
        <v>7</v>
      </c>
      <c r="SCT1217" s="238">
        <v>2</v>
      </c>
      <c r="SCU1217" s="239" t="s">
        <v>236</v>
      </c>
      <c r="SCV1217" s="240">
        <v>0</v>
      </c>
      <c r="SCW1217" s="240">
        <v>210</v>
      </c>
      <c r="SCX1217" s="235" t="e">
        <f>SCX1218+SCX1219</f>
        <v>#REF!</v>
      </c>
      <c r="SCY1217" s="236" t="s">
        <v>28</v>
      </c>
      <c r="SCZ1217" s="237" t="s">
        <v>25</v>
      </c>
      <c r="SDA1217" s="238">
        <v>7</v>
      </c>
      <c r="SDB1217" s="238">
        <v>2</v>
      </c>
      <c r="SDC1217" s="239" t="s">
        <v>236</v>
      </c>
      <c r="SDD1217" s="240">
        <v>0</v>
      </c>
      <c r="SDE1217" s="240">
        <v>210</v>
      </c>
      <c r="SDF1217" s="235" t="e">
        <f>SDF1218+SDF1219</f>
        <v>#REF!</v>
      </c>
      <c r="SDG1217" s="236" t="s">
        <v>28</v>
      </c>
      <c r="SDH1217" s="237" t="s">
        <v>25</v>
      </c>
      <c r="SDI1217" s="238">
        <v>7</v>
      </c>
      <c r="SDJ1217" s="238">
        <v>2</v>
      </c>
      <c r="SDK1217" s="239" t="s">
        <v>236</v>
      </c>
      <c r="SDL1217" s="240">
        <v>0</v>
      </c>
      <c r="SDM1217" s="240">
        <v>210</v>
      </c>
      <c r="SDN1217" s="235" t="e">
        <f>SDN1218+SDN1219</f>
        <v>#REF!</v>
      </c>
      <c r="SDO1217" s="236" t="s">
        <v>28</v>
      </c>
      <c r="SDP1217" s="237" t="s">
        <v>25</v>
      </c>
      <c r="SDQ1217" s="238">
        <v>7</v>
      </c>
      <c r="SDR1217" s="238">
        <v>2</v>
      </c>
      <c r="SDS1217" s="239" t="s">
        <v>236</v>
      </c>
      <c r="SDT1217" s="240">
        <v>0</v>
      </c>
      <c r="SDU1217" s="240">
        <v>210</v>
      </c>
      <c r="SDV1217" s="235" t="e">
        <f>SDV1218+SDV1219</f>
        <v>#REF!</v>
      </c>
      <c r="SDW1217" s="236" t="s">
        <v>28</v>
      </c>
      <c r="SDX1217" s="237" t="s">
        <v>25</v>
      </c>
      <c r="SDY1217" s="238">
        <v>7</v>
      </c>
      <c r="SDZ1217" s="238">
        <v>2</v>
      </c>
      <c r="SEA1217" s="239" t="s">
        <v>236</v>
      </c>
      <c r="SEB1217" s="240">
        <v>0</v>
      </c>
      <c r="SEC1217" s="240">
        <v>210</v>
      </c>
      <c r="SED1217" s="235" t="e">
        <f>SED1218+SED1219</f>
        <v>#REF!</v>
      </c>
      <c r="SEE1217" s="236" t="s">
        <v>28</v>
      </c>
      <c r="SEF1217" s="237" t="s">
        <v>25</v>
      </c>
      <c r="SEG1217" s="238">
        <v>7</v>
      </c>
      <c r="SEH1217" s="238">
        <v>2</v>
      </c>
      <c r="SEI1217" s="239" t="s">
        <v>236</v>
      </c>
      <c r="SEJ1217" s="240">
        <v>0</v>
      </c>
      <c r="SEK1217" s="240">
        <v>210</v>
      </c>
      <c r="SEL1217" s="235" t="e">
        <f>SEL1218+SEL1219</f>
        <v>#REF!</v>
      </c>
      <c r="SEM1217" s="236" t="s">
        <v>28</v>
      </c>
      <c r="SEN1217" s="237" t="s">
        <v>25</v>
      </c>
      <c r="SEO1217" s="238">
        <v>7</v>
      </c>
      <c r="SEP1217" s="238">
        <v>2</v>
      </c>
      <c r="SEQ1217" s="239" t="s">
        <v>236</v>
      </c>
      <c r="SER1217" s="240">
        <v>0</v>
      </c>
      <c r="SES1217" s="240">
        <v>210</v>
      </c>
      <c r="SET1217" s="235" t="e">
        <f>SET1218+SET1219</f>
        <v>#REF!</v>
      </c>
      <c r="SEU1217" s="236" t="s">
        <v>28</v>
      </c>
      <c r="SEV1217" s="237" t="s">
        <v>25</v>
      </c>
      <c r="SEW1217" s="238">
        <v>7</v>
      </c>
      <c r="SEX1217" s="238">
        <v>2</v>
      </c>
      <c r="SEY1217" s="239" t="s">
        <v>236</v>
      </c>
      <c r="SEZ1217" s="240">
        <v>0</v>
      </c>
      <c r="SFA1217" s="240">
        <v>210</v>
      </c>
      <c r="SFB1217" s="235" t="e">
        <f>SFB1218+SFB1219</f>
        <v>#REF!</v>
      </c>
      <c r="SFC1217" s="236" t="s">
        <v>28</v>
      </c>
      <c r="SFD1217" s="237" t="s">
        <v>25</v>
      </c>
      <c r="SFE1217" s="238">
        <v>7</v>
      </c>
      <c r="SFF1217" s="238">
        <v>2</v>
      </c>
      <c r="SFG1217" s="239" t="s">
        <v>236</v>
      </c>
      <c r="SFH1217" s="240">
        <v>0</v>
      </c>
      <c r="SFI1217" s="240">
        <v>210</v>
      </c>
      <c r="SFJ1217" s="235" t="e">
        <f>SFJ1218+SFJ1219</f>
        <v>#REF!</v>
      </c>
      <c r="SFK1217" s="236" t="s">
        <v>28</v>
      </c>
      <c r="SFL1217" s="237" t="s">
        <v>25</v>
      </c>
      <c r="SFM1217" s="238">
        <v>7</v>
      </c>
      <c r="SFN1217" s="238">
        <v>2</v>
      </c>
      <c r="SFO1217" s="239" t="s">
        <v>236</v>
      </c>
      <c r="SFP1217" s="240">
        <v>0</v>
      </c>
      <c r="SFQ1217" s="240">
        <v>210</v>
      </c>
      <c r="SFR1217" s="235" t="e">
        <f>SFR1218+SFR1219</f>
        <v>#REF!</v>
      </c>
      <c r="SFS1217" s="236" t="s">
        <v>28</v>
      </c>
      <c r="SFT1217" s="237" t="s">
        <v>25</v>
      </c>
      <c r="SFU1217" s="238">
        <v>7</v>
      </c>
      <c r="SFV1217" s="238">
        <v>2</v>
      </c>
      <c r="SFW1217" s="239" t="s">
        <v>236</v>
      </c>
      <c r="SFX1217" s="240">
        <v>0</v>
      </c>
      <c r="SFY1217" s="240">
        <v>210</v>
      </c>
      <c r="SFZ1217" s="235" t="e">
        <f>SFZ1218+SFZ1219</f>
        <v>#REF!</v>
      </c>
      <c r="SGA1217" s="236" t="s">
        <v>28</v>
      </c>
      <c r="SGB1217" s="237" t="s">
        <v>25</v>
      </c>
      <c r="SGC1217" s="238">
        <v>7</v>
      </c>
      <c r="SGD1217" s="238">
        <v>2</v>
      </c>
      <c r="SGE1217" s="239" t="s">
        <v>236</v>
      </c>
      <c r="SGF1217" s="240">
        <v>0</v>
      </c>
      <c r="SGG1217" s="240">
        <v>210</v>
      </c>
      <c r="SGH1217" s="235" t="e">
        <f>SGH1218+SGH1219</f>
        <v>#REF!</v>
      </c>
      <c r="SGI1217" s="236" t="s">
        <v>28</v>
      </c>
      <c r="SGJ1217" s="237" t="s">
        <v>25</v>
      </c>
      <c r="SGK1217" s="238">
        <v>7</v>
      </c>
      <c r="SGL1217" s="238">
        <v>2</v>
      </c>
      <c r="SGM1217" s="239" t="s">
        <v>236</v>
      </c>
      <c r="SGN1217" s="240">
        <v>0</v>
      </c>
      <c r="SGO1217" s="240">
        <v>210</v>
      </c>
      <c r="SGP1217" s="235" t="e">
        <f>SGP1218+SGP1219</f>
        <v>#REF!</v>
      </c>
      <c r="SGQ1217" s="236" t="s">
        <v>28</v>
      </c>
      <c r="SGR1217" s="237" t="s">
        <v>25</v>
      </c>
      <c r="SGS1217" s="238">
        <v>7</v>
      </c>
      <c r="SGT1217" s="238">
        <v>2</v>
      </c>
      <c r="SGU1217" s="239" t="s">
        <v>236</v>
      </c>
      <c r="SGV1217" s="240">
        <v>0</v>
      </c>
      <c r="SGW1217" s="240">
        <v>210</v>
      </c>
      <c r="SGX1217" s="235" t="e">
        <f>SGX1218+SGX1219</f>
        <v>#REF!</v>
      </c>
      <c r="SGY1217" s="236" t="s">
        <v>28</v>
      </c>
      <c r="SGZ1217" s="237" t="s">
        <v>25</v>
      </c>
      <c r="SHA1217" s="238">
        <v>7</v>
      </c>
      <c r="SHB1217" s="238">
        <v>2</v>
      </c>
      <c r="SHC1217" s="239" t="s">
        <v>236</v>
      </c>
      <c r="SHD1217" s="240">
        <v>0</v>
      </c>
      <c r="SHE1217" s="240">
        <v>210</v>
      </c>
      <c r="SHF1217" s="235" t="e">
        <f>SHF1218+SHF1219</f>
        <v>#REF!</v>
      </c>
      <c r="SHG1217" s="236" t="s">
        <v>28</v>
      </c>
      <c r="SHH1217" s="237" t="s">
        <v>25</v>
      </c>
      <c r="SHI1217" s="238">
        <v>7</v>
      </c>
      <c r="SHJ1217" s="238">
        <v>2</v>
      </c>
      <c r="SHK1217" s="239" t="s">
        <v>236</v>
      </c>
      <c r="SHL1217" s="240">
        <v>0</v>
      </c>
      <c r="SHM1217" s="240">
        <v>210</v>
      </c>
      <c r="SHN1217" s="235" t="e">
        <f>SHN1218+SHN1219</f>
        <v>#REF!</v>
      </c>
      <c r="SHO1217" s="236" t="s">
        <v>28</v>
      </c>
      <c r="SHP1217" s="237" t="s">
        <v>25</v>
      </c>
      <c r="SHQ1217" s="238">
        <v>7</v>
      </c>
      <c r="SHR1217" s="238">
        <v>2</v>
      </c>
      <c r="SHS1217" s="239" t="s">
        <v>236</v>
      </c>
      <c r="SHT1217" s="240">
        <v>0</v>
      </c>
      <c r="SHU1217" s="240">
        <v>210</v>
      </c>
      <c r="SHV1217" s="235" t="e">
        <f>SHV1218+SHV1219</f>
        <v>#REF!</v>
      </c>
      <c r="SHW1217" s="236" t="s">
        <v>28</v>
      </c>
      <c r="SHX1217" s="237" t="s">
        <v>25</v>
      </c>
      <c r="SHY1217" s="238">
        <v>7</v>
      </c>
      <c r="SHZ1217" s="238">
        <v>2</v>
      </c>
      <c r="SIA1217" s="239" t="s">
        <v>236</v>
      </c>
      <c r="SIB1217" s="240">
        <v>0</v>
      </c>
      <c r="SIC1217" s="240">
        <v>210</v>
      </c>
      <c r="SID1217" s="235" t="e">
        <f>SID1218+SID1219</f>
        <v>#REF!</v>
      </c>
      <c r="SIE1217" s="236" t="s">
        <v>28</v>
      </c>
      <c r="SIF1217" s="237" t="s">
        <v>25</v>
      </c>
      <c r="SIG1217" s="238">
        <v>7</v>
      </c>
      <c r="SIH1217" s="238">
        <v>2</v>
      </c>
      <c r="SII1217" s="239" t="s">
        <v>236</v>
      </c>
      <c r="SIJ1217" s="240">
        <v>0</v>
      </c>
      <c r="SIK1217" s="240">
        <v>210</v>
      </c>
      <c r="SIL1217" s="235" t="e">
        <f>SIL1218+SIL1219</f>
        <v>#REF!</v>
      </c>
      <c r="SIM1217" s="236" t="s">
        <v>28</v>
      </c>
      <c r="SIN1217" s="237" t="s">
        <v>25</v>
      </c>
      <c r="SIO1217" s="238">
        <v>7</v>
      </c>
      <c r="SIP1217" s="238">
        <v>2</v>
      </c>
      <c r="SIQ1217" s="239" t="s">
        <v>236</v>
      </c>
      <c r="SIR1217" s="240">
        <v>0</v>
      </c>
      <c r="SIS1217" s="240">
        <v>210</v>
      </c>
      <c r="SIT1217" s="235" t="e">
        <f>SIT1218+SIT1219</f>
        <v>#REF!</v>
      </c>
      <c r="SIU1217" s="236" t="s">
        <v>28</v>
      </c>
      <c r="SIV1217" s="237" t="s">
        <v>25</v>
      </c>
      <c r="SIW1217" s="238">
        <v>7</v>
      </c>
      <c r="SIX1217" s="238">
        <v>2</v>
      </c>
      <c r="SIY1217" s="239" t="s">
        <v>236</v>
      </c>
      <c r="SIZ1217" s="240">
        <v>0</v>
      </c>
      <c r="SJA1217" s="240">
        <v>210</v>
      </c>
      <c r="SJB1217" s="235" t="e">
        <f>SJB1218+SJB1219</f>
        <v>#REF!</v>
      </c>
      <c r="SJC1217" s="236" t="s">
        <v>28</v>
      </c>
      <c r="SJD1217" s="237" t="s">
        <v>25</v>
      </c>
      <c r="SJE1217" s="238">
        <v>7</v>
      </c>
      <c r="SJF1217" s="238">
        <v>2</v>
      </c>
      <c r="SJG1217" s="239" t="s">
        <v>236</v>
      </c>
      <c r="SJH1217" s="240">
        <v>0</v>
      </c>
      <c r="SJI1217" s="240">
        <v>210</v>
      </c>
      <c r="SJJ1217" s="235" t="e">
        <f>SJJ1218+SJJ1219</f>
        <v>#REF!</v>
      </c>
      <c r="SJK1217" s="236" t="s">
        <v>28</v>
      </c>
      <c r="SJL1217" s="237" t="s">
        <v>25</v>
      </c>
      <c r="SJM1217" s="238">
        <v>7</v>
      </c>
      <c r="SJN1217" s="238">
        <v>2</v>
      </c>
      <c r="SJO1217" s="239" t="s">
        <v>236</v>
      </c>
      <c r="SJP1217" s="240">
        <v>0</v>
      </c>
      <c r="SJQ1217" s="240">
        <v>210</v>
      </c>
      <c r="SJR1217" s="235" t="e">
        <f>SJR1218+SJR1219</f>
        <v>#REF!</v>
      </c>
      <c r="SJS1217" s="236" t="s">
        <v>28</v>
      </c>
      <c r="SJT1217" s="237" t="s">
        <v>25</v>
      </c>
      <c r="SJU1217" s="238">
        <v>7</v>
      </c>
      <c r="SJV1217" s="238">
        <v>2</v>
      </c>
      <c r="SJW1217" s="239" t="s">
        <v>236</v>
      </c>
      <c r="SJX1217" s="240">
        <v>0</v>
      </c>
      <c r="SJY1217" s="240">
        <v>210</v>
      </c>
      <c r="SJZ1217" s="235" t="e">
        <f>SJZ1218+SJZ1219</f>
        <v>#REF!</v>
      </c>
      <c r="SKA1217" s="236" t="s">
        <v>28</v>
      </c>
      <c r="SKB1217" s="237" t="s">
        <v>25</v>
      </c>
      <c r="SKC1217" s="238">
        <v>7</v>
      </c>
      <c r="SKD1217" s="238">
        <v>2</v>
      </c>
      <c r="SKE1217" s="239" t="s">
        <v>236</v>
      </c>
      <c r="SKF1217" s="240">
        <v>0</v>
      </c>
      <c r="SKG1217" s="240">
        <v>210</v>
      </c>
      <c r="SKH1217" s="235" t="e">
        <f>SKH1218+SKH1219</f>
        <v>#REF!</v>
      </c>
      <c r="SKI1217" s="236" t="s">
        <v>28</v>
      </c>
      <c r="SKJ1217" s="237" t="s">
        <v>25</v>
      </c>
      <c r="SKK1217" s="238">
        <v>7</v>
      </c>
      <c r="SKL1217" s="238">
        <v>2</v>
      </c>
      <c r="SKM1217" s="239" t="s">
        <v>236</v>
      </c>
      <c r="SKN1217" s="240">
        <v>0</v>
      </c>
      <c r="SKO1217" s="240">
        <v>210</v>
      </c>
      <c r="SKP1217" s="235" t="e">
        <f>SKP1218+SKP1219</f>
        <v>#REF!</v>
      </c>
      <c r="SKQ1217" s="236" t="s">
        <v>28</v>
      </c>
      <c r="SKR1217" s="237" t="s">
        <v>25</v>
      </c>
      <c r="SKS1217" s="238">
        <v>7</v>
      </c>
      <c r="SKT1217" s="238">
        <v>2</v>
      </c>
      <c r="SKU1217" s="239" t="s">
        <v>236</v>
      </c>
      <c r="SKV1217" s="240">
        <v>0</v>
      </c>
      <c r="SKW1217" s="240">
        <v>210</v>
      </c>
      <c r="SKX1217" s="235" t="e">
        <f>SKX1218+SKX1219</f>
        <v>#REF!</v>
      </c>
      <c r="SKY1217" s="236" t="s">
        <v>28</v>
      </c>
      <c r="SKZ1217" s="237" t="s">
        <v>25</v>
      </c>
      <c r="SLA1217" s="238">
        <v>7</v>
      </c>
      <c r="SLB1217" s="238">
        <v>2</v>
      </c>
      <c r="SLC1217" s="239" t="s">
        <v>236</v>
      </c>
      <c r="SLD1217" s="240">
        <v>0</v>
      </c>
      <c r="SLE1217" s="240">
        <v>210</v>
      </c>
      <c r="SLF1217" s="235" t="e">
        <f>SLF1218+SLF1219</f>
        <v>#REF!</v>
      </c>
      <c r="SLG1217" s="236" t="s">
        <v>28</v>
      </c>
      <c r="SLH1217" s="237" t="s">
        <v>25</v>
      </c>
      <c r="SLI1217" s="238">
        <v>7</v>
      </c>
      <c r="SLJ1217" s="238">
        <v>2</v>
      </c>
      <c r="SLK1217" s="239" t="s">
        <v>236</v>
      </c>
      <c r="SLL1217" s="240">
        <v>0</v>
      </c>
      <c r="SLM1217" s="240">
        <v>210</v>
      </c>
      <c r="SLN1217" s="235" t="e">
        <f>SLN1218+SLN1219</f>
        <v>#REF!</v>
      </c>
      <c r="SLO1217" s="236" t="s">
        <v>28</v>
      </c>
      <c r="SLP1217" s="237" t="s">
        <v>25</v>
      </c>
      <c r="SLQ1217" s="238">
        <v>7</v>
      </c>
      <c r="SLR1217" s="238">
        <v>2</v>
      </c>
      <c r="SLS1217" s="239" t="s">
        <v>236</v>
      </c>
      <c r="SLT1217" s="240">
        <v>0</v>
      </c>
      <c r="SLU1217" s="240">
        <v>210</v>
      </c>
      <c r="SLV1217" s="235" t="e">
        <f>SLV1218+SLV1219</f>
        <v>#REF!</v>
      </c>
      <c r="SLW1217" s="236" t="s">
        <v>28</v>
      </c>
      <c r="SLX1217" s="237" t="s">
        <v>25</v>
      </c>
      <c r="SLY1217" s="238">
        <v>7</v>
      </c>
      <c r="SLZ1217" s="238">
        <v>2</v>
      </c>
      <c r="SMA1217" s="239" t="s">
        <v>236</v>
      </c>
      <c r="SMB1217" s="240">
        <v>0</v>
      </c>
      <c r="SMC1217" s="240">
        <v>210</v>
      </c>
      <c r="SMD1217" s="235" t="e">
        <f>SMD1218+SMD1219</f>
        <v>#REF!</v>
      </c>
      <c r="SME1217" s="236" t="s">
        <v>28</v>
      </c>
      <c r="SMF1217" s="237" t="s">
        <v>25</v>
      </c>
      <c r="SMG1217" s="238">
        <v>7</v>
      </c>
      <c r="SMH1217" s="238">
        <v>2</v>
      </c>
      <c r="SMI1217" s="239" t="s">
        <v>236</v>
      </c>
      <c r="SMJ1217" s="240">
        <v>0</v>
      </c>
      <c r="SMK1217" s="240">
        <v>210</v>
      </c>
      <c r="SML1217" s="235" t="e">
        <f>SML1218+SML1219</f>
        <v>#REF!</v>
      </c>
      <c r="SMM1217" s="236" t="s">
        <v>28</v>
      </c>
      <c r="SMN1217" s="237" t="s">
        <v>25</v>
      </c>
      <c r="SMO1217" s="238">
        <v>7</v>
      </c>
      <c r="SMP1217" s="238">
        <v>2</v>
      </c>
      <c r="SMQ1217" s="239" t="s">
        <v>236</v>
      </c>
      <c r="SMR1217" s="240">
        <v>0</v>
      </c>
      <c r="SMS1217" s="240">
        <v>210</v>
      </c>
      <c r="SMT1217" s="235" t="e">
        <f>SMT1218+SMT1219</f>
        <v>#REF!</v>
      </c>
      <c r="SMU1217" s="236" t="s">
        <v>28</v>
      </c>
      <c r="SMV1217" s="237" t="s">
        <v>25</v>
      </c>
      <c r="SMW1217" s="238">
        <v>7</v>
      </c>
      <c r="SMX1217" s="238">
        <v>2</v>
      </c>
      <c r="SMY1217" s="239" t="s">
        <v>236</v>
      </c>
      <c r="SMZ1217" s="240">
        <v>0</v>
      </c>
      <c r="SNA1217" s="240">
        <v>210</v>
      </c>
      <c r="SNB1217" s="235" t="e">
        <f>SNB1218+SNB1219</f>
        <v>#REF!</v>
      </c>
      <c r="SNC1217" s="236" t="s">
        <v>28</v>
      </c>
      <c r="SND1217" s="237" t="s">
        <v>25</v>
      </c>
      <c r="SNE1217" s="238">
        <v>7</v>
      </c>
      <c r="SNF1217" s="238">
        <v>2</v>
      </c>
      <c r="SNG1217" s="239" t="s">
        <v>236</v>
      </c>
      <c r="SNH1217" s="240">
        <v>0</v>
      </c>
      <c r="SNI1217" s="240">
        <v>210</v>
      </c>
      <c r="SNJ1217" s="235" t="e">
        <f>SNJ1218+SNJ1219</f>
        <v>#REF!</v>
      </c>
      <c r="SNK1217" s="236" t="s">
        <v>28</v>
      </c>
      <c r="SNL1217" s="237" t="s">
        <v>25</v>
      </c>
      <c r="SNM1217" s="238">
        <v>7</v>
      </c>
      <c r="SNN1217" s="238">
        <v>2</v>
      </c>
      <c r="SNO1217" s="239" t="s">
        <v>236</v>
      </c>
      <c r="SNP1217" s="240">
        <v>0</v>
      </c>
      <c r="SNQ1217" s="240">
        <v>210</v>
      </c>
      <c r="SNR1217" s="235" t="e">
        <f>SNR1218+SNR1219</f>
        <v>#REF!</v>
      </c>
      <c r="SNS1217" s="236" t="s">
        <v>28</v>
      </c>
      <c r="SNT1217" s="237" t="s">
        <v>25</v>
      </c>
      <c r="SNU1217" s="238">
        <v>7</v>
      </c>
      <c r="SNV1217" s="238">
        <v>2</v>
      </c>
      <c r="SNW1217" s="239" t="s">
        <v>236</v>
      </c>
      <c r="SNX1217" s="240">
        <v>0</v>
      </c>
      <c r="SNY1217" s="240">
        <v>210</v>
      </c>
      <c r="SNZ1217" s="235" t="e">
        <f>SNZ1218+SNZ1219</f>
        <v>#REF!</v>
      </c>
      <c r="SOA1217" s="236" t="s">
        <v>28</v>
      </c>
      <c r="SOB1217" s="237" t="s">
        <v>25</v>
      </c>
      <c r="SOC1217" s="238">
        <v>7</v>
      </c>
      <c r="SOD1217" s="238">
        <v>2</v>
      </c>
      <c r="SOE1217" s="239" t="s">
        <v>236</v>
      </c>
      <c r="SOF1217" s="240">
        <v>0</v>
      </c>
      <c r="SOG1217" s="240">
        <v>210</v>
      </c>
      <c r="SOH1217" s="235" t="e">
        <f>SOH1218+SOH1219</f>
        <v>#REF!</v>
      </c>
      <c r="SOI1217" s="236" t="s">
        <v>28</v>
      </c>
      <c r="SOJ1217" s="237" t="s">
        <v>25</v>
      </c>
      <c r="SOK1217" s="238">
        <v>7</v>
      </c>
      <c r="SOL1217" s="238">
        <v>2</v>
      </c>
      <c r="SOM1217" s="239" t="s">
        <v>236</v>
      </c>
      <c r="SON1217" s="240">
        <v>0</v>
      </c>
      <c r="SOO1217" s="240">
        <v>210</v>
      </c>
      <c r="SOP1217" s="235" t="e">
        <f>SOP1218+SOP1219</f>
        <v>#REF!</v>
      </c>
      <c r="SOQ1217" s="236" t="s">
        <v>28</v>
      </c>
      <c r="SOR1217" s="237" t="s">
        <v>25</v>
      </c>
      <c r="SOS1217" s="238">
        <v>7</v>
      </c>
      <c r="SOT1217" s="238">
        <v>2</v>
      </c>
      <c r="SOU1217" s="239" t="s">
        <v>236</v>
      </c>
      <c r="SOV1217" s="240">
        <v>0</v>
      </c>
      <c r="SOW1217" s="240">
        <v>210</v>
      </c>
      <c r="SOX1217" s="235" t="e">
        <f>SOX1218+SOX1219</f>
        <v>#REF!</v>
      </c>
      <c r="SOY1217" s="236" t="s">
        <v>28</v>
      </c>
      <c r="SOZ1217" s="237" t="s">
        <v>25</v>
      </c>
      <c r="SPA1217" s="238">
        <v>7</v>
      </c>
      <c r="SPB1217" s="238">
        <v>2</v>
      </c>
      <c r="SPC1217" s="239" t="s">
        <v>236</v>
      </c>
      <c r="SPD1217" s="240">
        <v>0</v>
      </c>
      <c r="SPE1217" s="240">
        <v>210</v>
      </c>
      <c r="SPF1217" s="235" t="e">
        <f>SPF1218+SPF1219</f>
        <v>#REF!</v>
      </c>
      <c r="SPG1217" s="236" t="s">
        <v>28</v>
      </c>
      <c r="SPH1217" s="237" t="s">
        <v>25</v>
      </c>
      <c r="SPI1217" s="238">
        <v>7</v>
      </c>
      <c r="SPJ1217" s="238">
        <v>2</v>
      </c>
      <c r="SPK1217" s="239" t="s">
        <v>236</v>
      </c>
      <c r="SPL1217" s="240">
        <v>0</v>
      </c>
      <c r="SPM1217" s="240">
        <v>210</v>
      </c>
      <c r="SPN1217" s="235" t="e">
        <f>SPN1218+SPN1219</f>
        <v>#REF!</v>
      </c>
      <c r="SPO1217" s="236" t="s">
        <v>28</v>
      </c>
      <c r="SPP1217" s="237" t="s">
        <v>25</v>
      </c>
      <c r="SPQ1217" s="238">
        <v>7</v>
      </c>
      <c r="SPR1217" s="238">
        <v>2</v>
      </c>
      <c r="SPS1217" s="239" t="s">
        <v>236</v>
      </c>
      <c r="SPT1217" s="240">
        <v>0</v>
      </c>
      <c r="SPU1217" s="240">
        <v>210</v>
      </c>
      <c r="SPV1217" s="235" t="e">
        <f>SPV1218+SPV1219</f>
        <v>#REF!</v>
      </c>
      <c r="SPW1217" s="236" t="s">
        <v>28</v>
      </c>
      <c r="SPX1217" s="237" t="s">
        <v>25</v>
      </c>
      <c r="SPY1217" s="238">
        <v>7</v>
      </c>
      <c r="SPZ1217" s="238">
        <v>2</v>
      </c>
      <c r="SQA1217" s="239" t="s">
        <v>236</v>
      </c>
      <c r="SQB1217" s="240">
        <v>0</v>
      </c>
      <c r="SQC1217" s="240">
        <v>210</v>
      </c>
      <c r="SQD1217" s="235" t="e">
        <f>SQD1218+SQD1219</f>
        <v>#REF!</v>
      </c>
      <c r="SQE1217" s="236" t="s">
        <v>28</v>
      </c>
      <c r="SQF1217" s="237" t="s">
        <v>25</v>
      </c>
      <c r="SQG1217" s="238">
        <v>7</v>
      </c>
      <c r="SQH1217" s="238">
        <v>2</v>
      </c>
      <c r="SQI1217" s="239" t="s">
        <v>236</v>
      </c>
      <c r="SQJ1217" s="240">
        <v>0</v>
      </c>
      <c r="SQK1217" s="240">
        <v>210</v>
      </c>
      <c r="SQL1217" s="235" t="e">
        <f>SQL1218+SQL1219</f>
        <v>#REF!</v>
      </c>
      <c r="SQM1217" s="236" t="s">
        <v>28</v>
      </c>
      <c r="SQN1217" s="237" t="s">
        <v>25</v>
      </c>
      <c r="SQO1217" s="238">
        <v>7</v>
      </c>
      <c r="SQP1217" s="238">
        <v>2</v>
      </c>
      <c r="SQQ1217" s="239" t="s">
        <v>236</v>
      </c>
      <c r="SQR1217" s="240">
        <v>0</v>
      </c>
      <c r="SQS1217" s="240">
        <v>210</v>
      </c>
      <c r="SQT1217" s="235" t="e">
        <f>SQT1218+SQT1219</f>
        <v>#REF!</v>
      </c>
      <c r="SQU1217" s="236" t="s">
        <v>28</v>
      </c>
      <c r="SQV1217" s="237" t="s">
        <v>25</v>
      </c>
      <c r="SQW1217" s="238">
        <v>7</v>
      </c>
      <c r="SQX1217" s="238">
        <v>2</v>
      </c>
      <c r="SQY1217" s="239" t="s">
        <v>236</v>
      </c>
      <c r="SQZ1217" s="240">
        <v>0</v>
      </c>
      <c r="SRA1217" s="240">
        <v>210</v>
      </c>
      <c r="SRB1217" s="235" t="e">
        <f>SRB1218+SRB1219</f>
        <v>#REF!</v>
      </c>
      <c r="SRC1217" s="236" t="s">
        <v>28</v>
      </c>
      <c r="SRD1217" s="237" t="s">
        <v>25</v>
      </c>
      <c r="SRE1217" s="238">
        <v>7</v>
      </c>
      <c r="SRF1217" s="238">
        <v>2</v>
      </c>
      <c r="SRG1217" s="239" t="s">
        <v>236</v>
      </c>
      <c r="SRH1217" s="240">
        <v>0</v>
      </c>
      <c r="SRI1217" s="240">
        <v>210</v>
      </c>
      <c r="SRJ1217" s="235" t="e">
        <f>SRJ1218+SRJ1219</f>
        <v>#REF!</v>
      </c>
      <c r="SRK1217" s="236" t="s">
        <v>28</v>
      </c>
      <c r="SRL1217" s="237" t="s">
        <v>25</v>
      </c>
      <c r="SRM1217" s="238">
        <v>7</v>
      </c>
      <c r="SRN1217" s="238">
        <v>2</v>
      </c>
      <c r="SRO1217" s="239" t="s">
        <v>236</v>
      </c>
      <c r="SRP1217" s="240">
        <v>0</v>
      </c>
      <c r="SRQ1217" s="240">
        <v>210</v>
      </c>
      <c r="SRR1217" s="235" t="e">
        <f>SRR1218+SRR1219</f>
        <v>#REF!</v>
      </c>
      <c r="SRS1217" s="236" t="s">
        <v>28</v>
      </c>
      <c r="SRT1217" s="237" t="s">
        <v>25</v>
      </c>
      <c r="SRU1217" s="238">
        <v>7</v>
      </c>
      <c r="SRV1217" s="238">
        <v>2</v>
      </c>
      <c r="SRW1217" s="239" t="s">
        <v>236</v>
      </c>
      <c r="SRX1217" s="240">
        <v>0</v>
      </c>
      <c r="SRY1217" s="240">
        <v>210</v>
      </c>
      <c r="SRZ1217" s="235" t="e">
        <f>SRZ1218+SRZ1219</f>
        <v>#REF!</v>
      </c>
      <c r="SSA1217" s="236" t="s">
        <v>28</v>
      </c>
      <c r="SSB1217" s="237" t="s">
        <v>25</v>
      </c>
      <c r="SSC1217" s="238">
        <v>7</v>
      </c>
      <c r="SSD1217" s="238">
        <v>2</v>
      </c>
      <c r="SSE1217" s="239" t="s">
        <v>236</v>
      </c>
      <c r="SSF1217" s="240">
        <v>0</v>
      </c>
      <c r="SSG1217" s="240">
        <v>210</v>
      </c>
      <c r="SSH1217" s="235" t="e">
        <f>SSH1218+SSH1219</f>
        <v>#REF!</v>
      </c>
      <c r="SSI1217" s="236" t="s">
        <v>28</v>
      </c>
      <c r="SSJ1217" s="237" t="s">
        <v>25</v>
      </c>
      <c r="SSK1217" s="238">
        <v>7</v>
      </c>
      <c r="SSL1217" s="238">
        <v>2</v>
      </c>
      <c r="SSM1217" s="239" t="s">
        <v>236</v>
      </c>
      <c r="SSN1217" s="240">
        <v>0</v>
      </c>
      <c r="SSO1217" s="240">
        <v>210</v>
      </c>
      <c r="SSP1217" s="235" t="e">
        <f>SSP1218+SSP1219</f>
        <v>#REF!</v>
      </c>
      <c r="SSQ1217" s="236" t="s">
        <v>28</v>
      </c>
      <c r="SSR1217" s="237" t="s">
        <v>25</v>
      </c>
      <c r="SSS1217" s="238">
        <v>7</v>
      </c>
      <c r="SST1217" s="238">
        <v>2</v>
      </c>
      <c r="SSU1217" s="239" t="s">
        <v>236</v>
      </c>
      <c r="SSV1217" s="240">
        <v>0</v>
      </c>
      <c r="SSW1217" s="240">
        <v>210</v>
      </c>
      <c r="SSX1217" s="235" t="e">
        <f>SSX1218+SSX1219</f>
        <v>#REF!</v>
      </c>
      <c r="SSY1217" s="236" t="s">
        <v>28</v>
      </c>
      <c r="SSZ1217" s="237" t="s">
        <v>25</v>
      </c>
      <c r="STA1217" s="238">
        <v>7</v>
      </c>
      <c r="STB1217" s="238">
        <v>2</v>
      </c>
      <c r="STC1217" s="239" t="s">
        <v>236</v>
      </c>
      <c r="STD1217" s="240">
        <v>0</v>
      </c>
      <c r="STE1217" s="240">
        <v>210</v>
      </c>
      <c r="STF1217" s="235" t="e">
        <f>STF1218+STF1219</f>
        <v>#REF!</v>
      </c>
      <c r="STG1217" s="236" t="s">
        <v>28</v>
      </c>
      <c r="STH1217" s="237" t="s">
        <v>25</v>
      </c>
      <c r="STI1217" s="238">
        <v>7</v>
      </c>
      <c r="STJ1217" s="238">
        <v>2</v>
      </c>
      <c r="STK1217" s="239" t="s">
        <v>236</v>
      </c>
      <c r="STL1217" s="240">
        <v>0</v>
      </c>
      <c r="STM1217" s="240">
        <v>210</v>
      </c>
      <c r="STN1217" s="235" t="e">
        <f>STN1218+STN1219</f>
        <v>#REF!</v>
      </c>
      <c r="STO1217" s="236" t="s">
        <v>28</v>
      </c>
      <c r="STP1217" s="237" t="s">
        <v>25</v>
      </c>
      <c r="STQ1217" s="238">
        <v>7</v>
      </c>
      <c r="STR1217" s="238">
        <v>2</v>
      </c>
      <c r="STS1217" s="239" t="s">
        <v>236</v>
      </c>
      <c r="STT1217" s="240">
        <v>0</v>
      </c>
      <c r="STU1217" s="240">
        <v>210</v>
      </c>
      <c r="STV1217" s="235" t="e">
        <f>STV1218+STV1219</f>
        <v>#REF!</v>
      </c>
      <c r="STW1217" s="236" t="s">
        <v>28</v>
      </c>
      <c r="STX1217" s="237" t="s">
        <v>25</v>
      </c>
      <c r="STY1217" s="238">
        <v>7</v>
      </c>
      <c r="STZ1217" s="238">
        <v>2</v>
      </c>
      <c r="SUA1217" s="239" t="s">
        <v>236</v>
      </c>
      <c r="SUB1217" s="240">
        <v>0</v>
      </c>
      <c r="SUC1217" s="240">
        <v>210</v>
      </c>
      <c r="SUD1217" s="235" t="e">
        <f>SUD1218+SUD1219</f>
        <v>#REF!</v>
      </c>
      <c r="SUE1217" s="236" t="s">
        <v>28</v>
      </c>
      <c r="SUF1217" s="237" t="s">
        <v>25</v>
      </c>
      <c r="SUG1217" s="238">
        <v>7</v>
      </c>
      <c r="SUH1217" s="238">
        <v>2</v>
      </c>
      <c r="SUI1217" s="239" t="s">
        <v>236</v>
      </c>
      <c r="SUJ1217" s="240">
        <v>0</v>
      </c>
      <c r="SUK1217" s="240">
        <v>210</v>
      </c>
      <c r="SUL1217" s="235" t="e">
        <f>SUL1218+SUL1219</f>
        <v>#REF!</v>
      </c>
      <c r="SUM1217" s="236" t="s">
        <v>28</v>
      </c>
      <c r="SUN1217" s="237" t="s">
        <v>25</v>
      </c>
      <c r="SUO1217" s="238">
        <v>7</v>
      </c>
      <c r="SUP1217" s="238">
        <v>2</v>
      </c>
      <c r="SUQ1217" s="239" t="s">
        <v>236</v>
      </c>
      <c r="SUR1217" s="240">
        <v>0</v>
      </c>
      <c r="SUS1217" s="240">
        <v>210</v>
      </c>
      <c r="SUT1217" s="235" t="e">
        <f>SUT1218+SUT1219</f>
        <v>#REF!</v>
      </c>
      <c r="SUU1217" s="236" t="s">
        <v>28</v>
      </c>
      <c r="SUV1217" s="237" t="s">
        <v>25</v>
      </c>
      <c r="SUW1217" s="238">
        <v>7</v>
      </c>
      <c r="SUX1217" s="238">
        <v>2</v>
      </c>
      <c r="SUY1217" s="239" t="s">
        <v>236</v>
      </c>
      <c r="SUZ1217" s="240">
        <v>0</v>
      </c>
      <c r="SVA1217" s="240">
        <v>210</v>
      </c>
      <c r="SVB1217" s="235" t="e">
        <f>SVB1218+SVB1219</f>
        <v>#REF!</v>
      </c>
      <c r="SVC1217" s="236" t="s">
        <v>28</v>
      </c>
      <c r="SVD1217" s="237" t="s">
        <v>25</v>
      </c>
      <c r="SVE1217" s="238">
        <v>7</v>
      </c>
      <c r="SVF1217" s="238">
        <v>2</v>
      </c>
      <c r="SVG1217" s="239" t="s">
        <v>236</v>
      </c>
      <c r="SVH1217" s="240">
        <v>0</v>
      </c>
      <c r="SVI1217" s="240">
        <v>210</v>
      </c>
      <c r="SVJ1217" s="235" t="e">
        <f>SVJ1218+SVJ1219</f>
        <v>#REF!</v>
      </c>
      <c r="SVK1217" s="236" t="s">
        <v>28</v>
      </c>
      <c r="SVL1217" s="237" t="s">
        <v>25</v>
      </c>
      <c r="SVM1217" s="238">
        <v>7</v>
      </c>
      <c r="SVN1217" s="238">
        <v>2</v>
      </c>
      <c r="SVO1217" s="239" t="s">
        <v>236</v>
      </c>
      <c r="SVP1217" s="240">
        <v>0</v>
      </c>
      <c r="SVQ1217" s="240">
        <v>210</v>
      </c>
      <c r="SVR1217" s="235" t="e">
        <f>SVR1218+SVR1219</f>
        <v>#REF!</v>
      </c>
      <c r="SVS1217" s="236" t="s">
        <v>28</v>
      </c>
      <c r="SVT1217" s="237" t="s">
        <v>25</v>
      </c>
      <c r="SVU1217" s="238">
        <v>7</v>
      </c>
      <c r="SVV1217" s="238">
        <v>2</v>
      </c>
      <c r="SVW1217" s="239" t="s">
        <v>236</v>
      </c>
      <c r="SVX1217" s="240">
        <v>0</v>
      </c>
      <c r="SVY1217" s="240">
        <v>210</v>
      </c>
      <c r="SVZ1217" s="235" t="e">
        <f>SVZ1218+SVZ1219</f>
        <v>#REF!</v>
      </c>
      <c r="SWA1217" s="236" t="s">
        <v>28</v>
      </c>
      <c r="SWB1217" s="237" t="s">
        <v>25</v>
      </c>
      <c r="SWC1217" s="238">
        <v>7</v>
      </c>
      <c r="SWD1217" s="238">
        <v>2</v>
      </c>
      <c r="SWE1217" s="239" t="s">
        <v>236</v>
      </c>
      <c r="SWF1217" s="240">
        <v>0</v>
      </c>
      <c r="SWG1217" s="240">
        <v>210</v>
      </c>
      <c r="SWH1217" s="235" t="e">
        <f>SWH1218+SWH1219</f>
        <v>#REF!</v>
      </c>
      <c r="SWI1217" s="236" t="s">
        <v>28</v>
      </c>
      <c r="SWJ1217" s="237" t="s">
        <v>25</v>
      </c>
      <c r="SWK1217" s="238">
        <v>7</v>
      </c>
      <c r="SWL1217" s="238">
        <v>2</v>
      </c>
      <c r="SWM1217" s="239" t="s">
        <v>236</v>
      </c>
      <c r="SWN1217" s="240">
        <v>0</v>
      </c>
      <c r="SWO1217" s="240">
        <v>210</v>
      </c>
      <c r="SWP1217" s="235" t="e">
        <f>SWP1218+SWP1219</f>
        <v>#REF!</v>
      </c>
      <c r="SWQ1217" s="236" t="s">
        <v>28</v>
      </c>
      <c r="SWR1217" s="237" t="s">
        <v>25</v>
      </c>
      <c r="SWS1217" s="238">
        <v>7</v>
      </c>
      <c r="SWT1217" s="238">
        <v>2</v>
      </c>
      <c r="SWU1217" s="239" t="s">
        <v>236</v>
      </c>
      <c r="SWV1217" s="240">
        <v>0</v>
      </c>
      <c r="SWW1217" s="240">
        <v>210</v>
      </c>
      <c r="SWX1217" s="235" t="e">
        <f>SWX1218+SWX1219</f>
        <v>#REF!</v>
      </c>
      <c r="SWY1217" s="236" t="s">
        <v>28</v>
      </c>
      <c r="SWZ1217" s="237" t="s">
        <v>25</v>
      </c>
      <c r="SXA1217" s="238">
        <v>7</v>
      </c>
      <c r="SXB1217" s="238">
        <v>2</v>
      </c>
      <c r="SXC1217" s="239" t="s">
        <v>236</v>
      </c>
      <c r="SXD1217" s="240">
        <v>0</v>
      </c>
      <c r="SXE1217" s="240">
        <v>210</v>
      </c>
      <c r="SXF1217" s="235" t="e">
        <f>SXF1218+SXF1219</f>
        <v>#REF!</v>
      </c>
      <c r="SXG1217" s="236" t="s">
        <v>28</v>
      </c>
      <c r="SXH1217" s="237" t="s">
        <v>25</v>
      </c>
      <c r="SXI1217" s="238">
        <v>7</v>
      </c>
      <c r="SXJ1217" s="238">
        <v>2</v>
      </c>
      <c r="SXK1217" s="239" t="s">
        <v>236</v>
      </c>
      <c r="SXL1217" s="240">
        <v>0</v>
      </c>
      <c r="SXM1217" s="240">
        <v>210</v>
      </c>
      <c r="SXN1217" s="235" t="e">
        <f>SXN1218+SXN1219</f>
        <v>#REF!</v>
      </c>
      <c r="SXO1217" s="236" t="s">
        <v>28</v>
      </c>
      <c r="SXP1217" s="237" t="s">
        <v>25</v>
      </c>
      <c r="SXQ1217" s="238">
        <v>7</v>
      </c>
      <c r="SXR1217" s="238">
        <v>2</v>
      </c>
      <c r="SXS1217" s="239" t="s">
        <v>236</v>
      </c>
      <c r="SXT1217" s="240">
        <v>0</v>
      </c>
      <c r="SXU1217" s="240">
        <v>210</v>
      </c>
      <c r="SXV1217" s="235" t="e">
        <f>SXV1218+SXV1219</f>
        <v>#REF!</v>
      </c>
      <c r="SXW1217" s="236" t="s">
        <v>28</v>
      </c>
      <c r="SXX1217" s="237" t="s">
        <v>25</v>
      </c>
      <c r="SXY1217" s="238">
        <v>7</v>
      </c>
      <c r="SXZ1217" s="238">
        <v>2</v>
      </c>
      <c r="SYA1217" s="239" t="s">
        <v>236</v>
      </c>
      <c r="SYB1217" s="240">
        <v>0</v>
      </c>
      <c r="SYC1217" s="240">
        <v>210</v>
      </c>
      <c r="SYD1217" s="235" t="e">
        <f>SYD1218+SYD1219</f>
        <v>#REF!</v>
      </c>
      <c r="SYE1217" s="236" t="s">
        <v>28</v>
      </c>
      <c r="SYF1217" s="237" t="s">
        <v>25</v>
      </c>
      <c r="SYG1217" s="238">
        <v>7</v>
      </c>
      <c r="SYH1217" s="238">
        <v>2</v>
      </c>
      <c r="SYI1217" s="239" t="s">
        <v>236</v>
      </c>
      <c r="SYJ1217" s="240">
        <v>0</v>
      </c>
      <c r="SYK1217" s="240">
        <v>210</v>
      </c>
      <c r="SYL1217" s="235" t="e">
        <f>SYL1218+SYL1219</f>
        <v>#REF!</v>
      </c>
      <c r="SYM1217" s="236" t="s">
        <v>28</v>
      </c>
      <c r="SYN1217" s="237" t="s">
        <v>25</v>
      </c>
      <c r="SYO1217" s="238">
        <v>7</v>
      </c>
      <c r="SYP1217" s="238">
        <v>2</v>
      </c>
      <c r="SYQ1217" s="239" t="s">
        <v>236</v>
      </c>
      <c r="SYR1217" s="240">
        <v>0</v>
      </c>
      <c r="SYS1217" s="240">
        <v>210</v>
      </c>
      <c r="SYT1217" s="235" t="e">
        <f>SYT1218+SYT1219</f>
        <v>#REF!</v>
      </c>
      <c r="SYU1217" s="236" t="s">
        <v>28</v>
      </c>
      <c r="SYV1217" s="237" t="s">
        <v>25</v>
      </c>
      <c r="SYW1217" s="238">
        <v>7</v>
      </c>
      <c r="SYX1217" s="238">
        <v>2</v>
      </c>
      <c r="SYY1217" s="239" t="s">
        <v>236</v>
      </c>
      <c r="SYZ1217" s="240">
        <v>0</v>
      </c>
      <c r="SZA1217" s="240">
        <v>210</v>
      </c>
      <c r="SZB1217" s="235" t="e">
        <f>SZB1218+SZB1219</f>
        <v>#REF!</v>
      </c>
      <c r="SZC1217" s="236" t="s">
        <v>28</v>
      </c>
      <c r="SZD1217" s="237" t="s">
        <v>25</v>
      </c>
      <c r="SZE1217" s="238">
        <v>7</v>
      </c>
      <c r="SZF1217" s="238">
        <v>2</v>
      </c>
      <c r="SZG1217" s="239" t="s">
        <v>236</v>
      </c>
      <c r="SZH1217" s="240">
        <v>0</v>
      </c>
      <c r="SZI1217" s="240">
        <v>210</v>
      </c>
      <c r="SZJ1217" s="235" t="e">
        <f>SZJ1218+SZJ1219</f>
        <v>#REF!</v>
      </c>
      <c r="SZK1217" s="236" t="s">
        <v>28</v>
      </c>
      <c r="SZL1217" s="237" t="s">
        <v>25</v>
      </c>
      <c r="SZM1217" s="238">
        <v>7</v>
      </c>
      <c r="SZN1217" s="238">
        <v>2</v>
      </c>
      <c r="SZO1217" s="239" t="s">
        <v>236</v>
      </c>
      <c r="SZP1217" s="240">
        <v>0</v>
      </c>
      <c r="SZQ1217" s="240">
        <v>210</v>
      </c>
      <c r="SZR1217" s="235" t="e">
        <f>SZR1218+SZR1219</f>
        <v>#REF!</v>
      </c>
      <c r="SZS1217" s="236" t="s">
        <v>28</v>
      </c>
      <c r="SZT1217" s="237" t="s">
        <v>25</v>
      </c>
      <c r="SZU1217" s="238">
        <v>7</v>
      </c>
      <c r="SZV1217" s="238">
        <v>2</v>
      </c>
      <c r="SZW1217" s="239" t="s">
        <v>236</v>
      </c>
      <c r="SZX1217" s="240">
        <v>0</v>
      </c>
      <c r="SZY1217" s="240">
        <v>210</v>
      </c>
      <c r="SZZ1217" s="235" t="e">
        <f>SZZ1218+SZZ1219</f>
        <v>#REF!</v>
      </c>
      <c r="TAA1217" s="236" t="s">
        <v>28</v>
      </c>
      <c r="TAB1217" s="237" t="s">
        <v>25</v>
      </c>
      <c r="TAC1217" s="238">
        <v>7</v>
      </c>
      <c r="TAD1217" s="238">
        <v>2</v>
      </c>
      <c r="TAE1217" s="239" t="s">
        <v>236</v>
      </c>
      <c r="TAF1217" s="240">
        <v>0</v>
      </c>
      <c r="TAG1217" s="240">
        <v>210</v>
      </c>
      <c r="TAH1217" s="235" t="e">
        <f>TAH1218+TAH1219</f>
        <v>#REF!</v>
      </c>
      <c r="TAI1217" s="236" t="s">
        <v>28</v>
      </c>
      <c r="TAJ1217" s="237" t="s">
        <v>25</v>
      </c>
      <c r="TAK1217" s="238">
        <v>7</v>
      </c>
      <c r="TAL1217" s="238">
        <v>2</v>
      </c>
      <c r="TAM1217" s="239" t="s">
        <v>236</v>
      </c>
      <c r="TAN1217" s="240">
        <v>0</v>
      </c>
      <c r="TAO1217" s="240">
        <v>210</v>
      </c>
      <c r="TAP1217" s="235" t="e">
        <f>TAP1218+TAP1219</f>
        <v>#REF!</v>
      </c>
      <c r="TAQ1217" s="236" t="s">
        <v>28</v>
      </c>
      <c r="TAR1217" s="237" t="s">
        <v>25</v>
      </c>
      <c r="TAS1217" s="238">
        <v>7</v>
      </c>
      <c r="TAT1217" s="238">
        <v>2</v>
      </c>
      <c r="TAU1217" s="239" t="s">
        <v>236</v>
      </c>
      <c r="TAV1217" s="240">
        <v>0</v>
      </c>
      <c r="TAW1217" s="240">
        <v>210</v>
      </c>
      <c r="TAX1217" s="235" t="e">
        <f>TAX1218+TAX1219</f>
        <v>#REF!</v>
      </c>
      <c r="TAY1217" s="236" t="s">
        <v>28</v>
      </c>
      <c r="TAZ1217" s="237" t="s">
        <v>25</v>
      </c>
      <c r="TBA1217" s="238">
        <v>7</v>
      </c>
      <c r="TBB1217" s="238">
        <v>2</v>
      </c>
      <c r="TBC1217" s="239" t="s">
        <v>236</v>
      </c>
      <c r="TBD1217" s="240">
        <v>0</v>
      </c>
      <c r="TBE1217" s="240">
        <v>210</v>
      </c>
      <c r="TBF1217" s="235" t="e">
        <f>TBF1218+TBF1219</f>
        <v>#REF!</v>
      </c>
      <c r="TBG1217" s="236" t="s">
        <v>28</v>
      </c>
      <c r="TBH1217" s="237" t="s">
        <v>25</v>
      </c>
      <c r="TBI1217" s="238">
        <v>7</v>
      </c>
      <c r="TBJ1217" s="238">
        <v>2</v>
      </c>
      <c r="TBK1217" s="239" t="s">
        <v>236</v>
      </c>
      <c r="TBL1217" s="240">
        <v>0</v>
      </c>
      <c r="TBM1217" s="240">
        <v>210</v>
      </c>
      <c r="TBN1217" s="235" t="e">
        <f>TBN1218+TBN1219</f>
        <v>#REF!</v>
      </c>
      <c r="TBO1217" s="236" t="s">
        <v>28</v>
      </c>
      <c r="TBP1217" s="237" t="s">
        <v>25</v>
      </c>
      <c r="TBQ1217" s="238">
        <v>7</v>
      </c>
      <c r="TBR1217" s="238">
        <v>2</v>
      </c>
      <c r="TBS1217" s="239" t="s">
        <v>236</v>
      </c>
      <c r="TBT1217" s="240">
        <v>0</v>
      </c>
      <c r="TBU1217" s="240">
        <v>210</v>
      </c>
      <c r="TBV1217" s="235" t="e">
        <f>TBV1218+TBV1219</f>
        <v>#REF!</v>
      </c>
      <c r="TBW1217" s="236" t="s">
        <v>28</v>
      </c>
      <c r="TBX1217" s="237" t="s">
        <v>25</v>
      </c>
      <c r="TBY1217" s="238">
        <v>7</v>
      </c>
      <c r="TBZ1217" s="238">
        <v>2</v>
      </c>
      <c r="TCA1217" s="239" t="s">
        <v>236</v>
      </c>
      <c r="TCB1217" s="240">
        <v>0</v>
      </c>
      <c r="TCC1217" s="240">
        <v>210</v>
      </c>
      <c r="TCD1217" s="235" t="e">
        <f>TCD1218+TCD1219</f>
        <v>#REF!</v>
      </c>
      <c r="TCE1217" s="236" t="s">
        <v>28</v>
      </c>
      <c r="TCF1217" s="237" t="s">
        <v>25</v>
      </c>
      <c r="TCG1217" s="238">
        <v>7</v>
      </c>
      <c r="TCH1217" s="238">
        <v>2</v>
      </c>
      <c r="TCI1217" s="239" t="s">
        <v>236</v>
      </c>
      <c r="TCJ1217" s="240">
        <v>0</v>
      </c>
      <c r="TCK1217" s="240">
        <v>210</v>
      </c>
      <c r="TCL1217" s="235" t="e">
        <f>TCL1218+TCL1219</f>
        <v>#REF!</v>
      </c>
      <c r="TCM1217" s="236" t="s">
        <v>28</v>
      </c>
      <c r="TCN1217" s="237" t="s">
        <v>25</v>
      </c>
      <c r="TCO1217" s="238">
        <v>7</v>
      </c>
      <c r="TCP1217" s="238">
        <v>2</v>
      </c>
      <c r="TCQ1217" s="239" t="s">
        <v>236</v>
      </c>
      <c r="TCR1217" s="240">
        <v>0</v>
      </c>
      <c r="TCS1217" s="240">
        <v>210</v>
      </c>
      <c r="TCT1217" s="235" t="e">
        <f>TCT1218+TCT1219</f>
        <v>#REF!</v>
      </c>
      <c r="TCU1217" s="236" t="s">
        <v>28</v>
      </c>
      <c r="TCV1217" s="237" t="s">
        <v>25</v>
      </c>
      <c r="TCW1217" s="238">
        <v>7</v>
      </c>
      <c r="TCX1217" s="238">
        <v>2</v>
      </c>
      <c r="TCY1217" s="239" t="s">
        <v>236</v>
      </c>
      <c r="TCZ1217" s="240">
        <v>0</v>
      </c>
      <c r="TDA1217" s="240">
        <v>210</v>
      </c>
      <c r="TDB1217" s="235" t="e">
        <f>TDB1218+TDB1219</f>
        <v>#REF!</v>
      </c>
      <c r="TDC1217" s="236" t="s">
        <v>28</v>
      </c>
      <c r="TDD1217" s="237" t="s">
        <v>25</v>
      </c>
      <c r="TDE1217" s="238">
        <v>7</v>
      </c>
      <c r="TDF1217" s="238">
        <v>2</v>
      </c>
      <c r="TDG1217" s="239" t="s">
        <v>236</v>
      </c>
      <c r="TDH1217" s="240">
        <v>0</v>
      </c>
      <c r="TDI1217" s="240">
        <v>210</v>
      </c>
      <c r="TDJ1217" s="235" t="e">
        <f>TDJ1218+TDJ1219</f>
        <v>#REF!</v>
      </c>
      <c r="TDK1217" s="236" t="s">
        <v>28</v>
      </c>
      <c r="TDL1217" s="237" t="s">
        <v>25</v>
      </c>
      <c r="TDM1217" s="238">
        <v>7</v>
      </c>
      <c r="TDN1217" s="238">
        <v>2</v>
      </c>
      <c r="TDO1217" s="239" t="s">
        <v>236</v>
      </c>
      <c r="TDP1217" s="240">
        <v>0</v>
      </c>
      <c r="TDQ1217" s="240">
        <v>210</v>
      </c>
      <c r="TDR1217" s="235" t="e">
        <f>TDR1218+TDR1219</f>
        <v>#REF!</v>
      </c>
      <c r="TDS1217" s="236" t="s">
        <v>28</v>
      </c>
      <c r="TDT1217" s="237" t="s">
        <v>25</v>
      </c>
      <c r="TDU1217" s="238">
        <v>7</v>
      </c>
      <c r="TDV1217" s="238">
        <v>2</v>
      </c>
      <c r="TDW1217" s="239" t="s">
        <v>236</v>
      </c>
      <c r="TDX1217" s="240">
        <v>0</v>
      </c>
      <c r="TDY1217" s="240">
        <v>210</v>
      </c>
      <c r="TDZ1217" s="235" t="e">
        <f>TDZ1218+TDZ1219</f>
        <v>#REF!</v>
      </c>
      <c r="TEA1217" s="236" t="s">
        <v>28</v>
      </c>
      <c r="TEB1217" s="237" t="s">
        <v>25</v>
      </c>
      <c r="TEC1217" s="238">
        <v>7</v>
      </c>
      <c r="TED1217" s="238">
        <v>2</v>
      </c>
      <c r="TEE1217" s="239" t="s">
        <v>236</v>
      </c>
      <c r="TEF1217" s="240">
        <v>0</v>
      </c>
      <c r="TEG1217" s="240">
        <v>210</v>
      </c>
      <c r="TEH1217" s="235" t="e">
        <f>TEH1218+TEH1219</f>
        <v>#REF!</v>
      </c>
      <c r="TEI1217" s="236" t="s">
        <v>28</v>
      </c>
      <c r="TEJ1217" s="237" t="s">
        <v>25</v>
      </c>
      <c r="TEK1217" s="238">
        <v>7</v>
      </c>
      <c r="TEL1217" s="238">
        <v>2</v>
      </c>
      <c r="TEM1217" s="239" t="s">
        <v>236</v>
      </c>
      <c r="TEN1217" s="240">
        <v>0</v>
      </c>
      <c r="TEO1217" s="240">
        <v>210</v>
      </c>
      <c r="TEP1217" s="235" t="e">
        <f>TEP1218+TEP1219</f>
        <v>#REF!</v>
      </c>
      <c r="TEQ1217" s="236" t="s">
        <v>28</v>
      </c>
      <c r="TER1217" s="237" t="s">
        <v>25</v>
      </c>
      <c r="TES1217" s="238">
        <v>7</v>
      </c>
      <c r="TET1217" s="238">
        <v>2</v>
      </c>
      <c r="TEU1217" s="239" t="s">
        <v>236</v>
      </c>
      <c r="TEV1217" s="240">
        <v>0</v>
      </c>
      <c r="TEW1217" s="240">
        <v>210</v>
      </c>
      <c r="TEX1217" s="235" t="e">
        <f>TEX1218+TEX1219</f>
        <v>#REF!</v>
      </c>
      <c r="TEY1217" s="236" t="s">
        <v>28</v>
      </c>
      <c r="TEZ1217" s="237" t="s">
        <v>25</v>
      </c>
      <c r="TFA1217" s="238">
        <v>7</v>
      </c>
      <c r="TFB1217" s="238">
        <v>2</v>
      </c>
      <c r="TFC1217" s="239" t="s">
        <v>236</v>
      </c>
      <c r="TFD1217" s="240">
        <v>0</v>
      </c>
      <c r="TFE1217" s="240">
        <v>210</v>
      </c>
      <c r="TFF1217" s="235" t="e">
        <f>TFF1218+TFF1219</f>
        <v>#REF!</v>
      </c>
      <c r="TFG1217" s="236" t="s">
        <v>28</v>
      </c>
      <c r="TFH1217" s="237" t="s">
        <v>25</v>
      </c>
      <c r="TFI1217" s="238">
        <v>7</v>
      </c>
      <c r="TFJ1217" s="238">
        <v>2</v>
      </c>
      <c r="TFK1217" s="239" t="s">
        <v>236</v>
      </c>
      <c r="TFL1217" s="240">
        <v>0</v>
      </c>
      <c r="TFM1217" s="240">
        <v>210</v>
      </c>
      <c r="TFN1217" s="235" t="e">
        <f>TFN1218+TFN1219</f>
        <v>#REF!</v>
      </c>
      <c r="TFO1217" s="236" t="s">
        <v>28</v>
      </c>
      <c r="TFP1217" s="237" t="s">
        <v>25</v>
      </c>
      <c r="TFQ1217" s="238">
        <v>7</v>
      </c>
      <c r="TFR1217" s="238">
        <v>2</v>
      </c>
      <c r="TFS1217" s="239" t="s">
        <v>236</v>
      </c>
      <c r="TFT1217" s="240">
        <v>0</v>
      </c>
      <c r="TFU1217" s="240">
        <v>210</v>
      </c>
      <c r="TFV1217" s="235" t="e">
        <f>TFV1218+TFV1219</f>
        <v>#REF!</v>
      </c>
      <c r="TFW1217" s="236" t="s">
        <v>28</v>
      </c>
      <c r="TFX1217" s="237" t="s">
        <v>25</v>
      </c>
      <c r="TFY1217" s="238">
        <v>7</v>
      </c>
      <c r="TFZ1217" s="238">
        <v>2</v>
      </c>
      <c r="TGA1217" s="239" t="s">
        <v>236</v>
      </c>
      <c r="TGB1217" s="240">
        <v>0</v>
      </c>
      <c r="TGC1217" s="240">
        <v>210</v>
      </c>
      <c r="TGD1217" s="235" t="e">
        <f>TGD1218+TGD1219</f>
        <v>#REF!</v>
      </c>
      <c r="TGE1217" s="236" t="s">
        <v>28</v>
      </c>
      <c r="TGF1217" s="237" t="s">
        <v>25</v>
      </c>
      <c r="TGG1217" s="238">
        <v>7</v>
      </c>
      <c r="TGH1217" s="238">
        <v>2</v>
      </c>
      <c r="TGI1217" s="239" t="s">
        <v>236</v>
      </c>
      <c r="TGJ1217" s="240">
        <v>0</v>
      </c>
      <c r="TGK1217" s="240">
        <v>210</v>
      </c>
      <c r="TGL1217" s="235" t="e">
        <f>TGL1218+TGL1219</f>
        <v>#REF!</v>
      </c>
      <c r="TGM1217" s="236" t="s">
        <v>28</v>
      </c>
      <c r="TGN1217" s="237" t="s">
        <v>25</v>
      </c>
      <c r="TGO1217" s="238">
        <v>7</v>
      </c>
      <c r="TGP1217" s="238">
        <v>2</v>
      </c>
      <c r="TGQ1217" s="239" t="s">
        <v>236</v>
      </c>
      <c r="TGR1217" s="240">
        <v>0</v>
      </c>
      <c r="TGS1217" s="240">
        <v>210</v>
      </c>
      <c r="TGT1217" s="235" t="e">
        <f>TGT1218+TGT1219</f>
        <v>#REF!</v>
      </c>
      <c r="TGU1217" s="236" t="s">
        <v>28</v>
      </c>
      <c r="TGV1217" s="237" t="s">
        <v>25</v>
      </c>
      <c r="TGW1217" s="238">
        <v>7</v>
      </c>
      <c r="TGX1217" s="238">
        <v>2</v>
      </c>
      <c r="TGY1217" s="239" t="s">
        <v>236</v>
      </c>
      <c r="TGZ1217" s="240">
        <v>0</v>
      </c>
      <c r="THA1217" s="240">
        <v>210</v>
      </c>
      <c r="THB1217" s="235" t="e">
        <f>THB1218+THB1219</f>
        <v>#REF!</v>
      </c>
      <c r="THC1217" s="236" t="s">
        <v>28</v>
      </c>
      <c r="THD1217" s="237" t="s">
        <v>25</v>
      </c>
      <c r="THE1217" s="238">
        <v>7</v>
      </c>
      <c r="THF1217" s="238">
        <v>2</v>
      </c>
      <c r="THG1217" s="239" t="s">
        <v>236</v>
      </c>
      <c r="THH1217" s="240">
        <v>0</v>
      </c>
      <c r="THI1217" s="240">
        <v>210</v>
      </c>
      <c r="THJ1217" s="235" t="e">
        <f>THJ1218+THJ1219</f>
        <v>#REF!</v>
      </c>
      <c r="THK1217" s="236" t="s">
        <v>28</v>
      </c>
      <c r="THL1217" s="237" t="s">
        <v>25</v>
      </c>
      <c r="THM1217" s="238">
        <v>7</v>
      </c>
      <c r="THN1217" s="238">
        <v>2</v>
      </c>
      <c r="THO1217" s="239" t="s">
        <v>236</v>
      </c>
      <c r="THP1217" s="240">
        <v>0</v>
      </c>
      <c r="THQ1217" s="240">
        <v>210</v>
      </c>
      <c r="THR1217" s="235" t="e">
        <f>THR1218+THR1219</f>
        <v>#REF!</v>
      </c>
      <c r="THS1217" s="236" t="s">
        <v>28</v>
      </c>
      <c r="THT1217" s="237" t="s">
        <v>25</v>
      </c>
      <c r="THU1217" s="238">
        <v>7</v>
      </c>
      <c r="THV1217" s="238">
        <v>2</v>
      </c>
      <c r="THW1217" s="239" t="s">
        <v>236</v>
      </c>
      <c r="THX1217" s="240">
        <v>0</v>
      </c>
      <c r="THY1217" s="240">
        <v>210</v>
      </c>
      <c r="THZ1217" s="235" t="e">
        <f>THZ1218+THZ1219</f>
        <v>#REF!</v>
      </c>
      <c r="TIA1217" s="236" t="s">
        <v>28</v>
      </c>
      <c r="TIB1217" s="237" t="s">
        <v>25</v>
      </c>
      <c r="TIC1217" s="238">
        <v>7</v>
      </c>
      <c r="TID1217" s="238">
        <v>2</v>
      </c>
      <c r="TIE1217" s="239" t="s">
        <v>236</v>
      </c>
      <c r="TIF1217" s="240">
        <v>0</v>
      </c>
      <c r="TIG1217" s="240">
        <v>210</v>
      </c>
      <c r="TIH1217" s="235" t="e">
        <f>TIH1218+TIH1219</f>
        <v>#REF!</v>
      </c>
      <c r="TII1217" s="236" t="s">
        <v>28</v>
      </c>
      <c r="TIJ1217" s="237" t="s">
        <v>25</v>
      </c>
      <c r="TIK1217" s="238">
        <v>7</v>
      </c>
      <c r="TIL1217" s="238">
        <v>2</v>
      </c>
      <c r="TIM1217" s="239" t="s">
        <v>236</v>
      </c>
      <c r="TIN1217" s="240">
        <v>0</v>
      </c>
      <c r="TIO1217" s="240">
        <v>210</v>
      </c>
      <c r="TIP1217" s="235" t="e">
        <f>TIP1218+TIP1219</f>
        <v>#REF!</v>
      </c>
      <c r="TIQ1217" s="236" t="s">
        <v>28</v>
      </c>
      <c r="TIR1217" s="237" t="s">
        <v>25</v>
      </c>
      <c r="TIS1217" s="238">
        <v>7</v>
      </c>
      <c r="TIT1217" s="238">
        <v>2</v>
      </c>
      <c r="TIU1217" s="239" t="s">
        <v>236</v>
      </c>
      <c r="TIV1217" s="240">
        <v>0</v>
      </c>
      <c r="TIW1217" s="240">
        <v>210</v>
      </c>
      <c r="TIX1217" s="235" t="e">
        <f>TIX1218+TIX1219</f>
        <v>#REF!</v>
      </c>
      <c r="TIY1217" s="236" t="s">
        <v>28</v>
      </c>
      <c r="TIZ1217" s="237" t="s">
        <v>25</v>
      </c>
      <c r="TJA1217" s="238">
        <v>7</v>
      </c>
      <c r="TJB1217" s="238">
        <v>2</v>
      </c>
      <c r="TJC1217" s="239" t="s">
        <v>236</v>
      </c>
      <c r="TJD1217" s="240">
        <v>0</v>
      </c>
      <c r="TJE1217" s="240">
        <v>210</v>
      </c>
      <c r="TJF1217" s="235" t="e">
        <f>TJF1218+TJF1219</f>
        <v>#REF!</v>
      </c>
      <c r="TJG1217" s="236" t="s">
        <v>28</v>
      </c>
      <c r="TJH1217" s="237" t="s">
        <v>25</v>
      </c>
      <c r="TJI1217" s="238">
        <v>7</v>
      </c>
      <c r="TJJ1217" s="238">
        <v>2</v>
      </c>
      <c r="TJK1217" s="239" t="s">
        <v>236</v>
      </c>
      <c r="TJL1217" s="240">
        <v>0</v>
      </c>
      <c r="TJM1217" s="240">
        <v>210</v>
      </c>
      <c r="TJN1217" s="235" t="e">
        <f>TJN1218+TJN1219</f>
        <v>#REF!</v>
      </c>
      <c r="TJO1217" s="236" t="s">
        <v>28</v>
      </c>
      <c r="TJP1217" s="237" t="s">
        <v>25</v>
      </c>
      <c r="TJQ1217" s="238">
        <v>7</v>
      </c>
      <c r="TJR1217" s="238">
        <v>2</v>
      </c>
      <c r="TJS1217" s="239" t="s">
        <v>236</v>
      </c>
      <c r="TJT1217" s="240">
        <v>0</v>
      </c>
      <c r="TJU1217" s="240">
        <v>210</v>
      </c>
      <c r="TJV1217" s="235" t="e">
        <f>TJV1218+TJV1219</f>
        <v>#REF!</v>
      </c>
      <c r="TJW1217" s="236" t="s">
        <v>28</v>
      </c>
      <c r="TJX1217" s="237" t="s">
        <v>25</v>
      </c>
      <c r="TJY1217" s="238">
        <v>7</v>
      </c>
      <c r="TJZ1217" s="238">
        <v>2</v>
      </c>
      <c r="TKA1217" s="239" t="s">
        <v>236</v>
      </c>
      <c r="TKB1217" s="240">
        <v>0</v>
      </c>
      <c r="TKC1217" s="240">
        <v>210</v>
      </c>
      <c r="TKD1217" s="235" t="e">
        <f>TKD1218+TKD1219</f>
        <v>#REF!</v>
      </c>
      <c r="TKE1217" s="236" t="s">
        <v>28</v>
      </c>
      <c r="TKF1217" s="237" t="s">
        <v>25</v>
      </c>
      <c r="TKG1217" s="238">
        <v>7</v>
      </c>
      <c r="TKH1217" s="238">
        <v>2</v>
      </c>
      <c r="TKI1217" s="239" t="s">
        <v>236</v>
      </c>
      <c r="TKJ1217" s="240">
        <v>0</v>
      </c>
      <c r="TKK1217" s="240">
        <v>210</v>
      </c>
      <c r="TKL1217" s="235" t="e">
        <f>TKL1218+TKL1219</f>
        <v>#REF!</v>
      </c>
      <c r="TKM1217" s="236" t="s">
        <v>28</v>
      </c>
      <c r="TKN1217" s="237" t="s">
        <v>25</v>
      </c>
      <c r="TKO1217" s="238">
        <v>7</v>
      </c>
      <c r="TKP1217" s="238">
        <v>2</v>
      </c>
      <c r="TKQ1217" s="239" t="s">
        <v>236</v>
      </c>
      <c r="TKR1217" s="240">
        <v>0</v>
      </c>
      <c r="TKS1217" s="240">
        <v>210</v>
      </c>
      <c r="TKT1217" s="235" t="e">
        <f>TKT1218+TKT1219</f>
        <v>#REF!</v>
      </c>
      <c r="TKU1217" s="236" t="s">
        <v>28</v>
      </c>
      <c r="TKV1217" s="237" t="s">
        <v>25</v>
      </c>
      <c r="TKW1217" s="238">
        <v>7</v>
      </c>
      <c r="TKX1217" s="238">
        <v>2</v>
      </c>
      <c r="TKY1217" s="239" t="s">
        <v>236</v>
      </c>
      <c r="TKZ1217" s="240">
        <v>0</v>
      </c>
      <c r="TLA1217" s="240">
        <v>210</v>
      </c>
      <c r="TLB1217" s="235" t="e">
        <f>TLB1218+TLB1219</f>
        <v>#REF!</v>
      </c>
      <c r="TLC1217" s="236" t="s">
        <v>28</v>
      </c>
      <c r="TLD1217" s="237" t="s">
        <v>25</v>
      </c>
      <c r="TLE1217" s="238">
        <v>7</v>
      </c>
      <c r="TLF1217" s="238">
        <v>2</v>
      </c>
      <c r="TLG1217" s="239" t="s">
        <v>236</v>
      </c>
      <c r="TLH1217" s="240">
        <v>0</v>
      </c>
      <c r="TLI1217" s="240">
        <v>210</v>
      </c>
      <c r="TLJ1217" s="235" t="e">
        <f>TLJ1218+TLJ1219</f>
        <v>#REF!</v>
      </c>
      <c r="TLK1217" s="236" t="s">
        <v>28</v>
      </c>
      <c r="TLL1217" s="237" t="s">
        <v>25</v>
      </c>
      <c r="TLM1217" s="238">
        <v>7</v>
      </c>
      <c r="TLN1217" s="238">
        <v>2</v>
      </c>
      <c r="TLO1217" s="239" t="s">
        <v>236</v>
      </c>
      <c r="TLP1217" s="240">
        <v>0</v>
      </c>
      <c r="TLQ1217" s="240">
        <v>210</v>
      </c>
      <c r="TLR1217" s="235" t="e">
        <f>TLR1218+TLR1219</f>
        <v>#REF!</v>
      </c>
      <c r="TLS1217" s="236" t="s">
        <v>28</v>
      </c>
      <c r="TLT1217" s="237" t="s">
        <v>25</v>
      </c>
      <c r="TLU1217" s="238">
        <v>7</v>
      </c>
      <c r="TLV1217" s="238">
        <v>2</v>
      </c>
      <c r="TLW1217" s="239" t="s">
        <v>236</v>
      </c>
      <c r="TLX1217" s="240">
        <v>0</v>
      </c>
      <c r="TLY1217" s="240">
        <v>210</v>
      </c>
      <c r="TLZ1217" s="235" t="e">
        <f>TLZ1218+TLZ1219</f>
        <v>#REF!</v>
      </c>
      <c r="TMA1217" s="236" t="s">
        <v>28</v>
      </c>
      <c r="TMB1217" s="237" t="s">
        <v>25</v>
      </c>
      <c r="TMC1217" s="238">
        <v>7</v>
      </c>
      <c r="TMD1217" s="238">
        <v>2</v>
      </c>
      <c r="TME1217" s="239" t="s">
        <v>236</v>
      </c>
      <c r="TMF1217" s="240">
        <v>0</v>
      </c>
      <c r="TMG1217" s="240">
        <v>210</v>
      </c>
      <c r="TMH1217" s="235" t="e">
        <f>TMH1218+TMH1219</f>
        <v>#REF!</v>
      </c>
      <c r="TMI1217" s="236" t="s">
        <v>28</v>
      </c>
      <c r="TMJ1217" s="237" t="s">
        <v>25</v>
      </c>
      <c r="TMK1217" s="238">
        <v>7</v>
      </c>
      <c r="TML1217" s="238">
        <v>2</v>
      </c>
      <c r="TMM1217" s="239" t="s">
        <v>236</v>
      </c>
      <c r="TMN1217" s="240">
        <v>0</v>
      </c>
      <c r="TMO1217" s="240">
        <v>210</v>
      </c>
      <c r="TMP1217" s="235" t="e">
        <f>TMP1218+TMP1219</f>
        <v>#REF!</v>
      </c>
      <c r="TMQ1217" s="236" t="s">
        <v>28</v>
      </c>
      <c r="TMR1217" s="237" t="s">
        <v>25</v>
      </c>
      <c r="TMS1217" s="238">
        <v>7</v>
      </c>
      <c r="TMT1217" s="238">
        <v>2</v>
      </c>
      <c r="TMU1217" s="239" t="s">
        <v>236</v>
      </c>
      <c r="TMV1217" s="240">
        <v>0</v>
      </c>
      <c r="TMW1217" s="240">
        <v>210</v>
      </c>
      <c r="TMX1217" s="235" t="e">
        <f>TMX1218+TMX1219</f>
        <v>#REF!</v>
      </c>
      <c r="TMY1217" s="236" t="s">
        <v>28</v>
      </c>
      <c r="TMZ1217" s="237" t="s">
        <v>25</v>
      </c>
      <c r="TNA1217" s="238">
        <v>7</v>
      </c>
      <c r="TNB1217" s="238">
        <v>2</v>
      </c>
      <c r="TNC1217" s="239" t="s">
        <v>236</v>
      </c>
      <c r="TND1217" s="240">
        <v>0</v>
      </c>
      <c r="TNE1217" s="240">
        <v>210</v>
      </c>
      <c r="TNF1217" s="235" t="e">
        <f>TNF1218+TNF1219</f>
        <v>#REF!</v>
      </c>
      <c r="TNG1217" s="236" t="s">
        <v>28</v>
      </c>
      <c r="TNH1217" s="237" t="s">
        <v>25</v>
      </c>
      <c r="TNI1217" s="238">
        <v>7</v>
      </c>
      <c r="TNJ1217" s="238">
        <v>2</v>
      </c>
      <c r="TNK1217" s="239" t="s">
        <v>236</v>
      </c>
      <c r="TNL1217" s="240">
        <v>0</v>
      </c>
      <c r="TNM1217" s="240">
        <v>210</v>
      </c>
      <c r="TNN1217" s="235" t="e">
        <f>TNN1218+TNN1219</f>
        <v>#REF!</v>
      </c>
      <c r="TNO1217" s="236" t="s">
        <v>28</v>
      </c>
      <c r="TNP1217" s="237" t="s">
        <v>25</v>
      </c>
      <c r="TNQ1217" s="238">
        <v>7</v>
      </c>
      <c r="TNR1217" s="238">
        <v>2</v>
      </c>
      <c r="TNS1217" s="239" t="s">
        <v>236</v>
      </c>
      <c r="TNT1217" s="240">
        <v>0</v>
      </c>
      <c r="TNU1217" s="240">
        <v>210</v>
      </c>
      <c r="TNV1217" s="235" t="e">
        <f>TNV1218+TNV1219</f>
        <v>#REF!</v>
      </c>
      <c r="TNW1217" s="236" t="s">
        <v>28</v>
      </c>
      <c r="TNX1217" s="237" t="s">
        <v>25</v>
      </c>
      <c r="TNY1217" s="238">
        <v>7</v>
      </c>
      <c r="TNZ1217" s="238">
        <v>2</v>
      </c>
      <c r="TOA1217" s="239" t="s">
        <v>236</v>
      </c>
      <c r="TOB1217" s="240">
        <v>0</v>
      </c>
      <c r="TOC1217" s="240">
        <v>210</v>
      </c>
      <c r="TOD1217" s="235" t="e">
        <f>TOD1218+TOD1219</f>
        <v>#REF!</v>
      </c>
      <c r="TOE1217" s="236" t="s">
        <v>28</v>
      </c>
      <c r="TOF1217" s="237" t="s">
        <v>25</v>
      </c>
      <c r="TOG1217" s="238">
        <v>7</v>
      </c>
      <c r="TOH1217" s="238">
        <v>2</v>
      </c>
      <c r="TOI1217" s="239" t="s">
        <v>236</v>
      </c>
      <c r="TOJ1217" s="240">
        <v>0</v>
      </c>
      <c r="TOK1217" s="240">
        <v>210</v>
      </c>
      <c r="TOL1217" s="235" t="e">
        <f>TOL1218+TOL1219</f>
        <v>#REF!</v>
      </c>
      <c r="TOM1217" s="236" t="s">
        <v>28</v>
      </c>
      <c r="TON1217" s="237" t="s">
        <v>25</v>
      </c>
      <c r="TOO1217" s="238">
        <v>7</v>
      </c>
      <c r="TOP1217" s="238">
        <v>2</v>
      </c>
      <c r="TOQ1217" s="239" t="s">
        <v>236</v>
      </c>
      <c r="TOR1217" s="240">
        <v>0</v>
      </c>
      <c r="TOS1217" s="240">
        <v>210</v>
      </c>
      <c r="TOT1217" s="235" t="e">
        <f>TOT1218+TOT1219</f>
        <v>#REF!</v>
      </c>
      <c r="TOU1217" s="236" t="s">
        <v>28</v>
      </c>
      <c r="TOV1217" s="237" t="s">
        <v>25</v>
      </c>
      <c r="TOW1217" s="238">
        <v>7</v>
      </c>
      <c r="TOX1217" s="238">
        <v>2</v>
      </c>
      <c r="TOY1217" s="239" t="s">
        <v>236</v>
      </c>
      <c r="TOZ1217" s="240">
        <v>0</v>
      </c>
      <c r="TPA1217" s="240">
        <v>210</v>
      </c>
      <c r="TPB1217" s="235" t="e">
        <f>TPB1218+TPB1219</f>
        <v>#REF!</v>
      </c>
      <c r="TPC1217" s="236" t="s">
        <v>28</v>
      </c>
      <c r="TPD1217" s="237" t="s">
        <v>25</v>
      </c>
      <c r="TPE1217" s="238">
        <v>7</v>
      </c>
      <c r="TPF1217" s="238">
        <v>2</v>
      </c>
      <c r="TPG1217" s="239" t="s">
        <v>236</v>
      </c>
      <c r="TPH1217" s="240">
        <v>0</v>
      </c>
      <c r="TPI1217" s="240">
        <v>210</v>
      </c>
      <c r="TPJ1217" s="235" t="e">
        <f>TPJ1218+TPJ1219</f>
        <v>#REF!</v>
      </c>
      <c r="TPK1217" s="236" t="s">
        <v>28</v>
      </c>
      <c r="TPL1217" s="237" t="s">
        <v>25</v>
      </c>
      <c r="TPM1217" s="238">
        <v>7</v>
      </c>
      <c r="TPN1217" s="238">
        <v>2</v>
      </c>
      <c r="TPO1217" s="239" t="s">
        <v>236</v>
      </c>
      <c r="TPP1217" s="240">
        <v>0</v>
      </c>
      <c r="TPQ1217" s="240">
        <v>210</v>
      </c>
      <c r="TPR1217" s="235" t="e">
        <f>TPR1218+TPR1219</f>
        <v>#REF!</v>
      </c>
      <c r="TPS1217" s="236" t="s">
        <v>28</v>
      </c>
      <c r="TPT1217" s="237" t="s">
        <v>25</v>
      </c>
      <c r="TPU1217" s="238">
        <v>7</v>
      </c>
      <c r="TPV1217" s="238">
        <v>2</v>
      </c>
      <c r="TPW1217" s="239" t="s">
        <v>236</v>
      </c>
      <c r="TPX1217" s="240">
        <v>0</v>
      </c>
      <c r="TPY1217" s="240">
        <v>210</v>
      </c>
      <c r="TPZ1217" s="235" t="e">
        <f>TPZ1218+TPZ1219</f>
        <v>#REF!</v>
      </c>
      <c r="TQA1217" s="236" t="s">
        <v>28</v>
      </c>
      <c r="TQB1217" s="237" t="s">
        <v>25</v>
      </c>
      <c r="TQC1217" s="238">
        <v>7</v>
      </c>
      <c r="TQD1217" s="238">
        <v>2</v>
      </c>
      <c r="TQE1217" s="239" t="s">
        <v>236</v>
      </c>
      <c r="TQF1217" s="240">
        <v>0</v>
      </c>
      <c r="TQG1217" s="240">
        <v>210</v>
      </c>
      <c r="TQH1217" s="235" t="e">
        <f>TQH1218+TQH1219</f>
        <v>#REF!</v>
      </c>
      <c r="TQI1217" s="236" t="s">
        <v>28</v>
      </c>
      <c r="TQJ1217" s="237" t="s">
        <v>25</v>
      </c>
      <c r="TQK1217" s="238">
        <v>7</v>
      </c>
      <c r="TQL1217" s="238">
        <v>2</v>
      </c>
      <c r="TQM1217" s="239" t="s">
        <v>236</v>
      </c>
      <c r="TQN1217" s="240">
        <v>0</v>
      </c>
      <c r="TQO1217" s="240">
        <v>210</v>
      </c>
      <c r="TQP1217" s="235" t="e">
        <f>TQP1218+TQP1219</f>
        <v>#REF!</v>
      </c>
      <c r="TQQ1217" s="236" t="s">
        <v>28</v>
      </c>
      <c r="TQR1217" s="237" t="s">
        <v>25</v>
      </c>
      <c r="TQS1217" s="238">
        <v>7</v>
      </c>
      <c r="TQT1217" s="238">
        <v>2</v>
      </c>
      <c r="TQU1217" s="239" t="s">
        <v>236</v>
      </c>
      <c r="TQV1217" s="240">
        <v>0</v>
      </c>
      <c r="TQW1217" s="240">
        <v>210</v>
      </c>
      <c r="TQX1217" s="235" t="e">
        <f>TQX1218+TQX1219</f>
        <v>#REF!</v>
      </c>
      <c r="TQY1217" s="236" t="s">
        <v>28</v>
      </c>
      <c r="TQZ1217" s="237" t="s">
        <v>25</v>
      </c>
      <c r="TRA1217" s="238">
        <v>7</v>
      </c>
      <c r="TRB1217" s="238">
        <v>2</v>
      </c>
      <c r="TRC1217" s="239" t="s">
        <v>236</v>
      </c>
      <c r="TRD1217" s="240">
        <v>0</v>
      </c>
      <c r="TRE1217" s="240">
        <v>210</v>
      </c>
      <c r="TRF1217" s="235" t="e">
        <f>TRF1218+TRF1219</f>
        <v>#REF!</v>
      </c>
      <c r="TRG1217" s="236" t="s">
        <v>28</v>
      </c>
      <c r="TRH1217" s="237" t="s">
        <v>25</v>
      </c>
      <c r="TRI1217" s="238">
        <v>7</v>
      </c>
      <c r="TRJ1217" s="238">
        <v>2</v>
      </c>
      <c r="TRK1217" s="239" t="s">
        <v>236</v>
      </c>
      <c r="TRL1217" s="240">
        <v>0</v>
      </c>
      <c r="TRM1217" s="240">
        <v>210</v>
      </c>
      <c r="TRN1217" s="235" t="e">
        <f>TRN1218+TRN1219</f>
        <v>#REF!</v>
      </c>
      <c r="TRO1217" s="236" t="s">
        <v>28</v>
      </c>
      <c r="TRP1217" s="237" t="s">
        <v>25</v>
      </c>
      <c r="TRQ1217" s="238">
        <v>7</v>
      </c>
      <c r="TRR1217" s="238">
        <v>2</v>
      </c>
      <c r="TRS1217" s="239" t="s">
        <v>236</v>
      </c>
      <c r="TRT1217" s="240">
        <v>0</v>
      </c>
      <c r="TRU1217" s="240">
        <v>210</v>
      </c>
      <c r="TRV1217" s="235" t="e">
        <f>TRV1218+TRV1219</f>
        <v>#REF!</v>
      </c>
      <c r="TRW1217" s="236" t="s">
        <v>28</v>
      </c>
      <c r="TRX1217" s="237" t="s">
        <v>25</v>
      </c>
      <c r="TRY1217" s="238">
        <v>7</v>
      </c>
      <c r="TRZ1217" s="238">
        <v>2</v>
      </c>
      <c r="TSA1217" s="239" t="s">
        <v>236</v>
      </c>
      <c r="TSB1217" s="240">
        <v>0</v>
      </c>
      <c r="TSC1217" s="240">
        <v>210</v>
      </c>
      <c r="TSD1217" s="235" t="e">
        <f>TSD1218+TSD1219</f>
        <v>#REF!</v>
      </c>
      <c r="TSE1217" s="236" t="s">
        <v>28</v>
      </c>
      <c r="TSF1217" s="237" t="s">
        <v>25</v>
      </c>
      <c r="TSG1217" s="238">
        <v>7</v>
      </c>
      <c r="TSH1217" s="238">
        <v>2</v>
      </c>
      <c r="TSI1217" s="239" t="s">
        <v>236</v>
      </c>
      <c r="TSJ1217" s="240">
        <v>0</v>
      </c>
      <c r="TSK1217" s="240">
        <v>210</v>
      </c>
      <c r="TSL1217" s="235" t="e">
        <f>TSL1218+TSL1219</f>
        <v>#REF!</v>
      </c>
      <c r="TSM1217" s="236" t="s">
        <v>28</v>
      </c>
      <c r="TSN1217" s="237" t="s">
        <v>25</v>
      </c>
      <c r="TSO1217" s="238">
        <v>7</v>
      </c>
      <c r="TSP1217" s="238">
        <v>2</v>
      </c>
      <c r="TSQ1217" s="239" t="s">
        <v>236</v>
      </c>
      <c r="TSR1217" s="240">
        <v>0</v>
      </c>
      <c r="TSS1217" s="240">
        <v>210</v>
      </c>
      <c r="TST1217" s="235" t="e">
        <f>TST1218+TST1219</f>
        <v>#REF!</v>
      </c>
      <c r="TSU1217" s="236" t="s">
        <v>28</v>
      </c>
      <c r="TSV1217" s="237" t="s">
        <v>25</v>
      </c>
      <c r="TSW1217" s="238">
        <v>7</v>
      </c>
      <c r="TSX1217" s="238">
        <v>2</v>
      </c>
      <c r="TSY1217" s="239" t="s">
        <v>236</v>
      </c>
      <c r="TSZ1217" s="240">
        <v>0</v>
      </c>
      <c r="TTA1217" s="240">
        <v>210</v>
      </c>
      <c r="TTB1217" s="235" t="e">
        <f>TTB1218+TTB1219</f>
        <v>#REF!</v>
      </c>
      <c r="TTC1217" s="236" t="s">
        <v>28</v>
      </c>
      <c r="TTD1217" s="237" t="s">
        <v>25</v>
      </c>
      <c r="TTE1217" s="238">
        <v>7</v>
      </c>
      <c r="TTF1217" s="238">
        <v>2</v>
      </c>
      <c r="TTG1217" s="239" t="s">
        <v>236</v>
      </c>
      <c r="TTH1217" s="240">
        <v>0</v>
      </c>
      <c r="TTI1217" s="240">
        <v>210</v>
      </c>
      <c r="TTJ1217" s="235" t="e">
        <f>TTJ1218+TTJ1219</f>
        <v>#REF!</v>
      </c>
      <c r="TTK1217" s="236" t="s">
        <v>28</v>
      </c>
      <c r="TTL1217" s="237" t="s">
        <v>25</v>
      </c>
      <c r="TTM1217" s="238">
        <v>7</v>
      </c>
      <c r="TTN1217" s="238">
        <v>2</v>
      </c>
      <c r="TTO1217" s="239" t="s">
        <v>236</v>
      </c>
      <c r="TTP1217" s="240">
        <v>0</v>
      </c>
      <c r="TTQ1217" s="240">
        <v>210</v>
      </c>
      <c r="TTR1217" s="235" t="e">
        <f>TTR1218+TTR1219</f>
        <v>#REF!</v>
      </c>
      <c r="TTS1217" s="236" t="s">
        <v>28</v>
      </c>
      <c r="TTT1217" s="237" t="s">
        <v>25</v>
      </c>
      <c r="TTU1217" s="238">
        <v>7</v>
      </c>
      <c r="TTV1217" s="238">
        <v>2</v>
      </c>
      <c r="TTW1217" s="239" t="s">
        <v>236</v>
      </c>
      <c r="TTX1217" s="240">
        <v>0</v>
      </c>
      <c r="TTY1217" s="240">
        <v>210</v>
      </c>
      <c r="TTZ1217" s="235" t="e">
        <f>TTZ1218+TTZ1219</f>
        <v>#REF!</v>
      </c>
      <c r="TUA1217" s="236" t="s">
        <v>28</v>
      </c>
      <c r="TUB1217" s="237" t="s">
        <v>25</v>
      </c>
      <c r="TUC1217" s="238">
        <v>7</v>
      </c>
      <c r="TUD1217" s="238">
        <v>2</v>
      </c>
      <c r="TUE1217" s="239" t="s">
        <v>236</v>
      </c>
      <c r="TUF1217" s="240">
        <v>0</v>
      </c>
      <c r="TUG1217" s="240">
        <v>210</v>
      </c>
      <c r="TUH1217" s="235" t="e">
        <f>TUH1218+TUH1219</f>
        <v>#REF!</v>
      </c>
      <c r="TUI1217" s="236" t="s">
        <v>28</v>
      </c>
      <c r="TUJ1217" s="237" t="s">
        <v>25</v>
      </c>
      <c r="TUK1217" s="238">
        <v>7</v>
      </c>
      <c r="TUL1217" s="238">
        <v>2</v>
      </c>
      <c r="TUM1217" s="239" t="s">
        <v>236</v>
      </c>
      <c r="TUN1217" s="240">
        <v>0</v>
      </c>
      <c r="TUO1217" s="240">
        <v>210</v>
      </c>
      <c r="TUP1217" s="235" t="e">
        <f>TUP1218+TUP1219</f>
        <v>#REF!</v>
      </c>
      <c r="TUQ1217" s="236" t="s">
        <v>28</v>
      </c>
      <c r="TUR1217" s="237" t="s">
        <v>25</v>
      </c>
      <c r="TUS1217" s="238">
        <v>7</v>
      </c>
      <c r="TUT1217" s="238">
        <v>2</v>
      </c>
      <c r="TUU1217" s="239" t="s">
        <v>236</v>
      </c>
      <c r="TUV1217" s="240">
        <v>0</v>
      </c>
      <c r="TUW1217" s="240">
        <v>210</v>
      </c>
      <c r="TUX1217" s="235" t="e">
        <f>TUX1218+TUX1219</f>
        <v>#REF!</v>
      </c>
      <c r="TUY1217" s="236" t="s">
        <v>28</v>
      </c>
      <c r="TUZ1217" s="237" t="s">
        <v>25</v>
      </c>
      <c r="TVA1217" s="238">
        <v>7</v>
      </c>
      <c r="TVB1217" s="238">
        <v>2</v>
      </c>
      <c r="TVC1217" s="239" t="s">
        <v>236</v>
      </c>
      <c r="TVD1217" s="240">
        <v>0</v>
      </c>
      <c r="TVE1217" s="240">
        <v>210</v>
      </c>
      <c r="TVF1217" s="235" t="e">
        <f>TVF1218+TVF1219</f>
        <v>#REF!</v>
      </c>
      <c r="TVG1217" s="236" t="s">
        <v>28</v>
      </c>
      <c r="TVH1217" s="237" t="s">
        <v>25</v>
      </c>
      <c r="TVI1217" s="238">
        <v>7</v>
      </c>
      <c r="TVJ1217" s="238">
        <v>2</v>
      </c>
      <c r="TVK1217" s="239" t="s">
        <v>236</v>
      </c>
      <c r="TVL1217" s="240">
        <v>0</v>
      </c>
      <c r="TVM1217" s="240">
        <v>210</v>
      </c>
      <c r="TVN1217" s="235" t="e">
        <f>TVN1218+TVN1219</f>
        <v>#REF!</v>
      </c>
      <c r="TVO1217" s="236" t="s">
        <v>28</v>
      </c>
      <c r="TVP1217" s="237" t="s">
        <v>25</v>
      </c>
      <c r="TVQ1217" s="238">
        <v>7</v>
      </c>
      <c r="TVR1217" s="238">
        <v>2</v>
      </c>
      <c r="TVS1217" s="239" t="s">
        <v>236</v>
      </c>
      <c r="TVT1217" s="240">
        <v>0</v>
      </c>
      <c r="TVU1217" s="240">
        <v>210</v>
      </c>
      <c r="TVV1217" s="235" t="e">
        <f>TVV1218+TVV1219</f>
        <v>#REF!</v>
      </c>
      <c r="TVW1217" s="236" t="s">
        <v>28</v>
      </c>
      <c r="TVX1217" s="237" t="s">
        <v>25</v>
      </c>
      <c r="TVY1217" s="238">
        <v>7</v>
      </c>
      <c r="TVZ1217" s="238">
        <v>2</v>
      </c>
      <c r="TWA1217" s="239" t="s">
        <v>236</v>
      </c>
      <c r="TWB1217" s="240">
        <v>0</v>
      </c>
      <c r="TWC1217" s="240">
        <v>210</v>
      </c>
      <c r="TWD1217" s="235" t="e">
        <f>TWD1218+TWD1219</f>
        <v>#REF!</v>
      </c>
      <c r="TWE1217" s="236" t="s">
        <v>28</v>
      </c>
      <c r="TWF1217" s="237" t="s">
        <v>25</v>
      </c>
      <c r="TWG1217" s="238">
        <v>7</v>
      </c>
      <c r="TWH1217" s="238">
        <v>2</v>
      </c>
      <c r="TWI1217" s="239" t="s">
        <v>236</v>
      </c>
      <c r="TWJ1217" s="240">
        <v>0</v>
      </c>
      <c r="TWK1217" s="240">
        <v>210</v>
      </c>
      <c r="TWL1217" s="235" t="e">
        <f>TWL1218+TWL1219</f>
        <v>#REF!</v>
      </c>
      <c r="TWM1217" s="236" t="s">
        <v>28</v>
      </c>
      <c r="TWN1217" s="237" t="s">
        <v>25</v>
      </c>
      <c r="TWO1217" s="238">
        <v>7</v>
      </c>
      <c r="TWP1217" s="238">
        <v>2</v>
      </c>
      <c r="TWQ1217" s="239" t="s">
        <v>236</v>
      </c>
      <c r="TWR1217" s="240">
        <v>0</v>
      </c>
      <c r="TWS1217" s="240">
        <v>210</v>
      </c>
      <c r="TWT1217" s="235" t="e">
        <f>TWT1218+TWT1219</f>
        <v>#REF!</v>
      </c>
      <c r="TWU1217" s="236" t="s">
        <v>28</v>
      </c>
      <c r="TWV1217" s="237" t="s">
        <v>25</v>
      </c>
      <c r="TWW1217" s="238">
        <v>7</v>
      </c>
      <c r="TWX1217" s="238">
        <v>2</v>
      </c>
      <c r="TWY1217" s="239" t="s">
        <v>236</v>
      </c>
      <c r="TWZ1217" s="240">
        <v>0</v>
      </c>
      <c r="TXA1217" s="240">
        <v>210</v>
      </c>
      <c r="TXB1217" s="235" t="e">
        <f>TXB1218+TXB1219</f>
        <v>#REF!</v>
      </c>
      <c r="TXC1217" s="236" t="s">
        <v>28</v>
      </c>
      <c r="TXD1217" s="237" t="s">
        <v>25</v>
      </c>
      <c r="TXE1217" s="238">
        <v>7</v>
      </c>
      <c r="TXF1217" s="238">
        <v>2</v>
      </c>
      <c r="TXG1217" s="239" t="s">
        <v>236</v>
      </c>
      <c r="TXH1217" s="240">
        <v>0</v>
      </c>
      <c r="TXI1217" s="240">
        <v>210</v>
      </c>
      <c r="TXJ1217" s="235" t="e">
        <f>TXJ1218+TXJ1219</f>
        <v>#REF!</v>
      </c>
      <c r="TXK1217" s="236" t="s">
        <v>28</v>
      </c>
      <c r="TXL1217" s="237" t="s">
        <v>25</v>
      </c>
      <c r="TXM1217" s="238">
        <v>7</v>
      </c>
      <c r="TXN1217" s="238">
        <v>2</v>
      </c>
      <c r="TXO1217" s="239" t="s">
        <v>236</v>
      </c>
      <c r="TXP1217" s="240">
        <v>0</v>
      </c>
      <c r="TXQ1217" s="240">
        <v>210</v>
      </c>
      <c r="TXR1217" s="235" t="e">
        <f>TXR1218+TXR1219</f>
        <v>#REF!</v>
      </c>
      <c r="TXS1217" s="236" t="s">
        <v>28</v>
      </c>
      <c r="TXT1217" s="237" t="s">
        <v>25</v>
      </c>
      <c r="TXU1217" s="238">
        <v>7</v>
      </c>
      <c r="TXV1217" s="238">
        <v>2</v>
      </c>
      <c r="TXW1217" s="239" t="s">
        <v>236</v>
      </c>
      <c r="TXX1217" s="240">
        <v>0</v>
      </c>
      <c r="TXY1217" s="240">
        <v>210</v>
      </c>
      <c r="TXZ1217" s="235" t="e">
        <f>TXZ1218+TXZ1219</f>
        <v>#REF!</v>
      </c>
      <c r="TYA1217" s="236" t="s">
        <v>28</v>
      </c>
      <c r="TYB1217" s="237" t="s">
        <v>25</v>
      </c>
      <c r="TYC1217" s="238">
        <v>7</v>
      </c>
      <c r="TYD1217" s="238">
        <v>2</v>
      </c>
      <c r="TYE1217" s="239" t="s">
        <v>236</v>
      </c>
      <c r="TYF1217" s="240">
        <v>0</v>
      </c>
      <c r="TYG1217" s="240">
        <v>210</v>
      </c>
      <c r="TYH1217" s="235" t="e">
        <f>TYH1218+TYH1219</f>
        <v>#REF!</v>
      </c>
      <c r="TYI1217" s="236" t="s">
        <v>28</v>
      </c>
      <c r="TYJ1217" s="237" t="s">
        <v>25</v>
      </c>
      <c r="TYK1217" s="238">
        <v>7</v>
      </c>
      <c r="TYL1217" s="238">
        <v>2</v>
      </c>
      <c r="TYM1217" s="239" t="s">
        <v>236</v>
      </c>
      <c r="TYN1217" s="240">
        <v>0</v>
      </c>
      <c r="TYO1217" s="240">
        <v>210</v>
      </c>
      <c r="TYP1217" s="235" t="e">
        <f>TYP1218+TYP1219</f>
        <v>#REF!</v>
      </c>
      <c r="TYQ1217" s="236" t="s">
        <v>28</v>
      </c>
      <c r="TYR1217" s="237" t="s">
        <v>25</v>
      </c>
      <c r="TYS1217" s="238">
        <v>7</v>
      </c>
      <c r="TYT1217" s="238">
        <v>2</v>
      </c>
      <c r="TYU1217" s="239" t="s">
        <v>236</v>
      </c>
      <c r="TYV1217" s="240">
        <v>0</v>
      </c>
      <c r="TYW1217" s="240">
        <v>210</v>
      </c>
      <c r="TYX1217" s="235" t="e">
        <f>TYX1218+TYX1219</f>
        <v>#REF!</v>
      </c>
      <c r="TYY1217" s="236" t="s">
        <v>28</v>
      </c>
      <c r="TYZ1217" s="237" t="s">
        <v>25</v>
      </c>
      <c r="TZA1217" s="238">
        <v>7</v>
      </c>
      <c r="TZB1217" s="238">
        <v>2</v>
      </c>
      <c r="TZC1217" s="239" t="s">
        <v>236</v>
      </c>
      <c r="TZD1217" s="240">
        <v>0</v>
      </c>
      <c r="TZE1217" s="240">
        <v>210</v>
      </c>
      <c r="TZF1217" s="235" t="e">
        <f>TZF1218+TZF1219</f>
        <v>#REF!</v>
      </c>
      <c r="TZG1217" s="236" t="s">
        <v>28</v>
      </c>
      <c r="TZH1217" s="237" t="s">
        <v>25</v>
      </c>
      <c r="TZI1217" s="238">
        <v>7</v>
      </c>
      <c r="TZJ1217" s="238">
        <v>2</v>
      </c>
      <c r="TZK1217" s="239" t="s">
        <v>236</v>
      </c>
      <c r="TZL1217" s="240">
        <v>0</v>
      </c>
      <c r="TZM1217" s="240">
        <v>210</v>
      </c>
      <c r="TZN1217" s="235" t="e">
        <f>TZN1218+TZN1219</f>
        <v>#REF!</v>
      </c>
      <c r="TZO1217" s="236" t="s">
        <v>28</v>
      </c>
      <c r="TZP1217" s="237" t="s">
        <v>25</v>
      </c>
      <c r="TZQ1217" s="238">
        <v>7</v>
      </c>
      <c r="TZR1217" s="238">
        <v>2</v>
      </c>
      <c r="TZS1217" s="239" t="s">
        <v>236</v>
      </c>
      <c r="TZT1217" s="240">
        <v>0</v>
      </c>
      <c r="TZU1217" s="240">
        <v>210</v>
      </c>
      <c r="TZV1217" s="235" t="e">
        <f>TZV1218+TZV1219</f>
        <v>#REF!</v>
      </c>
      <c r="TZW1217" s="236" t="s">
        <v>28</v>
      </c>
      <c r="TZX1217" s="237" t="s">
        <v>25</v>
      </c>
      <c r="TZY1217" s="238">
        <v>7</v>
      </c>
      <c r="TZZ1217" s="238">
        <v>2</v>
      </c>
      <c r="UAA1217" s="239" t="s">
        <v>236</v>
      </c>
      <c r="UAB1217" s="240">
        <v>0</v>
      </c>
      <c r="UAC1217" s="240">
        <v>210</v>
      </c>
      <c r="UAD1217" s="235" t="e">
        <f>UAD1218+UAD1219</f>
        <v>#REF!</v>
      </c>
      <c r="UAE1217" s="236" t="s">
        <v>28</v>
      </c>
      <c r="UAF1217" s="237" t="s">
        <v>25</v>
      </c>
      <c r="UAG1217" s="238">
        <v>7</v>
      </c>
      <c r="UAH1217" s="238">
        <v>2</v>
      </c>
      <c r="UAI1217" s="239" t="s">
        <v>236</v>
      </c>
      <c r="UAJ1217" s="240">
        <v>0</v>
      </c>
      <c r="UAK1217" s="240">
        <v>210</v>
      </c>
      <c r="UAL1217" s="235" t="e">
        <f>UAL1218+UAL1219</f>
        <v>#REF!</v>
      </c>
      <c r="UAM1217" s="236" t="s">
        <v>28</v>
      </c>
      <c r="UAN1217" s="237" t="s">
        <v>25</v>
      </c>
      <c r="UAO1217" s="238">
        <v>7</v>
      </c>
      <c r="UAP1217" s="238">
        <v>2</v>
      </c>
      <c r="UAQ1217" s="239" t="s">
        <v>236</v>
      </c>
      <c r="UAR1217" s="240">
        <v>0</v>
      </c>
      <c r="UAS1217" s="240">
        <v>210</v>
      </c>
      <c r="UAT1217" s="235" t="e">
        <f>UAT1218+UAT1219</f>
        <v>#REF!</v>
      </c>
      <c r="UAU1217" s="236" t="s">
        <v>28</v>
      </c>
      <c r="UAV1217" s="237" t="s">
        <v>25</v>
      </c>
      <c r="UAW1217" s="238">
        <v>7</v>
      </c>
      <c r="UAX1217" s="238">
        <v>2</v>
      </c>
      <c r="UAY1217" s="239" t="s">
        <v>236</v>
      </c>
      <c r="UAZ1217" s="240">
        <v>0</v>
      </c>
      <c r="UBA1217" s="240">
        <v>210</v>
      </c>
      <c r="UBB1217" s="235" t="e">
        <f>UBB1218+UBB1219</f>
        <v>#REF!</v>
      </c>
      <c r="UBC1217" s="236" t="s">
        <v>28</v>
      </c>
      <c r="UBD1217" s="237" t="s">
        <v>25</v>
      </c>
      <c r="UBE1217" s="238">
        <v>7</v>
      </c>
      <c r="UBF1217" s="238">
        <v>2</v>
      </c>
      <c r="UBG1217" s="239" t="s">
        <v>236</v>
      </c>
      <c r="UBH1217" s="240">
        <v>0</v>
      </c>
      <c r="UBI1217" s="240">
        <v>210</v>
      </c>
      <c r="UBJ1217" s="235" t="e">
        <f>UBJ1218+UBJ1219</f>
        <v>#REF!</v>
      </c>
      <c r="UBK1217" s="236" t="s">
        <v>28</v>
      </c>
      <c r="UBL1217" s="237" t="s">
        <v>25</v>
      </c>
      <c r="UBM1217" s="238">
        <v>7</v>
      </c>
      <c r="UBN1217" s="238">
        <v>2</v>
      </c>
      <c r="UBO1217" s="239" t="s">
        <v>236</v>
      </c>
      <c r="UBP1217" s="240">
        <v>0</v>
      </c>
      <c r="UBQ1217" s="240">
        <v>210</v>
      </c>
      <c r="UBR1217" s="235" t="e">
        <f>UBR1218+UBR1219</f>
        <v>#REF!</v>
      </c>
      <c r="UBS1217" s="236" t="s">
        <v>28</v>
      </c>
      <c r="UBT1217" s="237" t="s">
        <v>25</v>
      </c>
      <c r="UBU1217" s="238">
        <v>7</v>
      </c>
      <c r="UBV1217" s="238">
        <v>2</v>
      </c>
      <c r="UBW1217" s="239" t="s">
        <v>236</v>
      </c>
      <c r="UBX1217" s="240">
        <v>0</v>
      </c>
      <c r="UBY1217" s="240">
        <v>210</v>
      </c>
      <c r="UBZ1217" s="235" t="e">
        <f>UBZ1218+UBZ1219</f>
        <v>#REF!</v>
      </c>
      <c r="UCA1217" s="236" t="s">
        <v>28</v>
      </c>
      <c r="UCB1217" s="237" t="s">
        <v>25</v>
      </c>
      <c r="UCC1217" s="238">
        <v>7</v>
      </c>
      <c r="UCD1217" s="238">
        <v>2</v>
      </c>
      <c r="UCE1217" s="239" t="s">
        <v>236</v>
      </c>
      <c r="UCF1217" s="240">
        <v>0</v>
      </c>
      <c r="UCG1217" s="240">
        <v>210</v>
      </c>
      <c r="UCH1217" s="235" t="e">
        <f>UCH1218+UCH1219</f>
        <v>#REF!</v>
      </c>
      <c r="UCI1217" s="236" t="s">
        <v>28</v>
      </c>
      <c r="UCJ1217" s="237" t="s">
        <v>25</v>
      </c>
      <c r="UCK1217" s="238">
        <v>7</v>
      </c>
      <c r="UCL1217" s="238">
        <v>2</v>
      </c>
      <c r="UCM1217" s="239" t="s">
        <v>236</v>
      </c>
      <c r="UCN1217" s="240">
        <v>0</v>
      </c>
      <c r="UCO1217" s="240">
        <v>210</v>
      </c>
      <c r="UCP1217" s="235" t="e">
        <f>UCP1218+UCP1219</f>
        <v>#REF!</v>
      </c>
      <c r="UCQ1217" s="236" t="s">
        <v>28</v>
      </c>
      <c r="UCR1217" s="237" t="s">
        <v>25</v>
      </c>
      <c r="UCS1217" s="238">
        <v>7</v>
      </c>
      <c r="UCT1217" s="238">
        <v>2</v>
      </c>
      <c r="UCU1217" s="239" t="s">
        <v>236</v>
      </c>
      <c r="UCV1217" s="240">
        <v>0</v>
      </c>
      <c r="UCW1217" s="240">
        <v>210</v>
      </c>
      <c r="UCX1217" s="235" t="e">
        <f>UCX1218+UCX1219</f>
        <v>#REF!</v>
      </c>
      <c r="UCY1217" s="236" t="s">
        <v>28</v>
      </c>
      <c r="UCZ1217" s="237" t="s">
        <v>25</v>
      </c>
      <c r="UDA1217" s="238">
        <v>7</v>
      </c>
      <c r="UDB1217" s="238">
        <v>2</v>
      </c>
      <c r="UDC1217" s="239" t="s">
        <v>236</v>
      </c>
      <c r="UDD1217" s="240">
        <v>0</v>
      </c>
      <c r="UDE1217" s="240">
        <v>210</v>
      </c>
      <c r="UDF1217" s="235" t="e">
        <f>UDF1218+UDF1219</f>
        <v>#REF!</v>
      </c>
      <c r="UDG1217" s="236" t="s">
        <v>28</v>
      </c>
      <c r="UDH1217" s="237" t="s">
        <v>25</v>
      </c>
      <c r="UDI1217" s="238">
        <v>7</v>
      </c>
      <c r="UDJ1217" s="238">
        <v>2</v>
      </c>
      <c r="UDK1217" s="239" t="s">
        <v>236</v>
      </c>
      <c r="UDL1217" s="240">
        <v>0</v>
      </c>
      <c r="UDM1217" s="240">
        <v>210</v>
      </c>
      <c r="UDN1217" s="235" t="e">
        <f>UDN1218+UDN1219</f>
        <v>#REF!</v>
      </c>
      <c r="UDO1217" s="236" t="s">
        <v>28</v>
      </c>
      <c r="UDP1217" s="237" t="s">
        <v>25</v>
      </c>
      <c r="UDQ1217" s="238">
        <v>7</v>
      </c>
      <c r="UDR1217" s="238">
        <v>2</v>
      </c>
      <c r="UDS1217" s="239" t="s">
        <v>236</v>
      </c>
      <c r="UDT1217" s="240">
        <v>0</v>
      </c>
      <c r="UDU1217" s="240">
        <v>210</v>
      </c>
      <c r="UDV1217" s="235" t="e">
        <f>UDV1218+UDV1219</f>
        <v>#REF!</v>
      </c>
      <c r="UDW1217" s="236" t="s">
        <v>28</v>
      </c>
      <c r="UDX1217" s="237" t="s">
        <v>25</v>
      </c>
      <c r="UDY1217" s="238">
        <v>7</v>
      </c>
      <c r="UDZ1217" s="238">
        <v>2</v>
      </c>
      <c r="UEA1217" s="239" t="s">
        <v>236</v>
      </c>
      <c r="UEB1217" s="240">
        <v>0</v>
      </c>
      <c r="UEC1217" s="240">
        <v>210</v>
      </c>
      <c r="UED1217" s="235" t="e">
        <f>UED1218+UED1219</f>
        <v>#REF!</v>
      </c>
      <c r="UEE1217" s="236" t="s">
        <v>28</v>
      </c>
      <c r="UEF1217" s="237" t="s">
        <v>25</v>
      </c>
      <c r="UEG1217" s="238">
        <v>7</v>
      </c>
      <c r="UEH1217" s="238">
        <v>2</v>
      </c>
      <c r="UEI1217" s="239" t="s">
        <v>236</v>
      </c>
      <c r="UEJ1217" s="240">
        <v>0</v>
      </c>
      <c r="UEK1217" s="240">
        <v>210</v>
      </c>
      <c r="UEL1217" s="235" t="e">
        <f>UEL1218+UEL1219</f>
        <v>#REF!</v>
      </c>
      <c r="UEM1217" s="236" t="s">
        <v>28</v>
      </c>
      <c r="UEN1217" s="237" t="s">
        <v>25</v>
      </c>
      <c r="UEO1217" s="238">
        <v>7</v>
      </c>
      <c r="UEP1217" s="238">
        <v>2</v>
      </c>
      <c r="UEQ1217" s="239" t="s">
        <v>236</v>
      </c>
      <c r="UER1217" s="240">
        <v>0</v>
      </c>
      <c r="UES1217" s="240">
        <v>210</v>
      </c>
      <c r="UET1217" s="235" t="e">
        <f>UET1218+UET1219</f>
        <v>#REF!</v>
      </c>
      <c r="UEU1217" s="236" t="s">
        <v>28</v>
      </c>
      <c r="UEV1217" s="237" t="s">
        <v>25</v>
      </c>
      <c r="UEW1217" s="238">
        <v>7</v>
      </c>
      <c r="UEX1217" s="238">
        <v>2</v>
      </c>
      <c r="UEY1217" s="239" t="s">
        <v>236</v>
      </c>
      <c r="UEZ1217" s="240">
        <v>0</v>
      </c>
      <c r="UFA1217" s="240">
        <v>210</v>
      </c>
      <c r="UFB1217" s="235" t="e">
        <f>UFB1218+UFB1219</f>
        <v>#REF!</v>
      </c>
      <c r="UFC1217" s="236" t="s">
        <v>28</v>
      </c>
      <c r="UFD1217" s="237" t="s">
        <v>25</v>
      </c>
      <c r="UFE1217" s="238">
        <v>7</v>
      </c>
      <c r="UFF1217" s="238">
        <v>2</v>
      </c>
      <c r="UFG1217" s="239" t="s">
        <v>236</v>
      </c>
      <c r="UFH1217" s="240">
        <v>0</v>
      </c>
      <c r="UFI1217" s="240">
        <v>210</v>
      </c>
      <c r="UFJ1217" s="235" t="e">
        <f>UFJ1218+UFJ1219</f>
        <v>#REF!</v>
      </c>
      <c r="UFK1217" s="236" t="s">
        <v>28</v>
      </c>
      <c r="UFL1217" s="237" t="s">
        <v>25</v>
      </c>
      <c r="UFM1217" s="238">
        <v>7</v>
      </c>
      <c r="UFN1217" s="238">
        <v>2</v>
      </c>
      <c r="UFO1217" s="239" t="s">
        <v>236</v>
      </c>
      <c r="UFP1217" s="240">
        <v>0</v>
      </c>
      <c r="UFQ1217" s="240">
        <v>210</v>
      </c>
      <c r="UFR1217" s="235" t="e">
        <f>UFR1218+UFR1219</f>
        <v>#REF!</v>
      </c>
      <c r="UFS1217" s="236" t="s">
        <v>28</v>
      </c>
      <c r="UFT1217" s="237" t="s">
        <v>25</v>
      </c>
      <c r="UFU1217" s="238">
        <v>7</v>
      </c>
      <c r="UFV1217" s="238">
        <v>2</v>
      </c>
      <c r="UFW1217" s="239" t="s">
        <v>236</v>
      </c>
      <c r="UFX1217" s="240">
        <v>0</v>
      </c>
      <c r="UFY1217" s="240">
        <v>210</v>
      </c>
      <c r="UFZ1217" s="235" t="e">
        <f>UFZ1218+UFZ1219</f>
        <v>#REF!</v>
      </c>
      <c r="UGA1217" s="236" t="s">
        <v>28</v>
      </c>
      <c r="UGB1217" s="237" t="s">
        <v>25</v>
      </c>
      <c r="UGC1217" s="238">
        <v>7</v>
      </c>
      <c r="UGD1217" s="238">
        <v>2</v>
      </c>
      <c r="UGE1217" s="239" t="s">
        <v>236</v>
      </c>
      <c r="UGF1217" s="240">
        <v>0</v>
      </c>
      <c r="UGG1217" s="240">
        <v>210</v>
      </c>
      <c r="UGH1217" s="235" t="e">
        <f>UGH1218+UGH1219</f>
        <v>#REF!</v>
      </c>
      <c r="UGI1217" s="236" t="s">
        <v>28</v>
      </c>
      <c r="UGJ1217" s="237" t="s">
        <v>25</v>
      </c>
      <c r="UGK1217" s="238">
        <v>7</v>
      </c>
      <c r="UGL1217" s="238">
        <v>2</v>
      </c>
      <c r="UGM1217" s="239" t="s">
        <v>236</v>
      </c>
      <c r="UGN1217" s="240">
        <v>0</v>
      </c>
      <c r="UGO1217" s="240">
        <v>210</v>
      </c>
      <c r="UGP1217" s="235" t="e">
        <f>UGP1218+UGP1219</f>
        <v>#REF!</v>
      </c>
      <c r="UGQ1217" s="236" t="s">
        <v>28</v>
      </c>
      <c r="UGR1217" s="237" t="s">
        <v>25</v>
      </c>
      <c r="UGS1217" s="238">
        <v>7</v>
      </c>
      <c r="UGT1217" s="238">
        <v>2</v>
      </c>
      <c r="UGU1217" s="239" t="s">
        <v>236</v>
      </c>
      <c r="UGV1217" s="240">
        <v>0</v>
      </c>
      <c r="UGW1217" s="240">
        <v>210</v>
      </c>
      <c r="UGX1217" s="235" t="e">
        <f>UGX1218+UGX1219</f>
        <v>#REF!</v>
      </c>
      <c r="UGY1217" s="236" t="s">
        <v>28</v>
      </c>
      <c r="UGZ1217" s="237" t="s">
        <v>25</v>
      </c>
      <c r="UHA1217" s="238">
        <v>7</v>
      </c>
      <c r="UHB1217" s="238">
        <v>2</v>
      </c>
      <c r="UHC1217" s="239" t="s">
        <v>236</v>
      </c>
      <c r="UHD1217" s="240">
        <v>0</v>
      </c>
      <c r="UHE1217" s="240">
        <v>210</v>
      </c>
      <c r="UHF1217" s="235" t="e">
        <f>UHF1218+UHF1219</f>
        <v>#REF!</v>
      </c>
      <c r="UHG1217" s="236" t="s">
        <v>28</v>
      </c>
      <c r="UHH1217" s="237" t="s">
        <v>25</v>
      </c>
      <c r="UHI1217" s="238">
        <v>7</v>
      </c>
      <c r="UHJ1217" s="238">
        <v>2</v>
      </c>
      <c r="UHK1217" s="239" t="s">
        <v>236</v>
      </c>
      <c r="UHL1217" s="240">
        <v>0</v>
      </c>
      <c r="UHM1217" s="240">
        <v>210</v>
      </c>
      <c r="UHN1217" s="235" t="e">
        <f>UHN1218+UHN1219</f>
        <v>#REF!</v>
      </c>
      <c r="UHO1217" s="236" t="s">
        <v>28</v>
      </c>
      <c r="UHP1217" s="237" t="s">
        <v>25</v>
      </c>
      <c r="UHQ1217" s="238">
        <v>7</v>
      </c>
      <c r="UHR1217" s="238">
        <v>2</v>
      </c>
      <c r="UHS1217" s="239" t="s">
        <v>236</v>
      </c>
      <c r="UHT1217" s="240">
        <v>0</v>
      </c>
      <c r="UHU1217" s="240">
        <v>210</v>
      </c>
      <c r="UHV1217" s="235" t="e">
        <f>UHV1218+UHV1219</f>
        <v>#REF!</v>
      </c>
      <c r="UHW1217" s="236" t="s">
        <v>28</v>
      </c>
      <c r="UHX1217" s="237" t="s">
        <v>25</v>
      </c>
      <c r="UHY1217" s="238">
        <v>7</v>
      </c>
      <c r="UHZ1217" s="238">
        <v>2</v>
      </c>
      <c r="UIA1217" s="239" t="s">
        <v>236</v>
      </c>
      <c r="UIB1217" s="240">
        <v>0</v>
      </c>
      <c r="UIC1217" s="240">
        <v>210</v>
      </c>
      <c r="UID1217" s="235" t="e">
        <f>UID1218+UID1219</f>
        <v>#REF!</v>
      </c>
      <c r="UIE1217" s="236" t="s">
        <v>28</v>
      </c>
      <c r="UIF1217" s="237" t="s">
        <v>25</v>
      </c>
      <c r="UIG1217" s="238">
        <v>7</v>
      </c>
      <c r="UIH1217" s="238">
        <v>2</v>
      </c>
      <c r="UII1217" s="239" t="s">
        <v>236</v>
      </c>
      <c r="UIJ1217" s="240">
        <v>0</v>
      </c>
      <c r="UIK1217" s="240">
        <v>210</v>
      </c>
      <c r="UIL1217" s="235" t="e">
        <f>UIL1218+UIL1219</f>
        <v>#REF!</v>
      </c>
      <c r="UIM1217" s="236" t="s">
        <v>28</v>
      </c>
      <c r="UIN1217" s="237" t="s">
        <v>25</v>
      </c>
      <c r="UIO1217" s="238">
        <v>7</v>
      </c>
      <c r="UIP1217" s="238">
        <v>2</v>
      </c>
      <c r="UIQ1217" s="239" t="s">
        <v>236</v>
      </c>
      <c r="UIR1217" s="240">
        <v>0</v>
      </c>
      <c r="UIS1217" s="240">
        <v>210</v>
      </c>
      <c r="UIT1217" s="235" t="e">
        <f>UIT1218+UIT1219</f>
        <v>#REF!</v>
      </c>
      <c r="UIU1217" s="236" t="s">
        <v>28</v>
      </c>
      <c r="UIV1217" s="237" t="s">
        <v>25</v>
      </c>
      <c r="UIW1217" s="238">
        <v>7</v>
      </c>
      <c r="UIX1217" s="238">
        <v>2</v>
      </c>
      <c r="UIY1217" s="239" t="s">
        <v>236</v>
      </c>
      <c r="UIZ1217" s="240">
        <v>0</v>
      </c>
      <c r="UJA1217" s="240">
        <v>210</v>
      </c>
      <c r="UJB1217" s="235" t="e">
        <f>UJB1218+UJB1219</f>
        <v>#REF!</v>
      </c>
      <c r="UJC1217" s="236" t="s">
        <v>28</v>
      </c>
      <c r="UJD1217" s="237" t="s">
        <v>25</v>
      </c>
      <c r="UJE1217" s="238">
        <v>7</v>
      </c>
      <c r="UJF1217" s="238">
        <v>2</v>
      </c>
      <c r="UJG1217" s="239" t="s">
        <v>236</v>
      </c>
      <c r="UJH1217" s="240">
        <v>0</v>
      </c>
      <c r="UJI1217" s="240">
        <v>210</v>
      </c>
      <c r="UJJ1217" s="235" t="e">
        <f>UJJ1218+UJJ1219</f>
        <v>#REF!</v>
      </c>
      <c r="UJK1217" s="236" t="s">
        <v>28</v>
      </c>
      <c r="UJL1217" s="237" t="s">
        <v>25</v>
      </c>
      <c r="UJM1217" s="238">
        <v>7</v>
      </c>
      <c r="UJN1217" s="238">
        <v>2</v>
      </c>
      <c r="UJO1217" s="239" t="s">
        <v>236</v>
      </c>
      <c r="UJP1217" s="240">
        <v>0</v>
      </c>
      <c r="UJQ1217" s="240">
        <v>210</v>
      </c>
      <c r="UJR1217" s="235" t="e">
        <f>UJR1218+UJR1219</f>
        <v>#REF!</v>
      </c>
      <c r="UJS1217" s="236" t="s">
        <v>28</v>
      </c>
      <c r="UJT1217" s="237" t="s">
        <v>25</v>
      </c>
      <c r="UJU1217" s="238">
        <v>7</v>
      </c>
      <c r="UJV1217" s="238">
        <v>2</v>
      </c>
      <c r="UJW1217" s="239" t="s">
        <v>236</v>
      </c>
      <c r="UJX1217" s="240">
        <v>0</v>
      </c>
      <c r="UJY1217" s="240">
        <v>210</v>
      </c>
      <c r="UJZ1217" s="235" t="e">
        <f>UJZ1218+UJZ1219</f>
        <v>#REF!</v>
      </c>
      <c r="UKA1217" s="236" t="s">
        <v>28</v>
      </c>
      <c r="UKB1217" s="237" t="s">
        <v>25</v>
      </c>
      <c r="UKC1217" s="238">
        <v>7</v>
      </c>
      <c r="UKD1217" s="238">
        <v>2</v>
      </c>
      <c r="UKE1217" s="239" t="s">
        <v>236</v>
      </c>
      <c r="UKF1217" s="240">
        <v>0</v>
      </c>
      <c r="UKG1217" s="240">
        <v>210</v>
      </c>
      <c r="UKH1217" s="235" t="e">
        <f>UKH1218+UKH1219</f>
        <v>#REF!</v>
      </c>
      <c r="UKI1217" s="236" t="s">
        <v>28</v>
      </c>
      <c r="UKJ1217" s="237" t="s">
        <v>25</v>
      </c>
      <c r="UKK1217" s="238">
        <v>7</v>
      </c>
      <c r="UKL1217" s="238">
        <v>2</v>
      </c>
      <c r="UKM1217" s="239" t="s">
        <v>236</v>
      </c>
      <c r="UKN1217" s="240">
        <v>0</v>
      </c>
      <c r="UKO1217" s="240">
        <v>210</v>
      </c>
      <c r="UKP1217" s="235" t="e">
        <f>UKP1218+UKP1219</f>
        <v>#REF!</v>
      </c>
      <c r="UKQ1217" s="236" t="s">
        <v>28</v>
      </c>
      <c r="UKR1217" s="237" t="s">
        <v>25</v>
      </c>
      <c r="UKS1217" s="238">
        <v>7</v>
      </c>
      <c r="UKT1217" s="238">
        <v>2</v>
      </c>
      <c r="UKU1217" s="239" t="s">
        <v>236</v>
      </c>
      <c r="UKV1217" s="240">
        <v>0</v>
      </c>
      <c r="UKW1217" s="240">
        <v>210</v>
      </c>
      <c r="UKX1217" s="235" t="e">
        <f>UKX1218+UKX1219</f>
        <v>#REF!</v>
      </c>
      <c r="UKY1217" s="236" t="s">
        <v>28</v>
      </c>
      <c r="UKZ1217" s="237" t="s">
        <v>25</v>
      </c>
      <c r="ULA1217" s="238">
        <v>7</v>
      </c>
      <c r="ULB1217" s="238">
        <v>2</v>
      </c>
      <c r="ULC1217" s="239" t="s">
        <v>236</v>
      </c>
      <c r="ULD1217" s="240">
        <v>0</v>
      </c>
      <c r="ULE1217" s="240">
        <v>210</v>
      </c>
      <c r="ULF1217" s="235" t="e">
        <f>ULF1218+ULF1219</f>
        <v>#REF!</v>
      </c>
      <c r="ULG1217" s="236" t="s">
        <v>28</v>
      </c>
      <c r="ULH1217" s="237" t="s">
        <v>25</v>
      </c>
      <c r="ULI1217" s="238">
        <v>7</v>
      </c>
      <c r="ULJ1217" s="238">
        <v>2</v>
      </c>
      <c r="ULK1217" s="239" t="s">
        <v>236</v>
      </c>
      <c r="ULL1217" s="240">
        <v>0</v>
      </c>
      <c r="ULM1217" s="240">
        <v>210</v>
      </c>
      <c r="ULN1217" s="235" t="e">
        <f>ULN1218+ULN1219</f>
        <v>#REF!</v>
      </c>
      <c r="ULO1217" s="236" t="s">
        <v>28</v>
      </c>
      <c r="ULP1217" s="237" t="s">
        <v>25</v>
      </c>
      <c r="ULQ1217" s="238">
        <v>7</v>
      </c>
      <c r="ULR1217" s="238">
        <v>2</v>
      </c>
      <c r="ULS1217" s="239" t="s">
        <v>236</v>
      </c>
      <c r="ULT1217" s="240">
        <v>0</v>
      </c>
      <c r="ULU1217" s="240">
        <v>210</v>
      </c>
      <c r="ULV1217" s="235" t="e">
        <f>ULV1218+ULV1219</f>
        <v>#REF!</v>
      </c>
      <c r="ULW1217" s="236" t="s">
        <v>28</v>
      </c>
      <c r="ULX1217" s="237" t="s">
        <v>25</v>
      </c>
      <c r="ULY1217" s="238">
        <v>7</v>
      </c>
      <c r="ULZ1217" s="238">
        <v>2</v>
      </c>
      <c r="UMA1217" s="239" t="s">
        <v>236</v>
      </c>
      <c r="UMB1217" s="240">
        <v>0</v>
      </c>
      <c r="UMC1217" s="240">
        <v>210</v>
      </c>
      <c r="UMD1217" s="235" t="e">
        <f>UMD1218+UMD1219</f>
        <v>#REF!</v>
      </c>
      <c r="UME1217" s="236" t="s">
        <v>28</v>
      </c>
      <c r="UMF1217" s="237" t="s">
        <v>25</v>
      </c>
      <c r="UMG1217" s="238">
        <v>7</v>
      </c>
      <c r="UMH1217" s="238">
        <v>2</v>
      </c>
      <c r="UMI1217" s="239" t="s">
        <v>236</v>
      </c>
      <c r="UMJ1217" s="240">
        <v>0</v>
      </c>
      <c r="UMK1217" s="240">
        <v>210</v>
      </c>
      <c r="UML1217" s="235" t="e">
        <f>UML1218+UML1219</f>
        <v>#REF!</v>
      </c>
      <c r="UMM1217" s="236" t="s">
        <v>28</v>
      </c>
      <c r="UMN1217" s="237" t="s">
        <v>25</v>
      </c>
      <c r="UMO1217" s="238">
        <v>7</v>
      </c>
      <c r="UMP1217" s="238">
        <v>2</v>
      </c>
      <c r="UMQ1217" s="239" t="s">
        <v>236</v>
      </c>
      <c r="UMR1217" s="240">
        <v>0</v>
      </c>
      <c r="UMS1217" s="240">
        <v>210</v>
      </c>
      <c r="UMT1217" s="235" t="e">
        <f>UMT1218+UMT1219</f>
        <v>#REF!</v>
      </c>
      <c r="UMU1217" s="236" t="s">
        <v>28</v>
      </c>
      <c r="UMV1217" s="237" t="s">
        <v>25</v>
      </c>
      <c r="UMW1217" s="238">
        <v>7</v>
      </c>
      <c r="UMX1217" s="238">
        <v>2</v>
      </c>
      <c r="UMY1217" s="239" t="s">
        <v>236</v>
      </c>
      <c r="UMZ1217" s="240">
        <v>0</v>
      </c>
      <c r="UNA1217" s="240">
        <v>210</v>
      </c>
      <c r="UNB1217" s="235" t="e">
        <f>UNB1218+UNB1219</f>
        <v>#REF!</v>
      </c>
      <c r="UNC1217" s="236" t="s">
        <v>28</v>
      </c>
      <c r="UND1217" s="237" t="s">
        <v>25</v>
      </c>
      <c r="UNE1217" s="238">
        <v>7</v>
      </c>
      <c r="UNF1217" s="238">
        <v>2</v>
      </c>
      <c r="UNG1217" s="239" t="s">
        <v>236</v>
      </c>
      <c r="UNH1217" s="240">
        <v>0</v>
      </c>
      <c r="UNI1217" s="240">
        <v>210</v>
      </c>
      <c r="UNJ1217" s="235" t="e">
        <f>UNJ1218+UNJ1219</f>
        <v>#REF!</v>
      </c>
      <c r="UNK1217" s="236" t="s">
        <v>28</v>
      </c>
      <c r="UNL1217" s="237" t="s">
        <v>25</v>
      </c>
      <c r="UNM1217" s="238">
        <v>7</v>
      </c>
      <c r="UNN1217" s="238">
        <v>2</v>
      </c>
      <c r="UNO1217" s="239" t="s">
        <v>236</v>
      </c>
      <c r="UNP1217" s="240">
        <v>0</v>
      </c>
      <c r="UNQ1217" s="240">
        <v>210</v>
      </c>
      <c r="UNR1217" s="235" t="e">
        <f>UNR1218+UNR1219</f>
        <v>#REF!</v>
      </c>
      <c r="UNS1217" s="236" t="s">
        <v>28</v>
      </c>
      <c r="UNT1217" s="237" t="s">
        <v>25</v>
      </c>
      <c r="UNU1217" s="238">
        <v>7</v>
      </c>
      <c r="UNV1217" s="238">
        <v>2</v>
      </c>
      <c r="UNW1217" s="239" t="s">
        <v>236</v>
      </c>
      <c r="UNX1217" s="240">
        <v>0</v>
      </c>
      <c r="UNY1217" s="240">
        <v>210</v>
      </c>
      <c r="UNZ1217" s="235" t="e">
        <f>UNZ1218+UNZ1219</f>
        <v>#REF!</v>
      </c>
      <c r="UOA1217" s="236" t="s">
        <v>28</v>
      </c>
      <c r="UOB1217" s="237" t="s">
        <v>25</v>
      </c>
      <c r="UOC1217" s="238">
        <v>7</v>
      </c>
      <c r="UOD1217" s="238">
        <v>2</v>
      </c>
      <c r="UOE1217" s="239" t="s">
        <v>236</v>
      </c>
      <c r="UOF1217" s="240">
        <v>0</v>
      </c>
      <c r="UOG1217" s="240">
        <v>210</v>
      </c>
      <c r="UOH1217" s="235" t="e">
        <f>UOH1218+UOH1219</f>
        <v>#REF!</v>
      </c>
      <c r="UOI1217" s="236" t="s">
        <v>28</v>
      </c>
      <c r="UOJ1217" s="237" t="s">
        <v>25</v>
      </c>
      <c r="UOK1217" s="238">
        <v>7</v>
      </c>
      <c r="UOL1217" s="238">
        <v>2</v>
      </c>
      <c r="UOM1217" s="239" t="s">
        <v>236</v>
      </c>
      <c r="UON1217" s="240">
        <v>0</v>
      </c>
      <c r="UOO1217" s="240">
        <v>210</v>
      </c>
      <c r="UOP1217" s="235" t="e">
        <f>UOP1218+UOP1219</f>
        <v>#REF!</v>
      </c>
      <c r="UOQ1217" s="236" t="s">
        <v>28</v>
      </c>
      <c r="UOR1217" s="237" t="s">
        <v>25</v>
      </c>
      <c r="UOS1217" s="238">
        <v>7</v>
      </c>
      <c r="UOT1217" s="238">
        <v>2</v>
      </c>
      <c r="UOU1217" s="239" t="s">
        <v>236</v>
      </c>
      <c r="UOV1217" s="240">
        <v>0</v>
      </c>
      <c r="UOW1217" s="240">
        <v>210</v>
      </c>
      <c r="UOX1217" s="235" t="e">
        <f>UOX1218+UOX1219</f>
        <v>#REF!</v>
      </c>
      <c r="UOY1217" s="236" t="s">
        <v>28</v>
      </c>
      <c r="UOZ1217" s="237" t="s">
        <v>25</v>
      </c>
      <c r="UPA1217" s="238">
        <v>7</v>
      </c>
      <c r="UPB1217" s="238">
        <v>2</v>
      </c>
      <c r="UPC1217" s="239" t="s">
        <v>236</v>
      </c>
      <c r="UPD1217" s="240">
        <v>0</v>
      </c>
      <c r="UPE1217" s="240">
        <v>210</v>
      </c>
      <c r="UPF1217" s="235" t="e">
        <f>UPF1218+UPF1219</f>
        <v>#REF!</v>
      </c>
      <c r="UPG1217" s="236" t="s">
        <v>28</v>
      </c>
      <c r="UPH1217" s="237" t="s">
        <v>25</v>
      </c>
      <c r="UPI1217" s="238">
        <v>7</v>
      </c>
      <c r="UPJ1217" s="238">
        <v>2</v>
      </c>
      <c r="UPK1217" s="239" t="s">
        <v>236</v>
      </c>
      <c r="UPL1217" s="240">
        <v>0</v>
      </c>
      <c r="UPM1217" s="240">
        <v>210</v>
      </c>
      <c r="UPN1217" s="235" t="e">
        <f>UPN1218+UPN1219</f>
        <v>#REF!</v>
      </c>
      <c r="UPO1217" s="236" t="s">
        <v>28</v>
      </c>
      <c r="UPP1217" s="237" t="s">
        <v>25</v>
      </c>
      <c r="UPQ1217" s="238">
        <v>7</v>
      </c>
      <c r="UPR1217" s="238">
        <v>2</v>
      </c>
      <c r="UPS1217" s="239" t="s">
        <v>236</v>
      </c>
      <c r="UPT1217" s="240">
        <v>0</v>
      </c>
      <c r="UPU1217" s="240">
        <v>210</v>
      </c>
      <c r="UPV1217" s="235" t="e">
        <f>UPV1218+UPV1219</f>
        <v>#REF!</v>
      </c>
      <c r="UPW1217" s="236" t="s">
        <v>28</v>
      </c>
      <c r="UPX1217" s="237" t="s">
        <v>25</v>
      </c>
      <c r="UPY1217" s="238">
        <v>7</v>
      </c>
      <c r="UPZ1217" s="238">
        <v>2</v>
      </c>
      <c r="UQA1217" s="239" t="s">
        <v>236</v>
      </c>
      <c r="UQB1217" s="240">
        <v>0</v>
      </c>
      <c r="UQC1217" s="240">
        <v>210</v>
      </c>
      <c r="UQD1217" s="235" t="e">
        <f>UQD1218+UQD1219</f>
        <v>#REF!</v>
      </c>
      <c r="UQE1217" s="236" t="s">
        <v>28</v>
      </c>
      <c r="UQF1217" s="237" t="s">
        <v>25</v>
      </c>
      <c r="UQG1217" s="238">
        <v>7</v>
      </c>
      <c r="UQH1217" s="238">
        <v>2</v>
      </c>
      <c r="UQI1217" s="239" t="s">
        <v>236</v>
      </c>
      <c r="UQJ1217" s="240">
        <v>0</v>
      </c>
      <c r="UQK1217" s="240">
        <v>210</v>
      </c>
      <c r="UQL1217" s="235" t="e">
        <f>UQL1218+UQL1219</f>
        <v>#REF!</v>
      </c>
      <c r="UQM1217" s="236" t="s">
        <v>28</v>
      </c>
      <c r="UQN1217" s="237" t="s">
        <v>25</v>
      </c>
      <c r="UQO1217" s="238">
        <v>7</v>
      </c>
      <c r="UQP1217" s="238">
        <v>2</v>
      </c>
      <c r="UQQ1217" s="239" t="s">
        <v>236</v>
      </c>
      <c r="UQR1217" s="240">
        <v>0</v>
      </c>
      <c r="UQS1217" s="240">
        <v>210</v>
      </c>
      <c r="UQT1217" s="235" t="e">
        <f>UQT1218+UQT1219</f>
        <v>#REF!</v>
      </c>
      <c r="UQU1217" s="236" t="s">
        <v>28</v>
      </c>
      <c r="UQV1217" s="237" t="s">
        <v>25</v>
      </c>
      <c r="UQW1217" s="238">
        <v>7</v>
      </c>
      <c r="UQX1217" s="238">
        <v>2</v>
      </c>
      <c r="UQY1217" s="239" t="s">
        <v>236</v>
      </c>
      <c r="UQZ1217" s="240">
        <v>0</v>
      </c>
      <c r="URA1217" s="240">
        <v>210</v>
      </c>
      <c r="URB1217" s="235" t="e">
        <f>URB1218+URB1219</f>
        <v>#REF!</v>
      </c>
      <c r="URC1217" s="236" t="s">
        <v>28</v>
      </c>
      <c r="URD1217" s="237" t="s">
        <v>25</v>
      </c>
      <c r="URE1217" s="238">
        <v>7</v>
      </c>
      <c r="URF1217" s="238">
        <v>2</v>
      </c>
      <c r="URG1217" s="239" t="s">
        <v>236</v>
      </c>
      <c r="URH1217" s="240">
        <v>0</v>
      </c>
      <c r="URI1217" s="240">
        <v>210</v>
      </c>
      <c r="URJ1217" s="235" t="e">
        <f>URJ1218+URJ1219</f>
        <v>#REF!</v>
      </c>
      <c r="URK1217" s="236" t="s">
        <v>28</v>
      </c>
      <c r="URL1217" s="237" t="s">
        <v>25</v>
      </c>
      <c r="URM1217" s="238">
        <v>7</v>
      </c>
      <c r="URN1217" s="238">
        <v>2</v>
      </c>
      <c r="URO1217" s="239" t="s">
        <v>236</v>
      </c>
      <c r="URP1217" s="240">
        <v>0</v>
      </c>
      <c r="URQ1217" s="240">
        <v>210</v>
      </c>
      <c r="URR1217" s="235" t="e">
        <f>URR1218+URR1219</f>
        <v>#REF!</v>
      </c>
      <c r="URS1217" s="236" t="s">
        <v>28</v>
      </c>
      <c r="URT1217" s="237" t="s">
        <v>25</v>
      </c>
      <c r="URU1217" s="238">
        <v>7</v>
      </c>
      <c r="URV1217" s="238">
        <v>2</v>
      </c>
      <c r="URW1217" s="239" t="s">
        <v>236</v>
      </c>
      <c r="URX1217" s="240">
        <v>0</v>
      </c>
      <c r="URY1217" s="240">
        <v>210</v>
      </c>
      <c r="URZ1217" s="235" t="e">
        <f>URZ1218+URZ1219</f>
        <v>#REF!</v>
      </c>
      <c r="USA1217" s="236" t="s">
        <v>28</v>
      </c>
      <c r="USB1217" s="237" t="s">
        <v>25</v>
      </c>
      <c r="USC1217" s="238">
        <v>7</v>
      </c>
      <c r="USD1217" s="238">
        <v>2</v>
      </c>
      <c r="USE1217" s="239" t="s">
        <v>236</v>
      </c>
      <c r="USF1217" s="240">
        <v>0</v>
      </c>
      <c r="USG1217" s="240">
        <v>210</v>
      </c>
      <c r="USH1217" s="235" t="e">
        <f>USH1218+USH1219</f>
        <v>#REF!</v>
      </c>
      <c r="USI1217" s="236" t="s">
        <v>28</v>
      </c>
      <c r="USJ1217" s="237" t="s">
        <v>25</v>
      </c>
      <c r="USK1217" s="238">
        <v>7</v>
      </c>
      <c r="USL1217" s="238">
        <v>2</v>
      </c>
      <c r="USM1217" s="239" t="s">
        <v>236</v>
      </c>
      <c r="USN1217" s="240">
        <v>0</v>
      </c>
      <c r="USO1217" s="240">
        <v>210</v>
      </c>
      <c r="USP1217" s="235" t="e">
        <f>USP1218+USP1219</f>
        <v>#REF!</v>
      </c>
      <c r="USQ1217" s="236" t="s">
        <v>28</v>
      </c>
      <c r="USR1217" s="237" t="s">
        <v>25</v>
      </c>
      <c r="USS1217" s="238">
        <v>7</v>
      </c>
      <c r="UST1217" s="238">
        <v>2</v>
      </c>
      <c r="USU1217" s="239" t="s">
        <v>236</v>
      </c>
      <c r="USV1217" s="240">
        <v>0</v>
      </c>
      <c r="USW1217" s="240">
        <v>210</v>
      </c>
      <c r="USX1217" s="235" t="e">
        <f>USX1218+USX1219</f>
        <v>#REF!</v>
      </c>
      <c r="USY1217" s="236" t="s">
        <v>28</v>
      </c>
      <c r="USZ1217" s="237" t="s">
        <v>25</v>
      </c>
      <c r="UTA1217" s="238">
        <v>7</v>
      </c>
      <c r="UTB1217" s="238">
        <v>2</v>
      </c>
      <c r="UTC1217" s="239" t="s">
        <v>236</v>
      </c>
      <c r="UTD1217" s="240">
        <v>0</v>
      </c>
      <c r="UTE1217" s="240">
        <v>210</v>
      </c>
      <c r="UTF1217" s="235" t="e">
        <f>UTF1218+UTF1219</f>
        <v>#REF!</v>
      </c>
      <c r="UTG1217" s="236" t="s">
        <v>28</v>
      </c>
      <c r="UTH1217" s="237" t="s">
        <v>25</v>
      </c>
      <c r="UTI1217" s="238">
        <v>7</v>
      </c>
      <c r="UTJ1217" s="238">
        <v>2</v>
      </c>
      <c r="UTK1217" s="239" t="s">
        <v>236</v>
      </c>
      <c r="UTL1217" s="240">
        <v>0</v>
      </c>
      <c r="UTM1217" s="240">
        <v>210</v>
      </c>
      <c r="UTN1217" s="235" t="e">
        <f>UTN1218+UTN1219</f>
        <v>#REF!</v>
      </c>
      <c r="UTO1217" s="236" t="s">
        <v>28</v>
      </c>
      <c r="UTP1217" s="237" t="s">
        <v>25</v>
      </c>
      <c r="UTQ1217" s="238">
        <v>7</v>
      </c>
      <c r="UTR1217" s="238">
        <v>2</v>
      </c>
      <c r="UTS1217" s="239" t="s">
        <v>236</v>
      </c>
      <c r="UTT1217" s="240">
        <v>0</v>
      </c>
      <c r="UTU1217" s="240">
        <v>210</v>
      </c>
      <c r="UTV1217" s="235" t="e">
        <f>UTV1218+UTV1219</f>
        <v>#REF!</v>
      </c>
      <c r="UTW1217" s="236" t="s">
        <v>28</v>
      </c>
      <c r="UTX1217" s="237" t="s">
        <v>25</v>
      </c>
      <c r="UTY1217" s="238">
        <v>7</v>
      </c>
      <c r="UTZ1217" s="238">
        <v>2</v>
      </c>
      <c r="UUA1217" s="239" t="s">
        <v>236</v>
      </c>
      <c r="UUB1217" s="240">
        <v>0</v>
      </c>
      <c r="UUC1217" s="240">
        <v>210</v>
      </c>
      <c r="UUD1217" s="235" t="e">
        <f>UUD1218+UUD1219</f>
        <v>#REF!</v>
      </c>
      <c r="UUE1217" s="236" t="s">
        <v>28</v>
      </c>
      <c r="UUF1217" s="237" t="s">
        <v>25</v>
      </c>
      <c r="UUG1217" s="238">
        <v>7</v>
      </c>
      <c r="UUH1217" s="238">
        <v>2</v>
      </c>
      <c r="UUI1217" s="239" t="s">
        <v>236</v>
      </c>
      <c r="UUJ1217" s="240">
        <v>0</v>
      </c>
      <c r="UUK1217" s="240">
        <v>210</v>
      </c>
      <c r="UUL1217" s="235" t="e">
        <f>UUL1218+UUL1219</f>
        <v>#REF!</v>
      </c>
      <c r="UUM1217" s="236" t="s">
        <v>28</v>
      </c>
      <c r="UUN1217" s="237" t="s">
        <v>25</v>
      </c>
      <c r="UUO1217" s="238">
        <v>7</v>
      </c>
      <c r="UUP1217" s="238">
        <v>2</v>
      </c>
      <c r="UUQ1217" s="239" t="s">
        <v>236</v>
      </c>
      <c r="UUR1217" s="240">
        <v>0</v>
      </c>
      <c r="UUS1217" s="240">
        <v>210</v>
      </c>
      <c r="UUT1217" s="235" t="e">
        <f>UUT1218+UUT1219</f>
        <v>#REF!</v>
      </c>
      <c r="UUU1217" s="236" t="s">
        <v>28</v>
      </c>
      <c r="UUV1217" s="237" t="s">
        <v>25</v>
      </c>
      <c r="UUW1217" s="238">
        <v>7</v>
      </c>
      <c r="UUX1217" s="238">
        <v>2</v>
      </c>
      <c r="UUY1217" s="239" t="s">
        <v>236</v>
      </c>
      <c r="UUZ1217" s="240">
        <v>0</v>
      </c>
      <c r="UVA1217" s="240">
        <v>210</v>
      </c>
      <c r="UVB1217" s="235" t="e">
        <f>UVB1218+UVB1219</f>
        <v>#REF!</v>
      </c>
      <c r="UVC1217" s="236" t="s">
        <v>28</v>
      </c>
      <c r="UVD1217" s="237" t="s">
        <v>25</v>
      </c>
      <c r="UVE1217" s="238">
        <v>7</v>
      </c>
      <c r="UVF1217" s="238">
        <v>2</v>
      </c>
      <c r="UVG1217" s="239" t="s">
        <v>236</v>
      </c>
      <c r="UVH1217" s="240">
        <v>0</v>
      </c>
      <c r="UVI1217" s="240">
        <v>210</v>
      </c>
      <c r="UVJ1217" s="235" t="e">
        <f>UVJ1218+UVJ1219</f>
        <v>#REF!</v>
      </c>
      <c r="UVK1217" s="236" t="s">
        <v>28</v>
      </c>
      <c r="UVL1217" s="237" t="s">
        <v>25</v>
      </c>
      <c r="UVM1217" s="238">
        <v>7</v>
      </c>
      <c r="UVN1217" s="238">
        <v>2</v>
      </c>
      <c r="UVO1217" s="239" t="s">
        <v>236</v>
      </c>
      <c r="UVP1217" s="240">
        <v>0</v>
      </c>
      <c r="UVQ1217" s="240">
        <v>210</v>
      </c>
      <c r="UVR1217" s="235" t="e">
        <f>UVR1218+UVR1219</f>
        <v>#REF!</v>
      </c>
      <c r="UVS1217" s="236" t="s">
        <v>28</v>
      </c>
      <c r="UVT1217" s="237" t="s">
        <v>25</v>
      </c>
      <c r="UVU1217" s="238">
        <v>7</v>
      </c>
      <c r="UVV1217" s="238">
        <v>2</v>
      </c>
      <c r="UVW1217" s="239" t="s">
        <v>236</v>
      </c>
      <c r="UVX1217" s="240">
        <v>0</v>
      </c>
      <c r="UVY1217" s="240">
        <v>210</v>
      </c>
      <c r="UVZ1217" s="235" t="e">
        <f>UVZ1218+UVZ1219</f>
        <v>#REF!</v>
      </c>
      <c r="UWA1217" s="236" t="s">
        <v>28</v>
      </c>
      <c r="UWB1217" s="237" t="s">
        <v>25</v>
      </c>
      <c r="UWC1217" s="238">
        <v>7</v>
      </c>
      <c r="UWD1217" s="238">
        <v>2</v>
      </c>
      <c r="UWE1217" s="239" t="s">
        <v>236</v>
      </c>
      <c r="UWF1217" s="240">
        <v>0</v>
      </c>
      <c r="UWG1217" s="240">
        <v>210</v>
      </c>
      <c r="UWH1217" s="235" t="e">
        <f>UWH1218+UWH1219</f>
        <v>#REF!</v>
      </c>
      <c r="UWI1217" s="236" t="s">
        <v>28</v>
      </c>
      <c r="UWJ1217" s="237" t="s">
        <v>25</v>
      </c>
      <c r="UWK1217" s="238">
        <v>7</v>
      </c>
      <c r="UWL1217" s="238">
        <v>2</v>
      </c>
      <c r="UWM1217" s="239" t="s">
        <v>236</v>
      </c>
      <c r="UWN1217" s="240">
        <v>0</v>
      </c>
      <c r="UWO1217" s="240">
        <v>210</v>
      </c>
      <c r="UWP1217" s="235" t="e">
        <f>UWP1218+UWP1219</f>
        <v>#REF!</v>
      </c>
      <c r="UWQ1217" s="236" t="s">
        <v>28</v>
      </c>
      <c r="UWR1217" s="237" t="s">
        <v>25</v>
      </c>
      <c r="UWS1217" s="238">
        <v>7</v>
      </c>
      <c r="UWT1217" s="238">
        <v>2</v>
      </c>
      <c r="UWU1217" s="239" t="s">
        <v>236</v>
      </c>
      <c r="UWV1217" s="240">
        <v>0</v>
      </c>
      <c r="UWW1217" s="240">
        <v>210</v>
      </c>
      <c r="UWX1217" s="235" t="e">
        <f>UWX1218+UWX1219</f>
        <v>#REF!</v>
      </c>
      <c r="UWY1217" s="236" t="s">
        <v>28</v>
      </c>
      <c r="UWZ1217" s="237" t="s">
        <v>25</v>
      </c>
      <c r="UXA1217" s="238">
        <v>7</v>
      </c>
      <c r="UXB1217" s="238">
        <v>2</v>
      </c>
      <c r="UXC1217" s="239" t="s">
        <v>236</v>
      </c>
      <c r="UXD1217" s="240">
        <v>0</v>
      </c>
      <c r="UXE1217" s="240">
        <v>210</v>
      </c>
      <c r="UXF1217" s="235" t="e">
        <f>UXF1218+UXF1219</f>
        <v>#REF!</v>
      </c>
      <c r="UXG1217" s="236" t="s">
        <v>28</v>
      </c>
      <c r="UXH1217" s="237" t="s">
        <v>25</v>
      </c>
      <c r="UXI1217" s="238">
        <v>7</v>
      </c>
      <c r="UXJ1217" s="238">
        <v>2</v>
      </c>
      <c r="UXK1217" s="239" t="s">
        <v>236</v>
      </c>
      <c r="UXL1217" s="240">
        <v>0</v>
      </c>
      <c r="UXM1217" s="240">
        <v>210</v>
      </c>
      <c r="UXN1217" s="235" t="e">
        <f>UXN1218+UXN1219</f>
        <v>#REF!</v>
      </c>
      <c r="UXO1217" s="236" t="s">
        <v>28</v>
      </c>
      <c r="UXP1217" s="237" t="s">
        <v>25</v>
      </c>
      <c r="UXQ1217" s="238">
        <v>7</v>
      </c>
      <c r="UXR1217" s="238">
        <v>2</v>
      </c>
      <c r="UXS1217" s="239" t="s">
        <v>236</v>
      </c>
      <c r="UXT1217" s="240">
        <v>0</v>
      </c>
      <c r="UXU1217" s="240">
        <v>210</v>
      </c>
      <c r="UXV1217" s="235" t="e">
        <f>UXV1218+UXV1219</f>
        <v>#REF!</v>
      </c>
      <c r="UXW1217" s="236" t="s">
        <v>28</v>
      </c>
      <c r="UXX1217" s="237" t="s">
        <v>25</v>
      </c>
      <c r="UXY1217" s="238">
        <v>7</v>
      </c>
      <c r="UXZ1217" s="238">
        <v>2</v>
      </c>
      <c r="UYA1217" s="239" t="s">
        <v>236</v>
      </c>
      <c r="UYB1217" s="240">
        <v>0</v>
      </c>
      <c r="UYC1217" s="240">
        <v>210</v>
      </c>
      <c r="UYD1217" s="235" t="e">
        <f>UYD1218+UYD1219</f>
        <v>#REF!</v>
      </c>
      <c r="UYE1217" s="236" t="s">
        <v>28</v>
      </c>
      <c r="UYF1217" s="237" t="s">
        <v>25</v>
      </c>
      <c r="UYG1217" s="238">
        <v>7</v>
      </c>
      <c r="UYH1217" s="238">
        <v>2</v>
      </c>
      <c r="UYI1217" s="239" t="s">
        <v>236</v>
      </c>
      <c r="UYJ1217" s="240">
        <v>0</v>
      </c>
      <c r="UYK1217" s="240">
        <v>210</v>
      </c>
      <c r="UYL1217" s="235" t="e">
        <f>UYL1218+UYL1219</f>
        <v>#REF!</v>
      </c>
      <c r="UYM1217" s="236" t="s">
        <v>28</v>
      </c>
      <c r="UYN1217" s="237" t="s">
        <v>25</v>
      </c>
      <c r="UYO1217" s="238">
        <v>7</v>
      </c>
      <c r="UYP1217" s="238">
        <v>2</v>
      </c>
      <c r="UYQ1217" s="239" t="s">
        <v>236</v>
      </c>
      <c r="UYR1217" s="240">
        <v>0</v>
      </c>
      <c r="UYS1217" s="240">
        <v>210</v>
      </c>
      <c r="UYT1217" s="235" t="e">
        <f>UYT1218+UYT1219</f>
        <v>#REF!</v>
      </c>
      <c r="UYU1217" s="236" t="s">
        <v>28</v>
      </c>
      <c r="UYV1217" s="237" t="s">
        <v>25</v>
      </c>
      <c r="UYW1217" s="238">
        <v>7</v>
      </c>
      <c r="UYX1217" s="238">
        <v>2</v>
      </c>
      <c r="UYY1217" s="239" t="s">
        <v>236</v>
      </c>
      <c r="UYZ1217" s="240">
        <v>0</v>
      </c>
      <c r="UZA1217" s="240">
        <v>210</v>
      </c>
      <c r="UZB1217" s="235" t="e">
        <f>UZB1218+UZB1219</f>
        <v>#REF!</v>
      </c>
      <c r="UZC1217" s="236" t="s">
        <v>28</v>
      </c>
      <c r="UZD1217" s="237" t="s">
        <v>25</v>
      </c>
      <c r="UZE1217" s="238">
        <v>7</v>
      </c>
      <c r="UZF1217" s="238">
        <v>2</v>
      </c>
      <c r="UZG1217" s="239" t="s">
        <v>236</v>
      </c>
      <c r="UZH1217" s="240">
        <v>0</v>
      </c>
      <c r="UZI1217" s="240">
        <v>210</v>
      </c>
      <c r="UZJ1217" s="235" t="e">
        <f>UZJ1218+UZJ1219</f>
        <v>#REF!</v>
      </c>
      <c r="UZK1217" s="236" t="s">
        <v>28</v>
      </c>
      <c r="UZL1217" s="237" t="s">
        <v>25</v>
      </c>
      <c r="UZM1217" s="238">
        <v>7</v>
      </c>
      <c r="UZN1217" s="238">
        <v>2</v>
      </c>
      <c r="UZO1217" s="239" t="s">
        <v>236</v>
      </c>
      <c r="UZP1217" s="240">
        <v>0</v>
      </c>
      <c r="UZQ1217" s="240">
        <v>210</v>
      </c>
      <c r="UZR1217" s="235" t="e">
        <f>UZR1218+UZR1219</f>
        <v>#REF!</v>
      </c>
      <c r="UZS1217" s="236" t="s">
        <v>28</v>
      </c>
      <c r="UZT1217" s="237" t="s">
        <v>25</v>
      </c>
      <c r="UZU1217" s="238">
        <v>7</v>
      </c>
      <c r="UZV1217" s="238">
        <v>2</v>
      </c>
      <c r="UZW1217" s="239" t="s">
        <v>236</v>
      </c>
      <c r="UZX1217" s="240">
        <v>0</v>
      </c>
      <c r="UZY1217" s="240">
        <v>210</v>
      </c>
      <c r="UZZ1217" s="235" t="e">
        <f>UZZ1218+UZZ1219</f>
        <v>#REF!</v>
      </c>
      <c r="VAA1217" s="236" t="s">
        <v>28</v>
      </c>
      <c r="VAB1217" s="237" t="s">
        <v>25</v>
      </c>
      <c r="VAC1217" s="238">
        <v>7</v>
      </c>
      <c r="VAD1217" s="238">
        <v>2</v>
      </c>
      <c r="VAE1217" s="239" t="s">
        <v>236</v>
      </c>
      <c r="VAF1217" s="240">
        <v>0</v>
      </c>
      <c r="VAG1217" s="240">
        <v>210</v>
      </c>
      <c r="VAH1217" s="235" t="e">
        <f>VAH1218+VAH1219</f>
        <v>#REF!</v>
      </c>
      <c r="VAI1217" s="236" t="s">
        <v>28</v>
      </c>
      <c r="VAJ1217" s="237" t="s">
        <v>25</v>
      </c>
      <c r="VAK1217" s="238">
        <v>7</v>
      </c>
      <c r="VAL1217" s="238">
        <v>2</v>
      </c>
      <c r="VAM1217" s="239" t="s">
        <v>236</v>
      </c>
      <c r="VAN1217" s="240">
        <v>0</v>
      </c>
      <c r="VAO1217" s="240">
        <v>210</v>
      </c>
      <c r="VAP1217" s="235" t="e">
        <f>VAP1218+VAP1219</f>
        <v>#REF!</v>
      </c>
      <c r="VAQ1217" s="236" t="s">
        <v>28</v>
      </c>
      <c r="VAR1217" s="237" t="s">
        <v>25</v>
      </c>
      <c r="VAS1217" s="238">
        <v>7</v>
      </c>
      <c r="VAT1217" s="238">
        <v>2</v>
      </c>
      <c r="VAU1217" s="239" t="s">
        <v>236</v>
      </c>
      <c r="VAV1217" s="240">
        <v>0</v>
      </c>
      <c r="VAW1217" s="240">
        <v>210</v>
      </c>
      <c r="VAX1217" s="235" t="e">
        <f>VAX1218+VAX1219</f>
        <v>#REF!</v>
      </c>
      <c r="VAY1217" s="236" t="s">
        <v>28</v>
      </c>
      <c r="VAZ1217" s="237" t="s">
        <v>25</v>
      </c>
      <c r="VBA1217" s="238">
        <v>7</v>
      </c>
      <c r="VBB1217" s="238">
        <v>2</v>
      </c>
      <c r="VBC1217" s="239" t="s">
        <v>236</v>
      </c>
      <c r="VBD1217" s="240">
        <v>0</v>
      </c>
      <c r="VBE1217" s="240">
        <v>210</v>
      </c>
      <c r="VBF1217" s="235" t="e">
        <f>VBF1218+VBF1219</f>
        <v>#REF!</v>
      </c>
      <c r="VBG1217" s="236" t="s">
        <v>28</v>
      </c>
      <c r="VBH1217" s="237" t="s">
        <v>25</v>
      </c>
      <c r="VBI1217" s="238">
        <v>7</v>
      </c>
      <c r="VBJ1217" s="238">
        <v>2</v>
      </c>
      <c r="VBK1217" s="239" t="s">
        <v>236</v>
      </c>
      <c r="VBL1217" s="240">
        <v>0</v>
      </c>
      <c r="VBM1217" s="240">
        <v>210</v>
      </c>
      <c r="VBN1217" s="235" t="e">
        <f>VBN1218+VBN1219</f>
        <v>#REF!</v>
      </c>
      <c r="VBO1217" s="236" t="s">
        <v>28</v>
      </c>
      <c r="VBP1217" s="237" t="s">
        <v>25</v>
      </c>
      <c r="VBQ1217" s="238">
        <v>7</v>
      </c>
      <c r="VBR1217" s="238">
        <v>2</v>
      </c>
      <c r="VBS1217" s="239" t="s">
        <v>236</v>
      </c>
      <c r="VBT1217" s="240">
        <v>0</v>
      </c>
      <c r="VBU1217" s="240">
        <v>210</v>
      </c>
      <c r="VBV1217" s="235" t="e">
        <f>VBV1218+VBV1219</f>
        <v>#REF!</v>
      </c>
      <c r="VBW1217" s="236" t="s">
        <v>28</v>
      </c>
      <c r="VBX1217" s="237" t="s">
        <v>25</v>
      </c>
      <c r="VBY1217" s="238">
        <v>7</v>
      </c>
      <c r="VBZ1217" s="238">
        <v>2</v>
      </c>
      <c r="VCA1217" s="239" t="s">
        <v>236</v>
      </c>
      <c r="VCB1217" s="240">
        <v>0</v>
      </c>
      <c r="VCC1217" s="240">
        <v>210</v>
      </c>
      <c r="VCD1217" s="235" t="e">
        <f>VCD1218+VCD1219</f>
        <v>#REF!</v>
      </c>
      <c r="VCE1217" s="236" t="s">
        <v>28</v>
      </c>
      <c r="VCF1217" s="237" t="s">
        <v>25</v>
      </c>
      <c r="VCG1217" s="238">
        <v>7</v>
      </c>
      <c r="VCH1217" s="238">
        <v>2</v>
      </c>
      <c r="VCI1217" s="239" t="s">
        <v>236</v>
      </c>
      <c r="VCJ1217" s="240">
        <v>0</v>
      </c>
      <c r="VCK1217" s="240">
        <v>210</v>
      </c>
      <c r="VCL1217" s="235" t="e">
        <f>VCL1218+VCL1219</f>
        <v>#REF!</v>
      </c>
      <c r="VCM1217" s="236" t="s">
        <v>28</v>
      </c>
      <c r="VCN1217" s="237" t="s">
        <v>25</v>
      </c>
      <c r="VCO1217" s="238">
        <v>7</v>
      </c>
      <c r="VCP1217" s="238">
        <v>2</v>
      </c>
      <c r="VCQ1217" s="239" t="s">
        <v>236</v>
      </c>
      <c r="VCR1217" s="240">
        <v>0</v>
      </c>
      <c r="VCS1217" s="240">
        <v>210</v>
      </c>
      <c r="VCT1217" s="235" t="e">
        <f>VCT1218+VCT1219</f>
        <v>#REF!</v>
      </c>
      <c r="VCU1217" s="236" t="s">
        <v>28</v>
      </c>
      <c r="VCV1217" s="237" t="s">
        <v>25</v>
      </c>
      <c r="VCW1217" s="238">
        <v>7</v>
      </c>
      <c r="VCX1217" s="238">
        <v>2</v>
      </c>
      <c r="VCY1217" s="239" t="s">
        <v>236</v>
      </c>
      <c r="VCZ1217" s="240">
        <v>0</v>
      </c>
      <c r="VDA1217" s="240">
        <v>210</v>
      </c>
      <c r="VDB1217" s="235" t="e">
        <f>VDB1218+VDB1219</f>
        <v>#REF!</v>
      </c>
      <c r="VDC1217" s="236" t="s">
        <v>28</v>
      </c>
      <c r="VDD1217" s="237" t="s">
        <v>25</v>
      </c>
      <c r="VDE1217" s="238">
        <v>7</v>
      </c>
      <c r="VDF1217" s="238">
        <v>2</v>
      </c>
      <c r="VDG1217" s="239" t="s">
        <v>236</v>
      </c>
      <c r="VDH1217" s="240">
        <v>0</v>
      </c>
      <c r="VDI1217" s="240">
        <v>210</v>
      </c>
      <c r="VDJ1217" s="235" t="e">
        <f>VDJ1218+VDJ1219</f>
        <v>#REF!</v>
      </c>
      <c r="VDK1217" s="236" t="s">
        <v>28</v>
      </c>
      <c r="VDL1217" s="237" t="s">
        <v>25</v>
      </c>
      <c r="VDM1217" s="238">
        <v>7</v>
      </c>
      <c r="VDN1217" s="238">
        <v>2</v>
      </c>
      <c r="VDO1217" s="239" t="s">
        <v>236</v>
      </c>
      <c r="VDP1217" s="240">
        <v>0</v>
      </c>
      <c r="VDQ1217" s="240">
        <v>210</v>
      </c>
      <c r="VDR1217" s="235" t="e">
        <f>VDR1218+VDR1219</f>
        <v>#REF!</v>
      </c>
      <c r="VDS1217" s="236" t="s">
        <v>28</v>
      </c>
      <c r="VDT1217" s="237" t="s">
        <v>25</v>
      </c>
      <c r="VDU1217" s="238">
        <v>7</v>
      </c>
      <c r="VDV1217" s="238">
        <v>2</v>
      </c>
      <c r="VDW1217" s="239" t="s">
        <v>236</v>
      </c>
      <c r="VDX1217" s="240">
        <v>0</v>
      </c>
      <c r="VDY1217" s="240">
        <v>210</v>
      </c>
      <c r="VDZ1217" s="235" t="e">
        <f>VDZ1218+VDZ1219</f>
        <v>#REF!</v>
      </c>
      <c r="VEA1217" s="236" t="s">
        <v>28</v>
      </c>
      <c r="VEB1217" s="237" t="s">
        <v>25</v>
      </c>
      <c r="VEC1217" s="238">
        <v>7</v>
      </c>
      <c r="VED1217" s="238">
        <v>2</v>
      </c>
      <c r="VEE1217" s="239" t="s">
        <v>236</v>
      </c>
      <c r="VEF1217" s="240">
        <v>0</v>
      </c>
      <c r="VEG1217" s="240">
        <v>210</v>
      </c>
      <c r="VEH1217" s="235" t="e">
        <f>VEH1218+VEH1219</f>
        <v>#REF!</v>
      </c>
      <c r="VEI1217" s="236" t="s">
        <v>28</v>
      </c>
      <c r="VEJ1217" s="237" t="s">
        <v>25</v>
      </c>
      <c r="VEK1217" s="238">
        <v>7</v>
      </c>
      <c r="VEL1217" s="238">
        <v>2</v>
      </c>
      <c r="VEM1217" s="239" t="s">
        <v>236</v>
      </c>
      <c r="VEN1217" s="240">
        <v>0</v>
      </c>
      <c r="VEO1217" s="240">
        <v>210</v>
      </c>
      <c r="VEP1217" s="235" t="e">
        <f>VEP1218+VEP1219</f>
        <v>#REF!</v>
      </c>
      <c r="VEQ1217" s="236" t="s">
        <v>28</v>
      </c>
      <c r="VER1217" s="237" t="s">
        <v>25</v>
      </c>
      <c r="VES1217" s="238">
        <v>7</v>
      </c>
      <c r="VET1217" s="238">
        <v>2</v>
      </c>
      <c r="VEU1217" s="239" t="s">
        <v>236</v>
      </c>
      <c r="VEV1217" s="240">
        <v>0</v>
      </c>
      <c r="VEW1217" s="240">
        <v>210</v>
      </c>
      <c r="VEX1217" s="235" t="e">
        <f>VEX1218+VEX1219</f>
        <v>#REF!</v>
      </c>
      <c r="VEY1217" s="236" t="s">
        <v>28</v>
      </c>
      <c r="VEZ1217" s="237" t="s">
        <v>25</v>
      </c>
      <c r="VFA1217" s="238">
        <v>7</v>
      </c>
      <c r="VFB1217" s="238">
        <v>2</v>
      </c>
      <c r="VFC1217" s="239" t="s">
        <v>236</v>
      </c>
      <c r="VFD1217" s="240">
        <v>0</v>
      </c>
      <c r="VFE1217" s="240">
        <v>210</v>
      </c>
      <c r="VFF1217" s="235" t="e">
        <f>VFF1218+VFF1219</f>
        <v>#REF!</v>
      </c>
      <c r="VFG1217" s="236" t="s">
        <v>28</v>
      </c>
      <c r="VFH1217" s="237" t="s">
        <v>25</v>
      </c>
      <c r="VFI1217" s="238">
        <v>7</v>
      </c>
      <c r="VFJ1217" s="238">
        <v>2</v>
      </c>
      <c r="VFK1217" s="239" t="s">
        <v>236</v>
      </c>
      <c r="VFL1217" s="240">
        <v>0</v>
      </c>
      <c r="VFM1217" s="240">
        <v>210</v>
      </c>
      <c r="VFN1217" s="235" t="e">
        <f>VFN1218+VFN1219</f>
        <v>#REF!</v>
      </c>
      <c r="VFO1217" s="236" t="s">
        <v>28</v>
      </c>
      <c r="VFP1217" s="237" t="s">
        <v>25</v>
      </c>
      <c r="VFQ1217" s="238">
        <v>7</v>
      </c>
      <c r="VFR1217" s="238">
        <v>2</v>
      </c>
      <c r="VFS1217" s="239" t="s">
        <v>236</v>
      </c>
      <c r="VFT1217" s="240">
        <v>0</v>
      </c>
      <c r="VFU1217" s="240">
        <v>210</v>
      </c>
      <c r="VFV1217" s="235" t="e">
        <f>VFV1218+VFV1219</f>
        <v>#REF!</v>
      </c>
      <c r="VFW1217" s="236" t="s">
        <v>28</v>
      </c>
      <c r="VFX1217" s="237" t="s">
        <v>25</v>
      </c>
      <c r="VFY1217" s="238">
        <v>7</v>
      </c>
      <c r="VFZ1217" s="238">
        <v>2</v>
      </c>
      <c r="VGA1217" s="239" t="s">
        <v>236</v>
      </c>
      <c r="VGB1217" s="240">
        <v>0</v>
      </c>
      <c r="VGC1217" s="240">
        <v>210</v>
      </c>
      <c r="VGD1217" s="235" t="e">
        <f>VGD1218+VGD1219</f>
        <v>#REF!</v>
      </c>
      <c r="VGE1217" s="236" t="s">
        <v>28</v>
      </c>
      <c r="VGF1217" s="237" t="s">
        <v>25</v>
      </c>
      <c r="VGG1217" s="238">
        <v>7</v>
      </c>
      <c r="VGH1217" s="238">
        <v>2</v>
      </c>
      <c r="VGI1217" s="239" t="s">
        <v>236</v>
      </c>
      <c r="VGJ1217" s="240">
        <v>0</v>
      </c>
      <c r="VGK1217" s="240">
        <v>210</v>
      </c>
      <c r="VGL1217" s="235" t="e">
        <f>VGL1218+VGL1219</f>
        <v>#REF!</v>
      </c>
      <c r="VGM1217" s="236" t="s">
        <v>28</v>
      </c>
      <c r="VGN1217" s="237" t="s">
        <v>25</v>
      </c>
      <c r="VGO1217" s="238">
        <v>7</v>
      </c>
      <c r="VGP1217" s="238">
        <v>2</v>
      </c>
      <c r="VGQ1217" s="239" t="s">
        <v>236</v>
      </c>
      <c r="VGR1217" s="240">
        <v>0</v>
      </c>
      <c r="VGS1217" s="240">
        <v>210</v>
      </c>
      <c r="VGT1217" s="235" t="e">
        <f>VGT1218+VGT1219</f>
        <v>#REF!</v>
      </c>
      <c r="VGU1217" s="236" t="s">
        <v>28</v>
      </c>
      <c r="VGV1217" s="237" t="s">
        <v>25</v>
      </c>
      <c r="VGW1217" s="238">
        <v>7</v>
      </c>
      <c r="VGX1217" s="238">
        <v>2</v>
      </c>
      <c r="VGY1217" s="239" t="s">
        <v>236</v>
      </c>
      <c r="VGZ1217" s="240">
        <v>0</v>
      </c>
      <c r="VHA1217" s="240">
        <v>210</v>
      </c>
      <c r="VHB1217" s="235" t="e">
        <f>VHB1218+VHB1219</f>
        <v>#REF!</v>
      </c>
      <c r="VHC1217" s="236" t="s">
        <v>28</v>
      </c>
      <c r="VHD1217" s="237" t="s">
        <v>25</v>
      </c>
      <c r="VHE1217" s="238">
        <v>7</v>
      </c>
      <c r="VHF1217" s="238">
        <v>2</v>
      </c>
      <c r="VHG1217" s="239" t="s">
        <v>236</v>
      </c>
      <c r="VHH1217" s="240">
        <v>0</v>
      </c>
      <c r="VHI1217" s="240">
        <v>210</v>
      </c>
      <c r="VHJ1217" s="235" t="e">
        <f>VHJ1218+VHJ1219</f>
        <v>#REF!</v>
      </c>
      <c r="VHK1217" s="236" t="s">
        <v>28</v>
      </c>
      <c r="VHL1217" s="237" t="s">
        <v>25</v>
      </c>
      <c r="VHM1217" s="238">
        <v>7</v>
      </c>
      <c r="VHN1217" s="238">
        <v>2</v>
      </c>
      <c r="VHO1217" s="239" t="s">
        <v>236</v>
      </c>
      <c r="VHP1217" s="240">
        <v>0</v>
      </c>
      <c r="VHQ1217" s="240">
        <v>210</v>
      </c>
      <c r="VHR1217" s="235" t="e">
        <f>VHR1218+VHR1219</f>
        <v>#REF!</v>
      </c>
      <c r="VHS1217" s="236" t="s">
        <v>28</v>
      </c>
      <c r="VHT1217" s="237" t="s">
        <v>25</v>
      </c>
      <c r="VHU1217" s="238">
        <v>7</v>
      </c>
      <c r="VHV1217" s="238">
        <v>2</v>
      </c>
      <c r="VHW1217" s="239" t="s">
        <v>236</v>
      </c>
      <c r="VHX1217" s="240">
        <v>0</v>
      </c>
      <c r="VHY1217" s="240">
        <v>210</v>
      </c>
      <c r="VHZ1217" s="235" t="e">
        <f>VHZ1218+VHZ1219</f>
        <v>#REF!</v>
      </c>
      <c r="VIA1217" s="236" t="s">
        <v>28</v>
      </c>
      <c r="VIB1217" s="237" t="s">
        <v>25</v>
      </c>
      <c r="VIC1217" s="238">
        <v>7</v>
      </c>
      <c r="VID1217" s="238">
        <v>2</v>
      </c>
      <c r="VIE1217" s="239" t="s">
        <v>236</v>
      </c>
      <c r="VIF1217" s="240">
        <v>0</v>
      </c>
      <c r="VIG1217" s="240">
        <v>210</v>
      </c>
      <c r="VIH1217" s="235" t="e">
        <f>VIH1218+VIH1219</f>
        <v>#REF!</v>
      </c>
      <c r="VII1217" s="236" t="s">
        <v>28</v>
      </c>
      <c r="VIJ1217" s="237" t="s">
        <v>25</v>
      </c>
      <c r="VIK1217" s="238">
        <v>7</v>
      </c>
      <c r="VIL1217" s="238">
        <v>2</v>
      </c>
      <c r="VIM1217" s="239" t="s">
        <v>236</v>
      </c>
      <c r="VIN1217" s="240">
        <v>0</v>
      </c>
      <c r="VIO1217" s="240">
        <v>210</v>
      </c>
      <c r="VIP1217" s="235" t="e">
        <f>VIP1218+VIP1219</f>
        <v>#REF!</v>
      </c>
      <c r="VIQ1217" s="236" t="s">
        <v>28</v>
      </c>
      <c r="VIR1217" s="237" t="s">
        <v>25</v>
      </c>
      <c r="VIS1217" s="238">
        <v>7</v>
      </c>
      <c r="VIT1217" s="238">
        <v>2</v>
      </c>
      <c r="VIU1217" s="239" t="s">
        <v>236</v>
      </c>
      <c r="VIV1217" s="240">
        <v>0</v>
      </c>
      <c r="VIW1217" s="240">
        <v>210</v>
      </c>
      <c r="VIX1217" s="235" t="e">
        <f>VIX1218+VIX1219</f>
        <v>#REF!</v>
      </c>
      <c r="VIY1217" s="236" t="s">
        <v>28</v>
      </c>
      <c r="VIZ1217" s="237" t="s">
        <v>25</v>
      </c>
      <c r="VJA1217" s="238">
        <v>7</v>
      </c>
      <c r="VJB1217" s="238">
        <v>2</v>
      </c>
      <c r="VJC1217" s="239" t="s">
        <v>236</v>
      </c>
      <c r="VJD1217" s="240">
        <v>0</v>
      </c>
      <c r="VJE1217" s="240">
        <v>210</v>
      </c>
      <c r="VJF1217" s="235" t="e">
        <f>VJF1218+VJF1219</f>
        <v>#REF!</v>
      </c>
      <c r="VJG1217" s="236" t="s">
        <v>28</v>
      </c>
      <c r="VJH1217" s="237" t="s">
        <v>25</v>
      </c>
      <c r="VJI1217" s="238">
        <v>7</v>
      </c>
      <c r="VJJ1217" s="238">
        <v>2</v>
      </c>
      <c r="VJK1217" s="239" t="s">
        <v>236</v>
      </c>
      <c r="VJL1217" s="240">
        <v>0</v>
      </c>
      <c r="VJM1217" s="240">
        <v>210</v>
      </c>
      <c r="VJN1217" s="235" t="e">
        <f>VJN1218+VJN1219</f>
        <v>#REF!</v>
      </c>
      <c r="VJO1217" s="236" t="s">
        <v>28</v>
      </c>
      <c r="VJP1217" s="237" t="s">
        <v>25</v>
      </c>
      <c r="VJQ1217" s="238">
        <v>7</v>
      </c>
      <c r="VJR1217" s="238">
        <v>2</v>
      </c>
      <c r="VJS1217" s="239" t="s">
        <v>236</v>
      </c>
      <c r="VJT1217" s="240">
        <v>0</v>
      </c>
      <c r="VJU1217" s="240">
        <v>210</v>
      </c>
      <c r="VJV1217" s="235" t="e">
        <f>VJV1218+VJV1219</f>
        <v>#REF!</v>
      </c>
      <c r="VJW1217" s="236" t="s">
        <v>28</v>
      </c>
      <c r="VJX1217" s="237" t="s">
        <v>25</v>
      </c>
      <c r="VJY1217" s="238">
        <v>7</v>
      </c>
      <c r="VJZ1217" s="238">
        <v>2</v>
      </c>
      <c r="VKA1217" s="239" t="s">
        <v>236</v>
      </c>
      <c r="VKB1217" s="240">
        <v>0</v>
      </c>
      <c r="VKC1217" s="240">
        <v>210</v>
      </c>
      <c r="VKD1217" s="235" t="e">
        <f>VKD1218+VKD1219</f>
        <v>#REF!</v>
      </c>
      <c r="VKE1217" s="236" t="s">
        <v>28</v>
      </c>
      <c r="VKF1217" s="237" t="s">
        <v>25</v>
      </c>
      <c r="VKG1217" s="238">
        <v>7</v>
      </c>
      <c r="VKH1217" s="238">
        <v>2</v>
      </c>
      <c r="VKI1217" s="239" t="s">
        <v>236</v>
      </c>
      <c r="VKJ1217" s="240">
        <v>0</v>
      </c>
      <c r="VKK1217" s="240">
        <v>210</v>
      </c>
      <c r="VKL1217" s="235" t="e">
        <f>VKL1218+VKL1219</f>
        <v>#REF!</v>
      </c>
      <c r="VKM1217" s="236" t="s">
        <v>28</v>
      </c>
      <c r="VKN1217" s="237" t="s">
        <v>25</v>
      </c>
      <c r="VKO1217" s="238">
        <v>7</v>
      </c>
      <c r="VKP1217" s="238">
        <v>2</v>
      </c>
      <c r="VKQ1217" s="239" t="s">
        <v>236</v>
      </c>
      <c r="VKR1217" s="240">
        <v>0</v>
      </c>
      <c r="VKS1217" s="240">
        <v>210</v>
      </c>
      <c r="VKT1217" s="235" t="e">
        <f>VKT1218+VKT1219</f>
        <v>#REF!</v>
      </c>
      <c r="VKU1217" s="236" t="s">
        <v>28</v>
      </c>
      <c r="VKV1217" s="237" t="s">
        <v>25</v>
      </c>
      <c r="VKW1217" s="238">
        <v>7</v>
      </c>
      <c r="VKX1217" s="238">
        <v>2</v>
      </c>
      <c r="VKY1217" s="239" t="s">
        <v>236</v>
      </c>
      <c r="VKZ1217" s="240">
        <v>0</v>
      </c>
      <c r="VLA1217" s="240">
        <v>210</v>
      </c>
      <c r="VLB1217" s="235" t="e">
        <f>VLB1218+VLB1219</f>
        <v>#REF!</v>
      </c>
      <c r="VLC1217" s="236" t="s">
        <v>28</v>
      </c>
      <c r="VLD1217" s="237" t="s">
        <v>25</v>
      </c>
      <c r="VLE1217" s="238">
        <v>7</v>
      </c>
      <c r="VLF1217" s="238">
        <v>2</v>
      </c>
      <c r="VLG1217" s="239" t="s">
        <v>236</v>
      </c>
      <c r="VLH1217" s="240">
        <v>0</v>
      </c>
      <c r="VLI1217" s="240">
        <v>210</v>
      </c>
      <c r="VLJ1217" s="235" t="e">
        <f>VLJ1218+VLJ1219</f>
        <v>#REF!</v>
      </c>
      <c r="VLK1217" s="236" t="s">
        <v>28</v>
      </c>
      <c r="VLL1217" s="237" t="s">
        <v>25</v>
      </c>
      <c r="VLM1217" s="238">
        <v>7</v>
      </c>
      <c r="VLN1217" s="238">
        <v>2</v>
      </c>
      <c r="VLO1217" s="239" t="s">
        <v>236</v>
      </c>
      <c r="VLP1217" s="240">
        <v>0</v>
      </c>
      <c r="VLQ1217" s="240">
        <v>210</v>
      </c>
      <c r="VLR1217" s="235" t="e">
        <f>VLR1218+VLR1219</f>
        <v>#REF!</v>
      </c>
      <c r="VLS1217" s="236" t="s">
        <v>28</v>
      </c>
      <c r="VLT1217" s="237" t="s">
        <v>25</v>
      </c>
      <c r="VLU1217" s="238">
        <v>7</v>
      </c>
      <c r="VLV1217" s="238">
        <v>2</v>
      </c>
      <c r="VLW1217" s="239" t="s">
        <v>236</v>
      </c>
      <c r="VLX1217" s="240">
        <v>0</v>
      </c>
      <c r="VLY1217" s="240">
        <v>210</v>
      </c>
      <c r="VLZ1217" s="235" t="e">
        <f>VLZ1218+VLZ1219</f>
        <v>#REF!</v>
      </c>
      <c r="VMA1217" s="236" t="s">
        <v>28</v>
      </c>
      <c r="VMB1217" s="237" t="s">
        <v>25</v>
      </c>
      <c r="VMC1217" s="238">
        <v>7</v>
      </c>
      <c r="VMD1217" s="238">
        <v>2</v>
      </c>
      <c r="VME1217" s="239" t="s">
        <v>236</v>
      </c>
      <c r="VMF1217" s="240">
        <v>0</v>
      </c>
      <c r="VMG1217" s="240">
        <v>210</v>
      </c>
      <c r="VMH1217" s="235" t="e">
        <f>VMH1218+VMH1219</f>
        <v>#REF!</v>
      </c>
      <c r="VMI1217" s="236" t="s">
        <v>28</v>
      </c>
      <c r="VMJ1217" s="237" t="s">
        <v>25</v>
      </c>
      <c r="VMK1217" s="238">
        <v>7</v>
      </c>
      <c r="VML1217" s="238">
        <v>2</v>
      </c>
      <c r="VMM1217" s="239" t="s">
        <v>236</v>
      </c>
      <c r="VMN1217" s="240">
        <v>0</v>
      </c>
      <c r="VMO1217" s="240">
        <v>210</v>
      </c>
      <c r="VMP1217" s="235" t="e">
        <f>VMP1218+VMP1219</f>
        <v>#REF!</v>
      </c>
      <c r="VMQ1217" s="236" t="s">
        <v>28</v>
      </c>
      <c r="VMR1217" s="237" t="s">
        <v>25</v>
      </c>
      <c r="VMS1217" s="238">
        <v>7</v>
      </c>
      <c r="VMT1217" s="238">
        <v>2</v>
      </c>
      <c r="VMU1217" s="239" t="s">
        <v>236</v>
      </c>
      <c r="VMV1217" s="240">
        <v>0</v>
      </c>
      <c r="VMW1217" s="240">
        <v>210</v>
      </c>
      <c r="VMX1217" s="235" t="e">
        <f>VMX1218+VMX1219</f>
        <v>#REF!</v>
      </c>
      <c r="VMY1217" s="236" t="s">
        <v>28</v>
      </c>
      <c r="VMZ1217" s="237" t="s">
        <v>25</v>
      </c>
      <c r="VNA1217" s="238">
        <v>7</v>
      </c>
      <c r="VNB1217" s="238">
        <v>2</v>
      </c>
      <c r="VNC1217" s="239" t="s">
        <v>236</v>
      </c>
      <c r="VND1217" s="240">
        <v>0</v>
      </c>
      <c r="VNE1217" s="240">
        <v>210</v>
      </c>
      <c r="VNF1217" s="235" t="e">
        <f>VNF1218+VNF1219</f>
        <v>#REF!</v>
      </c>
      <c r="VNG1217" s="236" t="s">
        <v>28</v>
      </c>
      <c r="VNH1217" s="237" t="s">
        <v>25</v>
      </c>
      <c r="VNI1217" s="238">
        <v>7</v>
      </c>
      <c r="VNJ1217" s="238">
        <v>2</v>
      </c>
      <c r="VNK1217" s="239" t="s">
        <v>236</v>
      </c>
      <c r="VNL1217" s="240">
        <v>0</v>
      </c>
      <c r="VNM1217" s="240">
        <v>210</v>
      </c>
      <c r="VNN1217" s="235" t="e">
        <f>VNN1218+VNN1219</f>
        <v>#REF!</v>
      </c>
      <c r="VNO1217" s="236" t="s">
        <v>28</v>
      </c>
      <c r="VNP1217" s="237" t="s">
        <v>25</v>
      </c>
      <c r="VNQ1217" s="238">
        <v>7</v>
      </c>
      <c r="VNR1217" s="238">
        <v>2</v>
      </c>
      <c r="VNS1217" s="239" t="s">
        <v>236</v>
      </c>
      <c r="VNT1217" s="240">
        <v>0</v>
      </c>
      <c r="VNU1217" s="240">
        <v>210</v>
      </c>
      <c r="VNV1217" s="235" t="e">
        <f>VNV1218+VNV1219</f>
        <v>#REF!</v>
      </c>
      <c r="VNW1217" s="236" t="s">
        <v>28</v>
      </c>
      <c r="VNX1217" s="237" t="s">
        <v>25</v>
      </c>
      <c r="VNY1217" s="238">
        <v>7</v>
      </c>
      <c r="VNZ1217" s="238">
        <v>2</v>
      </c>
      <c r="VOA1217" s="239" t="s">
        <v>236</v>
      </c>
      <c r="VOB1217" s="240">
        <v>0</v>
      </c>
      <c r="VOC1217" s="240">
        <v>210</v>
      </c>
      <c r="VOD1217" s="235" t="e">
        <f>VOD1218+VOD1219</f>
        <v>#REF!</v>
      </c>
      <c r="VOE1217" s="236" t="s">
        <v>28</v>
      </c>
      <c r="VOF1217" s="237" t="s">
        <v>25</v>
      </c>
      <c r="VOG1217" s="238">
        <v>7</v>
      </c>
      <c r="VOH1217" s="238">
        <v>2</v>
      </c>
      <c r="VOI1217" s="239" t="s">
        <v>236</v>
      </c>
      <c r="VOJ1217" s="240">
        <v>0</v>
      </c>
      <c r="VOK1217" s="240">
        <v>210</v>
      </c>
      <c r="VOL1217" s="235" t="e">
        <f>VOL1218+VOL1219</f>
        <v>#REF!</v>
      </c>
      <c r="VOM1217" s="236" t="s">
        <v>28</v>
      </c>
      <c r="VON1217" s="237" t="s">
        <v>25</v>
      </c>
      <c r="VOO1217" s="238">
        <v>7</v>
      </c>
      <c r="VOP1217" s="238">
        <v>2</v>
      </c>
      <c r="VOQ1217" s="239" t="s">
        <v>236</v>
      </c>
      <c r="VOR1217" s="240">
        <v>0</v>
      </c>
      <c r="VOS1217" s="240">
        <v>210</v>
      </c>
      <c r="VOT1217" s="235" t="e">
        <f>VOT1218+VOT1219</f>
        <v>#REF!</v>
      </c>
      <c r="VOU1217" s="236" t="s">
        <v>28</v>
      </c>
      <c r="VOV1217" s="237" t="s">
        <v>25</v>
      </c>
      <c r="VOW1217" s="238">
        <v>7</v>
      </c>
      <c r="VOX1217" s="238">
        <v>2</v>
      </c>
      <c r="VOY1217" s="239" t="s">
        <v>236</v>
      </c>
      <c r="VOZ1217" s="240">
        <v>0</v>
      </c>
      <c r="VPA1217" s="240">
        <v>210</v>
      </c>
      <c r="VPB1217" s="235" t="e">
        <f>VPB1218+VPB1219</f>
        <v>#REF!</v>
      </c>
      <c r="VPC1217" s="236" t="s">
        <v>28</v>
      </c>
      <c r="VPD1217" s="237" t="s">
        <v>25</v>
      </c>
      <c r="VPE1217" s="238">
        <v>7</v>
      </c>
      <c r="VPF1217" s="238">
        <v>2</v>
      </c>
      <c r="VPG1217" s="239" t="s">
        <v>236</v>
      </c>
      <c r="VPH1217" s="240">
        <v>0</v>
      </c>
      <c r="VPI1217" s="240">
        <v>210</v>
      </c>
      <c r="VPJ1217" s="235" t="e">
        <f>VPJ1218+VPJ1219</f>
        <v>#REF!</v>
      </c>
      <c r="VPK1217" s="236" t="s">
        <v>28</v>
      </c>
      <c r="VPL1217" s="237" t="s">
        <v>25</v>
      </c>
      <c r="VPM1217" s="238">
        <v>7</v>
      </c>
      <c r="VPN1217" s="238">
        <v>2</v>
      </c>
      <c r="VPO1217" s="239" t="s">
        <v>236</v>
      </c>
      <c r="VPP1217" s="240">
        <v>0</v>
      </c>
      <c r="VPQ1217" s="240">
        <v>210</v>
      </c>
      <c r="VPR1217" s="235" t="e">
        <f>VPR1218+VPR1219</f>
        <v>#REF!</v>
      </c>
      <c r="VPS1217" s="236" t="s">
        <v>28</v>
      </c>
      <c r="VPT1217" s="237" t="s">
        <v>25</v>
      </c>
      <c r="VPU1217" s="238">
        <v>7</v>
      </c>
      <c r="VPV1217" s="238">
        <v>2</v>
      </c>
      <c r="VPW1217" s="239" t="s">
        <v>236</v>
      </c>
      <c r="VPX1217" s="240">
        <v>0</v>
      </c>
      <c r="VPY1217" s="240">
        <v>210</v>
      </c>
      <c r="VPZ1217" s="235" t="e">
        <f>VPZ1218+VPZ1219</f>
        <v>#REF!</v>
      </c>
      <c r="VQA1217" s="236" t="s">
        <v>28</v>
      </c>
      <c r="VQB1217" s="237" t="s">
        <v>25</v>
      </c>
      <c r="VQC1217" s="238">
        <v>7</v>
      </c>
      <c r="VQD1217" s="238">
        <v>2</v>
      </c>
      <c r="VQE1217" s="239" t="s">
        <v>236</v>
      </c>
      <c r="VQF1217" s="240">
        <v>0</v>
      </c>
      <c r="VQG1217" s="240">
        <v>210</v>
      </c>
      <c r="VQH1217" s="235" t="e">
        <f>VQH1218+VQH1219</f>
        <v>#REF!</v>
      </c>
      <c r="VQI1217" s="236" t="s">
        <v>28</v>
      </c>
      <c r="VQJ1217" s="237" t="s">
        <v>25</v>
      </c>
      <c r="VQK1217" s="238">
        <v>7</v>
      </c>
      <c r="VQL1217" s="238">
        <v>2</v>
      </c>
      <c r="VQM1217" s="239" t="s">
        <v>236</v>
      </c>
      <c r="VQN1217" s="240">
        <v>0</v>
      </c>
      <c r="VQO1217" s="240">
        <v>210</v>
      </c>
      <c r="VQP1217" s="235" t="e">
        <f>VQP1218+VQP1219</f>
        <v>#REF!</v>
      </c>
      <c r="VQQ1217" s="236" t="s">
        <v>28</v>
      </c>
      <c r="VQR1217" s="237" t="s">
        <v>25</v>
      </c>
      <c r="VQS1217" s="238">
        <v>7</v>
      </c>
      <c r="VQT1217" s="238">
        <v>2</v>
      </c>
      <c r="VQU1217" s="239" t="s">
        <v>236</v>
      </c>
      <c r="VQV1217" s="240">
        <v>0</v>
      </c>
      <c r="VQW1217" s="240">
        <v>210</v>
      </c>
      <c r="VQX1217" s="235" t="e">
        <f>VQX1218+VQX1219</f>
        <v>#REF!</v>
      </c>
      <c r="VQY1217" s="236" t="s">
        <v>28</v>
      </c>
      <c r="VQZ1217" s="237" t="s">
        <v>25</v>
      </c>
      <c r="VRA1217" s="238">
        <v>7</v>
      </c>
      <c r="VRB1217" s="238">
        <v>2</v>
      </c>
      <c r="VRC1217" s="239" t="s">
        <v>236</v>
      </c>
      <c r="VRD1217" s="240">
        <v>0</v>
      </c>
      <c r="VRE1217" s="240">
        <v>210</v>
      </c>
      <c r="VRF1217" s="235" t="e">
        <f>VRF1218+VRF1219</f>
        <v>#REF!</v>
      </c>
      <c r="VRG1217" s="236" t="s">
        <v>28</v>
      </c>
      <c r="VRH1217" s="237" t="s">
        <v>25</v>
      </c>
      <c r="VRI1217" s="238">
        <v>7</v>
      </c>
      <c r="VRJ1217" s="238">
        <v>2</v>
      </c>
      <c r="VRK1217" s="239" t="s">
        <v>236</v>
      </c>
      <c r="VRL1217" s="240">
        <v>0</v>
      </c>
      <c r="VRM1217" s="240">
        <v>210</v>
      </c>
      <c r="VRN1217" s="235" t="e">
        <f>VRN1218+VRN1219</f>
        <v>#REF!</v>
      </c>
      <c r="VRO1217" s="236" t="s">
        <v>28</v>
      </c>
      <c r="VRP1217" s="237" t="s">
        <v>25</v>
      </c>
      <c r="VRQ1217" s="238">
        <v>7</v>
      </c>
      <c r="VRR1217" s="238">
        <v>2</v>
      </c>
      <c r="VRS1217" s="239" t="s">
        <v>236</v>
      </c>
      <c r="VRT1217" s="240">
        <v>0</v>
      </c>
      <c r="VRU1217" s="240">
        <v>210</v>
      </c>
      <c r="VRV1217" s="235" t="e">
        <f>VRV1218+VRV1219</f>
        <v>#REF!</v>
      </c>
      <c r="VRW1217" s="236" t="s">
        <v>28</v>
      </c>
      <c r="VRX1217" s="237" t="s">
        <v>25</v>
      </c>
      <c r="VRY1217" s="238">
        <v>7</v>
      </c>
      <c r="VRZ1217" s="238">
        <v>2</v>
      </c>
      <c r="VSA1217" s="239" t="s">
        <v>236</v>
      </c>
      <c r="VSB1217" s="240">
        <v>0</v>
      </c>
      <c r="VSC1217" s="240">
        <v>210</v>
      </c>
      <c r="VSD1217" s="235" t="e">
        <f>VSD1218+VSD1219</f>
        <v>#REF!</v>
      </c>
      <c r="VSE1217" s="236" t="s">
        <v>28</v>
      </c>
      <c r="VSF1217" s="237" t="s">
        <v>25</v>
      </c>
      <c r="VSG1217" s="238">
        <v>7</v>
      </c>
      <c r="VSH1217" s="238">
        <v>2</v>
      </c>
      <c r="VSI1217" s="239" t="s">
        <v>236</v>
      </c>
      <c r="VSJ1217" s="240">
        <v>0</v>
      </c>
      <c r="VSK1217" s="240">
        <v>210</v>
      </c>
      <c r="VSL1217" s="235" t="e">
        <f>VSL1218+VSL1219</f>
        <v>#REF!</v>
      </c>
      <c r="VSM1217" s="236" t="s">
        <v>28</v>
      </c>
      <c r="VSN1217" s="237" t="s">
        <v>25</v>
      </c>
      <c r="VSO1217" s="238">
        <v>7</v>
      </c>
      <c r="VSP1217" s="238">
        <v>2</v>
      </c>
      <c r="VSQ1217" s="239" t="s">
        <v>236</v>
      </c>
      <c r="VSR1217" s="240">
        <v>0</v>
      </c>
      <c r="VSS1217" s="240">
        <v>210</v>
      </c>
      <c r="VST1217" s="235" t="e">
        <f>VST1218+VST1219</f>
        <v>#REF!</v>
      </c>
      <c r="VSU1217" s="236" t="s">
        <v>28</v>
      </c>
      <c r="VSV1217" s="237" t="s">
        <v>25</v>
      </c>
      <c r="VSW1217" s="238">
        <v>7</v>
      </c>
      <c r="VSX1217" s="238">
        <v>2</v>
      </c>
      <c r="VSY1217" s="239" t="s">
        <v>236</v>
      </c>
      <c r="VSZ1217" s="240">
        <v>0</v>
      </c>
      <c r="VTA1217" s="240">
        <v>210</v>
      </c>
      <c r="VTB1217" s="235" t="e">
        <f>VTB1218+VTB1219</f>
        <v>#REF!</v>
      </c>
      <c r="VTC1217" s="236" t="s">
        <v>28</v>
      </c>
      <c r="VTD1217" s="237" t="s">
        <v>25</v>
      </c>
      <c r="VTE1217" s="238">
        <v>7</v>
      </c>
      <c r="VTF1217" s="238">
        <v>2</v>
      </c>
      <c r="VTG1217" s="239" t="s">
        <v>236</v>
      </c>
      <c r="VTH1217" s="240">
        <v>0</v>
      </c>
      <c r="VTI1217" s="240">
        <v>210</v>
      </c>
      <c r="VTJ1217" s="235" t="e">
        <f>VTJ1218+VTJ1219</f>
        <v>#REF!</v>
      </c>
      <c r="VTK1217" s="236" t="s">
        <v>28</v>
      </c>
      <c r="VTL1217" s="237" t="s">
        <v>25</v>
      </c>
      <c r="VTM1217" s="238">
        <v>7</v>
      </c>
      <c r="VTN1217" s="238">
        <v>2</v>
      </c>
      <c r="VTO1217" s="239" t="s">
        <v>236</v>
      </c>
      <c r="VTP1217" s="240">
        <v>0</v>
      </c>
      <c r="VTQ1217" s="240">
        <v>210</v>
      </c>
      <c r="VTR1217" s="235" t="e">
        <f>VTR1218+VTR1219</f>
        <v>#REF!</v>
      </c>
      <c r="VTS1217" s="236" t="s">
        <v>28</v>
      </c>
      <c r="VTT1217" s="237" t="s">
        <v>25</v>
      </c>
      <c r="VTU1217" s="238">
        <v>7</v>
      </c>
      <c r="VTV1217" s="238">
        <v>2</v>
      </c>
      <c r="VTW1217" s="239" t="s">
        <v>236</v>
      </c>
      <c r="VTX1217" s="240">
        <v>0</v>
      </c>
      <c r="VTY1217" s="240">
        <v>210</v>
      </c>
      <c r="VTZ1217" s="235" t="e">
        <f>VTZ1218+VTZ1219</f>
        <v>#REF!</v>
      </c>
      <c r="VUA1217" s="236" t="s">
        <v>28</v>
      </c>
      <c r="VUB1217" s="237" t="s">
        <v>25</v>
      </c>
      <c r="VUC1217" s="238">
        <v>7</v>
      </c>
      <c r="VUD1217" s="238">
        <v>2</v>
      </c>
      <c r="VUE1217" s="239" t="s">
        <v>236</v>
      </c>
      <c r="VUF1217" s="240">
        <v>0</v>
      </c>
      <c r="VUG1217" s="240">
        <v>210</v>
      </c>
      <c r="VUH1217" s="235" t="e">
        <f>VUH1218+VUH1219</f>
        <v>#REF!</v>
      </c>
      <c r="VUI1217" s="236" t="s">
        <v>28</v>
      </c>
      <c r="VUJ1217" s="237" t="s">
        <v>25</v>
      </c>
      <c r="VUK1217" s="238">
        <v>7</v>
      </c>
      <c r="VUL1217" s="238">
        <v>2</v>
      </c>
      <c r="VUM1217" s="239" t="s">
        <v>236</v>
      </c>
      <c r="VUN1217" s="240">
        <v>0</v>
      </c>
      <c r="VUO1217" s="240">
        <v>210</v>
      </c>
      <c r="VUP1217" s="235" t="e">
        <f>VUP1218+VUP1219</f>
        <v>#REF!</v>
      </c>
      <c r="VUQ1217" s="236" t="s">
        <v>28</v>
      </c>
      <c r="VUR1217" s="237" t="s">
        <v>25</v>
      </c>
      <c r="VUS1217" s="238">
        <v>7</v>
      </c>
      <c r="VUT1217" s="238">
        <v>2</v>
      </c>
      <c r="VUU1217" s="239" t="s">
        <v>236</v>
      </c>
      <c r="VUV1217" s="240">
        <v>0</v>
      </c>
      <c r="VUW1217" s="240">
        <v>210</v>
      </c>
      <c r="VUX1217" s="235" t="e">
        <f>VUX1218+VUX1219</f>
        <v>#REF!</v>
      </c>
      <c r="VUY1217" s="236" t="s">
        <v>28</v>
      </c>
      <c r="VUZ1217" s="237" t="s">
        <v>25</v>
      </c>
      <c r="VVA1217" s="238">
        <v>7</v>
      </c>
      <c r="VVB1217" s="238">
        <v>2</v>
      </c>
      <c r="VVC1217" s="239" t="s">
        <v>236</v>
      </c>
      <c r="VVD1217" s="240">
        <v>0</v>
      </c>
      <c r="VVE1217" s="240">
        <v>210</v>
      </c>
      <c r="VVF1217" s="235" t="e">
        <f>VVF1218+VVF1219</f>
        <v>#REF!</v>
      </c>
      <c r="VVG1217" s="236" t="s">
        <v>28</v>
      </c>
      <c r="VVH1217" s="237" t="s">
        <v>25</v>
      </c>
      <c r="VVI1217" s="238">
        <v>7</v>
      </c>
      <c r="VVJ1217" s="238">
        <v>2</v>
      </c>
      <c r="VVK1217" s="239" t="s">
        <v>236</v>
      </c>
      <c r="VVL1217" s="240">
        <v>0</v>
      </c>
      <c r="VVM1217" s="240">
        <v>210</v>
      </c>
      <c r="VVN1217" s="235" t="e">
        <f>VVN1218+VVN1219</f>
        <v>#REF!</v>
      </c>
      <c r="VVO1217" s="236" t="s">
        <v>28</v>
      </c>
      <c r="VVP1217" s="237" t="s">
        <v>25</v>
      </c>
      <c r="VVQ1217" s="238">
        <v>7</v>
      </c>
      <c r="VVR1217" s="238">
        <v>2</v>
      </c>
      <c r="VVS1217" s="239" t="s">
        <v>236</v>
      </c>
      <c r="VVT1217" s="240">
        <v>0</v>
      </c>
      <c r="VVU1217" s="240">
        <v>210</v>
      </c>
      <c r="VVV1217" s="235" t="e">
        <f>VVV1218+VVV1219</f>
        <v>#REF!</v>
      </c>
      <c r="VVW1217" s="236" t="s">
        <v>28</v>
      </c>
      <c r="VVX1217" s="237" t="s">
        <v>25</v>
      </c>
      <c r="VVY1217" s="238">
        <v>7</v>
      </c>
      <c r="VVZ1217" s="238">
        <v>2</v>
      </c>
      <c r="VWA1217" s="239" t="s">
        <v>236</v>
      </c>
      <c r="VWB1217" s="240">
        <v>0</v>
      </c>
      <c r="VWC1217" s="240">
        <v>210</v>
      </c>
      <c r="VWD1217" s="235" t="e">
        <f>VWD1218+VWD1219</f>
        <v>#REF!</v>
      </c>
      <c r="VWE1217" s="236" t="s">
        <v>28</v>
      </c>
      <c r="VWF1217" s="237" t="s">
        <v>25</v>
      </c>
      <c r="VWG1217" s="238">
        <v>7</v>
      </c>
      <c r="VWH1217" s="238">
        <v>2</v>
      </c>
      <c r="VWI1217" s="239" t="s">
        <v>236</v>
      </c>
      <c r="VWJ1217" s="240">
        <v>0</v>
      </c>
      <c r="VWK1217" s="240">
        <v>210</v>
      </c>
      <c r="VWL1217" s="235" t="e">
        <f>VWL1218+VWL1219</f>
        <v>#REF!</v>
      </c>
      <c r="VWM1217" s="236" t="s">
        <v>28</v>
      </c>
      <c r="VWN1217" s="237" t="s">
        <v>25</v>
      </c>
      <c r="VWO1217" s="238">
        <v>7</v>
      </c>
      <c r="VWP1217" s="238">
        <v>2</v>
      </c>
      <c r="VWQ1217" s="239" t="s">
        <v>236</v>
      </c>
      <c r="VWR1217" s="240">
        <v>0</v>
      </c>
      <c r="VWS1217" s="240">
        <v>210</v>
      </c>
      <c r="VWT1217" s="235" t="e">
        <f>VWT1218+VWT1219</f>
        <v>#REF!</v>
      </c>
      <c r="VWU1217" s="236" t="s">
        <v>28</v>
      </c>
      <c r="VWV1217" s="237" t="s">
        <v>25</v>
      </c>
      <c r="VWW1217" s="238">
        <v>7</v>
      </c>
      <c r="VWX1217" s="238">
        <v>2</v>
      </c>
      <c r="VWY1217" s="239" t="s">
        <v>236</v>
      </c>
      <c r="VWZ1217" s="240">
        <v>0</v>
      </c>
      <c r="VXA1217" s="240">
        <v>210</v>
      </c>
      <c r="VXB1217" s="235" t="e">
        <f>VXB1218+VXB1219</f>
        <v>#REF!</v>
      </c>
      <c r="VXC1217" s="236" t="s">
        <v>28</v>
      </c>
      <c r="VXD1217" s="237" t="s">
        <v>25</v>
      </c>
      <c r="VXE1217" s="238">
        <v>7</v>
      </c>
      <c r="VXF1217" s="238">
        <v>2</v>
      </c>
      <c r="VXG1217" s="239" t="s">
        <v>236</v>
      </c>
      <c r="VXH1217" s="240">
        <v>0</v>
      </c>
      <c r="VXI1217" s="240">
        <v>210</v>
      </c>
      <c r="VXJ1217" s="235" t="e">
        <f>VXJ1218+VXJ1219</f>
        <v>#REF!</v>
      </c>
      <c r="VXK1217" s="236" t="s">
        <v>28</v>
      </c>
      <c r="VXL1217" s="237" t="s">
        <v>25</v>
      </c>
      <c r="VXM1217" s="238">
        <v>7</v>
      </c>
      <c r="VXN1217" s="238">
        <v>2</v>
      </c>
      <c r="VXO1217" s="239" t="s">
        <v>236</v>
      </c>
      <c r="VXP1217" s="240">
        <v>0</v>
      </c>
      <c r="VXQ1217" s="240">
        <v>210</v>
      </c>
      <c r="VXR1217" s="235" t="e">
        <f>VXR1218+VXR1219</f>
        <v>#REF!</v>
      </c>
      <c r="VXS1217" s="236" t="s">
        <v>28</v>
      </c>
      <c r="VXT1217" s="237" t="s">
        <v>25</v>
      </c>
      <c r="VXU1217" s="238">
        <v>7</v>
      </c>
      <c r="VXV1217" s="238">
        <v>2</v>
      </c>
      <c r="VXW1217" s="239" t="s">
        <v>236</v>
      </c>
      <c r="VXX1217" s="240">
        <v>0</v>
      </c>
      <c r="VXY1217" s="240">
        <v>210</v>
      </c>
      <c r="VXZ1217" s="235" t="e">
        <f>VXZ1218+VXZ1219</f>
        <v>#REF!</v>
      </c>
      <c r="VYA1217" s="236" t="s">
        <v>28</v>
      </c>
      <c r="VYB1217" s="237" t="s">
        <v>25</v>
      </c>
      <c r="VYC1217" s="238">
        <v>7</v>
      </c>
      <c r="VYD1217" s="238">
        <v>2</v>
      </c>
      <c r="VYE1217" s="239" t="s">
        <v>236</v>
      </c>
      <c r="VYF1217" s="240">
        <v>0</v>
      </c>
      <c r="VYG1217" s="240">
        <v>210</v>
      </c>
      <c r="VYH1217" s="235" t="e">
        <f>VYH1218+VYH1219</f>
        <v>#REF!</v>
      </c>
      <c r="VYI1217" s="236" t="s">
        <v>28</v>
      </c>
      <c r="VYJ1217" s="237" t="s">
        <v>25</v>
      </c>
      <c r="VYK1217" s="238">
        <v>7</v>
      </c>
      <c r="VYL1217" s="238">
        <v>2</v>
      </c>
      <c r="VYM1217" s="239" t="s">
        <v>236</v>
      </c>
      <c r="VYN1217" s="240">
        <v>0</v>
      </c>
      <c r="VYO1217" s="240">
        <v>210</v>
      </c>
      <c r="VYP1217" s="235" t="e">
        <f>VYP1218+VYP1219</f>
        <v>#REF!</v>
      </c>
      <c r="VYQ1217" s="236" t="s">
        <v>28</v>
      </c>
      <c r="VYR1217" s="237" t="s">
        <v>25</v>
      </c>
      <c r="VYS1217" s="238">
        <v>7</v>
      </c>
      <c r="VYT1217" s="238">
        <v>2</v>
      </c>
      <c r="VYU1217" s="239" t="s">
        <v>236</v>
      </c>
      <c r="VYV1217" s="240">
        <v>0</v>
      </c>
      <c r="VYW1217" s="240">
        <v>210</v>
      </c>
      <c r="VYX1217" s="235" t="e">
        <f>VYX1218+VYX1219</f>
        <v>#REF!</v>
      </c>
      <c r="VYY1217" s="236" t="s">
        <v>28</v>
      </c>
      <c r="VYZ1217" s="237" t="s">
        <v>25</v>
      </c>
      <c r="VZA1217" s="238">
        <v>7</v>
      </c>
      <c r="VZB1217" s="238">
        <v>2</v>
      </c>
      <c r="VZC1217" s="239" t="s">
        <v>236</v>
      </c>
      <c r="VZD1217" s="240">
        <v>0</v>
      </c>
      <c r="VZE1217" s="240">
        <v>210</v>
      </c>
      <c r="VZF1217" s="235" t="e">
        <f>VZF1218+VZF1219</f>
        <v>#REF!</v>
      </c>
      <c r="VZG1217" s="236" t="s">
        <v>28</v>
      </c>
      <c r="VZH1217" s="237" t="s">
        <v>25</v>
      </c>
      <c r="VZI1217" s="238">
        <v>7</v>
      </c>
      <c r="VZJ1217" s="238">
        <v>2</v>
      </c>
      <c r="VZK1217" s="239" t="s">
        <v>236</v>
      </c>
      <c r="VZL1217" s="240">
        <v>0</v>
      </c>
      <c r="VZM1217" s="240">
        <v>210</v>
      </c>
      <c r="VZN1217" s="235" t="e">
        <f>VZN1218+VZN1219</f>
        <v>#REF!</v>
      </c>
      <c r="VZO1217" s="236" t="s">
        <v>28</v>
      </c>
      <c r="VZP1217" s="237" t="s">
        <v>25</v>
      </c>
      <c r="VZQ1217" s="238">
        <v>7</v>
      </c>
      <c r="VZR1217" s="238">
        <v>2</v>
      </c>
      <c r="VZS1217" s="239" t="s">
        <v>236</v>
      </c>
      <c r="VZT1217" s="240">
        <v>0</v>
      </c>
      <c r="VZU1217" s="240">
        <v>210</v>
      </c>
      <c r="VZV1217" s="235" t="e">
        <f>VZV1218+VZV1219</f>
        <v>#REF!</v>
      </c>
      <c r="VZW1217" s="236" t="s">
        <v>28</v>
      </c>
      <c r="VZX1217" s="237" t="s">
        <v>25</v>
      </c>
      <c r="VZY1217" s="238">
        <v>7</v>
      </c>
      <c r="VZZ1217" s="238">
        <v>2</v>
      </c>
      <c r="WAA1217" s="239" t="s">
        <v>236</v>
      </c>
      <c r="WAB1217" s="240">
        <v>0</v>
      </c>
      <c r="WAC1217" s="240">
        <v>210</v>
      </c>
      <c r="WAD1217" s="235" t="e">
        <f>WAD1218+WAD1219</f>
        <v>#REF!</v>
      </c>
      <c r="WAE1217" s="236" t="s">
        <v>28</v>
      </c>
      <c r="WAF1217" s="237" t="s">
        <v>25</v>
      </c>
      <c r="WAG1217" s="238">
        <v>7</v>
      </c>
      <c r="WAH1217" s="238">
        <v>2</v>
      </c>
      <c r="WAI1217" s="239" t="s">
        <v>236</v>
      </c>
      <c r="WAJ1217" s="240">
        <v>0</v>
      </c>
      <c r="WAK1217" s="240">
        <v>210</v>
      </c>
      <c r="WAL1217" s="235" t="e">
        <f>WAL1218+WAL1219</f>
        <v>#REF!</v>
      </c>
      <c r="WAM1217" s="236" t="s">
        <v>28</v>
      </c>
      <c r="WAN1217" s="237" t="s">
        <v>25</v>
      </c>
      <c r="WAO1217" s="238">
        <v>7</v>
      </c>
      <c r="WAP1217" s="238">
        <v>2</v>
      </c>
      <c r="WAQ1217" s="239" t="s">
        <v>236</v>
      </c>
      <c r="WAR1217" s="240">
        <v>0</v>
      </c>
      <c r="WAS1217" s="240">
        <v>210</v>
      </c>
      <c r="WAT1217" s="235" t="e">
        <f>WAT1218+WAT1219</f>
        <v>#REF!</v>
      </c>
      <c r="WAU1217" s="236" t="s">
        <v>28</v>
      </c>
      <c r="WAV1217" s="237" t="s">
        <v>25</v>
      </c>
      <c r="WAW1217" s="238">
        <v>7</v>
      </c>
      <c r="WAX1217" s="238">
        <v>2</v>
      </c>
      <c r="WAY1217" s="239" t="s">
        <v>236</v>
      </c>
      <c r="WAZ1217" s="240">
        <v>0</v>
      </c>
      <c r="WBA1217" s="240">
        <v>210</v>
      </c>
      <c r="WBB1217" s="235" t="e">
        <f>WBB1218+WBB1219</f>
        <v>#REF!</v>
      </c>
      <c r="WBC1217" s="236" t="s">
        <v>28</v>
      </c>
      <c r="WBD1217" s="237" t="s">
        <v>25</v>
      </c>
      <c r="WBE1217" s="238">
        <v>7</v>
      </c>
      <c r="WBF1217" s="238">
        <v>2</v>
      </c>
      <c r="WBG1217" s="239" t="s">
        <v>236</v>
      </c>
      <c r="WBH1217" s="240">
        <v>0</v>
      </c>
      <c r="WBI1217" s="240">
        <v>210</v>
      </c>
      <c r="WBJ1217" s="235" t="e">
        <f>WBJ1218+WBJ1219</f>
        <v>#REF!</v>
      </c>
      <c r="WBK1217" s="236" t="s">
        <v>28</v>
      </c>
      <c r="WBL1217" s="237" t="s">
        <v>25</v>
      </c>
      <c r="WBM1217" s="238">
        <v>7</v>
      </c>
      <c r="WBN1217" s="238">
        <v>2</v>
      </c>
      <c r="WBO1217" s="239" t="s">
        <v>236</v>
      </c>
      <c r="WBP1217" s="240">
        <v>0</v>
      </c>
      <c r="WBQ1217" s="240">
        <v>210</v>
      </c>
      <c r="WBR1217" s="235" t="e">
        <f>WBR1218+WBR1219</f>
        <v>#REF!</v>
      </c>
      <c r="WBS1217" s="236" t="s">
        <v>28</v>
      </c>
      <c r="WBT1217" s="237" t="s">
        <v>25</v>
      </c>
      <c r="WBU1217" s="238">
        <v>7</v>
      </c>
      <c r="WBV1217" s="238">
        <v>2</v>
      </c>
      <c r="WBW1217" s="239" t="s">
        <v>236</v>
      </c>
      <c r="WBX1217" s="240">
        <v>0</v>
      </c>
      <c r="WBY1217" s="240">
        <v>210</v>
      </c>
      <c r="WBZ1217" s="235" t="e">
        <f>WBZ1218+WBZ1219</f>
        <v>#REF!</v>
      </c>
      <c r="WCA1217" s="236" t="s">
        <v>28</v>
      </c>
      <c r="WCB1217" s="237" t="s">
        <v>25</v>
      </c>
      <c r="WCC1217" s="238">
        <v>7</v>
      </c>
      <c r="WCD1217" s="238">
        <v>2</v>
      </c>
      <c r="WCE1217" s="239" t="s">
        <v>236</v>
      </c>
      <c r="WCF1217" s="240">
        <v>0</v>
      </c>
      <c r="WCG1217" s="240">
        <v>210</v>
      </c>
      <c r="WCH1217" s="235" t="e">
        <f>WCH1218+WCH1219</f>
        <v>#REF!</v>
      </c>
      <c r="WCI1217" s="236" t="s">
        <v>28</v>
      </c>
      <c r="WCJ1217" s="237" t="s">
        <v>25</v>
      </c>
      <c r="WCK1217" s="238">
        <v>7</v>
      </c>
      <c r="WCL1217" s="238">
        <v>2</v>
      </c>
      <c r="WCM1217" s="239" t="s">
        <v>236</v>
      </c>
      <c r="WCN1217" s="240">
        <v>0</v>
      </c>
      <c r="WCO1217" s="240">
        <v>210</v>
      </c>
      <c r="WCP1217" s="235" t="e">
        <f>WCP1218+WCP1219</f>
        <v>#REF!</v>
      </c>
      <c r="WCQ1217" s="236" t="s">
        <v>28</v>
      </c>
      <c r="WCR1217" s="237" t="s">
        <v>25</v>
      </c>
      <c r="WCS1217" s="238">
        <v>7</v>
      </c>
      <c r="WCT1217" s="238">
        <v>2</v>
      </c>
      <c r="WCU1217" s="239" t="s">
        <v>236</v>
      </c>
      <c r="WCV1217" s="240">
        <v>0</v>
      </c>
      <c r="WCW1217" s="240">
        <v>210</v>
      </c>
      <c r="WCX1217" s="235" t="e">
        <f>WCX1218+WCX1219</f>
        <v>#REF!</v>
      </c>
      <c r="WCY1217" s="236" t="s">
        <v>28</v>
      </c>
      <c r="WCZ1217" s="237" t="s">
        <v>25</v>
      </c>
      <c r="WDA1217" s="238">
        <v>7</v>
      </c>
      <c r="WDB1217" s="238">
        <v>2</v>
      </c>
      <c r="WDC1217" s="239" t="s">
        <v>236</v>
      </c>
      <c r="WDD1217" s="240">
        <v>0</v>
      </c>
      <c r="WDE1217" s="240">
        <v>210</v>
      </c>
      <c r="WDF1217" s="235" t="e">
        <f>WDF1218+WDF1219</f>
        <v>#REF!</v>
      </c>
      <c r="WDG1217" s="236" t="s">
        <v>28</v>
      </c>
      <c r="WDH1217" s="237" t="s">
        <v>25</v>
      </c>
      <c r="WDI1217" s="238">
        <v>7</v>
      </c>
      <c r="WDJ1217" s="238">
        <v>2</v>
      </c>
      <c r="WDK1217" s="239" t="s">
        <v>236</v>
      </c>
      <c r="WDL1217" s="240">
        <v>0</v>
      </c>
      <c r="WDM1217" s="240">
        <v>210</v>
      </c>
      <c r="WDN1217" s="235" t="e">
        <f>WDN1218+WDN1219</f>
        <v>#REF!</v>
      </c>
      <c r="WDO1217" s="236" t="s">
        <v>28</v>
      </c>
      <c r="WDP1217" s="237" t="s">
        <v>25</v>
      </c>
      <c r="WDQ1217" s="238">
        <v>7</v>
      </c>
      <c r="WDR1217" s="238">
        <v>2</v>
      </c>
      <c r="WDS1217" s="239" t="s">
        <v>236</v>
      </c>
      <c r="WDT1217" s="240">
        <v>0</v>
      </c>
      <c r="WDU1217" s="240">
        <v>210</v>
      </c>
      <c r="WDV1217" s="235" t="e">
        <f>WDV1218+WDV1219</f>
        <v>#REF!</v>
      </c>
      <c r="WDW1217" s="236" t="s">
        <v>28</v>
      </c>
      <c r="WDX1217" s="237" t="s">
        <v>25</v>
      </c>
      <c r="WDY1217" s="238">
        <v>7</v>
      </c>
      <c r="WDZ1217" s="238">
        <v>2</v>
      </c>
      <c r="WEA1217" s="239" t="s">
        <v>236</v>
      </c>
      <c r="WEB1217" s="240">
        <v>0</v>
      </c>
      <c r="WEC1217" s="240">
        <v>210</v>
      </c>
      <c r="WED1217" s="235" t="e">
        <f>WED1218+WED1219</f>
        <v>#REF!</v>
      </c>
      <c r="WEE1217" s="236" t="s">
        <v>28</v>
      </c>
      <c r="WEF1217" s="237" t="s">
        <v>25</v>
      </c>
      <c r="WEG1217" s="238">
        <v>7</v>
      </c>
      <c r="WEH1217" s="238">
        <v>2</v>
      </c>
      <c r="WEI1217" s="239" t="s">
        <v>236</v>
      </c>
      <c r="WEJ1217" s="240">
        <v>0</v>
      </c>
      <c r="WEK1217" s="240">
        <v>210</v>
      </c>
      <c r="WEL1217" s="235" t="e">
        <f>WEL1218+WEL1219</f>
        <v>#REF!</v>
      </c>
      <c r="WEM1217" s="236" t="s">
        <v>28</v>
      </c>
      <c r="WEN1217" s="237" t="s">
        <v>25</v>
      </c>
      <c r="WEO1217" s="238">
        <v>7</v>
      </c>
      <c r="WEP1217" s="238">
        <v>2</v>
      </c>
      <c r="WEQ1217" s="239" t="s">
        <v>236</v>
      </c>
      <c r="WER1217" s="240">
        <v>0</v>
      </c>
      <c r="WES1217" s="240">
        <v>210</v>
      </c>
      <c r="WET1217" s="235" t="e">
        <f>WET1218+WET1219</f>
        <v>#REF!</v>
      </c>
      <c r="WEU1217" s="236" t="s">
        <v>28</v>
      </c>
      <c r="WEV1217" s="237" t="s">
        <v>25</v>
      </c>
      <c r="WEW1217" s="238">
        <v>7</v>
      </c>
      <c r="WEX1217" s="238">
        <v>2</v>
      </c>
      <c r="WEY1217" s="239" t="s">
        <v>236</v>
      </c>
      <c r="WEZ1217" s="240">
        <v>0</v>
      </c>
      <c r="WFA1217" s="240">
        <v>210</v>
      </c>
      <c r="WFB1217" s="235" t="e">
        <f>WFB1218+WFB1219</f>
        <v>#REF!</v>
      </c>
      <c r="WFC1217" s="236" t="s">
        <v>28</v>
      </c>
      <c r="WFD1217" s="237" t="s">
        <v>25</v>
      </c>
      <c r="WFE1217" s="238">
        <v>7</v>
      </c>
      <c r="WFF1217" s="238">
        <v>2</v>
      </c>
      <c r="WFG1217" s="239" t="s">
        <v>236</v>
      </c>
      <c r="WFH1217" s="240">
        <v>0</v>
      </c>
      <c r="WFI1217" s="240">
        <v>210</v>
      </c>
      <c r="WFJ1217" s="235" t="e">
        <f>WFJ1218+WFJ1219</f>
        <v>#REF!</v>
      </c>
      <c r="WFK1217" s="236" t="s">
        <v>28</v>
      </c>
      <c r="WFL1217" s="237" t="s">
        <v>25</v>
      </c>
      <c r="WFM1217" s="238">
        <v>7</v>
      </c>
      <c r="WFN1217" s="238">
        <v>2</v>
      </c>
      <c r="WFO1217" s="239" t="s">
        <v>236</v>
      </c>
      <c r="WFP1217" s="240">
        <v>0</v>
      </c>
      <c r="WFQ1217" s="240">
        <v>210</v>
      </c>
      <c r="WFR1217" s="235" t="e">
        <f>WFR1218+WFR1219</f>
        <v>#REF!</v>
      </c>
      <c r="WFS1217" s="236" t="s">
        <v>28</v>
      </c>
      <c r="WFT1217" s="237" t="s">
        <v>25</v>
      </c>
      <c r="WFU1217" s="238">
        <v>7</v>
      </c>
      <c r="WFV1217" s="238">
        <v>2</v>
      </c>
      <c r="WFW1217" s="239" t="s">
        <v>236</v>
      </c>
      <c r="WFX1217" s="240">
        <v>0</v>
      </c>
      <c r="WFY1217" s="240">
        <v>210</v>
      </c>
      <c r="WFZ1217" s="235" t="e">
        <f>WFZ1218+WFZ1219</f>
        <v>#REF!</v>
      </c>
      <c r="WGA1217" s="236" t="s">
        <v>28</v>
      </c>
      <c r="WGB1217" s="237" t="s">
        <v>25</v>
      </c>
      <c r="WGC1217" s="238">
        <v>7</v>
      </c>
      <c r="WGD1217" s="238">
        <v>2</v>
      </c>
      <c r="WGE1217" s="239" t="s">
        <v>236</v>
      </c>
      <c r="WGF1217" s="240">
        <v>0</v>
      </c>
      <c r="WGG1217" s="240">
        <v>210</v>
      </c>
      <c r="WGH1217" s="235" t="e">
        <f>WGH1218+WGH1219</f>
        <v>#REF!</v>
      </c>
      <c r="WGI1217" s="236" t="s">
        <v>28</v>
      </c>
      <c r="WGJ1217" s="237" t="s">
        <v>25</v>
      </c>
      <c r="WGK1217" s="238">
        <v>7</v>
      </c>
      <c r="WGL1217" s="238">
        <v>2</v>
      </c>
      <c r="WGM1217" s="239" t="s">
        <v>236</v>
      </c>
      <c r="WGN1217" s="240">
        <v>0</v>
      </c>
      <c r="WGO1217" s="240">
        <v>210</v>
      </c>
      <c r="WGP1217" s="235" t="e">
        <f>WGP1218+WGP1219</f>
        <v>#REF!</v>
      </c>
      <c r="WGQ1217" s="236" t="s">
        <v>28</v>
      </c>
      <c r="WGR1217" s="237" t="s">
        <v>25</v>
      </c>
      <c r="WGS1217" s="238">
        <v>7</v>
      </c>
      <c r="WGT1217" s="238">
        <v>2</v>
      </c>
      <c r="WGU1217" s="239" t="s">
        <v>236</v>
      </c>
      <c r="WGV1217" s="240">
        <v>0</v>
      </c>
      <c r="WGW1217" s="240">
        <v>210</v>
      </c>
      <c r="WGX1217" s="235" t="e">
        <f>WGX1218+WGX1219</f>
        <v>#REF!</v>
      </c>
      <c r="WGY1217" s="236" t="s">
        <v>28</v>
      </c>
      <c r="WGZ1217" s="237" t="s">
        <v>25</v>
      </c>
      <c r="WHA1217" s="238">
        <v>7</v>
      </c>
      <c r="WHB1217" s="238">
        <v>2</v>
      </c>
      <c r="WHC1217" s="239" t="s">
        <v>236</v>
      </c>
      <c r="WHD1217" s="240">
        <v>0</v>
      </c>
      <c r="WHE1217" s="240">
        <v>210</v>
      </c>
      <c r="WHF1217" s="235" t="e">
        <f>WHF1218+WHF1219</f>
        <v>#REF!</v>
      </c>
      <c r="WHG1217" s="236" t="s">
        <v>28</v>
      </c>
      <c r="WHH1217" s="237" t="s">
        <v>25</v>
      </c>
      <c r="WHI1217" s="238">
        <v>7</v>
      </c>
      <c r="WHJ1217" s="238">
        <v>2</v>
      </c>
      <c r="WHK1217" s="239" t="s">
        <v>236</v>
      </c>
      <c r="WHL1217" s="240">
        <v>0</v>
      </c>
      <c r="WHM1217" s="240">
        <v>210</v>
      </c>
      <c r="WHN1217" s="235" t="e">
        <f>WHN1218+WHN1219</f>
        <v>#REF!</v>
      </c>
      <c r="WHO1217" s="236" t="s">
        <v>28</v>
      </c>
      <c r="WHP1217" s="237" t="s">
        <v>25</v>
      </c>
      <c r="WHQ1217" s="238">
        <v>7</v>
      </c>
      <c r="WHR1217" s="238">
        <v>2</v>
      </c>
      <c r="WHS1217" s="239" t="s">
        <v>236</v>
      </c>
      <c r="WHT1217" s="240">
        <v>0</v>
      </c>
      <c r="WHU1217" s="240">
        <v>210</v>
      </c>
      <c r="WHV1217" s="235" t="e">
        <f>WHV1218+WHV1219</f>
        <v>#REF!</v>
      </c>
      <c r="WHW1217" s="236" t="s">
        <v>28</v>
      </c>
      <c r="WHX1217" s="237" t="s">
        <v>25</v>
      </c>
      <c r="WHY1217" s="238">
        <v>7</v>
      </c>
      <c r="WHZ1217" s="238">
        <v>2</v>
      </c>
      <c r="WIA1217" s="239" t="s">
        <v>236</v>
      </c>
      <c r="WIB1217" s="240">
        <v>0</v>
      </c>
      <c r="WIC1217" s="240">
        <v>210</v>
      </c>
      <c r="WID1217" s="235" t="e">
        <f>WID1218+WID1219</f>
        <v>#REF!</v>
      </c>
      <c r="WIE1217" s="236" t="s">
        <v>28</v>
      </c>
      <c r="WIF1217" s="237" t="s">
        <v>25</v>
      </c>
      <c r="WIG1217" s="238">
        <v>7</v>
      </c>
      <c r="WIH1217" s="238">
        <v>2</v>
      </c>
      <c r="WII1217" s="239" t="s">
        <v>236</v>
      </c>
      <c r="WIJ1217" s="240">
        <v>0</v>
      </c>
      <c r="WIK1217" s="240">
        <v>210</v>
      </c>
      <c r="WIL1217" s="235" t="e">
        <f>WIL1218+WIL1219</f>
        <v>#REF!</v>
      </c>
      <c r="WIM1217" s="236" t="s">
        <v>28</v>
      </c>
      <c r="WIN1217" s="237" t="s">
        <v>25</v>
      </c>
      <c r="WIO1217" s="238">
        <v>7</v>
      </c>
      <c r="WIP1217" s="238">
        <v>2</v>
      </c>
      <c r="WIQ1217" s="239" t="s">
        <v>236</v>
      </c>
      <c r="WIR1217" s="240">
        <v>0</v>
      </c>
      <c r="WIS1217" s="240">
        <v>210</v>
      </c>
      <c r="WIT1217" s="235" t="e">
        <f>WIT1218+WIT1219</f>
        <v>#REF!</v>
      </c>
      <c r="WIU1217" s="236" t="s">
        <v>28</v>
      </c>
      <c r="WIV1217" s="237" t="s">
        <v>25</v>
      </c>
      <c r="WIW1217" s="238">
        <v>7</v>
      </c>
      <c r="WIX1217" s="238">
        <v>2</v>
      </c>
      <c r="WIY1217" s="239" t="s">
        <v>236</v>
      </c>
      <c r="WIZ1217" s="240">
        <v>0</v>
      </c>
      <c r="WJA1217" s="240">
        <v>210</v>
      </c>
      <c r="WJB1217" s="235" t="e">
        <f>WJB1218+WJB1219</f>
        <v>#REF!</v>
      </c>
      <c r="WJC1217" s="236" t="s">
        <v>28</v>
      </c>
      <c r="WJD1217" s="237" t="s">
        <v>25</v>
      </c>
      <c r="WJE1217" s="238">
        <v>7</v>
      </c>
      <c r="WJF1217" s="238">
        <v>2</v>
      </c>
      <c r="WJG1217" s="239" t="s">
        <v>236</v>
      </c>
      <c r="WJH1217" s="240">
        <v>0</v>
      </c>
      <c r="WJI1217" s="240">
        <v>210</v>
      </c>
      <c r="WJJ1217" s="235" t="e">
        <f>WJJ1218+WJJ1219</f>
        <v>#REF!</v>
      </c>
      <c r="WJK1217" s="236" t="s">
        <v>28</v>
      </c>
      <c r="WJL1217" s="237" t="s">
        <v>25</v>
      </c>
      <c r="WJM1217" s="238">
        <v>7</v>
      </c>
      <c r="WJN1217" s="238">
        <v>2</v>
      </c>
      <c r="WJO1217" s="239" t="s">
        <v>236</v>
      </c>
      <c r="WJP1217" s="240">
        <v>0</v>
      </c>
      <c r="WJQ1217" s="240">
        <v>210</v>
      </c>
      <c r="WJR1217" s="235" t="e">
        <f>WJR1218+WJR1219</f>
        <v>#REF!</v>
      </c>
      <c r="WJS1217" s="236" t="s">
        <v>28</v>
      </c>
      <c r="WJT1217" s="237" t="s">
        <v>25</v>
      </c>
      <c r="WJU1217" s="238">
        <v>7</v>
      </c>
      <c r="WJV1217" s="238">
        <v>2</v>
      </c>
      <c r="WJW1217" s="239" t="s">
        <v>236</v>
      </c>
      <c r="WJX1217" s="240">
        <v>0</v>
      </c>
      <c r="WJY1217" s="240">
        <v>210</v>
      </c>
      <c r="WJZ1217" s="235" t="e">
        <f>WJZ1218+WJZ1219</f>
        <v>#REF!</v>
      </c>
      <c r="WKA1217" s="236" t="s">
        <v>28</v>
      </c>
      <c r="WKB1217" s="237" t="s">
        <v>25</v>
      </c>
      <c r="WKC1217" s="238">
        <v>7</v>
      </c>
      <c r="WKD1217" s="238">
        <v>2</v>
      </c>
      <c r="WKE1217" s="239" t="s">
        <v>236</v>
      </c>
      <c r="WKF1217" s="240">
        <v>0</v>
      </c>
      <c r="WKG1217" s="240">
        <v>210</v>
      </c>
      <c r="WKH1217" s="235" t="e">
        <f>WKH1218+WKH1219</f>
        <v>#REF!</v>
      </c>
      <c r="WKI1217" s="236" t="s">
        <v>28</v>
      </c>
      <c r="WKJ1217" s="237" t="s">
        <v>25</v>
      </c>
      <c r="WKK1217" s="238">
        <v>7</v>
      </c>
      <c r="WKL1217" s="238">
        <v>2</v>
      </c>
      <c r="WKM1217" s="239" t="s">
        <v>236</v>
      </c>
      <c r="WKN1217" s="240">
        <v>0</v>
      </c>
      <c r="WKO1217" s="240">
        <v>210</v>
      </c>
      <c r="WKP1217" s="235" t="e">
        <f>WKP1218+WKP1219</f>
        <v>#REF!</v>
      </c>
      <c r="WKQ1217" s="236" t="s">
        <v>28</v>
      </c>
      <c r="WKR1217" s="237" t="s">
        <v>25</v>
      </c>
      <c r="WKS1217" s="238">
        <v>7</v>
      </c>
      <c r="WKT1217" s="238">
        <v>2</v>
      </c>
      <c r="WKU1217" s="239" t="s">
        <v>236</v>
      </c>
      <c r="WKV1217" s="240">
        <v>0</v>
      </c>
      <c r="WKW1217" s="240">
        <v>210</v>
      </c>
      <c r="WKX1217" s="235" t="e">
        <f>WKX1218+WKX1219</f>
        <v>#REF!</v>
      </c>
      <c r="WKY1217" s="236" t="s">
        <v>28</v>
      </c>
      <c r="WKZ1217" s="237" t="s">
        <v>25</v>
      </c>
      <c r="WLA1217" s="238">
        <v>7</v>
      </c>
      <c r="WLB1217" s="238">
        <v>2</v>
      </c>
      <c r="WLC1217" s="239" t="s">
        <v>236</v>
      </c>
      <c r="WLD1217" s="240">
        <v>0</v>
      </c>
      <c r="WLE1217" s="240">
        <v>210</v>
      </c>
      <c r="WLF1217" s="235" t="e">
        <f>WLF1218+WLF1219</f>
        <v>#REF!</v>
      </c>
      <c r="WLG1217" s="236" t="s">
        <v>28</v>
      </c>
      <c r="WLH1217" s="237" t="s">
        <v>25</v>
      </c>
      <c r="WLI1217" s="238">
        <v>7</v>
      </c>
      <c r="WLJ1217" s="238">
        <v>2</v>
      </c>
      <c r="WLK1217" s="239" t="s">
        <v>236</v>
      </c>
      <c r="WLL1217" s="240">
        <v>0</v>
      </c>
      <c r="WLM1217" s="240">
        <v>210</v>
      </c>
      <c r="WLN1217" s="235" t="e">
        <f>WLN1218+WLN1219</f>
        <v>#REF!</v>
      </c>
      <c r="WLO1217" s="236" t="s">
        <v>28</v>
      </c>
      <c r="WLP1217" s="237" t="s">
        <v>25</v>
      </c>
      <c r="WLQ1217" s="238">
        <v>7</v>
      </c>
      <c r="WLR1217" s="238">
        <v>2</v>
      </c>
      <c r="WLS1217" s="239" t="s">
        <v>236</v>
      </c>
      <c r="WLT1217" s="240">
        <v>0</v>
      </c>
      <c r="WLU1217" s="240">
        <v>210</v>
      </c>
      <c r="WLV1217" s="235" t="e">
        <f>WLV1218+WLV1219</f>
        <v>#REF!</v>
      </c>
      <c r="WLW1217" s="236" t="s">
        <v>28</v>
      </c>
      <c r="WLX1217" s="237" t="s">
        <v>25</v>
      </c>
      <c r="WLY1217" s="238">
        <v>7</v>
      </c>
      <c r="WLZ1217" s="238">
        <v>2</v>
      </c>
      <c r="WMA1217" s="239" t="s">
        <v>236</v>
      </c>
      <c r="WMB1217" s="240">
        <v>0</v>
      </c>
      <c r="WMC1217" s="240">
        <v>210</v>
      </c>
      <c r="WMD1217" s="235" t="e">
        <f>WMD1218+WMD1219</f>
        <v>#REF!</v>
      </c>
      <c r="WME1217" s="236" t="s">
        <v>28</v>
      </c>
      <c r="WMF1217" s="237" t="s">
        <v>25</v>
      </c>
      <c r="WMG1217" s="238">
        <v>7</v>
      </c>
      <c r="WMH1217" s="238">
        <v>2</v>
      </c>
      <c r="WMI1217" s="239" t="s">
        <v>236</v>
      </c>
      <c r="WMJ1217" s="240">
        <v>0</v>
      </c>
      <c r="WMK1217" s="240">
        <v>210</v>
      </c>
      <c r="WML1217" s="235" t="e">
        <f>WML1218+WML1219</f>
        <v>#REF!</v>
      </c>
      <c r="WMM1217" s="236" t="s">
        <v>28</v>
      </c>
      <c r="WMN1217" s="237" t="s">
        <v>25</v>
      </c>
      <c r="WMO1217" s="238">
        <v>7</v>
      </c>
      <c r="WMP1217" s="238">
        <v>2</v>
      </c>
      <c r="WMQ1217" s="239" t="s">
        <v>236</v>
      </c>
      <c r="WMR1217" s="240">
        <v>0</v>
      </c>
      <c r="WMS1217" s="240">
        <v>210</v>
      </c>
      <c r="WMT1217" s="235" t="e">
        <f>WMT1218+WMT1219</f>
        <v>#REF!</v>
      </c>
      <c r="WMU1217" s="236" t="s">
        <v>28</v>
      </c>
      <c r="WMV1217" s="237" t="s">
        <v>25</v>
      </c>
      <c r="WMW1217" s="238">
        <v>7</v>
      </c>
      <c r="WMX1217" s="238">
        <v>2</v>
      </c>
      <c r="WMY1217" s="239" t="s">
        <v>236</v>
      </c>
      <c r="WMZ1217" s="240">
        <v>0</v>
      </c>
      <c r="WNA1217" s="240">
        <v>210</v>
      </c>
      <c r="WNB1217" s="235" t="e">
        <f>WNB1218+WNB1219</f>
        <v>#REF!</v>
      </c>
      <c r="WNC1217" s="236" t="s">
        <v>28</v>
      </c>
      <c r="WND1217" s="237" t="s">
        <v>25</v>
      </c>
      <c r="WNE1217" s="238">
        <v>7</v>
      </c>
      <c r="WNF1217" s="238">
        <v>2</v>
      </c>
      <c r="WNG1217" s="239" t="s">
        <v>236</v>
      </c>
      <c r="WNH1217" s="240">
        <v>0</v>
      </c>
      <c r="WNI1217" s="240">
        <v>210</v>
      </c>
      <c r="WNJ1217" s="235" t="e">
        <f>WNJ1218+WNJ1219</f>
        <v>#REF!</v>
      </c>
      <c r="WNK1217" s="236" t="s">
        <v>28</v>
      </c>
      <c r="WNL1217" s="237" t="s">
        <v>25</v>
      </c>
      <c r="WNM1217" s="238">
        <v>7</v>
      </c>
      <c r="WNN1217" s="238">
        <v>2</v>
      </c>
      <c r="WNO1217" s="239" t="s">
        <v>236</v>
      </c>
      <c r="WNP1217" s="240">
        <v>0</v>
      </c>
      <c r="WNQ1217" s="240">
        <v>210</v>
      </c>
      <c r="WNR1217" s="235" t="e">
        <f>WNR1218+WNR1219</f>
        <v>#REF!</v>
      </c>
      <c r="WNS1217" s="236" t="s">
        <v>28</v>
      </c>
      <c r="WNT1217" s="237" t="s">
        <v>25</v>
      </c>
      <c r="WNU1217" s="238">
        <v>7</v>
      </c>
      <c r="WNV1217" s="238">
        <v>2</v>
      </c>
      <c r="WNW1217" s="239" t="s">
        <v>236</v>
      </c>
      <c r="WNX1217" s="240">
        <v>0</v>
      </c>
      <c r="WNY1217" s="240">
        <v>210</v>
      </c>
      <c r="WNZ1217" s="235" t="e">
        <f>WNZ1218+WNZ1219</f>
        <v>#REF!</v>
      </c>
      <c r="WOA1217" s="236" t="s">
        <v>28</v>
      </c>
      <c r="WOB1217" s="237" t="s">
        <v>25</v>
      </c>
      <c r="WOC1217" s="238">
        <v>7</v>
      </c>
      <c r="WOD1217" s="238">
        <v>2</v>
      </c>
      <c r="WOE1217" s="239" t="s">
        <v>236</v>
      </c>
      <c r="WOF1217" s="240">
        <v>0</v>
      </c>
      <c r="WOG1217" s="240">
        <v>210</v>
      </c>
      <c r="WOH1217" s="235" t="e">
        <f>WOH1218+WOH1219</f>
        <v>#REF!</v>
      </c>
      <c r="WOI1217" s="236" t="s">
        <v>28</v>
      </c>
      <c r="WOJ1217" s="237" t="s">
        <v>25</v>
      </c>
      <c r="WOK1217" s="238">
        <v>7</v>
      </c>
      <c r="WOL1217" s="238">
        <v>2</v>
      </c>
      <c r="WOM1217" s="239" t="s">
        <v>236</v>
      </c>
      <c r="WON1217" s="240">
        <v>0</v>
      </c>
      <c r="WOO1217" s="240">
        <v>210</v>
      </c>
      <c r="WOP1217" s="235" t="e">
        <f>WOP1218+WOP1219</f>
        <v>#REF!</v>
      </c>
      <c r="WOQ1217" s="236" t="s">
        <v>28</v>
      </c>
      <c r="WOR1217" s="237" t="s">
        <v>25</v>
      </c>
      <c r="WOS1217" s="238">
        <v>7</v>
      </c>
      <c r="WOT1217" s="238">
        <v>2</v>
      </c>
      <c r="WOU1217" s="239" t="s">
        <v>236</v>
      </c>
      <c r="WOV1217" s="240">
        <v>0</v>
      </c>
      <c r="WOW1217" s="240">
        <v>210</v>
      </c>
      <c r="WOX1217" s="235" t="e">
        <f>WOX1218+WOX1219</f>
        <v>#REF!</v>
      </c>
      <c r="WOY1217" s="236" t="s">
        <v>28</v>
      </c>
      <c r="WOZ1217" s="237" t="s">
        <v>25</v>
      </c>
      <c r="WPA1217" s="238">
        <v>7</v>
      </c>
      <c r="WPB1217" s="238">
        <v>2</v>
      </c>
      <c r="WPC1217" s="239" t="s">
        <v>236</v>
      </c>
      <c r="WPD1217" s="240">
        <v>0</v>
      </c>
      <c r="WPE1217" s="240">
        <v>210</v>
      </c>
      <c r="WPF1217" s="235" t="e">
        <f>WPF1218+WPF1219</f>
        <v>#REF!</v>
      </c>
      <c r="WPG1217" s="236" t="s">
        <v>28</v>
      </c>
      <c r="WPH1217" s="237" t="s">
        <v>25</v>
      </c>
      <c r="WPI1217" s="238">
        <v>7</v>
      </c>
      <c r="WPJ1217" s="238">
        <v>2</v>
      </c>
      <c r="WPK1217" s="239" t="s">
        <v>236</v>
      </c>
      <c r="WPL1217" s="240">
        <v>0</v>
      </c>
      <c r="WPM1217" s="240">
        <v>210</v>
      </c>
      <c r="WPN1217" s="235" t="e">
        <f>WPN1218+WPN1219</f>
        <v>#REF!</v>
      </c>
      <c r="WPO1217" s="236" t="s">
        <v>28</v>
      </c>
      <c r="WPP1217" s="237" t="s">
        <v>25</v>
      </c>
      <c r="WPQ1217" s="238">
        <v>7</v>
      </c>
      <c r="WPR1217" s="238">
        <v>2</v>
      </c>
      <c r="WPS1217" s="239" t="s">
        <v>236</v>
      </c>
      <c r="WPT1217" s="240">
        <v>0</v>
      </c>
      <c r="WPU1217" s="240">
        <v>210</v>
      </c>
      <c r="WPV1217" s="235" t="e">
        <f>WPV1218+WPV1219</f>
        <v>#REF!</v>
      </c>
      <c r="WPW1217" s="236" t="s">
        <v>28</v>
      </c>
      <c r="WPX1217" s="237" t="s">
        <v>25</v>
      </c>
      <c r="WPY1217" s="238">
        <v>7</v>
      </c>
      <c r="WPZ1217" s="238">
        <v>2</v>
      </c>
      <c r="WQA1217" s="239" t="s">
        <v>236</v>
      </c>
      <c r="WQB1217" s="240">
        <v>0</v>
      </c>
      <c r="WQC1217" s="240">
        <v>210</v>
      </c>
      <c r="WQD1217" s="235" t="e">
        <f>WQD1218+WQD1219</f>
        <v>#REF!</v>
      </c>
      <c r="WQE1217" s="236" t="s">
        <v>28</v>
      </c>
      <c r="WQF1217" s="237" t="s">
        <v>25</v>
      </c>
      <c r="WQG1217" s="238">
        <v>7</v>
      </c>
      <c r="WQH1217" s="238">
        <v>2</v>
      </c>
      <c r="WQI1217" s="239" t="s">
        <v>236</v>
      </c>
      <c r="WQJ1217" s="240">
        <v>0</v>
      </c>
      <c r="WQK1217" s="240">
        <v>210</v>
      </c>
      <c r="WQL1217" s="235" t="e">
        <f>WQL1218+WQL1219</f>
        <v>#REF!</v>
      </c>
      <c r="WQM1217" s="236" t="s">
        <v>28</v>
      </c>
      <c r="WQN1217" s="237" t="s">
        <v>25</v>
      </c>
      <c r="WQO1217" s="238">
        <v>7</v>
      </c>
      <c r="WQP1217" s="238">
        <v>2</v>
      </c>
      <c r="WQQ1217" s="239" t="s">
        <v>236</v>
      </c>
      <c r="WQR1217" s="240">
        <v>0</v>
      </c>
      <c r="WQS1217" s="240">
        <v>210</v>
      </c>
      <c r="WQT1217" s="235" t="e">
        <f>WQT1218+WQT1219</f>
        <v>#REF!</v>
      </c>
      <c r="WQU1217" s="236" t="s">
        <v>28</v>
      </c>
      <c r="WQV1217" s="237" t="s">
        <v>25</v>
      </c>
      <c r="WQW1217" s="238">
        <v>7</v>
      </c>
      <c r="WQX1217" s="238">
        <v>2</v>
      </c>
      <c r="WQY1217" s="239" t="s">
        <v>236</v>
      </c>
      <c r="WQZ1217" s="240">
        <v>0</v>
      </c>
      <c r="WRA1217" s="240">
        <v>210</v>
      </c>
      <c r="WRB1217" s="235" t="e">
        <f>WRB1218+WRB1219</f>
        <v>#REF!</v>
      </c>
      <c r="WRC1217" s="236" t="s">
        <v>28</v>
      </c>
      <c r="WRD1217" s="237" t="s">
        <v>25</v>
      </c>
      <c r="WRE1217" s="238">
        <v>7</v>
      </c>
      <c r="WRF1217" s="238">
        <v>2</v>
      </c>
      <c r="WRG1217" s="239" t="s">
        <v>236</v>
      </c>
      <c r="WRH1217" s="240">
        <v>0</v>
      </c>
      <c r="WRI1217" s="240">
        <v>210</v>
      </c>
      <c r="WRJ1217" s="235" t="e">
        <f>WRJ1218+WRJ1219</f>
        <v>#REF!</v>
      </c>
      <c r="WRK1217" s="236" t="s">
        <v>28</v>
      </c>
      <c r="WRL1217" s="237" t="s">
        <v>25</v>
      </c>
      <c r="WRM1217" s="238">
        <v>7</v>
      </c>
      <c r="WRN1217" s="238">
        <v>2</v>
      </c>
      <c r="WRO1217" s="239" t="s">
        <v>236</v>
      </c>
      <c r="WRP1217" s="240">
        <v>0</v>
      </c>
      <c r="WRQ1217" s="240">
        <v>210</v>
      </c>
      <c r="WRR1217" s="235" t="e">
        <f>WRR1218+WRR1219</f>
        <v>#REF!</v>
      </c>
      <c r="WRS1217" s="236" t="s">
        <v>28</v>
      </c>
      <c r="WRT1217" s="237" t="s">
        <v>25</v>
      </c>
      <c r="WRU1217" s="238">
        <v>7</v>
      </c>
      <c r="WRV1217" s="238">
        <v>2</v>
      </c>
      <c r="WRW1217" s="239" t="s">
        <v>236</v>
      </c>
      <c r="WRX1217" s="240">
        <v>0</v>
      </c>
      <c r="WRY1217" s="240">
        <v>210</v>
      </c>
      <c r="WRZ1217" s="235" t="e">
        <f>WRZ1218+WRZ1219</f>
        <v>#REF!</v>
      </c>
      <c r="WSA1217" s="236" t="s">
        <v>28</v>
      </c>
      <c r="WSB1217" s="237" t="s">
        <v>25</v>
      </c>
      <c r="WSC1217" s="238">
        <v>7</v>
      </c>
      <c r="WSD1217" s="238">
        <v>2</v>
      </c>
      <c r="WSE1217" s="239" t="s">
        <v>236</v>
      </c>
      <c r="WSF1217" s="240">
        <v>0</v>
      </c>
      <c r="WSG1217" s="240">
        <v>210</v>
      </c>
      <c r="WSH1217" s="235" t="e">
        <f>WSH1218+WSH1219</f>
        <v>#REF!</v>
      </c>
      <c r="WSI1217" s="236" t="s">
        <v>28</v>
      </c>
      <c r="WSJ1217" s="237" t="s">
        <v>25</v>
      </c>
      <c r="WSK1217" s="238">
        <v>7</v>
      </c>
      <c r="WSL1217" s="238">
        <v>2</v>
      </c>
      <c r="WSM1217" s="239" t="s">
        <v>236</v>
      </c>
      <c r="WSN1217" s="240">
        <v>0</v>
      </c>
      <c r="WSO1217" s="240">
        <v>210</v>
      </c>
      <c r="WSP1217" s="235" t="e">
        <f>WSP1218+WSP1219</f>
        <v>#REF!</v>
      </c>
      <c r="WSQ1217" s="236" t="s">
        <v>28</v>
      </c>
      <c r="WSR1217" s="237" t="s">
        <v>25</v>
      </c>
      <c r="WSS1217" s="238">
        <v>7</v>
      </c>
      <c r="WST1217" s="238">
        <v>2</v>
      </c>
      <c r="WSU1217" s="239" t="s">
        <v>236</v>
      </c>
      <c r="WSV1217" s="240">
        <v>0</v>
      </c>
      <c r="WSW1217" s="240">
        <v>210</v>
      </c>
      <c r="WSX1217" s="235" t="e">
        <f>WSX1218+WSX1219</f>
        <v>#REF!</v>
      </c>
      <c r="WSY1217" s="236" t="s">
        <v>28</v>
      </c>
      <c r="WSZ1217" s="237" t="s">
        <v>25</v>
      </c>
      <c r="WTA1217" s="238">
        <v>7</v>
      </c>
      <c r="WTB1217" s="238">
        <v>2</v>
      </c>
      <c r="WTC1217" s="239" t="s">
        <v>236</v>
      </c>
      <c r="WTD1217" s="240">
        <v>0</v>
      </c>
      <c r="WTE1217" s="240">
        <v>210</v>
      </c>
      <c r="WTF1217" s="235" t="e">
        <f>WTF1218+WTF1219</f>
        <v>#REF!</v>
      </c>
      <c r="WTG1217" s="236" t="s">
        <v>28</v>
      </c>
      <c r="WTH1217" s="237" t="s">
        <v>25</v>
      </c>
      <c r="WTI1217" s="238">
        <v>7</v>
      </c>
      <c r="WTJ1217" s="238">
        <v>2</v>
      </c>
      <c r="WTK1217" s="239" t="s">
        <v>236</v>
      </c>
      <c r="WTL1217" s="240">
        <v>0</v>
      </c>
      <c r="WTM1217" s="240">
        <v>210</v>
      </c>
      <c r="WTN1217" s="235" t="e">
        <f>WTN1218+WTN1219</f>
        <v>#REF!</v>
      </c>
      <c r="WTO1217" s="236" t="s">
        <v>28</v>
      </c>
      <c r="WTP1217" s="237" t="s">
        <v>25</v>
      </c>
      <c r="WTQ1217" s="238">
        <v>7</v>
      </c>
      <c r="WTR1217" s="238">
        <v>2</v>
      </c>
      <c r="WTS1217" s="239" t="s">
        <v>236</v>
      </c>
      <c r="WTT1217" s="240">
        <v>0</v>
      </c>
      <c r="WTU1217" s="240">
        <v>210</v>
      </c>
      <c r="WTV1217" s="235" t="e">
        <f>WTV1218+WTV1219</f>
        <v>#REF!</v>
      </c>
      <c r="WTW1217" s="236" t="s">
        <v>28</v>
      </c>
      <c r="WTX1217" s="237" t="s">
        <v>25</v>
      </c>
      <c r="WTY1217" s="238">
        <v>7</v>
      </c>
      <c r="WTZ1217" s="238">
        <v>2</v>
      </c>
      <c r="WUA1217" s="239" t="s">
        <v>236</v>
      </c>
      <c r="WUB1217" s="240">
        <v>0</v>
      </c>
      <c r="WUC1217" s="240">
        <v>210</v>
      </c>
      <c r="WUD1217" s="235" t="e">
        <f>WUD1218+WUD1219</f>
        <v>#REF!</v>
      </c>
      <c r="WUE1217" s="236" t="s">
        <v>28</v>
      </c>
      <c r="WUF1217" s="237" t="s">
        <v>25</v>
      </c>
      <c r="WUG1217" s="238">
        <v>7</v>
      </c>
      <c r="WUH1217" s="238">
        <v>2</v>
      </c>
      <c r="WUI1217" s="239" t="s">
        <v>236</v>
      </c>
      <c r="WUJ1217" s="240">
        <v>0</v>
      </c>
      <c r="WUK1217" s="240">
        <v>210</v>
      </c>
      <c r="WUL1217" s="235" t="e">
        <f>WUL1218+WUL1219</f>
        <v>#REF!</v>
      </c>
      <c r="WUM1217" s="236" t="s">
        <v>28</v>
      </c>
      <c r="WUN1217" s="237" t="s">
        <v>25</v>
      </c>
      <c r="WUO1217" s="238">
        <v>7</v>
      </c>
      <c r="WUP1217" s="238">
        <v>2</v>
      </c>
      <c r="WUQ1217" s="239" t="s">
        <v>236</v>
      </c>
      <c r="WUR1217" s="240">
        <v>0</v>
      </c>
      <c r="WUS1217" s="240">
        <v>210</v>
      </c>
      <c r="WUT1217" s="235" t="e">
        <f>WUT1218+WUT1219</f>
        <v>#REF!</v>
      </c>
      <c r="WUU1217" s="236" t="s">
        <v>28</v>
      </c>
      <c r="WUV1217" s="237" t="s">
        <v>25</v>
      </c>
      <c r="WUW1217" s="238">
        <v>7</v>
      </c>
      <c r="WUX1217" s="238">
        <v>2</v>
      </c>
      <c r="WUY1217" s="239" t="s">
        <v>236</v>
      </c>
      <c r="WUZ1217" s="240">
        <v>0</v>
      </c>
      <c r="WVA1217" s="240">
        <v>210</v>
      </c>
      <c r="WVB1217" s="235" t="e">
        <f>WVB1218+WVB1219</f>
        <v>#REF!</v>
      </c>
      <c r="WVC1217" s="236" t="s">
        <v>28</v>
      </c>
      <c r="WVD1217" s="237" t="s">
        <v>25</v>
      </c>
      <c r="WVE1217" s="238">
        <v>7</v>
      </c>
      <c r="WVF1217" s="238">
        <v>2</v>
      </c>
      <c r="WVG1217" s="239" t="s">
        <v>236</v>
      </c>
      <c r="WVH1217" s="240">
        <v>0</v>
      </c>
      <c r="WVI1217" s="240">
        <v>210</v>
      </c>
      <c r="WVJ1217" s="235" t="e">
        <f>WVJ1218+WVJ1219</f>
        <v>#REF!</v>
      </c>
      <c r="WVK1217" s="236" t="s">
        <v>28</v>
      </c>
      <c r="WVL1217" s="237" t="s">
        <v>25</v>
      </c>
      <c r="WVM1217" s="238">
        <v>7</v>
      </c>
      <c r="WVN1217" s="238">
        <v>2</v>
      </c>
      <c r="WVO1217" s="239" t="s">
        <v>236</v>
      </c>
      <c r="WVP1217" s="240">
        <v>0</v>
      </c>
      <c r="WVQ1217" s="240">
        <v>210</v>
      </c>
      <c r="WVR1217" s="235" t="e">
        <f>WVR1218+WVR1219</f>
        <v>#REF!</v>
      </c>
      <c r="WVS1217" s="236" t="s">
        <v>28</v>
      </c>
      <c r="WVT1217" s="237" t="s">
        <v>25</v>
      </c>
      <c r="WVU1217" s="238">
        <v>7</v>
      </c>
      <c r="WVV1217" s="238">
        <v>2</v>
      </c>
      <c r="WVW1217" s="239" t="s">
        <v>236</v>
      </c>
      <c r="WVX1217" s="240">
        <v>0</v>
      </c>
      <c r="WVY1217" s="240">
        <v>210</v>
      </c>
      <c r="WVZ1217" s="235" t="e">
        <f>WVZ1218+WVZ1219</f>
        <v>#REF!</v>
      </c>
      <c r="WWA1217" s="236" t="s">
        <v>28</v>
      </c>
      <c r="WWB1217" s="237" t="s">
        <v>25</v>
      </c>
      <c r="WWC1217" s="238">
        <v>7</v>
      </c>
      <c r="WWD1217" s="238">
        <v>2</v>
      </c>
      <c r="WWE1217" s="239" t="s">
        <v>236</v>
      </c>
      <c r="WWF1217" s="240">
        <v>0</v>
      </c>
      <c r="WWG1217" s="240">
        <v>210</v>
      </c>
      <c r="WWH1217" s="235" t="e">
        <f>WWH1218+WWH1219</f>
        <v>#REF!</v>
      </c>
      <c r="WWI1217" s="236" t="s">
        <v>28</v>
      </c>
      <c r="WWJ1217" s="237" t="s">
        <v>25</v>
      </c>
      <c r="WWK1217" s="238">
        <v>7</v>
      </c>
      <c r="WWL1217" s="238">
        <v>2</v>
      </c>
      <c r="WWM1217" s="239" t="s">
        <v>236</v>
      </c>
      <c r="WWN1217" s="240">
        <v>0</v>
      </c>
      <c r="WWO1217" s="240">
        <v>210</v>
      </c>
      <c r="WWP1217" s="235" t="e">
        <f>WWP1218+WWP1219</f>
        <v>#REF!</v>
      </c>
      <c r="WWQ1217" s="236" t="s">
        <v>28</v>
      </c>
      <c r="WWR1217" s="237" t="s">
        <v>25</v>
      </c>
      <c r="WWS1217" s="238">
        <v>7</v>
      </c>
      <c r="WWT1217" s="238">
        <v>2</v>
      </c>
      <c r="WWU1217" s="239" t="s">
        <v>236</v>
      </c>
      <c r="WWV1217" s="240">
        <v>0</v>
      </c>
      <c r="WWW1217" s="240">
        <v>210</v>
      </c>
      <c r="WWX1217" s="235" t="e">
        <f>WWX1218+WWX1219</f>
        <v>#REF!</v>
      </c>
      <c r="WWY1217" s="236" t="s">
        <v>28</v>
      </c>
      <c r="WWZ1217" s="237" t="s">
        <v>25</v>
      </c>
      <c r="WXA1217" s="238">
        <v>7</v>
      </c>
      <c r="WXB1217" s="238">
        <v>2</v>
      </c>
      <c r="WXC1217" s="239" t="s">
        <v>236</v>
      </c>
      <c r="WXD1217" s="240">
        <v>0</v>
      </c>
      <c r="WXE1217" s="240">
        <v>210</v>
      </c>
      <c r="WXF1217" s="235" t="e">
        <f>WXF1218+WXF1219</f>
        <v>#REF!</v>
      </c>
      <c r="WXG1217" s="236" t="s">
        <v>28</v>
      </c>
      <c r="WXH1217" s="237" t="s">
        <v>25</v>
      </c>
      <c r="WXI1217" s="238">
        <v>7</v>
      </c>
      <c r="WXJ1217" s="238">
        <v>2</v>
      </c>
      <c r="WXK1217" s="239" t="s">
        <v>236</v>
      </c>
      <c r="WXL1217" s="240">
        <v>0</v>
      </c>
      <c r="WXM1217" s="240">
        <v>210</v>
      </c>
      <c r="WXN1217" s="235" t="e">
        <f>WXN1218+WXN1219</f>
        <v>#REF!</v>
      </c>
      <c r="WXO1217" s="236" t="s">
        <v>28</v>
      </c>
      <c r="WXP1217" s="237" t="s">
        <v>25</v>
      </c>
      <c r="WXQ1217" s="238">
        <v>7</v>
      </c>
      <c r="WXR1217" s="238">
        <v>2</v>
      </c>
      <c r="WXS1217" s="239" t="s">
        <v>236</v>
      </c>
      <c r="WXT1217" s="240">
        <v>0</v>
      </c>
      <c r="WXU1217" s="240">
        <v>210</v>
      </c>
      <c r="WXV1217" s="235" t="e">
        <f>WXV1218+WXV1219</f>
        <v>#REF!</v>
      </c>
      <c r="WXW1217" s="236" t="s">
        <v>28</v>
      </c>
      <c r="WXX1217" s="237" t="s">
        <v>25</v>
      </c>
      <c r="WXY1217" s="238">
        <v>7</v>
      </c>
      <c r="WXZ1217" s="238">
        <v>2</v>
      </c>
      <c r="WYA1217" s="239" t="s">
        <v>236</v>
      </c>
      <c r="WYB1217" s="240">
        <v>0</v>
      </c>
      <c r="WYC1217" s="240">
        <v>210</v>
      </c>
      <c r="WYD1217" s="235" t="e">
        <f>WYD1218+WYD1219</f>
        <v>#REF!</v>
      </c>
      <c r="WYE1217" s="236" t="s">
        <v>28</v>
      </c>
      <c r="WYF1217" s="237" t="s">
        <v>25</v>
      </c>
      <c r="WYG1217" s="238">
        <v>7</v>
      </c>
      <c r="WYH1217" s="238">
        <v>2</v>
      </c>
      <c r="WYI1217" s="239" t="s">
        <v>236</v>
      </c>
      <c r="WYJ1217" s="240">
        <v>0</v>
      </c>
      <c r="WYK1217" s="240">
        <v>210</v>
      </c>
      <c r="WYL1217" s="235" t="e">
        <f>WYL1218+WYL1219</f>
        <v>#REF!</v>
      </c>
      <c r="WYM1217" s="236" t="s">
        <v>28</v>
      </c>
      <c r="WYN1217" s="237" t="s">
        <v>25</v>
      </c>
      <c r="WYO1217" s="238">
        <v>7</v>
      </c>
      <c r="WYP1217" s="238">
        <v>2</v>
      </c>
      <c r="WYQ1217" s="239" t="s">
        <v>236</v>
      </c>
      <c r="WYR1217" s="240">
        <v>0</v>
      </c>
      <c r="WYS1217" s="240">
        <v>210</v>
      </c>
      <c r="WYT1217" s="235" t="e">
        <f>WYT1218+WYT1219</f>
        <v>#REF!</v>
      </c>
      <c r="WYU1217" s="236" t="s">
        <v>28</v>
      </c>
      <c r="WYV1217" s="237" t="s">
        <v>25</v>
      </c>
      <c r="WYW1217" s="238">
        <v>7</v>
      </c>
      <c r="WYX1217" s="238">
        <v>2</v>
      </c>
      <c r="WYY1217" s="239" t="s">
        <v>236</v>
      </c>
      <c r="WYZ1217" s="240">
        <v>0</v>
      </c>
      <c r="WZA1217" s="240">
        <v>210</v>
      </c>
      <c r="WZB1217" s="235" t="e">
        <f>WZB1218+WZB1219</f>
        <v>#REF!</v>
      </c>
      <c r="WZC1217" s="236" t="s">
        <v>28</v>
      </c>
      <c r="WZD1217" s="237" t="s">
        <v>25</v>
      </c>
      <c r="WZE1217" s="238">
        <v>7</v>
      </c>
      <c r="WZF1217" s="238">
        <v>2</v>
      </c>
      <c r="WZG1217" s="239" t="s">
        <v>236</v>
      </c>
      <c r="WZH1217" s="240">
        <v>0</v>
      </c>
      <c r="WZI1217" s="240">
        <v>210</v>
      </c>
      <c r="WZJ1217" s="235" t="e">
        <f>WZJ1218+WZJ1219</f>
        <v>#REF!</v>
      </c>
      <c r="WZK1217" s="236" t="s">
        <v>28</v>
      </c>
      <c r="WZL1217" s="237" t="s">
        <v>25</v>
      </c>
      <c r="WZM1217" s="238">
        <v>7</v>
      </c>
      <c r="WZN1217" s="238">
        <v>2</v>
      </c>
      <c r="WZO1217" s="239" t="s">
        <v>236</v>
      </c>
      <c r="WZP1217" s="240">
        <v>0</v>
      </c>
      <c r="WZQ1217" s="240">
        <v>210</v>
      </c>
      <c r="WZR1217" s="235" t="e">
        <f>WZR1218+WZR1219</f>
        <v>#REF!</v>
      </c>
      <c r="WZS1217" s="236" t="s">
        <v>28</v>
      </c>
      <c r="WZT1217" s="237" t="s">
        <v>25</v>
      </c>
      <c r="WZU1217" s="238">
        <v>7</v>
      </c>
      <c r="WZV1217" s="238">
        <v>2</v>
      </c>
      <c r="WZW1217" s="239" t="s">
        <v>236</v>
      </c>
      <c r="WZX1217" s="240">
        <v>0</v>
      </c>
      <c r="WZY1217" s="240">
        <v>210</v>
      </c>
      <c r="WZZ1217" s="235" t="e">
        <f>WZZ1218+WZZ1219</f>
        <v>#REF!</v>
      </c>
      <c r="XAA1217" s="236" t="s">
        <v>28</v>
      </c>
      <c r="XAB1217" s="237" t="s">
        <v>25</v>
      </c>
      <c r="XAC1217" s="238">
        <v>7</v>
      </c>
      <c r="XAD1217" s="238">
        <v>2</v>
      </c>
      <c r="XAE1217" s="239" t="s">
        <v>236</v>
      </c>
      <c r="XAF1217" s="240">
        <v>0</v>
      </c>
      <c r="XAG1217" s="240">
        <v>210</v>
      </c>
      <c r="XAH1217" s="235" t="e">
        <f>XAH1218+XAH1219</f>
        <v>#REF!</v>
      </c>
      <c r="XAI1217" s="236" t="s">
        <v>28</v>
      </c>
      <c r="XAJ1217" s="237" t="s">
        <v>25</v>
      </c>
      <c r="XAK1217" s="238">
        <v>7</v>
      </c>
      <c r="XAL1217" s="238">
        <v>2</v>
      </c>
      <c r="XAM1217" s="239" t="s">
        <v>236</v>
      </c>
      <c r="XAN1217" s="240">
        <v>0</v>
      </c>
      <c r="XAO1217" s="240">
        <v>210</v>
      </c>
      <c r="XAP1217" s="235" t="e">
        <f>XAP1218+XAP1219</f>
        <v>#REF!</v>
      </c>
      <c r="XAQ1217" s="236" t="s">
        <v>28</v>
      </c>
      <c r="XAR1217" s="237" t="s">
        <v>25</v>
      </c>
      <c r="XAS1217" s="238">
        <v>7</v>
      </c>
      <c r="XAT1217" s="238">
        <v>2</v>
      </c>
      <c r="XAU1217" s="239" t="s">
        <v>236</v>
      </c>
      <c r="XAV1217" s="240">
        <v>0</v>
      </c>
      <c r="XAW1217" s="240">
        <v>210</v>
      </c>
      <c r="XAX1217" s="235" t="e">
        <f>XAX1218+XAX1219</f>
        <v>#REF!</v>
      </c>
      <c r="XAY1217" s="236" t="s">
        <v>28</v>
      </c>
      <c r="XAZ1217" s="237" t="s">
        <v>25</v>
      </c>
      <c r="XBA1217" s="238">
        <v>7</v>
      </c>
      <c r="XBB1217" s="238">
        <v>2</v>
      </c>
      <c r="XBC1217" s="239" t="s">
        <v>236</v>
      </c>
      <c r="XBD1217" s="240">
        <v>0</v>
      </c>
      <c r="XBE1217" s="240">
        <v>210</v>
      </c>
      <c r="XBF1217" s="235" t="e">
        <f>XBF1218+XBF1219</f>
        <v>#REF!</v>
      </c>
      <c r="XBG1217" s="236" t="s">
        <v>28</v>
      </c>
      <c r="XBH1217" s="237" t="s">
        <v>25</v>
      </c>
      <c r="XBI1217" s="238">
        <v>7</v>
      </c>
      <c r="XBJ1217" s="238">
        <v>2</v>
      </c>
      <c r="XBK1217" s="239" t="s">
        <v>236</v>
      </c>
      <c r="XBL1217" s="240">
        <v>0</v>
      </c>
      <c r="XBM1217" s="240">
        <v>210</v>
      </c>
      <c r="XBN1217" s="235" t="e">
        <f>XBN1218+XBN1219</f>
        <v>#REF!</v>
      </c>
      <c r="XBO1217" s="236" t="s">
        <v>28</v>
      </c>
      <c r="XBP1217" s="237" t="s">
        <v>25</v>
      </c>
      <c r="XBQ1217" s="238">
        <v>7</v>
      </c>
      <c r="XBR1217" s="238">
        <v>2</v>
      </c>
      <c r="XBS1217" s="239" t="s">
        <v>236</v>
      </c>
      <c r="XBT1217" s="240">
        <v>0</v>
      </c>
      <c r="XBU1217" s="240">
        <v>210</v>
      </c>
      <c r="XBV1217" s="235" t="e">
        <f>XBV1218+XBV1219</f>
        <v>#REF!</v>
      </c>
      <c r="XBW1217" s="236" t="s">
        <v>28</v>
      </c>
      <c r="XBX1217" s="237" t="s">
        <v>25</v>
      </c>
      <c r="XBY1217" s="238">
        <v>7</v>
      </c>
      <c r="XBZ1217" s="238">
        <v>2</v>
      </c>
      <c r="XCA1217" s="239" t="s">
        <v>236</v>
      </c>
      <c r="XCB1217" s="240">
        <v>0</v>
      </c>
      <c r="XCC1217" s="240">
        <v>210</v>
      </c>
      <c r="XCD1217" s="235" t="e">
        <f>XCD1218+XCD1219</f>
        <v>#REF!</v>
      </c>
      <c r="XCE1217" s="236" t="s">
        <v>28</v>
      </c>
      <c r="XCF1217" s="237" t="s">
        <v>25</v>
      </c>
      <c r="XCG1217" s="238">
        <v>7</v>
      </c>
      <c r="XCH1217" s="238">
        <v>2</v>
      </c>
      <c r="XCI1217" s="239" t="s">
        <v>236</v>
      </c>
      <c r="XCJ1217" s="240">
        <v>0</v>
      </c>
      <c r="XCK1217" s="240">
        <v>210</v>
      </c>
      <c r="XCL1217" s="235" t="e">
        <f>XCL1218+XCL1219</f>
        <v>#REF!</v>
      </c>
      <c r="XCM1217" s="236" t="s">
        <v>28</v>
      </c>
      <c r="XCN1217" s="237" t="s">
        <v>25</v>
      </c>
      <c r="XCO1217" s="238">
        <v>7</v>
      </c>
      <c r="XCP1217" s="238">
        <v>2</v>
      </c>
      <c r="XCQ1217" s="239" t="s">
        <v>236</v>
      </c>
      <c r="XCR1217" s="240">
        <v>0</v>
      </c>
      <c r="XCS1217" s="240">
        <v>210</v>
      </c>
      <c r="XCT1217" s="235" t="e">
        <f>XCT1218+XCT1219</f>
        <v>#REF!</v>
      </c>
      <c r="XCU1217" s="236" t="s">
        <v>28</v>
      </c>
      <c r="XCV1217" s="237" t="s">
        <v>25</v>
      </c>
      <c r="XCW1217" s="238">
        <v>7</v>
      </c>
      <c r="XCX1217" s="238">
        <v>2</v>
      </c>
      <c r="XCY1217" s="239" t="s">
        <v>236</v>
      </c>
      <c r="XCZ1217" s="240">
        <v>0</v>
      </c>
      <c r="XDA1217" s="240">
        <v>210</v>
      </c>
      <c r="XDB1217" s="235" t="e">
        <f>XDB1218+XDB1219</f>
        <v>#REF!</v>
      </c>
      <c r="XDC1217" s="236" t="s">
        <v>28</v>
      </c>
      <c r="XDD1217" s="237" t="s">
        <v>25</v>
      </c>
      <c r="XDE1217" s="238">
        <v>7</v>
      </c>
      <c r="XDF1217" s="238">
        <v>2</v>
      </c>
      <c r="XDG1217" s="239" t="s">
        <v>236</v>
      </c>
      <c r="XDH1217" s="240">
        <v>0</v>
      </c>
      <c r="XDI1217" s="240">
        <v>210</v>
      </c>
      <c r="XDJ1217" s="235" t="e">
        <f>XDJ1218+XDJ1219</f>
        <v>#REF!</v>
      </c>
    </row>
    <row r="1218" spans="1:16338" ht="15.75" customHeight="1" thickBot="1" x14ac:dyDescent="0.3">
      <c r="A1218" s="522" t="s">
        <v>337</v>
      </c>
      <c r="B1218" s="530" t="s">
        <v>25</v>
      </c>
      <c r="C1218" s="531">
        <v>7</v>
      </c>
      <c r="D1218" s="531">
        <v>2</v>
      </c>
      <c r="E1218" s="265" t="s">
        <v>336</v>
      </c>
      <c r="F1218" s="532">
        <v>244</v>
      </c>
      <c r="G1218" s="533">
        <v>346</v>
      </c>
      <c r="H1218" s="1204">
        <f>H1240+H1262+H1284+H1306+H1318+H1330+H1342+H1354+H1366+H1388+H1400+H1412+H1423+H1434+H1445</f>
        <v>529.65000000000009</v>
      </c>
      <c r="I1218" s="1204">
        <f>I1240+I1262+I1284+I1306+I1318+I1330+I1342+I1354+I1366+I1388+I1400+I1412+I1423+I1434+I1445</f>
        <v>529.65000000000009</v>
      </c>
      <c r="J1218" s="1205">
        <f>J1240+J1262+J1284+J1306+J1318+J1330+J1342+J1354+J1366+J1388+J1400+J1412+J1423+J1434+J1445</f>
        <v>0</v>
      </c>
      <c r="K1218" s="241"/>
      <c r="L1218" s="242"/>
      <c r="M1218" s="243"/>
      <c r="N1218" s="243"/>
      <c r="O1218" s="244"/>
      <c r="P1218" s="245"/>
      <c r="Q1218" s="246"/>
      <c r="R1218" s="247"/>
      <c r="S1218" s="241"/>
      <c r="T1218" s="242"/>
      <c r="U1218" s="243"/>
      <c r="V1218" s="243"/>
      <c r="W1218" s="244"/>
      <c r="X1218" s="245"/>
      <c r="Y1218" s="246"/>
      <c r="Z1218" s="247"/>
      <c r="AA1218" s="241"/>
      <c r="AB1218" s="242"/>
      <c r="AC1218" s="243"/>
      <c r="AD1218" s="243"/>
      <c r="AE1218" s="244"/>
      <c r="AF1218" s="245"/>
      <c r="AG1218" s="246"/>
      <c r="AH1218" s="247"/>
      <c r="AI1218" s="241"/>
      <c r="AJ1218" s="242"/>
      <c r="AK1218" s="243"/>
      <c r="AL1218" s="243"/>
      <c r="AM1218" s="244"/>
      <c r="AN1218" s="245"/>
      <c r="AO1218" s="246"/>
      <c r="AP1218" s="247"/>
      <c r="AQ1218" s="241"/>
      <c r="AR1218" s="242"/>
      <c r="AS1218" s="243"/>
      <c r="AT1218" s="243"/>
      <c r="AU1218" s="244"/>
      <c r="AV1218" s="245"/>
      <c r="AW1218" s="246"/>
      <c r="AX1218" s="247"/>
      <c r="AY1218" s="241"/>
      <c r="AZ1218" s="242"/>
      <c r="BA1218" s="243"/>
      <c r="BB1218" s="243"/>
      <c r="BC1218" s="244"/>
      <c r="BD1218" s="245"/>
      <c r="BE1218" s="246"/>
      <c r="BF1218" s="247"/>
      <c r="BG1218" s="241"/>
      <c r="BH1218" s="242"/>
      <c r="BI1218" s="243"/>
      <c r="BJ1218" s="243"/>
      <c r="BK1218" s="244"/>
      <c r="BL1218" s="245"/>
      <c r="BM1218" s="246"/>
      <c r="BN1218" s="247"/>
      <c r="BO1218" s="241"/>
      <c r="BP1218" s="242"/>
      <c r="BQ1218" s="243"/>
      <c r="BR1218" s="243"/>
      <c r="BS1218" s="244"/>
      <c r="BT1218" s="245"/>
      <c r="BU1218" s="246"/>
      <c r="BV1218" s="247"/>
      <c r="BW1218" s="241"/>
      <c r="BX1218" s="242"/>
      <c r="BY1218" s="243"/>
      <c r="BZ1218" s="243"/>
      <c r="CA1218" s="244"/>
      <c r="CB1218" s="245"/>
      <c r="CC1218" s="246"/>
      <c r="CD1218" s="247"/>
      <c r="CE1218" s="241"/>
      <c r="CF1218" s="242"/>
      <c r="CG1218" s="243"/>
      <c r="CH1218" s="243"/>
      <c r="CI1218" s="244"/>
      <c r="CJ1218" s="245"/>
      <c r="CK1218" s="246"/>
      <c r="CL1218" s="247"/>
      <c r="CM1218" s="241"/>
      <c r="CN1218" s="242"/>
      <c r="CO1218" s="243"/>
      <c r="CP1218" s="243"/>
      <c r="CQ1218" s="244"/>
      <c r="CR1218" s="245"/>
      <c r="CS1218" s="246"/>
      <c r="CT1218" s="247"/>
      <c r="CU1218" s="241"/>
      <c r="CV1218" s="242"/>
      <c r="CW1218" s="243"/>
      <c r="CX1218" s="243"/>
      <c r="CY1218" s="244"/>
      <c r="CZ1218" s="245"/>
      <c r="DA1218" s="246"/>
      <c r="DB1218" s="247"/>
      <c r="DC1218" s="241"/>
      <c r="DD1218" s="242"/>
      <c r="DE1218" s="243"/>
      <c r="DF1218" s="243"/>
      <c r="DG1218" s="244"/>
      <c r="DH1218" s="245"/>
      <c r="DI1218" s="246"/>
      <c r="DJ1218" s="247"/>
      <c r="DK1218" s="241"/>
      <c r="DL1218" s="242"/>
      <c r="DM1218" s="243"/>
      <c r="DN1218" s="243"/>
      <c r="DO1218" s="244"/>
      <c r="DP1218" s="245"/>
      <c r="DQ1218" s="246"/>
      <c r="DR1218" s="247"/>
      <c r="DS1218" s="241"/>
      <c r="DT1218" s="242"/>
      <c r="DU1218" s="243"/>
      <c r="DV1218" s="243"/>
      <c r="DW1218" s="244"/>
      <c r="DX1218" s="245"/>
      <c r="DY1218" s="246"/>
      <c r="DZ1218" s="247"/>
      <c r="EA1218" s="241"/>
      <c r="EB1218" s="242"/>
      <c r="EC1218" s="243"/>
      <c r="ED1218" s="243"/>
      <c r="EE1218" s="244"/>
      <c r="EF1218" s="245"/>
      <c r="EG1218" s="246"/>
      <c r="EH1218" s="247"/>
      <c r="EI1218" s="241"/>
      <c r="EJ1218" s="242"/>
      <c r="EK1218" s="243"/>
      <c r="EL1218" s="243"/>
      <c r="EM1218" s="244"/>
      <c r="EN1218" s="245"/>
      <c r="EO1218" s="246"/>
      <c r="EP1218" s="247"/>
      <c r="EQ1218" s="241"/>
      <c r="ER1218" s="242"/>
      <c r="ES1218" s="243"/>
      <c r="ET1218" s="243"/>
      <c r="EU1218" s="244"/>
      <c r="EV1218" s="245"/>
      <c r="EW1218" s="246"/>
      <c r="EX1218" s="247"/>
      <c r="EY1218" s="241"/>
      <c r="EZ1218" s="242"/>
      <c r="FA1218" s="243"/>
      <c r="FB1218" s="243"/>
      <c r="FC1218" s="244"/>
      <c r="FD1218" s="245"/>
      <c r="FE1218" s="246"/>
      <c r="FF1218" s="247"/>
      <c r="FG1218" s="241"/>
      <c r="FH1218" s="242"/>
      <c r="FI1218" s="243"/>
      <c r="FJ1218" s="243"/>
      <c r="FK1218" s="244"/>
      <c r="FL1218" s="245"/>
      <c r="FM1218" s="246"/>
      <c r="FN1218" s="247"/>
      <c r="FO1218" s="241"/>
      <c r="FP1218" s="242"/>
      <c r="FQ1218" s="243"/>
      <c r="FR1218" s="243"/>
      <c r="FS1218" s="244"/>
      <c r="FT1218" s="245"/>
      <c r="FU1218" s="246"/>
      <c r="FV1218" s="247"/>
      <c r="FW1218" s="241"/>
      <c r="FX1218" s="242"/>
      <c r="FY1218" s="243"/>
      <c r="FZ1218" s="243"/>
      <c r="GA1218" s="244"/>
      <c r="GB1218" s="245"/>
      <c r="GC1218" s="246"/>
      <c r="GD1218" s="247"/>
      <c r="GE1218" s="241"/>
      <c r="GF1218" s="242"/>
      <c r="GG1218" s="243"/>
      <c r="GH1218" s="243"/>
      <c r="GI1218" s="244"/>
      <c r="GJ1218" s="245"/>
      <c r="GK1218" s="246"/>
      <c r="GL1218" s="247"/>
      <c r="GM1218" s="241"/>
      <c r="GN1218" s="242"/>
      <c r="GO1218" s="243"/>
      <c r="GP1218" s="243"/>
      <c r="GQ1218" s="244"/>
      <c r="GR1218" s="245"/>
      <c r="GS1218" s="246"/>
      <c r="GT1218" s="247"/>
      <c r="GU1218" s="241"/>
      <c r="GV1218" s="242"/>
      <c r="GW1218" s="243"/>
      <c r="GX1218" s="243"/>
      <c r="GY1218" s="244"/>
      <c r="GZ1218" s="245"/>
      <c r="HA1218" s="246"/>
      <c r="HB1218" s="247"/>
      <c r="HC1218" s="241"/>
      <c r="HD1218" s="242"/>
      <c r="HE1218" s="243"/>
      <c r="HF1218" s="243"/>
      <c r="HG1218" s="244"/>
      <c r="HH1218" s="245"/>
      <c r="HI1218" s="246"/>
      <c r="HJ1218" s="247"/>
      <c r="HK1218" s="241"/>
      <c r="HL1218" s="242"/>
      <c r="HM1218" s="243"/>
      <c r="HN1218" s="243"/>
      <c r="HO1218" s="244"/>
      <c r="HP1218" s="245"/>
      <c r="HQ1218" s="246"/>
      <c r="HR1218" s="247"/>
      <c r="HS1218" s="241"/>
      <c r="HT1218" s="242"/>
      <c r="HU1218" s="243"/>
      <c r="HV1218" s="243"/>
      <c r="HW1218" s="244"/>
      <c r="HX1218" s="245"/>
      <c r="HY1218" s="246"/>
      <c r="HZ1218" s="247"/>
      <c r="IA1218" s="241"/>
      <c r="IB1218" s="242"/>
      <c r="IC1218" s="243"/>
      <c r="ID1218" s="243"/>
      <c r="IE1218" s="244"/>
      <c r="IF1218" s="245"/>
      <c r="IG1218" s="246"/>
      <c r="IH1218" s="247"/>
      <c r="II1218" s="241"/>
      <c r="IJ1218" s="242"/>
      <c r="IK1218" s="243"/>
      <c r="IL1218" s="243"/>
      <c r="IM1218" s="244"/>
      <c r="IN1218" s="245"/>
      <c r="IO1218" s="246"/>
      <c r="IP1218" s="247"/>
      <c r="IQ1218" s="241"/>
      <c r="IR1218" s="242"/>
      <c r="IS1218" s="243"/>
      <c r="IT1218" s="243"/>
      <c r="IU1218" s="244"/>
      <c r="IV1218" s="245"/>
      <c r="IW1218" s="246"/>
      <c r="IX1218" s="247"/>
      <c r="IY1218" s="241"/>
      <c r="IZ1218" s="242"/>
      <c r="JA1218" s="243"/>
      <c r="JB1218" s="243"/>
      <c r="JC1218" s="244"/>
      <c r="JD1218" s="245"/>
      <c r="JE1218" s="246"/>
      <c r="JF1218" s="247"/>
      <c r="JG1218" s="241"/>
      <c r="JH1218" s="242"/>
      <c r="JI1218" s="243"/>
      <c r="JJ1218" s="243"/>
      <c r="JK1218" s="244"/>
      <c r="JL1218" s="245"/>
      <c r="JM1218" s="246"/>
      <c r="JN1218" s="247"/>
      <c r="JO1218" s="241"/>
      <c r="JP1218" s="242"/>
      <c r="JQ1218" s="243"/>
      <c r="JR1218" s="243"/>
      <c r="JS1218" s="244"/>
      <c r="JT1218" s="245"/>
      <c r="JU1218" s="246"/>
      <c r="JV1218" s="247"/>
      <c r="JW1218" s="241"/>
      <c r="JX1218" s="242"/>
      <c r="JY1218" s="243"/>
      <c r="JZ1218" s="243"/>
      <c r="KA1218" s="244"/>
      <c r="KB1218" s="245"/>
      <c r="KC1218" s="246"/>
      <c r="KD1218" s="247"/>
      <c r="KE1218" s="241"/>
      <c r="KF1218" s="242"/>
      <c r="KG1218" s="243"/>
      <c r="KH1218" s="243"/>
      <c r="KI1218" s="244"/>
      <c r="KJ1218" s="245"/>
      <c r="KK1218" s="246"/>
      <c r="KL1218" s="247"/>
      <c r="KM1218" s="241"/>
      <c r="KN1218" s="242"/>
      <c r="KO1218" s="243"/>
      <c r="KP1218" s="243"/>
      <c r="KQ1218" s="244"/>
      <c r="KR1218" s="245"/>
      <c r="KS1218" s="246"/>
      <c r="KT1218" s="247"/>
      <c r="KU1218" s="241"/>
      <c r="KV1218" s="242"/>
      <c r="KW1218" s="243"/>
      <c r="KX1218" s="243"/>
      <c r="KY1218" s="244"/>
      <c r="KZ1218" s="245"/>
      <c r="LA1218" s="246"/>
      <c r="LB1218" s="247"/>
      <c r="LC1218" s="241"/>
      <c r="LD1218" s="242"/>
      <c r="LE1218" s="243"/>
      <c r="LF1218" s="243"/>
      <c r="LG1218" s="244"/>
      <c r="LH1218" s="245"/>
      <c r="LI1218" s="246"/>
      <c r="LJ1218" s="247"/>
      <c r="LK1218" s="241"/>
      <c r="LL1218" s="242"/>
      <c r="LM1218" s="243"/>
      <c r="LN1218" s="243"/>
      <c r="LO1218" s="244"/>
      <c r="LP1218" s="245"/>
      <c r="LQ1218" s="246"/>
      <c r="LR1218" s="247"/>
      <c r="LS1218" s="241"/>
      <c r="LT1218" s="242"/>
      <c r="LU1218" s="243"/>
      <c r="LV1218" s="243"/>
      <c r="LW1218" s="244"/>
      <c r="LX1218" s="245"/>
      <c r="LY1218" s="246"/>
      <c r="LZ1218" s="247"/>
      <c r="MA1218" s="241"/>
      <c r="MB1218" s="242"/>
      <c r="MC1218" s="243"/>
      <c r="MD1218" s="243"/>
      <c r="ME1218" s="244"/>
      <c r="MF1218" s="245"/>
      <c r="MG1218" s="246"/>
      <c r="MH1218" s="247"/>
      <c r="MI1218" s="241"/>
      <c r="MJ1218" s="242"/>
      <c r="MK1218" s="243"/>
      <c r="ML1218" s="243"/>
      <c r="MM1218" s="244"/>
      <c r="MN1218" s="245"/>
      <c r="MO1218" s="246"/>
      <c r="MP1218" s="247"/>
      <c r="MQ1218" s="241"/>
      <c r="MR1218" s="242"/>
      <c r="MS1218" s="243"/>
      <c r="MT1218" s="243"/>
      <c r="MU1218" s="244"/>
      <c r="MV1218" s="245"/>
      <c r="MW1218" s="246"/>
      <c r="MX1218" s="247"/>
      <c r="MY1218" s="241"/>
      <c r="MZ1218" s="242"/>
      <c r="NA1218" s="243"/>
      <c r="NB1218" s="243"/>
      <c r="NC1218" s="244"/>
      <c r="ND1218" s="245"/>
      <c r="NE1218" s="246"/>
      <c r="NF1218" s="247"/>
      <c r="NG1218" s="241"/>
      <c r="NH1218" s="242"/>
      <c r="NI1218" s="243"/>
      <c r="NJ1218" s="243"/>
      <c r="NK1218" s="244"/>
      <c r="NL1218" s="245"/>
      <c r="NM1218" s="246"/>
      <c r="NN1218" s="247"/>
      <c r="NO1218" s="241"/>
      <c r="NP1218" s="242"/>
      <c r="NQ1218" s="243"/>
      <c r="NR1218" s="243"/>
      <c r="NS1218" s="244"/>
      <c r="NT1218" s="245"/>
      <c r="NU1218" s="246"/>
      <c r="NV1218" s="247"/>
      <c r="NW1218" s="241"/>
      <c r="NX1218" s="242"/>
      <c r="NY1218" s="243"/>
      <c r="NZ1218" s="243"/>
      <c r="OA1218" s="244"/>
      <c r="OB1218" s="245"/>
      <c r="OC1218" s="246"/>
      <c r="OD1218" s="247"/>
      <c r="OE1218" s="241"/>
      <c r="OF1218" s="242"/>
      <c r="OG1218" s="243"/>
      <c r="OH1218" s="243"/>
      <c r="OI1218" s="244"/>
      <c r="OJ1218" s="245"/>
      <c r="OK1218" s="246"/>
      <c r="OL1218" s="247"/>
      <c r="OM1218" s="241"/>
      <c r="ON1218" s="242"/>
      <c r="OO1218" s="243"/>
      <c r="OP1218" s="243"/>
      <c r="OQ1218" s="244"/>
      <c r="OR1218" s="245"/>
      <c r="OS1218" s="246"/>
      <c r="OT1218" s="247"/>
      <c r="OU1218" s="241"/>
      <c r="OV1218" s="242"/>
      <c r="OW1218" s="243"/>
      <c r="OX1218" s="243"/>
      <c r="OY1218" s="244"/>
      <c r="OZ1218" s="245"/>
      <c r="PA1218" s="246"/>
      <c r="PB1218" s="247"/>
      <c r="PC1218" s="241"/>
      <c r="PD1218" s="242"/>
      <c r="PE1218" s="243"/>
      <c r="PF1218" s="243"/>
      <c r="PG1218" s="244"/>
      <c r="PH1218" s="245"/>
      <c r="PI1218" s="246"/>
      <c r="PJ1218" s="247"/>
      <c r="PK1218" s="241"/>
      <c r="PL1218" s="242"/>
      <c r="PM1218" s="243"/>
      <c r="PN1218" s="243"/>
      <c r="PO1218" s="244"/>
      <c r="PP1218" s="245"/>
      <c r="PQ1218" s="246"/>
      <c r="PR1218" s="247"/>
      <c r="PS1218" s="241"/>
      <c r="PT1218" s="242"/>
      <c r="PU1218" s="243"/>
      <c r="PV1218" s="243"/>
      <c r="PW1218" s="244"/>
      <c r="PX1218" s="245"/>
      <c r="PY1218" s="246"/>
      <c r="PZ1218" s="247"/>
      <c r="QA1218" s="241"/>
      <c r="QB1218" s="242"/>
      <c r="QC1218" s="243"/>
      <c r="QD1218" s="243"/>
      <c r="QE1218" s="244"/>
      <c r="QF1218" s="245"/>
      <c r="QG1218" s="246"/>
      <c r="QH1218" s="247"/>
      <c r="QI1218" s="241"/>
      <c r="QJ1218" s="242"/>
      <c r="QK1218" s="243"/>
      <c r="QL1218" s="243"/>
      <c r="QM1218" s="244"/>
      <c r="QN1218" s="245"/>
      <c r="QO1218" s="246"/>
      <c r="QP1218" s="247"/>
      <c r="QQ1218" s="241"/>
      <c r="QR1218" s="242"/>
      <c r="QS1218" s="243"/>
      <c r="QT1218" s="243"/>
      <c r="QU1218" s="244"/>
      <c r="QV1218" s="245"/>
      <c r="QW1218" s="246"/>
      <c r="QX1218" s="247"/>
      <c r="QY1218" s="241"/>
      <c r="QZ1218" s="242"/>
      <c r="RA1218" s="243"/>
      <c r="RB1218" s="243"/>
      <c r="RC1218" s="244"/>
      <c r="RD1218" s="245"/>
      <c r="RE1218" s="246"/>
      <c r="RF1218" s="247"/>
      <c r="RG1218" s="241"/>
      <c r="RH1218" s="242"/>
      <c r="RI1218" s="243"/>
      <c r="RJ1218" s="243"/>
      <c r="RK1218" s="244"/>
      <c r="RL1218" s="245"/>
      <c r="RM1218" s="246"/>
      <c r="RN1218" s="247"/>
      <c r="RO1218" s="241"/>
      <c r="RP1218" s="242"/>
      <c r="RQ1218" s="243"/>
      <c r="RR1218" s="243"/>
      <c r="RS1218" s="244"/>
      <c r="RT1218" s="245"/>
      <c r="RU1218" s="246"/>
      <c r="RV1218" s="247"/>
      <c r="RW1218" s="241"/>
      <c r="RX1218" s="242"/>
      <c r="RY1218" s="243"/>
      <c r="RZ1218" s="243"/>
      <c r="SA1218" s="244"/>
      <c r="SB1218" s="245"/>
      <c r="SC1218" s="246"/>
      <c r="SD1218" s="247"/>
      <c r="SE1218" s="241"/>
      <c r="SF1218" s="242"/>
      <c r="SG1218" s="243"/>
      <c r="SH1218" s="243"/>
      <c r="SI1218" s="244"/>
      <c r="SJ1218" s="245"/>
      <c r="SK1218" s="246"/>
      <c r="SL1218" s="247"/>
      <c r="SM1218" s="241"/>
      <c r="SN1218" s="242"/>
      <c r="SO1218" s="243"/>
      <c r="SP1218" s="243"/>
      <c r="SQ1218" s="244"/>
      <c r="SR1218" s="245"/>
      <c r="SS1218" s="246"/>
      <c r="ST1218" s="247"/>
      <c r="SU1218" s="241"/>
      <c r="SV1218" s="242"/>
      <c r="SW1218" s="243"/>
      <c r="SX1218" s="243"/>
      <c r="SY1218" s="244"/>
      <c r="SZ1218" s="245"/>
      <c r="TA1218" s="246"/>
      <c r="TB1218" s="247"/>
      <c r="TC1218" s="241"/>
      <c r="TD1218" s="242"/>
      <c r="TE1218" s="243"/>
      <c r="TF1218" s="243"/>
      <c r="TG1218" s="244"/>
      <c r="TH1218" s="245"/>
      <c r="TI1218" s="246"/>
      <c r="TJ1218" s="247"/>
      <c r="TK1218" s="241"/>
      <c r="TL1218" s="242"/>
      <c r="TM1218" s="243"/>
      <c r="TN1218" s="243"/>
      <c r="TO1218" s="244"/>
      <c r="TP1218" s="245"/>
      <c r="TQ1218" s="246"/>
      <c r="TR1218" s="247"/>
      <c r="TS1218" s="241"/>
      <c r="TT1218" s="242"/>
      <c r="TU1218" s="243"/>
      <c r="TV1218" s="243"/>
      <c r="TW1218" s="244"/>
      <c r="TX1218" s="245"/>
      <c r="TY1218" s="246"/>
      <c r="TZ1218" s="247"/>
      <c r="UA1218" s="241"/>
      <c r="UB1218" s="242"/>
      <c r="UC1218" s="243"/>
      <c r="UD1218" s="243"/>
      <c r="UE1218" s="244"/>
      <c r="UF1218" s="245"/>
      <c r="UG1218" s="246"/>
      <c r="UH1218" s="247"/>
      <c r="UI1218" s="241"/>
      <c r="UJ1218" s="242"/>
      <c r="UK1218" s="243"/>
      <c r="UL1218" s="243"/>
      <c r="UM1218" s="244"/>
      <c r="UN1218" s="245"/>
      <c r="UO1218" s="246"/>
      <c r="UP1218" s="247"/>
      <c r="UQ1218" s="241"/>
      <c r="UR1218" s="242"/>
      <c r="US1218" s="243"/>
      <c r="UT1218" s="243"/>
      <c r="UU1218" s="244"/>
      <c r="UV1218" s="245"/>
      <c r="UW1218" s="246"/>
      <c r="UX1218" s="247"/>
      <c r="UY1218" s="241"/>
      <c r="UZ1218" s="242"/>
      <c r="VA1218" s="243"/>
      <c r="VB1218" s="243"/>
      <c r="VC1218" s="244"/>
      <c r="VD1218" s="245"/>
      <c r="VE1218" s="246"/>
      <c r="VF1218" s="247"/>
      <c r="VG1218" s="241"/>
      <c r="VH1218" s="242"/>
      <c r="VI1218" s="243"/>
      <c r="VJ1218" s="243"/>
      <c r="VK1218" s="244"/>
      <c r="VL1218" s="245"/>
      <c r="VM1218" s="246"/>
      <c r="VN1218" s="247"/>
      <c r="VO1218" s="241"/>
      <c r="VP1218" s="242"/>
      <c r="VQ1218" s="243"/>
      <c r="VR1218" s="243"/>
      <c r="VS1218" s="244"/>
      <c r="VT1218" s="245"/>
      <c r="VU1218" s="246"/>
      <c r="VV1218" s="247"/>
      <c r="VW1218" s="241"/>
      <c r="VX1218" s="242"/>
      <c r="VY1218" s="243"/>
      <c r="VZ1218" s="243"/>
      <c r="WA1218" s="244"/>
      <c r="WB1218" s="245"/>
      <c r="WC1218" s="246"/>
      <c r="WD1218" s="247"/>
      <c r="WE1218" s="241"/>
      <c r="WF1218" s="242"/>
      <c r="WG1218" s="243"/>
      <c r="WH1218" s="243"/>
      <c r="WI1218" s="244"/>
      <c r="WJ1218" s="245"/>
      <c r="WK1218" s="246"/>
      <c r="WL1218" s="247"/>
      <c r="WM1218" s="241"/>
      <c r="WN1218" s="242"/>
      <c r="WO1218" s="243"/>
      <c r="WP1218" s="243"/>
      <c r="WQ1218" s="244"/>
      <c r="WR1218" s="245"/>
      <c r="WS1218" s="246"/>
      <c r="WT1218" s="247"/>
      <c r="WU1218" s="241"/>
      <c r="WV1218" s="242"/>
      <c r="WW1218" s="243"/>
      <c r="WX1218" s="243"/>
      <c r="WY1218" s="244"/>
      <c r="WZ1218" s="245"/>
      <c r="XA1218" s="246"/>
      <c r="XB1218" s="247"/>
      <c r="XC1218" s="241"/>
      <c r="XD1218" s="242"/>
      <c r="XE1218" s="243"/>
      <c r="XF1218" s="243"/>
      <c r="XG1218" s="244"/>
      <c r="XH1218" s="245"/>
      <c r="XI1218" s="246"/>
      <c r="XJ1218" s="247"/>
      <c r="XK1218" s="241"/>
      <c r="XL1218" s="242"/>
      <c r="XM1218" s="243"/>
      <c r="XN1218" s="243"/>
      <c r="XO1218" s="244"/>
      <c r="XP1218" s="245"/>
      <c r="XQ1218" s="246"/>
      <c r="XR1218" s="247"/>
      <c r="XS1218" s="241"/>
      <c r="XT1218" s="242"/>
      <c r="XU1218" s="243"/>
      <c r="XV1218" s="243"/>
      <c r="XW1218" s="244"/>
      <c r="XX1218" s="245"/>
      <c r="XY1218" s="246"/>
      <c r="XZ1218" s="247"/>
      <c r="YA1218" s="241"/>
      <c r="YB1218" s="242"/>
      <c r="YC1218" s="243"/>
      <c r="YD1218" s="243"/>
      <c r="YE1218" s="244"/>
      <c r="YF1218" s="245"/>
      <c r="YG1218" s="246"/>
      <c r="YH1218" s="247"/>
      <c r="YI1218" s="241"/>
      <c r="YJ1218" s="242"/>
      <c r="YK1218" s="243"/>
      <c r="YL1218" s="243"/>
      <c r="YM1218" s="244"/>
      <c r="YN1218" s="245"/>
      <c r="YO1218" s="246"/>
      <c r="YP1218" s="247"/>
      <c r="YQ1218" s="241"/>
      <c r="YR1218" s="242"/>
      <c r="YS1218" s="243"/>
      <c r="YT1218" s="243"/>
      <c r="YU1218" s="244"/>
      <c r="YV1218" s="245"/>
      <c r="YW1218" s="246"/>
      <c r="YX1218" s="247"/>
      <c r="YY1218" s="241"/>
      <c r="YZ1218" s="242"/>
      <c r="ZA1218" s="243"/>
      <c r="ZB1218" s="243"/>
      <c r="ZC1218" s="244"/>
      <c r="ZD1218" s="245"/>
      <c r="ZE1218" s="246"/>
      <c r="ZF1218" s="247"/>
      <c r="ZG1218" s="241"/>
      <c r="ZH1218" s="242"/>
      <c r="ZI1218" s="243"/>
      <c r="ZJ1218" s="243"/>
      <c r="ZK1218" s="244"/>
      <c r="ZL1218" s="245"/>
      <c r="ZM1218" s="246"/>
      <c r="ZN1218" s="247"/>
      <c r="ZO1218" s="241"/>
      <c r="ZP1218" s="242"/>
      <c r="ZQ1218" s="243"/>
      <c r="ZR1218" s="243"/>
      <c r="ZS1218" s="244"/>
      <c r="ZT1218" s="245"/>
      <c r="ZU1218" s="246"/>
      <c r="ZV1218" s="247"/>
      <c r="ZW1218" s="241"/>
      <c r="ZX1218" s="242"/>
      <c r="ZY1218" s="243"/>
      <c r="ZZ1218" s="243"/>
      <c r="AAA1218" s="244"/>
      <c r="AAB1218" s="245"/>
      <c r="AAC1218" s="246"/>
      <c r="AAD1218" s="247"/>
      <c r="AAE1218" s="241"/>
      <c r="AAF1218" s="242"/>
      <c r="AAG1218" s="243"/>
      <c r="AAH1218" s="243"/>
      <c r="AAI1218" s="244"/>
      <c r="AAJ1218" s="245"/>
      <c r="AAK1218" s="246"/>
      <c r="AAL1218" s="247"/>
      <c r="AAM1218" s="241"/>
      <c r="AAN1218" s="242"/>
      <c r="AAO1218" s="243"/>
      <c r="AAP1218" s="243"/>
      <c r="AAQ1218" s="244"/>
      <c r="AAR1218" s="245"/>
      <c r="AAS1218" s="246"/>
      <c r="AAT1218" s="247"/>
      <c r="AAU1218" s="241"/>
      <c r="AAV1218" s="242"/>
      <c r="AAW1218" s="243"/>
      <c r="AAX1218" s="243"/>
      <c r="AAY1218" s="244"/>
      <c r="AAZ1218" s="245"/>
      <c r="ABA1218" s="246"/>
      <c r="ABB1218" s="247"/>
      <c r="ABC1218" s="241"/>
      <c r="ABD1218" s="242"/>
      <c r="ABE1218" s="243"/>
      <c r="ABF1218" s="243"/>
      <c r="ABG1218" s="244"/>
      <c r="ABH1218" s="245"/>
      <c r="ABI1218" s="246"/>
      <c r="ABJ1218" s="247"/>
      <c r="ABK1218" s="241"/>
      <c r="ABL1218" s="242"/>
      <c r="ABM1218" s="243"/>
      <c r="ABN1218" s="243"/>
      <c r="ABO1218" s="244"/>
      <c r="ABP1218" s="245"/>
      <c r="ABQ1218" s="246"/>
      <c r="ABR1218" s="247"/>
      <c r="ABS1218" s="241"/>
      <c r="ABT1218" s="242"/>
      <c r="ABU1218" s="243"/>
      <c r="ABV1218" s="243"/>
      <c r="ABW1218" s="244"/>
      <c r="ABX1218" s="245"/>
      <c r="ABY1218" s="246"/>
      <c r="ABZ1218" s="247"/>
      <c r="ACA1218" s="241"/>
      <c r="ACB1218" s="242"/>
      <c r="ACC1218" s="243"/>
      <c r="ACD1218" s="243"/>
      <c r="ACE1218" s="244"/>
      <c r="ACF1218" s="245"/>
      <c r="ACG1218" s="246"/>
      <c r="ACH1218" s="247"/>
      <c r="ACI1218" s="241"/>
      <c r="ACJ1218" s="242"/>
      <c r="ACK1218" s="243"/>
      <c r="ACL1218" s="243"/>
      <c r="ACM1218" s="244"/>
      <c r="ACN1218" s="245"/>
      <c r="ACO1218" s="246"/>
      <c r="ACP1218" s="247"/>
      <c r="ACQ1218" s="241"/>
      <c r="ACR1218" s="242"/>
      <c r="ACS1218" s="243"/>
      <c r="ACT1218" s="243"/>
      <c r="ACU1218" s="244"/>
      <c r="ACV1218" s="245"/>
      <c r="ACW1218" s="246"/>
      <c r="ACX1218" s="247"/>
      <c r="ACY1218" s="241"/>
      <c r="ACZ1218" s="242"/>
      <c r="ADA1218" s="243"/>
      <c r="ADB1218" s="243"/>
      <c r="ADC1218" s="244"/>
      <c r="ADD1218" s="245"/>
      <c r="ADE1218" s="246"/>
      <c r="ADF1218" s="247"/>
      <c r="ADG1218" s="241"/>
      <c r="ADH1218" s="242"/>
      <c r="ADI1218" s="243"/>
      <c r="ADJ1218" s="243"/>
      <c r="ADK1218" s="244"/>
      <c r="ADL1218" s="245"/>
      <c r="ADM1218" s="246"/>
      <c r="ADN1218" s="247"/>
      <c r="ADO1218" s="241"/>
      <c r="ADP1218" s="242"/>
      <c r="ADQ1218" s="243"/>
      <c r="ADR1218" s="243"/>
      <c r="ADS1218" s="244"/>
      <c r="ADT1218" s="245"/>
      <c r="ADU1218" s="246"/>
      <c r="ADV1218" s="247"/>
      <c r="ADW1218" s="241"/>
      <c r="ADX1218" s="242"/>
      <c r="ADY1218" s="243"/>
      <c r="ADZ1218" s="243"/>
      <c r="AEA1218" s="244"/>
      <c r="AEB1218" s="245"/>
      <c r="AEC1218" s="246"/>
      <c r="AED1218" s="247"/>
      <c r="AEE1218" s="241"/>
      <c r="AEF1218" s="242"/>
      <c r="AEG1218" s="243"/>
      <c r="AEH1218" s="243"/>
      <c r="AEI1218" s="244"/>
      <c r="AEJ1218" s="245"/>
      <c r="AEK1218" s="246"/>
      <c r="AEL1218" s="247"/>
      <c r="AEM1218" s="241"/>
      <c r="AEN1218" s="242"/>
      <c r="AEO1218" s="243"/>
      <c r="AEP1218" s="243"/>
      <c r="AEQ1218" s="244"/>
      <c r="AER1218" s="245"/>
      <c r="AES1218" s="246"/>
      <c r="AET1218" s="247"/>
      <c r="AEU1218" s="241"/>
      <c r="AEV1218" s="242"/>
      <c r="AEW1218" s="243"/>
      <c r="AEX1218" s="243"/>
      <c r="AEY1218" s="244"/>
      <c r="AEZ1218" s="245"/>
      <c r="AFA1218" s="246"/>
      <c r="AFB1218" s="247"/>
      <c r="AFC1218" s="241"/>
      <c r="AFD1218" s="242"/>
      <c r="AFE1218" s="243"/>
      <c r="AFF1218" s="243"/>
      <c r="AFG1218" s="244"/>
      <c r="AFH1218" s="245"/>
      <c r="AFI1218" s="246"/>
      <c r="AFJ1218" s="247"/>
      <c r="AFK1218" s="241"/>
      <c r="AFL1218" s="242"/>
      <c r="AFM1218" s="243"/>
      <c r="AFN1218" s="243"/>
      <c r="AFO1218" s="244"/>
      <c r="AFP1218" s="245"/>
      <c r="AFQ1218" s="246"/>
      <c r="AFR1218" s="247"/>
      <c r="AFS1218" s="241"/>
      <c r="AFT1218" s="242"/>
      <c r="AFU1218" s="243"/>
      <c r="AFV1218" s="243"/>
      <c r="AFW1218" s="244"/>
      <c r="AFX1218" s="245"/>
      <c r="AFY1218" s="246"/>
      <c r="AFZ1218" s="247"/>
      <c r="AGA1218" s="241"/>
      <c r="AGB1218" s="242"/>
      <c r="AGC1218" s="243"/>
      <c r="AGD1218" s="243"/>
      <c r="AGE1218" s="244"/>
      <c r="AGF1218" s="245"/>
      <c r="AGG1218" s="246"/>
      <c r="AGH1218" s="247"/>
      <c r="AGI1218" s="241"/>
      <c r="AGJ1218" s="242"/>
      <c r="AGK1218" s="243"/>
      <c r="AGL1218" s="243"/>
      <c r="AGM1218" s="244"/>
      <c r="AGN1218" s="245"/>
      <c r="AGO1218" s="246"/>
      <c r="AGP1218" s="247"/>
      <c r="AGQ1218" s="241"/>
      <c r="AGR1218" s="242"/>
      <c r="AGS1218" s="243"/>
      <c r="AGT1218" s="243"/>
      <c r="AGU1218" s="244"/>
      <c r="AGV1218" s="245"/>
      <c r="AGW1218" s="246"/>
      <c r="AGX1218" s="247"/>
      <c r="AGY1218" s="241"/>
      <c r="AGZ1218" s="242"/>
      <c r="AHA1218" s="243"/>
      <c r="AHB1218" s="243"/>
      <c r="AHC1218" s="244"/>
      <c r="AHD1218" s="245"/>
      <c r="AHE1218" s="246"/>
      <c r="AHF1218" s="247"/>
      <c r="AHG1218" s="241"/>
      <c r="AHH1218" s="242"/>
      <c r="AHI1218" s="243"/>
      <c r="AHJ1218" s="243"/>
      <c r="AHK1218" s="244"/>
      <c r="AHL1218" s="245"/>
      <c r="AHM1218" s="246"/>
      <c r="AHN1218" s="247"/>
      <c r="AHO1218" s="241"/>
      <c r="AHP1218" s="242"/>
      <c r="AHQ1218" s="243"/>
      <c r="AHR1218" s="243"/>
      <c r="AHS1218" s="244"/>
      <c r="AHT1218" s="245"/>
      <c r="AHU1218" s="246"/>
      <c r="AHV1218" s="247"/>
      <c r="AHW1218" s="241"/>
      <c r="AHX1218" s="242"/>
      <c r="AHY1218" s="243"/>
      <c r="AHZ1218" s="243"/>
      <c r="AIA1218" s="244"/>
      <c r="AIB1218" s="245"/>
      <c r="AIC1218" s="246"/>
      <c r="AID1218" s="247"/>
      <c r="AIE1218" s="241"/>
      <c r="AIF1218" s="242"/>
      <c r="AIG1218" s="243"/>
      <c r="AIH1218" s="243"/>
      <c r="AII1218" s="244"/>
      <c r="AIJ1218" s="245"/>
      <c r="AIK1218" s="246"/>
      <c r="AIL1218" s="247"/>
      <c r="AIM1218" s="241"/>
      <c r="AIN1218" s="242"/>
      <c r="AIO1218" s="243"/>
      <c r="AIP1218" s="243"/>
      <c r="AIQ1218" s="244"/>
      <c r="AIR1218" s="245"/>
      <c r="AIS1218" s="246"/>
      <c r="AIT1218" s="247"/>
      <c r="AIU1218" s="241"/>
      <c r="AIV1218" s="242"/>
      <c r="AIW1218" s="243"/>
      <c r="AIX1218" s="243"/>
      <c r="AIY1218" s="244"/>
      <c r="AIZ1218" s="245"/>
      <c r="AJA1218" s="246"/>
      <c r="AJB1218" s="247"/>
      <c r="AJC1218" s="241"/>
      <c r="AJD1218" s="242"/>
      <c r="AJE1218" s="243"/>
      <c r="AJF1218" s="243"/>
      <c r="AJG1218" s="244"/>
      <c r="AJH1218" s="245"/>
      <c r="AJI1218" s="246"/>
      <c r="AJJ1218" s="247"/>
      <c r="AJK1218" s="241"/>
      <c r="AJL1218" s="242"/>
      <c r="AJM1218" s="243"/>
      <c r="AJN1218" s="243"/>
      <c r="AJO1218" s="244"/>
      <c r="AJP1218" s="245"/>
      <c r="AJQ1218" s="246"/>
      <c r="AJR1218" s="247"/>
      <c r="AJS1218" s="241"/>
      <c r="AJT1218" s="242"/>
      <c r="AJU1218" s="243"/>
      <c r="AJV1218" s="243"/>
      <c r="AJW1218" s="244"/>
      <c r="AJX1218" s="245"/>
      <c r="AJY1218" s="246"/>
      <c r="AJZ1218" s="247"/>
      <c r="AKA1218" s="241"/>
      <c r="AKB1218" s="242"/>
      <c r="AKC1218" s="243"/>
      <c r="AKD1218" s="243"/>
      <c r="AKE1218" s="244"/>
      <c r="AKF1218" s="245"/>
      <c r="AKG1218" s="246"/>
      <c r="AKH1218" s="247"/>
      <c r="AKI1218" s="241"/>
      <c r="AKJ1218" s="242"/>
      <c r="AKK1218" s="243"/>
      <c r="AKL1218" s="243"/>
      <c r="AKM1218" s="244"/>
      <c r="AKN1218" s="245"/>
      <c r="AKO1218" s="246"/>
      <c r="AKP1218" s="247"/>
      <c r="AKQ1218" s="241"/>
      <c r="AKR1218" s="242"/>
      <c r="AKS1218" s="243"/>
      <c r="AKT1218" s="243"/>
      <c r="AKU1218" s="244"/>
      <c r="AKV1218" s="245"/>
      <c r="AKW1218" s="246"/>
      <c r="AKX1218" s="247"/>
      <c r="AKY1218" s="241"/>
      <c r="AKZ1218" s="242"/>
      <c r="ALA1218" s="243"/>
      <c r="ALB1218" s="243"/>
      <c r="ALC1218" s="244"/>
      <c r="ALD1218" s="245"/>
      <c r="ALE1218" s="246"/>
      <c r="ALF1218" s="247"/>
      <c r="ALG1218" s="241"/>
      <c r="ALH1218" s="242"/>
      <c r="ALI1218" s="243"/>
      <c r="ALJ1218" s="243"/>
      <c r="ALK1218" s="244"/>
      <c r="ALL1218" s="245"/>
      <c r="ALM1218" s="246"/>
      <c r="ALN1218" s="247"/>
      <c r="ALO1218" s="241"/>
      <c r="ALP1218" s="242"/>
      <c r="ALQ1218" s="243"/>
      <c r="ALR1218" s="243"/>
      <c r="ALS1218" s="244"/>
      <c r="ALT1218" s="245"/>
      <c r="ALU1218" s="246"/>
      <c r="ALV1218" s="247"/>
      <c r="ALW1218" s="241"/>
      <c r="ALX1218" s="242"/>
      <c r="ALY1218" s="243"/>
      <c r="ALZ1218" s="243"/>
      <c r="AMA1218" s="244"/>
      <c r="AMB1218" s="245"/>
      <c r="AMC1218" s="246"/>
      <c r="AMD1218" s="247"/>
      <c r="AME1218" s="241"/>
      <c r="AMF1218" s="242"/>
      <c r="AMG1218" s="243"/>
      <c r="AMH1218" s="243"/>
      <c r="AMI1218" s="244"/>
      <c r="AMJ1218" s="245"/>
      <c r="AMK1218" s="246"/>
      <c r="AML1218" s="247"/>
      <c r="AMM1218" s="241"/>
      <c r="AMN1218" s="242"/>
      <c r="AMO1218" s="243"/>
      <c r="AMP1218" s="243"/>
      <c r="AMQ1218" s="244"/>
      <c r="AMR1218" s="245"/>
      <c r="AMS1218" s="246"/>
      <c r="AMT1218" s="247"/>
      <c r="AMU1218" s="241"/>
      <c r="AMV1218" s="242"/>
      <c r="AMW1218" s="243"/>
      <c r="AMX1218" s="243"/>
      <c r="AMY1218" s="244"/>
      <c r="AMZ1218" s="245"/>
      <c r="ANA1218" s="246"/>
      <c r="ANB1218" s="247"/>
      <c r="ANC1218" s="241"/>
      <c r="AND1218" s="242"/>
      <c r="ANE1218" s="243"/>
      <c r="ANF1218" s="243"/>
      <c r="ANG1218" s="244"/>
      <c r="ANH1218" s="245"/>
      <c r="ANI1218" s="246"/>
      <c r="ANJ1218" s="247"/>
      <c r="ANK1218" s="241"/>
      <c r="ANL1218" s="242"/>
      <c r="ANM1218" s="243"/>
      <c r="ANN1218" s="243"/>
      <c r="ANO1218" s="244"/>
      <c r="ANP1218" s="245"/>
      <c r="ANQ1218" s="246"/>
      <c r="ANR1218" s="247"/>
      <c r="ANS1218" s="241"/>
      <c r="ANT1218" s="242"/>
      <c r="ANU1218" s="243"/>
      <c r="ANV1218" s="243"/>
      <c r="ANW1218" s="244"/>
      <c r="ANX1218" s="245"/>
      <c r="ANY1218" s="246"/>
      <c r="ANZ1218" s="247"/>
      <c r="AOA1218" s="241"/>
      <c r="AOB1218" s="242"/>
      <c r="AOC1218" s="243"/>
      <c r="AOD1218" s="243"/>
      <c r="AOE1218" s="244"/>
      <c r="AOF1218" s="245"/>
      <c r="AOG1218" s="246"/>
      <c r="AOH1218" s="247"/>
      <c r="AOI1218" s="241"/>
      <c r="AOJ1218" s="242"/>
      <c r="AOK1218" s="243"/>
      <c r="AOL1218" s="243"/>
      <c r="AOM1218" s="244"/>
      <c r="AON1218" s="245"/>
      <c r="AOO1218" s="246"/>
      <c r="AOP1218" s="247"/>
      <c r="AOQ1218" s="241"/>
      <c r="AOR1218" s="242"/>
      <c r="AOS1218" s="243"/>
      <c r="AOT1218" s="243"/>
      <c r="AOU1218" s="244"/>
      <c r="AOV1218" s="245"/>
      <c r="AOW1218" s="246"/>
      <c r="AOX1218" s="247"/>
      <c r="AOY1218" s="241"/>
      <c r="AOZ1218" s="242"/>
      <c r="APA1218" s="243"/>
      <c r="APB1218" s="243"/>
      <c r="APC1218" s="244"/>
      <c r="APD1218" s="245"/>
      <c r="APE1218" s="246"/>
      <c r="APF1218" s="247"/>
      <c r="APG1218" s="241"/>
      <c r="APH1218" s="242"/>
      <c r="API1218" s="243"/>
      <c r="APJ1218" s="243"/>
      <c r="APK1218" s="244"/>
      <c r="APL1218" s="245"/>
      <c r="APM1218" s="246"/>
      <c r="APN1218" s="247"/>
      <c r="APO1218" s="241"/>
      <c r="APP1218" s="242"/>
      <c r="APQ1218" s="243"/>
      <c r="APR1218" s="243"/>
      <c r="APS1218" s="244"/>
      <c r="APT1218" s="245"/>
      <c r="APU1218" s="246"/>
      <c r="APV1218" s="247"/>
      <c r="APW1218" s="241"/>
      <c r="APX1218" s="242"/>
      <c r="APY1218" s="243"/>
      <c r="APZ1218" s="243"/>
      <c r="AQA1218" s="244"/>
      <c r="AQB1218" s="245"/>
      <c r="AQC1218" s="246"/>
      <c r="AQD1218" s="247"/>
      <c r="AQE1218" s="241"/>
      <c r="AQF1218" s="242"/>
      <c r="AQG1218" s="243"/>
      <c r="AQH1218" s="243"/>
      <c r="AQI1218" s="244"/>
      <c r="AQJ1218" s="245"/>
      <c r="AQK1218" s="246"/>
      <c r="AQL1218" s="247"/>
      <c r="AQM1218" s="241"/>
      <c r="AQN1218" s="242"/>
      <c r="AQO1218" s="243"/>
      <c r="AQP1218" s="243"/>
      <c r="AQQ1218" s="244"/>
      <c r="AQR1218" s="245"/>
      <c r="AQS1218" s="246"/>
      <c r="AQT1218" s="247"/>
      <c r="AQU1218" s="241"/>
      <c r="AQV1218" s="242"/>
      <c r="AQW1218" s="243"/>
      <c r="AQX1218" s="243"/>
      <c r="AQY1218" s="244"/>
      <c r="AQZ1218" s="245"/>
      <c r="ARA1218" s="246"/>
      <c r="ARB1218" s="247"/>
      <c r="ARC1218" s="241"/>
      <c r="ARD1218" s="242"/>
      <c r="ARE1218" s="243"/>
      <c r="ARF1218" s="243"/>
      <c r="ARG1218" s="244"/>
      <c r="ARH1218" s="245"/>
      <c r="ARI1218" s="246"/>
      <c r="ARJ1218" s="247"/>
      <c r="ARK1218" s="241"/>
      <c r="ARL1218" s="242"/>
      <c r="ARM1218" s="243"/>
      <c r="ARN1218" s="243"/>
      <c r="ARO1218" s="244"/>
      <c r="ARP1218" s="245"/>
      <c r="ARQ1218" s="246"/>
      <c r="ARR1218" s="247"/>
      <c r="ARS1218" s="241"/>
      <c r="ART1218" s="242"/>
      <c r="ARU1218" s="243"/>
      <c r="ARV1218" s="243"/>
      <c r="ARW1218" s="244"/>
      <c r="ARX1218" s="245"/>
      <c r="ARY1218" s="246"/>
      <c r="ARZ1218" s="247"/>
      <c r="ASA1218" s="241"/>
      <c r="ASB1218" s="242"/>
      <c r="ASC1218" s="243"/>
      <c r="ASD1218" s="243"/>
      <c r="ASE1218" s="244"/>
      <c r="ASF1218" s="245"/>
      <c r="ASG1218" s="246"/>
      <c r="ASH1218" s="247"/>
      <c r="ASI1218" s="241"/>
      <c r="ASJ1218" s="242"/>
      <c r="ASK1218" s="243"/>
      <c r="ASL1218" s="243"/>
      <c r="ASM1218" s="244"/>
      <c r="ASN1218" s="245"/>
      <c r="ASO1218" s="246"/>
      <c r="ASP1218" s="247"/>
      <c r="ASQ1218" s="241"/>
      <c r="ASR1218" s="242"/>
      <c r="ASS1218" s="243"/>
      <c r="AST1218" s="243"/>
      <c r="ASU1218" s="244"/>
      <c r="ASV1218" s="245"/>
      <c r="ASW1218" s="246"/>
      <c r="ASX1218" s="247"/>
      <c r="ASY1218" s="241"/>
      <c r="ASZ1218" s="242"/>
      <c r="ATA1218" s="243"/>
      <c r="ATB1218" s="243"/>
      <c r="ATC1218" s="244"/>
      <c r="ATD1218" s="245"/>
      <c r="ATE1218" s="246"/>
      <c r="ATF1218" s="247"/>
      <c r="ATG1218" s="241"/>
      <c r="ATH1218" s="242"/>
      <c r="ATI1218" s="243"/>
      <c r="ATJ1218" s="243"/>
      <c r="ATK1218" s="244"/>
      <c r="ATL1218" s="245"/>
      <c r="ATM1218" s="246"/>
      <c r="ATN1218" s="247"/>
      <c r="ATO1218" s="241"/>
      <c r="ATP1218" s="242"/>
      <c r="ATQ1218" s="243"/>
      <c r="ATR1218" s="243"/>
      <c r="ATS1218" s="244"/>
      <c r="ATT1218" s="245"/>
      <c r="ATU1218" s="246"/>
      <c r="ATV1218" s="247"/>
      <c r="ATW1218" s="241"/>
      <c r="ATX1218" s="242"/>
      <c r="ATY1218" s="243"/>
      <c r="ATZ1218" s="243"/>
      <c r="AUA1218" s="244"/>
      <c r="AUB1218" s="245"/>
      <c r="AUC1218" s="246"/>
      <c r="AUD1218" s="247"/>
      <c r="AUE1218" s="241"/>
      <c r="AUF1218" s="242"/>
      <c r="AUG1218" s="243"/>
      <c r="AUH1218" s="243"/>
      <c r="AUI1218" s="244"/>
      <c r="AUJ1218" s="245"/>
      <c r="AUK1218" s="246"/>
      <c r="AUL1218" s="247"/>
      <c r="AUM1218" s="241"/>
      <c r="AUN1218" s="242"/>
      <c r="AUO1218" s="243"/>
      <c r="AUP1218" s="243"/>
      <c r="AUQ1218" s="244"/>
      <c r="AUR1218" s="245"/>
      <c r="AUS1218" s="246"/>
      <c r="AUT1218" s="247"/>
      <c r="AUU1218" s="241"/>
      <c r="AUV1218" s="242"/>
      <c r="AUW1218" s="243"/>
      <c r="AUX1218" s="243"/>
      <c r="AUY1218" s="244"/>
      <c r="AUZ1218" s="245"/>
      <c r="AVA1218" s="246"/>
      <c r="AVB1218" s="247"/>
      <c r="AVC1218" s="241"/>
      <c r="AVD1218" s="242"/>
      <c r="AVE1218" s="243"/>
      <c r="AVF1218" s="243"/>
      <c r="AVG1218" s="244"/>
      <c r="AVH1218" s="245"/>
      <c r="AVI1218" s="246"/>
      <c r="AVJ1218" s="247"/>
      <c r="AVK1218" s="241"/>
      <c r="AVL1218" s="242"/>
      <c r="AVM1218" s="243"/>
      <c r="AVN1218" s="243"/>
      <c r="AVO1218" s="244"/>
      <c r="AVP1218" s="245"/>
      <c r="AVQ1218" s="246"/>
      <c r="AVR1218" s="247"/>
      <c r="AVS1218" s="241"/>
      <c r="AVT1218" s="242"/>
      <c r="AVU1218" s="243"/>
      <c r="AVV1218" s="243"/>
      <c r="AVW1218" s="244"/>
      <c r="AVX1218" s="245"/>
      <c r="AVY1218" s="246"/>
      <c r="AVZ1218" s="247"/>
      <c r="AWA1218" s="241"/>
      <c r="AWB1218" s="242"/>
      <c r="AWC1218" s="243"/>
      <c r="AWD1218" s="243"/>
      <c r="AWE1218" s="244"/>
      <c r="AWF1218" s="245"/>
      <c r="AWG1218" s="246"/>
      <c r="AWH1218" s="247"/>
      <c r="AWI1218" s="241"/>
      <c r="AWJ1218" s="242"/>
      <c r="AWK1218" s="243"/>
      <c r="AWL1218" s="243"/>
      <c r="AWM1218" s="244"/>
      <c r="AWN1218" s="245"/>
      <c r="AWO1218" s="246"/>
      <c r="AWP1218" s="247"/>
      <c r="AWQ1218" s="241"/>
      <c r="AWR1218" s="242"/>
      <c r="AWS1218" s="243"/>
      <c r="AWT1218" s="243"/>
      <c r="AWU1218" s="244"/>
      <c r="AWV1218" s="245"/>
      <c r="AWW1218" s="246"/>
      <c r="AWX1218" s="247"/>
      <c r="AWY1218" s="241"/>
      <c r="AWZ1218" s="242"/>
      <c r="AXA1218" s="243"/>
      <c r="AXB1218" s="243"/>
      <c r="AXC1218" s="244"/>
      <c r="AXD1218" s="245"/>
      <c r="AXE1218" s="246"/>
      <c r="AXF1218" s="247"/>
      <c r="AXG1218" s="241"/>
      <c r="AXH1218" s="242"/>
      <c r="AXI1218" s="243"/>
      <c r="AXJ1218" s="243"/>
      <c r="AXK1218" s="244"/>
      <c r="AXL1218" s="245"/>
      <c r="AXM1218" s="246"/>
      <c r="AXN1218" s="247"/>
      <c r="AXO1218" s="241"/>
      <c r="AXP1218" s="242"/>
      <c r="AXQ1218" s="243"/>
      <c r="AXR1218" s="243"/>
      <c r="AXS1218" s="244"/>
      <c r="AXT1218" s="245"/>
      <c r="AXU1218" s="246"/>
      <c r="AXV1218" s="247"/>
      <c r="AXW1218" s="241"/>
      <c r="AXX1218" s="242"/>
      <c r="AXY1218" s="243"/>
      <c r="AXZ1218" s="243"/>
      <c r="AYA1218" s="244"/>
      <c r="AYB1218" s="245"/>
      <c r="AYC1218" s="246"/>
      <c r="AYD1218" s="247"/>
      <c r="AYE1218" s="241"/>
      <c r="AYF1218" s="242"/>
      <c r="AYG1218" s="243"/>
      <c r="AYH1218" s="243"/>
      <c r="AYI1218" s="244"/>
      <c r="AYJ1218" s="245"/>
      <c r="AYK1218" s="246"/>
      <c r="AYL1218" s="247"/>
      <c r="AYM1218" s="241"/>
      <c r="AYN1218" s="242"/>
      <c r="AYO1218" s="243"/>
      <c r="AYP1218" s="243"/>
      <c r="AYQ1218" s="244"/>
      <c r="AYR1218" s="245"/>
      <c r="AYS1218" s="246"/>
      <c r="AYT1218" s="247"/>
      <c r="AYU1218" s="241"/>
      <c r="AYV1218" s="242"/>
      <c r="AYW1218" s="243"/>
      <c r="AYX1218" s="243"/>
      <c r="AYY1218" s="244"/>
      <c r="AYZ1218" s="245"/>
      <c r="AZA1218" s="246"/>
      <c r="AZB1218" s="247"/>
      <c r="AZC1218" s="241"/>
      <c r="AZD1218" s="242"/>
      <c r="AZE1218" s="243"/>
      <c r="AZF1218" s="243"/>
      <c r="AZG1218" s="244"/>
      <c r="AZH1218" s="245"/>
      <c r="AZI1218" s="246"/>
      <c r="AZJ1218" s="247"/>
      <c r="AZK1218" s="241"/>
      <c r="AZL1218" s="242"/>
      <c r="AZM1218" s="243"/>
      <c r="AZN1218" s="243"/>
      <c r="AZO1218" s="244"/>
      <c r="AZP1218" s="245"/>
      <c r="AZQ1218" s="246"/>
      <c r="AZR1218" s="247"/>
      <c r="AZS1218" s="241"/>
      <c r="AZT1218" s="242"/>
      <c r="AZU1218" s="243"/>
      <c r="AZV1218" s="243"/>
      <c r="AZW1218" s="244"/>
      <c r="AZX1218" s="245"/>
      <c r="AZY1218" s="246"/>
      <c r="AZZ1218" s="247"/>
      <c r="BAA1218" s="241"/>
      <c r="BAB1218" s="242"/>
      <c r="BAC1218" s="243"/>
      <c r="BAD1218" s="243"/>
      <c r="BAE1218" s="244"/>
      <c r="BAF1218" s="245"/>
      <c r="BAG1218" s="246"/>
      <c r="BAH1218" s="247"/>
      <c r="BAI1218" s="241"/>
      <c r="BAJ1218" s="242"/>
      <c r="BAK1218" s="243"/>
      <c r="BAL1218" s="243"/>
      <c r="BAM1218" s="244"/>
      <c r="BAN1218" s="245"/>
      <c r="BAO1218" s="246"/>
      <c r="BAP1218" s="247"/>
      <c r="BAQ1218" s="241"/>
      <c r="BAR1218" s="242"/>
      <c r="BAS1218" s="243"/>
      <c r="BAT1218" s="243"/>
      <c r="BAU1218" s="244"/>
      <c r="BAV1218" s="245"/>
      <c r="BAW1218" s="246"/>
      <c r="BAX1218" s="247"/>
      <c r="BAY1218" s="241"/>
      <c r="BAZ1218" s="242"/>
      <c r="BBA1218" s="243"/>
      <c r="BBB1218" s="243"/>
      <c r="BBC1218" s="244"/>
      <c r="BBD1218" s="245"/>
      <c r="BBE1218" s="246"/>
      <c r="BBF1218" s="247"/>
      <c r="BBG1218" s="241"/>
      <c r="BBH1218" s="242"/>
      <c r="BBI1218" s="243"/>
      <c r="BBJ1218" s="243"/>
      <c r="BBK1218" s="244"/>
      <c r="BBL1218" s="245"/>
      <c r="BBM1218" s="246"/>
      <c r="BBN1218" s="247"/>
      <c r="BBO1218" s="241"/>
      <c r="BBP1218" s="242"/>
      <c r="BBQ1218" s="243"/>
      <c r="BBR1218" s="243"/>
      <c r="BBS1218" s="244"/>
      <c r="BBT1218" s="245"/>
      <c r="BBU1218" s="246"/>
      <c r="BBV1218" s="247"/>
      <c r="BBW1218" s="241"/>
      <c r="BBX1218" s="242"/>
      <c r="BBY1218" s="243"/>
      <c r="BBZ1218" s="243"/>
      <c r="BCA1218" s="244"/>
      <c r="BCB1218" s="245"/>
      <c r="BCC1218" s="246"/>
      <c r="BCD1218" s="247"/>
      <c r="BCE1218" s="241"/>
      <c r="BCF1218" s="242"/>
      <c r="BCG1218" s="243"/>
      <c r="BCH1218" s="243"/>
      <c r="BCI1218" s="244"/>
      <c r="BCJ1218" s="245"/>
      <c r="BCK1218" s="246"/>
      <c r="BCL1218" s="247"/>
      <c r="BCM1218" s="241"/>
      <c r="BCN1218" s="242"/>
      <c r="BCO1218" s="243"/>
      <c r="BCP1218" s="243"/>
      <c r="BCQ1218" s="244"/>
      <c r="BCR1218" s="245"/>
      <c r="BCS1218" s="246"/>
      <c r="BCT1218" s="247"/>
      <c r="BCU1218" s="241"/>
      <c r="BCV1218" s="242"/>
      <c r="BCW1218" s="243"/>
      <c r="BCX1218" s="243"/>
      <c r="BCY1218" s="244"/>
      <c r="BCZ1218" s="245"/>
      <c r="BDA1218" s="246"/>
      <c r="BDB1218" s="247"/>
      <c r="BDC1218" s="241"/>
      <c r="BDD1218" s="242"/>
      <c r="BDE1218" s="243"/>
      <c r="BDF1218" s="243"/>
      <c r="BDG1218" s="244"/>
      <c r="BDH1218" s="245"/>
      <c r="BDI1218" s="246"/>
      <c r="BDJ1218" s="247"/>
      <c r="BDK1218" s="241"/>
      <c r="BDL1218" s="242"/>
      <c r="BDM1218" s="243"/>
      <c r="BDN1218" s="243"/>
      <c r="BDO1218" s="244"/>
      <c r="BDP1218" s="245"/>
      <c r="BDQ1218" s="246"/>
      <c r="BDR1218" s="247"/>
      <c r="BDS1218" s="241"/>
      <c r="BDT1218" s="242"/>
      <c r="BDU1218" s="243"/>
      <c r="BDV1218" s="243"/>
      <c r="BDW1218" s="244"/>
      <c r="BDX1218" s="245"/>
      <c r="BDY1218" s="246"/>
      <c r="BDZ1218" s="247"/>
      <c r="BEA1218" s="241"/>
      <c r="BEB1218" s="242"/>
      <c r="BEC1218" s="243"/>
      <c r="BED1218" s="243"/>
      <c r="BEE1218" s="244"/>
      <c r="BEF1218" s="245"/>
      <c r="BEG1218" s="246"/>
      <c r="BEH1218" s="247"/>
      <c r="BEI1218" s="241"/>
      <c r="BEJ1218" s="242"/>
      <c r="BEK1218" s="243"/>
      <c r="BEL1218" s="243"/>
      <c r="BEM1218" s="244"/>
      <c r="BEN1218" s="245"/>
      <c r="BEO1218" s="246"/>
      <c r="BEP1218" s="247"/>
      <c r="BEQ1218" s="241"/>
      <c r="BER1218" s="242"/>
      <c r="BES1218" s="243"/>
      <c r="BET1218" s="243"/>
      <c r="BEU1218" s="244"/>
      <c r="BEV1218" s="245"/>
      <c r="BEW1218" s="246"/>
      <c r="BEX1218" s="247"/>
      <c r="BEY1218" s="241"/>
      <c r="BEZ1218" s="242"/>
      <c r="BFA1218" s="243"/>
      <c r="BFB1218" s="243"/>
      <c r="BFC1218" s="244"/>
      <c r="BFD1218" s="245"/>
      <c r="BFE1218" s="246"/>
      <c r="BFF1218" s="247"/>
      <c r="BFG1218" s="241"/>
      <c r="BFH1218" s="242"/>
      <c r="BFI1218" s="243"/>
      <c r="BFJ1218" s="243"/>
      <c r="BFK1218" s="244"/>
      <c r="BFL1218" s="245"/>
      <c r="BFM1218" s="246"/>
      <c r="BFN1218" s="247"/>
      <c r="BFO1218" s="241"/>
      <c r="BFP1218" s="242"/>
      <c r="BFQ1218" s="243"/>
      <c r="BFR1218" s="243"/>
      <c r="BFS1218" s="244"/>
      <c r="BFT1218" s="245"/>
      <c r="BFU1218" s="246"/>
      <c r="BFV1218" s="247"/>
      <c r="BFW1218" s="241"/>
      <c r="BFX1218" s="242"/>
      <c r="BFY1218" s="243"/>
      <c r="BFZ1218" s="243"/>
      <c r="BGA1218" s="244"/>
      <c r="BGB1218" s="245"/>
      <c r="BGC1218" s="246"/>
      <c r="BGD1218" s="247"/>
      <c r="BGE1218" s="241"/>
      <c r="BGF1218" s="242"/>
      <c r="BGG1218" s="243"/>
      <c r="BGH1218" s="243"/>
      <c r="BGI1218" s="244"/>
      <c r="BGJ1218" s="245"/>
      <c r="BGK1218" s="246"/>
      <c r="BGL1218" s="247"/>
      <c r="BGM1218" s="241"/>
      <c r="BGN1218" s="242"/>
      <c r="BGO1218" s="243"/>
      <c r="BGP1218" s="243"/>
      <c r="BGQ1218" s="244"/>
      <c r="BGR1218" s="245"/>
      <c r="BGS1218" s="246"/>
      <c r="BGT1218" s="247"/>
      <c r="BGU1218" s="241"/>
      <c r="BGV1218" s="242"/>
      <c r="BGW1218" s="243"/>
      <c r="BGX1218" s="243"/>
      <c r="BGY1218" s="244"/>
      <c r="BGZ1218" s="245"/>
      <c r="BHA1218" s="246"/>
      <c r="BHB1218" s="247"/>
      <c r="BHC1218" s="241"/>
      <c r="BHD1218" s="242"/>
      <c r="BHE1218" s="243"/>
      <c r="BHF1218" s="243"/>
      <c r="BHG1218" s="244"/>
      <c r="BHH1218" s="245"/>
      <c r="BHI1218" s="246"/>
      <c r="BHJ1218" s="247"/>
      <c r="BHK1218" s="241"/>
      <c r="BHL1218" s="242"/>
      <c r="BHM1218" s="243"/>
      <c r="BHN1218" s="243"/>
      <c r="BHO1218" s="244"/>
      <c r="BHP1218" s="245"/>
      <c r="BHQ1218" s="246"/>
      <c r="BHR1218" s="247"/>
      <c r="BHS1218" s="241"/>
      <c r="BHT1218" s="242"/>
      <c r="BHU1218" s="243"/>
      <c r="BHV1218" s="243"/>
      <c r="BHW1218" s="244"/>
      <c r="BHX1218" s="245"/>
      <c r="BHY1218" s="246"/>
      <c r="BHZ1218" s="247"/>
      <c r="BIA1218" s="241"/>
      <c r="BIB1218" s="242"/>
      <c r="BIC1218" s="243"/>
      <c r="BID1218" s="243"/>
      <c r="BIE1218" s="244"/>
      <c r="BIF1218" s="245"/>
      <c r="BIG1218" s="246"/>
      <c r="BIH1218" s="247"/>
      <c r="BII1218" s="241"/>
      <c r="BIJ1218" s="242"/>
      <c r="BIK1218" s="243"/>
      <c r="BIL1218" s="243"/>
      <c r="BIM1218" s="244"/>
      <c r="BIN1218" s="245"/>
      <c r="BIO1218" s="246"/>
      <c r="BIP1218" s="247"/>
      <c r="BIQ1218" s="241"/>
      <c r="BIR1218" s="242"/>
      <c r="BIS1218" s="243"/>
      <c r="BIT1218" s="243"/>
      <c r="BIU1218" s="244"/>
      <c r="BIV1218" s="245"/>
      <c r="BIW1218" s="246"/>
      <c r="BIX1218" s="247"/>
      <c r="BIY1218" s="241"/>
      <c r="BIZ1218" s="242"/>
      <c r="BJA1218" s="243"/>
      <c r="BJB1218" s="243"/>
      <c r="BJC1218" s="244"/>
      <c r="BJD1218" s="245"/>
      <c r="BJE1218" s="246"/>
      <c r="BJF1218" s="247"/>
      <c r="BJG1218" s="241"/>
      <c r="BJH1218" s="242"/>
      <c r="BJI1218" s="243"/>
      <c r="BJJ1218" s="243"/>
      <c r="BJK1218" s="244"/>
      <c r="BJL1218" s="245"/>
      <c r="BJM1218" s="246"/>
      <c r="BJN1218" s="247"/>
      <c r="BJO1218" s="241"/>
      <c r="BJP1218" s="242"/>
      <c r="BJQ1218" s="243"/>
      <c r="BJR1218" s="243"/>
      <c r="BJS1218" s="244"/>
      <c r="BJT1218" s="245"/>
      <c r="BJU1218" s="246"/>
      <c r="BJV1218" s="247"/>
      <c r="BJW1218" s="241"/>
      <c r="BJX1218" s="242"/>
      <c r="BJY1218" s="243"/>
      <c r="BJZ1218" s="243"/>
      <c r="BKA1218" s="244"/>
      <c r="BKB1218" s="245"/>
      <c r="BKC1218" s="246"/>
      <c r="BKD1218" s="247"/>
      <c r="BKE1218" s="241"/>
      <c r="BKF1218" s="242"/>
      <c r="BKG1218" s="243"/>
      <c r="BKH1218" s="243"/>
      <c r="BKI1218" s="244"/>
      <c r="BKJ1218" s="245"/>
      <c r="BKK1218" s="246"/>
      <c r="BKL1218" s="247"/>
      <c r="BKM1218" s="241"/>
      <c r="BKN1218" s="242"/>
      <c r="BKO1218" s="243"/>
      <c r="BKP1218" s="243"/>
      <c r="BKQ1218" s="244"/>
      <c r="BKR1218" s="245"/>
      <c r="BKS1218" s="246"/>
      <c r="BKT1218" s="247"/>
      <c r="BKU1218" s="241"/>
      <c r="BKV1218" s="242"/>
      <c r="BKW1218" s="243"/>
      <c r="BKX1218" s="243"/>
      <c r="BKY1218" s="244"/>
      <c r="BKZ1218" s="245"/>
      <c r="BLA1218" s="246"/>
      <c r="BLB1218" s="247"/>
      <c r="BLC1218" s="241"/>
      <c r="BLD1218" s="242"/>
      <c r="BLE1218" s="243"/>
      <c r="BLF1218" s="243"/>
      <c r="BLG1218" s="244"/>
      <c r="BLH1218" s="245"/>
      <c r="BLI1218" s="246"/>
      <c r="BLJ1218" s="247"/>
      <c r="BLK1218" s="241"/>
      <c r="BLL1218" s="242"/>
      <c r="BLM1218" s="243"/>
      <c r="BLN1218" s="243"/>
      <c r="BLO1218" s="244"/>
      <c r="BLP1218" s="245"/>
      <c r="BLQ1218" s="246"/>
      <c r="BLR1218" s="247"/>
      <c r="BLS1218" s="241"/>
      <c r="BLT1218" s="242"/>
      <c r="BLU1218" s="243"/>
      <c r="BLV1218" s="243"/>
      <c r="BLW1218" s="244"/>
      <c r="BLX1218" s="245"/>
      <c r="BLY1218" s="246"/>
      <c r="BLZ1218" s="247"/>
      <c r="BMA1218" s="241"/>
      <c r="BMB1218" s="242"/>
      <c r="BMC1218" s="243"/>
      <c r="BMD1218" s="243"/>
      <c r="BME1218" s="244"/>
      <c r="BMF1218" s="245"/>
      <c r="BMG1218" s="246"/>
      <c r="BMH1218" s="247"/>
      <c r="BMI1218" s="241"/>
      <c r="BMJ1218" s="242"/>
      <c r="BMK1218" s="243"/>
      <c r="BML1218" s="243"/>
      <c r="BMM1218" s="244"/>
      <c r="BMN1218" s="245"/>
      <c r="BMO1218" s="246"/>
      <c r="BMP1218" s="247"/>
      <c r="BMQ1218" s="241"/>
      <c r="BMR1218" s="242"/>
      <c r="BMS1218" s="243"/>
      <c r="BMT1218" s="243"/>
      <c r="BMU1218" s="244"/>
      <c r="BMV1218" s="245"/>
      <c r="BMW1218" s="246"/>
      <c r="BMX1218" s="247"/>
      <c r="BMY1218" s="241"/>
      <c r="BMZ1218" s="242"/>
      <c r="BNA1218" s="243"/>
      <c r="BNB1218" s="243"/>
      <c r="BNC1218" s="244"/>
      <c r="BND1218" s="245"/>
      <c r="BNE1218" s="246"/>
      <c r="BNF1218" s="247"/>
      <c r="BNG1218" s="241"/>
      <c r="BNH1218" s="242"/>
      <c r="BNI1218" s="243"/>
      <c r="BNJ1218" s="243"/>
      <c r="BNK1218" s="244"/>
      <c r="BNL1218" s="245"/>
      <c r="BNM1218" s="246"/>
      <c r="BNN1218" s="247"/>
      <c r="BNO1218" s="241"/>
      <c r="BNP1218" s="242"/>
      <c r="BNQ1218" s="243"/>
      <c r="BNR1218" s="243"/>
      <c r="BNS1218" s="244"/>
      <c r="BNT1218" s="245"/>
      <c r="BNU1218" s="246"/>
      <c r="BNV1218" s="247"/>
      <c r="BNW1218" s="241"/>
      <c r="BNX1218" s="242"/>
      <c r="BNY1218" s="243"/>
      <c r="BNZ1218" s="243"/>
      <c r="BOA1218" s="244"/>
      <c r="BOB1218" s="245"/>
      <c r="BOC1218" s="246"/>
      <c r="BOD1218" s="247"/>
      <c r="BOE1218" s="241"/>
      <c r="BOF1218" s="242"/>
      <c r="BOG1218" s="243"/>
      <c r="BOH1218" s="243"/>
      <c r="BOI1218" s="244"/>
      <c r="BOJ1218" s="245"/>
      <c r="BOK1218" s="246"/>
      <c r="BOL1218" s="247"/>
      <c r="BOM1218" s="241"/>
      <c r="BON1218" s="242"/>
      <c r="BOO1218" s="243"/>
      <c r="BOP1218" s="243"/>
      <c r="BOQ1218" s="244"/>
      <c r="BOR1218" s="245"/>
      <c r="BOS1218" s="246"/>
      <c r="BOT1218" s="247"/>
      <c r="BOU1218" s="241"/>
      <c r="BOV1218" s="242"/>
      <c r="BOW1218" s="243"/>
      <c r="BOX1218" s="243"/>
      <c r="BOY1218" s="244"/>
      <c r="BOZ1218" s="245"/>
      <c r="BPA1218" s="246"/>
      <c r="BPB1218" s="247"/>
      <c r="BPC1218" s="241"/>
      <c r="BPD1218" s="242"/>
      <c r="BPE1218" s="243"/>
      <c r="BPF1218" s="243"/>
      <c r="BPG1218" s="244"/>
      <c r="BPH1218" s="245"/>
      <c r="BPI1218" s="246"/>
      <c r="BPJ1218" s="247"/>
      <c r="BPK1218" s="241"/>
      <c r="BPL1218" s="242"/>
      <c r="BPM1218" s="243"/>
      <c r="BPN1218" s="243"/>
      <c r="BPO1218" s="244"/>
      <c r="BPP1218" s="245"/>
      <c r="BPQ1218" s="246"/>
      <c r="BPR1218" s="247"/>
      <c r="BPS1218" s="241"/>
      <c r="BPT1218" s="242"/>
      <c r="BPU1218" s="243"/>
      <c r="BPV1218" s="243"/>
      <c r="BPW1218" s="244"/>
      <c r="BPX1218" s="245"/>
      <c r="BPY1218" s="246"/>
      <c r="BPZ1218" s="247"/>
      <c r="BQA1218" s="241"/>
      <c r="BQB1218" s="242"/>
      <c r="BQC1218" s="243"/>
      <c r="BQD1218" s="243"/>
      <c r="BQE1218" s="244"/>
      <c r="BQF1218" s="245"/>
      <c r="BQG1218" s="246"/>
      <c r="BQH1218" s="247"/>
      <c r="BQI1218" s="241"/>
      <c r="BQJ1218" s="242"/>
      <c r="BQK1218" s="243"/>
      <c r="BQL1218" s="243"/>
      <c r="BQM1218" s="244"/>
      <c r="BQN1218" s="245"/>
      <c r="BQO1218" s="246"/>
      <c r="BQP1218" s="247"/>
      <c r="BQQ1218" s="241"/>
      <c r="BQR1218" s="242"/>
      <c r="BQS1218" s="243"/>
      <c r="BQT1218" s="243"/>
      <c r="BQU1218" s="244"/>
      <c r="BQV1218" s="245"/>
      <c r="BQW1218" s="246"/>
      <c r="BQX1218" s="247"/>
      <c r="BQY1218" s="241"/>
      <c r="BQZ1218" s="242"/>
      <c r="BRA1218" s="243"/>
      <c r="BRB1218" s="243"/>
      <c r="BRC1218" s="244"/>
      <c r="BRD1218" s="245"/>
      <c r="BRE1218" s="246"/>
      <c r="BRF1218" s="247"/>
      <c r="BRG1218" s="241"/>
      <c r="BRH1218" s="242"/>
      <c r="BRI1218" s="243"/>
      <c r="BRJ1218" s="243"/>
      <c r="BRK1218" s="244"/>
      <c r="BRL1218" s="245"/>
      <c r="BRM1218" s="246"/>
      <c r="BRN1218" s="247"/>
      <c r="BRO1218" s="241"/>
      <c r="BRP1218" s="242"/>
      <c r="BRQ1218" s="243"/>
      <c r="BRR1218" s="243"/>
      <c r="BRS1218" s="244"/>
      <c r="BRT1218" s="245"/>
      <c r="BRU1218" s="246"/>
      <c r="BRV1218" s="247"/>
      <c r="BRW1218" s="241"/>
      <c r="BRX1218" s="242"/>
      <c r="BRY1218" s="243"/>
      <c r="BRZ1218" s="243"/>
      <c r="BSA1218" s="244"/>
      <c r="BSB1218" s="245"/>
      <c r="BSC1218" s="246"/>
      <c r="BSD1218" s="247"/>
      <c r="BSE1218" s="241"/>
      <c r="BSF1218" s="242"/>
      <c r="BSG1218" s="243"/>
      <c r="BSH1218" s="243"/>
      <c r="BSI1218" s="244"/>
      <c r="BSJ1218" s="245"/>
      <c r="BSK1218" s="246"/>
      <c r="BSL1218" s="247"/>
      <c r="BSM1218" s="241"/>
      <c r="BSN1218" s="242"/>
      <c r="BSO1218" s="243"/>
      <c r="BSP1218" s="243"/>
      <c r="BSQ1218" s="244"/>
      <c r="BSR1218" s="245"/>
      <c r="BSS1218" s="246"/>
      <c r="BST1218" s="247"/>
      <c r="BSU1218" s="241"/>
      <c r="BSV1218" s="242"/>
      <c r="BSW1218" s="243"/>
      <c r="BSX1218" s="243"/>
      <c r="BSY1218" s="244"/>
      <c r="BSZ1218" s="245"/>
      <c r="BTA1218" s="246"/>
      <c r="BTB1218" s="247"/>
      <c r="BTC1218" s="241"/>
      <c r="BTD1218" s="242"/>
      <c r="BTE1218" s="243"/>
      <c r="BTF1218" s="243"/>
      <c r="BTG1218" s="244"/>
      <c r="BTH1218" s="245"/>
      <c r="BTI1218" s="246"/>
      <c r="BTJ1218" s="247"/>
      <c r="BTK1218" s="241"/>
      <c r="BTL1218" s="242"/>
      <c r="BTM1218" s="243"/>
      <c r="BTN1218" s="243"/>
      <c r="BTO1218" s="244"/>
      <c r="BTP1218" s="245"/>
      <c r="BTQ1218" s="246"/>
      <c r="BTR1218" s="247"/>
      <c r="BTS1218" s="241"/>
      <c r="BTT1218" s="242"/>
      <c r="BTU1218" s="243"/>
      <c r="BTV1218" s="243"/>
      <c r="BTW1218" s="244"/>
      <c r="BTX1218" s="245"/>
      <c r="BTY1218" s="246"/>
      <c r="BTZ1218" s="247"/>
      <c r="BUA1218" s="241"/>
      <c r="BUB1218" s="242"/>
      <c r="BUC1218" s="243"/>
      <c r="BUD1218" s="243"/>
      <c r="BUE1218" s="244"/>
      <c r="BUF1218" s="245"/>
      <c r="BUG1218" s="246"/>
      <c r="BUH1218" s="247"/>
      <c r="BUI1218" s="241"/>
      <c r="BUJ1218" s="242"/>
      <c r="BUK1218" s="243"/>
      <c r="BUL1218" s="243"/>
      <c r="BUM1218" s="244"/>
      <c r="BUN1218" s="245"/>
      <c r="BUO1218" s="246"/>
      <c r="BUP1218" s="247"/>
      <c r="BUQ1218" s="241"/>
      <c r="BUR1218" s="242"/>
      <c r="BUS1218" s="243"/>
      <c r="BUT1218" s="243"/>
      <c r="BUU1218" s="244"/>
      <c r="BUV1218" s="245"/>
      <c r="BUW1218" s="246"/>
      <c r="BUX1218" s="247"/>
      <c r="BUY1218" s="241"/>
      <c r="BUZ1218" s="242"/>
      <c r="BVA1218" s="243"/>
      <c r="BVB1218" s="243"/>
      <c r="BVC1218" s="244"/>
      <c r="BVD1218" s="245"/>
      <c r="BVE1218" s="246"/>
      <c r="BVF1218" s="247"/>
      <c r="BVG1218" s="241"/>
      <c r="BVH1218" s="242"/>
      <c r="BVI1218" s="243"/>
      <c r="BVJ1218" s="243"/>
      <c r="BVK1218" s="244"/>
      <c r="BVL1218" s="245"/>
      <c r="BVM1218" s="246"/>
      <c r="BVN1218" s="247"/>
      <c r="BVO1218" s="241"/>
      <c r="BVP1218" s="242"/>
      <c r="BVQ1218" s="243"/>
      <c r="BVR1218" s="243"/>
      <c r="BVS1218" s="244"/>
      <c r="BVT1218" s="245"/>
      <c r="BVU1218" s="246"/>
      <c r="BVV1218" s="247"/>
      <c r="BVW1218" s="241"/>
      <c r="BVX1218" s="242"/>
      <c r="BVY1218" s="243"/>
      <c r="BVZ1218" s="243"/>
      <c r="BWA1218" s="244"/>
      <c r="BWB1218" s="245"/>
      <c r="BWC1218" s="246"/>
      <c r="BWD1218" s="247"/>
      <c r="BWE1218" s="241"/>
      <c r="BWF1218" s="242"/>
      <c r="BWG1218" s="243"/>
      <c r="BWH1218" s="243"/>
      <c r="BWI1218" s="244"/>
      <c r="BWJ1218" s="245"/>
      <c r="BWK1218" s="246"/>
      <c r="BWL1218" s="247"/>
      <c r="BWM1218" s="241"/>
      <c r="BWN1218" s="242"/>
      <c r="BWO1218" s="243"/>
      <c r="BWP1218" s="243"/>
      <c r="BWQ1218" s="244"/>
      <c r="BWR1218" s="245"/>
      <c r="BWS1218" s="246"/>
      <c r="BWT1218" s="247"/>
      <c r="BWU1218" s="241"/>
      <c r="BWV1218" s="242"/>
      <c r="BWW1218" s="243"/>
      <c r="BWX1218" s="243"/>
      <c r="BWY1218" s="244"/>
      <c r="BWZ1218" s="245"/>
      <c r="BXA1218" s="246"/>
      <c r="BXB1218" s="247"/>
      <c r="BXC1218" s="241"/>
      <c r="BXD1218" s="242"/>
      <c r="BXE1218" s="243"/>
      <c r="BXF1218" s="243"/>
      <c r="BXG1218" s="244"/>
      <c r="BXH1218" s="245"/>
      <c r="BXI1218" s="246"/>
      <c r="BXJ1218" s="247"/>
      <c r="BXK1218" s="241"/>
      <c r="BXL1218" s="242"/>
      <c r="BXM1218" s="243"/>
      <c r="BXN1218" s="243"/>
      <c r="BXO1218" s="244"/>
      <c r="BXP1218" s="245"/>
      <c r="BXQ1218" s="246"/>
      <c r="BXR1218" s="247"/>
      <c r="BXS1218" s="241"/>
      <c r="BXT1218" s="242"/>
      <c r="BXU1218" s="243"/>
      <c r="BXV1218" s="243"/>
      <c r="BXW1218" s="244"/>
      <c r="BXX1218" s="245"/>
      <c r="BXY1218" s="246"/>
      <c r="BXZ1218" s="247"/>
      <c r="BYA1218" s="241"/>
      <c r="BYB1218" s="242"/>
      <c r="BYC1218" s="243"/>
      <c r="BYD1218" s="243"/>
      <c r="BYE1218" s="244"/>
      <c r="BYF1218" s="245"/>
      <c r="BYG1218" s="246"/>
      <c r="BYH1218" s="247"/>
      <c r="BYI1218" s="241"/>
      <c r="BYJ1218" s="242"/>
      <c r="BYK1218" s="243"/>
      <c r="BYL1218" s="243"/>
      <c r="BYM1218" s="244"/>
      <c r="BYN1218" s="245"/>
      <c r="BYO1218" s="246"/>
      <c r="BYP1218" s="247"/>
      <c r="BYQ1218" s="241"/>
      <c r="BYR1218" s="242"/>
      <c r="BYS1218" s="243"/>
      <c r="BYT1218" s="243"/>
      <c r="BYU1218" s="244"/>
      <c r="BYV1218" s="245"/>
      <c r="BYW1218" s="246"/>
      <c r="BYX1218" s="247"/>
      <c r="BYY1218" s="241"/>
      <c r="BYZ1218" s="242"/>
      <c r="BZA1218" s="243"/>
      <c r="BZB1218" s="243"/>
      <c r="BZC1218" s="244"/>
      <c r="BZD1218" s="245"/>
      <c r="BZE1218" s="246"/>
      <c r="BZF1218" s="247"/>
      <c r="BZG1218" s="241"/>
      <c r="BZH1218" s="242"/>
      <c r="BZI1218" s="243"/>
      <c r="BZJ1218" s="243"/>
      <c r="BZK1218" s="244"/>
      <c r="BZL1218" s="245"/>
      <c r="BZM1218" s="246"/>
      <c r="BZN1218" s="247"/>
      <c r="BZO1218" s="241"/>
      <c r="BZP1218" s="242"/>
      <c r="BZQ1218" s="243"/>
      <c r="BZR1218" s="243"/>
      <c r="BZS1218" s="244"/>
      <c r="BZT1218" s="245"/>
      <c r="BZU1218" s="246"/>
      <c r="BZV1218" s="247"/>
      <c r="BZW1218" s="241"/>
      <c r="BZX1218" s="242"/>
      <c r="BZY1218" s="243"/>
      <c r="BZZ1218" s="243"/>
      <c r="CAA1218" s="244"/>
      <c r="CAB1218" s="245"/>
      <c r="CAC1218" s="246"/>
      <c r="CAD1218" s="247"/>
      <c r="CAE1218" s="241"/>
      <c r="CAF1218" s="242"/>
      <c r="CAG1218" s="243"/>
      <c r="CAH1218" s="243"/>
      <c r="CAI1218" s="244"/>
      <c r="CAJ1218" s="245"/>
      <c r="CAK1218" s="246"/>
      <c r="CAL1218" s="247"/>
      <c r="CAM1218" s="241"/>
      <c r="CAN1218" s="242"/>
      <c r="CAO1218" s="243"/>
      <c r="CAP1218" s="243"/>
      <c r="CAQ1218" s="244"/>
      <c r="CAR1218" s="245"/>
      <c r="CAS1218" s="246"/>
      <c r="CAT1218" s="247"/>
      <c r="CAU1218" s="241"/>
      <c r="CAV1218" s="242"/>
      <c r="CAW1218" s="243"/>
      <c r="CAX1218" s="243"/>
      <c r="CAY1218" s="244"/>
      <c r="CAZ1218" s="245"/>
      <c r="CBA1218" s="246"/>
      <c r="CBB1218" s="247"/>
      <c r="CBC1218" s="241"/>
      <c r="CBD1218" s="242"/>
      <c r="CBE1218" s="243"/>
      <c r="CBF1218" s="243"/>
      <c r="CBG1218" s="244"/>
      <c r="CBH1218" s="245"/>
      <c r="CBI1218" s="246"/>
      <c r="CBJ1218" s="247"/>
      <c r="CBK1218" s="241"/>
      <c r="CBL1218" s="242"/>
      <c r="CBM1218" s="243"/>
      <c r="CBN1218" s="243"/>
      <c r="CBO1218" s="244"/>
      <c r="CBP1218" s="245"/>
      <c r="CBQ1218" s="246"/>
      <c r="CBR1218" s="247"/>
      <c r="CBS1218" s="241"/>
      <c r="CBT1218" s="242"/>
      <c r="CBU1218" s="243"/>
      <c r="CBV1218" s="243"/>
      <c r="CBW1218" s="244"/>
      <c r="CBX1218" s="245"/>
      <c r="CBY1218" s="246"/>
      <c r="CBZ1218" s="247"/>
      <c r="CCA1218" s="241"/>
      <c r="CCB1218" s="242"/>
      <c r="CCC1218" s="243"/>
      <c r="CCD1218" s="243"/>
      <c r="CCE1218" s="244"/>
      <c r="CCF1218" s="245"/>
      <c r="CCG1218" s="246"/>
      <c r="CCH1218" s="247"/>
      <c r="CCI1218" s="241"/>
      <c r="CCJ1218" s="242"/>
      <c r="CCK1218" s="243"/>
      <c r="CCL1218" s="243"/>
      <c r="CCM1218" s="244"/>
      <c r="CCN1218" s="245"/>
      <c r="CCO1218" s="246"/>
      <c r="CCP1218" s="247"/>
      <c r="CCQ1218" s="241"/>
      <c r="CCR1218" s="242"/>
      <c r="CCS1218" s="243"/>
      <c r="CCT1218" s="243"/>
      <c r="CCU1218" s="244"/>
      <c r="CCV1218" s="245"/>
      <c r="CCW1218" s="246"/>
      <c r="CCX1218" s="247"/>
      <c r="CCY1218" s="241"/>
      <c r="CCZ1218" s="242"/>
      <c r="CDA1218" s="243"/>
      <c r="CDB1218" s="243"/>
      <c r="CDC1218" s="244"/>
      <c r="CDD1218" s="245"/>
      <c r="CDE1218" s="246"/>
      <c r="CDF1218" s="247"/>
      <c r="CDG1218" s="241"/>
      <c r="CDH1218" s="242"/>
      <c r="CDI1218" s="243"/>
      <c r="CDJ1218" s="243"/>
      <c r="CDK1218" s="244"/>
      <c r="CDL1218" s="245"/>
      <c r="CDM1218" s="246"/>
      <c r="CDN1218" s="247"/>
      <c r="CDO1218" s="241"/>
      <c r="CDP1218" s="242"/>
      <c r="CDQ1218" s="243"/>
      <c r="CDR1218" s="243"/>
      <c r="CDS1218" s="244"/>
      <c r="CDT1218" s="245"/>
      <c r="CDU1218" s="246"/>
      <c r="CDV1218" s="247"/>
      <c r="CDW1218" s="241"/>
      <c r="CDX1218" s="242"/>
      <c r="CDY1218" s="243"/>
      <c r="CDZ1218" s="243"/>
      <c r="CEA1218" s="244"/>
      <c r="CEB1218" s="245"/>
      <c r="CEC1218" s="246"/>
      <c r="CED1218" s="247"/>
      <c r="CEE1218" s="241"/>
      <c r="CEF1218" s="242"/>
      <c r="CEG1218" s="243"/>
      <c r="CEH1218" s="243"/>
      <c r="CEI1218" s="244"/>
      <c r="CEJ1218" s="245"/>
      <c r="CEK1218" s="246"/>
      <c r="CEL1218" s="247"/>
      <c r="CEM1218" s="241"/>
      <c r="CEN1218" s="242"/>
      <c r="CEO1218" s="243"/>
      <c r="CEP1218" s="243"/>
      <c r="CEQ1218" s="244"/>
      <c r="CER1218" s="245"/>
      <c r="CES1218" s="246"/>
      <c r="CET1218" s="247"/>
      <c r="CEU1218" s="241"/>
      <c r="CEV1218" s="242"/>
      <c r="CEW1218" s="243"/>
      <c r="CEX1218" s="243"/>
      <c r="CEY1218" s="244"/>
      <c r="CEZ1218" s="245"/>
      <c r="CFA1218" s="246"/>
      <c r="CFB1218" s="247"/>
      <c r="CFC1218" s="241"/>
      <c r="CFD1218" s="242"/>
      <c r="CFE1218" s="243"/>
      <c r="CFF1218" s="243"/>
      <c r="CFG1218" s="244"/>
      <c r="CFH1218" s="245"/>
      <c r="CFI1218" s="246"/>
      <c r="CFJ1218" s="247"/>
      <c r="CFK1218" s="241"/>
      <c r="CFL1218" s="242"/>
      <c r="CFM1218" s="243"/>
      <c r="CFN1218" s="243"/>
      <c r="CFO1218" s="244"/>
      <c r="CFP1218" s="245"/>
      <c r="CFQ1218" s="246"/>
      <c r="CFR1218" s="247"/>
      <c r="CFS1218" s="241"/>
      <c r="CFT1218" s="242"/>
      <c r="CFU1218" s="243"/>
      <c r="CFV1218" s="243"/>
      <c r="CFW1218" s="244"/>
      <c r="CFX1218" s="245"/>
      <c r="CFY1218" s="246"/>
      <c r="CFZ1218" s="247"/>
      <c r="CGA1218" s="241"/>
      <c r="CGB1218" s="242"/>
      <c r="CGC1218" s="243"/>
      <c r="CGD1218" s="243"/>
      <c r="CGE1218" s="244"/>
      <c r="CGF1218" s="245"/>
      <c r="CGG1218" s="246"/>
      <c r="CGH1218" s="247"/>
      <c r="CGI1218" s="241"/>
      <c r="CGJ1218" s="242"/>
      <c r="CGK1218" s="243"/>
      <c r="CGL1218" s="243"/>
      <c r="CGM1218" s="244"/>
      <c r="CGN1218" s="245"/>
      <c r="CGO1218" s="246"/>
      <c r="CGP1218" s="247"/>
      <c r="CGQ1218" s="241"/>
      <c r="CGR1218" s="242"/>
      <c r="CGS1218" s="243"/>
      <c r="CGT1218" s="243"/>
      <c r="CGU1218" s="244"/>
      <c r="CGV1218" s="245"/>
      <c r="CGW1218" s="246"/>
      <c r="CGX1218" s="247"/>
      <c r="CGY1218" s="241"/>
      <c r="CGZ1218" s="242"/>
      <c r="CHA1218" s="243"/>
      <c r="CHB1218" s="243"/>
      <c r="CHC1218" s="244"/>
      <c r="CHD1218" s="245"/>
      <c r="CHE1218" s="246"/>
      <c r="CHF1218" s="247"/>
      <c r="CHG1218" s="241"/>
      <c r="CHH1218" s="242"/>
      <c r="CHI1218" s="243"/>
      <c r="CHJ1218" s="243"/>
      <c r="CHK1218" s="244"/>
      <c r="CHL1218" s="245"/>
      <c r="CHM1218" s="246"/>
      <c r="CHN1218" s="247"/>
      <c r="CHO1218" s="241"/>
      <c r="CHP1218" s="242"/>
      <c r="CHQ1218" s="243"/>
      <c r="CHR1218" s="243"/>
      <c r="CHS1218" s="244"/>
      <c r="CHT1218" s="245"/>
      <c r="CHU1218" s="246"/>
      <c r="CHV1218" s="247"/>
      <c r="CHW1218" s="241"/>
      <c r="CHX1218" s="242"/>
      <c r="CHY1218" s="243"/>
      <c r="CHZ1218" s="243"/>
      <c r="CIA1218" s="244"/>
      <c r="CIB1218" s="245"/>
      <c r="CIC1218" s="246"/>
      <c r="CID1218" s="247"/>
      <c r="CIE1218" s="241"/>
      <c r="CIF1218" s="242"/>
      <c r="CIG1218" s="243"/>
      <c r="CIH1218" s="243"/>
      <c r="CII1218" s="244"/>
      <c r="CIJ1218" s="245"/>
      <c r="CIK1218" s="246"/>
      <c r="CIL1218" s="247"/>
      <c r="CIM1218" s="241"/>
      <c r="CIN1218" s="242"/>
      <c r="CIO1218" s="243"/>
      <c r="CIP1218" s="243"/>
      <c r="CIQ1218" s="244"/>
      <c r="CIR1218" s="245"/>
      <c r="CIS1218" s="246"/>
      <c r="CIT1218" s="247"/>
      <c r="CIU1218" s="241"/>
      <c r="CIV1218" s="242"/>
      <c r="CIW1218" s="243"/>
      <c r="CIX1218" s="243"/>
      <c r="CIY1218" s="244"/>
      <c r="CIZ1218" s="245"/>
      <c r="CJA1218" s="246"/>
      <c r="CJB1218" s="247"/>
      <c r="CJC1218" s="241"/>
      <c r="CJD1218" s="242"/>
      <c r="CJE1218" s="243"/>
      <c r="CJF1218" s="243"/>
      <c r="CJG1218" s="244"/>
      <c r="CJH1218" s="245"/>
      <c r="CJI1218" s="246"/>
      <c r="CJJ1218" s="247"/>
      <c r="CJK1218" s="241"/>
      <c r="CJL1218" s="242"/>
      <c r="CJM1218" s="243"/>
      <c r="CJN1218" s="243"/>
      <c r="CJO1218" s="244"/>
      <c r="CJP1218" s="245"/>
      <c r="CJQ1218" s="246"/>
      <c r="CJR1218" s="247"/>
      <c r="CJS1218" s="241"/>
      <c r="CJT1218" s="242"/>
      <c r="CJU1218" s="243"/>
      <c r="CJV1218" s="243"/>
      <c r="CJW1218" s="244"/>
      <c r="CJX1218" s="245"/>
      <c r="CJY1218" s="246"/>
      <c r="CJZ1218" s="247"/>
      <c r="CKA1218" s="241"/>
      <c r="CKB1218" s="242"/>
      <c r="CKC1218" s="243"/>
      <c r="CKD1218" s="243"/>
      <c r="CKE1218" s="244"/>
      <c r="CKF1218" s="245"/>
      <c r="CKG1218" s="246"/>
      <c r="CKH1218" s="247"/>
      <c r="CKI1218" s="241"/>
      <c r="CKJ1218" s="242"/>
      <c r="CKK1218" s="243"/>
      <c r="CKL1218" s="243"/>
      <c r="CKM1218" s="244"/>
      <c r="CKN1218" s="245"/>
      <c r="CKO1218" s="246"/>
      <c r="CKP1218" s="247"/>
      <c r="CKQ1218" s="241"/>
      <c r="CKR1218" s="242"/>
      <c r="CKS1218" s="243"/>
      <c r="CKT1218" s="243"/>
      <c r="CKU1218" s="244"/>
      <c r="CKV1218" s="245"/>
      <c r="CKW1218" s="246"/>
      <c r="CKX1218" s="247"/>
      <c r="CKY1218" s="241"/>
      <c r="CKZ1218" s="242"/>
      <c r="CLA1218" s="243"/>
      <c r="CLB1218" s="243"/>
      <c r="CLC1218" s="244"/>
      <c r="CLD1218" s="245"/>
      <c r="CLE1218" s="246"/>
      <c r="CLF1218" s="247"/>
      <c r="CLG1218" s="241"/>
      <c r="CLH1218" s="242"/>
      <c r="CLI1218" s="243"/>
      <c r="CLJ1218" s="243"/>
      <c r="CLK1218" s="244"/>
      <c r="CLL1218" s="245"/>
      <c r="CLM1218" s="246"/>
      <c r="CLN1218" s="247"/>
      <c r="CLO1218" s="241"/>
      <c r="CLP1218" s="242"/>
      <c r="CLQ1218" s="243"/>
      <c r="CLR1218" s="243"/>
      <c r="CLS1218" s="244"/>
      <c r="CLT1218" s="245"/>
      <c r="CLU1218" s="246"/>
      <c r="CLV1218" s="247"/>
      <c r="CLW1218" s="241"/>
      <c r="CLX1218" s="242"/>
      <c r="CLY1218" s="243"/>
      <c r="CLZ1218" s="243"/>
      <c r="CMA1218" s="244"/>
      <c r="CMB1218" s="245"/>
      <c r="CMC1218" s="246"/>
      <c r="CMD1218" s="247"/>
      <c r="CME1218" s="241"/>
      <c r="CMF1218" s="242"/>
      <c r="CMG1218" s="243"/>
      <c r="CMH1218" s="243"/>
      <c r="CMI1218" s="244"/>
      <c r="CMJ1218" s="245"/>
      <c r="CMK1218" s="246"/>
      <c r="CML1218" s="247"/>
      <c r="CMM1218" s="241"/>
      <c r="CMN1218" s="242"/>
      <c r="CMO1218" s="243"/>
      <c r="CMP1218" s="243"/>
      <c r="CMQ1218" s="244"/>
      <c r="CMR1218" s="245"/>
      <c r="CMS1218" s="246"/>
      <c r="CMT1218" s="247"/>
      <c r="CMU1218" s="241"/>
      <c r="CMV1218" s="242"/>
      <c r="CMW1218" s="243"/>
      <c r="CMX1218" s="243"/>
      <c r="CMY1218" s="244"/>
      <c r="CMZ1218" s="245"/>
      <c r="CNA1218" s="246"/>
      <c r="CNB1218" s="247"/>
      <c r="CNC1218" s="241"/>
      <c r="CND1218" s="242"/>
      <c r="CNE1218" s="243"/>
      <c r="CNF1218" s="243"/>
      <c r="CNG1218" s="244"/>
      <c r="CNH1218" s="245"/>
      <c r="CNI1218" s="246"/>
      <c r="CNJ1218" s="247"/>
      <c r="CNK1218" s="241"/>
      <c r="CNL1218" s="242"/>
      <c r="CNM1218" s="243"/>
      <c r="CNN1218" s="243"/>
      <c r="CNO1218" s="244"/>
      <c r="CNP1218" s="245"/>
      <c r="CNQ1218" s="246"/>
      <c r="CNR1218" s="247"/>
      <c r="CNS1218" s="241"/>
      <c r="CNT1218" s="242"/>
      <c r="CNU1218" s="243"/>
      <c r="CNV1218" s="243"/>
      <c r="CNW1218" s="244"/>
      <c r="CNX1218" s="245"/>
      <c r="CNY1218" s="246"/>
      <c r="CNZ1218" s="247"/>
      <c r="COA1218" s="241"/>
      <c r="COB1218" s="242"/>
      <c r="COC1218" s="243"/>
      <c r="COD1218" s="243"/>
      <c r="COE1218" s="244"/>
      <c r="COF1218" s="245"/>
      <c r="COG1218" s="246"/>
      <c r="COH1218" s="247"/>
      <c r="COI1218" s="241"/>
      <c r="COJ1218" s="242"/>
      <c r="COK1218" s="243"/>
      <c r="COL1218" s="243"/>
      <c r="COM1218" s="244"/>
      <c r="CON1218" s="245"/>
      <c r="COO1218" s="246"/>
      <c r="COP1218" s="247"/>
      <c r="COQ1218" s="241"/>
      <c r="COR1218" s="242"/>
      <c r="COS1218" s="243"/>
      <c r="COT1218" s="243"/>
      <c r="COU1218" s="244"/>
      <c r="COV1218" s="245"/>
      <c r="COW1218" s="246"/>
      <c r="COX1218" s="247"/>
      <c r="COY1218" s="241"/>
      <c r="COZ1218" s="242"/>
      <c r="CPA1218" s="243"/>
      <c r="CPB1218" s="243"/>
      <c r="CPC1218" s="244"/>
      <c r="CPD1218" s="245"/>
      <c r="CPE1218" s="246"/>
      <c r="CPF1218" s="247"/>
      <c r="CPG1218" s="241"/>
      <c r="CPH1218" s="242"/>
      <c r="CPI1218" s="243"/>
      <c r="CPJ1218" s="243"/>
      <c r="CPK1218" s="244"/>
      <c r="CPL1218" s="245"/>
      <c r="CPM1218" s="246"/>
      <c r="CPN1218" s="247"/>
      <c r="CPO1218" s="241"/>
      <c r="CPP1218" s="242"/>
      <c r="CPQ1218" s="243"/>
      <c r="CPR1218" s="243"/>
      <c r="CPS1218" s="244"/>
      <c r="CPT1218" s="245"/>
      <c r="CPU1218" s="246"/>
      <c r="CPV1218" s="247"/>
      <c r="CPW1218" s="241"/>
      <c r="CPX1218" s="242"/>
      <c r="CPY1218" s="243"/>
      <c r="CPZ1218" s="243"/>
      <c r="CQA1218" s="244"/>
      <c r="CQB1218" s="245"/>
      <c r="CQC1218" s="246"/>
      <c r="CQD1218" s="247"/>
      <c r="CQE1218" s="241"/>
      <c r="CQF1218" s="242"/>
      <c r="CQG1218" s="243"/>
      <c r="CQH1218" s="243"/>
      <c r="CQI1218" s="244"/>
      <c r="CQJ1218" s="245"/>
      <c r="CQK1218" s="246"/>
      <c r="CQL1218" s="247"/>
      <c r="CQM1218" s="241"/>
      <c r="CQN1218" s="242"/>
      <c r="CQO1218" s="243"/>
      <c r="CQP1218" s="243"/>
      <c r="CQQ1218" s="244"/>
      <c r="CQR1218" s="245"/>
      <c r="CQS1218" s="246"/>
      <c r="CQT1218" s="247"/>
      <c r="CQU1218" s="241"/>
      <c r="CQV1218" s="242"/>
      <c r="CQW1218" s="243"/>
      <c r="CQX1218" s="243"/>
      <c r="CQY1218" s="244"/>
      <c r="CQZ1218" s="245"/>
      <c r="CRA1218" s="246"/>
      <c r="CRB1218" s="247"/>
      <c r="CRC1218" s="241"/>
      <c r="CRD1218" s="242"/>
      <c r="CRE1218" s="243"/>
      <c r="CRF1218" s="243"/>
      <c r="CRG1218" s="244"/>
      <c r="CRH1218" s="245"/>
      <c r="CRI1218" s="246"/>
      <c r="CRJ1218" s="247"/>
      <c r="CRK1218" s="241"/>
      <c r="CRL1218" s="242"/>
      <c r="CRM1218" s="243"/>
      <c r="CRN1218" s="243"/>
      <c r="CRO1218" s="244"/>
      <c r="CRP1218" s="245"/>
      <c r="CRQ1218" s="246"/>
      <c r="CRR1218" s="247"/>
      <c r="CRS1218" s="241"/>
      <c r="CRT1218" s="242"/>
      <c r="CRU1218" s="243"/>
      <c r="CRV1218" s="243"/>
      <c r="CRW1218" s="244"/>
      <c r="CRX1218" s="245"/>
      <c r="CRY1218" s="246"/>
      <c r="CRZ1218" s="247"/>
      <c r="CSA1218" s="241"/>
      <c r="CSB1218" s="242"/>
      <c r="CSC1218" s="243"/>
      <c r="CSD1218" s="243"/>
      <c r="CSE1218" s="244"/>
      <c r="CSF1218" s="245"/>
      <c r="CSG1218" s="246"/>
      <c r="CSH1218" s="247"/>
      <c r="CSI1218" s="241"/>
      <c r="CSJ1218" s="242"/>
      <c r="CSK1218" s="243"/>
      <c r="CSL1218" s="243"/>
      <c r="CSM1218" s="244"/>
      <c r="CSN1218" s="245"/>
      <c r="CSO1218" s="246"/>
      <c r="CSP1218" s="247"/>
      <c r="CSQ1218" s="241"/>
      <c r="CSR1218" s="242"/>
      <c r="CSS1218" s="243"/>
      <c r="CST1218" s="243"/>
      <c r="CSU1218" s="244"/>
      <c r="CSV1218" s="245"/>
      <c r="CSW1218" s="246"/>
      <c r="CSX1218" s="247"/>
      <c r="CSY1218" s="241"/>
      <c r="CSZ1218" s="242"/>
      <c r="CTA1218" s="243"/>
      <c r="CTB1218" s="243"/>
      <c r="CTC1218" s="244"/>
      <c r="CTD1218" s="245"/>
      <c r="CTE1218" s="246"/>
      <c r="CTF1218" s="247"/>
      <c r="CTG1218" s="241"/>
      <c r="CTH1218" s="242"/>
      <c r="CTI1218" s="243"/>
      <c r="CTJ1218" s="243"/>
      <c r="CTK1218" s="244"/>
      <c r="CTL1218" s="245"/>
      <c r="CTM1218" s="246"/>
      <c r="CTN1218" s="247"/>
      <c r="CTO1218" s="241"/>
      <c r="CTP1218" s="242"/>
      <c r="CTQ1218" s="243"/>
      <c r="CTR1218" s="243"/>
      <c r="CTS1218" s="244"/>
      <c r="CTT1218" s="245"/>
      <c r="CTU1218" s="246"/>
      <c r="CTV1218" s="247"/>
      <c r="CTW1218" s="241"/>
      <c r="CTX1218" s="242"/>
      <c r="CTY1218" s="243"/>
      <c r="CTZ1218" s="243"/>
      <c r="CUA1218" s="244"/>
      <c r="CUB1218" s="245"/>
      <c r="CUC1218" s="246"/>
      <c r="CUD1218" s="247"/>
      <c r="CUE1218" s="241"/>
      <c r="CUF1218" s="242"/>
      <c r="CUG1218" s="243"/>
      <c r="CUH1218" s="243"/>
      <c r="CUI1218" s="244"/>
      <c r="CUJ1218" s="245"/>
      <c r="CUK1218" s="246"/>
      <c r="CUL1218" s="247"/>
      <c r="CUM1218" s="241"/>
      <c r="CUN1218" s="242"/>
      <c r="CUO1218" s="243"/>
      <c r="CUP1218" s="243"/>
      <c r="CUQ1218" s="244"/>
      <c r="CUR1218" s="245"/>
      <c r="CUS1218" s="246"/>
      <c r="CUT1218" s="247"/>
      <c r="CUU1218" s="241"/>
      <c r="CUV1218" s="242"/>
      <c r="CUW1218" s="243"/>
      <c r="CUX1218" s="243"/>
      <c r="CUY1218" s="244"/>
      <c r="CUZ1218" s="245"/>
      <c r="CVA1218" s="246"/>
      <c r="CVB1218" s="247"/>
      <c r="CVC1218" s="241"/>
      <c r="CVD1218" s="242"/>
      <c r="CVE1218" s="243"/>
      <c r="CVF1218" s="243"/>
      <c r="CVG1218" s="244"/>
      <c r="CVH1218" s="245"/>
      <c r="CVI1218" s="246"/>
      <c r="CVJ1218" s="247"/>
      <c r="CVK1218" s="241"/>
      <c r="CVL1218" s="242"/>
      <c r="CVM1218" s="243"/>
      <c r="CVN1218" s="243"/>
      <c r="CVO1218" s="244"/>
      <c r="CVP1218" s="245"/>
      <c r="CVQ1218" s="246"/>
      <c r="CVR1218" s="247"/>
      <c r="CVS1218" s="241"/>
      <c r="CVT1218" s="242"/>
      <c r="CVU1218" s="243"/>
      <c r="CVV1218" s="243"/>
      <c r="CVW1218" s="244"/>
      <c r="CVX1218" s="245"/>
      <c r="CVY1218" s="246"/>
      <c r="CVZ1218" s="247"/>
      <c r="CWA1218" s="241"/>
      <c r="CWB1218" s="242"/>
      <c r="CWC1218" s="243"/>
      <c r="CWD1218" s="243"/>
      <c r="CWE1218" s="244"/>
      <c r="CWF1218" s="245"/>
      <c r="CWG1218" s="246"/>
      <c r="CWH1218" s="247"/>
      <c r="CWI1218" s="241"/>
      <c r="CWJ1218" s="242"/>
      <c r="CWK1218" s="243"/>
      <c r="CWL1218" s="243"/>
      <c r="CWM1218" s="244"/>
      <c r="CWN1218" s="245"/>
      <c r="CWO1218" s="246"/>
      <c r="CWP1218" s="247"/>
      <c r="CWQ1218" s="241"/>
      <c r="CWR1218" s="242"/>
      <c r="CWS1218" s="243"/>
      <c r="CWT1218" s="243"/>
      <c r="CWU1218" s="244"/>
      <c r="CWV1218" s="245"/>
      <c r="CWW1218" s="246"/>
      <c r="CWX1218" s="247"/>
      <c r="CWY1218" s="241"/>
      <c r="CWZ1218" s="242"/>
      <c r="CXA1218" s="243"/>
      <c r="CXB1218" s="243"/>
      <c r="CXC1218" s="244"/>
      <c r="CXD1218" s="245"/>
      <c r="CXE1218" s="246"/>
      <c r="CXF1218" s="247"/>
      <c r="CXG1218" s="241"/>
      <c r="CXH1218" s="242"/>
      <c r="CXI1218" s="243"/>
      <c r="CXJ1218" s="243"/>
      <c r="CXK1218" s="244"/>
      <c r="CXL1218" s="245"/>
      <c r="CXM1218" s="246"/>
      <c r="CXN1218" s="247"/>
      <c r="CXO1218" s="241"/>
      <c r="CXP1218" s="242"/>
      <c r="CXQ1218" s="243"/>
      <c r="CXR1218" s="243"/>
      <c r="CXS1218" s="244"/>
      <c r="CXT1218" s="245"/>
      <c r="CXU1218" s="246"/>
      <c r="CXV1218" s="247"/>
      <c r="CXW1218" s="241"/>
      <c r="CXX1218" s="242"/>
      <c r="CXY1218" s="243"/>
      <c r="CXZ1218" s="243"/>
      <c r="CYA1218" s="244"/>
      <c r="CYB1218" s="245"/>
      <c r="CYC1218" s="246"/>
      <c r="CYD1218" s="247"/>
      <c r="CYE1218" s="241"/>
      <c r="CYF1218" s="242"/>
      <c r="CYG1218" s="243"/>
      <c r="CYH1218" s="243"/>
      <c r="CYI1218" s="244"/>
      <c r="CYJ1218" s="245"/>
      <c r="CYK1218" s="246"/>
      <c r="CYL1218" s="247"/>
      <c r="CYM1218" s="241"/>
      <c r="CYN1218" s="242"/>
      <c r="CYO1218" s="243"/>
      <c r="CYP1218" s="243"/>
      <c r="CYQ1218" s="244"/>
      <c r="CYR1218" s="245"/>
      <c r="CYS1218" s="246"/>
      <c r="CYT1218" s="247"/>
      <c r="CYU1218" s="241"/>
      <c r="CYV1218" s="242"/>
      <c r="CYW1218" s="243"/>
      <c r="CYX1218" s="243"/>
      <c r="CYY1218" s="244"/>
      <c r="CYZ1218" s="245"/>
      <c r="CZA1218" s="246"/>
      <c r="CZB1218" s="247"/>
      <c r="CZC1218" s="241"/>
      <c r="CZD1218" s="242"/>
      <c r="CZE1218" s="243"/>
      <c r="CZF1218" s="243"/>
      <c r="CZG1218" s="244"/>
      <c r="CZH1218" s="245"/>
      <c r="CZI1218" s="246"/>
      <c r="CZJ1218" s="247"/>
      <c r="CZK1218" s="241"/>
      <c r="CZL1218" s="242"/>
      <c r="CZM1218" s="243"/>
      <c r="CZN1218" s="243"/>
      <c r="CZO1218" s="244"/>
      <c r="CZP1218" s="245"/>
      <c r="CZQ1218" s="246"/>
      <c r="CZR1218" s="247"/>
      <c r="CZS1218" s="241"/>
      <c r="CZT1218" s="242"/>
      <c r="CZU1218" s="243"/>
      <c r="CZV1218" s="243"/>
      <c r="CZW1218" s="244"/>
      <c r="CZX1218" s="245"/>
      <c r="CZY1218" s="246"/>
      <c r="CZZ1218" s="247"/>
      <c r="DAA1218" s="241"/>
      <c r="DAB1218" s="242"/>
      <c r="DAC1218" s="243"/>
      <c r="DAD1218" s="243"/>
      <c r="DAE1218" s="244"/>
      <c r="DAF1218" s="245"/>
      <c r="DAG1218" s="246"/>
      <c r="DAH1218" s="247"/>
      <c r="DAI1218" s="241"/>
      <c r="DAJ1218" s="242"/>
      <c r="DAK1218" s="243"/>
      <c r="DAL1218" s="243"/>
      <c r="DAM1218" s="244"/>
      <c r="DAN1218" s="245"/>
      <c r="DAO1218" s="246"/>
      <c r="DAP1218" s="247"/>
      <c r="DAQ1218" s="241"/>
      <c r="DAR1218" s="242"/>
      <c r="DAS1218" s="243"/>
      <c r="DAT1218" s="243"/>
      <c r="DAU1218" s="244"/>
      <c r="DAV1218" s="245"/>
      <c r="DAW1218" s="246"/>
      <c r="DAX1218" s="247"/>
      <c r="DAY1218" s="241"/>
      <c r="DAZ1218" s="242"/>
      <c r="DBA1218" s="243"/>
      <c r="DBB1218" s="243"/>
      <c r="DBC1218" s="244"/>
      <c r="DBD1218" s="245"/>
      <c r="DBE1218" s="246"/>
      <c r="DBF1218" s="247"/>
      <c r="DBG1218" s="241"/>
      <c r="DBH1218" s="242"/>
      <c r="DBI1218" s="243"/>
      <c r="DBJ1218" s="243"/>
      <c r="DBK1218" s="244"/>
      <c r="DBL1218" s="245"/>
      <c r="DBM1218" s="246"/>
      <c r="DBN1218" s="247"/>
      <c r="DBO1218" s="241"/>
      <c r="DBP1218" s="242"/>
      <c r="DBQ1218" s="243"/>
      <c r="DBR1218" s="243"/>
      <c r="DBS1218" s="244"/>
      <c r="DBT1218" s="245"/>
      <c r="DBU1218" s="246"/>
      <c r="DBV1218" s="247"/>
      <c r="DBW1218" s="241"/>
      <c r="DBX1218" s="242"/>
      <c r="DBY1218" s="243"/>
      <c r="DBZ1218" s="243"/>
      <c r="DCA1218" s="244"/>
      <c r="DCB1218" s="245"/>
      <c r="DCC1218" s="246"/>
      <c r="DCD1218" s="247"/>
      <c r="DCE1218" s="241"/>
      <c r="DCF1218" s="242"/>
      <c r="DCG1218" s="243"/>
      <c r="DCH1218" s="243"/>
      <c r="DCI1218" s="244"/>
      <c r="DCJ1218" s="245"/>
      <c r="DCK1218" s="246"/>
      <c r="DCL1218" s="247"/>
      <c r="DCM1218" s="241"/>
      <c r="DCN1218" s="242"/>
      <c r="DCO1218" s="243"/>
      <c r="DCP1218" s="243"/>
      <c r="DCQ1218" s="244"/>
      <c r="DCR1218" s="245"/>
      <c r="DCS1218" s="246"/>
      <c r="DCT1218" s="247"/>
      <c r="DCU1218" s="241"/>
      <c r="DCV1218" s="242"/>
      <c r="DCW1218" s="243"/>
      <c r="DCX1218" s="243"/>
      <c r="DCY1218" s="244"/>
      <c r="DCZ1218" s="245"/>
      <c r="DDA1218" s="246"/>
      <c r="DDB1218" s="247"/>
      <c r="DDC1218" s="241"/>
      <c r="DDD1218" s="242"/>
      <c r="DDE1218" s="243"/>
      <c r="DDF1218" s="243"/>
      <c r="DDG1218" s="244"/>
      <c r="DDH1218" s="245"/>
      <c r="DDI1218" s="246"/>
      <c r="DDJ1218" s="247"/>
      <c r="DDK1218" s="241"/>
      <c r="DDL1218" s="242"/>
      <c r="DDM1218" s="243"/>
      <c r="DDN1218" s="243"/>
      <c r="DDO1218" s="244"/>
      <c r="DDP1218" s="245"/>
      <c r="DDQ1218" s="246"/>
      <c r="DDR1218" s="247"/>
      <c r="DDS1218" s="241"/>
      <c r="DDT1218" s="242"/>
      <c r="DDU1218" s="243"/>
      <c r="DDV1218" s="243"/>
      <c r="DDW1218" s="244"/>
      <c r="DDX1218" s="245"/>
      <c r="DDY1218" s="246"/>
      <c r="DDZ1218" s="247"/>
      <c r="DEA1218" s="241"/>
      <c r="DEB1218" s="242"/>
      <c r="DEC1218" s="243"/>
      <c r="DED1218" s="243"/>
      <c r="DEE1218" s="244"/>
      <c r="DEF1218" s="245"/>
      <c r="DEG1218" s="246"/>
      <c r="DEH1218" s="247"/>
      <c r="DEI1218" s="241"/>
      <c r="DEJ1218" s="242"/>
      <c r="DEK1218" s="243"/>
      <c r="DEL1218" s="243"/>
      <c r="DEM1218" s="244"/>
      <c r="DEN1218" s="245"/>
      <c r="DEO1218" s="246"/>
      <c r="DEP1218" s="247"/>
      <c r="DEQ1218" s="241"/>
      <c r="DER1218" s="242"/>
      <c r="DES1218" s="243"/>
      <c r="DET1218" s="243"/>
      <c r="DEU1218" s="244"/>
      <c r="DEV1218" s="245"/>
      <c r="DEW1218" s="246"/>
      <c r="DEX1218" s="247"/>
      <c r="DEY1218" s="241"/>
      <c r="DEZ1218" s="242"/>
      <c r="DFA1218" s="243"/>
      <c r="DFB1218" s="243"/>
      <c r="DFC1218" s="244"/>
      <c r="DFD1218" s="245"/>
      <c r="DFE1218" s="246"/>
      <c r="DFF1218" s="247"/>
      <c r="DFG1218" s="241"/>
      <c r="DFH1218" s="242"/>
      <c r="DFI1218" s="243"/>
      <c r="DFJ1218" s="243"/>
      <c r="DFK1218" s="244"/>
      <c r="DFL1218" s="245"/>
      <c r="DFM1218" s="246"/>
      <c r="DFN1218" s="247"/>
      <c r="DFO1218" s="241"/>
      <c r="DFP1218" s="242"/>
      <c r="DFQ1218" s="243"/>
      <c r="DFR1218" s="243"/>
      <c r="DFS1218" s="244"/>
      <c r="DFT1218" s="245"/>
      <c r="DFU1218" s="246"/>
      <c r="DFV1218" s="247"/>
      <c r="DFW1218" s="241"/>
      <c r="DFX1218" s="242"/>
      <c r="DFY1218" s="243"/>
      <c r="DFZ1218" s="243"/>
      <c r="DGA1218" s="244"/>
      <c r="DGB1218" s="245"/>
      <c r="DGC1218" s="246"/>
      <c r="DGD1218" s="247"/>
      <c r="DGE1218" s="241"/>
      <c r="DGF1218" s="242"/>
      <c r="DGG1218" s="243"/>
      <c r="DGH1218" s="243"/>
      <c r="DGI1218" s="244"/>
      <c r="DGJ1218" s="245"/>
      <c r="DGK1218" s="246"/>
      <c r="DGL1218" s="247"/>
      <c r="DGM1218" s="241"/>
      <c r="DGN1218" s="242"/>
      <c r="DGO1218" s="243"/>
      <c r="DGP1218" s="243"/>
      <c r="DGQ1218" s="244"/>
      <c r="DGR1218" s="245"/>
      <c r="DGS1218" s="246"/>
      <c r="DGT1218" s="247"/>
      <c r="DGU1218" s="241"/>
      <c r="DGV1218" s="242"/>
      <c r="DGW1218" s="243"/>
      <c r="DGX1218" s="243"/>
      <c r="DGY1218" s="244"/>
      <c r="DGZ1218" s="245"/>
      <c r="DHA1218" s="246"/>
      <c r="DHB1218" s="247"/>
      <c r="DHC1218" s="241"/>
      <c r="DHD1218" s="242"/>
      <c r="DHE1218" s="243"/>
      <c r="DHF1218" s="243"/>
      <c r="DHG1218" s="244"/>
      <c r="DHH1218" s="245"/>
      <c r="DHI1218" s="246"/>
      <c r="DHJ1218" s="247"/>
      <c r="DHK1218" s="241"/>
      <c r="DHL1218" s="242"/>
      <c r="DHM1218" s="243"/>
      <c r="DHN1218" s="243"/>
      <c r="DHO1218" s="244"/>
      <c r="DHP1218" s="245"/>
      <c r="DHQ1218" s="246"/>
      <c r="DHR1218" s="247"/>
      <c r="DHS1218" s="241"/>
      <c r="DHT1218" s="242"/>
      <c r="DHU1218" s="243"/>
      <c r="DHV1218" s="243"/>
      <c r="DHW1218" s="244"/>
      <c r="DHX1218" s="245"/>
      <c r="DHY1218" s="246"/>
      <c r="DHZ1218" s="247"/>
      <c r="DIA1218" s="241"/>
      <c r="DIB1218" s="242"/>
      <c r="DIC1218" s="243"/>
      <c r="DID1218" s="243"/>
      <c r="DIE1218" s="244"/>
      <c r="DIF1218" s="245"/>
      <c r="DIG1218" s="246"/>
      <c r="DIH1218" s="247"/>
      <c r="DII1218" s="241"/>
      <c r="DIJ1218" s="242"/>
      <c r="DIK1218" s="243"/>
      <c r="DIL1218" s="243"/>
      <c r="DIM1218" s="244"/>
      <c r="DIN1218" s="245"/>
      <c r="DIO1218" s="246"/>
      <c r="DIP1218" s="247"/>
      <c r="DIQ1218" s="241"/>
      <c r="DIR1218" s="242"/>
      <c r="DIS1218" s="243"/>
      <c r="DIT1218" s="243"/>
      <c r="DIU1218" s="244"/>
      <c r="DIV1218" s="245"/>
      <c r="DIW1218" s="246"/>
      <c r="DIX1218" s="247"/>
      <c r="DIY1218" s="241"/>
      <c r="DIZ1218" s="242"/>
      <c r="DJA1218" s="243"/>
      <c r="DJB1218" s="243"/>
      <c r="DJC1218" s="244"/>
      <c r="DJD1218" s="245"/>
      <c r="DJE1218" s="246"/>
      <c r="DJF1218" s="247"/>
      <c r="DJG1218" s="241"/>
      <c r="DJH1218" s="242"/>
      <c r="DJI1218" s="243"/>
      <c r="DJJ1218" s="243"/>
      <c r="DJK1218" s="244"/>
      <c r="DJL1218" s="245"/>
      <c r="DJM1218" s="246"/>
      <c r="DJN1218" s="247"/>
      <c r="DJO1218" s="241"/>
      <c r="DJP1218" s="242"/>
      <c r="DJQ1218" s="243"/>
      <c r="DJR1218" s="243"/>
      <c r="DJS1218" s="244"/>
      <c r="DJT1218" s="245"/>
      <c r="DJU1218" s="246">
        <v>211</v>
      </c>
      <c r="DJV1218" s="247" t="e">
        <f>DJV1235+DJV1277+DJV1308+DJV1324+DJV1346+DJV1378+DJV1394+DJV1415+DJV1430+DJV1460+#REF!+DJV1500+#REF!+DJV1512+#REF!</f>
        <v>#REF!</v>
      </c>
      <c r="DJW1218" s="241" t="s">
        <v>29</v>
      </c>
      <c r="DJX1218" s="242" t="s">
        <v>25</v>
      </c>
      <c r="DJY1218" s="243">
        <v>7</v>
      </c>
      <c r="DJZ1218" s="243">
        <v>2</v>
      </c>
      <c r="DKA1218" s="244" t="s">
        <v>236</v>
      </c>
      <c r="DKB1218" s="245">
        <v>111</v>
      </c>
      <c r="DKC1218" s="246">
        <v>211</v>
      </c>
      <c r="DKD1218" s="247" t="e">
        <f>DKD1235+DKD1277+DKD1308+DKD1324+DKD1346+DKD1378+DKD1394+DKD1415+DKD1430+DKD1460+#REF!+DKD1500+#REF!+DKD1512+#REF!</f>
        <v>#REF!</v>
      </c>
      <c r="DKE1218" s="241" t="s">
        <v>29</v>
      </c>
      <c r="DKF1218" s="242" t="s">
        <v>25</v>
      </c>
      <c r="DKG1218" s="243">
        <v>7</v>
      </c>
      <c r="DKH1218" s="243">
        <v>2</v>
      </c>
      <c r="DKI1218" s="244" t="s">
        <v>236</v>
      </c>
      <c r="DKJ1218" s="245">
        <v>111</v>
      </c>
      <c r="DKK1218" s="246">
        <v>211</v>
      </c>
      <c r="DKL1218" s="247" t="e">
        <f>DKL1235+DKL1277+DKL1308+DKL1324+DKL1346+DKL1378+DKL1394+DKL1415+DKL1430+DKL1460+#REF!+DKL1500+#REF!+DKL1512+#REF!</f>
        <v>#REF!</v>
      </c>
      <c r="DKM1218" s="241" t="s">
        <v>29</v>
      </c>
      <c r="DKN1218" s="242" t="s">
        <v>25</v>
      </c>
      <c r="DKO1218" s="243">
        <v>7</v>
      </c>
      <c r="DKP1218" s="243">
        <v>2</v>
      </c>
      <c r="DKQ1218" s="244" t="s">
        <v>236</v>
      </c>
      <c r="DKR1218" s="245">
        <v>111</v>
      </c>
      <c r="DKS1218" s="246">
        <v>211</v>
      </c>
      <c r="DKT1218" s="247" t="e">
        <f>DKT1235+DKT1277+DKT1308+DKT1324+DKT1346+DKT1378+DKT1394+DKT1415+DKT1430+DKT1460+#REF!+DKT1500+#REF!+DKT1512+#REF!</f>
        <v>#REF!</v>
      </c>
      <c r="DKU1218" s="241" t="s">
        <v>29</v>
      </c>
      <c r="DKV1218" s="242" t="s">
        <v>25</v>
      </c>
      <c r="DKW1218" s="243">
        <v>7</v>
      </c>
      <c r="DKX1218" s="243">
        <v>2</v>
      </c>
      <c r="DKY1218" s="244" t="s">
        <v>236</v>
      </c>
      <c r="DKZ1218" s="245">
        <v>111</v>
      </c>
      <c r="DLA1218" s="246">
        <v>211</v>
      </c>
      <c r="DLB1218" s="247" t="e">
        <f>DLB1235+DLB1277+DLB1308+DLB1324+DLB1346+DLB1378+DLB1394+DLB1415+DLB1430+DLB1460+#REF!+DLB1500+#REF!+DLB1512+#REF!</f>
        <v>#REF!</v>
      </c>
      <c r="DLC1218" s="241" t="s">
        <v>29</v>
      </c>
      <c r="DLD1218" s="242" t="s">
        <v>25</v>
      </c>
      <c r="DLE1218" s="243">
        <v>7</v>
      </c>
      <c r="DLF1218" s="243">
        <v>2</v>
      </c>
      <c r="DLG1218" s="244" t="s">
        <v>236</v>
      </c>
      <c r="DLH1218" s="245">
        <v>111</v>
      </c>
      <c r="DLI1218" s="246">
        <v>211</v>
      </c>
      <c r="DLJ1218" s="247" t="e">
        <f>DLJ1235+DLJ1277+DLJ1308+DLJ1324+DLJ1346+DLJ1378+DLJ1394+DLJ1415+DLJ1430+DLJ1460+#REF!+DLJ1500+#REF!+DLJ1512+#REF!</f>
        <v>#REF!</v>
      </c>
      <c r="DLK1218" s="241" t="s">
        <v>29</v>
      </c>
      <c r="DLL1218" s="242" t="s">
        <v>25</v>
      </c>
      <c r="DLM1218" s="243">
        <v>7</v>
      </c>
      <c r="DLN1218" s="243">
        <v>2</v>
      </c>
      <c r="DLO1218" s="244" t="s">
        <v>236</v>
      </c>
      <c r="DLP1218" s="245">
        <v>111</v>
      </c>
      <c r="DLQ1218" s="246">
        <v>211</v>
      </c>
      <c r="DLR1218" s="247" t="e">
        <f>DLR1235+DLR1277+DLR1308+DLR1324+DLR1346+DLR1378+DLR1394+DLR1415+DLR1430+DLR1460+#REF!+DLR1500+#REF!+DLR1512+#REF!</f>
        <v>#REF!</v>
      </c>
      <c r="DLS1218" s="241" t="s">
        <v>29</v>
      </c>
      <c r="DLT1218" s="242" t="s">
        <v>25</v>
      </c>
      <c r="DLU1218" s="243">
        <v>7</v>
      </c>
      <c r="DLV1218" s="243">
        <v>2</v>
      </c>
      <c r="DLW1218" s="244" t="s">
        <v>236</v>
      </c>
      <c r="DLX1218" s="245">
        <v>111</v>
      </c>
      <c r="DLY1218" s="246">
        <v>211</v>
      </c>
      <c r="DLZ1218" s="247" t="e">
        <f>DLZ1235+DLZ1277+DLZ1308+DLZ1324+DLZ1346+DLZ1378+DLZ1394+DLZ1415+DLZ1430+DLZ1460+#REF!+DLZ1500+#REF!+DLZ1512+#REF!</f>
        <v>#REF!</v>
      </c>
      <c r="DMA1218" s="241" t="s">
        <v>29</v>
      </c>
      <c r="DMB1218" s="242" t="s">
        <v>25</v>
      </c>
      <c r="DMC1218" s="243">
        <v>7</v>
      </c>
      <c r="DMD1218" s="243">
        <v>2</v>
      </c>
      <c r="DME1218" s="244" t="s">
        <v>236</v>
      </c>
      <c r="DMF1218" s="245">
        <v>111</v>
      </c>
      <c r="DMG1218" s="246">
        <v>211</v>
      </c>
      <c r="DMH1218" s="247" t="e">
        <f>DMH1235+DMH1277+DMH1308+DMH1324+DMH1346+DMH1378+DMH1394+DMH1415+DMH1430+DMH1460+#REF!+DMH1500+#REF!+DMH1512+#REF!</f>
        <v>#REF!</v>
      </c>
      <c r="DMI1218" s="241" t="s">
        <v>29</v>
      </c>
      <c r="DMJ1218" s="242" t="s">
        <v>25</v>
      </c>
      <c r="DMK1218" s="243">
        <v>7</v>
      </c>
      <c r="DML1218" s="243">
        <v>2</v>
      </c>
      <c r="DMM1218" s="244" t="s">
        <v>236</v>
      </c>
      <c r="DMN1218" s="245">
        <v>111</v>
      </c>
      <c r="DMO1218" s="246">
        <v>211</v>
      </c>
      <c r="DMP1218" s="247" t="e">
        <f>DMP1235+DMP1277+DMP1308+DMP1324+DMP1346+DMP1378+DMP1394+DMP1415+DMP1430+DMP1460+#REF!+DMP1500+#REF!+DMP1512+#REF!</f>
        <v>#REF!</v>
      </c>
      <c r="DMQ1218" s="241" t="s">
        <v>29</v>
      </c>
      <c r="DMR1218" s="242" t="s">
        <v>25</v>
      </c>
      <c r="DMS1218" s="243">
        <v>7</v>
      </c>
      <c r="DMT1218" s="243">
        <v>2</v>
      </c>
      <c r="DMU1218" s="244" t="s">
        <v>236</v>
      </c>
      <c r="DMV1218" s="245">
        <v>111</v>
      </c>
      <c r="DMW1218" s="246">
        <v>211</v>
      </c>
      <c r="DMX1218" s="247" t="e">
        <f>DMX1235+DMX1277+DMX1308+DMX1324+DMX1346+DMX1378+DMX1394+DMX1415+DMX1430+DMX1460+#REF!+DMX1500+#REF!+DMX1512+#REF!</f>
        <v>#REF!</v>
      </c>
      <c r="DMY1218" s="241" t="s">
        <v>29</v>
      </c>
      <c r="DMZ1218" s="242" t="s">
        <v>25</v>
      </c>
      <c r="DNA1218" s="243">
        <v>7</v>
      </c>
      <c r="DNB1218" s="243">
        <v>2</v>
      </c>
      <c r="DNC1218" s="244" t="s">
        <v>236</v>
      </c>
      <c r="DND1218" s="245">
        <v>111</v>
      </c>
      <c r="DNE1218" s="246">
        <v>211</v>
      </c>
      <c r="DNF1218" s="247" t="e">
        <f>DNF1235+DNF1277+DNF1308+DNF1324+DNF1346+DNF1378+DNF1394+DNF1415+DNF1430+DNF1460+#REF!+DNF1500+#REF!+DNF1512+#REF!</f>
        <v>#REF!</v>
      </c>
      <c r="DNG1218" s="241" t="s">
        <v>29</v>
      </c>
      <c r="DNH1218" s="242" t="s">
        <v>25</v>
      </c>
      <c r="DNI1218" s="243">
        <v>7</v>
      </c>
      <c r="DNJ1218" s="243">
        <v>2</v>
      </c>
      <c r="DNK1218" s="244" t="s">
        <v>236</v>
      </c>
      <c r="DNL1218" s="245">
        <v>111</v>
      </c>
      <c r="DNM1218" s="246">
        <v>211</v>
      </c>
      <c r="DNN1218" s="247" t="e">
        <f>DNN1235+DNN1277+DNN1308+DNN1324+DNN1346+DNN1378+DNN1394+DNN1415+DNN1430+DNN1460+#REF!+DNN1500+#REF!+DNN1512+#REF!</f>
        <v>#REF!</v>
      </c>
      <c r="DNO1218" s="241" t="s">
        <v>29</v>
      </c>
      <c r="DNP1218" s="242" t="s">
        <v>25</v>
      </c>
      <c r="DNQ1218" s="243">
        <v>7</v>
      </c>
      <c r="DNR1218" s="243">
        <v>2</v>
      </c>
      <c r="DNS1218" s="244" t="s">
        <v>236</v>
      </c>
      <c r="DNT1218" s="245">
        <v>111</v>
      </c>
      <c r="DNU1218" s="246">
        <v>211</v>
      </c>
      <c r="DNV1218" s="247" t="e">
        <f>DNV1235+DNV1277+DNV1308+DNV1324+DNV1346+DNV1378+DNV1394+DNV1415+DNV1430+DNV1460+#REF!+DNV1500+#REF!+DNV1512+#REF!</f>
        <v>#REF!</v>
      </c>
      <c r="DNW1218" s="241" t="s">
        <v>29</v>
      </c>
      <c r="DNX1218" s="242" t="s">
        <v>25</v>
      </c>
      <c r="DNY1218" s="243">
        <v>7</v>
      </c>
      <c r="DNZ1218" s="243">
        <v>2</v>
      </c>
      <c r="DOA1218" s="244" t="s">
        <v>236</v>
      </c>
      <c r="DOB1218" s="245">
        <v>111</v>
      </c>
      <c r="DOC1218" s="246">
        <v>211</v>
      </c>
      <c r="DOD1218" s="247" t="e">
        <f>DOD1235+DOD1277+DOD1308+DOD1324+DOD1346+DOD1378+DOD1394+DOD1415+DOD1430+DOD1460+#REF!+DOD1500+#REF!+DOD1512+#REF!</f>
        <v>#REF!</v>
      </c>
      <c r="DOE1218" s="241" t="s">
        <v>29</v>
      </c>
      <c r="DOF1218" s="242" t="s">
        <v>25</v>
      </c>
      <c r="DOG1218" s="243">
        <v>7</v>
      </c>
      <c r="DOH1218" s="243">
        <v>2</v>
      </c>
      <c r="DOI1218" s="244" t="s">
        <v>236</v>
      </c>
      <c r="DOJ1218" s="245">
        <v>111</v>
      </c>
      <c r="DOK1218" s="246">
        <v>211</v>
      </c>
      <c r="DOL1218" s="247" t="e">
        <f>DOL1235+DOL1277+DOL1308+DOL1324+DOL1346+DOL1378+DOL1394+DOL1415+DOL1430+DOL1460+#REF!+DOL1500+#REF!+DOL1512+#REF!</f>
        <v>#REF!</v>
      </c>
      <c r="DOM1218" s="241" t="s">
        <v>29</v>
      </c>
      <c r="DON1218" s="242" t="s">
        <v>25</v>
      </c>
      <c r="DOO1218" s="243">
        <v>7</v>
      </c>
      <c r="DOP1218" s="243">
        <v>2</v>
      </c>
      <c r="DOQ1218" s="244" t="s">
        <v>236</v>
      </c>
      <c r="DOR1218" s="245">
        <v>111</v>
      </c>
      <c r="DOS1218" s="246">
        <v>211</v>
      </c>
      <c r="DOT1218" s="247" t="e">
        <f>DOT1235+DOT1277+DOT1308+DOT1324+DOT1346+DOT1378+DOT1394+DOT1415+DOT1430+DOT1460+#REF!+DOT1500+#REF!+DOT1512+#REF!</f>
        <v>#REF!</v>
      </c>
      <c r="DOU1218" s="241" t="s">
        <v>29</v>
      </c>
      <c r="DOV1218" s="242" t="s">
        <v>25</v>
      </c>
      <c r="DOW1218" s="243">
        <v>7</v>
      </c>
      <c r="DOX1218" s="243">
        <v>2</v>
      </c>
      <c r="DOY1218" s="244" t="s">
        <v>236</v>
      </c>
      <c r="DOZ1218" s="245">
        <v>111</v>
      </c>
      <c r="DPA1218" s="246">
        <v>211</v>
      </c>
      <c r="DPB1218" s="247" t="e">
        <f>DPB1235+DPB1277+DPB1308+DPB1324+DPB1346+DPB1378+DPB1394+DPB1415+DPB1430+DPB1460+#REF!+DPB1500+#REF!+DPB1512+#REF!</f>
        <v>#REF!</v>
      </c>
      <c r="DPC1218" s="241" t="s">
        <v>29</v>
      </c>
      <c r="DPD1218" s="242" t="s">
        <v>25</v>
      </c>
      <c r="DPE1218" s="243">
        <v>7</v>
      </c>
      <c r="DPF1218" s="243">
        <v>2</v>
      </c>
      <c r="DPG1218" s="244" t="s">
        <v>236</v>
      </c>
      <c r="DPH1218" s="245">
        <v>111</v>
      </c>
      <c r="DPI1218" s="246">
        <v>211</v>
      </c>
      <c r="DPJ1218" s="247" t="e">
        <f>DPJ1235+DPJ1277+DPJ1308+DPJ1324+DPJ1346+DPJ1378+DPJ1394+DPJ1415+DPJ1430+DPJ1460+#REF!+DPJ1500+#REF!+DPJ1512+#REF!</f>
        <v>#REF!</v>
      </c>
      <c r="DPK1218" s="241" t="s">
        <v>29</v>
      </c>
      <c r="DPL1218" s="242" t="s">
        <v>25</v>
      </c>
      <c r="DPM1218" s="243">
        <v>7</v>
      </c>
      <c r="DPN1218" s="243">
        <v>2</v>
      </c>
      <c r="DPO1218" s="244" t="s">
        <v>236</v>
      </c>
      <c r="DPP1218" s="245">
        <v>111</v>
      </c>
      <c r="DPQ1218" s="246">
        <v>211</v>
      </c>
      <c r="DPR1218" s="247" t="e">
        <f>DPR1235+DPR1277+DPR1308+DPR1324+DPR1346+DPR1378+DPR1394+DPR1415+DPR1430+DPR1460+#REF!+DPR1500+#REF!+DPR1512+#REF!</f>
        <v>#REF!</v>
      </c>
      <c r="DPS1218" s="241" t="s">
        <v>29</v>
      </c>
      <c r="DPT1218" s="242" t="s">
        <v>25</v>
      </c>
      <c r="DPU1218" s="243">
        <v>7</v>
      </c>
      <c r="DPV1218" s="243">
        <v>2</v>
      </c>
      <c r="DPW1218" s="244" t="s">
        <v>236</v>
      </c>
      <c r="DPX1218" s="245">
        <v>111</v>
      </c>
      <c r="DPY1218" s="246">
        <v>211</v>
      </c>
      <c r="DPZ1218" s="247" t="e">
        <f>DPZ1235+DPZ1277+DPZ1308+DPZ1324+DPZ1346+DPZ1378+DPZ1394+DPZ1415+DPZ1430+DPZ1460+#REF!+DPZ1500+#REF!+DPZ1512+#REF!</f>
        <v>#REF!</v>
      </c>
      <c r="DQA1218" s="241" t="s">
        <v>29</v>
      </c>
      <c r="DQB1218" s="242" t="s">
        <v>25</v>
      </c>
      <c r="DQC1218" s="243">
        <v>7</v>
      </c>
      <c r="DQD1218" s="243">
        <v>2</v>
      </c>
      <c r="DQE1218" s="244" t="s">
        <v>236</v>
      </c>
      <c r="DQF1218" s="245">
        <v>111</v>
      </c>
      <c r="DQG1218" s="246">
        <v>211</v>
      </c>
      <c r="DQH1218" s="247" t="e">
        <f>DQH1235+DQH1277+DQH1308+DQH1324+DQH1346+DQH1378+DQH1394+DQH1415+DQH1430+DQH1460+#REF!+DQH1500+#REF!+DQH1512+#REF!</f>
        <v>#REF!</v>
      </c>
      <c r="DQI1218" s="241" t="s">
        <v>29</v>
      </c>
      <c r="DQJ1218" s="242" t="s">
        <v>25</v>
      </c>
      <c r="DQK1218" s="243">
        <v>7</v>
      </c>
      <c r="DQL1218" s="243">
        <v>2</v>
      </c>
      <c r="DQM1218" s="244" t="s">
        <v>236</v>
      </c>
      <c r="DQN1218" s="245">
        <v>111</v>
      </c>
      <c r="DQO1218" s="246">
        <v>211</v>
      </c>
      <c r="DQP1218" s="247" t="e">
        <f>DQP1235+DQP1277+DQP1308+DQP1324+DQP1346+DQP1378+DQP1394+DQP1415+DQP1430+DQP1460+#REF!+DQP1500+#REF!+DQP1512+#REF!</f>
        <v>#REF!</v>
      </c>
      <c r="DQQ1218" s="241" t="s">
        <v>29</v>
      </c>
      <c r="DQR1218" s="242" t="s">
        <v>25</v>
      </c>
      <c r="DQS1218" s="243">
        <v>7</v>
      </c>
      <c r="DQT1218" s="243">
        <v>2</v>
      </c>
      <c r="DQU1218" s="244" t="s">
        <v>236</v>
      </c>
      <c r="DQV1218" s="245">
        <v>111</v>
      </c>
      <c r="DQW1218" s="246">
        <v>211</v>
      </c>
      <c r="DQX1218" s="247" t="e">
        <f>DQX1235+DQX1277+DQX1308+DQX1324+DQX1346+DQX1378+DQX1394+DQX1415+DQX1430+DQX1460+#REF!+DQX1500+#REF!+DQX1512+#REF!</f>
        <v>#REF!</v>
      </c>
      <c r="DQY1218" s="241" t="s">
        <v>29</v>
      </c>
      <c r="DQZ1218" s="242" t="s">
        <v>25</v>
      </c>
      <c r="DRA1218" s="243">
        <v>7</v>
      </c>
      <c r="DRB1218" s="243">
        <v>2</v>
      </c>
      <c r="DRC1218" s="244" t="s">
        <v>236</v>
      </c>
      <c r="DRD1218" s="245">
        <v>111</v>
      </c>
      <c r="DRE1218" s="246">
        <v>211</v>
      </c>
      <c r="DRF1218" s="247" t="e">
        <f>DRF1235+DRF1277+DRF1308+DRF1324+DRF1346+DRF1378+DRF1394+DRF1415+DRF1430+DRF1460+#REF!+DRF1500+#REF!+DRF1512+#REF!</f>
        <v>#REF!</v>
      </c>
      <c r="DRG1218" s="241" t="s">
        <v>29</v>
      </c>
      <c r="DRH1218" s="242" t="s">
        <v>25</v>
      </c>
      <c r="DRI1218" s="243">
        <v>7</v>
      </c>
      <c r="DRJ1218" s="243">
        <v>2</v>
      </c>
      <c r="DRK1218" s="244" t="s">
        <v>236</v>
      </c>
      <c r="DRL1218" s="245">
        <v>111</v>
      </c>
      <c r="DRM1218" s="246">
        <v>211</v>
      </c>
      <c r="DRN1218" s="247" t="e">
        <f>DRN1235+DRN1277+DRN1308+DRN1324+DRN1346+DRN1378+DRN1394+DRN1415+DRN1430+DRN1460+#REF!+DRN1500+#REF!+DRN1512+#REF!</f>
        <v>#REF!</v>
      </c>
      <c r="DRO1218" s="241" t="s">
        <v>29</v>
      </c>
      <c r="DRP1218" s="242" t="s">
        <v>25</v>
      </c>
      <c r="DRQ1218" s="243">
        <v>7</v>
      </c>
      <c r="DRR1218" s="243">
        <v>2</v>
      </c>
      <c r="DRS1218" s="244" t="s">
        <v>236</v>
      </c>
      <c r="DRT1218" s="245">
        <v>111</v>
      </c>
      <c r="DRU1218" s="246">
        <v>211</v>
      </c>
      <c r="DRV1218" s="247" t="e">
        <f>DRV1235+DRV1277+DRV1308+DRV1324+DRV1346+DRV1378+DRV1394+DRV1415+DRV1430+DRV1460+#REF!+DRV1500+#REF!+DRV1512+#REF!</f>
        <v>#REF!</v>
      </c>
      <c r="DRW1218" s="241" t="s">
        <v>29</v>
      </c>
      <c r="DRX1218" s="242" t="s">
        <v>25</v>
      </c>
      <c r="DRY1218" s="243">
        <v>7</v>
      </c>
      <c r="DRZ1218" s="243">
        <v>2</v>
      </c>
      <c r="DSA1218" s="244" t="s">
        <v>236</v>
      </c>
      <c r="DSB1218" s="245">
        <v>111</v>
      </c>
      <c r="DSC1218" s="246">
        <v>211</v>
      </c>
      <c r="DSD1218" s="247" t="e">
        <f>DSD1235+DSD1277+DSD1308+DSD1324+DSD1346+DSD1378+DSD1394+DSD1415+DSD1430+DSD1460+#REF!+DSD1500+#REF!+DSD1512+#REF!</f>
        <v>#REF!</v>
      </c>
      <c r="DSE1218" s="241" t="s">
        <v>29</v>
      </c>
      <c r="DSF1218" s="242" t="s">
        <v>25</v>
      </c>
      <c r="DSG1218" s="243">
        <v>7</v>
      </c>
      <c r="DSH1218" s="243">
        <v>2</v>
      </c>
      <c r="DSI1218" s="244" t="s">
        <v>236</v>
      </c>
      <c r="DSJ1218" s="245">
        <v>111</v>
      </c>
      <c r="DSK1218" s="246">
        <v>211</v>
      </c>
      <c r="DSL1218" s="247" t="e">
        <f>DSL1235+DSL1277+DSL1308+DSL1324+DSL1346+DSL1378+DSL1394+DSL1415+DSL1430+DSL1460+#REF!+DSL1500+#REF!+DSL1512+#REF!</f>
        <v>#REF!</v>
      </c>
      <c r="DSM1218" s="241" t="s">
        <v>29</v>
      </c>
      <c r="DSN1218" s="242" t="s">
        <v>25</v>
      </c>
      <c r="DSO1218" s="243">
        <v>7</v>
      </c>
      <c r="DSP1218" s="243">
        <v>2</v>
      </c>
      <c r="DSQ1218" s="244" t="s">
        <v>236</v>
      </c>
      <c r="DSR1218" s="245">
        <v>111</v>
      </c>
      <c r="DSS1218" s="246">
        <v>211</v>
      </c>
      <c r="DST1218" s="247" t="e">
        <f>DST1235+DST1277+DST1308+DST1324+DST1346+DST1378+DST1394+DST1415+DST1430+DST1460+#REF!+DST1500+#REF!+DST1512+#REF!</f>
        <v>#REF!</v>
      </c>
      <c r="DSU1218" s="241" t="s">
        <v>29</v>
      </c>
      <c r="DSV1218" s="242" t="s">
        <v>25</v>
      </c>
      <c r="DSW1218" s="243">
        <v>7</v>
      </c>
      <c r="DSX1218" s="243">
        <v>2</v>
      </c>
      <c r="DSY1218" s="244" t="s">
        <v>236</v>
      </c>
      <c r="DSZ1218" s="245">
        <v>111</v>
      </c>
      <c r="DTA1218" s="246">
        <v>211</v>
      </c>
      <c r="DTB1218" s="247" t="e">
        <f>DTB1235+DTB1277+DTB1308+DTB1324+DTB1346+DTB1378+DTB1394+DTB1415+DTB1430+DTB1460+#REF!+DTB1500+#REF!+DTB1512+#REF!</f>
        <v>#REF!</v>
      </c>
      <c r="DTC1218" s="241" t="s">
        <v>29</v>
      </c>
      <c r="DTD1218" s="242" t="s">
        <v>25</v>
      </c>
      <c r="DTE1218" s="243">
        <v>7</v>
      </c>
      <c r="DTF1218" s="243">
        <v>2</v>
      </c>
      <c r="DTG1218" s="244" t="s">
        <v>236</v>
      </c>
      <c r="DTH1218" s="245">
        <v>111</v>
      </c>
      <c r="DTI1218" s="246">
        <v>211</v>
      </c>
      <c r="DTJ1218" s="247" t="e">
        <f>DTJ1235+DTJ1277+DTJ1308+DTJ1324+DTJ1346+DTJ1378+DTJ1394+DTJ1415+DTJ1430+DTJ1460+#REF!+DTJ1500+#REF!+DTJ1512+#REF!</f>
        <v>#REF!</v>
      </c>
      <c r="DTK1218" s="241" t="s">
        <v>29</v>
      </c>
      <c r="DTL1218" s="242" t="s">
        <v>25</v>
      </c>
      <c r="DTM1218" s="243">
        <v>7</v>
      </c>
      <c r="DTN1218" s="243">
        <v>2</v>
      </c>
      <c r="DTO1218" s="244" t="s">
        <v>236</v>
      </c>
      <c r="DTP1218" s="245">
        <v>111</v>
      </c>
      <c r="DTQ1218" s="246">
        <v>211</v>
      </c>
      <c r="DTR1218" s="247" t="e">
        <f>DTR1235+DTR1277+DTR1308+DTR1324+DTR1346+DTR1378+DTR1394+DTR1415+DTR1430+DTR1460+#REF!+DTR1500+#REF!+DTR1512+#REF!</f>
        <v>#REF!</v>
      </c>
      <c r="DTS1218" s="241" t="s">
        <v>29</v>
      </c>
      <c r="DTT1218" s="242" t="s">
        <v>25</v>
      </c>
      <c r="DTU1218" s="243">
        <v>7</v>
      </c>
      <c r="DTV1218" s="243">
        <v>2</v>
      </c>
      <c r="DTW1218" s="244" t="s">
        <v>236</v>
      </c>
      <c r="DTX1218" s="245">
        <v>111</v>
      </c>
      <c r="DTY1218" s="246">
        <v>211</v>
      </c>
      <c r="DTZ1218" s="247" t="e">
        <f>DTZ1235+DTZ1277+DTZ1308+DTZ1324+DTZ1346+DTZ1378+DTZ1394+DTZ1415+DTZ1430+DTZ1460+#REF!+DTZ1500+#REF!+DTZ1512+#REF!</f>
        <v>#REF!</v>
      </c>
      <c r="DUA1218" s="241" t="s">
        <v>29</v>
      </c>
      <c r="DUB1218" s="242" t="s">
        <v>25</v>
      </c>
      <c r="DUC1218" s="243">
        <v>7</v>
      </c>
      <c r="DUD1218" s="243">
        <v>2</v>
      </c>
      <c r="DUE1218" s="244" t="s">
        <v>236</v>
      </c>
      <c r="DUF1218" s="245">
        <v>111</v>
      </c>
      <c r="DUG1218" s="246">
        <v>211</v>
      </c>
      <c r="DUH1218" s="247" t="e">
        <f>DUH1235+DUH1277+DUH1308+DUH1324+DUH1346+DUH1378+DUH1394+DUH1415+DUH1430+DUH1460+#REF!+DUH1500+#REF!+DUH1512+#REF!</f>
        <v>#REF!</v>
      </c>
      <c r="DUI1218" s="241" t="s">
        <v>29</v>
      </c>
      <c r="DUJ1218" s="242" t="s">
        <v>25</v>
      </c>
      <c r="DUK1218" s="243">
        <v>7</v>
      </c>
      <c r="DUL1218" s="243">
        <v>2</v>
      </c>
      <c r="DUM1218" s="244" t="s">
        <v>236</v>
      </c>
      <c r="DUN1218" s="245">
        <v>111</v>
      </c>
      <c r="DUO1218" s="246">
        <v>211</v>
      </c>
      <c r="DUP1218" s="247" t="e">
        <f>DUP1235+DUP1277+DUP1308+DUP1324+DUP1346+DUP1378+DUP1394+DUP1415+DUP1430+DUP1460+#REF!+DUP1500+#REF!+DUP1512+#REF!</f>
        <v>#REF!</v>
      </c>
      <c r="DUQ1218" s="241" t="s">
        <v>29</v>
      </c>
      <c r="DUR1218" s="242" t="s">
        <v>25</v>
      </c>
      <c r="DUS1218" s="243">
        <v>7</v>
      </c>
      <c r="DUT1218" s="243">
        <v>2</v>
      </c>
      <c r="DUU1218" s="244" t="s">
        <v>236</v>
      </c>
      <c r="DUV1218" s="245">
        <v>111</v>
      </c>
      <c r="DUW1218" s="246">
        <v>211</v>
      </c>
      <c r="DUX1218" s="247" t="e">
        <f>DUX1235+DUX1277+DUX1308+DUX1324+DUX1346+DUX1378+DUX1394+DUX1415+DUX1430+DUX1460+#REF!+DUX1500+#REF!+DUX1512+#REF!</f>
        <v>#REF!</v>
      </c>
      <c r="DUY1218" s="241" t="s">
        <v>29</v>
      </c>
      <c r="DUZ1218" s="242" t="s">
        <v>25</v>
      </c>
      <c r="DVA1218" s="243">
        <v>7</v>
      </c>
      <c r="DVB1218" s="243">
        <v>2</v>
      </c>
      <c r="DVC1218" s="244" t="s">
        <v>236</v>
      </c>
      <c r="DVD1218" s="245">
        <v>111</v>
      </c>
      <c r="DVE1218" s="246">
        <v>211</v>
      </c>
      <c r="DVF1218" s="247" t="e">
        <f>DVF1235+DVF1277+DVF1308+DVF1324+DVF1346+DVF1378+DVF1394+DVF1415+DVF1430+DVF1460+#REF!+DVF1500+#REF!+DVF1512+#REF!</f>
        <v>#REF!</v>
      </c>
      <c r="DVG1218" s="241" t="s">
        <v>29</v>
      </c>
      <c r="DVH1218" s="242" t="s">
        <v>25</v>
      </c>
      <c r="DVI1218" s="243">
        <v>7</v>
      </c>
      <c r="DVJ1218" s="243">
        <v>2</v>
      </c>
      <c r="DVK1218" s="244" t="s">
        <v>236</v>
      </c>
      <c r="DVL1218" s="245">
        <v>111</v>
      </c>
      <c r="DVM1218" s="246">
        <v>211</v>
      </c>
      <c r="DVN1218" s="247" t="e">
        <f>DVN1235+DVN1277+DVN1308+DVN1324+DVN1346+DVN1378+DVN1394+DVN1415+DVN1430+DVN1460+#REF!+DVN1500+#REF!+DVN1512+#REF!</f>
        <v>#REF!</v>
      </c>
      <c r="DVO1218" s="241" t="s">
        <v>29</v>
      </c>
      <c r="DVP1218" s="242" t="s">
        <v>25</v>
      </c>
      <c r="DVQ1218" s="243">
        <v>7</v>
      </c>
      <c r="DVR1218" s="243">
        <v>2</v>
      </c>
      <c r="DVS1218" s="244" t="s">
        <v>236</v>
      </c>
      <c r="DVT1218" s="245">
        <v>111</v>
      </c>
      <c r="DVU1218" s="246">
        <v>211</v>
      </c>
      <c r="DVV1218" s="247" t="e">
        <f>DVV1235+DVV1277+DVV1308+DVV1324+DVV1346+DVV1378+DVV1394+DVV1415+DVV1430+DVV1460+#REF!+DVV1500+#REF!+DVV1512+#REF!</f>
        <v>#REF!</v>
      </c>
      <c r="DVW1218" s="241" t="s">
        <v>29</v>
      </c>
      <c r="DVX1218" s="242" t="s">
        <v>25</v>
      </c>
      <c r="DVY1218" s="243">
        <v>7</v>
      </c>
      <c r="DVZ1218" s="243">
        <v>2</v>
      </c>
      <c r="DWA1218" s="244" t="s">
        <v>236</v>
      </c>
      <c r="DWB1218" s="245">
        <v>111</v>
      </c>
      <c r="DWC1218" s="246">
        <v>211</v>
      </c>
      <c r="DWD1218" s="247" t="e">
        <f>DWD1235+DWD1277+DWD1308+DWD1324+DWD1346+DWD1378+DWD1394+DWD1415+DWD1430+DWD1460+#REF!+DWD1500+#REF!+DWD1512+#REF!</f>
        <v>#REF!</v>
      </c>
      <c r="DWE1218" s="241" t="s">
        <v>29</v>
      </c>
      <c r="DWF1218" s="242" t="s">
        <v>25</v>
      </c>
      <c r="DWG1218" s="243">
        <v>7</v>
      </c>
      <c r="DWH1218" s="243">
        <v>2</v>
      </c>
      <c r="DWI1218" s="244" t="s">
        <v>236</v>
      </c>
      <c r="DWJ1218" s="245">
        <v>111</v>
      </c>
      <c r="DWK1218" s="246">
        <v>211</v>
      </c>
      <c r="DWL1218" s="247" t="e">
        <f>DWL1235+DWL1277+DWL1308+DWL1324+DWL1346+DWL1378+DWL1394+DWL1415+DWL1430+DWL1460+#REF!+DWL1500+#REF!+DWL1512+#REF!</f>
        <v>#REF!</v>
      </c>
      <c r="DWM1218" s="241" t="s">
        <v>29</v>
      </c>
      <c r="DWN1218" s="242" t="s">
        <v>25</v>
      </c>
      <c r="DWO1218" s="243">
        <v>7</v>
      </c>
      <c r="DWP1218" s="243">
        <v>2</v>
      </c>
      <c r="DWQ1218" s="244" t="s">
        <v>236</v>
      </c>
      <c r="DWR1218" s="245">
        <v>111</v>
      </c>
      <c r="DWS1218" s="246">
        <v>211</v>
      </c>
      <c r="DWT1218" s="247" t="e">
        <f>DWT1235+DWT1277+DWT1308+DWT1324+DWT1346+DWT1378+DWT1394+DWT1415+DWT1430+DWT1460+#REF!+DWT1500+#REF!+DWT1512+#REF!</f>
        <v>#REF!</v>
      </c>
      <c r="DWU1218" s="241" t="s">
        <v>29</v>
      </c>
      <c r="DWV1218" s="242" t="s">
        <v>25</v>
      </c>
      <c r="DWW1218" s="243">
        <v>7</v>
      </c>
      <c r="DWX1218" s="243">
        <v>2</v>
      </c>
      <c r="DWY1218" s="244" t="s">
        <v>236</v>
      </c>
      <c r="DWZ1218" s="245">
        <v>111</v>
      </c>
      <c r="DXA1218" s="246">
        <v>211</v>
      </c>
      <c r="DXB1218" s="247" t="e">
        <f>DXB1235+DXB1277+DXB1308+DXB1324+DXB1346+DXB1378+DXB1394+DXB1415+DXB1430+DXB1460+#REF!+DXB1500+#REF!+DXB1512+#REF!</f>
        <v>#REF!</v>
      </c>
      <c r="DXC1218" s="241" t="s">
        <v>29</v>
      </c>
      <c r="DXD1218" s="242" t="s">
        <v>25</v>
      </c>
      <c r="DXE1218" s="243">
        <v>7</v>
      </c>
      <c r="DXF1218" s="243">
        <v>2</v>
      </c>
      <c r="DXG1218" s="244" t="s">
        <v>236</v>
      </c>
      <c r="DXH1218" s="245">
        <v>111</v>
      </c>
      <c r="DXI1218" s="246">
        <v>211</v>
      </c>
      <c r="DXJ1218" s="247" t="e">
        <f>DXJ1235+DXJ1277+DXJ1308+DXJ1324+DXJ1346+DXJ1378+DXJ1394+DXJ1415+DXJ1430+DXJ1460+#REF!+DXJ1500+#REF!+DXJ1512+#REF!</f>
        <v>#REF!</v>
      </c>
      <c r="DXK1218" s="241" t="s">
        <v>29</v>
      </c>
      <c r="DXL1218" s="242" t="s">
        <v>25</v>
      </c>
      <c r="DXM1218" s="243">
        <v>7</v>
      </c>
      <c r="DXN1218" s="243">
        <v>2</v>
      </c>
      <c r="DXO1218" s="244" t="s">
        <v>236</v>
      </c>
      <c r="DXP1218" s="245">
        <v>111</v>
      </c>
      <c r="DXQ1218" s="246">
        <v>211</v>
      </c>
      <c r="DXR1218" s="247" t="e">
        <f>DXR1235+DXR1277+DXR1308+DXR1324+DXR1346+DXR1378+DXR1394+DXR1415+DXR1430+DXR1460+#REF!+DXR1500+#REF!+DXR1512+#REF!</f>
        <v>#REF!</v>
      </c>
      <c r="DXS1218" s="241" t="s">
        <v>29</v>
      </c>
      <c r="DXT1218" s="242" t="s">
        <v>25</v>
      </c>
      <c r="DXU1218" s="243">
        <v>7</v>
      </c>
      <c r="DXV1218" s="243">
        <v>2</v>
      </c>
      <c r="DXW1218" s="244" t="s">
        <v>236</v>
      </c>
      <c r="DXX1218" s="245">
        <v>111</v>
      </c>
      <c r="DXY1218" s="246">
        <v>211</v>
      </c>
      <c r="DXZ1218" s="247" t="e">
        <f>DXZ1235+DXZ1277+DXZ1308+DXZ1324+DXZ1346+DXZ1378+DXZ1394+DXZ1415+DXZ1430+DXZ1460+#REF!+DXZ1500+#REF!+DXZ1512+#REF!</f>
        <v>#REF!</v>
      </c>
      <c r="DYA1218" s="241" t="s">
        <v>29</v>
      </c>
      <c r="DYB1218" s="242" t="s">
        <v>25</v>
      </c>
      <c r="DYC1218" s="243">
        <v>7</v>
      </c>
      <c r="DYD1218" s="243">
        <v>2</v>
      </c>
      <c r="DYE1218" s="244" t="s">
        <v>236</v>
      </c>
      <c r="DYF1218" s="245">
        <v>111</v>
      </c>
      <c r="DYG1218" s="246">
        <v>211</v>
      </c>
      <c r="DYH1218" s="247" t="e">
        <f>DYH1235+DYH1277+DYH1308+DYH1324+DYH1346+DYH1378+DYH1394+DYH1415+DYH1430+DYH1460+#REF!+DYH1500+#REF!+DYH1512+#REF!</f>
        <v>#REF!</v>
      </c>
      <c r="DYI1218" s="241" t="s">
        <v>29</v>
      </c>
      <c r="DYJ1218" s="242" t="s">
        <v>25</v>
      </c>
      <c r="DYK1218" s="243">
        <v>7</v>
      </c>
      <c r="DYL1218" s="243">
        <v>2</v>
      </c>
      <c r="DYM1218" s="244" t="s">
        <v>236</v>
      </c>
      <c r="DYN1218" s="245">
        <v>111</v>
      </c>
      <c r="DYO1218" s="246">
        <v>211</v>
      </c>
      <c r="DYP1218" s="247" t="e">
        <f>DYP1235+DYP1277+DYP1308+DYP1324+DYP1346+DYP1378+DYP1394+DYP1415+DYP1430+DYP1460+#REF!+DYP1500+#REF!+DYP1512+#REF!</f>
        <v>#REF!</v>
      </c>
      <c r="DYQ1218" s="241" t="s">
        <v>29</v>
      </c>
      <c r="DYR1218" s="242" t="s">
        <v>25</v>
      </c>
      <c r="DYS1218" s="243">
        <v>7</v>
      </c>
      <c r="DYT1218" s="243">
        <v>2</v>
      </c>
      <c r="DYU1218" s="244" t="s">
        <v>236</v>
      </c>
      <c r="DYV1218" s="245">
        <v>111</v>
      </c>
      <c r="DYW1218" s="246">
        <v>211</v>
      </c>
      <c r="DYX1218" s="247" t="e">
        <f>DYX1235+DYX1277+DYX1308+DYX1324+DYX1346+DYX1378+DYX1394+DYX1415+DYX1430+DYX1460+#REF!+DYX1500+#REF!+DYX1512+#REF!</f>
        <v>#REF!</v>
      </c>
      <c r="DYY1218" s="241" t="s">
        <v>29</v>
      </c>
      <c r="DYZ1218" s="242" t="s">
        <v>25</v>
      </c>
      <c r="DZA1218" s="243">
        <v>7</v>
      </c>
      <c r="DZB1218" s="243">
        <v>2</v>
      </c>
      <c r="DZC1218" s="244" t="s">
        <v>236</v>
      </c>
      <c r="DZD1218" s="245">
        <v>111</v>
      </c>
      <c r="DZE1218" s="246">
        <v>211</v>
      </c>
      <c r="DZF1218" s="247" t="e">
        <f>DZF1235+DZF1277+DZF1308+DZF1324+DZF1346+DZF1378+DZF1394+DZF1415+DZF1430+DZF1460+#REF!+DZF1500+#REF!+DZF1512+#REF!</f>
        <v>#REF!</v>
      </c>
      <c r="DZG1218" s="241" t="s">
        <v>29</v>
      </c>
      <c r="DZH1218" s="242" t="s">
        <v>25</v>
      </c>
      <c r="DZI1218" s="243">
        <v>7</v>
      </c>
      <c r="DZJ1218" s="243">
        <v>2</v>
      </c>
      <c r="DZK1218" s="244" t="s">
        <v>236</v>
      </c>
      <c r="DZL1218" s="245">
        <v>111</v>
      </c>
      <c r="DZM1218" s="246">
        <v>211</v>
      </c>
      <c r="DZN1218" s="247" t="e">
        <f>DZN1235+DZN1277+DZN1308+DZN1324+DZN1346+DZN1378+DZN1394+DZN1415+DZN1430+DZN1460+#REF!+DZN1500+#REF!+DZN1512+#REF!</f>
        <v>#REF!</v>
      </c>
      <c r="DZO1218" s="241" t="s">
        <v>29</v>
      </c>
      <c r="DZP1218" s="242" t="s">
        <v>25</v>
      </c>
      <c r="DZQ1218" s="243">
        <v>7</v>
      </c>
      <c r="DZR1218" s="243">
        <v>2</v>
      </c>
      <c r="DZS1218" s="244" t="s">
        <v>236</v>
      </c>
      <c r="DZT1218" s="245">
        <v>111</v>
      </c>
      <c r="DZU1218" s="246">
        <v>211</v>
      </c>
      <c r="DZV1218" s="247" t="e">
        <f>DZV1235+DZV1277+DZV1308+DZV1324+DZV1346+DZV1378+DZV1394+DZV1415+DZV1430+DZV1460+#REF!+DZV1500+#REF!+DZV1512+#REF!</f>
        <v>#REF!</v>
      </c>
      <c r="DZW1218" s="241" t="s">
        <v>29</v>
      </c>
      <c r="DZX1218" s="242" t="s">
        <v>25</v>
      </c>
      <c r="DZY1218" s="243">
        <v>7</v>
      </c>
      <c r="DZZ1218" s="243">
        <v>2</v>
      </c>
      <c r="EAA1218" s="244" t="s">
        <v>236</v>
      </c>
      <c r="EAB1218" s="245">
        <v>111</v>
      </c>
      <c r="EAC1218" s="246">
        <v>211</v>
      </c>
      <c r="EAD1218" s="247" t="e">
        <f>EAD1235+EAD1277+EAD1308+EAD1324+EAD1346+EAD1378+EAD1394+EAD1415+EAD1430+EAD1460+#REF!+EAD1500+#REF!+EAD1512+#REF!</f>
        <v>#REF!</v>
      </c>
      <c r="EAE1218" s="241" t="s">
        <v>29</v>
      </c>
      <c r="EAF1218" s="242" t="s">
        <v>25</v>
      </c>
      <c r="EAG1218" s="243">
        <v>7</v>
      </c>
      <c r="EAH1218" s="243">
        <v>2</v>
      </c>
      <c r="EAI1218" s="244" t="s">
        <v>236</v>
      </c>
      <c r="EAJ1218" s="245">
        <v>111</v>
      </c>
      <c r="EAK1218" s="246">
        <v>211</v>
      </c>
      <c r="EAL1218" s="247" t="e">
        <f>EAL1235+EAL1277+EAL1308+EAL1324+EAL1346+EAL1378+EAL1394+EAL1415+EAL1430+EAL1460+#REF!+EAL1500+#REF!+EAL1512+#REF!</f>
        <v>#REF!</v>
      </c>
      <c r="EAM1218" s="241" t="s">
        <v>29</v>
      </c>
      <c r="EAN1218" s="242" t="s">
        <v>25</v>
      </c>
      <c r="EAO1218" s="243">
        <v>7</v>
      </c>
      <c r="EAP1218" s="243">
        <v>2</v>
      </c>
      <c r="EAQ1218" s="244" t="s">
        <v>236</v>
      </c>
      <c r="EAR1218" s="245">
        <v>111</v>
      </c>
      <c r="EAS1218" s="246">
        <v>211</v>
      </c>
      <c r="EAT1218" s="247" t="e">
        <f>EAT1235+EAT1277+EAT1308+EAT1324+EAT1346+EAT1378+EAT1394+EAT1415+EAT1430+EAT1460+#REF!+EAT1500+#REF!+EAT1512+#REF!</f>
        <v>#REF!</v>
      </c>
      <c r="EAU1218" s="241" t="s">
        <v>29</v>
      </c>
      <c r="EAV1218" s="242" t="s">
        <v>25</v>
      </c>
      <c r="EAW1218" s="243">
        <v>7</v>
      </c>
      <c r="EAX1218" s="243">
        <v>2</v>
      </c>
      <c r="EAY1218" s="244" t="s">
        <v>236</v>
      </c>
      <c r="EAZ1218" s="245">
        <v>111</v>
      </c>
      <c r="EBA1218" s="246">
        <v>211</v>
      </c>
      <c r="EBB1218" s="247" t="e">
        <f>EBB1235+EBB1277+EBB1308+EBB1324+EBB1346+EBB1378+EBB1394+EBB1415+EBB1430+EBB1460+#REF!+EBB1500+#REF!+EBB1512+#REF!</f>
        <v>#REF!</v>
      </c>
      <c r="EBC1218" s="241" t="s">
        <v>29</v>
      </c>
      <c r="EBD1218" s="242" t="s">
        <v>25</v>
      </c>
      <c r="EBE1218" s="243">
        <v>7</v>
      </c>
      <c r="EBF1218" s="243">
        <v>2</v>
      </c>
      <c r="EBG1218" s="244" t="s">
        <v>236</v>
      </c>
      <c r="EBH1218" s="245">
        <v>111</v>
      </c>
      <c r="EBI1218" s="246">
        <v>211</v>
      </c>
      <c r="EBJ1218" s="247" t="e">
        <f>EBJ1235+EBJ1277+EBJ1308+EBJ1324+EBJ1346+EBJ1378+EBJ1394+EBJ1415+EBJ1430+EBJ1460+#REF!+EBJ1500+#REF!+EBJ1512+#REF!</f>
        <v>#REF!</v>
      </c>
      <c r="EBK1218" s="241" t="s">
        <v>29</v>
      </c>
      <c r="EBL1218" s="242" t="s">
        <v>25</v>
      </c>
      <c r="EBM1218" s="243">
        <v>7</v>
      </c>
      <c r="EBN1218" s="243">
        <v>2</v>
      </c>
      <c r="EBO1218" s="244" t="s">
        <v>236</v>
      </c>
      <c r="EBP1218" s="245">
        <v>111</v>
      </c>
      <c r="EBQ1218" s="246">
        <v>211</v>
      </c>
      <c r="EBR1218" s="247" t="e">
        <f>EBR1235+EBR1277+EBR1308+EBR1324+EBR1346+EBR1378+EBR1394+EBR1415+EBR1430+EBR1460+#REF!+EBR1500+#REF!+EBR1512+#REF!</f>
        <v>#REF!</v>
      </c>
      <c r="EBS1218" s="241" t="s">
        <v>29</v>
      </c>
      <c r="EBT1218" s="242" t="s">
        <v>25</v>
      </c>
      <c r="EBU1218" s="243">
        <v>7</v>
      </c>
      <c r="EBV1218" s="243">
        <v>2</v>
      </c>
      <c r="EBW1218" s="244" t="s">
        <v>236</v>
      </c>
      <c r="EBX1218" s="245">
        <v>111</v>
      </c>
      <c r="EBY1218" s="246">
        <v>211</v>
      </c>
      <c r="EBZ1218" s="247" t="e">
        <f>EBZ1235+EBZ1277+EBZ1308+EBZ1324+EBZ1346+EBZ1378+EBZ1394+EBZ1415+EBZ1430+EBZ1460+#REF!+EBZ1500+#REF!+EBZ1512+#REF!</f>
        <v>#REF!</v>
      </c>
      <c r="ECA1218" s="241" t="s">
        <v>29</v>
      </c>
      <c r="ECB1218" s="242" t="s">
        <v>25</v>
      </c>
      <c r="ECC1218" s="243">
        <v>7</v>
      </c>
      <c r="ECD1218" s="243">
        <v>2</v>
      </c>
      <c r="ECE1218" s="244" t="s">
        <v>236</v>
      </c>
      <c r="ECF1218" s="245">
        <v>111</v>
      </c>
      <c r="ECG1218" s="246">
        <v>211</v>
      </c>
      <c r="ECH1218" s="247" t="e">
        <f>ECH1235+ECH1277+ECH1308+ECH1324+ECH1346+ECH1378+ECH1394+ECH1415+ECH1430+ECH1460+#REF!+ECH1500+#REF!+ECH1512+#REF!</f>
        <v>#REF!</v>
      </c>
      <c r="ECI1218" s="241" t="s">
        <v>29</v>
      </c>
      <c r="ECJ1218" s="242" t="s">
        <v>25</v>
      </c>
      <c r="ECK1218" s="243">
        <v>7</v>
      </c>
      <c r="ECL1218" s="243">
        <v>2</v>
      </c>
      <c r="ECM1218" s="244" t="s">
        <v>236</v>
      </c>
      <c r="ECN1218" s="245">
        <v>111</v>
      </c>
      <c r="ECO1218" s="246">
        <v>211</v>
      </c>
      <c r="ECP1218" s="247" t="e">
        <f>ECP1235+ECP1277+ECP1308+ECP1324+ECP1346+ECP1378+ECP1394+ECP1415+ECP1430+ECP1460+#REF!+ECP1500+#REF!+ECP1512+#REF!</f>
        <v>#REF!</v>
      </c>
      <c r="ECQ1218" s="241" t="s">
        <v>29</v>
      </c>
      <c r="ECR1218" s="242" t="s">
        <v>25</v>
      </c>
      <c r="ECS1218" s="243">
        <v>7</v>
      </c>
      <c r="ECT1218" s="243">
        <v>2</v>
      </c>
      <c r="ECU1218" s="244" t="s">
        <v>236</v>
      </c>
      <c r="ECV1218" s="245">
        <v>111</v>
      </c>
      <c r="ECW1218" s="246">
        <v>211</v>
      </c>
      <c r="ECX1218" s="247" t="e">
        <f>ECX1235+ECX1277+ECX1308+ECX1324+ECX1346+ECX1378+ECX1394+ECX1415+ECX1430+ECX1460+#REF!+ECX1500+#REF!+ECX1512+#REF!</f>
        <v>#REF!</v>
      </c>
      <c r="ECY1218" s="241" t="s">
        <v>29</v>
      </c>
      <c r="ECZ1218" s="242" t="s">
        <v>25</v>
      </c>
      <c r="EDA1218" s="243">
        <v>7</v>
      </c>
      <c r="EDB1218" s="243">
        <v>2</v>
      </c>
      <c r="EDC1218" s="244" t="s">
        <v>236</v>
      </c>
      <c r="EDD1218" s="245">
        <v>111</v>
      </c>
      <c r="EDE1218" s="246">
        <v>211</v>
      </c>
      <c r="EDF1218" s="247" t="e">
        <f>EDF1235+EDF1277+EDF1308+EDF1324+EDF1346+EDF1378+EDF1394+EDF1415+EDF1430+EDF1460+#REF!+EDF1500+#REF!+EDF1512+#REF!</f>
        <v>#REF!</v>
      </c>
      <c r="EDG1218" s="241" t="s">
        <v>29</v>
      </c>
      <c r="EDH1218" s="242" t="s">
        <v>25</v>
      </c>
      <c r="EDI1218" s="243">
        <v>7</v>
      </c>
      <c r="EDJ1218" s="243">
        <v>2</v>
      </c>
      <c r="EDK1218" s="244" t="s">
        <v>236</v>
      </c>
      <c r="EDL1218" s="245">
        <v>111</v>
      </c>
      <c r="EDM1218" s="246">
        <v>211</v>
      </c>
      <c r="EDN1218" s="247" t="e">
        <f>EDN1235+EDN1277+EDN1308+EDN1324+EDN1346+EDN1378+EDN1394+EDN1415+EDN1430+EDN1460+#REF!+EDN1500+#REF!+EDN1512+#REF!</f>
        <v>#REF!</v>
      </c>
      <c r="EDO1218" s="241" t="s">
        <v>29</v>
      </c>
      <c r="EDP1218" s="242" t="s">
        <v>25</v>
      </c>
      <c r="EDQ1218" s="243">
        <v>7</v>
      </c>
      <c r="EDR1218" s="243">
        <v>2</v>
      </c>
      <c r="EDS1218" s="244" t="s">
        <v>236</v>
      </c>
      <c r="EDT1218" s="245">
        <v>111</v>
      </c>
      <c r="EDU1218" s="246">
        <v>211</v>
      </c>
      <c r="EDV1218" s="247" t="e">
        <f>EDV1235+EDV1277+EDV1308+EDV1324+EDV1346+EDV1378+EDV1394+EDV1415+EDV1430+EDV1460+#REF!+EDV1500+#REF!+EDV1512+#REF!</f>
        <v>#REF!</v>
      </c>
      <c r="EDW1218" s="241" t="s">
        <v>29</v>
      </c>
      <c r="EDX1218" s="242" t="s">
        <v>25</v>
      </c>
      <c r="EDY1218" s="243">
        <v>7</v>
      </c>
      <c r="EDZ1218" s="243">
        <v>2</v>
      </c>
      <c r="EEA1218" s="244" t="s">
        <v>236</v>
      </c>
      <c r="EEB1218" s="245">
        <v>111</v>
      </c>
      <c r="EEC1218" s="246">
        <v>211</v>
      </c>
      <c r="EED1218" s="247" t="e">
        <f>EED1235+EED1277+EED1308+EED1324+EED1346+EED1378+EED1394+EED1415+EED1430+EED1460+#REF!+EED1500+#REF!+EED1512+#REF!</f>
        <v>#REF!</v>
      </c>
      <c r="EEE1218" s="241" t="s">
        <v>29</v>
      </c>
      <c r="EEF1218" s="242" t="s">
        <v>25</v>
      </c>
      <c r="EEG1218" s="243">
        <v>7</v>
      </c>
      <c r="EEH1218" s="243">
        <v>2</v>
      </c>
      <c r="EEI1218" s="244" t="s">
        <v>236</v>
      </c>
      <c r="EEJ1218" s="245">
        <v>111</v>
      </c>
      <c r="EEK1218" s="246">
        <v>211</v>
      </c>
      <c r="EEL1218" s="247" t="e">
        <f>EEL1235+EEL1277+EEL1308+EEL1324+EEL1346+EEL1378+EEL1394+EEL1415+EEL1430+EEL1460+#REF!+EEL1500+#REF!+EEL1512+#REF!</f>
        <v>#REF!</v>
      </c>
      <c r="EEM1218" s="241" t="s">
        <v>29</v>
      </c>
      <c r="EEN1218" s="242" t="s">
        <v>25</v>
      </c>
      <c r="EEO1218" s="243">
        <v>7</v>
      </c>
      <c r="EEP1218" s="243">
        <v>2</v>
      </c>
      <c r="EEQ1218" s="244" t="s">
        <v>236</v>
      </c>
      <c r="EER1218" s="245">
        <v>111</v>
      </c>
      <c r="EES1218" s="246">
        <v>211</v>
      </c>
      <c r="EET1218" s="247" t="e">
        <f>EET1235+EET1277+EET1308+EET1324+EET1346+EET1378+EET1394+EET1415+EET1430+EET1460+#REF!+EET1500+#REF!+EET1512+#REF!</f>
        <v>#REF!</v>
      </c>
      <c r="EEU1218" s="241" t="s">
        <v>29</v>
      </c>
      <c r="EEV1218" s="242" t="s">
        <v>25</v>
      </c>
      <c r="EEW1218" s="243">
        <v>7</v>
      </c>
      <c r="EEX1218" s="243">
        <v>2</v>
      </c>
      <c r="EEY1218" s="244" t="s">
        <v>236</v>
      </c>
      <c r="EEZ1218" s="245">
        <v>111</v>
      </c>
      <c r="EFA1218" s="246">
        <v>211</v>
      </c>
      <c r="EFB1218" s="247" t="e">
        <f>EFB1235+EFB1277+EFB1308+EFB1324+EFB1346+EFB1378+EFB1394+EFB1415+EFB1430+EFB1460+#REF!+EFB1500+#REF!+EFB1512+#REF!</f>
        <v>#REF!</v>
      </c>
      <c r="EFC1218" s="241" t="s">
        <v>29</v>
      </c>
      <c r="EFD1218" s="242" t="s">
        <v>25</v>
      </c>
      <c r="EFE1218" s="243">
        <v>7</v>
      </c>
      <c r="EFF1218" s="243">
        <v>2</v>
      </c>
      <c r="EFG1218" s="244" t="s">
        <v>236</v>
      </c>
      <c r="EFH1218" s="245">
        <v>111</v>
      </c>
      <c r="EFI1218" s="246">
        <v>211</v>
      </c>
      <c r="EFJ1218" s="247" t="e">
        <f>EFJ1235+EFJ1277+EFJ1308+EFJ1324+EFJ1346+EFJ1378+EFJ1394+EFJ1415+EFJ1430+EFJ1460+#REF!+EFJ1500+#REF!+EFJ1512+#REF!</f>
        <v>#REF!</v>
      </c>
      <c r="EFK1218" s="241" t="s">
        <v>29</v>
      </c>
      <c r="EFL1218" s="242" t="s">
        <v>25</v>
      </c>
      <c r="EFM1218" s="243">
        <v>7</v>
      </c>
      <c r="EFN1218" s="243">
        <v>2</v>
      </c>
      <c r="EFO1218" s="244" t="s">
        <v>236</v>
      </c>
      <c r="EFP1218" s="245">
        <v>111</v>
      </c>
      <c r="EFQ1218" s="246">
        <v>211</v>
      </c>
      <c r="EFR1218" s="247" t="e">
        <f>EFR1235+EFR1277+EFR1308+EFR1324+EFR1346+EFR1378+EFR1394+EFR1415+EFR1430+EFR1460+#REF!+EFR1500+#REF!+EFR1512+#REF!</f>
        <v>#REF!</v>
      </c>
      <c r="EFS1218" s="241" t="s">
        <v>29</v>
      </c>
      <c r="EFT1218" s="242" t="s">
        <v>25</v>
      </c>
      <c r="EFU1218" s="243">
        <v>7</v>
      </c>
      <c r="EFV1218" s="243">
        <v>2</v>
      </c>
      <c r="EFW1218" s="244" t="s">
        <v>236</v>
      </c>
      <c r="EFX1218" s="245">
        <v>111</v>
      </c>
      <c r="EFY1218" s="246">
        <v>211</v>
      </c>
      <c r="EFZ1218" s="247" t="e">
        <f>EFZ1235+EFZ1277+EFZ1308+EFZ1324+EFZ1346+EFZ1378+EFZ1394+EFZ1415+EFZ1430+EFZ1460+#REF!+EFZ1500+#REF!+EFZ1512+#REF!</f>
        <v>#REF!</v>
      </c>
      <c r="EGA1218" s="241" t="s">
        <v>29</v>
      </c>
      <c r="EGB1218" s="242" t="s">
        <v>25</v>
      </c>
      <c r="EGC1218" s="243">
        <v>7</v>
      </c>
      <c r="EGD1218" s="243">
        <v>2</v>
      </c>
      <c r="EGE1218" s="244" t="s">
        <v>236</v>
      </c>
      <c r="EGF1218" s="245">
        <v>111</v>
      </c>
      <c r="EGG1218" s="246">
        <v>211</v>
      </c>
      <c r="EGH1218" s="247" t="e">
        <f>EGH1235+EGH1277+EGH1308+EGH1324+EGH1346+EGH1378+EGH1394+EGH1415+EGH1430+EGH1460+#REF!+EGH1500+#REF!+EGH1512+#REF!</f>
        <v>#REF!</v>
      </c>
      <c r="EGI1218" s="241" t="s">
        <v>29</v>
      </c>
      <c r="EGJ1218" s="242" t="s">
        <v>25</v>
      </c>
      <c r="EGK1218" s="243">
        <v>7</v>
      </c>
      <c r="EGL1218" s="243">
        <v>2</v>
      </c>
      <c r="EGM1218" s="244" t="s">
        <v>236</v>
      </c>
      <c r="EGN1218" s="245">
        <v>111</v>
      </c>
      <c r="EGO1218" s="246">
        <v>211</v>
      </c>
      <c r="EGP1218" s="247" t="e">
        <f>EGP1235+EGP1277+EGP1308+EGP1324+EGP1346+EGP1378+EGP1394+EGP1415+EGP1430+EGP1460+#REF!+EGP1500+#REF!+EGP1512+#REF!</f>
        <v>#REF!</v>
      </c>
      <c r="EGQ1218" s="241" t="s">
        <v>29</v>
      </c>
      <c r="EGR1218" s="242" t="s">
        <v>25</v>
      </c>
      <c r="EGS1218" s="243">
        <v>7</v>
      </c>
      <c r="EGT1218" s="243">
        <v>2</v>
      </c>
      <c r="EGU1218" s="244" t="s">
        <v>236</v>
      </c>
      <c r="EGV1218" s="245">
        <v>111</v>
      </c>
      <c r="EGW1218" s="246">
        <v>211</v>
      </c>
      <c r="EGX1218" s="247" t="e">
        <f>EGX1235+EGX1277+EGX1308+EGX1324+EGX1346+EGX1378+EGX1394+EGX1415+EGX1430+EGX1460+#REF!+EGX1500+#REF!+EGX1512+#REF!</f>
        <v>#REF!</v>
      </c>
      <c r="EGY1218" s="241" t="s">
        <v>29</v>
      </c>
      <c r="EGZ1218" s="242" t="s">
        <v>25</v>
      </c>
      <c r="EHA1218" s="243">
        <v>7</v>
      </c>
      <c r="EHB1218" s="243">
        <v>2</v>
      </c>
      <c r="EHC1218" s="244" t="s">
        <v>236</v>
      </c>
      <c r="EHD1218" s="245">
        <v>111</v>
      </c>
      <c r="EHE1218" s="246">
        <v>211</v>
      </c>
      <c r="EHF1218" s="247" t="e">
        <f>EHF1235+EHF1277+EHF1308+EHF1324+EHF1346+EHF1378+EHF1394+EHF1415+EHF1430+EHF1460+#REF!+EHF1500+#REF!+EHF1512+#REF!</f>
        <v>#REF!</v>
      </c>
      <c r="EHG1218" s="241" t="s">
        <v>29</v>
      </c>
      <c r="EHH1218" s="242" t="s">
        <v>25</v>
      </c>
      <c r="EHI1218" s="243">
        <v>7</v>
      </c>
      <c r="EHJ1218" s="243">
        <v>2</v>
      </c>
      <c r="EHK1218" s="244" t="s">
        <v>236</v>
      </c>
      <c r="EHL1218" s="245">
        <v>111</v>
      </c>
      <c r="EHM1218" s="246">
        <v>211</v>
      </c>
      <c r="EHN1218" s="247" t="e">
        <f>EHN1235+EHN1277+EHN1308+EHN1324+EHN1346+EHN1378+EHN1394+EHN1415+EHN1430+EHN1460+#REF!+EHN1500+#REF!+EHN1512+#REF!</f>
        <v>#REF!</v>
      </c>
      <c r="EHO1218" s="241" t="s">
        <v>29</v>
      </c>
      <c r="EHP1218" s="242" t="s">
        <v>25</v>
      </c>
      <c r="EHQ1218" s="243">
        <v>7</v>
      </c>
      <c r="EHR1218" s="243">
        <v>2</v>
      </c>
      <c r="EHS1218" s="244" t="s">
        <v>236</v>
      </c>
      <c r="EHT1218" s="245">
        <v>111</v>
      </c>
      <c r="EHU1218" s="246">
        <v>211</v>
      </c>
      <c r="EHV1218" s="247" t="e">
        <f>EHV1235+EHV1277+EHV1308+EHV1324+EHV1346+EHV1378+EHV1394+EHV1415+EHV1430+EHV1460+#REF!+EHV1500+#REF!+EHV1512+#REF!</f>
        <v>#REF!</v>
      </c>
      <c r="EHW1218" s="241" t="s">
        <v>29</v>
      </c>
      <c r="EHX1218" s="242" t="s">
        <v>25</v>
      </c>
      <c r="EHY1218" s="243">
        <v>7</v>
      </c>
      <c r="EHZ1218" s="243">
        <v>2</v>
      </c>
      <c r="EIA1218" s="244" t="s">
        <v>236</v>
      </c>
      <c r="EIB1218" s="245">
        <v>111</v>
      </c>
      <c r="EIC1218" s="246">
        <v>211</v>
      </c>
      <c r="EID1218" s="247" t="e">
        <f>EID1235+EID1277+EID1308+EID1324+EID1346+EID1378+EID1394+EID1415+EID1430+EID1460+#REF!+EID1500+#REF!+EID1512+#REF!</f>
        <v>#REF!</v>
      </c>
      <c r="EIE1218" s="241" t="s">
        <v>29</v>
      </c>
      <c r="EIF1218" s="242" t="s">
        <v>25</v>
      </c>
      <c r="EIG1218" s="243">
        <v>7</v>
      </c>
      <c r="EIH1218" s="243">
        <v>2</v>
      </c>
      <c r="EII1218" s="244" t="s">
        <v>236</v>
      </c>
      <c r="EIJ1218" s="245">
        <v>111</v>
      </c>
      <c r="EIK1218" s="246">
        <v>211</v>
      </c>
      <c r="EIL1218" s="247" t="e">
        <f>EIL1235+EIL1277+EIL1308+EIL1324+EIL1346+EIL1378+EIL1394+EIL1415+EIL1430+EIL1460+#REF!+EIL1500+#REF!+EIL1512+#REF!</f>
        <v>#REF!</v>
      </c>
      <c r="EIM1218" s="241" t="s">
        <v>29</v>
      </c>
      <c r="EIN1218" s="242" t="s">
        <v>25</v>
      </c>
      <c r="EIO1218" s="243">
        <v>7</v>
      </c>
      <c r="EIP1218" s="243">
        <v>2</v>
      </c>
      <c r="EIQ1218" s="244" t="s">
        <v>236</v>
      </c>
      <c r="EIR1218" s="245">
        <v>111</v>
      </c>
      <c r="EIS1218" s="246">
        <v>211</v>
      </c>
      <c r="EIT1218" s="247" t="e">
        <f>EIT1235+EIT1277+EIT1308+EIT1324+EIT1346+EIT1378+EIT1394+EIT1415+EIT1430+EIT1460+#REF!+EIT1500+#REF!+EIT1512+#REF!</f>
        <v>#REF!</v>
      </c>
      <c r="EIU1218" s="241" t="s">
        <v>29</v>
      </c>
      <c r="EIV1218" s="242" t="s">
        <v>25</v>
      </c>
      <c r="EIW1218" s="243">
        <v>7</v>
      </c>
      <c r="EIX1218" s="243">
        <v>2</v>
      </c>
      <c r="EIY1218" s="244" t="s">
        <v>236</v>
      </c>
      <c r="EIZ1218" s="245">
        <v>111</v>
      </c>
      <c r="EJA1218" s="246">
        <v>211</v>
      </c>
      <c r="EJB1218" s="247" t="e">
        <f>EJB1235+EJB1277+EJB1308+EJB1324+EJB1346+EJB1378+EJB1394+EJB1415+EJB1430+EJB1460+#REF!+EJB1500+#REF!+EJB1512+#REF!</f>
        <v>#REF!</v>
      </c>
      <c r="EJC1218" s="241" t="s">
        <v>29</v>
      </c>
      <c r="EJD1218" s="242" t="s">
        <v>25</v>
      </c>
      <c r="EJE1218" s="243">
        <v>7</v>
      </c>
      <c r="EJF1218" s="243">
        <v>2</v>
      </c>
      <c r="EJG1218" s="244" t="s">
        <v>236</v>
      </c>
      <c r="EJH1218" s="245">
        <v>111</v>
      </c>
      <c r="EJI1218" s="246">
        <v>211</v>
      </c>
      <c r="EJJ1218" s="247" t="e">
        <f>EJJ1235+EJJ1277+EJJ1308+EJJ1324+EJJ1346+EJJ1378+EJJ1394+EJJ1415+EJJ1430+EJJ1460+#REF!+EJJ1500+#REF!+EJJ1512+#REF!</f>
        <v>#REF!</v>
      </c>
      <c r="EJK1218" s="241" t="s">
        <v>29</v>
      </c>
      <c r="EJL1218" s="242" t="s">
        <v>25</v>
      </c>
      <c r="EJM1218" s="243">
        <v>7</v>
      </c>
      <c r="EJN1218" s="243">
        <v>2</v>
      </c>
      <c r="EJO1218" s="244" t="s">
        <v>236</v>
      </c>
      <c r="EJP1218" s="245">
        <v>111</v>
      </c>
      <c r="EJQ1218" s="246">
        <v>211</v>
      </c>
      <c r="EJR1218" s="247" t="e">
        <f>EJR1235+EJR1277+EJR1308+EJR1324+EJR1346+EJR1378+EJR1394+EJR1415+EJR1430+EJR1460+#REF!+EJR1500+#REF!+EJR1512+#REF!</f>
        <v>#REF!</v>
      </c>
      <c r="EJS1218" s="241" t="s">
        <v>29</v>
      </c>
      <c r="EJT1218" s="242" t="s">
        <v>25</v>
      </c>
      <c r="EJU1218" s="243">
        <v>7</v>
      </c>
      <c r="EJV1218" s="243">
        <v>2</v>
      </c>
      <c r="EJW1218" s="244" t="s">
        <v>236</v>
      </c>
      <c r="EJX1218" s="245">
        <v>111</v>
      </c>
      <c r="EJY1218" s="246">
        <v>211</v>
      </c>
      <c r="EJZ1218" s="247" t="e">
        <f>EJZ1235+EJZ1277+EJZ1308+EJZ1324+EJZ1346+EJZ1378+EJZ1394+EJZ1415+EJZ1430+EJZ1460+#REF!+EJZ1500+#REF!+EJZ1512+#REF!</f>
        <v>#REF!</v>
      </c>
      <c r="EKA1218" s="241" t="s">
        <v>29</v>
      </c>
      <c r="EKB1218" s="242" t="s">
        <v>25</v>
      </c>
      <c r="EKC1218" s="243">
        <v>7</v>
      </c>
      <c r="EKD1218" s="243">
        <v>2</v>
      </c>
      <c r="EKE1218" s="244" t="s">
        <v>236</v>
      </c>
      <c r="EKF1218" s="245">
        <v>111</v>
      </c>
      <c r="EKG1218" s="246">
        <v>211</v>
      </c>
      <c r="EKH1218" s="247" t="e">
        <f>EKH1235+EKH1277+EKH1308+EKH1324+EKH1346+EKH1378+EKH1394+EKH1415+EKH1430+EKH1460+#REF!+EKH1500+#REF!+EKH1512+#REF!</f>
        <v>#REF!</v>
      </c>
      <c r="EKI1218" s="241" t="s">
        <v>29</v>
      </c>
      <c r="EKJ1218" s="242" t="s">
        <v>25</v>
      </c>
      <c r="EKK1218" s="243">
        <v>7</v>
      </c>
      <c r="EKL1218" s="243">
        <v>2</v>
      </c>
      <c r="EKM1218" s="244" t="s">
        <v>236</v>
      </c>
      <c r="EKN1218" s="245">
        <v>111</v>
      </c>
      <c r="EKO1218" s="246">
        <v>211</v>
      </c>
      <c r="EKP1218" s="247" t="e">
        <f>EKP1235+EKP1277+EKP1308+EKP1324+EKP1346+EKP1378+EKP1394+EKP1415+EKP1430+EKP1460+#REF!+EKP1500+#REF!+EKP1512+#REF!</f>
        <v>#REF!</v>
      </c>
      <c r="EKQ1218" s="241" t="s">
        <v>29</v>
      </c>
      <c r="EKR1218" s="242" t="s">
        <v>25</v>
      </c>
      <c r="EKS1218" s="243">
        <v>7</v>
      </c>
      <c r="EKT1218" s="243">
        <v>2</v>
      </c>
      <c r="EKU1218" s="244" t="s">
        <v>236</v>
      </c>
      <c r="EKV1218" s="245">
        <v>111</v>
      </c>
      <c r="EKW1218" s="246">
        <v>211</v>
      </c>
      <c r="EKX1218" s="247" t="e">
        <f>EKX1235+EKX1277+EKX1308+EKX1324+EKX1346+EKX1378+EKX1394+EKX1415+EKX1430+EKX1460+#REF!+EKX1500+#REF!+EKX1512+#REF!</f>
        <v>#REF!</v>
      </c>
      <c r="EKY1218" s="241" t="s">
        <v>29</v>
      </c>
      <c r="EKZ1218" s="242" t="s">
        <v>25</v>
      </c>
      <c r="ELA1218" s="243">
        <v>7</v>
      </c>
      <c r="ELB1218" s="243">
        <v>2</v>
      </c>
      <c r="ELC1218" s="244" t="s">
        <v>236</v>
      </c>
      <c r="ELD1218" s="245">
        <v>111</v>
      </c>
      <c r="ELE1218" s="246">
        <v>211</v>
      </c>
      <c r="ELF1218" s="247" t="e">
        <f>ELF1235+ELF1277+ELF1308+ELF1324+ELF1346+ELF1378+ELF1394+ELF1415+ELF1430+ELF1460+#REF!+ELF1500+#REF!+ELF1512+#REF!</f>
        <v>#REF!</v>
      </c>
      <c r="ELG1218" s="241" t="s">
        <v>29</v>
      </c>
      <c r="ELH1218" s="242" t="s">
        <v>25</v>
      </c>
      <c r="ELI1218" s="243">
        <v>7</v>
      </c>
      <c r="ELJ1218" s="243">
        <v>2</v>
      </c>
      <c r="ELK1218" s="244" t="s">
        <v>236</v>
      </c>
      <c r="ELL1218" s="245">
        <v>111</v>
      </c>
      <c r="ELM1218" s="246">
        <v>211</v>
      </c>
      <c r="ELN1218" s="247" t="e">
        <f>ELN1235+ELN1277+ELN1308+ELN1324+ELN1346+ELN1378+ELN1394+ELN1415+ELN1430+ELN1460+#REF!+ELN1500+#REF!+ELN1512+#REF!</f>
        <v>#REF!</v>
      </c>
      <c r="ELO1218" s="241" t="s">
        <v>29</v>
      </c>
      <c r="ELP1218" s="242" t="s">
        <v>25</v>
      </c>
      <c r="ELQ1218" s="243">
        <v>7</v>
      </c>
      <c r="ELR1218" s="243">
        <v>2</v>
      </c>
      <c r="ELS1218" s="244" t="s">
        <v>236</v>
      </c>
      <c r="ELT1218" s="245">
        <v>111</v>
      </c>
      <c r="ELU1218" s="246">
        <v>211</v>
      </c>
      <c r="ELV1218" s="247" t="e">
        <f>ELV1235+ELV1277+ELV1308+ELV1324+ELV1346+ELV1378+ELV1394+ELV1415+ELV1430+ELV1460+#REF!+ELV1500+#REF!+ELV1512+#REF!</f>
        <v>#REF!</v>
      </c>
      <c r="ELW1218" s="241" t="s">
        <v>29</v>
      </c>
      <c r="ELX1218" s="242" t="s">
        <v>25</v>
      </c>
      <c r="ELY1218" s="243">
        <v>7</v>
      </c>
      <c r="ELZ1218" s="243">
        <v>2</v>
      </c>
      <c r="EMA1218" s="244" t="s">
        <v>236</v>
      </c>
      <c r="EMB1218" s="245">
        <v>111</v>
      </c>
      <c r="EMC1218" s="246">
        <v>211</v>
      </c>
      <c r="EMD1218" s="247" t="e">
        <f>EMD1235+EMD1277+EMD1308+EMD1324+EMD1346+EMD1378+EMD1394+EMD1415+EMD1430+EMD1460+#REF!+EMD1500+#REF!+EMD1512+#REF!</f>
        <v>#REF!</v>
      </c>
      <c r="EME1218" s="241" t="s">
        <v>29</v>
      </c>
      <c r="EMF1218" s="242" t="s">
        <v>25</v>
      </c>
      <c r="EMG1218" s="243">
        <v>7</v>
      </c>
      <c r="EMH1218" s="243">
        <v>2</v>
      </c>
      <c r="EMI1218" s="244" t="s">
        <v>236</v>
      </c>
      <c r="EMJ1218" s="245">
        <v>111</v>
      </c>
      <c r="EMK1218" s="246">
        <v>211</v>
      </c>
      <c r="EML1218" s="247" t="e">
        <f>EML1235+EML1277+EML1308+EML1324+EML1346+EML1378+EML1394+EML1415+EML1430+EML1460+#REF!+EML1500+#REF!+EML1512+#REF!</f>
        <v>#REF!</v>
      </c>
      <c r="EMM1218" s="241" t="s">
        <v>29</v>
      </c>
      <c r="EMN1218" s="242" t="s">
        <v>25</v>
      </c>
      <c r="EMO1218" s="243">
        <v>7</v>
      </c>
      <c r="EMP1218" s="243">
        <v>2</v>
      </c>
      <c r="EMQ1218" s="244" t="s">
        <v>236</v>
      </c>
      <c r="EMR1218" s="245">
        <v>111</v>
      </c>
      <c r="EMS1218" s="246">
        <v>211</v>
      </c>
      <c r="EMT1218" s="247" t="e">
        <f>EMT1235+EMT1277+EMT1308+EMT1324+EMT1346+EMT1378+EMT1394+EMT1415+EMT1430+EMT1460+#REF!+EMT1500+#REF!+EMT1512+#REF!</f>
        <v>#REF!</v>
      </c>
      <c r="EMU1218" s="241" t="s">
        <v>29</v>
      </c>
      <c r="EMV1218" s="242" t="s">
        <v>25</v>
      </c>
      <c r="EMW1218" s="243">
        <v>7</v>
      </c>
      <c r="EMX1218" s="243">
        <v>2</v>
      </c>
      <c r="EMY1218" s="244" t="s">
        <v>236</v>
      </c>
      <c r="EMZ1218" s="245">
        <v>111</v>
      </c>
      <c r="ENA1218" s="246">
        <v>211</v>
      </c>
      <c r="ENB1218" s="247" t="e">
        <f>ENB1235+ENB1277+ENB1308+ENB1324+ENB1346+ENB1378+ENB1394+ENB1415+ENB1430+ENB1460+#REF!+ENB1500+#REF!+ENB1512+#REF!</f>
        <v>#REF!</v>
      </c>
      <c r="ENC1218" s="241" t="s">
        <v>29</v>
      </c>
      <c r="END1218" s="242" t="s">
        <v>25</v>
      </c>
      <c r="ENE1218" s="243">
        <v>7</v>
      </c>
      <c r="ENF1218" s="243">
        <v>2</v>
      </c>
      <c r="ENG1218" s="244" t="s">
        <v>236</v>
      </c>
      <c r="ENH1218" s="245">
        <v>111</v>
      </c>
      <c r="ENI1218" s="246">
        <v>211</v>
      </c>
      <c r="ENJ1218" s="247" t="e">
        <f>ENJ1235+ENJ1277+ENJ1308+ENJ1324+ENJ1346+ENJ1378+ENJ1394+ENJ1415+ENJ1430+ENJ1460+#REF!+ENJ1500+#REF!+ENJ1512+#REF!</f>
        <v>#REF!</v>
      </c>
      <c r="ENK1218" s="241" t="s">
        <v>29</v>
      </c>
      <c r="ENL1218" s="242" t="s">
        <v>25</v>
      </c>
      <c r="ENM1218" s="243">
        <v>7</v>
      </c>
      <c r="ENN1218" s="243">
        <v>2</v>
      </c>
      <c r="ENO1218" s="244" t="s">
        <v>236</v>
      </c>
      <c r="ENP1218" s="245">
        <v>111</v>
      </c>
      <c r="ENQ1218" s="246">
        <v>211</v>
      </c>
      <c r="ENR1218" s="247" t="e">
        <f>ENR1235+ENR1277+ENR1308+ENR1324+ENR1346+ENR1378+ENR1394+ENR1415+ENR1430+ENR1460+#REF!+ENR1500+#REF!+ENR1512+#REF!</f>
        <v>#REF!</v>
      </c>
      <c r="ENS1218" s="241" t="s">
        <v>29</v>
      </c>
      <c r="ENT1218" s="242" t="s">
        <v>25</v>
      </c>
      <c r="ENU1218" s="243">
        <v>7</v>
      </c>
      <c r="ENV1218" s="243">
        <v>2</v>
      </c>
      <c r="ENW1218" s="244" t="s">
        <v>236</v>
      </c>
      <c r="ENX1218" s="245">
        <v>111</v>
      </c>
      <c r="ENY1218" s="246">
        <v>211</v>
      </c>
      <c r="ENZ1218" s="247" t="e">
        <f>ENZ1235+ENZ1277+ENZ1308+ENZ1324+ENZ1346+ENZ1378+ENZ1394+ENZ1415+ENZ1430+ENZ1460+#REF!+ENZ1500+#REF!+ENZ1512+#REF!</f>
        <v>#REF!</v>
      </c>
      <c r="EOA1218" s="241" t="s">
        <v>29</v>
      </c>
      <c r="EOB1218" s="242" t="s">
        <v>25</v>
      </c>
      <c r="EOC1218" s="243">
        <v>7</v>
      </c>
      <c r="EOD1218" s="243">
        <v>2</v>
      </c>
      <c r="EOE1218" s="244" t="s">
        <v>236</v>
      </c>
      <c r="EOF1218" s="245">
        <v>111</v>
      </c>
      <c r="EOG1218" s="246">
        <v>211</v>
      </c>
      <c r="EOH1218" s="247" t="e">
        <f>EOH1235+EOH1277+EOH1308+EOH1324+EOH1346+EOH1378+EOH1394+EOH1415+EOH1430+EOH1460+#REF!+EOH1500+#REF!+EOH1512+#REF!</f>
        <v>#REF!</v>
      </c>
      <c r="EOI1218" s="241" t="s">
        <v>29</v>
      </c>
      <c r="EOJ1218" s="242" t="s">
        <v>25</v>
      </c>
      <c r="EOK1218" s="243">
        <v>7</v>
      </c>
      <c r="EOL1218" s="243">
        <v>2</v>
      </c>
      <c r="EOM1218" s="244" t="s">
        <v>236</v>
      </c>
      <c r="EON1218" s="245">
        <v>111</v>
      </c>
      <c r="EOO1218" s="246">
        <v>211</v>
      </c>
      <c r="EOP1218" s="247" t="e">
        <f>EOP1235+EOP1277+EOP1308+EOP1324+EOP1346+EOP1378+EOP1394+EOP1415+EOP1430+EOP1460+#REF!+EOP1500+#REF!+EOP1512+#REF!</f>
        <v>#REF!</v>
      </c>
      <c r="EOQ1218" s="241" t="s">
        <v>29</v>
      </c>
      <c r="EOR1218" s="242" t="s">
        <v>25</v>
      </c>
      <c r="EOS1218" s="243">
        <v>7</v>
      </c>
      <c r="EOT1218" s="243">
        <v>2</v>
      </c>
      <c r="EOU1218" s="244" t="s">
        <v>236</v>
      </c>
      <c r="EOV1218" s="245">
        <v>111</v>
      </c>
      <c r="EOW1218" s="246">
        <v>211</v>
      </c>
      <c r="EOX1218" s="247" t="e">
        <f>EOX1235+EOX1277+EOX1308+EOX1324+EOX1346+EOX1378+EOX1394+EOX1415+EOX1430+EOX1460+#REF!+EOX1500+#REF!+EOX1512+#REF!</f>
        <v>#REF!</v>
      </c>
      <c r="EOY1218" s="241" t="s">
        <v>29</v>
      </c>
      <c r="EOZ1218" s="242" t="s">
        <v>25</v>
      </c>
      <c r="EPA1218" s="243">
        <v>7</v>
      </c>
      <c r="EPB1218" s="243">
        <v>2</v>
      </c>
      <c r="EPC1218" s="244" t="s">
        <v>236</v>
      </c>
      <c r="EPD1218" s="245">
        <v>111</v>
      </c>
      <c r="EPE1218" s="246">
        <v>211</v>
      </c>
      <c r="EPF1218" s="247" t="e">
        <f>EPF1235+EPF1277+EPF1308+EPF1324+EPF1346+EPF1378+EPF1394+EPF1415+EPF1430+EPF1460+#REF!+EPF1500+#REF!+EPF1512+#REF!</f>
        <v>#REF!</v>
      </c>
      <c r="EPG1218" s="241" t="s">
        <v>29</v>
      </c>
      <c r="EPH1218" s="242" t="s">
        <v>25</v>
      </c>
      <c r="EPI1218" s="243">
        <v>7</v>
      </c>
      <c r="EPJ1218" s="243">
        <v>2</v>
      </c>
      <c r="EPK1218" s="244" t="s">
        <v>236</v>
      </c>
      <c r="EPL1218" s="245">
        <v>111</v>
      </c>
      <c r="EPM1218" s="246">
        <v>211</v>
      </c>
      <c r="EPN1218" s="247" t="e">
        <f>EPN1235+EPN1277+EPN1308+EPN1324+EPN1346+EPN1378+EPN1394+EPN1415+EPN1430+EPN1460+#REF!+EPN1500+#REF!+EPN1512+#REF!</f>
        <v>#REF!</v>
      </c>
      <c r="EPO1218" s="241" t="s">
        <v>29</v>
      </c>
      <c r="EPP1218" s="242" t="s">
        <v>25</v>
      </c>
      <c r="EPQ1218" s="243">
        <v>7</v>
      </c>
      <c r="EPR1218" s="243">
        <v>2</v>
      </c>
      <c r="EPS1218" s="244" t="s">
        <v>236</v>
      </c>
      <c r="EPT1218" s="245">
        <v>111</v>
      </c>
      <c r="EPU1218" s="246">
        <v>211</v>
      </c>
      <c r="EPV1218" s="247" t="e">
        <f>EPV1235+EPV1277+EPV1308+EPV1324+EPV1346+EPV1378+EPV1394+EPV1415+EPV1430+EPV1460+#REF!+EPV1500+#REF!+EPV1512+#REF!</f>
        <v>#REF!</v>
      </c>
      <c r="EPW1218" s="241" t="s">
        <v>29</v>
      </c>
      <c r="EPX1218" s="242" t="s">
        <v>25</v>
      </c>
      <c r="EPY1218" s="243">
        <v>7</v>
      </c>
      <c r="EPZ1218" s="243">
        <v>2</v>
      </c>
      <c r="EQA1218" s="244" t="s">
        <v>236</v>
      </c>
      <c r="EQB1218" s="245">
        <v>111</v>
      </c>
      <c r="EQC1218" s="246">
        <v>211</v>
      </c>
      <c r="EQD1218" s="247" t="e">
        <f>EQD1235+EQD1277+EQD1308+EQD1324+EQD1346+EQD1378+EQD1394+EQD1415+EQD1430+EQD1460+#REF!+EQD1500+#REF!+EQD1512+#REF!</f>
        <v>#REF!</v>
      </c>
      <c r="EQE1218" s="241" t="s">
        <v>29</v>
      </c>
      <c r="EQF1218" s="242" t="s">
        <v>25</v>
      </c>
      <c r="EQG1218" s="243">
        <v>7</v>
      </c>
      <c r="EQH1218" s="243">
        <v>2</v>
      </c>
      <c r="EQI1218" s="244" t="s">
        <v>236</v>
      </c>
      <c r="EQJ1218" s="245">
        <v>111</v>
      </c>
      <c r="EQK1218" s="246">
        <v>211</v>
      </c>
      <c r="EQL1218" s="247" t="e">
        <f>EQL1235+EQL1277+EQL1308+EQL1324+EQL1346+EQL1378+EQL1394+EQL1415+EQL1430+EQL1460+#REF!+EQL1500+#REF!+EQL1512+#REF!</f>
        <v>#REF!</v>
      </c>
      <c r="EQM1218" s="241" t="s">
        <v>29</v>
      </c>
      <c r="EQN1218" s="242" t="s">
        <v>25</v>
      </c>
      <c r="EQO1218" s="243">
        <v>7</v>
      </c>
      <c r="EQP1218" s="243">
        <v>2</v>
      </c>
      <c r="EQQ1218" s="244" t="s">
        <v>236</v>
      </c>
      <c r="EQR1218" s="245">
        <v>111</v>
      </c>
      <c r="EQS1218" s="246">
        <v>211</v>
      </c>
      <c r="EQT1218" s="247" t="e">
        <f>EQT1235+EQT1277+EQT1308+EQT1324+EQT1346+EQT1378+EQT1394+EQT1415+EQT1430+EQT1460+#REF!+EQT1500+#REF!+EQT1512+#REF!</f>
        <v>#REF!</v>
      </c>
      <c r="EQU1218" s="241" t="s">
        <v>29</v>
      </c>
      <c r="EQV1218" s="242" t="s">
        <v>25</v>
      </c>
      <c r="EQW1218" s="243">
        <v>7</v>
      </c>
      <c r="EQX1218" s="243">
        <v>2</v>
      </c>
      <c r="EQY1218" s="244" t="s">
        <v>236</v>
      </c>
      <c r="EQZ1218" s="245">
        <v>111</v>
      </c>
      <c r="ERA1218" s="246">
        <v>211</v>
      </c>
      <c r="ERB1218" s="247" t="e">
        <f>ERB1235+ERB1277+ERB1308+ERB1324+ERB1346+ERB1378+ERB1394+ERB1415+ERB1430+ERB1460+#REF!+ERB1500+#REF!+ERB1512+#REF!</f>
        <v>#REF!</v>
      </c>
      <c r="ERC1218" s="241" t="s">
        <v>29</v>
      </c>
      <c r="ERD1218" s="242" t="s">
        <v>25</v>
      </c>
      <c r="ERE1218" s="243">
        <v>7</v>
      </c>
      <c r="ERF1218" s="243">
        <v>2</v>
      </c>
      <c r="ERG1218" s="244" t="s">
        <v>236</v>
      </c>
      <c r="ERH1218" s="245">
        <v>111</v>
      </c>
      <c r="ERI1218" s="246">
        <v>211</v>
      </c>
      <c r="ERJ1218" s="247" t="e">
        <f>ERJ1235+ERJ1277+ERJ1308+ERJ1324+ERJ1346+ERJ1378+ERJ1394+ERJ1415+ERJ1430+ERJ1460+#REF!+ERJ1500+#REF!+ERJ1512+#REF!</f>
        <v>#REF!</v>
      </c>
      <c r="ERK1218" s="241" t="s">
        <v>29</v>
      </c>
      <c r="ERL1218" s="242" t="s">
        <v>25</v>
      </c>
      <c r="ERM1218" s="243">
        <v>7</v>
      </c>
      <c r="ERN1218" s="243">
        <v>2</v>
      </c>
      <c r="ERO1218" s="244" t="s">
        <v>236</v>
      </c>
      <c r="ERP1218" s="245">
        <v>111</v>
      </c>
      <c r="ERQ1218" s="246">
        <v>211</v>
      </c>
      <c r="ERR1218" s="247" t="e">
        <f>ERR1235+ERR1277+ERR1308+ERR1324+ERR1346+ERR1378+ERR1394+ERR1415+ERR1430+ERR1460+#REF!+ERR1500+#REF!+ERR1512+#REF!</f>
        <v>#REF!</v>
      </c>
      <c r="ERS1218" s="241" t="s">
        <v>29</v>
      </c>
      <c r="ERT1218" s="242" t="s">
        <v>25</v>
      </c>
      <c r="ERU1218" s="243">
        <v>7</v>
      </c>
      <c r="ERV1218" s="243">
        <v>2</v>
      </c>
      <c r="ERW1218" s="244" t="s">
        <v>236</v>
      </c>
      <c r="ERX1218" s="245">
        <v>111</v>
      </c>
      <c r="ERY1218" s="246">
        <v>211</v>
      </c>
      <c r="ERZ1218" s="247" t="e">
        <f>ERZ1235+ERZ1277+ERZ1308+ERZ1324+ERZ1346+ERZ1378+ERZ1394+ERZ1415+ERZ1430+ERZ1460+#REF!+ERZ1500+#REF!+ERZ1512+#REF!</f>
        <v>#REF!</v>
      </c>
      <c r="ESA1218" s="241" t="s">
        <v>29</v>
      </c>
      <c r="ESB1218" s="242" t="s">
        <v>25</v>
      </c>
      <c r="ESC1218" s="243">
        <v>7</v>
      </c>
      <c r="ESD1218" s="243">
        <v>2</v>
      </c>
      <c r="ESE1218" s="244" t="s">
        <v>236</v>
      </c>
      <c r="ESF1218" s="245">
        <v>111</v>
      </c>
      <c r="ESG1218" s="246">
        <v>211</v>
      </c>
      <c r="ESH1218" s="247" t="e">
        <f>ESH1235+ESH1277+ESH1308+ESH1324+ESH1346+ESH1378+ESH1394+ESH1415+ESH1430+ESH1460+#REF!+ESH1500+#REF!+ESH1512+#REF!</f>
        <v>#REF!</v>
      </c>
      <c r="ESI1218" s="241" t="s">
        <v>29</v>
      </c>
      <c r="ESJ1218" s="242" t="s">
        <v>25</v>
      </c>
      <c r="ESK1218" s="243">
        <v>7</v>
      </c>
      <c r="ESL1218" s="243">
        <v>2</v>
      </c>
      <c r="ESM1218" s="244" t="s">
        <v>236</v>
      </c>
      <c r="ESN1218" s="245">
        <v>111</v>
      </c>
      <c r="ESO1218" s="246">
        <v>211</v>
      </c>
      <c r="ESP1218" s="247" t="e">
        <f>ESP1235+ESP1277+ESP1308+ESP1324+ESP1346+ESP1378+ESP1394+ESP1415+ESP1430+ESP1460+#REF!+ESP1500+#REF!+ESP1512+#REF!</f>
        <v>#REF!</v>
      </c>
      <c r="ESQ1218" s="241" t="s">
        <v>29</v>
      </c>
      <c r="ESR1218" s="242" t="s">
        <v>25</v>
      </c>
      <c r="ESS1218" s="243">
        <v>7</v>
      </c>
      <c r="EST1218" s="243">
        <v>2</v>
      </c>
      <c r="ESU1218" s="244" t="s">
        <v>236</v>
      </c>
      <c r="ESV1218" s="245">
        <v>111</v>
      </c>
      <c r="ESW1218" s="246">
        <v>211</v>
      </c>
      <c r="ESX1218" s="247" t="e">
        <f>ESX1235+ESX1277+ESX1308+ESX1324+ESX1346+ESX1378+ESX1394+ESX1415+ESX1430+ESX1460+#REF!+ESX1500+#REF!+ESX1512+#REF!</f>
        <v>#REF!</v>
      </c>
      <c r="ESY1218" s="241" t="s">
        <v>29</v>
      </c>
      <c r="ESZ1218" s="242" t="s">
        <v>25</v>
      </c>
      <c r="ETA1218" s="243">
        <v>7</v>
      </c>
      <c r="ETB1218" s="243">
        <v>2</v>
      </c>
      <c r="ETC1218" s="244" t="s">
        <v>236</v>
      </c>
      <c r="ETD1218" s="245">
        <v>111</v>
      </c>
      <c r="ETE1218" s="246">
        <v>211</v>
      </c>
      <c r="ETF1218" s="247" t="e">
        <f>ETF1235+ETF1277+ETF1308+ETF1324+ETF1346+ETF1378+ETF1394+ETF1415+ETF1430+ETF1460+#REF!+ETF1500+#REF!+ETF1512+#REF!</f>
        <v>#REF!</v>
      </c>
      <c r="ETG1218" s="241" t="s">
        <v>29</v>
      </c>
      <c r="ETH1218" s="242" t="s">
        <v>25</v>
      </c>
      <c r="ETI1218" s="243">
        <v>7</v>
      </c>
      <c r="ETJ1218" s="243">
        <v>2</v>
      </c>
      <c r="ETK1218" s="244" t="s">
        <v>236</v>
      </c>
      <c r="ETL1218" s="245">
        <v>111</v>
      </c>
      <c r="ETM1218" s="246">
        <v>211</v>
      </c>
      <c r="ETN1218" s="247" t="e">
        <f>ETN1235+ETN1277+ETN1308+ETN1324+ETN1346+ETN1378+ETN1394+ETN1415+ETN1430+ETN1460+#REF!+ETN1500+#REF!+ETN1512+#REF!</f>
        <v>#REF!</v>
      </c>
      <c r="ETO1218" s="241" t="s">
        <v>29</v>
      </c>
      <c r="ETP1218" s="242" t="s">
        <v>25</v>
      </c>
      <c r="ETQ1218" s="243">
        <v>7</v>
      </c>
      <c r="ETR1218" s="243">
        <v>2</v>
      </c>
      <c r="ETS1218" s="244" t="s">
        <v>236</v>
      </c>
      <c r="ETT1218" s="245">
        <v>111</v>
      </c>
      <c r="ETU1218" s="246">
        <v>211</v>
      </c>
      <c r="ETV1218" s="247" t="e">
        <f>ETV1235+ETV1277+ETV1308+ETV1324+ETV1346+ETV1378+ETV1394+ETV1415+ETV1430+ETV1460+#REF!+ETV1500+#REF!+ETV1512+#REF!</f>
        <v>#REF!</v>
      </c>
      <c r="ETW1218" s="241" t="s">
        <v>29</v>
      </c>
      <c r="ETX1218" s="242" t="s">
        <v>25</v>
      </c>
      <c r="ETY1218" s="243">
        <v>7</v>
      </c>
      <c r="ETZ1218" s="243">
        <v>2</v>
      </c>
      <c r="EUA1218" s="244" t="s">
        <v>236</v>
      </c>
      <c r="EUB1218" s="245">
        <v>111</v>
      </c>
      <c r="EUC1218" s="246">
        <v>211</v>
      </c>
      <c r="EUD1218" s="247" t="e">
        <f>EUD1235+EUD1277+EUD1308+EUD1324+EUD1346+EUD1378+EUD1394+EUD1415+EUD1430+EUD1460+#REF!+EUD1500+#REF!+EUD1512+#REF!</f>
        <v>#REF!</v>
      </c>
      <c r="EUE1218" s="241" t="s">
        <v>29</v>
      </c>
      <c r="EUF1218" s="242" t="s">
        <v>25</v>
      </c>
      <c r="EUG1218" s="243">
        <v>7</v>
      </c>
      <c r="EUH1218" s="243">
        <v>2</v>
      </c>
      <c r="EUI1218" s="244" t="s">
        <v>236</v>
      </c>
      <c r="EUJ1218" s="245">
        <v>111</v>
      </c>
      <c r="EUK1218" s="246">
        <v>211</v>
      </c>
      <c r="EUL1218" s="247" t="e">
        <f>EUL1235+EUL1277+EUL1308+EUL1324+EUL1346+EUL1378+EUL1394+EUL1415+EUL1430+EUL1460+#REF!+EUL1500+#REF!+EUL1512+#REF!</f>
        <v>#REF!</v>
      </c>
      <c r="EUM1218" s="241" t="s">
        <v>29</v>
      </c>
      <c r="EUN1218" s="242" t="s">
        <v>25</v>
      </c>
      <c r="EUO1218" s="243">
        <v>7</v>
      </c>
      <c r="EUP1218" s="243">
        <v>2</v>
      </c>
      <c r="EUQ1218" s="244" t="s">
        <v>236</v>
      </c>
      <c r="EUR1218" s="245">
        <v>111</v>
      </c>
      <c r="EUS1218" s="246">
        <v>211</v>
      </c>
      <c r="EUT1218" s="247" t="e">
        <f>EUT1235+EUT1277+EUT1308+EUT1324+EUT1346+EUT1378+EUT1394+EUT1415+EUT1430+EUT1460+#REF!+EUT1500+#REF!+EUT1512+#REF!</f>
        <v>#REF!</v>
      </c>
      <c r="EUU1218" s="241" t="s">
        <v>29</v>
      </c>
      <c r="EUV1218" s="242" t="s">
        <v>25</v>
      </c>
      <c r="EUW1218" s="243">
        <v>7</v>
      </c>
      <c r="EUX1218" s="243">
        <v>2</v>
      </c>
      <c r="EUY1218" s="244" t="s">
        <v>236</v>
      </c>
      <c r="EUZ1218" s="245">
        <v>111</v>
      </c>
      <c r="EVA1218" s="246">
        <v>211</v>
      </c>
      <c r="EVB1218" s="247" t="e">
        <f>EVB1235+EVB1277+EVB1308+EVB1324+EVB1346+EVB1378+EVB1394+EVB1415+EVB1430+EVB1460+#REF!+EVB1500+#REF!+EVB1512+#REF!</f>
        <v>#REF!</v>
      </c>
      <c r="EVC1218" s="241" t="s">
        <v>29</v>
      </c>
      <c r="EVD1218" s="242" t="s">
        <v>25</v>
      </c>
      <c r="EVE1218" s="243">
        <v>7</v>
      </c>
      <c r="EVF1218" s="243">
        <v>2</v>
      </c>
      <c r="EVG1218" s="244" t="s">
        <v>236</v>
      </c>
      <c r="EVH1218" s="245">
        <v>111</v>
      </c>
      <c r="EVI1218" s="246">
        <v>211</v>
      </c>
      <c r="EVJ1218" s="247" t="e">
        <f>EVJ1235+EVJ1277+EVJ1308+EVJ1324+EVJ1346+EVJ1378+EVJ1394+EVJ1415+EVJ1430+EVJ1460+#REF!+EVJ1500+#REF!+EVJ1512+#REF!</f>
        <v>#REF!</v>
      </c>
      <c r="EVK1218" s="241" t="s">
        <v>29</v>
      </c>
      <c r="EVL1218" s="242" t="s">
        <v>25</v>
      </c>
      <c r="EVM1218" s="243">
        <v>7</v>
      </c>
      <c r="EVN1218" s="243">
        <v>2</v>
      </c>
      <c r="EVO1218" s="244" t="s">
        <v>236</v>
      </c>
      <c r="EVP1218" s="245">
        <v>111</v>
      </c>
      <c r="EVQ1218" s="246">
        <v>211</v>
      </c>
      <c r="EVR1218" s="247" t="e">
        <f>EVR1235+EVR1277+EVR1308+EVR1324+EVR1346+EVR1378+EVR1394+EVR1415+EVR1430+EVR1460+#REF!+EVR1500+#REF!+EVR1512+#REF!</f>
        <v>#REF!</v>
      </c>
      <c r="EVS1218" s="241" t="s">
        <v>29</v>
      </c>
      <c r="EVT1218" s="242" t="s">
        <v>25</v>
      </c>
      <c r="EVU1218" s="243">
        <v>7</v>
      </c>
      <c r="EVV1218" s="243">
        <v>2</v>
      </c>
      <c r="EVW1218" s="244" t="s">
        <v>236</v>
      </c>
      <c r="EVX1218" s="245">
        <v>111</v>
      </c>
      <c r="EVY1218" s="246">
        <v>211</v>
      </c>
      <c r="EVZ1218" s="247" t="e">
        <f>EVZ1235+EVZ1277+EVZ1308+EVZ1324+EVZ1346+EVZ1378+EVZ1394+EVZ1415+EVZ1430+EVZ1460+#REF!+EVZ1500+#REF!+EVZ1512+#REF!</f>
        <v>#REF!</v>
      </c>
      <c r="EWA1218" s="241" t="s">
        <v>29</v>
      </c>
      <c r="EWB1218" s="242" t="s">
        <v>25</v>
      </c>
      <c r="EWC1218" s="243">
        <v>7</v>
      </c>
      <c r="EWD1218" s="243">
        <v>2</v>
      </c>
      <c r="EWE1218" s="244" t="s">
        <v>236</v>
      </c>
      <c r="EWF1218" s="245">
        <v>111</v>
      </c>
      <c r="EWG1218" s="246">
        <v>211</v>
      </c>
      <c r="EWH1218" s="247" t="e">
        <f>EWH1235+EWH1277+EWH1308+EWH1324+EWH1346+EWH1378+EWH1394+EWH1415+EWH1430+EWH1460+#REF!+EWH1500+#REF!+EWH1512+#REF!</f>
        <v>#REF!</v>
      </c>
      <c r="EWI1218" s="241" t="s">
        <v>29</v>
      </c>
      <c r="EWJ1218" s="242" t="s">
        <v>25</v>
      </c>
      <c r="EWK1218" s="243">
        <v>7</v>
      </c>
      <c r="EWL1218" s="243">
        <v>2</v>
      </c>
      <c r="EWM1218" s="244" t="s">
        <v>236</v>
      </c>
      <c r="EWN1218" s="245">
        <v>111</v>
      </c>
      <c r="EWO1218" s="246">
        <v>211</v>
      </c>
      <c r="EWP1218" s="247" t="e">
        <f>EWP1235+EWP1277+EWP1308+EWP1324+EWP1346+EWP1378+EWP1394+EWP1415+EWP1430+EWP1460+#REF!+EWP1500+#REF!+EWP1512+#REF!</f>
        <v>#REF!</v>
      </c>
      <c r="EWQ1218" s="241" t="s">
        <v>29</v>
      </c>
      <c r="EWR1218" s="242" t="s">
        <v>25</v>
      </c>
      <c r="EWS1218" s="243">
        <v>7</v>
      </c>
      <c r="EWT1218" s="243">
        <v>2</v>
      </c>
      <c r="EWU1218" s="244" t="s">
        <v>236</v>
      </c>
      <c r="EWV1218" s="245">
        <v>111</v>
      </c>
      <c r="EWW1218" s="246">
        <v>211</v>
      </c>
      <c r="EWX1218" s="247" t="e">
        <f>EWX1235+EWX1277+EWX1308+EWX1324+EWX1346+EWX1378+EWX1394+EWX1415+EWX1430+EWX1460+#REF!+EWX1500+#REF!+EWX1512+#REF!</f>
        <v>#REF!</v>
      </c>
      <c r="EWY1218" s="241" t="s">
        <v>29</v>
      </c>
      <c r="EWZ1218" s="242" t="s">
        <v>25</v>
      </c>
      <c r="EXA1218" s="243">
        <v>7</v>
      </c>
      <c r="EXB1218" s="243">
        <v>2</v>
      </c>
      <c r="EXC1218" s="244" t="s">
        <v>236</v>
      </c>
      <c r="EXD1218" s="245">
        <v>111</v>
      </c>
      <c r="EXE1218" s="246">
        <v>211</v>
      </c>
      <c r="EXF1218" s="247" t="e">
        <f>EXF1235+EXF1277+EXF1308+EXF1324+EXF1346+EXF1378+EXF1394+EXF1415+EXF1430+EXF1460+#REF!+EXF1500+#REF!+EXF1512+#REF!</f>
        <v>#REF!</v>
      </c>
      <c r="EXG1218" s="241" t="s">
        <v>29</v>
      </c>
      <c r="EXH1218" s="242" t="s">
        <v>25</v>
      </c>
      <c r="EXI1218" s="243">
        <v>7</v>
      </c>
      <c r="EXJ1218" s="243">
        <v>2</v>
      </c>
      <c r="EXK1218" s="244" t="s">
        <v>236</v>
      </c>
      <c r="EXL1218" s="245">
        <v>111</v>
      </c>
      <c r="EXM1218" s="246">
        <v>211</v>
      </c>
      <c r="EXN1218" s="247" t="e">
        <f>EXN1235+EXN1277+EXN1308+EXN1324+EXN1346+EXN1378+EXN1394+EXN1415+EXN1430+EXN1460+#REF!+EXN1500+#REF!+EXN1512+#REF!</f>
        <v>#REF!</v>
      </c>
      <c r="EXO1218" s="241" t="s">
        <v>29</v>
      </c>
      <c r="EXP1218" s="242" t="s">
        <v>25</v>
      </c>
      <c r="EXQ1218" s="243">
        <v>7</v>
      </c>
      <c r="EXR1218" s="243">
        <v>2</v>
      </c>
      <c r="EXS1218" s="244" t="s">
        <v>236</v>
      </c>
      <c r="EXT1218" s="245">
        <v>111</v>
      </c>
      <c r="EXU1218" s="246">
        <v>211</v>
      </c>
      <c r="EXV1218" s="247" t="e">
        <f>EXV1235+EXV1277+EXV1308+EXV1324+EXV1346+EXV1378+EXV1394+EXV1415+EXV1430+EXV1460+#REF!+EXV1500+#REF!+EXV1512+#REF!</f>
        <v>#REF!</v>
      </c>
      <c r="EXW1218" s="241" t="s">
        <v>29</v>
      </c>
      <c r="EXX1218" s="242" t="s">
        <v>25</v>
      </c>
      <c r="EXY1218" s="243">
        <v>7</v>
      </c>
      <c r="EXZ1218" s="243">
        <v>2</v>
      </c>
      <c r="EYA1218" s="244" t="s">
        <v>236</v>
      </c>
      <c r="EYB1218" s="245">
        <v>111</v>
      </c>
      <c r="EYC1218" s="246">
        <v>211</v>
      </c>
      <c r="EYD1218" s="247" t="e">
        <f>EYD1235+EYD1277+EYD1308+EYD1324+EYD1346+EYD1378+EYD1394+EYD1415+EYD1430+EYD1460+#REF!+EYD1500+#REF!+EYD1512+#REF!</f>
        <v>#REF!</v>
      </c>
      <c r="EYE1218" s="241" t="s">
        <v>29</v>
      </c>
      <c r="EYF1218" s="242" t="s">
        <v>25</v>
      </c>
      <c r="EYG1218" s="243">
        <v>7</v>
      </c>
      <c r="EYH1218" s="243">
        <v>2</v>
      </c>
      <c r="EYI1218" s="244" t="s">
        <v>236</v>
      </c>
      <c r="EYJ1218" s="245">
        <v>111</v>
      </c>
      <c r="EYK1218" s="246">
        <v>211</v>
      </c>
      <c r="EYL1218" s="247" t="e">
        <f>EYL1235+EYL1277+EYL1308+EYL1324+EYL1346+EYL1378+EYL1394+EYL1415+EYL1430+EYL1460+#REF!+EYL1500+#REF!+EYL1512+#REF!</f>
        <v>#REF!</v>
      </c>
      <c r="EYM1218" s="241" t="s">
        <v>29</v>
      </c>
      <c r="EYN1218" s="242" t="s">
        <v>25</v>
      </c>
      <c r="EYO1218" s="243">
        <v>7</v>
      </c>
      <c r="EYP1218" s="243">
        <v>2</v>
      </c>
      <c r="EYQ1218" s="244" t="s">
        <v>236</v>
      </c>
      <c r="EYR1218" s="245">
        <v>111</v>
      </c>
      <c r="EYS1218" s="246">
        <v>211</v>
      </c>
      <c r="EYT1218" s="247" t="e">
        <f>EYT1235+EYT1277+EYT1308+EYT1324+EYT1346+EYT1378+EYT1394+EYT1415+EYT1430+EYT1460+#REF!+EYT1500+#REF!+EYT1512+#REF!</f>
        <v>#REF!</v>
      </c>
      <c r="EYU1218" s="241" t="s">
        <v>29</v>
      </c>
      <c r="EYV1218" s="242" t="s">
        <v>25</v>
      </c>
      <c r="EYW1218" s="243">
        <v>7</v>
      </c>
      <c r="EYX1218" s="243">
        <v>2</v>
      </c>
      <c r="EYY1218" s="244" t="s">
        <v>236</v>
      </c>
      <c r="EYZ1218" s="245">
        <v>111</v>
      </c>
      <c r="EZA1218" s="246">
        <v>211</v>
      </c>
      <c r="EZB1218" s="247" t="e">
        <f>EZB1235+EZB1277+EZB1308+EZB1324+EZB1346+EZB1378+EZB1394+EZB1415+EZB1430+EZB1460+#REF!+EZB1500+#REF!+EZB1512+#REF!</f>
        <v>#REF!</v>
      </c>
      <c r="EZC1218" s="241" t="s">
        <v>29</v>
      </c>
      <c r="EZD1218" s="242" t="s">
        <v>25</v>
      </c>
      <c r="EZE1218" s="243">
        <v>7</v>
      </c>
      <c r="EZF1218" s="243">
        <v>2</v>
      </c>
      <c r="EZG1218" s="244" t="s">
        <v>236</v>
      </c>
      <c r="EZH1218" s="245">
        <v>111</v>
      </c>
      <c r="EZI1218" s="246">
        <v>211</v>
      </c>
      <c r="EZJ1218" s="247" t="e">
        <f>EZJ1235+EZJ1277+EZJ1308+EZJ1324+EZJ1346+EZJ1378+EZJ1394+EZJ1415+EZJ1430+EZJ1460+#REF!+EZJ1500+#REF!+EZJ1512+#REF!</f>
        <v>#REF!</v>
      </c>
      <c r="EZK1218" s="241" t="s">
        <v>29</v>
      </c>
      <c r="EZL1218" s="242" t="s">
        <v>25</v>
      </c>
      <c r="EZM1218" s="243">
        <v>7</v>
      </c>
      <c r="EZN1218" s="243">
        <v>2</v>
      </c>
      <c r="EZO1218" s="244" t="s">
        <v>236</v>
      </c>
      <c r="EZP1218" s="245">
        <v>111</v>
      </c>
      <c r="EZQ1218" s="246">
        <v>211</v>
      </c>
      <c r="EZR1218" s="247" t="e">
        <f>EZR1235+EZR1277+EZR1308+EZR1324+EZR1346+EZR1378+EZR1394+EZR1415+EZR1430+EZR1460+#REF!+EZR1500+#REF!+EZR1512+#REF!</f>
        <v>#REF!</v>
      </c>
      <c r="EZS1218" s="241" t="s">
        <v>29</v>
      </c>
      <c r="EZT1218" s="242" t="s">
        <v>25</v>
      </c>
      <c r="EZU1218" s="243">
        <v>7</v>
      </c>
      <c r="EZV1218" s="243">
        <v>2</v>
      </c>
      <c r="EZW1218" s="244" t="s">
        <v>236</v>
      </c>
      <c r="EZX1218" s="245">
        <v>111</v>
      </c>
      <c r="EZY1218" s="246">
        <v>211</v>
      </c>
      <c r="EZZ1218" s="247" t="e">
        <f>EZZ1235+EZZ1277+EZZ1308+EZZ1324+EZZ1346+EZZ1378+EZZ1394+EZZ1415+EZZ1430+EZZ1460+#REF!+EZZ1500+#REF!+EZZ1512+#REF!</f>
        <v>#REF!</v>
      </c>
      <c r="FAA1218" s="241" t="s">
        <v>29</v>
      </c>
      <c r="FAB1218" s="242" t="s">
        <v>25</v>
      </c>
      <c r="FAC1218" s="243">
        <v>7</v>
      </c>
      <c r="FAD1218" s="243">
        <v>2</v>
      </c>
      <c r="FAE1218" s="244" t="s">
        <v>236</v>
      </c>
      <c r="FAF1218" s="245">
        <v>111</v>
      </c>
      <c r="FAG1218" s="246">
        <v>211</v>
      </c>
      <c r="FAH1218" s="247" t="e">
        <f>FAH1235+FAH1277+FAH1308+FAH1324+FAH1346+FAH1378+FAH1394+FAH1415+FAH1430+FAH1460+#REF!+FAH1500+#REF!+FAH1512+#REF!</f>
        <v>#REF!</v>
      </c>
      <c r="FAI1218" s="241" t="s">
        <v>29</v>
      </c>
      <c r="FAJ1218" s="242" t="s">
        <v>25</v>
      </c>
      <c r="FAK1218" s="243">
        <v>7</v>
      </c>
      <c r="FAL1218" s="243">
        <v>2</v>
      </c>
      <c r="FAM1218" s="244" t="s">
        <v>236</v>
      </c>
      <c r="FAN1218" s="245">
        <v>111</v>
      </c>
      <c r="FAO1218" s="246">
        <v>211</v>
      </c>
      <c r="FAP1218" s="247" t="e">
        <f>FAP1235+FAP1277+FAP1308+FAP1324+FAP1346+FAP1378+FAP1394+FAP1415+FAP1430+FAP1460+#REF!+FAP1500+#REF!+FAP1512+#REF!</f>
        <v>#REF!</v>
      </c>
      <c r="FAQ1218" s="241" t="s">
        <v>29</v>
      </c>
      <c r="FAR1218" s="242" t="s">
        <v>25</v>
      </c>
      <c r="FAS1218" s="243">
        <v>7</v>
      </c>
      <c r="FAT1218" s="243">
        <v>2</v>
      </c>
      <c r="FAU1218" s="244" t="s">
        <v>236</v>
      </c>
      <c r="FAV1218" s="245">
        <v>111</v>
      </c>
      <c r="FAW1218" s="246">
        <v>211</v>
      </c>
      <c r="FAX1218" s="247" t="e">
        <f>FAX1235+FAX1277+FAX1308+FAX1324+FAX1346+FAX1378+FAX1394+FAX1415+FAX1430+FAX1460+#REF!+FAX1500+#REF!+FAX1512+#REF!</f>
        <v>#REF!</v>
      </c>
      <c r="FAY1218" s="241" t="s">
        <v>29</v>
      </c>
      <c r="FAZ1218" s="242" t="s">
        <v>25</v>
      </c>
      <c r="FBA1218" s="243">
        <v>7</v>
      </c>
      <c r="FBB1218" s="243">
        <v>2</v>
      </c>
      <c r="FBC1218" s="244" t="s">
        <v>236</v>
      </c>
      <c r="FBD1218" s="245">
        <v>111</v>
      </c>
      <c r="FBE1218" s="246">
        <v>211</v>
      </c>
      <c r="FBF1218" s="247" t="e">
        <f>FBF1235+FBF1277+FBF1308+FBF1324+FBF1346+FBF1378+FBF1394+FBF1415+FBF1430+FBF1460+#REF!+FBF1500+#REF!+FBF1512+#REF!</f>
        <v>#REF!</v>
      </c>
      <c r="FBG1218" s="241" t="s">
        <v>29</v>
      </c>
      <c r="FBH1218" s="242" t="s">
        <v>25</v>
      </c>
      <c r="FBI1218" s="243">
        <v>7</v>
      </c>
      <c r="FBJ1218" s="243">
        <v>2</v>
      </c>
      <c r="FBK1218" s="244" t="s">
        <v>236</v>
      </c>
      <c r="FBL1218" s="245">
        <v>111</v>
      </c>
      <c r="FBM1218" s="246">
        <v>211</v>
      </c>
      <c r="FBN1218" s="247" t="e">
        <f>FBN1235+FBN1277+FBN1308+FBN1324+FBN1346+FBN1378+FBN1394+FBN1415+FBN1430+FBN1460+#REF!+FBN1500+#REF!+FBN1512+#REF!</f>
        <v>#REF!</v>
      </c>
      <c r="FBO1218" s="241" t="s">
        <v>29</v>
      </c>
      <c r="FBP1218" s="242" t="s">
        <v>25</v>
      </c>
      <c r="FBQ1218" s="243">
        <v>7</v>
      </c>
      <c r="FBR1218" s="243">
        <v>2</v>
      </c>
      <c r="FBS1218" s="244" t="s">
        <v>236</v>
      </c>
      <c r="FBT1218" s="245">
        <v>111</v>
      </c>
      <c r="FBU1218" s="246">
        <v>211</v>
      </c>
      <c r="FBV1218" s="247" t="e">
        <f>FBV1235+FBV1277+FBV1308+FBV1324+FBV1346+FBV1378+FBV1394+FBV1415+FBV1430+FBV1460+#REF!+FBV1500+#REF!+FBV1512+#REF!</f>
        <v>#REF!</v>
      </c>
      <c r="FBW1218" s="241" t="s">
        <v>29</v>
      </c>
      <c r="FBX1218" s="242" t="s">
        <v>25</v>
      </c>
      <c r="FBY1218" s="243">
        <v>7</v>
      </c>
      <c r="FBZ1218" s="243">
        <v>2</v>
      </c>
      <c r="FCA1218" s="244" t="s">
        <v>236</v>
      </c>
      <c r="FCB1218" s="245">
        <v>111</v>
      </c>
      <c r="FCC1218" s="246">
        <v>211</v>
      </c>
      <c r="FCD1218" s="247" t="e">
        <f>FCD1235+FCD1277+FCD1308+FCD1324+FCD1346+FCD1378+FCD1394+FCD1415+FCD1430+FCD1460+#REF!+FCD1500+#REF!+FCD1512+#REF!</f>
        <v>#REF!</v>
      </c>
      <c r="FCE1218" s="241" t="s">
        <v>29</v>
      </c>
      <c r="FCF1218" s="242" t="s">
        <v>25</v>
      </c>
      <c r="FCG1218" s="243">
        <v>7</v>
      </c>
      <c r="FCH1218" s="243">
        <v>2</v>
      </c>
      <c r="FCI1218" s="244" t="s">
        <v>236</v>
      </c>
      <c r="FCJ1218" s="245">
        <v>111</v>
      </c>
      <c r="FCK1218" s="246">
        <v>211</v>
      </c>
      <c r="FCL1218" s="247" t="e">
        <f>FCL1235+FCL1277+FCL1308+FCL1324+FCL1346+FCL1378+FCL1394+FCL1415+FCL1430+FCL1460+#REF!+FCL1500+#REF!+FCL1512+#REF!</f>
        <v>#REF!</v>
      </c>
      <c r="FCM1218" s="241" t="s">
        <v>29</v>
      </c>
      <c r="FCN1218" s="242" t="s">
        <v>25</v>
      </c>
      <c r="FCO1218" s="243">
        <v>7</v>
      </c>
      <c r="FCP1218" s="243">
        <v>2</v>
      </c>
      <c r="FCQ1218" s="244" t="s">
        <v>236</v>
      </c>
      <c r="FCR1218" s="245">
        <v>111</v>
      </c>
      <c r="FCS1218" s="246">
        <v>211</v>
      </c>
      <c r="FCT1218" s="247" t="e">
        <f>FCT1235+FCT1277+FCT1308+FCT1324+FCT1346+FCT1378+FCT1394+FCT1415+FCT1430+FCT1460+#REF!+FCT1500+#REF!+FCT1512+#REF!</f>
        <v>#REF!</v>
      </c>
      <c r="FCU1218" s="241" t="s">
        <v>29</v>
      </c>
      <c r="FCV1218" s="242" t="s">
        <v>25</v>
      </c>
      <c r="FCW1218" s="243">
        <v>7</v>
      </c>
      <c r="FCX1218" s="243">
        <v>2</v>
      </c>
      <c r="FCY1218" s="244" t="s">
        <v>236</v>
      </c>
      <c r="FCZ1218" s="245">
        <v>111</v>
      </c>
      <c r="FDA1218" s="246">
        <v>211</v>
      </c>
      <c r="FDB1218" s="247" t="e">
        <f>FDB1235+FDB1277+FDB1308+FDB1324+FDB1346+FDB1378+FDB1394+FDB1415+FDB1430+FDB1460+#REF!+FDB1500+#REF!+FDB1512+#REF!</f>
        <v>#REF!</v>
      </c>
      <c r="FDC1218" s="241" t="s">
        <v>29</v>
      </c>
      <c r="FDD1218" s="242" t="s">
        <v>25</v>
      </c>
      <c r="FDE1218" s="243">
        <v>7</v>
      </c>
      <c r="FDF1218" s="243">
        <v>2</v>
      </c>
      <c r="FDG1218" s="244" t="s">
        <v>236</v>
      </c>
      <c r="FDH1218" s="245">
        <v>111</v>
      </c>
      <c r="FDI1218" s="246">
        <v>211</v>
      </c>
      <c r="FDJ1218" s="247" t="e">
        <f>FDJ1235+FDJ1277+FDJ1308+FDJ1324+FDJ1346+FDJ1378+FDJ1394+FDJ1415+FDJ1430+FDJ1460+#REF!+FDJ1500+#REF!+FDJ1512+#REF!</f>
        <v>#REF!</v>
      </c>
      <c r="FDK1218" s="241" t="s">
        <v>29</v>
      </c>
      <c r="FDL1218" s="242" t="s">
        <v>25</v>
      </c>
      <c r="FDM1218" s="243">
        <v>7</v>
      </c>
      <c r="FDN1218" s="243">
        <v>2</v>
      </c>
      <c r="FDO1218" s="244" t="s">
        <v>236</v>
      </c>
      <c r="FDP1218" s="245">
        <v>111</v>
      </c>
      <c r="FDQ1218" s="246">
        <v>211</v>
      </c>
      <c r="FDR1218" s="247" t="e">
        <f>FDR1235+FDR1277+FDR1308+FDR1324+FDR1346+FDR1378+FDR1394+FDR1415+FDR1430+FDR1460+#REF!+FDR1500+#REF!+FDR1512+#REF!</f>
        <v>#REF!</v>
      </c>
      <c r="FDS1218" s="241" t="s">
        <v>29</v>
      </c>
      <c r="FDT1218" s="242" t="s">
        <v>25</v>
      </c>
      <c r="FDU1218" s="243">
        <v>7</v>
      </c>
      <c r="FDV1218" s="243">
        <v>2</v>
      </c>
      <c r="FDW1218" s="244" t="s">
        <v>236</v>
      </c>
      <c r="FDX1218" s="245">
        <v>111</v>
      </c>
      <c r="FDY1218" s="246">
        <v>211</v>
      </c>
      <c r="FDZ1218" s="247" t="e">
        <f>FDZ1235+FDZ1277+FDZ1308+FDZ1324+FDZ1346+FDZ1378+FDZ1394+FDZ1415+FDZ1430+FDZ1460+#REF!+FDZ1500+#REF!+FDZ1512+#REF!</f>
        <v>#REF!</v>
      </c>
      <c r="FEA1218" s="241" t="s">
        <v>29</v>
      </c>
      <c r="FEB1218" s="242" t="s">
        <v>25</v>
      </c>
      <c r="FEC1218" s="243">
        <v>7</v>
      </c>
      <c r="FED1218" s="243">
        <v>2</v>
      </c>
      <c r="FEE1218" s="244" t="s">
        <v>236</v>
      </c>
      <c r="FEF1218" s="245">
        <v>111</v>
      </c>
      <c r="FEG1218" s="246">
        <v>211</v>
      </c>
      <c r="FEH1218" s="247" t="e">
        <f>FEH1235+FEH1277+FEH1308+FEH1324+FEH1346+FEH1378+FEH1394+FEH1415+FEH1430+FEH1460+#REF!+FEH1500+#REF!+FEH1512+#REF!</f>
        <v>#REF!</v>
      </c>
      <c r="FEI1218" s="241" t="s">
        <v>29</v>
      </c>
      <c r="FEJ1218" s="242" t="s">
        <v>25</v>
      </c>
      <c r="FEK1218" s="243">
        <v>7</v>
      </c>
      <c r="FEL1218" s="243">
        <v>2</v>
      </c>
      <c r="FEM1218" s="244" t="s">
        <v>236</v>
      </c>
      <c r="FEN1218" s="245">
        <v>111</v>
      </c>
      <c r="FEO1218" s="246">
        <v>211</v>
      </c>
      <c r="FEP1218" s="247" t="e">
        <f>FEP1235+FEP1277+FEP1308+FEP1324+FEP1346+FEP1378+FEP1394+FEP1415+FEP1430+FEP1460+#REF!+FEP1500+#REF!+FEP1512+#REF!</f>
        <v>#REF!</v>
      </c>
      <c r="FEQ1218" s="241" t="s">
        <v>29</v>
      </c>
      <c r="FER1218" s="242" t="s">
        <v>25</v>
      </c>
      <c r="FES1218" s="243">
        <v>7</v>
      </c>
      <c r="FET1218" s="243">
        <v>2</v>
      </c>
      <c r="FEU1218" s="244" t="s">
        <v>236</v>
      </c>
      <c r="FEV1218" s="245">
        <v>111</v>
      </c>
      <c r="FEW1218" s="246">
        <v>211</v>
      </c>
      <c r="FEX1218" s="247" t="e">
        <f>FEX1235+FEX1277+FEX1308+FEX1324+FEX1346+FEX1378+FEX1394+FEX1415+FEX1430+FEX1460+#REF!+FEX1500+#REF!+FEX1512+#REF!</f>
        <v>#REF!</v>
      </c>
      <c r="FEY1218" s="241" t="s">
        <v>29</v>
      </c>
      <c r="FEZ1218" s="242" t="s">
        <v>25</v>
      </c>
      <c r="FFA1218" s="243">
        <v>7</v>
      </c>
      <c r="FFB1218" s="243">
        <v>2</v>
      </c>
      <c r="FFC1218" s="244" t="s">
        <v>236</v>
      </c>
      <c r="FFD1218" s="245">
        <v>111</v>
      </c>
      <c r="FFE1218" s="246">
        <v>211</v>
      </c>
      <c r="FFF1218" s="247" t="e">
        <f>FFF1235+FFF1277+FFF1308+FFF1324+FFF1346+FFF1378+FFF1394+FFF1415+FFF1430+FFF1460+#REF!+FFF1500+#REF!+FFF1512+#REF!</f>
        <v>#REF!</v>
      </c>
      <c r="FFG1218" s="241" t="s">
        <v>29</v>
      </c>
      <c r="FFH1218" s="242" t="s">
        <v>25</v>
      </c>
      <c r="FFI1218" s="243">
        <v>7</v>
      </c>
      <c r="FFJ1218" s="243">
        <v>2</v>
      </c>
      <c r="FFK1218" s="244" t="s">
        <v>236</v>
      </c>
      <c r="FFL1218" s="245">
        <v>111</v>
      </c>
      <c r="FFM1218" s="246">
        <v>211</v>
      </c>
      <c r="FFN1218" s="247" t="e">
        <f>FFN1235+FFN1277+FFN1308+FFN1324+FFN1346+FFN1378+FFN1394+FFN1415+FFN1430+FFN1460+#REF!+FFN1500+#REF!+FFN1512+#REF!</f>
        <v>#REF!</v>
      </c>
      <c r="FFO1218" s="241" t="s">
        <v>29</v>
      </c>
      <c r="FFP1218" s="242" t="s">
        <v>25</v>
      </c>
      <c r="FFQ1218" s="243">
        <v>7</v>
      </c>
      <c r="FFR1218" s="243">
        <v>2</v>
      </c>
      <c r="FFS1218" s="244" t="s">
        <v>236</v>
      </c>
      <c r="FFT1218" s="245">
        <v>111</v>
      </c>
      <c r="FFU1218" s="246">
        <v>211</v>
      </c>
      <c r="FFV1218" s="247" t="e">
        <f>FFV1235+FFV1277+FFV1308+FFV1324+FFV1346+FFV1378+FFV1394+FFV1415+FFV1430+FFV1460+#REF!+FFV1500+#REF!+FFV1512+#REF!</f>
        <v>#REF!</v>
      </c>
      <c r="FFW1218" s="241" t="s">
        <v>29</v>
      </c>
      <c r="FFX1218" s="242" t="s">
        <v>25</v>
      </c>
      <c r="FFY1218" s="243">
        <v>7</v>
      </c>
      <c r="FFZ1218" s="243">
        <v>2</v>
      </c>
      <c r="FGA1218" s="244" t="s">
        <v>236</v>
      </c>
      <c r="FGB1218" s="245">
        <v>111</v>
      </c>
      <c r="FGC1218" s="246">
        <v>211</v>
      </c>
      <c r="FGD1218" s="247" t="e">
        <f>FGD1235+FGD1277+FGD1308+FGD1324+FGD1346+FGD1378+FGD1394+FGD1415+FGD1430+FGD1460+#REF!+FGD1500+#REF!+FGD1512+#REF!</f>
        <v>#REF!</v>
      </c>
      <c r="FGE1218" s="241" t="s">
        <v>29</v>
      </c>
      <c r="FGF1218" s="242" t="s">
        <v>25</v>
      </c>
      <c r="FGG1218" s="243">
        <v>7</v>
      </c>
      <c r="FGH1218" s="243">
        <v>2</v>
      </c>
      <c r="FGI1218" s="244" t="s">
        <v>236</v>
      </c>
      <c r="FGJ1218" s="245">
        <v>111</v>
      </c>
      <c r="FGK1218" s="246">
        <v>211</v>
      </c>
      <c r="FGL1218" s="247" t="e">
        <f>FGL1235+FGL1277+FGL1308+FGL1324+FGL1346+FGL1378+FGL1394+FGL1415+FGL1430+FGL1460+#REF!+FGL1500+#REF!+FGL1512+#REF!</f>
        <v>#REF!</v>
      </c>
      <c r="FGM1218" s="241" t="s">
        <v>29</v>
      </c>
      <c r="FGN1218" s="242" t="s">
        <v>25</v>
      </c>
      <c r="FGO1218" s="243">
        <v>7</v>
      </c>
      <c r="FGP1218" s="243">
        <v>2</v>
      </c>
      <c r="FGQ1218" s="244" t="s">
        <v>236</v>
      </c>
      <c r="FGR1218" s="245">
        <v>111</v>
      </c>
      <c r="FGS1218" s="246">
        <v>211</v>
      </c>
      <c r="FGT1218" s="247" t="e">
        <f>FGT1235+FGT1277+FGT1308+FGT1324+FGT1346+FGT1378+FGT1394+FGT1415+FGT1430+FGT1460+#REF!+FGT1500+#REF!+FGT1512+#REF!</f>
        <v>#REF!</v>
      </c>
      <c r="FGU1218" s="241" t="s">
        <v>29</v>
      </c>
      <c r="FGV1218" s="242" t="s">
        <v>25</v>
      </c>
      <c r="FGW1218" s="243">
        <v>7</v>
      </c>
      <c r="FGX1218" s="243">
        <v>2</v>
      </c>
      <c r="FGY1218" s="244" t="s">
        <v>236</v>
      </c>
      <c r="FGZ1218" s="245">
        <v>111</v>
      </c>
      <c r="FHA1218" s="246">
        <v>211</v>
      </c>
      <c r="FHB1218" s="247" t="e">
        <f>FHB1235+FHB1277+FHB1308+FHB1324+FHB1346+FHB1378+FHB1394+FHB1415+FHB1430+FHB1460+#REF!+FHB1500+#REF!+FHB1512+#REF!</f>
        <v>#REF!</v>
      </c>
      <c r="FHC1218" s="241" t="s">
        <v>29</v>
      </c>
      <c r="FHD1218" s="242" t="s">
        <v>25</v>
      </c>
      <c r="FHE1218" s="243">
        <v>7</v>
      </c>
      <c r="FHF1218" s="243">
        <v>2</v>
      </c>
      <c r="FHG1218" s="244" t="s">
        <v>236</v>
      </c>
      <c r="FHH1218" s="245">
        <v>111</v>
      </c>
      <c r="FHI1218" s="246">
        <v>211</v>
      </c>
      <c r="FHJ1218" s="247" t="e">
        <f>FHJ1235+FHJ1277+FHJ1308+FHJ1324+FHJ1346+FHJ1378+FHJ1394+FHJ1415+FHJ1430+FHJ1460+#REF!+FHJ1500+#REF!+FHJ1512+#REF!</f>
        <v>#REF!</v>
      </c>
      <c r="FHK1218" s="241" t="s">
        <v>29</v>
      </c>
      <c r="FHL1218" s="242" t="s">
        <v>25</v>
      </c>
      <c r="FHM1218" s="243">
        <v>7</v>
      </c>
      <c r="FHN1218" s="243">
        <v>2</v>
      </c>
      <c r="FHO1218" s="244" t="s">
        <v>236</v>
      </c>
      <c r="FHP1218" s="245">
        <v>111</v>
      </c>
      <c r="FHQ1218" s="246">
        <v>211</v>
      </c>
      <c r="FHR1218" s="247" t="e">
        <f>FHR1235+FHR1277+FHR1308+FHR1324+FHR1346+FHR1378+FHR1394+FHR1415+FHR1430+FHR1460+#REF!+FHR1500+#REF!+FHR1512+#REF!</f>
        <v>#REF!</v>
      </c>
      <c r="FHS1218" s="241" t="s">
        <v>29</v>
      </c>
      <c r="FHT1218" s="242" t="s">
        <v>25</v>
      </c>
      <c r="FHU1218" s="243">
        <v>7</v>
      </c>
      <c r="FHV1218" s="243">
        <v>2</v>
      </c>
      <c r="FHW1218" s="244" t="s">
        <v>236</v>
      </c>
      <c r="FHX1218" s="245">
        <v>111</v>
      </c>
      <c r="FHY1218" s="246">
        <v>211</v>
      </c>
      <c r="FHZ1218" s="247" t="e">
        <f>FHZ1235+FHZ1277+FHZ1308+FHZ1324+FHZ1346+FHZ1378+FHZ1394+FHZ1415+FHZ1430+FHZ1460+#REF!+FHZ1500+#REF!+FHZ1512+#REF!</f>
        <v>#REF!</v>
      </c>
      <c r="FIA1218" s="241" t="s">
        <v>29</v>
      </c>
      <c r="FIB1218" s="242" t="s">
        <v>25</v>
      </c>
      <c r="FIC1218" s="243">
        <v>7</v>
      </c>
      <c r="FID1218" s="243">
        <v>2</v>
      </c>
      <c r="FIE1218" s="244" t="s">
        <v>236</v>
      </c>
      <c r="FIF1218" s="245">
        <v>111</v>
      </c>
      <c r="FIG1218" s="246">
        <v>211</v>
      </c>
      <c r="FIH1218" s="247" t="e">
        <f>FIH1235+FIH1277+FIH1308+FIH1324+FIH1346+FIH1378+FIH1394+FIH1415+FIH1430+FIH1460+#REF!+FIH1500+#REF!+FIH1512+#REF!</f>
        <v>#REF!</v>
      </c>
      <c r="FII1218" s="241" t="s">
        <v>29</v>
      </c>
      <c r="FIJ1218" s="242" t="s">
        <v>25</v>
      </c>
      <c r="FIK1218" s="243">
        <v>7</v>
      </c>
      <c r="FIL1218" s="243">
        <v>2</v>
      </c>
      <c r="FIM1218" s="244" t="s">
        <v>236</v>
      </c>
      <c r="FIN1218" s="245">
        <v>111</v>
      </c>
      <c r="FIO1218" s="246">
        <v>211</v>
      </c>
      <c r="FIP1218" s="247" t="e">
        <f>FIP1235+FIP1277+FIP1308+FIP1324+FIP1346+FIP1378+FIP1394+FIP1415+FIP1430+FIP1460+#REF!+FIP1500+#REF!+FIP1512+#REF!</f>
        <v>#REF!</v>
      </c>
      <c r="FIQ1218" s="241" t="s">
        <v>29</v>
      </c>
      <c r="FIR1218" s="242" t="s">
        <v>25</v>
      </c>
      <c r="FIS1218" s="243">
        <v>7</v>
      </c>
      <c r="FIT1218" s="243">
        <v>2</v>
      </c>
      <c r="FIU1218" s="244" t="s">
        <v>236</v>
      </c>
      <c r="FIV1218" s="245">
        <v>111</v>
      </c>
      <c r="FIW1218" s="246">
        <v>211</v>
      </c>
      <c r="FIX1218" s="247" t="e">
        <f>FIX1235+FIX1277+FIX1308+FIX1324+FIX1346+FIX1378+FIX1394+FIX1415+FIX1430+FIX1460+#REF!+FIX1500+#REF!+FIX1512+#REF!</f>
        <v>#REF!</v>
      </c>
      <c r="FIY1218" s="241" t="s">
        <v>29</v>
      </c>
      <c r="FIZ1218" s="242" t="s">
        <v>25</v>
      </c>
      <c r="FJA1218" s="243">
        <v>7</v>
      </c>
      <c r="FJB1218" s="243">
        <v>2</v>
      </c>
      <c r="FJC1218" s="244" t="s">
        <v>236</v>
      </c>
      <c r="FJD1218" s="245">
        <v>111</v>
      </c>
      <c r="FJE1218" s="246">
        <v>211</v>
      </c>
      <c r="FJF1218" s="247" t="e">
        <f>FJF1235+FJF1277+FJF1308+FJF1324+FJF1346+FJF1378+FJF1394+FJF1415+FJF1430+FJF1460+#REF!+FJF1500+#REF!+FJF1512+#REF!</f>
        <v>#REF!</v>
      </c>
      <c r="FJG1218" s="241" t="s">
        <v>29</v>
      </c>
      <c r="FJH1218" s="242" t="s">
        <v>25</v>
      </c>
      <c r="FJI1218" s="243">
        <v>7</v>
      </c>
      <c r="FJJ1218" s="243">
        <v>2</v>
      </c>
      <c r="FJK1218" s="244" t="s">
        <v>236</v>
      </c>
      <c r="FJL1218" s="245">
        <v>111</v>
      </c>
      <c r="FJM1218" s="246">
        <v>211</v>
      </c>
      <c r="FJN1218" s="247" t="e">
        <f>FJN1235+FJN1277+FJN1308+FJN1324+FJN1346+FJN1378+FJN1394+FJN1415+FJN1430+FJN1460+#REF!+FJN1500+#REF!+FJN1512+#REF!</f>
        <v>#REF!</v>
      </c>
      <c r="FJO1218" s="241" t="s">
        <v>29</v>
      </c>
      <c r="FJP1218" s="242" t="s">
        <v>25</v>
      </c>
      <c r="FJQ1218" s="243">
        <v>7</v>
      </c>
      <c r="FJR1218" s="243">
        <v>2</v>
      </c>
      <c r="FJS1218" s="244" t="s">
        <v>236</v>
      </c>
      <c r="FJT1218" s="245">
        <v>111</v>
      </c>
      <c r="FJU1218" s="246">
        <v>211</v>
      </c>
      <c r="FJV1218" s="247" t="e">
        <f>FJV1235+FJV1277+FJV1308+FJV1324+FJV1346+FJV1378+FJV1394+FJV1415+FJV1430+FJV1460+#REF!+FJV1500+#REF!+FJV1512+#REF!</f>
        <v>#REF!</v>
      </c>
      <c r="FJW1218" s="241" t="s">
        <v>29</v>
      </c>
      <c r="FJX1218" s="242" t="s">
        <v>25</v>
      </c>
      <c r="FJY1218" s="243">
        <v>7</v>
      </c>
      <c r="FJZ1218" s="243">
        <v>2</v>
      </c>
      <c r="FKA1218" s="244" t="s">
        <v>236</v>
      </c>
      <c r="FKB1218" s="245">
        <v>111</v>
      </c>
      <c r="FKC1218" s="246">
        <v>211</v>
      </c>
      <c r="FKD1218" s="247" t="e">
        <f>FKD1235+FKD1277+FKD1308+FKD1324+FKD1346+FKD1378+FKD1394+FKD1415+FKD1430+FKD1460+#REF!+FKD1500+#REF!+FKD1512+#REF!</f>
        <v>#REF!</v>
      </c>
      <c r="FKE1218" s="241" t="s">
        <v>29</v>
      </c>
      <c r="FKF1218" s="242" t="s">
        <v>25</v>
      </c>
      <c r="FKG1218" s="243">
        <v>7</v>
      </c>
      <c r="FKH1218" s="243">
        <v>2</v>
      </c>
      <c r="FKI1218" s="244" t="s">
        <v>236</v>
      </c>
      <c r="FKJ1218" s="245">
        <v>111</v>
      </c>
      <c r="FKK1218" s="246">
        <v>211</v>
      </c>
      <c r="FKL1218" s="247" t="e">
        <f>FKL1235+FKL1277+FKL1308+FKL1324+FKL1346+FKL1378+FKL1394+FKL1415+FKL1430+FKL1460+#REF!+FKL1500+#REF!+FKL1512+#REF!</f>
        <v>#REF!</v>
      </c>
      <c r="FKM1218" s="241" t="s">
        <v>29</v>
      </c>
      <c r="FKN1218" s="242" t="s">
        <v>25</v>
      </c>
      <c r="FKO1218" s="243">
        <v>7</v>
      </c>
      <c r="FKP1218" s="243">
        <v>2</v>
      </c>
      <c r="FKQ1218" s="244" t="s">
        <v>236</v>
      </c>
      <c r="FKR1218" s="245">
        <v>111</v>
      </c>
      <c r="FKS1218" s="246">
        <v>211</v>
      </c>
      <c r="FKT1218" s="247" t="e">
        <f>FKT1235+FKT1277+FKT1308+FKT1324+FKT1346+FKT1378+FKT1394+FKT1415+FKT1430+FKT1460+#REF!+FKT1500+#REF!+FKT1512+#REF!</f>
        <v>#REF!</v>
      </c>
      <c r="FKU1218" s="241" t="s">
        <v>29</v>
      </c>
      <c r="FKV1218" s="242" t="s">
        <v>25</v>
      </c>
      <c r="FKW1218" s="243">
        <v>7</v>
      </c>
      <c r="FKX1218" s="243">
        <v>2</v>
      </c>
      <c r="FKY1218" s="244" t="s">
        <v>236</v>
      </c>
      <c r="FKZ1218" s="245">
        <v>111</v>
      </c>
      <c r="FLA1218" s="246">
        <v>211</v>
      </c>
      <c r="FLB1218" s="247" t="e">
        <f>FLB1235+FLB1277+FLB1308+FLB1324+FLB1346+FLB1378+FLB1394+FLB1415+FLB1430+FLB1460+#REF!+FLB1500+#REF!+FLB1512+#REF!</f>
        <v>#REF!</v>
      </c>
      <c r="FLC1218" s="241" t="s">
        <v>29</v>
      </c>
      <c r="FLD1218" s="242" t="s">
        <v>25</v>
      </c>
      <c r="FLE1218" s="243">
        <v>7</v>
      </c>
      <c r="FLF1218" s="243">
        <v>2</v>
      </c>
      <c r="FLG1218" s="244" t="s">
        <v>236</v>
      </c>
      <c r="FLH1218" s="245">
        <v>111</v>
      </c>
      <c r="FLI1218" s="246">
        <v>211</v>
      </c>
      <c r="FLJ1218" s="247" t="e">
        <f>FLJ1235+FLJ1277+FLJ1308+FLJ1324+FLJ1346+FLJ1378+FLJ1394+FLJ1415+FLJ1430+FLJ1460+#REF!+FLJ1500+#REF!+FLJ1512+#REF!</f>
        <v>#REF!</v>
      </c>
      <c r="FLK1218" s="241" t="s">
        <v>29</v>
      </c>
      <c r="FLL1218" s="242" t="s">
        <v>25</v>
      </c>
      <c r="FLM1218" s="243">
        <v>7</v>
      </c>
      <c r="FLN1218" s="243">
        <v>2</v>
      </c>
      <c r="FLO1218" s="244" t="s">
        <v>236</v>
      </c>
      <c r="FLP1218" s="245">
        <v>111</v>
      </c>
      <c r="FLQ1218" s="246">
        <v>211</v>
      </c>
      <c r="FLR1218" s="247" t="e">
        <f>FLR1235+FLR1277+FLR1308+FLR1324+FLR1346+FLR1378+FLR1394+FLR1415+FLR1430+FLR1460+#REF!+FLR1500+#REF!+FLR1512+#REF!</f>
        <v>#REF!</v>
      </c>
      <c r="FLS1218" s="241" t="s">
        <v>29</v>
      </c>
      <c r="FLT1218" s="242" t="s">
        <v>25</v>
      </c>
      <c r="FLU1218" s="243">
        <v>7</v>
      </c>
      <c r="FLV1218" s="243">
        <v>2</v>
      </c>
      <c r="FLW1218" s="244" t="s">
        <v>236</v>
      </c>
      <c r="FLX1218" s="245">
        <v>111</v>
      </c>
      <c r="FLY1218" s="246">
        <v>211</v>
      </c>
      <c r="FLZ1218" s="247" t="e">
        <f>FLZ1235+FLZ1277+FLZ1308+FLZ1324+FLZ1346+FLZ1378+FLZ1394+FLZ1415+FLZ1430+FLZ1460+#REF!+FLZ1500+#REF!+FLZ1512+#REF!</f>
        <v>#REF!</v>
      </c>
      <c r="FMA1218" s="241" t="s">
        <v>29</v>
      </c>
      <c r="FMB1218" s="242" t="s">
        <v>25</v>
      </c>
      <c r="FMC1218" s="243">
        <v>7</v>
      </c>
      <c r="FMD1218" s="243">
        <v>2</v>
      </c>
      <c r="FME1218" s="244" t="s">
        <v>236</v>
      </c>
      <c r="FMF1218" s="245">
        <v>111</v>
      </c>
      <c r="FMG1218" s="246">
        <v>211</v>
      </c>
      <c r="FMH1218" s="247" t="e">
        <f>FMH1235+FMH1277+FMH1308+FMH1324+FMH1346+FMH1378+FMH1394+FMH1415+FMH1430+FMH1460+#REF!+FMH1500+#REF!+FMH1512+#REF!</f>
        <v>#REF!</v>
      </c>
      <c r="FMI1218" s="241" t="s">
        <v>29</v>
      </c>
      <c r="FMJ1218" s="242" t="s">
        <v>25</v>
      </c>
      <c r="FMK1218" s="243">
        <v>7</v>
      </c>
      <c r="FML1218" s="243">
        <v>2</v>
      </c>
      <c r="FMM1218" s="244" t="s">
        <v>236</v>
      </c>
      <c r="FMN1218" s="245">
        <v>111</v>
      </c>
      <c r="FMO1218" s="246">
        <v>211</v>
      </c>
      <c r="FMP1218" s="247" t="e">
        <f>FMP1235+FMP1277+FMP1308+FMP1324+FMP1346+FMP1378+FMP1394+FMP1415+FMP1430+FMP1460+#REF!+FMP1500+#REF!+FMP1512+#REF!</f>
        <v>#REF!</v>
      </c>
      <c r="FMQ1218" s="241" t="s">
        <v>29</v>
      </c>
      <c r="FMR1218" s="242" t="s">
        <v>25</v>
      </c>
      <c r="FMS1218" s="243">
        <v>7</v>
      </c>
      <c r="FMT1218" s="243">
        <v>2</v>
      </c>
      <c r="FMU1218" s="244" t="s">
        <v>236</v>
      </c>
      <c r="FMV1218" s="245">
        <v>111</v>
      </c>
      <c r="FMW1218" s="246">
        <v>211</v>
      </c>
      <c r="FMX1218" s="247" t="e">
        <f>FMX1235+FMX1277+FMX1308+FMX1324+FMX1346+FMX1378+FMX1394+FMX1415+FMX1430+FMX1460+#REF!+FMX1500+#REF!+FMX1512+#REF!</f>
        <v>#REF!</v>
      </c>
      <c r="FMY1218" s="241" t="s">
        <v>29</v>
      </c>
      <c r="FMZ1218" s="242" t="s">
        <v>25</v>
      </c>
      <c r="FNA1218" s="243">
        <v>7</v>
      </c>
      <c r="FNB1218" s="243">
        <v>2</v>
      </c>
      <c r="FNC1218" s="244" t="s">
        <v>236</v>
      </c>
      <c r="FND1218" s="245">
        <v>111</v>
      </c>
      <c r="FNE1218" s="246">
        <v>211</v>
      </c>
      <c r="FNF1218" s="247" t="e">
        <f>FNF1235+FNF1277+FNF1308+FNF1324+FNF1346+FNF1378+FNF1394+FNF1415+FNF1430+FNF1460+#REF!+FNF1500+#REF!+FNF1512+#REF!</f>
        <v>#REF!</v>
      </c>
      <c r="FNG1218" s="241" t="s">
        <v>29</v>
      </c>
      <c r="FNH1218" s="242" t="s">
        <v>25</v>
      </c>
      <c r="FNI1218" s="243">
        <v>7</v>
      </c>
      <c r="FNJ1218" s="243">
        <v>2</v>
      </c>
      <c r="FNK1218" s="244" t="s">
        <v>236</v>
      </c>
      <c r="FNL1218" s="245">
        <v>111</v>
      </c>
      <c r="FNM1218" s="246">
        <v>211</v>
      </c>
      <c r="FNN1218" s="247" t="e">
        <f>FNN1235+FNN1277+FNN1308+FNN1324+FNN1346+FNN1378+FNN1394+FNN1415+FNN1430+FNN1460+#REF!+FNN1500+#REF!+FNN1512+#REF!</f>
        <v>#REF!</v>
      </c>
      <c r="FNO1218" s="241" t="s">
        <v>29</v>
      </c>
      <c r="FNP1218" s="242" t="s">
        <v>25</v>
      </c>
      <c r="FNQ1218" s="243">
        <v>7</v>
      </c>
      <c r="FNR1218" s="243">
        <v>2</v>
      </c>
      <c r="FNS1218" s="244" t="s">
        <v>236</v>
      </c>
      <c r="FNT1218" s="245">
        <v>111</v>
      </c>
      <c r="FNU1218" s="246">
        <v>211</v>
      </c>
      <c r="FNV1218" s="247" t="e">
        <f>FNV1235+FNV1277+FNV1308+FNV1324+FNV1346+FNV1378+FNV1394+FNV1415+FNV1430+FNV1460+#REF!+FNV1500+#REF!+FNV1512+#REF!</f>
        <v>#REF!</v>
      </c>
      <c r="FNW1218" s="241" t="s">
        <v>29</v>
      </c>
      <c r="FNX1218" s="242" t="s">
        <v>25</v>
      </c>
      <c r="FNY1218" s="243">
        <v>7</v>
      </c>
      <c r="FNZ1218" s="243">
        <v>2</v>
      </c>
      <c r="FOA1218" s="244" t="s">
        <v>236</v>
      </c>
      <c r="FOB1218" s="245">
        <v>111</v>
      </c>
      <c r="FOC1218" s="246">
        <v>211</v>
      </c>
      <c r="FOD1218" s="247" t="e">
        <f>FOD1235+FOD1277+FOD1308+FOD1324+FOD1346+FOD1378+FOD1394+FOD1415+FOD1430+FOD1460+#REF!+FOD1500+#REF!+FOD1512+#REF!</f>
        <v>#REF!</v>
      </c>
      <c r="FOE1218" s="241" t="s">
        <v>29</v>
      </c>
      <c r="FOF1218" s="242" t="s">
        <v>25</v>
      </c>
      <c r="FOG1218" s="243">
        <v>7</v>
      </c>
      <c r="FOH1218" s="243">
        <v>2</v>
      </c>
      <c r="FOI1218" s="244" t="s">
        <v>236</v>
      </c>
      <c r="FOJ1218" s="245">
        <v>111</v>
      </c>
      <c r="FOK1218" s="246">
        <v>211</v>
      </c>
      <c r="FOL1218" s="247" t="e">
        <f>FOL1235+FOL1277+FOL1308+FOL1324+FOL1346+FOL1378+FOL1394+FOL1415+FOL1430+FOL1460+#REF!+FOL1500+#REF!+FOL1512+#REF!</f>
        <v>#REF!</v>
      </c>
      <c r="FOM1218" s="241" t="s">
        <v>29</v>
      </c>
      <c r="FON1218" s="242" t="s">
        <v>25</v>
      </c>
      <c r="FOO1218" s="243">
        <v>7</v>
      </c>
      <c r="FOP1218" s="243">
        <v>2</v>
      </c>
      <c r="FOQ1218" s="244" t="s">
        <v>236</v>
      </c>
      <c r="FOR1218" s="245">
        <v>111</v>
      </c>
      <c r="FOS1218" s="246">
        <v>211</v>
      </c>
      <c r="FOT1218" s="247" t="e">
        <f>FOT1235+FOT1277+FOT1308+FOT1324+FOT1346+FOT1378+FOT1394+FOT1415+FOT1430+FOT1460+#REF!+FOT1500+#REF!+FOT1512+#REF!</f>
        <v>#REF!</v>
      </c>
      <c r="FOU1218" s="241" t="s">
        <v>29</v>
      </c>
      <c r="FOV1218" s="242" t="s">
        <v>25</v>
      </c>
      <c r="FOW1218" s="243">
        <v>7</v>
      </c>
      <c r="FOX1218" s="243">
        <v>2</v>
      </c>
      <c r="FOY1218" s="244" t="s">
        <v>236</v>
      </c>
      <c r="FOZ1218" s="245">
        <v>111</v>
      </c>
      <c r="FPA1218" s="246">
        <v>211</v>
      </c>
      <c r="FPB1218" s="247" t="e">
        <f>FPB1235+FPB1277+FPB1308+FPB1324+FPB1346+FPB1378+FPB1394+FPB1415+FPB1430+FPB1460+#REF!+FPB1500+#REF!+FPB1512+#REF!</f>
        <v>#REF!</v>
      </c>
      <c r="FPC1218" s="241" t="s">
        <v>29</v>
      </c>
      <c r="FPD1218" s="242" t="s">
        <v>25</v>
      </c>
      <c r="FPE1218" s="243">
        <v>7</v>
      </c>
      <c r="FPF1218" s="243">
        <v>2</v>
      </c>
      <c r="FPG1218" s="244" t="s">
        <v>236</v>
      </c>
      <c r="FPH1218" s="245">
        <v>111</v>
      </c>
      <c r="FPI1218" s="246">
        <v>211</v>
      </c>
      <c r="FPJ1218" s="247" t="e">
        <f>FPJ1235+FPJ1277+FPJ1308+FPJ1324+FPJ1346+FPJ1378+FPJ1394+FPJ1415+FPJ1430+FPJ1460+#REF!+FPJ1500+#REF!+FPJ1512+#REF!</f>
        <v>#REF!</v>
      </c>
      <c r="FPK1218" s="241" t="s">
        <v>29</v>
      </c>
      <c r="FPL1218" s="242" t="s">
        <v>25</v>
      </c>
      <c r="FPM1218" s="243">
        <v>7</v>
      </c>
      <c r="FPN1218" s="243">
        <v>2</v>
      </c>
      <c r="FPO1218" s="244" t="s">
        <v>236</v>
      </c>
      <c r="FPP1218" s="245">
        <v>111</v>
      </c>
      <c r="FPQ1218" s="246">
        <v>211</v>
      </c>
      <c r="FPR1218" s="247" t="e">
        <f>FPR1235+FPR1277+FPR1308+FPR1324+FPR1346+FPR1378+FPR1394+FPR1415+FPR1430+FPR1460+#REF!+FPR1500+#REF!+FPR1512+#REF!</f>
        <v>#REF!</v>
      </c>
      <c r="FPS1218" s="241" t="s">
        <v>29</v>
      </c>
      <c r="FPT1218" s="242" t="s">
        <v>25</v>
      </c>
      <c r="FPU1218" s="243">
        <v>7</v>
      </c>
      <c r="FPV1218" s="243">
        <v>2</v>
      </c>
      <c r="FPW1218" s="244" t="s">
        <v>236</v>
      </c>
      <c r="FPX1218" s="245">
        <v>111</v>
      </c>
      <c r="FPY1218" s="246">
        <v>211</v>
      </c>
      <c r="FPZ1218" s="247" t="e">
        <f>FPZ1235+FPZ1277+FPZ1308+FPZ1324+FPZ1346+FPZ1378+FPZ1394+FPZ1415+FPZ1430+FPZ1460+#REF!+FPZ1500+#REF!+FPZ1512+#REF!</f>
        <v>#REF!</v>
      </c>
      <c r="FQA1218" s="241" t="s">
        <v>29</v>
      </c>
      <c r="FQB1218" s="242" t="s">
        <v>25</v>
      </c>
      <c r="FQC1218" s="243">
        <v>7</v>
      </c>
      <c r="FQD1218" s="243">
        <v>2</v>
      </c>
      <c r="FQE1218" s="244" t="s">
        <v>236</v>
      </c>
      <c r="FQF1218" s="245">
        <v>111</v>
      </c>
      <c r="FQG1218" s="246">
        <v>211</v>
      </c>
      <c r="FQH1218" s="247" t="e">
        <f>FQH1235+FQH1277+FQH1308+FQH1324+FQH1346+FQH1378+FQH1394+FQH1415+FQH1430+FQH1460+#REF!+FQH1500+#REF!+FQH1512+#REF!</f>
        <v>#REF!</v>
      </c>
      <c r="FQI1218" s="241" t="s">
        <v>29</v>
      </c>
      <c r="FQJ1218" s="242" t="s">
        <v>25</v>
      </c>
      <c r="FQK1218" s="243">
        <v>7</v>
      </c>
      <c r="FQL1218" s="243">
        <v>2</v>
      </c>
      <c r="FQM1218" s="244" t="s">
        <v>236</v>
      </c>
      <c r="FQN1218" s="245">
        <v>111</v>
      </c>
      <c r="FQO1218" s="246">
        <v>211</v>
      </c>
      <c r="FQP1218" s="247" t="e">
        <f>FQP1235+FQP1277+FQP1308+FQP1324+FQP1346+FQP1378+FQP1394+FQP1415+FQP1430+FQP1460+#REF!+FQP1500+#REF!+FQP1512+#REF!</f>
        <v>#REF!</v>
      </c>
      <c r="FQQ1218" s="241" t="s">
        <v>29</v>
      </c>
      <c r="FQR1218" s="242" t="s">
        <v>25</v>
      </c>
      <c r="FQS1218" s="243">
        <v>7</v>
      </c>
      <c r="FQT1218" s="243">
        <v>2</v>
      </c>
      <c r="FQU1218" s="244" t="s">
        <v>236</v>
      </c>
      <c r="FQV1218" s="245">
        <v>111</v>
      </c>
      <c r="FQW1218" s="246">
        <v>211</v>
      </c>
      <c r="FQX1218" s="247" t="e">
        <f>FQX1235+FQX1277+FQX1308+FQX1324+FQX1346+FQX1378+FQX1394+FQX1415+FQX1430+FQX1460+#REF!+FQX1500+#REF!+FQX1512+#REF!</f>
        <v>#REF!</v>
      </c>
      <c r="FQY1218" s="241" t="s">
        <v>29</v>
      </c>
      <c r="FQZ1218" s="242" t="s">
        <v>25</v>
      </c>
      <c r="FRA1218" s="243">
        <v>7</v>
      </c>
      <c r="FRB1218" s="243">
        <v>2</v>
      </c>
      <c r="FRC1218" s="244" t="s">
        <v>236</v>
      </c>
      <c r="FRD1218" s="245">
        <v>111</v>
      </c>
      <c r="FRE1218" s="246">
        <v>211</v>
      </c>
      <c r="FRF1218" s="247" t="e">
        <f>FRF1235+FRF1277+FRF1308+FRF1324+FRF1346+FRF1378+FRF1394+FRF1415+FRF1430+FRF1460+#REF!+FRF1500+#REF!+FRF1512+#REF!</f>
        <v>#REF!</v>
      </c>
      <c r="FRG1218" s="241" t="s">
        <v>29</v>
      </c>
      <c r="FRH1218" s="242" t="s">
        <v>25</v>
      </c>
      <c r="FRI1218" s="243">
        <v>7</v>
      </c>
      <c r="FRJ1218" s="243">
        <v>2</v>
      </c>
      <c r="FRK1218" s="244" t="s">
        <v>236</v>
      </c>
      <c r="FRL1218" s="245">
        <v>111</v>
      </c>
      <c r="FRM1218" s="246">
        <v>211</v>
      </c>
      <c r="FRN1218" s="247" t="e">
        <f>FRN1235+FRN1277+FRN1308+FRN1324+FRN1346+FRN1378+FRN1394+FRN1415+FRN1430+FRN1460+#REF!+FRN1500+#REF!+FRN1512+#REF!</f>
        <v>#REF!</v>
      </c>
      <c r="FRO1218" s="241" t="s">
        <v>29</v>
      </c>
      <c r="FRP1218" s="242" t="s">
        <v>25</v>
      </c>
      <c r="FRQ1218" s="243">
        <v>7</v>
      </c>
      <c r="FRR1218" s="243">
        <v>2</v>
      </c>
      <c r="FRS1218" s="244" t="s">
        <v>236</v>
      </c>
      <c r="FRT1218" s="245">
        <v>111</v>
      </c>
      <c r="FRU1218" s="246">
        <v>211</v>
      </c>
      <c r="FRV1218" s="247" t="e">
        <f>FRV1235+FRV1277+FRV1308+FRV1324+FRV1346+FRV1378+FRV1394+FRV1415+FRV1430+FRV1460+#REF!+FRV1500+#REF!+FRV1512+#REF!</f>
        <v>#REF!</v>
      </c>
      <c r="FRW1218" s="241" t="s">
        <v>29</v>
      </c>
      <c r="FRX1218" s="242" t="s">
        <v>25</v>
      </c>
      <c r="FRY1218" s="243">
        <v>7</v>
      </c>
      <c r="FRZ1218" s="243">
        <v>2</v>
      </c>
      <c r="FSA1218" s="244" t="s">
        <v>236</v>
      </c>
      <c r="FSB1218" s="245">
        <v>111</v>
      </c>
      <c r="FSC1218" s="246">
        <v>211</v>
      </c>
      <c r="FSD1218" s="247" t="e">
        <f>FSD1235+FSD1277+FSD1308+FSD1324+FSD1346+FSD1378+FSD1394+FSD1415+FSD1430+FSD1460+#REF!+FSD1500+#REF!+FSD1512+#REF!</f>
        <v>#REF!</v>
      </c>
      <c r="FSE1218" s="241" t="s">
        <v>29</v>
      </c>
      <c r="FSF1218" s="242" t="s">
        <v>25</v>
      </c>
      <c r="FSG1218" s="243">
        <v>7</v>
      </c>
      <c r="FSH1218" s="243">
        <v>2</v>
      </c>
      <c r="FSI1218" s="244" t="s">
        <v>236</v>
      </c>
      <c r="FSJ1218" s="245">
        <v>111</v>
      </c>
      <c r="FSK1218" s="246">
        <v>211</v>
      </c>
      <c r="FSL1218" s="247" t="e">
        <f>FSL1235+FSL1277+FSL1308+FSL1324+FSL1346+FSL1378+FSL1394+FSL1415+FSL1430+FSL1460+#REF!+FSL1500+#REF!+FSL1512+#REF!</f>
        <v>#REF!</v>
      </c>
      <c r="FSM1218" s="241" t="s">
        <v>29</v>
      </c>
      <c r="FSN1218" s="242" t="s">
        <v>25</v>
      </c>
      <c r="FSO1218" s="243">
        <v>7</v>
      </c>
      <c r="FSP1218" s="243">
        <v>2</v>
      </c>
      <c r="FSQ1218" s="244" t="s">
        <v>236</v>
      </c>
      <c r="FSR1218" s="245">
        <v>111</v>
      </c>
      <c r="FSS1218" s="246">
        <v>211</v>
      </c>
      <c r="FST1218" s="247" t="e">
        <f>FST1235+FST1277+FST1308+FST1324+FST1346+FST1378+FST1394+FST1415+FST1430+FST1460+#REF!+FST1500+#REF!+FST1512+#REF!</f>
        <v>#REF!</v>
      </c>
      <c r="FSU1218" s="241" t="s">
        <v>29</v>
      </c>
      <c r="FSV1218" s="242" t="s">
        <v>25</v>
      </c>
      <c r="FSW1218" s="243">
        <v>7</v>
      </c>
      <c r="FSX1218" s="243">
        <v>2</v>
      </c>
      <c r="FSY1218" s="244" t="s">
        <v>236</v>
      </c>
      <c r="FSZ1218" s="245">
        <v>111</v>
      </c>
      <c r="FTA1218" s="246">
        <v>211</v>
      </c>
      <c r="FTB1218" s="247" t="e">
        <f>FTB1235+FTB1277+FTB1308+FTB1324+FTB1346+FTB1378+FTB1394+FTB1415+FTB1430+FTB1460+#REF!+FTB1500+#REF!+FTB1512+#REF!</f>
        <v>#REF!</v>
      </c>
      <c r="FTC1218" s="241" t="s">
        <v>29</v>
      </c>
      <c r="FTD1218" s="242" t="s">
        <v>25</v>
      </c>
      <c r="FTE1218" s="243">
        <v>7</v>
      </c>
      <c r="FTF1218" s="243">
        <v>2</v>
      </c>
      <c r="FTG1218" s="244" t="s">
        <v>236</v>
      </c>
      <c r="FTH1218" s="245">
        <v>111</v>
      </c>
      <c r="FTI1218" s="246">
        <v>211</v>
      </c>
      <c r="FTJ1218" s="247" t="e">
        <f>FTJ1235+FTJ1277+FTJ1308+FTJ1324+FTJ1346+FTJ1378+FTJ1394+FTJ1415+FTJ1430+FTJ1460+#REF!+FTJ1500+#REF!+FTJ1512+#REF!</f>
        <v>#REF!</v>
      </c>
      <c r="FTK1218" s="241" t="s">
        <v>29</v>
      </c>
      <c r="FTL1218" s="242" t="s">
        <v>25</v>
      </c>
      <c r="FTM1218" s="243">
        <v>7</v>
      </c>
      <c r="FTN1218" s="243">
        <v>2</v>
      </c>
      <c r="FTO1218" s="244" t="s">
        <v>236</v>
      </c>
      <c r="FTP1218" s="245">
        <v>111</v>
      </c>
      <c r="FTQ1218" s="246">
        <v>211</v>
      </c>
      <c r="FTR1218" s="247" t="e">
        <f>FTR1235+FTR1277+FTR1308+FTR1324+FTR1346+FTR1378+FTR1394+FTR1415+FTR1430+FTR1460+#REF!+FTR1500+#REF!+FTR1512+#REF!</f>
        <v>#REF!</v>
      </c>
      <c r="FTS1218" s="241" t="s">
        <v>29</v>
      </c>
      <c r="FTT1218" s="242" t="s">
        <v>25</v>
      </c>
      <c r="FTU1218" s="243">
        <v>7</v>
      </c>
      <c r="FTV1218" s="243">
        <v>2</v>
      </c>
      <c r="FTW1218" s="244" t="s">
        <v>236</v>
      </c>
      <c r="FTX1218" s="245">
        <v>111</v>
      </c>
      <c r="FTY1218" s="246">
        <v>211</v>
      </c>
      <c r="FTZ1218" s="247" t="e">
        <f>FTZ1235+FTZ1277+FTZ1308+FTZ1324+FTZ1346+FTZ1378+FTZ1394+FTZ1415+FTZ1430+FTZ1460+#REF!+FTZ1500+#REF!+FTZ1512+#REF!</f>
        <v>#REF!</v>
      </c>
      <c r="FUA1218" s="241" t="s">
        <v>29</v>
      </c>
      <c r="FUB1218" s="242" t="s">
        <v>25</v>
      </c>
      <c r="FUC1218" s="243">
        <v>7</v>
      </c>
      <c r="FUD1218" s="243">
        <v>2</v>
      </c>
      <c r="FUE1218" s="244" t="s">
        <v>236</v>
      </c>
      <c r="FUF1218" s="245">
        <v>111</v>
      </c>
      <c r="FUG1218" s="246">
        <v>211</v>
      </c>
      <c r="FUH1218" s="247" t="e">
        <f>FUH1235+FUH1277+FUH1308+FUH1324+FUH1346+FUH1378+FUH1394+FUH1415+FUH1430+FUH1460+#REF!+FUH1500+#REF!+FUH1512+#REF!</f>
        <v>#REF!</v>
      </c>
      <c r="FUI1218" s="241" t="s">
        <v>29</v>
      </c>
      <c r="FUJ1218" s="242" t="s">
        <v>25</v>
      </c>
      <c r="FUK1218" s="243">
        <v>7</v>
      </c>
      <c r="FUL1218" s="243">
        <v>2</v>
      </c>
      <c r="FUM1218" s="244" t="s">
        <v>236</v>
      </c>
      <c r="FUN1218" s="245">
        <v>111</v>
      </c>
      <c r="FUO1218" s="246">
        <v>211</v>
      </c>
      <c r="FUP1218" s="247" t="e">
        <f>FUP1235+FUP1277+FUP1308+FUP1324+FUP1346+FUP1378+FUP1394+FUP1415+FUP1430+FUP1460+#REF!+FUP1500+#REF!+FUP1512+#REF!</f>
        <v>#REF!</v>
      </c>
      <c r="FUQ1218" s="241" t="s">
        <v>29</v>
      </c>
      <c r="FUR1218" s="242" t="s">
        <v>25</v>
      </c>
      <c r="FUS1218" s="243">
        <v>7</v>
      </c>
      <c r="FUT1218" s="243">
        <v>2</v>
      </c>
      <c r="FUU1218" s="244" t="s">
        <v>236</v>
      </c>
      <c r="FUV1218" s="245">
        <v>111</v>
      </c>
      <c r="FUW1218" s="246">
        <v>211</v>
      </c>
      <c r="FUX1218" s="247" t="e">
        <f>FUX1235+FUX1277+FUX1308+FUX1324+FUX1346+FUX1378+FUX1394+FUX1415+FUX1430+FUX1460+#REF!+FUX1500+#REF!+FUX1512+#REF!</f>
        <v>#REF!</v>
      </c>
      <c r="FUY1218" s="241" t="s">
        <v>29</v>
      </c>
      <c r="FUZ1218" s="242" t="s">
        <v>25</v>
      </c>
      <c r="FVA1218" s="243">
        <v>7</v>
      </c>
      <c r="FVB1218" s="243">
        <v>2</v>
      </c>
      <c r="FVC1218" s="244" t="s">
        <v>236</v>
      </c>
      <c r="FVD1218" s="245">
        <v>111</v>
      </c>
      <c r="FVE1218" s="246">
        <v>211</v>
      </c>
      <c r="FVF1218" s="247" t="e">
        <f>FVF1235+FVF1277+FVF1308+FVF1324+FVF1346+FVF1378+FVF1394+FVF1415+FVF1430+FVF1460+#REF!+FVF1500+#REF!+FVF1512+#REF!</f>
        <v>#REF!</v>
      </c>
      <c r="FVG1218" s="241" t="s">
        <v>29</v>
      </c>
      <c r="FVH1218" s="242" t="s">
        <v>25</v>
      </c>
      <c r="FVI1218" s="243">
        <v>7</v>
      </c>
      <c r="FVJ1218" s="243">
        <v>2</v>
      </c>
      <c r="FVK1218" s="244" t="s">
        <v>236</v>
      </c>
      <c r="FVL1218" s="245">
        <v>111</v>
      </c>
      <c r="FVM1218" s="246">
        <v>211</v>
      </c>
      <c r="FVN1218" s="247" t="e">
        <f>FVN1235+FVN1277+FVN1308+FVN1324+FVN1346+FVN1378+FVN1394+FVN1415+FVN1430+FVN1460+#REF!+FVN1500+#REF!+FVN1512+#REF!</f>
        <v>#REF!</v>
      </c>
      <c r="FVO1218" s="241" t="s">
        <v>29</v>
      </c>
      <c r="FVP1218" s="242" t="s">
        <v>25</v>
      </c>
      <c r="FVQ1218" s="243">
        <v>7</v>
      </c>
      <c r="FVR1218" s="243">
        <v>2</v>
      </c>
      <c r="FVS1218" s="244" t="s">
        <v>236</v>
      </c>
      <c r="FVT1218" s="245">
        <v>111</v>
      </c>
      <c r="FVU1218" s="246">
        <v>211</v>
      </c>
      <c r="FVV1218" s="247" t="e">
        <f>FVV1235+FVV1277+FVV1308+FVV1324+FVV1346+FVV1378+FVV1394+FVV1415+FVV1430+FVV1460+#REF!+FVV1500+#REF!+FVV1512+#REF!</f>
        <v>#REF!</v>
      </c>
      <c r="FVW1218" s="241" t="s">
        <v>29</v>
      </c>
      <c r="FVX1218" s="242" t="s">
        <v>25</v>
      </c>
      <c r="FVY1218" s="243">
        <v>7</v>
      </c>
      <c r="FVZ1218" s="243">
        <v>2</v>
      </c>
      <c r="FWA1218" s="244" t="s">
        <v>236</v>
      </c>
      <c r="FWB1218" s="245">
        <v>111</v>
      </c>
      <c r="FWC1218" s="246">
        <v>211</v>
      </c>
      <c r="FWD1218" s="247" t="e">
        <f>FWD1235+FWD1277+FWD1308+FWD1324+FWD1346+FWD1378+FWD1394+FWD1415+FWD1430+FWD1460+#REF!+FWD1500+#REF!+FWD1512+#REF!</f>
        <v>#REF!</v>
      </c>
      <c r="FWE1218" s="241" t="s">
        <v>29</v>
      </c>
      <c r="FWF1218" s="242" t="s">
        <v>25</v>
      </c>
      <c r="FWG1218" s="243">
        <v>7</v>
      </c>
      <c r="FWH1218" s="243">
        <v>2</v>
      </c>
      <c r="FWI1218" s="244" t="s">
        <v>236</v>
      </c>
      <c r="FWJ1218" s="245">
        <v>111</v>
      </c>
      <c r="FWK1218" s="246">
        <v>211</v>
      </c>
      <c r="FWL1218" s="247" t="e">
        <f>FWL1235+FWL1277+FWL1308+FWL1324+FWL1346+FWL1378+FWL1394+FWL1415+FWL1430+FWL1460+#REF!+FWL1500+#REF!+FWL1512+#REF!</f>
        <v>#REF!</v>
      </c>
      <c r="FWM1218" s="241" t="s">
        <v>29</v>
      </c>
      <c r="FWN1218" s="242" t="s">
        <v>25</v>
      </c>
      <c r="FWO1218" s="243">
        <v>7</v>
      </c>
      <c r="FWP1218" s="243">
        <v>2</v>
      </c>
      <c r="FWQ1218" s="244" t="s">
        <v>236</v>
      </c>
      <c r="FWR1218" s="245">
        <v>111</v>
      </c>
      <c r="FWS1218" s="246">
        <v>211</v>
      </c>
      <c r="FWT1218" s="247" t="e">
        <f>FWT1235+FWT1277+FWT1308+FWT1324+FWT1346+FWT1378+FWT1394+FWT1415+FWT1430+FWT1460+#REF!+FWT1500+#REF!+FWT1512+#REF!</f>
        <v>#REF!</v>
      </c>
      <c r="FWU1218" s="241" t="s">
        <v>29</v>
      </c>
      <c r="FWV1218" s="242" t="s">
        <v>25</v>
      </c>
      <c r="FWW1218" s="243">
        <v>7</v>
      </c>
      <c r="FWX1218" s="243">
        <v>2</v>
      </c>
      <c r="FWY1218" s="244" t="s">
        <v>236</v>
      </c>
      <c r="FWZ1218" s="245">
        <v>111</v>
      </c>
      <c r="FXA1218" s="246">
        <v>211</v>
      </c>
      <c r="FXB1218" s="247" t="e">
        <f>FXB1235+FXB1277+FXB1308+FXB1324+FXB1346+FXB1378+FXB1394+FXB1415+FXB1430+FXB1460+#REF!+FXB1500+#REF!+FXB1512+#REF!</f>
        <v>#REF!</v>
      </c>
      <c r="FXC1218" s="241" t="s">
        <v>29</v>
      </c>
      <c r="FXD1218" s="242" t="s">
        <v>25</v>
      </c>
      <c r="FXE1218" s="243">
        <v>7</v>
      </c>
      <c r="FXF1218" s="243">
        <v>2</v>
      </c>
      <c r="FXG1218" s="244" t="s">
        <v>236</v>
      </c>
      <c r="FXH1218" s="245">
        <v>111</v>
      </c>
      <c r="FXI1218" s="246">
        <v>211</v>
      </c>
      <c r="FXJ1218" s="247" t="e">
        <f>FXJ1235+FXJ1277+FXJ1308+FXJ1324+FXJ1346+FXJ1378+FXJ1394+FXJ1415+FXJ1430+FXJ1460+#REF!+FXJ1500+#REF!+FXJ1512+#REF!</f>
        <v>#REF!</v>
      </c>
      <c r="FXK1218" s="241" t="s">
        <v>29</v>
      </c>
      <c r="FXL1218" s="242" t="s">
        <v>25</v>
      </c>
      <c r="FXM1218" s="243">
        <v>7</v>
      </c>
      <c r="FXN1218" s="243">
        <v>2</v>
      </c>
      <c r="FXO1218" s="244" t="s">
        <v>236</v>
      </c>
      <c r="FXP1218" s="245">
        <v>111</v>
      </c>
      <c r="FXQ1218" s="246">
        <v>211</v>
      </c>
      <c r="FXR1218" s="247" t="e">
        <f>FXR1235+FXR1277+FXR1308+FXR1324+FXR1346+FXR1378+FXR1394+FXR1415+FXR1430+FXR1460+#REF!+FXR1500+#REF!+FXR1512+#REF!</f>
        <v>#REF!</v>
      </c>
      <c r="FXS1218" s="241" t="s">
        <v>29</v>
      </c>
      <c r="FXT1218" s="242" t="s">
        <v>25</v>
      </c>
      <c r="FXU1218" s="243">
        <v>7</v>
      </c>
      <c r="FXV1218" s="243">
        <v>2</v>
      </c>
      <c r="FXW1218" s="244" t="s">
        <v>236</v>
      </c>
      <c r="FXX1218" s="245">
        <v>111</v>
      </c>
      <c r="FXY1218" s="246">
        <v>211</v>
      </c>
      <c r="FXZ1218" s="247" t="e">
        <f>FXZ1235+FXZ1277+FXZ1308+FXZ1324+FXZ1346+FXZ1378+FXZ1394+FXZ1415+FXZ1430+FXZ1460+#REF!+FXZ1500+#REF!+FXZ1512+#REF!</f>
        <v>#REF!</v>
      </c>
      <c r="FYA1218" s="241" t="s">
        <v>29</v>
      </c>
      <c r="FYB1218" s="242" t="s">
        <v>25</v>
      </c>
      <c r="FYC1218" s="243">
        <v>7</v>
      </c>
      <c r="FYD1218" s="243">
        <v>2</v>
      </c>
      <c r="FYE1218" s="244" t="s">
        <v>236</v>
      </c>
      <c r="FYF1218" s="245">
        <v>111</v>
      </c>
      <c r="FYG1218" s="246">
        <v>211</v>
      </c>
      <c r="FYH1218" s="247" t="e">
        <f>FYH1235+FYH1277+FYH1308+FYH1324+FYH1346+FYH1378+FYH1394+FYH1415+FYH1430+FYH1460+#REF!+FYH1500+#REF!+FYH1512+#REF!</f>
        <v>#REF!</v>
      </c>
      <c r="FYI1218" s="241" t="s">
        <v>29</v>
      </c>
      <c r="FYJ1218" s="242" t="s">
        <v>25</v>
      </c>
      <c r="FYK1218" s="243">
        <v>7</v>
      </c>
      <c r="FYL1218" s="243">
        <v>2</v>
      </c>
      <c r="FYM1218" s="244" t="s">
        <v>236</v>
      </c>
      <c r="FYN1218" s="245">
        <v>111</v>
      </c>
      <c r="FYO1218" s="246">
        <v>211</v>
      </c>
      <c r="FYP1218" s="247" t="e">
        <f>FYP1235+FYP1277+FYP1308+FYP1324+FYP1346+FYP1378+FYP1394+FYP1415+FYP1430+FYP1460+#REF!+FYP1500+#REF!+FYP1512+#REF!</f>
        <v>#REF!</v>
      </c>
      <c r="FYQ1218" s="241" t="s">
        <v>29</v>
      </c>
      <c r="FYR1218" s="242" t="s">
        <v>25</v>
      </c>
      <c r="FYS1218" s="243">
        <v>7</v>
      </c>
      <c r="FYT1218" s="243">
        <v>2</v>
      </c>
      <c r="FYU1218" s="244" t="s">
        <v>236</v>
      </c>
      <c r="FYV1218" s="245">
        <v>111</v>
      </c>
      <c r="FYW1218" s="246">
        <v>211</v>
      </c>
      <c r="FYX1218" s="247" t="e">
        <f>FYX1235+FYX1277+FYX1308+FYX1324+FYX1346+FYX1378+FYX1394+FYX1415+FYX1430+FYX1460+#REF!+FYX1500+#REF!+FYX1512+#REF!</f>
        <v>#REF!</v>
      </c>
      <c r="FYY1218" s="241" t="s">
        <v>29</v>
      </c>
      <c r="FYZ1218" s="242" t="s">
        <v>25</v>
      </c>
      <c r="FZA1218" s="243">
        <v>7</v>
      </c>
      <c r="FZB1218" s="243">
        <v>2</v>
      </c>
      <c r="FZC1218" s="244" t="s">
        <v>236</v>
      </c>
      <c r="FZD1218" s="245">
        <v>111</v>
      </c>
      <c r="FZE1218" s="246">
        <v>211</v>
      </c>
      <c r="FZF1218" s="247" t="e">
        <f>FZF1235+FZF1277+FZF1308+FZF1324+FZF1346+FZF1378+FZF1394+FZF1415+FZF1430+FZF1460+#REF!+FZF1500+#REF!+FZF1512+#REF!</f>
        <v>#REF!</v>
      </c>
      <c r="FZG1218" s="241" t="s">
        <v>29</v>
      </c>
      <c r="FZH1218" s="242" t="s">
        <v>25</v>
      </c>
      <c r="FZI1218" s="243">
        <v>7</v>
      </c>
      <c r="FZJ1218" s="243">
        <v>2</v>
      </c>
      <c r="FZK1218" s="244" t="s">
        <v>236</v>
      </c>
      <c r="FZL1218" s="245">
        <v>111</v>
      </c>
      <c r="FZM1218" s="246">
        <v>211</v>
      </c>
      <c r="FZN1218" s="247" t="e">
        <f>FZN1235+FZN1277+FZN1308+FZN1324+FZN1346+FZN1378+FZN1394+FZN1415+FZN1430+FZN1460+#REF!+FZN1500+#REF!+FZN1512+#REF!</f>
        <v>#REF!</v>
      </c>
      <c r="FZO1218" s="241" t="s">
        <v>29</v>
      </c>
      <c r="FZP1218" s="242" t="s">
        <v>25</v>
      </c>
      <c r="FZQ1218" s="243">
        <v>7</v>
      </c>
      <c r="FZR1218" s="243">
        <v>2</v>
      </c>
      <c r="FZS1218" s="244" t="s">
        <v>236</v>
      </c>
      <c r="FZT1218" s="245">
        <v>111</v>
      </c>
      <c r="FZU1218" s="246">
        <v>211</v>
      </c>
      <c r="FZV1218" s="247" t="e">
        <f>FZV1235+FZV1277+FZV1308+FZV1324+FZV1346+FZV1378+FZV1394+FZV1415+FZV1430+FZV1460+#REF!+FZV1500+#REF!+FZV1512+#REF!</f>
        <v>#REF!</v>
      </c>
      <c r="FZW1218" s="241" t="s">
        <v>29</v>
      </c>
      <c r="FZX1218" s="242" t="s">
        <v>25</v>
      </c>
      <c r="FZY1218" s="243">
        <v>7</v>
      </c>
      <c r="FZZ1218" s="243">
        <v>2</v>
      </c>
      <c r="GAA1218" s="244" t="s">
        <v>236</v>
      </c>
      <c r="GAB1218" s="245">
        <v>111</v>
      </c>
      <c r="GAC1218" s="246">
        <v>211</v>
      </c>
      <c r="GAD1218" s="247" t="e">
        <f>GAD1235+GAD1277+GAD1308+GAD1324+GAD1346+GAD1378+GAD1394+GAD1415+GAD1430+GAD1460+#REF!+GAD1500+#REF!+GAD1512+#REF!</f>
        <v>#REF!</v>
      </c>
      <c r="GAE1218" s="241" t="s">
        <v>29</v>
      </c>
      <c r="GAF1218" s="242" t="s">
        <v>25</v>
      </c>
      <c r="GAG1218" s="243">
        <v>7</v>
      </c>
      <c r="GAH1218" s="243">
        <v>2</v>
      </c>
      <c r="GAI1218" s="244" t="s">
        <v>236</v>
      </c>
      <c r="GAJ1218" s="245">
        <v>111</v>
      </c>
      <c r="GAK1218" s="246">
        <v>211</v>
      </c>
      <c r="GAL1218" s="247" t="e">
        <f>GAL1235+GAL1277+GAL1308+GAL1324+GAL1346+GAL1378+GAL1394+GAL1415+GAL1430+GAL1460+#REF!+GAL1500+#REF!+GAL1512+#REF!</f>
        <v>#REF!</v>
      </c>
      <c r="GAM1218" s="241" t="s">
        <v>29</v>
      </c>
      <c r="GAN1218" s="242" t="s">
        <v>25</v>
      </c>
      <c r="GAO1218" s="243">
        <v>7</v>
      </c>
      <c r="GAP1218" s="243">
        <v>2</v>
      </c>
      <c r="GAQ1218" s="244" t="s">
        <v>236</v>
      </c>
      <c r="GAR1218" s="245">
        <v>111</v>
      </c>
      <c r="GAS1218" s="246">
        <v>211</v>
      </c>
      <c r="GAT1218" s="247" t="e">
        <f>GAT1235+GAT1277+GAT1308+GAT1324+GAT1346+GAT1378+GAT1394+GAT1415+GAT1430+GAT1460+#REF!+GAT1500+#REF!+GAT1512+#REF!</f>
        <v>#REF!</v>
      </c>
      <c r="GAU1218" s="241" t="s">
        <v>29</v>
      </c>
      <c r="GAV1218" s="242" t="s">
        <v>25</v>
      </c>
      <c r="GAW1218" s="243">
        <v>7</v>
      </c>
      <c r="GAX1218" s="243">
        <v>2</v>
      </c>
      <c r="GAY1218" s="244" t="s">
        <v>236</v>
      </c>
      <c r="GAZ1218" s="245">
        <v>111</v>
      </c>
      <c r="GBA1218" s="246">
        <v>211</v>
      </c>
      <c r="GBB1218" s="247" t="e">
        <f>GBB1235+GBB1277+GBB1308+GBB1324+GBB1346+GBB1378+GBB1394+GBB1415+GBB1430+GBB1460+#REF!+GBB1500+#REF!+GBB1512+#REF!</f>
        <v>#REF!</v>
      </c>
      <c r="GBC1218" s="241" t="s">
        <v>29</v>
      </c>
      <c r="GBD1218" s="242" t="s">
        <v>25</v>
      </c>
      <c r="GBE1218" s="243">
        <v>7</v>
      </c>
      <c r="GBF1218" s="243">
        <v>2</v>
      </c>
      <c r="GBG1218" s="244" t="s">
        <v>236</v>
      </c>
      <c r="GBH1218" s="245">
        <v>111</v>
      </c>
      <c r="GBI1218" s="246">
        <v>211</v>
      </c>
      <c r="GBJ1218" s="247" t="e">
        <f>GBJ1235+GBJ1277+GBJ1308+GBJ1324+GBJ1346+GBJ1378+GBJ1394+GBJ1415+GBJ1430+GBJ1460+#REF!+GBJ1500+#REF!+GBJ1512+#REF!</f>
        <v>#REF!</v>
      </c>
      <c r="GBK1218" s="241" t="s">
        <v>29</v>
      </c>
      <c r="GBL1218" s="242" t="s">
        <v>25</v>
      </c>
      <c r="GBM1218" s="243">
        <v>7</v>
      </c>
      <c r="GBN1218" s="243">
        <v>2</v>
      </c>
      <c r="GBO1218" s="244" t="s">
        <v>236</v>
      </c>
      <c r="GBP1218" s="245">
        <v>111</v>
      </c>
      <c r="GBQ1218" s="246">
        <v>211</v>
      </c>
      <c r="GBR1218" s="247" t="e">
        <f>GBR1235+GBR1277+GBR1308+GBR1324+GBR1346+GBR1378+GBR1394+GBR1415+GBR1430+GBR1460+#REF!+GBR1500+#REF!+GBR1512+#REF!</f>
        <v>#REF!</v>
      </c>
      <c r="GBS1218" s="241" t="s">
        <v>29</v>
      </c>
      <c r="GBT1218" s="242" t="s">
        <v>25</v>
      </c>
      <c r="GBU1218" s="243">
        <v>7</v>
      </c>
      <c r="GBV1218" s="243">
        <v>2</v>
      </c>
      <c r="GBW1218" s="244" t="s">
        <v>236</v>
      </c>
      <c r="GBX1218" s="245">
        <v>111</v>
      </c>
      <c r="GBY1218" s="246">
        <v>211</v>
      </c>
      <c r="GBZ1218" s="247" t="e">
        <f>GBZ1235+GBZ1277+GBZ1308+GBZ1324+GBZ1346+GBZ1378+GBZ1394+GBZ1415+GBZ1430+GBZ1460+#REF!+GBZ1500+#REF!+GBZ1512+#REF!</f>
        <v>#REF!</v>
      </c>
      <c r="GCA1218" s="241" t="s">
        <v>29</v>
      </c>
      <c r="GCB1218" s="242" t="s">
        <v>25</v>
      </c>
      <c r="GCC1218" s="243">
        <v>7</v>
      </c>
      <c r="GCD1218" s="243">
        <v>2</v>
      </c>
      <c r="GCE1218" s="244" t="s">
        <v>236</v>
      </c>
      <c r="GCF1218" s="245">
        <v>111</v>
      </c>
      <c r="GCG1218" s="246">
        <v>211</v>
      </c>
      <c r="GCH1218" s="247" t="e">
        <f>GCH1235+GCH1277+GCH1308+GCH1324+GCH1346+GCH1378+GCH1394+GCH1415+GCH1430+GCH1460+#REF!+GCH1500+#REF!+GCH1512+#REF!</f>
        <v>#REF!</v>
      </c>
      <c r="GCI1218" s="241" t="s">
        <v>29</v>
      </c>
      <c r="GCJ1218" s="242" t="s">
        <v>25</v>
      </c>
      <c r="GCK1218" s="243">
        <v>7</v>
      </c>
      <c r="GCL1218" s="243">
        <v>2</v>
      </c>
      <c r="GCM1218" s="244" t="s">
        <v>236</v>
      </c>
      <c r="GCN1218" s="245">
        <v>111</v>
      </c>
      <c r="GCO1218" s="246">
        <v>211</v>
      </c>
      <c r="GCP1218" s="247" t="e">
        <f>GCP1235+GCP1277+GCP1308+GCP1324+GCP1346+GCP1378+GCP1394+GCP1415+GCP1430+GCP1460+#REF!+GCP1500+#REF!+GCP1512+#REF!</f>
        <v>#REF!</v>
      </c>
      <c r="GCQ1218" s="241" t="s">
        <v>29</v>
      </c>
      <c r="GCR1218" s="242" t="s">
        <v>25</v>
      </c>
      <c r="GCS1218" s="243">
        <v>7</v>
      </c>
      <c r="GCT1218" s="243">
        <v>2</v>
      </c>
      <c r="GCU1218" s="244" t="s">
        <v>236</v>
      </c>
      <c r="GCV1218" s="245">
        <v>111</v>
      </c>
      <c r="GCW1218" s="246">
        <v>211</v>
      </c>
      <c r="GCX1218" s="247" t="e">
        <f>GCX1235+GCX1277+GCX1308+GCX1324+GCX1346+GCX1378+GCX1394+GCX1415+GCX1430+GCX1460+#REF!+GCX1500+#REF!+GCX1512+#REF!</f>
        <v>#REF!</v>
      </c>
      <c r="GCY1218" s="241" t="s">
        <v>29</v>
      </c>
      <c r="GCZ1218" s="242" t="s">
        <v>25</v>
      </c>
      <c r="GDA1218" s="243">
        <v>7</v>
      </c>
      <c r="GDB1218" s="243">
        <v>2</v>
      </c>
      <c r="GDC1218" s="244" t="s">
        <v>236</v>
      </c>
      <c r="GDD1218" s="245">
        <v>111</v>
      </c>
      <c r="GDE1218" s="246">
        <v>211</v>
      </c>
      <c r="GDF1218" s="247" t="e">
        <f>GDF1235+GDF1277+GDF1308+GDF1324+GDF1346+GDF1378+GDF1394+GDF1415+GDF1430+GDF1460+#REF!+GDF1500+#REF!+GDF1512+#REF!</f>
        <v>#REF!</v>
      </c>
      <c r="GDG1218" s="241" t="s">
        <v>29</v>
      </c>
      <c r="GDH1218" s="242" t="s">
        <v>25</v>
      </c>
      <c r="GDI1218" s="243">
        <v>7</v>
      </c>
      <c r="GDJ1218" s="243">
        <v>2</v>
      </c>
      <c r="GDK1218" s="244" t="s">
        <v>236</v>
      </c>
      <c r="GDL1218" s="245">
        <v>111</v>
      </c>
      <c r="GDM1218" s="246">
        <v>211</v>
      </c>
      <c r="GDN1218" s="247" t="e">
        <f>GDN1235+GDN1277+GDN1308+GDN1324+GDN1346+GDN1378+GDN1394+GDN1415+GDN1430+GDN1460+#REF!+GDN1500+#REF!+GDN1512+#REF!</f>
        <v>#REF!</v>
      </c>
      <c r="GDO1218" s="241" t="s">
        <v>29</v>
      </c>
      <c r="GDP1218" s="242" t="s">
        <v>25</v>
      </c>
      <c r="GDQ1218" s="243">
        <v>7</v>
      </c>
      <c r="GDR1218" s="243">
        <v>2</v>
      </c>
      <c r="GDS1218" s="244" t="s">
        <v>236</v>
      </c>
      <c r="GDT1218" s="245">
        <v>111</v>
      </c>
      <c r="GDU1218" s="246">
        <v>211</v>
      </c>
      <c r="GDV1218" s="247" t="e">
        <f>GDV1235+GDV1277+GDV1308+GDV1324+GDV1346+GDV1378+GDV1394+GDV1415+GDV1430+GDV1460+#REF!+GDV1500+#REF!+GDV1512+#REF!</f>
        <v>#REF!</v>
      </c>
      <c r="GDW1218" s="241" t="s">
        <v>29</v>
      </c>
      <c r="GDX1218" s="242" t="s">
        <v>25</v>
      </c>
      <c r="GDY1218" s="243">
        <v>7</v>
      </c>
      <c r="GDZ1218" s="243">
        <v>2</v>
      </c>
      <c r="GEA1218" s="244" t="s">
        <v>236</v>
      </c>
      <c r="GEB1218" s="245">
        <v>111</v>
      </c>
      <c r="GEC1218" s="246">
        <v>211</v>
      </c>
      <c r="GED1218" s="247" t="e">
        <f>GED1235+GED1277+GED1308+GED1324+GED1346+GED1378+GED1394+GED1415+GED1430+GED1460+#REF!+GED1500+#REF!+GED1512+#REF!</f>
        <v>#REF!</v>
      </c>
      <c r="GEE1218" s="241" t="s">
        <v>29</v>
      </c>
      <c r="GEF1218" s="242" t="s">
        <v>25</v>
      </c>
      <c r="GEG1218" s="243">
        <v>7</v>
      </c>
      <c r="GEH1218" s="243">
        <v>2</v>
      </c>
      <c r="GEI1218" s="244" t="s">
        <v>236</v>
      </c>
      <c r="GEJ1218" s="245">
        <v>111</v>
      </c>
      <c r="GEK1218" s="246">
        <v>211</v>
      </c>
      <c r="GEL1218" s="247" t="e">
        <f>GEL1235+GEL1277+GEL1308+GEL1324+GEL1346+GEL1378+GEL1394+GEL1415+GEL1430+GEL1460+#REF!+GEL1500+#REF!+GEL1512+#REF!</f>
        <v>#REF!</v>
      </c>
      <c r="GEM1218" s="241" t="s">
        <v>29</v>
      </c>
      <c r="GEN1218" s="242" t="s">
        <v>25</v>
      </c>
      <c r="GEO1218" s="243">
        <v>7</v>
      </c>
      <c r="GEP1218" s="243">
        <v>2</v>
      </c>
      <c r="GEQ1218" s="244" t="s">
        <v>236</v>
      </c>
      <c r="GER1218" s="245">
        <v>111</v>
      </c>
      <c r="GES1218" s="246">
        <v>211</v>
      </c>
      <c r="GET1218" s="247" t="e">
        <f>GET1235+GET1277+GET1308+GET1324+GET1346+GET1378+GET1394+GET1415+GET1430+GET1460+#REF!+GET1500+#REF!+GET1512+#REF!</f>
        <v>#REF!</v>
      </c>
      <c r="GEU1218" s="241" t="s">
        <v>29</v>
      </c>
      <c r="GEV1218" s="242" t="s">
        <v>25</v>
      </c>
      <c r="GEW1218" s="243">
        <v>7</v>
      </c>
      <c r="GEX1218" s="243">
        <v>2</v>
      </c>
      <c r="GEY1218" s="244" t="s">
        <v>236</v>
      </c>
      <c r="GEZ1218" s="245">
        <v>111</v>
      </c>
      <c r="GFA1218" s="246">
        <v>211</v>
      </c>
      <c r="GFB1218" s="247" t="e">
        <f>GFB1235+GFB1277+GFB1308+GFB1324+GFB1346+GFB1378+GFB1394+GFB1415+GFB1430+GFB1460+#REF!+GFB1500+#REF!+GFB1512+#REF!</f>
        <v>#REF!</v>
      </c>
      <c r="GFC1218" s="241" t="s">
        <v>29</v>
      </c>
      <c r="GFD1218" s="242" t="s">
        <v>25</v>
      </c>
      <c r="GFE1218" s="243">
        <v>7</v>
      </c>
      <c r="GFF1218" s="243">
        <v>2</v>
      </c>
      <c r="GFG1218" s="244" t="s">
        <v>236</v>
      </c>
      <c r="GFH1218" s="245">
        <v>111</v>
      </c>
      <c r="GFI1218" s="246">
        <v>211</v>
      </c>
      <c r="GFJ1218" s="247" t="e">
        <f>GFJ1235+GFJ1277+GFJ1308+GFJ1324+GFJ1346+GFJ1378+GFJ1394+GFJ1415+GFJ1430+GFJ1460+#REF!+GFJ1500+#REF!+GFJ1512+#REF!</f>
        <v>#REF!</v>
      </c>
      <c r="GFK1218" s="241" t="s">
        <v>29</v>
      </c>
      <c r="GFL1218" s="242" t="s">
        <v>25</v>
      </c>
      <c r="GFM1218" s="243">
        <v>7</v>
      </c>
      <c r="GFN1218" s="243">
        <v>2</v>
      </c>
      <c r="GFO1218" s="244" t="s">
        <v>236</v>
      </c>
      <c r="GFP1218" s="245">
        <v>111</v>
      </c>
      <c r="GFQ1218" s="246">
        <v>211</v>
      </c>
      <c r="GFR1218" s="247" t="e">
        <f>GFR1235+GFR1277+GFR1308+GFR1324+GFR1346+GFR1378+GFR1394+GFR1415+GFR1430+GFR1460+#REF!+GFR1500+#REF!+GFR1512+#REF!</f>
        <v>#REF!</v>
      </c>
      <c r="GFS1218" s="241" t="s">
        <v>29</v>
      </c>
      <c r="GFT1218" s="242" t="s">
        <v>25</v>
      </c>
      <c r="GFU1218" s="243">
        <v>7</v>
      </c>
      <c r="GFV1218" s="243">
        <v>2</v>
      </c>
      <c r="GFW1218" s="244" t="s">
        <v>236</v>
      </c>
      <c r="GFX1218" s="245">
        <v>111</v>
      </c>
      <c r="GFY1218" s="246">
        <v>211</v>
      </c>
      <c r="GFZ1218" s="247" t="e">
        <f>GFZ1235+GFZ1277+GFZ1308+GFZ1324+GFZ1346+GFZ1378+GFZ1394+GFZ1415+GFZ1430+GFZ1460+#REF!+GFZ1500+#REF!+GFZ1512+#REF!</f>
        <v>#REF!</v>
      </c>
      <c r="GGA1218" s="241" t="s">
        <v>29</v>
      </c>
      <c r="GGB1218" s="242" t="s">
        <v>25</v>
      </c>
      <c r="GGC1218" s="243">
        <v>7</v>
      </c>
      <c r="GGD1218" s="243">
        <v>2</v>
      </c>
      <c r="GGE1218" s="244" t="s">
        <v>236</v>
      </c>
      <c r="GGF1218" s="245">
        <v>111</v>
      </c>
      <c r="GGG1218" s="246">
        <v>211</v>
      </c>
      <c r="GGH1218" s="247" t="e">
        <f>GGH1235+GGH1277+GGH1308+GGH1324+GGH1346+GGH1378+GGH1394+GGH1415+GGH1430+GGH1460+#REF!+GGH1500+#REF!+GGH1512+#REF!</f>
        <v>#REF!</v>
      </c>
      <c r="GGI1218" s="241" t="s">
        <v>29</v>
      </c>
      <c r="GGJ1218" s="242" t="s">
        <v>25</v>
      </c>
      <c r="GGK1218" s="243">
        <v>7</v>
      </c>
      <c r="GGL1218" s="243">
        <v>2</v>
      </c>
      <c r="GGM1218" s="244" t="s">
        <v>236</v>
      </c>
      <c r="GGN1218" s="245">
        <v>111</v>
      </c>
      <c r="GGO1218" s="246">
        <v>211</v>
      </c>
      <c r="GGP1218" s="247" t="e">
        <f>GGP1235+GGP1277+GGP1308+GGP1324+GGP1346+GGP1378+GGP1394+GGP1415+GGP1430+GGP1460+#REF!+GGP1500+#REF!+GGP1512+#REF!</f>
        <v>#REF!</v>
      </c>
      <c r="GGQ1218" s="241" t="s">
        <v>29</v>
      </c>
      <c r="GGR1218" s="242" t="s">
        <v>25</v>
      </c>
      <c r="GGS1218" s="243">
        <v>7</v>
      </c>
      <c r="GGT1218" s="243">
        <v>2</v>
      </c>
      <c r="GGU1218" s="244" t="s">
        <v>236</v>
      </c>
      <c r="GGV1218" s="245">
        <v>111</v>
      </c>
      <c r="GGW1218" s="246">
        <v>211</v>
      </c>
      <c r="GGX1218" s="247" t="e">
        <f>GGX1235+GGX1277+GGX1308+GGX1324+GGX1346+GGX1378+GGX1394+GGX1415+GGX1430+GGX1460+#REF!+GGX1500+#REF!+GGX1512+#REF!</f>
        <v>#REF!</v>
      </c>
      <c r="GGY1218" s="241" t="s">
        <v>29</v>
      </c>
      <c r="GGZ1218" s="242" t="s">
        <v>25</v>
      </c>
      <c r="GHA1218" s="243">
        <v>7</v>
      </c>
      <c r="GHB1218" s="243">
        <v>2</v>
      </c>
      <c r="GHC1218" s="244" t="s">
        <v>236</v>
      </c>
      <c r="GHD1218" s="245">
        <v>111</v>
      </c>
      <c r="GHE1218" s="246">
        <v>211</v>
      </c>
      <c r="GHF1218" s="247" t="e">
        <f>GHF1235+GHF1277+GHF1308+GHF1324+GHF1346+GHF1378+GHF1394+GHF1415+GHF1430+GHF1460+#REF!+GHF1500+#REF!+GHF1512+#REF!</f>
        <v>#REF!</v>
      </c>
      <c r="GHG1218" s="241" t="s">
        <v>29</v>
      </c>
      <c r="GHH1218" s="242" t="s">
        <v>25</v>
      </c>
      <c r="GHI1218" s="243">
        <v>7</v>
      </c>
      <c r="GHJ1218" s="243">
        <v>2</v>
      </c>
      <c r="GHK1218" s="244" t="s">
        <v>236</v>
      </c>
      <c r="GHL1218" s="245">
        <v>111</v>
      </c>
      <c r="GHM1218" s="246">
        <v>211</v>
      </c>
      <c r="GHN1218" s="247" t="e">
        <f>GHN1235+GHN1277+GHN1308+GHN1324+GHN1346+GHN1378+GHN1394+GHN1415+GHN1430+GHN1460+#REF!+GHN1500+#REF!+GHN1512+#REF!</f>
        <v>#REF!</v>
      </c>
      <c r="GHO1218" s="241" t="s">
        <v>29</v>
      </c>
      <c r="GHP1218" s="242" t="s">
        <v>25</v>
      </c>
      <c r="GHQ1218" s="243">
        <v>7</v>
      </c>
      <c r="GHR1218" s="243">
        <v>2</v>
      </c>
      <c r="GHS1218" s="244" t="s">
        <v>236</v>
      </c>
      <c r="GHT1218" s="245">
        <v>111</v>
      </c>
      <c r="GHU1218" s="246">
        <v>211</v>
      </c>
      <c r="GHV1218" s="247" t="e">
        <f>GHV1235+GHV1277+GHV1308+GHV1324+GHV1346+GHV1378+GHV1394+GHV1415+GHV1430+GHV1460+#REF!+GHV1500+#REF!+GHV1512+#REF!</f>
        <v>#REF!</v>
      </c>
      <c r="GHW1218" s="241" t="s">
        <v>29</v>
      </c>
      <c r="GHX1218" s="242" t="s">
        <v>25</v>
      </c>
      <c r="GHY1218" s="243">
        <v>7</v>
      </c>
      <c r="GHZ1218" s="243">
        <v>2</v>
      </c>
      <c r="GIA1218" s="244" t="s">
        <v>236</v>
      </c>
      <c r="GIB1218" s="245">
        <v>111</v>
      </c>
      <c r="GIC1218" s="246">
        <v>211</v>
      </c>
      <c r="GID1218" s="247" t="e">
        <f>GID1235+GID1277+GID1308+GID1324+GID1346+GID1378+GID1394+GID1415+GID1430+GID1460+#REF!+GID1500+#REF!+GID1512+#REF!</f>
        <v>#REF!</v>
      </c>
      <c r="GIE1218" s="241" t="s">
        <v>29</v>
      </c>
      <c r="GIF1218" s="242" t="s">
        <v>25</v>
      </c>
      <c r="GIG1218" s="243">
        <v>7</v>
      </c>
      <c r="GIH1218" s="243">
        <v>2</v>
      </c>
      <c r="GII1218" s="244" t="s">
        <v>236</v>
      </c>
      <c r="GIJ1218" s="245">
        <v>111</v>
      </c>
      <c r="GIK1218" s="246">
        <v>211</v>
      </c>
      <c r="GIL1218" s="247" t="e">
        <f>GIL1235+GIL1277+GIL1308+GIL1324+GIL1346+GIL1378+GIL1394+GIL1415+GIL1430+GIL1460+#REF!+GIL1500+#REF!+GIL1512+#REF!</f>
        <v>#REF!</v>
      </c>
      <c r="GIM1218" s="241" t="s">
        <v>29</v>
      </c>
      <c r="GIN1218" s="242" t="s">
        <v>25</v>
      </c>
      <c r="GIO1218" s="243">
        <v>7</v>
      </c>
      <c r="GIP1218" s="243">
        <v>2</v>
      </c>
      <c r="GIQ1218" s="244" t="s">
        <v>236</v>
      </c>
      <c r="GIR1218" s="245">
        <v>111</v>
      </c>
      <c r="GIS1218" s="246">
        <v>211</v>
      </c>
      <c r="GIT1218" s="247" t="e">
        <f>GIT1235+GIT1277+GIT1308+GIT1324+GIT1346+GIT1378+GIT1394+GIT1415+GIT1430+GIT1460+#REF!+GIT1500+#REF!+GIT1512+#REF!</f>
        <v>#REF!</v>
      </c>
      <c r="GIU1218" s="241" t="s">
        <v>29</v>
      </c>
      <c r="GIV1218" s="242" t="s">
        <v>25</v>
      </c>
      <c r="GIW1218" s="243">
        <v>7</v>
      </c>
      <c r="GIX1218" s="243">
        <v>2</v>
      </c>
      <c r="GIY1218" s="244" t="s">
        <v>236</v>
      </c>
      <c r="GIZ1218" s="245">
        <v>111</v>
      </c>
      <c r="GJA1218" s="246">
        <v>211</v>
      </c>
      <c r="GJB1218" s="247" t="e">
        <f>GJB1235+GJB1277+GJB1308+GJB1324+GJB1346+GJB1378+GJB1394+GJB1415+GJB1430+GJB1460+#REF!+GJB1500+#REF!+GJB1512+#REF!</f>
        <v>#REF!</v>
      </c>
      <c r="GJC1218" s="241" t="s">
        <v>29</v>
      </c>
      <c r="GJD1218" s="242" t="s">
        <v>25</v>
      </c>
      <c r="GJE1218" s="243">
        <v>7</v>
      </c>
      <c r="GJF1218" s="243">
        <v>2</v>
      </c>
      <c r="GJG1218" s="244" t="s">
        <v>236</v>
      </c>
      <c r="GJH1218" s="245">
        <v>111</v>
      </c>
      <c r="GJI1218" s="246">
        <v>211</v>
      </c>
      <c r="GJJ1218" s="247" t="e">
        <f>GJJ1235+GJJ1277+GJJ1308+GJJ1324+GJJ1346+GJJ1378+GJJ1394+GJJ1415+GJJ1430+GJJ1460+#REF!+GJJ1500+#REF!+GJJ1512+#REF!</f>
        <v>#REF!</v>
      </c>
      <c r="GJK1218" s="241" t="s">
        <v>29</v>
      </c>
      <c r="GJL1218" s="242" t="s">
        <v>25</v>
      </c>
      <c r="GJM1218" s="243">
        <v>7</v>
      </c>
      <c r="GJN1218" s="243">
        <v>2</v>
      </c>
      <c r="GJO1218" s="244" t="s">
        <v>236</v>
      </c>
      <c r="GJP1218" s="245">
        <v>111</v>
      </c>
      <c r="GJQ1218" s="246">
        <v>211</v>
      </c>
      <c r="GJR1218" s="247" t="e">
        <f>GJR1235+GJR1277+GJR1308+GJR1324+GJR1346+GJR1378+GJR1394+GJR1415+GJR1430+GJR1460+#REF!+GJR1500+#REF!+GJR1512+#REF!</f>
        <v>#REF!</v>
      </c>
      <c r="GJS1218" s="241" t="s">
        <v>29</v>
      </c>
      <c r="GJT1218" s="242" t="s">
        <v>25</v>
      </c>
      <c r="GJU1218" s="243">
        <v>7</v>
      </c>
      <c r="GJV1218" s="243">
        <v>2</v>
      </c>
      <c r="GJW1218" s="244" t="s">
        <v>236</v>
      </c>
      <c r="GJX1218" s="245">
        <v>111</v>
      </c>
      <c r="GJY1218" s="246">
        <v>211</v>
      </c>
      <c r="GJZ1218" s="247" t="e">
        <f>GJZ1235+GJZ1277+GJZ1308+GJZ1324+GJZ1346+GJZ1378+GJZ1394+GJZ1415+GJZ1430+GJZ1460+#REF!+GJZ1500+#REF!+GJZ1512+#REF!</f>
        <v>#REF!</v>
      </c>
      <c r="GKA1218" s="241" t="s">
        <v>29</v>
      </c>
      <c r="GKB1218" s="242" t="s">
        <v>25</v>
      </c>
      <c r="GKC1218" s="243">
        <v>7</v>
      </c>
      <c r="GKD1218" s="243">
        <v>2</v>
      </c>
      <c r="GKE1218" s="244" t="s">
        <v>236</v>
      </c>
      <c r="GKF1218" s="245">
        <v>111</v>
      </c>
      <c r="GKG1218" s="246">
        <v>211</v>
      </c>
      <c r="GKH1218" s="247" t="e">
        <f>GKH1235+GKH1277+GKH1308+GKH1324+GKH1346+GKH1378+GKH1394+GKH1415+GKH1430+GKH1460+#REF!+GKH1500+#REF!+GKH1512+#REF!</f>
        <v>#REF!</v>
      </c>
      <c r="GKI1218" s="241" t="s">
        <v>29</v>
      </c>
      <c r="GKJ1218" s="242" t="s">
        <v>25</v>
      </c>
      <c r="GKK1218" s="243">
        <v>7</v>
      </c>
      <c r="GKL1218" s="243">
        <v>2</v>
      </c>
      <c r="GKM1218" s="244" t="s">
        <v>236</v>
      </c>
      <c r="GKN1218" s="245">
        <v>111</v>
      </c>
      <c r="GKO1218" s="246">
        <v>211</v>
      </c>
      <c r="GKP1218" s="247" t="e">
        <f>GKP1235+GKP1277+GKP1308+GKP1324+GKP1346+GKP1378+GKP1394+GKP1415+GKP1430+GKP1460+#REF!+GKP1500+#REF!+GKP1512+#REF!</f>
        <v>#REF!</v>
      </c>
      <c r="GKQ1218" s="241" t="s">
        <v>29</v>
      </c>
      <c r="GKR1218" s="242" t="s">
        <v>25</v>
      </c>
      <c r="GKS1218" s="243">
        <v>7</v>
      </c>
      <c r="GKT1218" s="243">
        <v>2</v>
      </c>
      <c r="GKU1218" s="244" t="s">
        <v>236</v>
      </c>
      <c r="GKV1218" s="245">
        <v>111</v>
      </c>
      <c r="GKW1218" s="246">
        <v>211</v>
      </c>
      <c r="GKX1218" s="247" t="e">
        <f>GKX1235+GKX1277+GKX1308+GKX1324+GKX1346+GKX1378+GKX1394+GKX1415+GKX1430+GKX1460+#REF!+GKX1500+#REF!+GKX1512+#REF!</f>
        <v>#REF!</v>
      </c>
      <c r="GKY1218" s="241" t="s">
        <v>29</v>
      </c>
      <c r="GKZ1218" s="242" t="s">
        <v>25</v>
      </c>
      <c r="GLA1218" s="243">
        <v>7</v>
      </c>
      <c r="GLB1218" s="243">
        <v>2</v>
      </c>
      <c r="GLC1218" s="244" t="s">
        <v>236</v>
      </c>
      <c r="GLD1218" s="245">
        <v>111</v>
      </c>
      <c r="GLE1218" s="246">
        <v>211</v>
      </c>
      <c r="GLF1218" s="247" t="e">
        <f>GLF1235+GLF1277+GLF1308+GLF1324+GLF1346+GLF1378+GLF1394+GLF1415+GLF1430+GLF1460+#REF!+GLF1500+#REF!+GLF1512+#REF!</f>
        <v>#REF!</v>
      </c>
      <c r="GLG1218" s="241" t="s">
        <v>29</v>
      </c>
      <c r="GLH1218" s="242" t="s">
        <v>25</v>
      </c>
      <c r="GLI1218" s="243">
        <v>7</v>
      </c>
      <c r="GLJ1218" s="243">
        <v>2</v>
      </c>
      <c r="GLK1218" s="244" t="s">
        <v>236</v>
      </c>
      <c r="GLL1218" s="245">
        <v>111</v>
      </c>
      <c r="GLM1218" s="246">
        <v>211</v>
      </c>
      <c r="GLN1218" s="247" t="e">
        <f>GLN1235+GLN1277+GLN1308+GLN1324+GLN1346+GLN1378+GLN1394+GLN1415+GLN1430+GLN1460+#REF!+GLN1500+#REF!+GLN1512+#REF!</f>
        <v>#REF!</v>
      </c>
      <c r="GLO1218" s="241" t="s">
        <v>29</v>
      </c>
      <c r="GLP1218" s="242" t="s">
        <v>25</v>
      </c>
      <c r="GLQ1218" s="243">
        <v>7</v>
      </c>
      <c r="GLR1218" s="243">
        <v>2</v>
      </c>
      <c r="GLS1218" s="244" t="s">
        <v>236</v>
      </c>
      <c r="GLT1218" s="245">
        <v>111</v>
      </c>
      <c r="GLU1218" s="246">
        <v>211</v>
      </c>
      <c r="GLV1218" s="247" t="e">
        <f>GLV1235+GLV1277+GLV1308+GLV1324+GLV1346+GLV1378+GLV1394+GLV1415+GLV1430+GLV1460+#REF!+GLV1500+#REF!+GLV1512+#REF!</f>
        <v>#REF!</v>
      </c>
      <c r="GLW1218" s="241" t="s">
        <v>29</v>
      </c>
      <c r="GLX1218" s="242" t="s">
        <v>25</v>
      </c>
      <c r="GLY1218" s="243">
        <v>7</v>
      </c>
      <c r="GLZ1218" s="243">
        <v>2</v>
      </c>
      <c r="GMA1218" s="244" t="s">
        <v>236</v>
      </c>
      <c r="GMB1218" s="245">
        <v>111</v>
      </c>
      <c r="GMC1218" s="246">
        <v>211</v>
      </c>
      <c r="GMD1218" s="247" t="e">
        <f>GMD1235+GMD1277+GMD1308+GMD1324+GMD1346+GMD1378+GMD1394+GMD1415+GMD1430+GMD1460+#REF!+GMD1500+#REF!+GMD1512+#REF!</f>
        <v>#REF!</v>
      </c>
      <c r="GME1218" s="241" t="s">
        <v>29</v>
      </c>
      <c r="GMF1218" s="242" t="s">
        <v>25</v>
      </c>
      <c r="GMG1218" s="243">
        <v>7</v>
      </c>
      <c r="GMH1218" s="243">
        <v>2</v>
      </c>
      <c r="GMI1218" s="244" t="s">
        <v>236</v>
      </c>
      <c r="GMJ1218" s="245">
        <v>111</v>
      </c>
      <c r="GMK1218" s="246">
        <v>211</v>
      </c>
      <c r="GML1218" s="247" t="e">
        <f>GML1235+GML1277+GML1308+GML1324+GML1346+GML1378+GML1394+GML1415+GML1430+GML1460+#REF!+GML1500+#REF!+GML1512+#REF!</f>
        <v>#REF!</v>
      </c>
      <c r="GMM1218" s="241" t="s">
        <v>29</v>
      </c>
      <c r="GMN1218" s="242" t="s">
        <v>25</v>
      </c>
      <c r="GMO1218" s="243">
        <v>7</v>
      </c>
      <c r="GMP1218" s="243">
        <v>2</v>
      </c>
      <c r="GMQ1218" s="244" t="s">
        <v>236</v>
      </c>
      <c r="GMR1218" s="245">
        <v>111</v>
      </c>
      <c r="GMS1218" s="246">
        <v>211</v>
      </c>
      <c r="GMT1218" s="247" t="e">
        <f>GMT1235+GMT1277+GMT1308+GMT1324+GMT1346+GMT1378+GMT1394+GMT1415+GMT1430+GMT1460+#REF!+GMT1500+#REF!+GMT1512+#REF!</f>
        <v>#REF!</v>
      </c>
      <c r="GMU1218" s="241" t="s">
        <v>29</v>
      </c>
      <c r="GMV1218" s="242" t="s">
        <v>25</v>
      </c>
      <c r="GMW1218" s="243">
        <v>7</v>
      </c>
      <c r="GMX1218" s="243">
        <v>2</v>
      </c>
      <c r="GMY1218" s="244" t="s">
        <v>236</v>
      </c>
      <c r="GMZ1218" s="245">
        <v>111</v>
      </c>
      <c r="GNA1218" s="246">
        <v>211</v>
      </c>
      <c r="GNB1218" s="247" t="e">
        <f>GNB1235+GNB1277+GNB1308+GNB1324+GNB1346+GNB1378+GNB1394+GNB1415+GNB1430+GNB1460+#REF!+GNB1500+#REF!+GNB1512+#REF!</f>
        <v>#REF!</v>
      </c>
      <c r="GNC1218" s="241" t="s">
        <v>29</v>
      </c>
      <c r="GND1218" s="242" t="s">
        <v>25</v>
      </c>
      <c r="GNE1218" s="243">
        <v>7</v>
      </c>
      <c r="GNF1218" s="243">
        <v>2</v>
      </c>
      <c r="GNG1218" s="244" t="s">
        <v>236</v>
      </c>
      <c r="GNH1218" s="245">
        <v>111</v>
      </c>
      <c r="GNI1218" s="246">
        <v>211</v>
      </c>
      <c r="GNJ1218" s="247" t="e">
        <f>GNJ1235+GNJ1277+GNJ1308+GNJ1324+GNJ1346+GNJ1378+GNJ1394+GNJ1415+GNJ1430+GNJ1460+#REF!+GNJ1500+#REF!+GNJ1512+#REF!</f>
        <v>#REF!</v>
      </c>
      <c r="GNK1218" s="241" t="s">
        <v>29</v>
      </c>
      <c r="GNL1218" s="242" t="s">
        <v>25</v>
      </c>
      <c r="GNM1218" s="243">
        <v>7</v>
      </c>
      <c r="GNN1218" s="243">
        <v>2</v>
      </c>
      <c r="GNO1218" s="244" t="s">
        <v>236</v>
      </c>
      <c r="GNP1218" s="245">
        <v>111</v>
      </c>
      <c r="GNQ1218" s="246">
        <v>211</v>
      </c>
      <c r="GNR1218" s="247" t="e">
        <f>GNR1235+GNR1277+GNR1308+GNR1324+GNR1346+GNR1378+GNR1394+GNR1415+GNR1430+GNR1460+#REF!+GNR1500+#REF!+GNR1512+#REF!</f>
        <v>#REF!</v>
      </c>
      <c r="GNS1218" s="241" t="s">
        <v>29</v>
      </c>
      <c r="GNT1218" s="242" t="s">
        <v>25</v>
      </c>
      <c r="GNU1218" s="243">
        <v>7</v>
      </c>
      <c r="GNV1218" s="243">
        <v>2</v>
      </c>
      <c r="GNW1218" s="244" t="s">
        <v>236</v>
      </c>
      <c r="GNX1218" s="245">
        <v>111</v>
      </c>
      <c r="GNY1218" s="246">
        <v>211</v>
      </c>
      <c r="GNZ1218" s="247" t="e">
        <f>GNZ1235+GNZ1277+GNZ1308+GNZ1324+GNZ1346+GNZ1378+GNZ1394+GNZ1415+GNZ1430+GNZ1460+#REF!+GNZ1500+#REF!+GNZ1512+#REF!</f>
        <v>#REF!</v>
      </c>
      <c r="GOA1218" s="241" t="s">
        <v>29</v>
      </c>
      <c r="GOB1218" s="242" t="s">
        <v>25</v>
      </c>
      <c r="GOC1218" s="243">
        <v>7</v>
      </c>
      <c r="GOD1218" s="243">
        <v>2</v>
      </c>
      <c r="GOE1218" s="244" t="s">
        <v>236</v>
      </c>
      <c r="GOF1218" s="245">
        <v>111</v>
      </c>
      <c r="GOG1218" s="246">
        <v>211</v>
      </c>
      <c r="GOH1218" s="247" t="e">
        <f>GOH1235+GOH1277+GOH1308+GOH1324+GOH1346+GOH1378+GOH1394+GOH1415+GOH1430+GOH1460+#REF!+GOH1500+#REF!+GOH1512+#REF!</f>
        <v>#REF!</v>
      </c>
      <c r="GOI1218" s="241" t="s">
        <v>29</v>
      </c>
      <c r="GOJ1218" s="242" t="s">
        <v>25</v>
      </c>
      <c r="GOK1218" s="243">
        <v>7</v>
      </c>
      <c r="GOL1218" s="243">
        <v>2</v>
      </c>
      <c r="GOM1218" s="244" t="s">
        <v>236</v>
      </c>
      <c r="GON1218" s="245">
        <v>111</v>
      </c>
      <c r="GOO1218" s="246">
        <v>211</v>
      </c>
      <c r="GOP1218" s="247" t="e">
        <f>GOP1235+GOP1277+GOP1308+GOP1324+GOP1346+GOP1378+GOP1394+GOP1415+GOP1430+GOP1460+#REF!+GOP1500+#REF!+GOP1512+#REF!</f>
        <v>#REF!</v>
      </c>
      <c r="GOQ1218" s="241" t="s">
        <v>29</v>
      </c>
      <c r="GOR1218" s="242" t="s">
        <v>25</v>
      </c>
      <c r="GOS1218" s="243">
        <v>7</v>
      </c>
      <c r="GOT1218" s="243">
        <v>2</v>
      </c>
      <c r="GOU1218" s="244" t="s">
        <v>236</v>
      </c>
      <c r="GOV1218" s="245">
        <v>111</v>
      </c>
      <c r="GOW1218" s="246">
        <v>211</v>
      </c>
      <c r="GOX1218" s="247" t="e">
        <f>GOX1235+GOX1277+GOX1308+GOX1324+GOX1346+GOX1378+GOX1394+GOX1415+GOX1430+GOX1460+#REF!+GOX1500+#REF!+GOX1512+#REF!</f>
        <v>#REF!</v>
      </c>
      <c r="GOY1218" s="241" t="s">
        <v>29</v>
      </c>
      <c r="GOZ1218" s="242" t="s">
        <v>25</v>
      </c>
      <c r="GPA1218" s="243">
        <v>7</v>
      </c>
      <c r="GPB1218" s="243">
        <v>2</v>
      </c>
      <c r="GPC1218" s="244" t="s">
        <v>236</v>
      </c>
      <c r="GPD1218" s="245">
        <v>111</v>
      </c>
      <c r="GPE1218" s="246">
        <v>211</v>
      </c>
      <c r="GPF1218" s="247" t="e">
        <f>GPF1235+GPF1277+GPF1308+GPF1324+GPF1346+GPF1378+GPF1394+GPF1415+GPF1430+GPF1460+#REF!+GPF1500+#REF!+GPF1512+#REF!</f>
        <v>#REF!</v>
      </c>
      <c r="GPG1218" s="241" t="s">
        <v>29</v>
      </c>
      <c r="GPH1218" s="242" t="s">
        <v>25</v>
      </c>
      <c r="GPI1218" s="243">
        <v>7</v>
      </c>
      <c r="GPJ1218" s="243">
        <v>2</v>
      </c>
      <c r="GPK1218" s="244" t="s">
        <v>236</v>
      </c>
      <c r="GPL1218" s="245">
        <v>111</v>
      </c>
      <c r="GPM1218" s="246">
        <v>211</v>
      </c>
      <c r="GPN1218" s="247" t="e">
        <f>GPN1235+GPN1277+GPN1308+GPN1324+GPN1346+GPN1378+GPN1394+GPN1415+GPN1430+GPN1460+#REF!+GPN1500+#REF!+GPN1512+#REF!</f>
        <v>#REF!</v>
      </c>
      <c r="GPO1218" s="241" t="s">
        <v>29</v>
      </c>
      <c r="GPP1218" s="242" t="s">
        <v>25</v>
      </c>
      <c r="GPQ1218" s="243">
        <v>7</v>
      </c>
      <c r="GPR1218" s="243">
        <v>2</v>
      </c>
      <c r="GPS1218" s="244" t="s">
        <v>236</v>
      </c>
      <c r="GPT1218" s="245">
        <v>111</v>
      </c>
      <c r="GPU1218" s="246">
        <v>211</v>
      </c>
      <c r="GPV1218" s="247" t="e">
        <f>GPV1235+GPV1277+GPV1308+GPV1324+GPV1346+GPV1378+GPV1394+GPV1415+GPV1430+GPV1460+#REF!+GPV1500+#REF!+GPV1512+#REF!</f>
        <v>#REF!</v>
      </c>
      <c r="GPW1218" s="241" t="s">
        <v>29</v>
      </c>
      <c r="GPX1218" s="242" t="s">
        <v>25</v>
      </c>
      <c r="GPY1218" s="243">
        <v>7</v>
      </c>
      <c r="GPZ1218" s="243">
        <v>2</v>
      </c>
      <c r="GQA1218" s="244" t="s">
        <v>236</v>
      </c>
      <c r="GQB1218" s="245">
        <v>111</v>
      </c>
      <c r="GQC1218" s="246">
        <v>211</v>
      </c>
      <c r="GQD1218" s="247" t="e">
        <f>GQD1235+GQD1277+GQD1308+GQD1324+GQD1346+GQD1378+GQD1394+GQD1415+GQD1430+GQD1460+#REF!+GQD1500+#REF!+GQD1512+#REF!</f>
        <v>#REF!</v>
      </c>
      <c r="GQE1218" s="241" t="s">
        <v>29</v>
      </c>
      <c r="GQF1218" s="242" t="s">
        <v>25</v>
      </c>
      <c r="GQG1218" s="243">
        <v>7</v>
      </c>
      <c r="GQH1218" s="243">
        <v>2</v>
      </c>
      <c r="GQI1218" s="244" t="s">
        <v>236</v>
      </c>
      <c r="GQJ1218" s="245">
        <v>111</v>
      </c>
      <c r="GQK1218" s="246">
        <v>211</v>
      </c>
      <c r="GQL1218" s="247" t="e">
        <f>GQL1235+GQL1277+GQL1308+GQL1324+GQL1346+GQL1378+GQL1394+GQL1415+GQL1430+GQL1460+#REF!+GQL1500+#REF!+GQL1512+#REF!</f>
        <v>#REF!</v>
      </c>
      <c r="GQM1218" s="241" t="s">
        <v>29</v>
      </c>
      <c r="GQN1218" s="242" t="s">
        <v>25</v>
      </c>
      <c r="GQO1218" s="243">
        <v>7</v>
      </c>
      <c r="GQP1218" s="243">
        <v>2</v>
      </c>
      <c r="GQQ1218" s="244" t="s">
        <v>236</v>
      </c>
      <c r="GQR1218" s="245">
        <v>111</v>
      </c>
      <c r="GQS1218" s="246">
        <v>211</v>
      </c>
      <c r="GQT1218" s="247" t="e">
        <f>GQT1235+GQT1277+GQT1308+GQT1324+GQT1346+GQT1378+GQT1394+GQT1415+GQT1430+GQT1460+#REF!+GQT1500+#REF!+GQT1512+#REF!</f>
        <v>#REF!</v>
      </c>
      <c r="GQU1218" s="241" t="s">
        <v>29</v>
      </c>
      <c r="GQV1218" s="242" t="s">
        <v>25</v>
      </c>
      <c r="GQW1218" s="243">
        <v>7</v>
      </c>
      <c r="GQX1218" s="243">
        <v>2</v>
      </c>
      <c r="GQY1218" s="244" t="s">
        <v>236</v>
      </c>
      <c r="GQZ1218" s="245">
        <v>111</v>
      </c>
      <c r="GRA1218" s="246">
        <v>211</v>
      </c>
      <c r="GRB1218" s="247" t="e">
        <f>GRB1235+GRB1277+GRB1308+GRB1324+GRB1346+GRB1378+GRB1394+GRB1415+GRB1430+GRB1460+#REF!+GRB1500+#REF!+GRB1512+#REF!</f>
        <v>#REF!</v>
      </c>
      <c r="GRC1218" s="241" t="s">
        <v>29</v>
      </c>
      <c r="GRD1218" s="242" t="s">
        <v>25</v>
      </c>
      <c r="GRE1218" s="243">
        <v>7</v>
      </c>
      <c r="GRF1218" s="243">
        <v>2</v>
      </c>
      <c r="GRG1218" s="244" t="s">
        <v>236</v>
      </c>
      <c r="GRH1218" s="245">
        <v>111</v>
      </c>
      <c r="GRI1218" s="246">
        <v>211</v>
      </c>
      <c r="GRJ1218" s="247" t="e">
        <f>GRJ1235+GRJ1277+GRJ1308+GRJ1324+GRJ1346+GRJ1378+GRJ1394+GRJ1415+GRJ1430+GRJ1460+#REF!+GRJ1500+#REF!+GRJ1512+#REF!</f>
        <v>#REF!</v>
      </c>
      <c r="GRK1218" s="241" t="s">
        <v>29</v>
      </c>
      <c r="GRL1218" s="242" t="s">
        <v>25</v>
      </c>
      <c r="GRM1218" s="243">
        <v>7</v>
      </c>
      <c r="GRN1218" s="243">
        <v>2</v>
      </c>
      <c r="GRO1218" s="244" t="s">
        <v>236</v>
      </c>
      <c r="GRP1218" s="245">
        <v>111</v>
      </c>
      <c r="GRQ1218" s="246">
        <v>211</v>
      </c>
      <c r="GRR1218" s="247" t="e">
        <f>GRR1235+GRR1277+GRR1308+GRR1324+GRR1346+GRR1378+GRR1394+GRR1415+GRR1430+GRR1460+#REF!+GRR1500+#REF!+GRR1512+#REF!</f>
        <v>#REF!</v>
      </c>
      <c r="GRS1218" s="241" t="s">
        <v>29</v>
      </c>
      <c r="GRT1218" s="242" t="s">
        <v>25</v>
      </c>
      <c r="GRU1218" s="243">
        <v>7</v>
      </c>
      <c r="GRV1218" s="243">
        <v>2</v>
      </c>
      <c r="GRW1218" s="244" t="s">
        <v>236</v>
      </c>
      <c r="GRX1218" s="245">
        <v>111</v>
      </c>
      <c r="GRY1218" s="246">
        <v>211</v>
      </c>
      <c r="GRZ1218" s="247" t="e">
        <f>GRZ1235+GRZ1277+GRZ1308+GRZ1324+GRZ1346+GRZ1378+GRZ1394+GRZ1415+GRZ1430+GRZ1460+#REF!+GRZ1500+#REF!+GRZ1512+#REF!</f>
        <v>#REF!</v>
      </c>
      <c r="GSA1218" s="241" t="s">
        <v>29</v>
      </c>
      <c r="GSB1218" s="242" t="s">
        <v>25</v>
      </c>
      <c r="GSC1218" s="243">
        <v>7</v>
      </c>
      <c r="GSD1218" s="243">
        <v>2</v>
      </c>
      <c r="GSE1218" s="244" t="s">
        <v>236</v>
      </c>
      <c r="GSF1218" s="245">
        <v>111</v>
      </c>
      <c r="GSG1218" s="246">
        <v>211</v>
      </c>
      <c r="GSH1218" s="247" t="e">
        <f>GSH1235+GSH1277+GSH1308+GSH1324+GSH1346+GSH1378+GSH1394+GSH1415+GSH1430+GSH1460+#REF!+GSH1500+#REF!+GSH1512+#REF!</f>
        <v>#REF!</v>
      </c>
      <c r="GSI1218" s="241" t="s">
        <v>29</v>
      </c>
      <c r="GSJ1218" s="242" t="s">
        <v>25</v>
      </c>
      <c r="GSK1218" s="243">
        <v>7</v>
      </c>
      <c r="GSL1218" s="243">
        <v>2</v>
      </c>
      <c r="GSM1218" s="244" t="s">
        <v>236</v>
      </c>
      <c r="GSN1218" s="245">
        <v>111</v>
      </c>
      <c r="GSO1218" s="246">
        <v>211</v>
      </c>
      <c r="GSP1218" s="247" t="e">
        <f>GSP1235+GSP1277+GSP1308+GSP1324+GSP1346+GSP1378+GSP1394+GSP1415+GSP1430+GSP1460+#REF!+GSP1500+#REF!+GSP1512+#REF!</f>
        <v>#REF!</v>
      </c>
      <c r="GSQ1218" s="241" t="s">
        <v>29</v>
      </c>
      <c r="GSR1218" s="242" t="s">
        <v>25</v>
      </c>
      <c r="GSS1218" s="243">
        <v>7</v>
      </c>
      <c r="GST1218" s="243">
        <v>2</v>
      </c>
      <c r="GSU1218" s="244" t="s">
        <v>236</v>
      </c>
      <c r="GSV1218" s="245">
        <v>111</v>
      </c>
      <c r="GSW1218" s="246">
        <v>211</v>
      </c>
      <c r="GSX1218" s="247" t="e">
        <f>GSX1235+GSX1277+GSX1308+GSX1324+GSX1346+GSX1378+GSX1394+GSX1415+GSX1430+GSX1460+#REF!+GSX1500+#REF!+GSX1512+#REF!</f>
        <v>#REF!</v>
      </c>
      <c r="GSY1218" s="241" t="s">
        <v>29</v>
      </c>
      <c r="GSZ1218" s="242" t="s">
        <v>25</v>
      </c>
      <c r="GTA1218" s="243">
        <v>7</v>
      </c>
      <c r="GTB1218" s="243">
        <v>2</v>
      </c>
      <c r="GTC1218" s="244" t="s">
        <v>236</v>
      </c>
      <c r="GTD1218" s="245">
        <v>111</v>
      </c>
      <c r="GTE1218" s="246">
        <v>211</v>
      </c>
      <c r="GTF1218" s="247" t="e">
        <f>GTF1235+GTF1277+GTF1308+GTF1324+GTF1346+GTF1378+GTF1394+GTF1415+GTF1430+GTF1460+#REF!+GTF1500+#REF!+GTF1512+#REF!</f>
        <v>#REF!</v>
      </c>
      <c r="GTG1218" s="241" t="s">
        <v>29</v>
      </c>
      <c r="GTH1218" s="242" t="s">
        <v>25</v>
      </c>
      <c r="GTI1218" s="243">
        <v>7</v>
      </c>
      <c r="GTJ1218" s="243">
        <v>2</v>
      </c>
      <c r="GTK1218" s="244" t="s">
        <v>236</v>
      </c>
      <c r="GTL1218" s="245">
        <v>111</v>
      </c>
      <c r="GTM1218" s="246">
        <v>211</v>
      </c>
      <c r="GTN1218" s="247" t="e">
        <f>GTN1235+GTN1277+GTN1308+GTN1324+GTN1346+GTN1378+GTN1394+GTN1415+GTN1430+GTN1460+#REF!+GTN1500+#REF!+GTN1512+#REF!</f>
        <v>#REF!</v>
      </c>
      <c r="GTO1218" s="241" t="s">
        <v>29</v>
      </c>
      <c r="GTP1218" s="242" t="s">
        <v>25</v>
      </c>
      <c r="GTQ1218" s="243">
        <v>7</v>
      </c>
      <c r="GTR1218" s="243">
        <v>2</v>
      </c>
      <c r="GTS1218" s="244" t="s">
        <v>236</v>
      </c>
      <c r="GTT1218" s="245">
        <v>111</v>
      </c>
      <c r="GTU1218" s="246">
        <v>211</v>
      </c>
      <c r="GTV1218" s="247" t="e">
        <f>GTV1235+GTV1277+GTV1308+GTV1324+GTV1346+GTV1378+GTV1394+GTV1415+GTV1430+GTV1460+#REF!+GTV1500+#REF!+GTV1512+#REF!</f>
        <v>#REF!</v>
      </c>
      <c r="GTW1218" s="241" t="s">
        <v>29</v>
      </c>
      <c r="GTX1218" s="242" t="s">
        <v>25</v>
      </c>
      <c r="GTY1218" s="243">
        <v>7</v>
      </c>
      <c r="GTZ1218" s="243">
        <v>2</v>
      </c>
      <c r="GUA1218" s="244" t="s">
        <v>236</v>
      </c>
      <c r="GUB1218" s="245">
        <v>111</v>
      </c>
      <c r="GUC1218" s="246">
        <v>211</v>
      </c>
      <c r="GUD1218" s="247" t="e">
        <f>GUD1235+GUD1277+GUD1308+GUD1324+GUD1346+GUD1378+GUD1394+GUD1415+GUD1430+GUD1460+#REF!+GUD1500+#REF!+GUD1512+#REF!</f>
        <v>#REF!</v>
      </c>
      <c r="GUE1218" s="241" t="s">
        <v>29</v>
      </c>
      <c r="GUF1218" s="242" t="s">
        <v>25</v>
      </c>
      <c r="GUG1218" s="243">
        <v>7</v>
      </c>
      <c r="GUH1218" s="243">
        <v>2</v>
      </c>
      <c r="GUI1218" s="244" t="s">
        <v>236</v>
      </c>
      <c r="GUJ1218" s="245">
        <v>111</v>
      </c>
      <c r="GUK1218" s="246">
        <v>211</v>
      </c>
      <c r="GUL1218" s="247" t="e">
        <f>GUL1235+GUL1277+GUL1308+GUL1324+GUL1346+GUL1378+GUL1394+GUL1415+GUL1430+GUL1460+#REF!+GUL1500+#REF!+GUL1512+#REF!</f>
        <v>#REF!</v>
      </c>
      <c r="GUM1218" s="241" t="s">
        <v>29</v>
      </c>
      <c r="GUN1218" s="242" t="s">
        <v>25</v>
      </c>
      <c r="GUO1218" s="243">
        <v>7</v>
      </c>
      <c r="GUP1218" s="243">
        <v>2</v>
      </c>
      <c r="GUQ1218" s="244" t="s">
        <v>236</v>
      </c>
      <c r="GUR1218" s="245">
        <v>111</v>
      </c>
      <c r="GUS1218" s="246">
        <v>211</v>
      </c>
      <c r="GUT1218" s="247" t="e">
        <f>GUT1235+GUT1277+GUT1308+GUT1324+GUT1346+GUT1378+GUT1394+GUT1415+GUT1430+GUT1460+#REF!+GUT1500+#REF!+GUT1512+#REF!</f>
        <v>#REF!</v>
      </c>
      <c r="GUU1218" s="241" t="s">
        <v>29</v>
      </c>
      <c r="GUV1218" s="242" t="s">
        <v>25</v>
      </c>
      <c r="GUW1218" s="243">
        <v>7</v>
      </c>
      <c r="GUX1218" s="243">
        <v>2</v>
      </c>
      <c r="GUY1218" s="244" t="s">
        <v>236</v>
      </c>
      <c r="GUZ1218" s="245">
        <v>111</v>
      </c>
      <c r="GVA1218" s="246">
        <v>211</v>
      </c>
      <c r="GVB1218" s="247" t="e">
        <f>GVB1235+GVB1277+GVB1308+GVB1324+GVB1346+GVB1378+GVB1394+GVB1415+GVB1430+GVB1460+#REF!+GVB1500+#REF!+GVB1512+#REF!</f>
        <v>#REF!</v>
      </c>
      <c r="GVC1218" s="241" t="s">
        <v>29</v>
      </c>
      <c r="GVD1218" s="242" t="s">
        <v>25</v>
      </c>
      <c r="GVE1218" s="243">
        <v>7</v>
      </c>
      <c r="GVF1218" s="243">
        <v>2</v>
      </c>
      <c r="GVG1218" s="244" t="s">
        <v>236</v>
      </c>
      <c r="GVH1218" s="245">
        <v>111</v>
      </c>
      <c r="GVI1218" s="246">
        <v>211</v>
      </c>
      <c r="GVJ1218" s="247" t="e">
        <f>GVJ1235+GVJ1277+GVJ1308+GVJ1324+GVJ1346+GVJ1378+GVJ1394+GVJ1415+GVJ1430+GVJ1460+#REF!+GVJ1500+#REF!+GVJ1512+#REF!</f>
        <v>#REF!</v>
      </c>
      <c r="GVK1218" s="241" t="s">
        <v>29</v>
      </c>
      <c r="GVL1218" s="242" t="s">
        <v>25</v>
      </c>
      <c r="GVM1218" s="243">
        <v>7</v>
      </c>
      <c r="GVN1218" s="243">
        <v>2</v>
      </c>
      <c r="GVO1218" s="244" t="s">
        <v>236</v>
      </c>
      <c r="GVP1218" s="245">
        <v>111</v>
      </c>
      <c r="GVQ1218" s="246">
        <v>211</v>
      </c>
      <c r="GVR1218" s="247" t="e">
        <f>GVR1235+GVR1277+GVR1308+GVR1324+GVR1346+GVR1378+GVR1394+GVR1415+GVR1430+GVR1460+#REF!+GVR1500+#REF!+GVR1512+#REF!</f>
        <v>#REF!</v>
      </c>
      <c r="GVS1218" s="241" t="s">
        <v>29</v>
      </c>
      <c r="GVT1218" s="242" t="s">
        <v>25</v>
      </c>
      <c r="GVU1218" s="243">
        <v>7</v>
      </c>
      <c r="GVV1218" s="243">
        <v>2</v>
      </c>
      <c r="GVW1218" s="244" t="s">
        <v>236</v>
      </c>
      <c r="GVX1218" s="245">
        <v>111</v>
      </c>
      <c r="GVY1218" s="246">
        <v>211</v>
      </c>
      <c r="GVZ1218" s="247" t="e">
        <f>GVZ1235+GVZ1277+GVZ1308+GVZ1324+GVZ1346+GVZ1378+GVZ1394+GVZ1415+GVZ1430+GVZ1460+#REF!+GVZ1500+#REF!+GVZ1512+#REF!</f>
        <v>#REF!</v>
      </c>
      <c r="GWA1218" s="241" t="s">
        <v>29</v>
      </c>
      <c r="GWB1218" s="242" t="s">
        <v>25</v>
      </c>
      <c r="GWC1218" s="243">
        <v>7</v>
      </c>
      <c r="GWD1218" s="243">
        <v>2</v>
      </c>
      <c r="GWE1218" s="244" t="s">
        <v>236</v>
      </c>
      <c r="GWF1218" s="245">
        <v>111</v>
      </c>
      <c r="GWG1218" s="246">
        <v>211</v>
      </c>
      <c r="GWH1218" s="247" t="e">
        <f>GWH1235+GWH1277+GWH1308+GWH1324+GWH1346+GWH1378+GWH1394+GWH1415+GWH1430+GWH1460+#REF!+GWH1500+#REF!+GWH1512+#REF!</f>
        <v>#REF!</v>
      </c>
      <c r="GWI1218" s="241" t="s">
        <v>29</v>
      </c>
      <c r="GWJ1218" s="242" t="s">
        <v>25</v>
      </c>
      <c r="GWK1218" s="243">
        <v>7</v>
      </c>
      <c r="GWL1218" s="243">
        <v>2</v>
      </c>
      <c r="GWM1218" s="244" t="s">
        <v>236</v>
      </c>
      <c r="GWN1218" s="245">
        <v>111</v>
      </c>
      <c r="GWO1218" s="246">
        <v>211</v>
      </c>
      <c r="GWP1218" s="247" t="e">
        <f>GWP1235+GWP1277+GWP1308+GWP1324+GWP1346+GWP1378+GWP1394+GWP1415+GWP1430+GWP1460+#REF!+GWP1500+#REF!+GWP1512+#REF!</f>
        <v>#REF!</v>
      </c>
      <c r="GWQ1218" s="241" t="s">
        <v>29</v>
      </c>
      <c r="GWR1218" s="242" t="s">
        <v>25</v>
      </c>
      <c r="GWS1218" s="243">
        <v>7</v>
      </c>
      <c r="GWT1218" s="243">
        <v>2</v>
      </c>
      <c r="GWU1218" s="244" t="s">
        <v>236</v>
      </c>
      <c r="GWV1218" s="245">
        <v>111</v>
      </c>
      <c r="GWW1218" s="246">
        <v>211</v>
      </c>
      <c r="GWX1218" s="247" t="e">
        <f>GWX1235+GWX1277+GWX1308+GWX1324+GWX1346+GWX1378+GWX1394+GWX1415+GWX1430+GWX1460+#REF!+GWX1500+#REF!+GWX1512+#REF!</f>
        <v>#REF!</v>
      </c>
      <c r="GWY1218" s="241" t="s">
        <v>29</v>
      </c>
      <c r="GWZ1218" s="242" t="s">
        <v>25</v>
      </c>
      <c r="GXA1218" s="243">
        <v>7</v>
      </c>
      <c r="GXB1218" s="243">
        <v>2</v>
      </c>
      <c r="GXC1218" s="244" t="s">
        <v>236</v>
      </c>
      <c r="GXD1218" s="245">
        <v>111</v>
      </c>
      <c r="GXE1218" s="246">
        <v>211</v>
      </c>
      <c r="GXF1218" s="247" t="e">
        <f>GXF1235+GXF1277+GXF1308+GXF1324+GXF1346+GXF1378+GXF1394+GXF1415+GXF1430+GXF1460+#REF!+GXF1500+#REF!+GXF1512+#REF!</f>
        <v>#REF!</v>
      </c>
      <c r="GXG1218" s="241" t="s">
        <v>29</v>
      </c>
      <c r="GXH1218" s="242" t="s">
        <v>25</v>
      </c>
      <c r="GXI1218" s="243">
        <v>7</v>
      </c>
      <c r="GXJ1218" s="243">
        <v>2</v>
      </c>
      <c r="GXK1218" s="244" t="s">
        <v>236</v>
      </c>
      <c r="GXL1218" s="245">
        <v>111</v>
      </c>
      <c r="GXM1218" s="246">
        <v>211</v>
      </c>
      <c r="GXN1218" s="247" t="e">
        <f>GXN1235+GXN1277+GXN1308+GXN1324+GXN1346+GXN1378+GXN1394+GXN1415+GXN1430+GXN1460+#REF!+GXN1500+#REF!+GXN1512+#REF!</f>
        <v>#REF!</v>
      </c>
      <c r="GXO1218" s="241" t="s">
        <v>29</v>
      </c>
      <c r="GXP1218" s="242" t="s">
        <v>25</v>
      </c>
      <c r="GXQ1218" s="243">
        <v>7</v>
      </c>
      <c r="GXR1218" s="243">
        <v>2</v>
      </c>
      <c r="GXS1218" s="244" t="s">
        <v>236</v>
      </c>
      <c r="GXT1218" s="245">
        <v>111</v>
      </c>
      <c r="GXU1218" s="246">
        <v>211</v>
      </c>
      <c r="GXV1218" s="247" t="e">
        <f>GXV1235+GXV1277+GXV1308+GXV1324+GXV1346+GXV1378+GXV1394+GXV1415+GXV1430+GXV1460+#REF!+GXV1500+#REF!+GXV1512+#REF!</f>
        <v>#REF!</v>
      </c>
      <c r="GXW1218" s="241" t="s">
        <v>29</v>
      </c>
      <c r="GXX1218" s="242" t="s">
        <v>25</v>
      </c>
      <c r="GXY1218" s="243">
        <v>7</v>
      </c>
      <c r="GXZ1218" s="243">
        <v>2</v>
      </c>
      <c r="GYA1218" s="244" t="s">
        <v>236</v>
      </c>
      <c r="GYB1218" s="245">
        <v>111</v>
      </c>
      <c r="GYC1218" s="246">
        <v>211</v>
      </c>
      <c r="GYD1218" s="247" t="e">
        <f>GYD1235+GYD1277+GYD1308+GYD1324+GYD1346+GYD1378+GYD1394+GYD1415+GYD1430+GYD1460+#REF!+GYD1500+#REF!+GYD1512+#REF!</f>
        <v>#REF!</v>
      </c>
      <c r="GYE1218" s="241" t="s">
        <v>29</v>
      </c>
      <c r="GYF1218" s="242" t="s">
        <v>25</v>
      </c>
      <c r="GYG1218" s="243">
        <v>7</v>
      </c>
      <c r="GYH1218" s="243">
        <v>2</v>
      </c>
      <c r="GYI1218" s="244" t="s">
        <v>236</v>
      </c>
      <c r="GYJ1218" s="245">
        <v>111</v>
      </c>
      <c r="GYK1218" s="246">
        <v>211</v>
      </c>
      <c r="GYL1218" s="247" t="e">
        <f>GYL1235+GYL1277+GYL1308+GYL1324+GYL1346+GYL1378+GYL1394+GYL1415+GYL1430+GYL1460+#REF!+GYL1500+#REF!+GYL1512+#REF!</f>
        <v>#REF!</v>
      </c>
      <c r="GYM1218" s="241" t="s">
        <v>29</v>
      </c>
      <c r="GYN1218" s="242" t="s">
        <v>25</v>
      </c>
      <c r="GYO1218" s="243">
        <v>7</v>
      </c>
      <c r="GYP1218" s="243">
        <v>2</v>
      </c>
      <c r="GYQ1218" s="244" t="s">
        <v>236</v>
      </c>
      <c r="GYR1218" s="245">
        <v>111</v>
      </c>
      <c r="GYS1218" s="246">
        <v>211</v>
      </c>
      <c r="GYT1218" s="247" t="e">
        <f>GYT1235+GYT1277+GYT1308+GYT1324+GYT1346+GYT1378+GYT1394+GYT1415+GYT1430+GYT1460+#REF!+GYT1500+#REF!+GYT1512+#REF!</f>
        <v>#REF!</v>
      </c>
      <c r="GYU1218" s="241" t="s">
        <v>29</v>
      </c>
      <c r="GYV1218" s="242" t="s">
        <v>25</v>
      </c>
      <c r="GYW1218" s="243">
        <v>7</v>
      </c>
      <c r="GYX1218" s="243">
        <v>2</v>
      </c>
      <c r="GYY1218" s="244" t="s">
        <v>236</v>
      </c>
      <c r="GYZ1218" s="245">
        <v>111</v>
      </c>
      <c r="GZA1218" s="246">
        <v>211</v>
      </c>
      <c r="GZB1218" s="247" t="e">
        <f>GZB1235+GZB1277+GZB1308+GZB1324+GZB1346+GZB1378+GZB1394+GZB1415+GZB1430+GZB1460+#REF!+GZB1500+#REF!+GZB1512+#REF!</f>
        <v>#REF!</v>
      </c>
      <c r="GZC1218" s="241" t="s">
        <v>29</v>
      </c>
      <c r="GZD1218" s="242" t="s">
        <v>25</v>
      </c>
      <c r="GZE1218" s="243">
        <v>7</v>
      </c>
      <c r="GZF1218" s="243">
        <v>2</v>
      </c>
      <c r="GZG1218" s="244" t="s">
        <v>236</v>
      </c>
      <c r="GZH1218" s="245">
        <v>111</v>
      </c>
      <c r="GZI1218" s="246">
        <v>211</v>
      </c>
      <c r="GZJ1218" s="247" t="e">
        <f>GZJ1235+GZJ1277+GZJ1308+GZJ1324+GZJ1346+GZJ1378+GZJ1394+GZJ1415+GZJ1430+GZJ1460+#REF!+GZJ1500+#REF!+GZJ1512+#REF!</f>
        <v>#REF!</v>
      </c>
      <c r="GZK1218" s="241" t="s">
        <v>29</v>
      </c>
      <c r="GZL1218" s="242" t="s">
        <v>25</v>
      </c>
      <c r="GZM1218" s="243">
        <v>7</v>
      </c>
      <c r="GZN1218" s="243">
        <v>2</v>
      </c>
      <c r="GZO1218" s="244" t="s">
        <v>236</v>
      </c>
      <c r="GZP1218" s="245">
        <v>111</v>
      </c>
      <c r="GZQ1218" s="246">
        <v>211</v>
      </c>
      <c r="GZR1218" s="247" t="e">
        <f>GZR1235+GZR1277+GZR1308+GZR1324+GZR1346+GZR1378+GZR1394+GZR1415+GZR1430+GZR1460+#REF!+GZR1500+#REF!+GZR1512+#REF!</f>
        <v>#REF!</v>
      </c>
      <c r="GZS1218" s="241" t="s">
        <v>29</v>
      </c>
      <c r="GZT1218" s="242" t="s">
        <v>25</v>
      </c>
      <c r="GZU1218" s="243">
        <v>7</v>
      </c>
      <c r="GZV1218" s="243">
        <v>2</v>
      </c>
      <c r="GZW1218" s="244" t="s">
        <v>236</v>
      </c>
      <c r="GZX1218" s="245">
        <v>111</v>
      </c>
      <c r="GZY1218" s="246">
        <v>211</v>
      </c>
      <c r="GZZ1218" s="247" t="e">
        <f>GZZ1235+GZZ1277+GZZ1308+GZZ1324+GZZ1346+GZZ1378+GZZ1394+GZZ1415+GZZ1430+GZZ1460+#REF!+GZZ1500+#REF!+GZZ1512+#REF!</f>
        <v>#REF!</v>
      </c>
      <c r="HAA1218" s="241" t="s">
        <v>29</v>
      </c>
      <c r="HAB1218" s="242" t="s">
        <v>25</v>
      </c>
      <c r="HAC1218" s="243">
        <v>7</v>
      </c>
      <c r="HAD1218" s="243">
        <v>2</v>
      </c>
      <c r="HAE1218" s="244" t="s">
        <v>236</v>
      </c>
      <c r="HAF1218" s="245">
        <v>111</v>
      </c>
      <c r="HAG1218" s="246">
        <v>211</v>
      </c>
      <c r="HAH1218" s="247" t="e">
        <f>HAH1235+HAH1277+HAH1308+HAH1324+HAH1346+HAH1378+HAH1394+HAH1415+HAH1430+HAH1460+#REF!+HAH1500+#REF!+HAH1512+#REF!</f>
        <v>#REF!</v>
      </c>
      <c r="HAI1218" s="241" t="s">
        <v>29</v>
      </c>
      <c r="HAJ1218" s="242" t="s">
        <v>25</v>
      </c>
      <c r="HAK1218" s="243">
        <v>7</v>
      </c>
      <c r="HAL1218" s="243">
        <v>2</v>
      </c>
      <c r="HAM1218" s="244" t="s">
        <v>236</v>
      </c>
      <c r="HAN1218" s="245">
        <v>111</v>
      </c>
      <c r="HAO1218" s="246">
        <v>211</v>
      </c>
      <c r="HAP1218" s="247" t="e">
        <f>HAP1235+HAP1277+HAP1308+HAP1324+HAP1346+HAP1378+HAP1394+HAP1415+HAP1430+HAP1460+#REF!+HAP1500+#REF!+HAP1512+#REF!</f>
        <v>#REF!</v>
      </c>
      <c r="HAQ1218" s="241" t="s">
        <v>29</v>
      </c>
      <c r="HAR1218" s="242" t="s">
        <v>25</v>
      </c>
      <c r="HAS1218" s="243">
        <v>7</v>
      </c>
      <c r="HAT1218" s="243">
        <v>2</v>
      </c>
      <c r="HAU1218" s="244" t="s">
        <v>236</v>
      </c>
      <c r="HAV1218" s="245">
        <v>111</v>
      </c>
      <c r="HAW1218" s="246">
        <v>211</v>
      </c>
      <c r="HAX1218" s="247" t="e">
        <f>HAX1235+HAX1277+HAX1308+HAX1324+HAX1346+HAX1378+HAX1394+HAX1415+HAX1430+HAX1460+#REF!+HAX1500+#REF!+HAX1512+#REF!</f>
        <v>#REF!</v>
      </c>
      <c r="HAY1218" s="241" t="s">
        <v>29</v>
      </c>
      <c r="HAZ1218" s="242" t="s">
        <v>25</v>
      </c>
      <c r="HBA1218" s="243">
        <v>7</v>
      </c>
      <c r="HBB1218" s="243">
        <v>2</v>
      </c>
      <c r="HBC1218" s="244" t="s">
        <v>236</v>
      </c>
      <c r="HBD1218" s="245">
        <v>111</v>
      </c>
      <c r="HBE1218" s="246">
        <v>211</v>
      </c>
      <c r="HBF1218" s="247" t="e">
        <f>HBF1235+HBF1277+HBF1308+HBF1324+HBF1346+HBF1378+HBF1394+HBF1415+HBF1430+HBF1460+#REF!+HBF1500+#REF!+HBF1512+#REF!</f>
        <v>#REF!</v>
      </c>
      <c r="HBG1218" s="241" t="s">
        <v>29</v>
      </c>
      <c r="HBH1218" s="242" t="s">
        <v>25</v>
      </c>
      <c r="HBI1218" s="243">
        <v>7</v>
      </c>
      <c r="HBJ1218" s="243">
        <v>2</v>
      </c>
      <c r="HBK1218" s="244" t="s">
        <v>236</v>
      </c>
      <c r="HBL1218" s="245">
        <v>111</v>
      </c>
      <c r="HBM1218" s="246">
        <v>211</v>
      </c>
      <c r="HBN1218" s="247" t="e">
        <f>HBN1235+HBN1277+HBN1308+HBN1324+HBN1346+HBN1378+HBN1394+HBN1415+HBN1430+HBN1460+#REF!+HBN1500+#REF!+HBN1512+#REF!</f>
        <v>#REF!</v>
      </c>
      <c r="HBO1218" s="241" t="s">
        <v>29</v>
      </c>
      <c r="HBP1218" s="242" t="s">
        <v>25</v>
      </c>
      <c r="HBQ1218" s="243">
        <v>7</v>
      </c>
      <c r="HBR1218" s="243">
        <v>2</v>
      </c>
      <c r="HBS1218" s="244" t="s">
        <v>236</v>
      </c>
      <c r="HBT1218" s="245">
        <v>111</v>
      </c>
      <c r="HBU1218" s="246">
        <v>211</v>
      </c>
      <c r="HBV1218" s="247" t="e">
        <f>HBV1235+HBV1277+HBV1308+HBV1324+HBV1346+HBV1378+HBV1394+HBV1415+HBV1430+HBV1460+#REF!+HBV1500+#REF!+HBV1512+#REF!</f>
        <v>#REF!</v>
      </c>
      <c r="HBW1218" s="241" t="s">
        <v>29</v>
      </c>
      <c r="HBX1218" s="242" t="s">
        <v>25</v>
      </c>
      <c r="HBY1218" s="243">
        <v>7</v>
      </c>
      <c r="HBZ1218" s="243">
        <v>2</v>
      </c>
      <c r="HCA1218" s="244" t="s">
        <v>236</v>
      </c>
      <c r="HCB1218" s="245">
        <v>111</v>
      </c>
      <c r="HCC1218" s="246">
        <v>211</v>
      </c>
      <c r="HCD1218" s="247" t="e">
        <f>HCD1235+HCD1277+HCD1308+HCD1324+HCD1346+HCD1378+HCD1394+HCD1415+HCD1430+HCD1460+#REF!+HCD1500+#REF!+HCD1512+#REF!</f>
        <v>#REF!</v>
      </c>
      <c r="HCE1218" s="241" t="s">
        <v>29</v>
      </c>
      <c r="HCF1218" s="242" t="s">
        <v>25</v>
      </c>
      <c r="HCG1218" s="243">
        <v>7</v>
      </c>
      <c r="HCH1218" s="243">
        <v>2</v>
      </c>
      <c r="HCI1218" s="244" t="s">
        <v>236</v>
      </c>
      <c r="HCJ1218" s="245">
        <v>111</v>
      </c>
      <c r="HCK1218" s="246">
        <v>211</v>
      </c>
      <c r="HCL1218" s="247" t="e">
        <f>HCL1235+HCL1277+HCL1308+HCL1324+HCL1346+HCL1378+HCL1394+HCL1415+HCL1430+HCL1460+#REF!+HCL1500+#REF!+HCL1512+#REF!</f>
        <v>#REF!</v>
      </c>
      <c r="HCM1218" s="241" t="s">
        <v>29</v>
      </c>
      <c r="HCN1218" s="242" t="s">
        <v>25</v>
      </c>
      <c r="HCO1218" s="243">
        <v>7</v>
      </c>
      <c r="HCP1218" s="243">
        <v>2</v>
      </c>
      <c r="HCQ1218" s="244" t="s">
        <v>236</v>
      </c>
      <c r="HCR1218" s="245">
        <v>111</v>
      </c>
      <c r="HCS1218" s="246">
        <v>211</v>
      </c>
      <c r="HCT1218" s="247" t="e">
        <f>HCT1235+HCT1277+HCT1308+HCT1324+HCT1346+HCT1378+HCT1394+HCT1415+HCT1430+HCT1460+#REF!+HCT1500+#REF!+HCT1512+#REF!</f>
        <v>#REF!</v>
      </c>
      <c r="HCU1218" s="241" t="s">
        <v>29</v>
      </c>
      <c r="HCV1218" s="242" t="s">
        <v>25</v>
      </c>
      <c r="HCW1218" s="243">
        <v>7</v>
      </c>
      <c r="HCX1218" s="243">
        <v>2</v>
      </c>
      <c r="HCY1218" s="244" t="s">
        <v>236</v>
      </c>
      <c r="HCZ1218" s="245">
        <v>111</v>
      </c>
      <c r="HDA1218" s="246">
        <v>211</v>
      </c>
      <c r="HDB1218" s="247" t="e">
        <f>HDB1235+HDB1277+HDB1308+HDB1324+HDB1346+HDB1378+HDB1394+HDB1415+HDB1430+HDB1460+#REF!+HDB1500+#REF!+HDB1512+#REF!</f>
        <v>#REF!</v>
      </c>
      <c r="HDC1218" s="241" t="s">
        <v>29</v>
      </c>
      <c r="HDD1218" s="242" t="s">
        <v>25</v>
      </c>
      <c r="HDE1218" s="243">
        <v>7</v>
      </c>
      <c r="HDF1218" s="243">
        <v>2</v>
      </c>
      <c r="HDG1218" s="244" t="s">
        <v>236</v>
      </c>
      <c r="HDH1218" s="245">
        <v>111</v>
      </c>
      <c r="HDI1218" s="246">
        <v>211</v>
      </c>
      <c r="HDJ1218" s="247" t="e">
        <f>HDJ1235+HDJ1277+HDJ1308+HDJ1324+HDJ1346+HDJ1378+HDJ1394+HDJ1415+HDJ1430+HDJ1460+#REF!+HDJ1500+#REF!+HDJ1512+#REF!</f>
        <v>#REF!</v>
      </c>
      <c r="HDK1218" s="241" t="s">
        <v>29</v>
      </c>
      <c r="HDL1218" s="242" t="s">
        <v>25</v>
      </c>
      <c r="HDM1218" s="243">
        <v>7</v>
      </c>
      <c r="HDN1218" s="243">
        <v>2</v>
      </c>
      <c r="HDO1218" s="244" t="s">
        <v>236</v>
      </c>
      <c r="HDP1218" s="245">
        <v>111</v>
      </c>
      <c r="HDQ1218" s="246">
        <v>211</v>
      </c>
      <c r="HDR1218" s="247" t="e">
        <f>HDR1235+HDR1277+HDR1308+HDR1324+HDR1346+HDR1378+HDR1394+HDR1415+HDR1430+HDR1460+#REF!+HDR1500+#REF!+HDR1512+#REF!</f>
        <v>#REF!</v>
      </c>
      <c r="HDS1218" s="241" t="s">
        <v>29</v>
      </c>
      <c r="HDT1218" s="242" t="s">
        <v>25</v>
      </c>
      <c r="HDU1218" s="243">
        <v>7</v>
      </c>
      <c r="HDV1218" s="243">
        <v>2</v>
      </c>
      <c r="HDW1218" s="244" t="s">
        <v>236</v>
      </c>
      <c r="HDX1218" s="245">
        <v>111</v>
      </c>
      <c r="HDY1218" s="246">
        <v>211</v>
      </c>
      <c r="HDZ1218" s="247" t="e">
        <f>HDZ1235+HDZ1277+HDZ1308+HDZ1324+HDZ1346+HDZ1378+HDZ1394+HDZ1415+HDZ1430+HDZ1460+#REF!+HDZ1500+#REF!+HDZ1512+#REF!</f>
        <v>#REF!</v>
      </c>
      <c r="HEA1218" s="241" t="s">
        <v>29</v>
      </c>
      <c r="HEB1218" s="242" t="s">
        <v>25</v>
      </c>
      <c r="HEC1218" s="243">
        <v>7</v>
      </c>
      <c r="HED1218" s="243">
        <v>2</v>
      </c>
      <c r="HEE1218" s="244" t="s">
        <v>236</v>
      </c>
      <c r="HEF1218" s="245">
        <v>111</v>
      </c>
      <c r="HEG1218" s="246">
        <v>211</v>
      </c>
      <c r="HEH1218" s="247" t="e">
        <f>HEH1235+HEH1277+HEH1308+HEH1324+HEH1346+HEH1378+HEH1394+HEH1415+HEH1430+HEH1460+#REF!+HEH1500+#REF!+HEH1512+#REF!</f>
        <v>#REF!</v>
      </c>
      <c r="HEI1218" s="241" t="s">
        <v>29</v>
      </c>
      <c r="HEJ1218" s="242" t="s">
        <v>25</v>
      </c>
      <c r="HEK1218" s="243">
        <v>7</v>
      </c>
      <c r="HEL1218" s="243">
        <v>2</v>
      </c>
      <c r="HEM1218" s="244" t="s">
        <v>236</v>
      </c>
      <c r="HEN1218" s="245">
        <v>111</v>
      </c>
      <c r="HEO1218" s="246">
        <v>211</v>
      </c>
      <c r="HEP1218" s="247" t="e">
        <f>HEP1235+HEP1277+HEP1308+HEP1324+HEP1346+HEP1378+HEP1394+HEP1415+HEP1430+HEP1460+#REF!+HEP1500+#REF!+HEP1512+#REF!</f>
        <v>#REF!</v>
      </c>
      <c r="HEQ1218" s="241" t="s">
        <v>29</v>
      </c>
      <c r="HER1218" s="242" t="s">
        <v>25</v>
      </c>
      <c r="HES1218" s="243">
        <v>7</v>
      </c>
      <c r="HET1218" s="243">
        <v>2</v>
      </c>
      <c r="HEU1218" s="244" t="s">
        <v>236</v>
      </c>
      <c r="HEV1218" s="245">
        <v>111</v>
      </c>
      <c r="HEW1218" s="246">
        <v>211</v>
      </c>
      <c r="HEX1218" s="247" t="e">
        <f>HEX1235+HEX1277+HEX1308+HEX1324+HEX1346+HEX1378+HEX1394+HEX1415+HEX1430+HEX1460+#REF!+HEX1500+#REF!+HEX1512+#REF!</f>
        <v>#REF!</v>
      </c>
      <c r="HEY1218" s="241" t="s">
        <v>29</v>
      </c>
      <c r="HEZ1218" s="242" t="s">
        <v>25</v>
      </c>
      <c r="HFA1218" s="243">
        <v>7</v>
      </c>
      <c r="HFB1218" s="243">
        <v>2</v>
      </c>
      <c r="HFC1218" s="244" t="s">
        <v>236</v>
      </c>
      <c r="HFD1218" s="245">
        <v>111</v>
      </c>
      <c r="HFE1218" s="246">
        <v>211</v>
      </c>
      <c r="HFF1218" s="247" t="e">
        <f>HFF1235+HFF1277+HFF1308+HFF1324+HFF1346+HFF1378+HFF1394+HFF1415+HFF1430+HFF1460+#REF!+HFF1500+#REF!+HFF1512+#REF!</f>
        <v>#REF!</v>
      </c>
      <c r="HFG1218" s="241" t="s">
        <v>29</v>
      </c>
      <c r="HFH1218" s="242" t="s">
        <v>25</v>
      </c>
      <c r="HFI1218" s="243">
        <v>7</v>
      </c>
      <c r="HFJ1218" s="243">
        <v>2</v>
      </c>
      <c r="HFK1218" s="244" t="s">
        <v>236</v>
      </c>
      <c r="HFL1218" s="245">
        <v>111</v>
      </c>
      <c r="HFM1218" s="246">
        <v>211</v>
      </c>
      <c r="HFN1218" s="247" t="e">
        <f>HFN1235+HFN1277+HFN1308+HFN1324+HFN1346+HFN1378+HFN1394+HFN1415+HFN1430+HFN1460+#REF!+HFN1500+#REF!+HFN1512+#REF!</f>
        <v>#REF!</v>
      </c>
      <c r="HFO1218" s="241" t="s">
        <v>29</v>
      </c>
      <c r="HFP1218" s="242" t="s">
        <v>25</v>
      </c>
      <c r="HFQ1218" s="243">
        <v>7</v>
      </c>
      <c r="HFR1218" s="243">
        <v>2</v>
      </c>
      <c r="HFS1218" s="244" t="s">
        <v>236</v>
      </c>
      <c r="HFT1218" s="245">
        <v>111</v>
      </c>
      <c r="HFU1218" s="246">
        <v>211</v>
      </c>
      <c r="HFV1218" s="247" t="e">
        <f>HFV1235+HFV1277+HFV1308+HFV1324+HFV1346+HFV1378+HFV1394+HFV1415+HFV1430+HFV1460+#REF!+HFV1500+#REF!+HFV1512+#REF!</f>
        <v>#REF!</v>
      </c>
      <c r="HFW1218" s="241" t="s">
        <v>29</v>
      </c>
      <c r="HFX1218" s="242" t="s">
        <v>25</v>
      </c>
      <c r="HFY1218" s="243">
        <v>7</v>
      </c>
      <c r="HFZ1218" s="243">
        <v>2</v>
      </c>
      <c r="HGA1218" s="244" t="s">
        <v>236</v>
      </c>
      <c r="HGB1218" s="245">
        <v>111</v>
      </c>
      <c r="HGC1218" s="246">
        <v>211</v>
      </c>
      <c r="HGD1218" s="247" t="e">
        <f>HGD1235+HGD1277+HGD1308+HGD1324+HGD1346+HGD1378+HGD1394+HGD1415+HGD1430+HGD1460+#REF!+HGD1500+#REF!+HGD1512+#REF!</f>
        <v>#REF!</v>
      </c>
      <c r="HGE1218" s="241" t="s">
        <v>29</v>
      </c>
      <c r="HGF1218" s="242" t="s">
        <v>25</v>
      </c>
      <c r="HGG1218" s="243">
        <v>7</v>
      </c>
      <c r="HGH1218" s="243">
        <v>2</v>
      </c>
      <c r="HGI1218" s="244" t="s">
        <v>236</v>
      </c>
      <c r="HGJ1218" s="245">
        <v>111</v>
      </c>
      <c r="HGK1218" s="246">
        <v>211</v>
      </c>
      <c r="HGL1218" s="247" t="e">
        <f>HGL1235+HGL1277+HGL1308+HGL1324+HGL1346+HGL1378+HGL1394+HGL1415+HGL1430+HGL1460+#REF!+HGL1500+#REF!+HGL1512+#REF!</f>
        <v>#REF!</v>
      </c>
      <c r="HGM1218" s="241" t="s">
        <v>29</v>
      </c>
      <c r="HGN1218" s="242" t="s">
        <v>25</v>
      </c>
      <c r="HGO1218" s="243">
        <v>7</v>
      </c>
      <c r="HGP1218" s="243">
        <v>2</v>
      </c>
      <c r="HGQ1218" s="244" t="s">
        <v>236</v>
      </c>
      <c r="HGR1218" s="245">
        <v>111</v>
      </c>
      <c r="HGS1218" s="246">
        <v>211</v>
      </c>
      <c r="HGT1218" s="247" t="e">
        <f>HGT1235+HGT1277+HGT1308+HGT1324+HGT1346+HGT1378+HGT1394+HGT1415+HGT1430+HGT1460+#REF!+HGT1500+#REF!+HGT1512+#REF!</f>
        <v>#REF!</v>
      </c>
      <c r="HGU1218" s="241" t="s">
        <v>29</v>
      </c>
      <c r="HGV1218" s="242" t="s">
        <v>25</v>
      </c>
      <c r="HGW1218" s="243">
        <v>7</v>
      </c>
      <c r="HGX1218" s="243">
        <v>2</v>
      </c>
      <c r="HGY1218" s="244" t="s">
        <v>236</v>
      </c>
      <c r="HGZ1218" s="245">
        <v>111</v>
      </c>
      <c r="HHA1218" s="246">
        <v>211</v>
      </c>
      <c r="HHB1218" s="247" t="e">
        <f>HHB1235+HHB1277+HHB1308+HHB1324+HHB1346+HHB1378+HHB1394+HHB1415+HHB1430+HHB1460+#REF!+HHB1500+#REF!+HHB1512+#REF!</f>
        <v>#REF!</v>
      </c>
      <c r="HHC1218" s="241" t="s">
        <v>29</v>
      </c>
      <c r="HHD1218" s="242" t="s">
        <v>25</v>
      </c>
      <c r="HHE1218" s="243">
        <v>7</v>
      </c>
      <c r="HHF1218" s="243">
        <v>2</v>
      </c>
      <c r="HHG1218" s="244" t="s">
        <v>236</v>
      </c>
      <c r="HHH1218" s="245">
        <v>111</v>
      </c>
      <c r="HHI1218" s="246">
        <v>211</v>
      </c>
      <c r="HHJ1218" s="247" t="e">
        <f>HHJ1235+HHJ1277+HHJ1308+HHJ1324+HHJ1346+HHJ1378+HHJ1394+HHJ1415+HHJ1430+HHJ1460+#REF!+HHJ1500+#REF!+HHJ1512+#REF!</f>
        <v>#REF!</v>
      </c>
      <c r="HHK1218" s="241" t="s">
        <v>29</v>
      </c>
      <c r="HHL1218" s="242" t="s">
        <v>25</v>
      </c>
      <c r="HHM1218" s="243">
        <v>7</v>
      </c>
      <c r="HHN1218" s="243">
        <v>2</v>
      </c>
      <c r="HHO1218" s="244" t="s">
        <v>236</v>
      </c>
      <c r="HHP1218" s="245">
        <v>111</v>
      </c>
      <c r="HHQ1218" s="246">
        <v>211</v>
      </c>
      <c r="HHR1218" s="247" t="e">
        <f>HHR1235+HHR1277+HHR1308+HHR1324+HHR1346+HHR1378+HHR1394+HHR1415+HHR1430+HHR1460+#REF!+HHR1500+#REF!+HHR1512+#REF!</f>
        <v>#REF!</v>
      </c>
      <c r="HHS1218" s="241" t="s">
        <v>29</v>
      </c>
      <c r="HHT1218" s="242" t="s">
        <v>25</v>
      </c>
      <c r="HHU1218" s="243">
        <v>7</v>
      </c>
      <c r="HHV1218" s="243">
        <v>2</v>
      </c>
      <c r="HHW1218" s="244" t="s">
        <v>236</v>
      </c>
      <c r="HHX1218" s="245">
        <v>111</v>
      </c>
      <c r="HHY1218" s="246">
        <v>211</v>
      </c>
      <c r="HHZ1218" s="247" t="e">
        <f>HHZ1235+HHZ1277+HHZ1308+HHZ1324+HHZ1346+HHZ1378+HHZ1394+HHZ1415+HHZ1430+HHZ1460+#REF!+HHZ1500+#REF!+HHZ1512+#REF!</f>
        <v>#REF!</v>
      </c>
      <c r="HIA1218" s="241" t="s">
        <v>29</v>
      </c>
      <c r="HIB1218" s="242" t="s">
        <v>25</v>
      </c>
      <c r="HIC1218" s="243">
        <v>7</v>
      </c>
      <c r="HID1218" s="243">
        <v>2</v>
      </c>
      <c r="HIE1218" s="244" t="s">
        <v>236</v>
      </c>
      <c r="HIF1218" s="245">
        <v>111</v>
      </c>
      <c r="HIG1218" s="246">
        <v>211</v>
      </c>
      <c r="HIH1218" s="247" t="e">
        <f>HIH1235+HIH1277+HIH1308+HIH1324+HIH1346+HIH1378+HIH1394+HIH1415+HIH1430+HIH1460+#REF!+HIH1500+#REF!+HIH1512+#REF!</f>
        <v>#REF!</v>
      </c>
      <c r="HII1218" s="241" t="s">
        <v>29</v>
      </c>
      <c r="HIJ1218" s="242" t="s">
        <v>25</v>
      </c>
      <c r="HIK1218" s="243">
        <v>7</v>
      </c>
      <c r="HIL1218" s="243">
        <v>2</v>
      </c>
      <c r="HIM1218" s="244" t="s">
        <v>236</v>
      </c>
      <c r="HIN1218" s="245">
        <v>111</v>
      </c>
      <c r="HIO1218" s="246">
        <v>211</v>
      </c>
      <c r="HIP1218" s="247" t="e">
        <f>HIP1235+HIP1277+HIP1308+HIP1324+HIP1346+HIP1378+HIP1394+HIP1415+HIP1430+HIP1460+#REF!+HIP1500+#REF!+HIP1512+#REF!</f>
        <v>#REF!</v>
      </c>
      <c r="HIQ1218" s="241" t="s">
        <v>29</v>
      </c>
      <c r="HIR1218" s="242" t="s">
        <v>25</v>
      </c>
      <c r="HIS1218" s="243">
        <v>7</v>
      </c>
      <c r="HIT1218" s="243">
        <v>2</v>
      </c>
      <c r="HIU1218" s="244" t="s">
        <v>236</v>
      </c>
      <c r="HIV1218" s="245">
        <v>111</v>
      </c>
      <c r="HIW1218" s="246">
        <v>211</v>
      </c>
      <c r="HIX1218" s="247" t="e">
        <f>HIX1235+HIX1277+HIX1308+HIX1324+HIX1346+HIX1378+HIX1394+HIX1415+HIX1430+HIX1460+#REF!+HIX1500+#REF!+HIX1512+#REF!</f>
        <v>#REF!</v>
      </c>
      <c r="HIY1218" s="241" t="s">
        <v>29</v>
      </c>
      <c r="HIZ1218" s="242" t="s">
        <v>25</v>
      </c>
      <c r="HJA1218" s="243">
        <v>7</v>
      </c>
      <c r="HJB1218" s="243">
        <v>2</v>
      </c>
      <c r="HJC1218" s="244" t="s">
        <v>236</v>
      </c>
      <c r="HJD1218" s="245">
        <v>111</v>
      </c>
      <c r="HJE1218" s="246">
        <v>211</v>
      </c>
      <c r="HJF1218" s="247" t="e">
        <f>HJF1235+HJF1277+HJF1308+HJF1324+HJF1346+HJF1378+HJF1394+HJF1415+HJF1430+HJF1460+#REF!+HJF1500+#REF!+HJF1512+#REF!</f>
        <v>#REF!</v>
      </c>
      <c r="HJG1218" s="241" t="s">
        <v>29</v>
      </c>
      <c r="HJH1218" s="242" t="s">
        <v>25</v>
      </c>
      <c r="HJI1218" s="243">
        <v>7</v>
      </c>
      <c r="HJJ1218" s="243">
        <v>2</v>
      </c>
      <c r="HJK1218" s="244" t="s">
        <v>236</v>
      </c>
      <c r="HJL1218" s="245">
        <v>111</v>
      </c>
      <c r="HJM1218" s="246">
        <v>211</v>
      </c>
      <c r="HJN1218" s="247" t="e">
        <f>HJN1235+HJN1277+HJN1308+HJN1324+HJN1346+HJN1378+HJN1394+HJN1415+HJN1430+HJN1460+#REF!+HJN1500+#REF!+HJN1512+#REF!</f>
        <v>#REF!</v>
      </c>
      <c r="HJO1218" s="241" t="s">
        <v>29</v>
      </c>
      <c r="HJP1218" s="242" t="s">
        <v>25</v>
      </c>
      <c r="HJQ1218" s="243">
        <v>7</v>
      </c>
      <c r="HJR1218" s="243">
        <v>2</v>
      </c>
      <c r="HJS1218" s="244" t="s">
        <v>236</v>
      </c>
      <c r="HJT1218" s="245">
        <v>111</v>
      </c>
      <c r="HJU1218" s="246">
        <v>211</v>
      </c>
      <c r="HJV1218" s="247" t="e">
        <f>HJV1235+HJV1277+HJV1308+HJV1324+HJV1346+HJV1378+HJV1394+HJV1415+HJV1430+HJV1460+#REF!+HJV1500+#REF!+HJV1512+#REF!</f>
        <v>#REF!</v>
      </c>
      <c r="HJW1218" s="241" t="s">
        <v>29</v>
      </c>
      <c r="HJX1218" s="242" t="s">
        <v>25</v>
      </c>
      <c r="HJY1218" s="243">
        <v>7</v>
      </c>
      <c r="HJZ1218" s="243">
        <v>2</v>
      </c>
      <c r="HKA1218" s="244" t="s">
        <v>236</v>
      </c>
      <c r="HKB1218" s="245">
        <v>111</v>
      </c>
      <c r="HKC1218" s="246">
        <v>211</v>
      </c>
      <c r="HKD1218" s="247" t="e">
        <f>HKD1235+HKD1277+HKD1308+HKD1324+HKD1346+HKD1378+HKD1394+HKD1415+HKD1430+HKD1460+#REF!+HKD1500+#REF!+HKD1512+#REF!</f>
        <v>#REF!</v>
      </c>
      <c r="HKE1218" s="241" t="s">
        <v>29</v>
      </c>
      <c r="HKF1218" s="242" t="s">
        <v>25</v>
      </c>
      <c r="HKG1218" s="243">
        <v>7</v>
      </c>
      <c r="HKH1218" s="243">
        <v>2</v>
      </c>
      <c r="HKI1218" s="244" t="s">
        <v>236</v>
      </c>
      <c r="HKJ1218" s="245">
        <v>111</v>
      </c>
      <c r="HKK1218" s="246">
        <v>211</v>
      </c>
      <c r="HKL1218" s="247" t="e">
        <f>HKL1235+HKL1277+HKL1308+HKL1324+HKL1346+HKL1378+HKL1394+HKL1415+HKL1430+HKL1460+#REF!+HKL1500+#REF!+HKL1512+#REF!</f>
        <v>#REF!</v>
      </c>
      <c r="HKM1218" s="241" t="s">
        <v>29</v>
      </c>
      <c r="HKN1218" s="242" t="s">
        <v>25</v>
      </c>
      <c r="HKO1218" s="243">
        <v>7</v>
      </c>
      <c r="HKP1218" s="243">
        <v>2</v>
      </c>
      <c r="HKQ1218" s="244" t="s">
        <v>236</v>
      </c>
      <c r="HKR1218" s="245">
        <v>111</v>
      </c>
      <c r="HKS1218" s="246">
        <v>211</v>
      </c>
      <c r="HKT1218" s="247" t="e">
        <f>HKT1235+HKT1277+HKT1308+HKT1324+HKT1346+HKT1378+HKT1394+HKT1415+HKT1430+HKT1460+#REF!+HKT1500+#REF!+HKT1512+#REF!</f>
        <v>#REF!</v>
      </c>
      <c r="HKU1218" s="241" t="s">
        <v>29</v>
      </c>
      <c r="HKV1218" s="242" t="s">
        <v>25</v>
      </c>
      <c r="HKW1218" s="243">
        <v>7</v>
      </c>
      <c r="HKX1218" s="243">
        <v>2</v>
      </c>
      <c r="HKY1218" s="244" t="s">
        <v>236</v>
      </c>
      <c r="HKZ1218" s="245">
        <v>111</v>
      </c>
      <c r="HLA1218" s="246">
        <v>211</v>
      </c>
      <c r="HLB1218" s="247" t="e">
        <f>HLB1235+HLB1277+HLB1308+HLB1324+HLB1346+HLB1378+HLB1394+HLB1415+HLB1430+HLB1460+#REF!+HLB1500+#REF!+HLB1512+#REF!</f>
        <v>#REF!</v>
      </c>
      <c r="HLC1218" s="241" t="s">
        <v>29</v>
      </c>
      <c r="HLD1218" s="242" t="s">
        <v>25</v>
      </c>
      <c r="HLE1218" s="243">
        <v>7</v>
      </c>
      <c r="HLF1218" s="243">
        <v>2</v>
      </c>
      <c r="HLG1218" s="244" t="s">
        <v>236</v>
      </c>
      <c r="HLH1218" s="245">
        <v>111</v>
      </c>
      <c r="HLI1218" s="246">
        <v>211</v>
      </c>
      <c r="HLJ1218" s="247" t="e">
        <f>HLJ1235+HLJ1277+HLJ1308+HLJ1324+HLJ1346+HLJ1378+HLJ1394+HLJ1415+HLJ1430+HLJ1460+#REF!+HLJ1500+#REF!+HLJ1512+#REF!</f>
        <v>#REF!</v>
      </c>
      <c r="HLK1218" s="241" t="s">
        <v>29</v>
      </c>
      <c r="HLL1218" s="242" t="s">
        <v>25</v>
      </c>
      <c r="HLM1218" s="243">
        <v>7</v>
      </c>
      <c r="HLN1218" s="243">
        <v>2</v>
      </c>
      <c r="HLO1218" s="244" t="s">
        <v>236</v>
      </c>
      <c r="HLP1218" s="245">
        <v>111</v>
      </c>
      <c r="HLQ1218" s="246">
        <v>211</v>
      </c>
      <c r="HLR1218" s="247" t="e">
        <f>HLR1235+HLR1277+HLR1308+HLR1324+HLR1346+HLR1378+HLR1394+HLR1415+HLR1430+HLR1460+#REF!+HLR1500+#REF!+HLR1512+#REF!</f>
        <v>#REF!</v>
      </c>
      <c r="HLS1218" s="241" t="s">
        <v>29</v>
      </c>
      <c r="HLT1218" s="242" t="s">
        <v>25</v>
      </c>
      <c r="HLU1218" s="243">
        <v>7</v>
      </c>
      <c r="HLV1218" s="243">
        <v>2</v>
      </c>
      <c r="HLW1218" s="244" t="s">
        <v>236</v>
      </c>
      <c r="HLX1218" s="245">
        <v>111</v>
      </c>
      <c r="HLY1218" s="246">
        <v>211</v>
      </c>
      <c r="HLZ1218" s="247" t="e">
        <f>HLZ1235+HLZ1277+HLZ1308+HLZ1324+HLZ1346+HLZ1378+HLZ1394+HLZ1415+HLZ1430+HLZ1460+#REF!+HLZ1500+#REF!+HLZ1512+#REF!</f>
        <v>#REF!</v>
      </c>
      <c r="HMA1218" s="241" t="s">
        <v>29</v>
      </c>
      <c r="HMB1218" s="242" t="s">
        <v>25</v>
      </c>
      <c r="HMC1218" s="243">
        <v>7</v>
      </c>
      <c r="HMD1218" s="243">
        <v>2</v>
      </c>
      <c r="HME1218" s="244" t="s">
        <v>236</v>
      </c>
      <c r="HMF1218" s="245">
        <v>111</v>
      </c>
      <c r="HMG1218" s="246">
        <v>211</v>
      </c>
      <c r="HMH1218" s="247" t="e">
        <f>HMH1235+HMH1277+HMH1308+HMH1324+HMH1346+HMH1378+HMH1394+HMH1415+HMH1430+HMH1460+#REF!+HMH1500+#REF!+HMH1512+#REF!</f>
        <v>#REF!</v>
      </c>
      <c r="HMI1218" s="241" t="s">
        <v>29</v>
      </c>
      <c r="HMJ1218" s="242" t="s">
        <v>25</v>
      </c>
      <c r="HMK1218" s="243">
        <v>7</v>
      </c>
      <c r="HML1218" s="243">
        <v>2</v>
      </c>
      <c r="HMM1218" s="244" t="s">
        <v>236</v>
      </c>
      <c r="HMN1218" s="245">
        <v>111</v>
      </c>
      <c r="HMO1218" s="246">
        <v>211</v>
      </c>
      <c r="HMP1218" s="247" t="e">
        <f>HMP1235+HMP1277+HMP1308+HMP1324+HMP1346+HMP1378+HMP1394+HMP1415+HMP1430+HMP1460+#REF!+HMP1500+#REF!+HMP1512+#REF!</f>
        <v>#REF!</v>
      </c>
      <c r="HMQ1218" s="241" t="s">
        <v>29</v>
      </c>
      <c r="HMR1218" s="242" t="s">
        <v>25</v>
      </c>
      <c r="HMS1218" s="243">
        <v>7</v>
      </c>
      <c r="HMT1218" s="243">
        <v>2</v>
      </c>
      <c r="HMU1218" s="244" t="s">
        <v>236</v>
      </c>
      <c r="HMV1218" s="245">
        <v>111</v>
      </c>
      <c r="HMW1218" s="246">
        <v>211</v>
      </c>
      <c r="HMX1218" s="247" t="e">
        <f>HMX1235+HMX1277+HMX1308+HMX1324+HMX1346+HMX1378+HMX1394+HMX1415+HMX1430+HMX1460+#REF!+HMX1500+#REF!+HMX1512+#REF!</f>
        <v>#REF!</v>
      </c>
      <c r="HMY1218" s="241" t="s">
        <v>29</v>
      </c>
      <c r="HMZ1218" s="242" t="s">
        <v>25</v>
      </c>
      <c r="HNA1218" s="243">
        <v>7</v>
      </c>
      <c r="HNB1218" s="243">
        <v>2</v>
      </c>
      <c r="HNC1218" s="244" t="s">
        <v>236</v>
      </c>
      <c r="HND1218" s="245">
        <v>111</v>
      </c>
      <c r="HNE1218" s="246">
        <v>211</v>
      </c>
      <c r="HNF1218" s="247" t="e">
        <f>HNF1235+HNF1277+HNF1308+HNF1324+HNF1346+HNF1378+HNF1394+HNF1415+HNF1430+HNF1460+#REF!+HNF1500+#REF!+HNF1512+#REF!</f>
        <v>#REF!</v>
      </c>
      <c r="HNG1218" s="241" t="s">
        <v>29</v>
      </c>
      <c r="HNH1218" s="242" t="s">
        <v>25</v>
      </c>
      <c r="HNI1218" s="243">
        <v>7</v>
      </c>
      <c r="HNJ1218" s="243">
        <v>2</v>
      </c>
      <c r="HNK1218" s="244" t="s">
        <v>236</v>
      </c>
      <c r="HNL1218" s="245">
        <v>111</v>
      </c>
      <c r="HNM1218" s="246">
        <v>211</v>
      </c>
      <c r="HNN1218" s="247" t="e">
        <f>HNN1235+HNN1277+HNN1308+HNN1324+HNN1346+HNN1378+HNN1394+HNN1415+HNN1430+HNN1460+#REF!+HNN1500+#REF!+HNN1512+#REF!</f>
        <v>#REF!</v>
      </c>
      <c r="HNO1218" s="241" t="s">
        <v>29</v>
      </c>
      <c r="HNP1218" s="242" t="s">
        <v>25</v>
      </c>
      <c r="HNQ1218" s="243">
        <v>7</v>
      </c>
      <c r="HNR1218" s="243">
        <v>2</v>
      </c>
      <c r="HNS1218" s="244" t="s">
        <v>236</v>
      </c>
      <c r="HNT1218" s="245">
        <v>111</v>
      </c>
      <c r="HNU1218" s="246">
        <v>211</v>
      </c>
      <c r="HNV1218" s="247" t="e">
        <f>HNV1235+HNV1277+HNV1308+HNV1324+HNV1346+HNV1378+HNV1394+HNV1415+HNV1430+HNV1460+#REF!+HNV1500+#REF!+HNV1512+#REF!</f>
        <v>#REF!</v>
      </c>
      <c r="HNW1218" s="241" t="s">
        <v>29</v>
      </c>
      <c r="HNX1218" s="242" t="s">
        <v>25</v>
      </c>
      <c r="HNY1218" s="243">
        <v>7</v>
      </c>
      <c r="HNZ1218" s="243">
        <v>2</v>
      </c>
      <c r="HOA1218" s="244" t="s">
        <v>236</v>
      </c>
      <c r="HOB1218" s="245">
        <v>111</v>
      </c>
      <c r="HOC1218" s="246">
        <v>211</v>
      </c>
      <c r="HOD1218" s="247" t="e">
        <f>HOD1235+HOD1277+HOD1308+HOD1324+HOD1346+HOD1378+HOD1394+HOD1415+HOD1430+HOD1460+#REF!+HOD1500+#REF!+HOD1512+#REF!</f>
        <v>#REF!</v>
      </c>
      <c r="HOE1218" s="241" t="s">
        <v>29</v>
      </c>
      <c r="HOF1218" s="242" t="s">
        <v>25</v>
      </c>
      <c r="HOG1218" s="243">
        <v>7</v>
      </c>
      <c r="HOH1218" s="243">
        <v>2</v>
      </c>
      <c r="HOI1218" s="244" t="s">
        <v>236</v>
      </c>
      <c r="HOJ1218" s="245">
        <v>111</v>
      </c>
      <c r="HOK1218" s="246">
        <v>211</v>
      </c>
      <c r="HOL1218" s="247" t="e">
        <f>HOL1235+HOL1277+HOL1308+HOL1324+HOL1346+HOL1378+HOL1394+HOL1415+HOL1430+HOL1460+#REF!+HOL1500+#REF!+HOL1512+#REF!</f>
        <v>#REF!</v>
      </c>
      <c r="HOM1218" s="241" t="s">
        <v>29</v>
      </c>
      <c r="HON1218" s="242" t="s">
        <v>25</v>
      </c>
      <c r="HOO1218" s="243">
        <v>7</v>
      </c>
      <c r="HOP1218" s="243">
        <v>2</v>
      </c>
      <c r="HOQ1218" s="244" t="s">
        <v>236</v>
      </c>
      <c r="HOR1218" s="245">
        <v>111</v>
      </c>
      <c r="HOS1218" s="246">
        <v>211</v>
      </c>
      <c r="HOT1218" s="247" t="e">
        <f>HOT1235+HOT1277+HOT1308+HOT1324+HOT1346+HOT1378+HOT1394+HOT1415+HOT1430+HOT1460+#REF!+HOT1500+#REF!+HOT1512+#REF!</f>
        <v>#REF!</v>
      </c>
      <c r="HOU1218" s="241" t="s">
        <v>29</v>
      </c>
      <c r="HOV1218" s="242" t="s">
        <v>25</v>
      </c>
      <c r="HOW1218" s="243">
        <v>7</v>
      </c>
      <c r="HOX1218" s="243">
        <v>2</v>
      </c>
      <c r="HOY1218" s="244" t="s">
        <v>236</v>
      </c>
      <c r="HOZ1218" s="245">
        <v>111</v>
      </c>
      <c r="HPA1218" s="246">
        <v>211</v>
      </c>
      <c r="HPB1218" s="247" t="e">
        <f>HPB1235+HPB1277+HPB1308+HPB1324+HPB1346+HPB1378+HPB1394+HPB1415+HPB1430+HPB1460+#REF!+HPB1500+#REF!+HPB1512+#REF!</f>
        <v>#REF!</v>
      </c>
      <c r="HPC1218" s="241" t="s">
        <v>29</v>
      </c>
      <c r="HPD1218" s="242" t="s">
        <v>25</v>
      </c>
      <c r="HPE1218" s="243">
        <v>7</v>
      </c>
      <c r="HPF1218" s="243">
        <v>2</v>
      </c>
      <c r="HPG1218" s="244" t="s">
        <v>236</v>
      </c>
      <c r="HPH1218" s="245">
        <v>111</v>
      </c>
      <c r="HPI1218" s="246">
        <v>211</v>
      </c>
      <c r="HPJ1218" s="247" t="e">
        <f>HPJ1235+HPJ1277+HPJ1308+HPJ1324+HPJ1346+HPJ1378+HPJ1394+HPJ1415+HPJ1430+HPJ1460+#REF!+HPJ1500+#REF!+HPJ1512+#REF!</f>
        <v>#REF!</v>
      </c>
      <c r="HPK1218" s="241" t="s">
        <v>29</v>
      </c>
      <c r="HPL1218" s="242" t="s">
        <v>25</v>
      </c>
      <c r="HPM1218" s="243">
        <v>7</v>
      </c>
      <c r="HPN1218" s="243">
        <v>2</v>
      </c>
      <c r="HPO1218" s="244" t="s">
        <v>236</v>
      </c>
      <c r="HPP1218" s="245">
        <v>111</v>
      </c>
      <c r="HPQ1218" s="246">
        <v>211</v>
      </c>
      <c r="HPR1218" s="247" t="e">
        <f>HPR1235+HPR1277+HPR1308+HPR1324+HPR1346+HPR1378+HPR1394+HPR1415+HPR1430+HPR1460+#REF!+HPR1500+#REF!+HPR1512+#REF!</f>
        <v>#REF!</v>
      </c>
      <c r="HPS1218" s="241" t="s">
        <v>29</v>
      </c>
      <c r="HPT1218" s="242" t="s">
        <v>25</v>
      </c>
      <c r="HPU1218" s="243">
        <v>7</v>
      </c>
      <c r="HPV1218" s="243">
        <v>2</v>
      </c>
      <c r="HPW1218" s="244" t="s">
        <v>236</v>
      </c>
      <c r="HPX1218" s="245">
        <v>111</v>
      </c>
      <c r="HPY1218" s="246">
        <v>211</v>
      </c>
      <c r="HPZ1218" s="247" t="e">
        <f>HPZ1235+HPZ1277+HPZ1308+HPZ1324+HPZ1346+HPZ1378+HPZ1394+HPZ1415+HPZ1430+HPZ1460+#REF!+HPZ1500+#REF!+HPZ1512+#REF!</f>
        <v>#REF!</v>
      </c>
      <c r="HQA1218" s="241" t="s">
        <v>29</v>
      </c>
      <c r="HQB1218" s="242" t="s">
        <v>25</v>
      </c>
      <c r="HQC1218" s="243">
        <v>7</v>
      </c>
      <c r="HQD1218" s="243">
        <v>2</v>
      </c>
      <c r="HQE1218" s="244" t="s">
        <v>236</v>
      </c>
      <c r="HQF1218" s="245">
        <v>111</v>
      </c>
      <c r="HQG1218" s="246">
        <v>211</v>
      </c>
      <c r="HQH1218" s="247" t="e">
        <f>HQH1235+HQH1277+HQH1308+HQH1324+HQH1346+HQH1378+HQH1394+HQH1415+HQH1430+HQH1460+#REF!+HQH1500+#REF!+HQH1512+#REF!</f>
        <v>#REF!</v>
      </c>
      <c r="HQI1218" s="241" t="s">
        <v>29</v>
      </c>
      <c r="HQJ1218" s="242" t="s">
        <v>25</v>
      </c>
      <c r="HQK1218" s="243">
        <v>7</v>
      </c>
      <c r="HQL1218" s="243">
        <v>2</v>
      </c>
      <c r="HQM1218" s="244" t="s">
        <v>236</v>
      </c>
      <c r="HQN1218" s="245">
        <v>111</v>
      </c>
      <c r="HQO1218" s="246">
        <v>211</v>
      </c>
      <c r="HQP1218" s="247" t="e">
        <f>HQP1235+HQP1277+HQP1308+HQP1324+HQP1346+HQP1378+HQP1394+HQP1415+HQP1430+HQP1460+#REF!+HQP1500+#REF!+HQP1512+#REF!</f>
        <v>#REF!</v>
      </c>
      <c r="HQQ1218" s="241" t="s">
        <v>29</v>
      </c>
      <c r="HQR1218" s="242" t="s">
        <v>25</v>
      </c>
      <c r="HQS1218" s="243">
        <v>7</v>
      </c>
      <c r="HQT1218" s="243">
        <v>2</v>
      </c>
      <c r="HQU1218" s="244" t="s">
        <v>236</v>
      </c>
      <c r="HQV1218" s="245">
        <v>111</v>
      </c>
      <c r="HQW1218" s="246">
        <v>211</v>
      </c>
      <c r="HQX1218" s="247" t="e">
        <f>HQX1235+HQX1277+HQX1308+HQX1324+HQX1346+HQX1378+HQX1394+HQX1415+HQX1430+HQX1460+#REF!+HQX1500+#REF!+HQX1512+#REF!</f>
        <v>#REF!</v>
      </c>
      <c r="HQY1218" s="241" t="s">
        <v>29</v>
      </c>
      <c r="HQZ1218" s="242" t="s">
        <v>25</v>
      </c>
      <c r="HRA1218" s="243">
        <v>7</v>
      </c>
      <c r="HRB1218" s="243">
        <v>2</v>
      </c>
      <c r="HRC1218" s="244" t="s">
        <v>236</v>
      </c>
      <c r="HRD1218" s="245">
        <v>111</v>
      </c>
      <c r="HRE1218" s="246">
        <v>211</v>
      </c>
      <c r="HRF1218" s="247" t="e">
        <f>HRF1235+HRF1277+HRF1308+HRF1324+HRF1346+HRF1378+HRF1394+HRF1415+HRF1430+HRF1460+#REF!+HRF1500+#REF!+HRF1512+#REF!</f>
        <v>#REF!</v>
      </c>
      <c r="HRG1218" s="241" t="s">
        <v>29</v>
      </c>
      <c r="HRH1218" s="242" t="s">
        <v>25</v>
      </c>
      <c r="HRI1218" s="243">
        <v>7</v>
      </c>
      <c r="HRJ1218" s="243">
        <v>2</v>
      </c>
      <c r="HRK1218" s="244" t="s">
        <v>236</v>
      </c>
      <c r="HRL1218" s="245">
        <v>111</v>
      </c>
      <c r="HRM1218" s="246">
        <v>211</v>
      </c>
      <c r="HRN1218" s="247" t="e">
        <f>HRN1235+HRN1277+HRN1308+HRN1324+HRN1346+HRN1378+HRN1394+HRN1415+HRN1430+HRN1460+#REF!+HRN1500+#REF!+HRN1512+#REF!</f>
        <v>#REF!</v>
      </c>
      <c r="HRO1218" s="241" t="s">
        <v>29</v>
      </c>
      <c r="HRP1218" s="242" t="s">
        <v>25</v>
      </c>
      <c r="HRQ1218" s="243">
        <v>7</v>
      </c>
      <c r="HRR1218" s="243">
        <v>2</v>
      </c>
      <c r="HRS1218" s="244" t="s">
        <v>236</v>
      </c>
      <c r="HRT1218" s="245">
        <v>111</v>
      </c>
      <c r="HRU1218" s="246">
        <v>211</v>
      </c>
      <c r="HRV1218" s="247" t="e">
        <f>HRV1235+HRV1277+HRV1308+HRV1324+HRV1346+HRV1378+HRV1394+HRV1415+HRV1430+HRV1460+#REF!+HRV1500+#REF!+HRV1512+#REF!</f>
        <v>#REF!</v>
      </c>
      <c r="HRW1218" s="241" t="s">
        <v>29</v>
      </c>
      <c r="HRX1218" s="242" t="s">
        <v>25</v>
      </c>
      <c r="HRY1218" s="243">
        <v>7</v>
      </c>
      <c r="HRZ1218" s="243">
        <v>2</v>
      </c>
      <c r="HSA1218" s="244" t="s">
        <v>236</v>
      </c>
      <c r="HSB1218" s="245">
        <v>111</v>
      </c>
      <c r="HSC1218" s="246">
        <v>211</v>
      </c>
      <c r="HSD1218" s="247" t="e">
        <f>HSD1235+HSD1277+HSD1308+HSD1324+HSD1346+HSD1378+HSD1394+HSD1415+HSD1430+HSD1460+#REF!+HSD1500+#REF!+HSD1512+#REF!</f>
        <v>#REF!</v>
      </c>
      <c r="HSE1218" s="241" t="s">
        <v>29</v>
      </c>
      <c r="HSF1218" s="242" t="s">
        <v>25</v>
      </c>
      <c r="HSG1218" s="243">
        <v>7</v>
      </c>
      <c r="HSH1218" s="243">
        <v>2</v>
      </c>
      <c r="HSI1218" s="244" t="s">
        <v>236</v>
      </c>
      <c r="HSJ1218" s="245">
        <v>111</v>
      </c>
      <c r="HSK1218" s="246">
        <v>211</v>
      </c>
      <c r="HSL1218" s="247" t="e">
        <f>HSL1235+HSL1277+HSL1308+HSL1324+HSL1346+HSL1378+HSL1394+HSL1415+HSL1430+HSL1460+#REF!+HSL1500+#REF!+HSL1512+#REF!</f>
        <v>#REF!</v>
      </c>
      <c r="HSM1218" s="241" t="s">
        <v>29</v>
      </c>
      <c r="HSN1218" s="242" t="s">
        <v>25</v>
      </c>
      <c r="HSO1218" s="243">
        <v>7</v>
      </c>
      <c r="HSP1218" s="243">
        <v>2</v>
      </c>
      <c r="HSQ1218" s="244" t="s">
        <v>236</v>
      </c>
      <c r="HSR1218" s="245">
        <v>111</v>
      </c>
      <c r="HSS1218" s="246">
        <v>211</v>
      </c>
      <c r="HST1218" s="247" t="e">
        <f>HST1235+HST1277+HST1308+HST1324+HST1346+HST1378+HST1394+HST1415+HST1430+HST1460+#REF!+HST1500+#REF!+HST1512+#REF!</f>
        <v>#REF!</v>
      </c>
      <c r="HSU1218" s="241" t="s">
        <v>29</v>
      </c>
      <c r="HSV1218" s="242" t="s">
        <v>25</v>
      </c>
      <c r="HSW1218" s="243">
        <v>7</v>
      </c>
      <c r="HSX1218" s="243">
        <v>2</v>
      </c>
      <c r="HSY1218" s="244" t="s">
        <v>236</v>
      </c>
      <c r="HSZ1218" s="245">
        <v>111</v>
      </c>
      <c r="HTA1218" s="246">
        <v>211</v>
      </c>
      <c r="HTB1218" s="247" t="e">
        <f>HTB1235+HTB1277+HTB1308+HTB1324+HTB1346+HTB1378+HTB1394+HTB1415+HTB1430+HTB1460+#REF!+HTB1500+#REF!+HTB1512+#REF!</f>
        <v>#REF!</v>
      </c>
      <c r="HTC1218" s="241" t="s">
        <v>29</v>
      </c>
      <c r="HTD1218" s="242" t="s">
        <v>25</v>
      </c>
      <c r="HTE1218" s="243">
        <v>7</v>
      </c>
      <c r="HTF1218" s="243">
        <v>2</v>
      </c>
      <c r="HTG1218" s="244" t="s">
        <v>236</v>
      </c>
      <c r="HTH1218" s="245">
        <v>111</v>
      </c>
      <c r="HTI1218" s="246">
        <v>211</v>
      </c>
      <c r="HTJ1218" s="247" t="e">
        <f>HTJ1235+HTJ1277+HTJ1308+HTJ1324+HTJ1346+HTJ1378+HTJ1394+HTJ1415+HTJ1430+HTJ1460+#REF!+HTJ1500+#REF!+HTJ1512+#REF!</f>
        <v>#REF!</v>
      </c>
      <c r="HTK1218" s="241" t="s">
        <v>29</v>
      </c>
      <c r="HTL1218" s="242" t="s">
        <v>25</v>
      </c>
      <c r="HTM1218" s="243">
        <v>7</v>
      </c>
      <c r="HTN1218" s="243">
        <v>2</v>
      </c>
      <c r="HTO1218" s="244" t="s">
        <v>236</v>
      </c>
      <c r="HTP1218" s="245">
        <v>111</v>
      </c>
      <c r="HTQ1218" s="246">
        <v>211</v>
      </c>
      <c r="HTR1218" s="247" t="e">
        <f>HTR1235+HTR1277+HTR1308+HTR1324+HTR1346+HTR1378+HTR1394+HTR1415+HTR1430+HTR1460+#REF!+HTR1500+#REF!+HTR1512+#REF!</f>
        <v>#REF!</v>
      </c>
      <c r="HTS1218" s="241" t="s">
        <v>29</v>
      </c>
      <c r="HTT1218" s="242" t="s">
        <v>25</v>
      </c>
      <c r="HTU1218" s="243">
        <v>7</v>
      </c>
      <c r="HTV1218" s="243">
        <v>2</v>
      </c>
      <c r="HTW1218" s="244" t="s">
        <v>236</v>
      </c>
      <c r="HTX1218" s="245">
        <v>111</v>
      </c>
      <c r="HTY1218" s="246">
        <v>211</v>
      </c>
      <c r="HTZ1218" s="247" t="e">
        <f>HTZ1235+HTZ1277+HTZ1308+HTZ1324+HTZ1346+HTZ1378+HTZ1394+HTZ1415+HTZ1430+HTZ1460+#REF!+HTZ1500+#REF!+HTZ1512+#REF!</f>
        <v>#REF!</v>
      </c>
      <c r="HUA1218" s="241" t="s">
        <v>29</v>
      </c>
      <c r="HUB1218" s="242" t="s">
        <v>25</v>
      </c>
      <c r="HUC1218" s="243">
        <v>7</v>
      </c>
      <c r="HUD1218" s="243">
        <v>2</v>
      </c>
      <c r="HUE1218" s="244" t="s">
        <v>236</v>
      </c>
      <c r="HUF1218" s="245">
        <v>111</v>
      </c>
      <c r="HUG1218" s="246">
        <v>211</v>
      </c>
      <c r="HUH1218" s="247" t="e">
        <f>HUH1235+HUH1277+HUH1308+HUH1324+HUH1346+HUH1378+HUH1394+HUH1415+HUH1430+HUH1460+#REF!+HUH1500+#REF!+HUH1512+#REF!</f>
        <v>#REF!</v>
      </c>
      <c r="HUI1218" s="241" t="s">
        <v>29</v>
      </c>
      <c r="HUJ1218" s="242" t="s">
        <v>25</v>
      </c>
      <c r="HUK1218" s="243">
        <v>7</v>
      </c>
      <c r="HUL1218" s="243">
        <v>2</v>
      </c>
      <c r="HUM1218" s="244" t="s">
        <v>236</v>
      </c>
      <c r="HUN1218" s="245">
        <v>111</v>
      </c>
      <c r="HUO1218" s="246">
        <v>211</v>
      </c>
      <c r="HUP1218" s="247" t="e">
        <f>HUP1235+HUP1277+HUP1308+HUP1324+HUP1346+HUP1378+HUP1394+HUP1415+HUP1430+HUP1460+#REF!+HUP1500+#REF!+HUP1512+#REF!</f>
        <v>#REF!</v>
      </c>
      <c r="HUQ1218" s="241" t="s">
        <v>29</v>
      </c>
      <c r="HUR1218" s="242" t="s">
        <v>25</v>
      </c>
      <c r="HUS1218" s="243">
        <v>7</v>
      </c>
      <c r="HUT1218" s="243">
        <v>2</v>
      </c>
      <c r="HUU1218" s="244" t="s">
        <v>236</v>
      </c>
      <c r="HUV1218" s="245">
        <v>111</v>
      </c>
      <c r="HUW1218" s="246">
        <v>211</v>
      </c>
      <c r="HUX1218" s="247" t="e">
        <f>HUX1235+HUX1277+HUX1308+HUX1324+HUX1346+HUX1378+HUX1394+HUX1415+HUX1430+HUX1460+#REF!+HUX1500+#REF!+HUX1512+#REF!</f>
        <v>#REF!</v>
      </c>
      <c r="HUY1218" s="241" t="s">
        <v>29</v>
      </c>
      <c r="HUZ1218" s="242" t="s">
        <v>25</v>
      </c>
      <c r="HVA1218" s="243">
        <v>7</v>
      </c>
      <c r="HVB1218" s="243">
        <v>2</v>
      </c>
      <c r="HVC1218" s="244" t="s">
        <v>236</v>
      </c>
      <c r="HVD1218" s="245">
        <v>111</v>
      </c>
      <c r="HVE1218" s="246">
        <v>211</v>
      </c>
      <c r="HVF1218" s="247" t="e">
        <f>HVF1235+HVF1277+HVF1308+HVF1324+HVF1346+HVF1378+HVF1394+HVF1415+HVF1430+HVF1460+#REF!+HVF1500+#REF!+HVF1512+#REF!</f>
        <v>#REF!</v>
      </c>
      <c r="HVG1218" s="241" t="s">
        <v>29</v>
      </c>
      <c r="HVH1218" s="242" t="s">
        <v>25</v>
      </c>
      <c r="HVI1218" s="243">
        <v>7</v>
      </c>
      <c r="HVJ1218" s="243">
        <v>2</v>
      </c>
      <c r="HVK1218" s="244" t="s">
        <v>236</v>
      </c>
      <c r="HVL1218" s="245">
        <v>111</v>
      </c>
      <c r="HVM1218" s="246">
        <v>211</v>
      </c>
      <c r="HVN1218" s="247" t="e">
        <f>HVN1235+HVN1277+HVN1308+HVN1324+HVN1346+HVN1378+HVN1394+HVN1415+HVN1430+HVN1460+#REF!+HVN1500+#REF!+HVN1512+#REF!</f>
        <v>#REF!</v>
      </c>
      <c r="HVO1218" s="241" t="s">
        <v>29</v>
      </c>
      <c r="HVP1218" s="242" t="s">
        <v>25</v>
      </c>
      <c r="HVQ1218" s="243">
        <v>7</v>
      </c>
      <c r="HVR1218" s="243">
        <v>2</v>
      </c>
      <c r="HVS1218" s="244" t="s">
        <v>236</v>
      </c>
      <c r="HVT1218" s="245">
        <v>111</v>
      </c>
      <c r="HVU1218" s="246">
        <v>211</v>
      </c>
      <c r="HVV1218" s="247" t="e">
        <f>HVV1235+HVV1277+HVV1308+HVV1324+HVV1346+HVV1378+HVV1394+HVV1415+HVV1430+HVV1460+#REF!+HVV1500+#REF!+HVV1512+#REF!</f>
        <v>#REF!</v>
      </c>
      <c r="HVW1218" s="241" t="s">
        <v>29</v>
      </c>
      <c r="HVX1218" s="242" t="s">
        <v>25</v>
      </c>
      <c r="HVY1218" s="243">
        <v>7</v>
      </c>
      <c r="HVZ1218" s="243">
        <v>2</v>
      </c>
      <c r="HWA1218" s="244" t="s">
        <v>236</v>
      </c>
      <c r="HWB1218" s="245">
        <v>111</v>
      </c>
      <c r="HWC1218" s="246">
        <v>211</v>
      </c>
      <c r="HWD1218" s="247" t="e">
        <f>HWD1235+HWD1277+HWD1308+HWD1324+HWD1346+HWD1378+HWD1394+HWD1415+HWD1430+HWD1460+#REF!+HWD1500+#REF!+HWD1512+#REF!</f>
        <v>#REF!</v>
      </c>
      <c r="HWE1218" s="241" t="s">
        <v>29</v>
      </c>
      <c r="HWF1218" s="242" t="s">
        <v>25</v>
      </c>
      <c r="HWG1218" s="243">
        <v>7</v>
      </c>
      <c r="HWH1218" s="243">
        <v>2</v>
      </c>
      <c r="HWI1218" s="244" t="s">
        <v>236</v>
      </c>
      <c r="HWJ1218" s="245">
        <v>111</v>
      </c>
      <c r="HWK1218" s="246">
        <v>211</v>
      </c>
      <c r="HWL1218" s="247" t="e">
        <f>HWL1235+HWL1277+HWL1308+HWL1324+HWL1346+HWL1378+HWL1394+HWL1415+HWL1430+HWL1460+#REF!+HWL1500+#REF!+HWL1512+#REF!</f>
        <v>#REF!</v>
      </c>
      <c r="HWM1218" s="241" t="s">
        <v>29</v>
      </c>
      <c r="HWN1218" s="242" t="s">
        <v>25</v>
      </c>
      <c r="HWO1218" s="243">
        <v>7</v>
      </c>
      <c r="HWP1218" s="243">
        <v>2</v>
      </c>
      <c r="HWQ1218" s="244" t="s">
        <v>236</v>
      </c>
      <c r="HWR1218" s="245">
        <v>111</v>
      </c>
      <c r="HWS1218" s="246">
        <v>211</v>
      </c>
      <c r="HWT1218" s="247" t="e">
        <f>HWT1235+HWT1277+HWT1308+HWT1324+HWT1346+HWT1378+HWT1394+HWT1415+HWT1430+HWT1460+#REF!+HWT1500+#REF!+HWT1512+#REF!</f>
        <v>#REF!</v>
      </c>
      <c r="HWU1218" s="241" t="s">
        <v>29</v>
      </c>
      <c r="HWV1218" s="242" t="s">
        <v>25</v>
      </c>
      <c r="HWW1218" s="243">
        <v>7</v>
      </c>
      <c r="HWX1218" s="243">
        <v>2</v>
      </c>
      <c r="HWY1218" s="244" t="s">
        <v>236</v>
      </c>
      <c r="HWZ1218" s="245">
        <v>111</v>
      </c>
      <c r="HXA1218" s="246">
        <v>211</v>
      </c>
      <c r="HXB1218" s="247" t="e">
        <f>HXB1235+HXB1277+HXB1308+HXB1324+HXB1346+HXB1378+HXB1394+HXB1415+HXB1430+HXB1460+#REF!+HXB1500+#REF!+HXB1512+#REF!</f>
        <v>#REF!</v>
      </c>
      <c r="HXC1218" s="241" t="s">
        <v>29</v>
      </c>
      <c r="HXD1218" s="242" t="s">
        <v>25</v>
      </c>
      <c r="HXE1218" s="243">
        <v>7</v>
      </c>
      <c r="HXF1218" s="243">
        <v>2</v>
      </c>
      <c r="HXG1218" s="244" t="s">
        <v>236</v>
      </c>
      <c r="HXH1218" s="245">
        <v>111</v>
      </c>
      <c r="HXI1218" s="246">
        <v>211</v>
      </c>
      <c r="HXJ1218" s="247" t="e">
        <f>HXJ1235+HXJ1277+HXJ1308+HXJ1324+HXJ1346+HXJ1378+HXJ1394+HXJ1415+HXJ1430+HXJ1460+#REF!+HXJ1500+#REF!+HXJ1512+#REF!</f>
        <v>#REF!</v>
      </c>
      <c r="HXK1218" s="241" t="s">
        <v>29</v>
      </c>
      <c r="HXL1218" s="242" t="s">
        <v>25</v>
      </c>
      <c r="HXM1218" s="243">
        <v>7</v>
      </c>
      <c r="HXN1218" s="243">
        <v>2</v>
      </c>
      <c r="HXO1218" s="244" t="s">
        <v>236</v>
      </c>
      <c r="HXP1218" s="245">
        <v>111</v>
      </c>
      <c r="HXQ1218" s="246">
        <v>211</v>
      </c>
      <c r="HXR1218" s="247" t="e">
        <f>HXR1235+HXR1277+HXR1308+HXR1324+HXR1346+HXR1378+HXR1394+HXR1415+HXR1430+HXR1460+#REF!+HXR1500+#REF!+HXR1512+#REF!</f>
        <v>#REF!</v>
      </c>
      <c r="HXS1218" s="241" t="s">
        <v>29</v>
      </c>
      <c r="HXT1218" s="242" t="s">
        <v>25</v>
      </c>
      <c r="HXU1218" s="243">
        <v>7</v>
      </c>
      <c r="HXV1218" s="243">
        <v>2</v>
      </c>
      <c r="HXW1218" s="244" t="s">
        <v>236</v>
      </c>
      <c r="HXX1218" s="245">
        <v>111</v>
      </c>
      <c r="HXY1218" s="246">
        <v>211</v>
      </c>
      <c r="HXZ1218" s="247" t="e">
        <f>HXZ1235+HXZ1277+HXZ1308+HXZ1324+HXZ1346+HXZ1378+HXZ1394+HXZ1415+HXZ1430+HXZ1460+#REF!+HXZ1500+#REF!+HXZ1512+#REF!</f>
        <v>#REF!</v>
      </c>
      <c r="HYA1218" s="241" t="s">
        <v>29</v>
      </c>
      <c r="HYB1218" s="242" t="s">
        <v>25</v>
      </c>
      <c r="HYC1218" s="243">
        <v>7</v>
      </c>
      <c r="HYD1218" s="243">
        <v>2</v>
      </c>
      <c r="HYE1218" s="244" t="s">
        <v>236</v>
      </c>
      <c r="HYF1218" s="245">
        <v>111</v>
      </c>
      <c r="HYG1218" s="246">
        <v>211</v>
      </c>
      <c r="HYH1218" s="247" t="e">
        <f>HYH1235+HYH1277+HYH1308+HYH1324+HYH1346+HYH1378+HYH1394+HYH1415+HYH1430+HYH1460+#REF!+HYH1500+#REF!+HYH1512+#REF!</f>
        <v>#REF!</v>
      </c>
      <c r="HYI1218" s="241" t="s">
        <v>29</v>
      </c>
      <c r="HYJ1218" s="242" t="s">
        <v>25</v>
      </c>
      <c r="HYK1218" s="243">
        <v>7</v>
      </c>
      <c r="HYL1218" s="243">
        <v>2</v>
      </c>
      <c r="HYM1218" s="244" t="s">
        <v>236</v>
      </c>
      <c r="HYN1218" s="245">
        <v>111</v>
      </c>
      <c r="HYO1218" s="246">
        <v>211</v>
      </c>
      <c r="HYP1218" s="247" t="e">
        <f>HYP1235+HYP1277+HYP1308+HYP1324+HYP1346+HYP1378+HYP1394+HYP1415+HYP1430+HYP1460+#REF!+HYP1500+#REF!+HYP1512+#REF!</f>
        <v>#REF!</v>
      </c>
      <c r="HYQ1218" s="241" t="s">
        <v>29</v>
      </c>
      <c r="HYR1218" s="242" t="s">
        <v>25</v>
      </c>
      <c r="HYS1218" s="243">
        <v>7</v>
      </c>
      <c r="HYT1218" s="243">
        <v>2</v>
      </c>
      <c r="HYU1218" s="244" t="s">
        <v>236</v>
      </c>
      <c r="HYV1218" s="245">
        <v>111</v>
      </c>
      <c r="HYW1218" s="246">
        <v>211</v>
      </c>
      <c r="HYX1218" s="247" t="e">
        <f>HYX1235+HYX1277+HYX1308+HYX1324+HYX1346+HYX1378+HYX1394+HYX1415+HYX1430+HYX1460+#REF!+HYX1500+#REF!+HYX1512+#REF!</f>
        <v>#REF!</v>
      </c>
      <c r="HYY1218" s="241" t="s">
        <v>29</v>
      </c>
      <c r="HYZ1218" s="242" t="s">
        <v>25</v>
      </c>
      <c r="HZA1218" s="243">
        <v>7</v>
      </c>
      <c r="HZB1218" s="243">
        <v>2</v>
      </c>
      <c r="HZC1218" s="244" t="s">
        <v>236</v>
      </c>
      <c r="HZD1218" s="245">
        <v>111</v>
      </c>
      <c r="HZE1218" s="246">
        <v>211</v>
      </c>
      <c r="HZF1218" s="247" t="e">
        <f>HZF1235+HZF1277+HZF1308+HZF1324+HZF1346+HZF1378+HZF1394+HZF1415+HZF1430+HZF1460+#REF!+HZF1500+#REF!+HZF1512+#REF!</f>
        <v>#REF!</v>
      </c>
      <c r="HZG1218" s="241" t="s">
        <v>29</v>
      </c>
      <c r="HZH1218" s="242" t="s">
        <v>25</v>
      </c>
      <c r="HZI1218" s="243">
        <v>7</v>
      </c>
      <c r="HZJ1218" s="243">
        <v>2</v>
      </c>
      <c r="HZK1218" s="244" t="s">
        <v>236</v>
      </c>
      <c r="HZL1218" s="245">
        <v>111</v>
      </c>
      <c r="HZM1218" s="246">
        <v>211</v>
      </c>
      <c r="HZN1218" s="247" t="e">
        <f>HZN1235+HZN1277+HZN1308+HZN1324+HZN1346+HZN1378+HZN1394+HZN1415+HZN1430+HZN1460+#REF!+HZN1500+#REF!+HZN1512+#REF!</f>
        <v>#REF!</v>
      </c>
      <c r="HZO1218" s="241" t="s">
        <v>29</v>
      </c>
      <c r="HZP1218" s="242" t="s">
        <v>25</v>
      </c>
      <c r="HZQ1218" s="243">
        <v>7</v>
      </c>
      <c r="HZR1218" s="243">
        <v>2</v>
      </c>
      <c r="HZS1218" s="244" t="s">
        <v>236</v>
      </c>
      <c r="HZT1218" s="245">
        <v>111</v>
      </c>
      <c r="HZU1218" s="246">
        <v>211</v>
      </c>
      <c r="HZV1218" s="247" t="e">
        <f>HZV1235+HZV1277+HZV1308+HZV1324+HZV1346+HZV1378+HZV1394+HZV1415+HZV1430+HZV1460+#REF!+HZV1500+#REF!+HZV1512+#REF!</f>
        <v>#REF!</v>
      </c>
      <c r="HZW1218" s="241" t="s">
        <v>29</v>
      </c>
      <c r="HZX1218" s="242" t="s">
        <v>25</v>
      </c>
      <c r="HZY1218" s="243">
        <v>7</v>
      </c>
      <c r="HZZ1218" s="243">
        <v>2</v>
      </c>
      <c r="IAA1218" s="244" t="s">
        <v>236</v>
      </c>
      <c r="IAB1218" s="245">
        <v>111</v>
      </c>
      <c r="IAC1218" s="246">
        <v>211</v>
      </c>
      <c r="IAD1218" s="247" t="e">
        <f>IAD1235+IAD1277+IAD1308+IAD1324+IAD1346+IAD1378+IAD1394+IAD1415+IAD1430+IAD1460+#REF!+IAD1500+#REF!+IAD1512+#REF!</f>
        <v>#REF!</v>
      </c>
      <c r="IAE1218" s="241" t="s">
        <v>29</v>
      </c>
      <c r="IAF1218" s="242" t="s">
        <v>25</v>
      </c>
      <c r="IAG1218" s="243">
        <v>7</v>
      </c>
      <c r="IAH1218" s="243">
        <v>2</v>
      </c>
      <c r="IAI1218" s="244" t="s">
        <v>236</v>
      </c>
      <c r="IAJ1218" s="245">
        <v>111</v>
      </c>
      <c r="IAK1218" s="246">
        <v>211</v>
      </c>
      <c r="IAL1218" s="247" t="e">
        <f>IAL1235+IAL1277+IAL1308+IAL1324+IAL1346+IAL1378+IAL1394+IAL1415+IAL1430+IAL1460+#REF!+IAL1500+#REF!+IAL1512+#REF!</f>
        <v>#REF!</v>
      </c>
      <c r="IAM1218" s="241" t="s">
        <v>29</v>
      </c>
      <c r="IAN1218" s="242" t="s">
        <v>25</v>
      </c>
      <c r="IAO1218" s="243">
        <v>7</v>
      </c>
      <c r="IAP1218" s="243">
        <v>2</v>
      </c>
      <c r="IAQ1218" s="244" t="s">
        <v>236</v>
      </c>
      <c r="IAR1218" s="245">
        <v>111</v>
      </c>
      <c r="IAS1218" s="246">
        <v>211</v>
      </c>
      <c r="IAT1218" s="247" t="e">
        <f>IAT1235+IAT1277+IAT1308+IAT1324+IAT1346+IAT1378+IAT1394+IAT1415+IAT1430+IAT1460+#REF!+IAT1500+#REF!+IAT1512+#REF!</f>
        <v>#REF!</v>
      </c>
      <c r="IAU1218" s="241" t="s">
        <v>29</v>
      </c>
      <c r="IAV1218" s="242" t="s">
        <v>25</v>
      </c>
      <c r="IAW1218" s="243">
        <v>7</v>
      </c>
      <c r="IAX1218" s="243">
        <v>2</v>
      </c>
      <c r="IAY1218" s="244" t="s">
        <v>236</v>
      </c>
      <c r="IAZ1218" s="245">
        <v>111</v>
      </c>
      <c r="IBA1218" s="246">
        <v>211</v>
      </c>
      <c r="IBB1218" s="247" t="e">
        <f>IBB1235+IBB1277+IBB1308+IBB1324+IBB1346+IBB1378+IBB1394+IBB1415+IBB1430+IBB1460+#REF!+IBB1500+#REF!+IBB1512+#REF!</f>
        <v>#REF!</v>
      </c>
      <c r="IBC1218" s="241" t="s">
        <v>29</v>
      </c>
      <c r="IBD1218" s="242" t="s">
        <v>25</v>
      </c>
      <c r="IBE1218" s="243">
        <v>7</v>
      </c>
      <c r="IBF1218" s="243">
        <v>2</v>
      </c>
      <c r="IBG1218" s="244" t="s">
        <v>236</v>
      </c>
      <c r="IBH1218" s="245">
        <v>111</v>
      </c>
      <c r="IBI1218" s="246">
        <v>211</v>
      </c>
      <c r="IBJ1218" s="247" t="e">
        <f>IBJ1235+IBJ1277+IBJ1308+IBJ1324+IBJ1346+IBJ1378+IBJ1394+IBJ1415+IBJ1430+IBJ1460+#REF!+IBJ1500+#REF!+IBJ1512+#REF!</f>
        <v>#REF!</v>
      </c>
      <c r="IBK1218" s="241" t="s">
        <v>29</v>
      </c>
      <c r="IBL1218" s="242" t="s">
        <v>25</v>
      </c>
      <c r="IBM1218" s="243">
        <v>7</v>
      </c>
      <c r="IBN1218" s="243">
        <v>2</v>
      </c>
      <c r="IBO1218" s="244" t="s">
        <v>236</v>
      </c>
      <c r="IBP1218" s="245">
        <v>111</v>
      </c>
      <c r="IBQ1218" s="246">
        <v>211</v>
      </c>
      <c r="IBR1218" s="247" t="e">
        <f>IBR1235+IBR1277+IBR1308+IBR1324+IBR1346+IBR1378+IBR1394+IBR1415+IBR1430+IBR1460+#REF!+IBR1500+#REF!+IBR1512+#REF!</f>
        <v>#REF!</v>
      </c>
      <c r="IBS1218" s="241" t="s">
        <v>29</v>
      </c>
      <c r="IBT1218" s="242" t="s">
        <v>25</v>
      </c>
      <c r="IBU1218" s="243">
        <v>7</v>
      </c>
      <c r="IBV1218" s="243">
        <v>2</v>
      </c>
      <c r="IBW1218" s="244" t="s">
        <v>236</v>
      </c>
      <c r="IBX1218" s="245">
        <v>111</v>
      </c>
      <c r="IBY1218" s="246">
        <v>211</v>
      </c>
      <c r="IBZ1218" s="247" t="e">
        <f>IBZ1235+IBZ1277+IBZ1308+IBZ1324+IBZ1346+IBZ1378+IBZ1394+IBZ1415+IBZ1430+IBZ1460+#REF!+IBZ1500+#REF!+IBZ1512+#REF!</f>
        <v>#REF!</v>
      </c>
      <c r="ICA1218" s="241" t="s">
        <v>29</v>
      </c>
      <c r="ICB1218" s="242" t="s">
        <v>25</v>
      </c>
      <c r="ICC1218" s="243">
        <v>7</v>
      </c>
      <c r="ICD1218" s="243">
        <v>2</v>
      </c>
      <c r="ICE1218" s="244" t="s">
        <v>236</v>
      </c>
      <c r="ICF1218" s="245">
        <v>111</v>
      </c>
      <c r="ICG1218" s="246">
        <v>211</v>
      </c>
      <c r="ICH1218" s="247" t="e">
        <f>ICH1235+ICH1277+ICH1308+ICH1324+ICH1346+ICH1378+ICH1394+ICH1415+ICH1430+ICH1460+#REF!+ICH1500+#REF!+ICH1512+#REF!</f>
        <v>#REF!</v>
      </c>
      <c r="ICI1218" s="241" t="s">
        <v>29</v>
      </c>
      <c r="ICJ1218" s="242" t="s">
        <v>25</v>
      </c>
      <c r="ICK1218" s="243">
        <v>7</v>
      </c>
      <c r="ICL1218" s="243">
        <v>2</v>
      </c>
      <c r="ICM1218" s="244" t="s">
        <v>236</v>
      </c>
      <c r="ICN1218" s="245">
        <v>111</v>
      </c>
      <c r="ICO1218" s="246">
        <v>211</v>
      </c>
      <c r="ICP1218" s="247" t="e">
        <f>ICP1235+ICP1277+ICP1308+ICP1324+ICP1346+ICP1378+ICP1394+ICP1415+ICP1430+ICP1460+#REF!+ICP1500+#REF!+ICP1512+#REF!</f>
        <v>#REF!</v>
      </c>
      <c r="ICQ1218" s="241" t="s">
        <v>29</v>
      </c>
      <c r="ICR1218" s="242" t="s">
        <v>25</v>
      </c>
      <c r="ICS1218" s="243">
        <v>7</v>
      </c>
      <c r="ICT1218" s="243">
        <v>2</v>
      </c>
      <c r="ICU1218" s="244" t="s">
        <v>236</v>
      </c>
      <c r="ICV1218" s="245">
        <v>111</v>
      </c>
      <c r="ICW1218" s="246">
        <v>211</v>
      </c>
      <c r="ICX1218" s="247" t="e">
        <f>ICX1235+ICX1277+ICX1308+ICX1324+ICX1346+ICX1378+ICX1394+ICX1415+ICX1430+ICX1460+#REF!+ICX1500+#REF!+ICX1512+#REF!</f>
        <v>#REF!</v>
      </c>
      <c r="ICY1218" s="241" t="s">
        <v>29</v>
      </c>
      <c r="ICZ1218" s="242" t="s">
        <v>25</v>
      </c>
      <c r="IDA1218" s="243">
        <v>7</v>
      </c>
      <c r="IDB1218" s="243">
        <v>2</v>
      </c>
      <c r="IDC1218" s="244" t="s">
        <v>236</v>
      </c>
      <c r="IDD1218" s="245">
        <v>111</v>
      </c>
      <c r="IDE1218" s="246">
        <v>211</v>
      </c>
      <c r="IDF1218" s="247" t="e">
        <f>IDF1235+IDF1277+IDF1308+IDF1324+IDF1346+IDF1378+IDF1394+IDF1415+IDF1430+IDF1460+#REF!+IDF1500+#REF!+IDF1512+#REF!</f>
        <v>#REF!</v>
      </c>
      <c r="IDG1218" s="241" t="s">
        <v>29</v>
      </c>
      <c r="IDH1218" s="242" t="s">
        <v>25</v>
      </c>
      <c r="IDI1218" s="243">
        <v>7</v>
      </c>
      <c r="IDJ1218" s="243">
        <v>2</v>
      </c>
      <c r="IDK1218" s="244" t="s">
        <v>236</v>
      </c>
      <c r="IDL1218" s="245">
        <v>111</v>
      </c>
      <c r="IDM1218" s="246">
        <v>211</v>
      </c>
      <c r="IDN1218" s="247" t="e">
        <f>IDN1235+IDN1277+IDN1308+IDN1324+IDN1346+IDN1378+IDN1394+IDN1415+IDN1430+IDN1460+#REF!+IDN1500+#REF!+IDN1512+#REF!</f>
        <v>#REF!</v>
      </c>
      <c r="IDO1218" s="241" t="s">
        <v>29</v>
      </c>
      <c r="IDP1218" s="242" t="s">
        <v>25</v>
      </c>
      <c r="IDQ1218" s="243">
        <v>7</v>
      </c>
      <c r="IDR1218" s="243">
        <v>2</v>
      </c>
      <c r="IDS1218" s="244" t="s">
        <v>236</v>
      </c>
      <c r="IDT1218" s="245">
        <v>111</v>
      </c>
      <c r="IDU1218" s="246">
        <v>211</v>
      </c>
      <c r="IDV1218" s="247" t="e">
        <f>IDV1235+IDV1277+IDV1308+IDV1324+IDV1346+IDV1378+IDV1394+IDV1415+IDV1430+IDV1460+#REF!+IDV1500+#REF!+IDV1512+#REF!</f>
        <v>#REF!</v>
      </c>
      <c r="IDW1218" s="241" t="s">
        <v>29</v>
      </c>
      <c r="IDX1218" s="242" t="s">
        <v>25</v>
      </c>
      <c r="IDY1218" s="243">
        <v>7</v>
      </c>
      <c r="IDZ1218" s="243">
        <v>2</v>
      </c>
      <c r="IEA1218" s="244" t="s">
        <v>236</v>
      </c>
      <c r="IEB1218" s="245">
        <v>111</v>
      </c>
      <c r="IEC1218" s="246">
        <v>211</v>
      </c>
      <c r="IED1218" s="247" t="e">
        <f>IED1235+IED1277+IED1308+IED1324+IED1346+IED1378+IED1394+IED1415+IED1430+IED1460+#REF!+IED1500+#REF!+IED1512+#REF!</f>
        <v>#REF!</v>
      </c>
      <c r="IEE1218" s="241" t="s">
        <v>29</v>
      </c>
      <c r="IEF1218" s="242" t="s">
        <v>25</v>
      </c>
      <c r="IEG1218" s="243">
        <v>7</v>
      </c>
      <c r="IEH1218" s="243">
        <v>2</v>
      </c>
      <c r="IEI1218" s="244" t="s">
        <v>236</v>
      </c>
      <c r="IEJ1218" s="245">
        <v>111</v>
      </c>
      <c r="IEK1218" s="246">
        <v>211</v>
      </c>
      <c r="IEL1218" s="247" t="e">
        <f>IEL1235+IEL1277+IEL1308+IEL1324+IEL1346+IEL1378+IEL1394+IEL1415+IEL1430+IEL1460+#REF!+IEL1500+#REF!+IEL1512+#REF!</f>
        <v>#REF!</v>
      </c>
      <c r="IEM1218" s="241" t="s">
        <v>29</v>
      </c>
      <c r="IEN1218" s="242" t="s">
        <v>25</v>
      </c>
      <c r="IEO1218" s="243">
        <v>7</v>
      </c>
      <c r="IEP1218" s="243">
        <v>2</v>
      </c>
      <c r="IEQ1218" s="244" t="s">
        <v>236</v>
      </c>
      <c r="IER1218" s="245">
        <v>111</v>
      </c>
      <c r="IES1218" s="246">
        <v>211</v>
      </c>
      <c r="IET1218" s="247" t="e">
        <f>IET1235+IET1277+IET1308+IET1324+IET1346+IET1378+IET1394+IET1415+IET1430+IET1460+#REF!+IET1500+#REF!+IET1512+#REF!</f>
        <v>#REF!</v>
      </c>
      <c r="IEU1218" s="241" t="s">
        <v>29</v>
      </c>
      <c r="IEV1218" s="242" t="s">
        <v>25</v>
      </c>
      <c r="IEW1218" s="243">
        <v>7</v>
      </c>
      <c r="IEX1218" s="243">
        <v>2</v>
      </c>
      <c r="IEY1218" s="244" t="s">
        <v>236</v>
      </c>
      <c r="IEZ1218" s="245">
        <v>111</v>
      </c>
      <c r="IFA1218" s="246">
        <v>211</v>
      </c>
      <c r="IFB1218" s="247" t="e">
        <f>IFB1235+IFB1277+IFB1308+IFB1324+IFB1346+IFB1378+IFB1394+IFB1415+IFB1430+IFB1460+#REF!+IFB1500+#REF!+IFB1512+#REF!</f>
        <v>#REF!</v>
      </c>
      <c r="IFC1218" s="241" t="s">
        <v>29</v>
      </c>
      <c r="IFD1218" s="242" t="s">
        <v>25</v>
      </c>
      <c r="IFE1218" s="243">
        <v>7</v>
      </c>
      <c r="IFF1218" s="243">
        <v>2</v>
      </c>
      <c r="IFG1218" s="244" t="s">
        <v>236</v>
      </c>
      <c r="IFH1218" s="245">
        <v>111</v>
      </c>
      <c r="IFI1218" s="246">
        <v>211</v>
      </c>
      <c r="IFJ1218" s="247" t="e">
        <f>IFJ1235+IFJ1277+IFJ1308+IFJ1324+IFJ1346+IFJ1378+IFJ1394+IFJ1415+IFJ1430+IFJ1460+#REF!+IFJ1500+#REF!+IFJ1512+#REF!</f>
        <v>#REF!</v>
      </c>
      <c r="IFK1218" s="241" t="s">
        <v>29</v>
      </c>
      <c r="IFL1218" s="242" t="s">
        <v>25</v>
      </c>
      <c r="IFM1218" s="243">
        <v>7</v>
      </c>
      <c r="IFN1218" s="243">
        <v>2</v>
      </c>
      <c r="IFO1218" s="244" t="s">
        <v>236</v>
      </c>
      <c r="IFP1218" s="245">
        <v>111</v>
      </c>
      <c r="IFQ1218" s="246">
        <v>211</v>
      </c>
      <c r="IFR1218" s="247" t="e">
        <f>IFR1235+IFR1277+IFR1308+IFR1324+IFR1346+IFR1378+IFR1394+IFR1415+IFR1430+IFR1460+#REF!+IFR1500+#REF!+IFR1512+#REF!</f>
        <v>#REF!</v>
      </c>
      <c r="IFS1218" s="241" t="s">
        <v>29</v>
      </c>
      <c r="IFT1218" s="242" t="s">
        <v>25</v>
      </c>
      <c r="IFU1218" s="243">
        <v>7</v>
      </c>
      <c r="IFV1218" s="243">
        <v>2</v>
      </c>
      <c r="IFW1218" s="244" t="s">
        <v>236</v>
      </c>
      <c r="IFX1218" s="245">
        <v>111</v>
      </c>
      <c r="IFY1218" s="246">
        <v>211</v>
      </c>
      <c r="IFZ1218" s="247" t="e">
        <f>IFZ1235+IFZ1277+IFZ1308+IFZ1324+IFZ1346+IFZ1378+IFZ1394+IFZ1415+IFZ1430+IFZ1460+#REF!+IFZ1500+#REF!+IFZ1512+#REF!</f>
        <v>#REF!</v>
      </c>
      <c r="IGA1218" s="241" t="s">
        <v>29</v>
      </c>
      <c r="IGB1218" s="242" t="s">
        <v>25</v>
      </c>
      <c r="IGC1218" s="243">
        <v>7</v>
      </c>
      <c r="IGD1218" s="243">
        <v>2</v>
      </c>
      <c r="IGE1218" s="244" t="s">
        <v>236</v>
      </c>
      <c r="IGF1218" s="245">
        <v>111</v>
      </c>
      <c r="IGG1218" s="246">
        <v>211</v>
      </c>
      <c r="IGH1218" s="247" t="e">
        <f>IGH1235+IGH1277+IGH1308+IGH1324+IGH1346+IGH1378+IGH1394+IGH1415+IGH1430+IGH1460+#REF!+IGH1500+#REF!+IGH1512+#REF!</f>
        <v>#REF!</v>
      </c>
      <c r="IGI1218" s="241" t="s">
        <v>29</v>
      </c>
      <c r="IGJ1218" s="242" t="s">
        <v>25</v>
      </c>
      <c r="IGK1218" s="243">
        <v>7</v>
      </c>
      <c r="IGL1218" s="243">
        <v>2</v>
      </c>
      <c r="IGM1218" s="244" t="s">
        <v>236</v>
      </c>
      <c r="IGN1218" s="245">
        <v>111</v>
      </c>
      <c r="IGO1218" s="246">
        <v>211</v>
      </c>
      <c r="IGP1218" s="247" t="e">
        <f>IGP1235+IGP1277+IGP1308+IGP1324+IGP1346+IGP1378+IGP1394+IGP1415+IGP1430+IGP1460+#REF!+IGP1500+#REF!+IGP1512+#REF!</f>
        <v>#REF!</v>
      </c>
      <c r="IGQ1218" s="241" t="s">
        <v>29</v>
      </c>
      <c r="IGR1218" s="242" t="s">
        <v>25</v>
      </c>
      <c r="IGS1218" s="243">
        <v>7</v>
      </c>
      <c r="IGT1218" s="243">
        <v>2</v>
      </c>
      <c r="IGU1218" s="244" t="s">
        <v>236</v>
      </c>
      <c r="IGV1218" s="245">
        <v>111</v>
      </c>
      <c r="IGW1218" s="246">
        <v>211</v>
      </c>
      <c r="IGX1218" s="247" t="e">
        <f>IGX1235+IGX1277+IGX1308+IGX1324+IGX1346+IGX1378+IGX1394+IGX1415+IGX1430+IGX1460+#REF!+IGX1500+#REF!+IGX1512+#REF!</f>
        <v>#REF!</v>
      </c>
      <c r="IGY1218" s="241" t="s">
        <v>29</v>
      </c>
      <c r="IGZ1218" s="242" t="s">
        <v>25</v>
      </c>
      <c r="IHA1218" s="243">
        <v>7</v>
      </c>
      <c r="IHB1218" s="243">
        <v>2</v>
      </c>
      <c r="IHC1218" s="244" t="s">
        <v>236</v>
      </c>
      <c r="IHD1218" s="245">
        <v>111</v>
      </c>
      <c r="IHE1218" s="246">
        <v>211</v>
      </c>
      <c r="IHF1218" s="247" t="e">
        <f>IHF1235+IHF1277+IHF1308+IHF1324+IHF1346+IHF1378+IHF1394+IHF1415+IHF1430+IHF1460+#REF!+IHF1500+#REF!+IHF1512+#REF!</f>
        <v>#REF!</v>
      </c>
      <c r="IHG1218" s="241" t="s">
        <v>29</v>
      </c>
      <c r="IHH1218" s="242" t="s">
        <v>25</v>
      </c>
      <c r="IHI1218" s="243">
        <v>7</v>
      </c>
      <c r="IHJ1218" s="243">
        <v>2</v>
      </c>
      <c r="IHK1218" s="244" t="s">
        <v>236</v>
      </c>
      <c r="IHL1218" s="245">
        <v>111</v>
      </c>
      <c r="IHM1218" s="246">
        <v>211</v>
      </c>
      <c r="IHN1218" s="247" t="e">
        <f>IHN1235+IHN1277+IHN1308+IHN1324+IHN1346+IHN1378+IHN1394+IHN1415+IHN1430+IHN1460+#REF!+IHN1500+#REF!+IHN1512+#REF!</f>
        <v>#REF!</v>
      </c>
      <c r="IHO1218" s="241" t="s">
        <v>29</v>
      </c>
      <c r="IHP1218" s="242" t="s">
        <v>25</v>
      </c>
      <c r="IHQ1218" s="243">
        <v>7</v>
      </c>
      <c r="IHR1218" s="243">
        <v>2</v>
      </c>
      <c r="IHS1218" s="244" t="s">
        <v>236</v>
      </c>
      <c r="IHT1218" s="245">
        <v>111</v>
      </c>
      <c r="IHU1218" s="246">
        <v>211</v>
      </c>
      <c r="IHV1218" s="247" t="e">
        <f>IHV1235+IHV1277+IHV1308+IHV1324+IHV1346+IHV1378+IHV1394+IHV1415+IHV1430+IHV1460+#REF!+IHV1500+#REF!+IHV1512+#REF!</f>
        <v>#REF!</v>
      </c>
      <c r="IHW1218" s="241" t="s">
        <v>29</v>
      </c>
      <c r="IHX1218" s="242" t="s">
        <v>25</v>
      </c>
      <c r="IHY1218" s="243">
        <v>7</v>
      </c>
      <c r="IHZ1218" s="243">
        <v>2</v>
      </c>
      <c r="IIA1218" s="244" t="s">
        <v>236</v>
      </c>
      <c r="IIB1218" s="245">
        <v>111</v>
      </c>
      <c r="IIC1218" s="246">
        <v>211</v>
      </c>
      <c r="IID1218" s="247" t="e">
        <f>IID1235+IID1277+IID1308+IID1324+IID1346+IID1378+IID1394+IID1415+IID1430+IID1460+#REF!+IID1500+#REF!+IID1512+#REF!</f>
        <v>#REF!</v>
      </c>
      <c r="IIE1218" s="241" t="s">
        <v>29</v>
      </c>
      <c r="IIF1218" s="242" t="s">
        <v>25</v>
      </c>
      <c r="IIG1218" s="243">
        <v>7</v>
      </c>
      <c r="IIH1218" s="243">
        <v>2</v>
      </c>
      <c r="III1218" s="244" t="s">
        <v>236</v>
      </c>
      <c r="IIJ1218" s="245">
        <v>111</v>
      </c>
      <c r="IIK1218" s="246">
        <v>211</v>
      </c>
      <c r="IIL1218" s="247" t="e">
        <f>IIL1235+IIL1277+IIL1308+IIL1324+IIL1346+IIL1378+IIL1394+IIL1415+IIL1430+IIL1460+#REF!+IIL1500+#REF!+IIL1512+#REF!</f>
        <v>#REF!</v>
      </c>
      <c r="IIM1218" s="241" t="s">
        <v>29</v>
      </c>
      <c r="IIN1218" s="242" t="s">
        <v>25</v>
      </c>
      <c r="IIO1218" s="243">
        <v>7</v>
      </c>
      <c r="IIP1218" s="243">
        <v>2</v>
      </c>
      <c r="IIQ1218" s="244" t="s">
        <v>236</v>
      </c>
      <c r="IIR1218" s="245">
        <v>111</v>
      </c>
      <c r="IIS1218" s="246">
        <v>211</v>
      </c>
      <c r="IIT1218" s="247" t="e">
        <f>IIT1235+IIT1277+IIT1308+IIT1324+IIT1346+IIT1378+IIT1394+IIT1415+IIT1430+IIT1460+#REF!+IIT1500+#REF!+IIT1512+#REF!</f>
        <v>#REF!</v>
      </c>
      <c r="IIU1218" s="241" t="s">
        <v>29</v>
      </c>
      <c r="IIV1218" s="242" t="s">
        <v>25</v>
      </c>
      <c r="IIW1218" s="243">
        <v>7</v>
      </c>
      <c r="IIX1218" s="243">
        <v>2</v>
      </c>
      <c r="IIY1218" s="244" t="s">
        <v>236</v>
      </c>
      <c r="IIZ1218" s="245">
        <v>111</v>
      </c>
      <c r="IJA1218" s="246">
        <v>211</v>
      </c>
      <c r="IJB1218" s="247" t="e">
        <f>IJB1235+IJB1277+IJB1308+IJB1324+IJB1346+IJB1378+IJB1394+IJB1415+IJB1430+IJB1460+#REF!+IJB1500+#REF!+IJB1512+#REF!</f>
        <v>#REF!</v>
      </c>
      <c r="IJC1218" s="241" t="s">
        <v>29</v>
      </c>
      <c r="IJD1218" s="242" t="s">
        <v>25</v>
      </c>
      <c r="IJE1218" s="243">
        <v>7</v>
      </c>
      <c r="IJF1218" s="243">
        <v>2</v>
      </c>
      <c r="IJG1218" s="244" t="s">
        <v>236</v>
      </c>
      <c r="IJH1218" s="245">
        <v>111</v>
      </c>
      <c r="IJI1218" s="246">
        <v>211</v>
      </c>
      <c r="IJJ1218" s="247" t="e">
        <f>IJJ1235+IJJ1277+IJJ1308+IJJ1324+IJJ1346+IJJ1378+IJJ1394+IJJ1415+IJJ1430+IJJ1460+#REF!+IJJ1500+#REF!+IJJ1512+#REF!</f>
        <v>#REF!</v>
      </c>
      <c r="IJK1218" s="241" t="s">
        <v>29</v>
      </c>
      <c r="IJL1218" s="242" t="s">
        <v>25</v>
      </c>
      <c r="IJM1218" s="243">
        <v>7</v>
      </c>
      <c r="IJN1218" s="243">
        <v>2</v>
      </c>
      <c r="IJO1218" s="244" t="s">
        <v>236</v>
      </c>
      <c r="IJP1218" s="245">
        <v>111</v>
      </c>
      <c r="IJQ1218" s="246">
        <v>211</v>
      </c>
      <c r="IJR1218" s="247" t="e">
        <f>IJR1235+IJR1277+IJR1308+IJR1324+IJR1346+IJR1378+IJR1394+IJR1415+IJR1430+IJR1460+#REF!+IJR1500+#REF!+IJR1512+#REF!</f>
        <v>#REF!</v>
      </c>
      <c r="IJS1218" s="241" t="s">
        <v>29</v>
      </c>
      <c r="IJT1218" s="242" t="s">
        <v>25</v>
      </c>
      <c r="IJU1218" s="243">
        <v>7</v>
      </c>
      <c r="IJV1218" s="243">
        <v>2</v>
      </c>
      <c r="IJW1218" s="244" t="s">
        <v>236</v>
      </c>
      <c r="IJX1218" s="245">
        <v>111</v>
      </c>
      <c r="IJY1218" s="246">
        <v>211</v>
      </c>
      <c r="IJZ1218" s="247" t="e">
        <f>IJZ1235+IJZ1277+IJZ1308+IJZ1324+IJZ1346+IJZ1378+IJZ1394+IJZ1415+IJZ1430+IJZ1460+#REF!+IJZ1500+#REF!+IJZ1512+#REF!</f>
        <v>#REF!</v>
      </c>
      <c r="IKA1218" s="241" t="s">
        <v>29</v>
      </c>
      <c r="IKB1218" s="242" t="s">
        <v>25</v>
      </c>
      <c r="IKC1218" s="243">
        <v>7</v>
      </c>
      <c r="IKD1218" s="243">
        <v>2</v>
      </c>
      <c r="IKE1218" s="244" t="s">
        <v>236</v>
      </c>
      <c r="IKF1218" s="245">
        <v>111</v>
      </c>
      <c r="IKG1218" s="246">
        <v>211</v>
      </c>
      <c r="IKH1218" s="247" t="e">
        <f>IKH1235+IKH1277+IKH1308+IKH1324+IKH1346+IKH1378+IKH1394+IKH1415+IKH1430+IKH1460+#REF!+IKH1500+#REF!+IKH1512+#REF!</f>
        <v>#REF!</v>
      </c>
      <c r="IKI1218" s="241" t="s">
        <v>29</v>
      </c>
      <c r="IKJ1218" s="242" t="s">
        <v>25</v>
      </c>
      <c r="IKK1218" s="243">
        <v>7</v>
      </c>
      <c r="IKL1218" s="243">
        <v>2</v>
      </c>
      <c r="IKM1218" s="244" t="s">
        <v>236</v>
      </c>
      <c r="IKN1218" s="245">
        <v>111</v>
      </c>
      <c r="IKO1218" s="246">
        <v>211</v>
      </c>
      <c r="IKP1218" s="247" t="e">
        <f>IKP1235+IKP1277+IKP1308+IKP1324+IKP1346+IKP1378+IKP1394+IKP1415+IKP1430+IKP1460+#REF!+IKP1500+#REF!+IKP1512+#REF!</f>
        <v>#REF!</v>
      </c>
      <c r="IKQ1218" s="241" t="s">
        <v>29</v>
      </c>
      <c r="IKR1218" s="242" t="s">
        <v>25</v>
      </c>
      <c r="IKS1218" s="243">
        <v>7</v>
      </c>
      <c r="IKT1218" s="243">
        <v>2</v>
      </c>
      <c r="IKU1218" s="244" t="s">
        <v>236</v>
      </c>
      <c r="IKV1218" s="245">
        <v>111</v>
      </c>
      <c r="IKW1218" s="246">
        <v>211</v>
      </c>
      <c r="IKX1218" s="247" t="e">
        <f>IKX1235+IKX1277+IKX1308+IKX1324+IKX1346+IKX1378+IKX1394+IKX1415+IKX1430+IKX1460+#REF!+IKX1500+#REF!+IKX1512+#REF!</f>
        <v>#REF!</v>
      </c>
      <c r="IKY1218" s="241" t="s">
        <v>29</v>
      </c>
      <c r="IKZ1218" s="242" t="s">
        <v>25</v>
      </c>
      <c r="ILA1218" s="243">
        <v>7</v>
      </c>
      <c r="ILB1218" s="243">
        <v>2</v>
      </c>
      <c r="ILC1218" s="244" t="s">
        <v>236</v>
      </c>
      <c r="ILD1218" s="245">
        <v>111</v>
      </c>
      <c r="ILE1218" s="246">
        <v>211</v>
      </c>
      <c r="ILF1218" s="247" t="e">
        <f>ILF1235+ILF1277+ILF1308+ILF1324+ILF1346+ILF1378+ILF1394+ILF1415+ILF1430+ILF1460+#REF!+ILF1500+#REF!+ILF1512+#REF!</f>
        <v>#REF!</v>
      </c>
      <c r="ILG1218" s="241" t="s">
        <v>29</v>
      </c>
      <c r="ILH1218" s="242" t="s">
        <v>25</v>
      </c>
      <c r="ILI1218" s="243">
        <v>7</v>
      </c>
      <c r="ILJ1218" s="243">
        <v>2</v>
      </c>
      <c r="ILK1218" s="244" t="s">
        <v>236</v>
      </c>
      <c r="ILL1218" s="245">
        <v>111</v>
      </c>
      <c r="ILM1218" s="246">
        <v>211</v>
      </c>
      <c r="ILN1218" s="247" t="e">
        <f>ILN1235+ILN1277+ILN1308+ILN1324+ILN1346+ILN1378+ILN1394+ILN1415+ILN1430+ILN1460+#REF!+ILN1500+#REF!+ILN1512+#REF!</f>
        <v>#REF!</v>
      </c>
      <c r="ILO1218" s="241" t="s">
        <v>29</v>
      </c>
      <c r="ILP1218" s="242" t="s">
        <v>25</v>
      </c>
      <c r="ILQ1218" s="243">
        <v>7</v>
      </c>
      <c r="ILR1218" s="243">
        <v>2</v>
      </c>
      <c r="ILS1218" s="244" t="s">
        <v>236</v>
      </c>
      <c r="ILT1218" s="245">
        <v>111</v>
      </c>
      <c r="ILU1218" s="246">
        <v>211</v>
      </c>
      <c r="ILV1218" s="247" t="e">
        <f>ILV1235+ILV1277+ILV1308+ILV1324+ILV1346+ILV1378+ILV1394+ILV1415+ILV1430+ILV1460+#REF!+ILV1500+#REF!+ILV1512+#REF!</f>
        <v>#REF!</v>
      </c>
      <c r="ILW1218" s="241" t="s">
        <v>29</v>
      </c>
      <c r="ILX1218" s="242" t="s">
        <v>25</v>
      </c>
      <c r="ILY1218" s="243">
        <v>7</v>
      </c>
      <c r="ILZ1218" s="243">
        <v>2</v>
      </c>
      <c r="IMA1218" s="244" t="s">
        <v>236</v>
      </c>
      <c r="IMB1218" s="245">
        <v>111</v>
      </c>
      <c r="IMC1218" s="246">
        <v>211</v>
      </c>
      <c r="IMD1218" s="247" t="e">
        <f>IMD1235+IMD1277+IMD1308+IMD1324+IMD1346+IMD1378+IMD1394+IMD1415+IMD1430+IMD1460+#REF!+IMD1500+#REF!+IMD1512+#REF!</f>
        <v>#REF!</v>
      </c>
      <c r="IME1218" s="241" t="s">
        <v>29</v>
      </c>
      <c r="IMF1218" s="242" t="s">
        <v>25</v>
      </c>
      <c r="IMG1218" s="243">
        <v>7</v>
      </c>
      <c r="IMH1218" s="243">
        <v>2</v>
      </c>
      <c r="IMI1218" s="244" t="s">
        <v>236</v>
      </c>
      <c r="IMJ1218" s="245">
        <v>111</v>
      </c>
      <c r="IMK1218" s="246">
        <v>211</v>
      </c>
      <c r="IML1218" s="247" t="e">
        <f>IML1235+IML1277+IML1308+IML1324+IML1346+IML1378+IML1394+IML1415+IML1430+IML1460+#REF!+IML1500+#REF!+IML1512+#REF!</f>
        <v>#REF!</v>
      </c>
      <c r="IMM1218" s="241" t="s">
        <v>29</v>
      </c>
      <c r="IMN1218" s="242" t="s">
        <v>25</v>
      </c>
      <c r="IMO1218" s="243">
        <v>7</v>
      </c>
      <c r="IMP1218" s="243">
        <v>2</v>
      </c>
      <c r="IMQ1218" s="244" t="s">
        <v>236</v>
      </c>
      <c r="IMR1218" s="245">
        <v>111</v>
      </c>
      <c r="IMS1218" s="246">
        <v>211</v>
      </c>
      <c r="IMT1218" s="247" t="e">
        <f>IMT1235+IMT1277+IMT1308+IMT1324+IMT1346+IMT1378+IMT1394+IMT1415+IMT1430+IMT1460+#REF!+IMT1500+#REF!+IMT1512+#REF!</f>
        <v>#REF!</v>
      </c>
      <c r="IMU1218" s="241" t="s">
        <v>29</v>
      </c>
      <c r="IMV1218" s="242" t="s">
        <v>25</v>
      </c>
      <c r="IMW1218" s="243">
        <v>7</v>
      </c>
      <c r="IMX1218" s="243">
        <v>2</v>
      </c>
      <c r="IMY1218" s="244" t="s">
        <v>236</v>
      </c>
      <c r="IMZ1218" s="245">
        <v>111</v>
      </c>
      <c r="INA1218" s="246">
        <v>211</v>
      </c>
      <c r="INB1218" s="247" t="e">
        <f>INB1235+INB1277+INB1308+INB1324+INB1346+INB1378+INB1394+INB1415+INB1430+INB1460+#REF!+INB1500+#REF!+INB1512+#REF!</f>
        <v>#REF!</v>
      </c>
      <c r="INC1218" s="241" t="s">
        <v>29</v>
      </c>
      <c r="IND1218" s="242" t="s">
        <v>25</v>
      </c>
      <c r="INE1218" s="243">
        <v>7</v>
      </c>
      <c r="INF1218" s="243">
        <v>2</v>
      </c>
      <c r="ING1218" s="244" t="s">
        <v>236</v>
      </c>
      <c r="INH1218" s="245">
        <v>111</v>
      </c>
      <c r="INI1218" s="246">
        <v>211</v>
      </c>
      <c r="INJ1218" s="247" t="e">
        <f>INJ1235+INJ1277+INJ1308+INJ1324+INJ1346+INJ1378+INJ1394+INJ1415+INJ1430+INJ1460+#REF!+INJ1500+#REF!+INJ1512+#REF!</f>
        <v>#REF!</v>
      </c>
      <c r="INK1218" s="241" t="s">
        <v>29</v>
      </c>
      <c r="INL1218" s="242" t="s">
        <v>25</v>
      </c>
      <c r="INM1218" s="243">
        <v>7</v>
      </c>
      <c r="INN1218" s="243">
        <v>2</v>
      </c>
      <c r="INO1218" s="244" t="s">
        <v>236</v>
      </c>
      <c r="INP1218" s="245">
        <v>111</v>
      </c>
      <c r="INQ1218" s="246">
        <v>211</v>
      </c>
      <c r="INR1218" s="247" t="e">
        <f>INR1235+INR1277+INR1308+INR1324+INR1346+INR1378+INR1394+INR1415+INR1430+INR1460+#REF!+INR1500+#REF!+INR1512+#REF!</f>
        <v>#REF!</v>
      </c>
      <c r="INS1218" s="241" t="s">
        <v>29</v>
      </c>
      <c r="INT1218" s="242" t="s">
        <v>25</v>
      </c>
      <c r="INU1218" s="243">
        <v>7</v>
      </c>
      <c r="INV1218" s="243">
        <v>2</v>
      </c>
      <c r="INW1218" s="244" t="s">
        <v>236</v>
      </c>
      <c r="INX1218" s="245">
        <v>111</v>
      </c>
      <c r="INY1218" s="246">
        <v>211</v>
      </c>
      <c r="INZ1218" s="247" t="e">
        <f>INZ1235+INZ1277+INZ1308+INZ1324+INZ1346+INZ1378+INZ1394+INZ1415+INZ1430+INZ1460+#REF!+INZ1500+#REF!+INZ1512+#REF!</f>
        <v>#REF!</v>
      </c>
      <c r="IOA1218" s="241" t="s">
        <v>29</v>
      </c>
      <c r="IOB1218" s="242" t="s">
        <v>25</v>
      </c>
      <c r="IOC1218" s="243">
        <v>7</v>
      </c>
      <c r="IOD1218" s="243">
        <v>2</v>
      </c>
      <c r="IOE1218" s="244" t="s">
        <v>236</v>
      </c>
      <c r="IOF1218" s="245">
        <v>111</v>
      </c>
      <c r="IOG1218" s="246">
        <v>211</v>
      </c>
      <c r="IOH1218" s="247" t="e">
        <f>IOH1235+IOH1277+IOH1308+IOH1324+IOH1346+IOH1378+IOH1394+IOH1415+IOH1430+IOH1460+#REF!+IOH1500+#REF!+IOH1512+#REF!</f>
        <v>#REF!</v>
      </c>
      <c r="IOI1218" s="241" t="s">
        <v>29</v>
      </c>
      <c r="IOJ1218" s="242" t="s">
        <v>25</v>
      </c>
      <c r="IOK1218" s="243">
        <v>7</v>
      </c>
      <c r="IOL1218" s="243">
        <v>2</v>
      </c>
      <c r="IOM1218" s="244" t="s">
        <v>236</v>
      </c>
      <c r="ION1218" s="245">
        <v>111</v>
      </c>
      <c r="IOO1218" s="246">
        <v>211</v>
      </c>
      <c r="IOP1218" s="247" t="e">
        <f>IOP1235+IOP1277+IOP1308+IOP1324+IOP1346+IOP1378+IOP1394+IOP1415+IOP1430+IOP1460+#REF!+IOP1500+#REF!+IOP1512+#REF!</f>
        <v>#REF!</v>
      </c>
      <c r="IOQ1218" s="241" t="s">
        <v>29</v>
      </c>
      <c r="IOR1218" s="242" t="s">
        <v>25</v>
      </c>
      <c r="IOS1218" s="243">
        <v>7</v>
      </c>
      <c r="IOT1218" s="243">
        <v>2</v>
      </c>
      <c r="IOU1218" s="244" t="s">
        <v>236</v>
      </c>
      <c r="IOV1218" s="245">
        <v>111</v>
      </c>
      <c r="IOW1218" s="246">
        <v>211</v>
      </c>
      <c r="IOX1218" s="247" t="e">
        <f>IOX1235+IOX1277+IOX1308+IOX1324+IOX1346+IOX1378+IOX1394+IOX1415+IOX1430+IOX1460+#REF!+IOX1500+#REF!+IOX1512+#REF!</f>
        <v>#REF!</v>
      </c>
      <c r="IOY1218" s="241" t="s">
        <v>29</v>
      </c>
      <c r="IOZ1218" s="242" t="s">
        <v>25</v>
      </c>
      <c r="IPA1218" s="243">
        <v>7</v>
      </c>
      <c r="IPB1218" s="243">
        <v>2</v>
      </c>
      <c r="IPC1218" s="244" t="s">
        <v>236</v>
      </c>
      <c r="IPD1218" s="245">
        <v>111</v>
      </c>
      <c r="IPE1218" s="246">
        <v>211</v>
      </c>
      <c r="IPF1218" s="247" t="e">
        <f>IPF1235+IPF1277+IPF1308+IPF1324+IPF1346+IPF1378+IPF1394+IPF1415+IPF1430+IPF1460+#REF!+IPF1500+#REF!+IPF1512+#REF!</f>
        <v>#REF!</v>
      </c>
      <c r="IPG1218" s="241" t="s">
        <v>29</v>
      </c>
      <c r="IPH1218" s="242" t="s">
        <v>25</v>
      </c>
      <c r="IPI1218" s="243">
        <v>7</v>
      </c>
      <c r="IPJ1218" s="243">
        <v>2</v>
      </c>
      <c r="IPK1218" s="244" t="s">
        <v>236</v>
      </c>
      <c r="IPL1218" s="245">
        <v>111</v>
      </c>
      <c r="IPM1218" s="246">
        <v>211</v>
      </c>
      <c r="IPN1218" s="247" t="e">
        <f>IPN1235+IPN1277+IPN1308+IPN1324+IPN1346+IPN1378+IPN1394+IPN1415+IPN1430+IPN1460+#REF!+IPN1500+#REF!+IPN1512+#REF!</f>
        <v>#REF!</v>
      </c>
      <c r="IPO1218" s="241" t="s">
        <v>29</v>
      </c>
      <c r="IPP1218" s="242" t="s">
        <v>25</v>
      </c>
      <c r="IPQ1218" s="243">
        <v>7</v>
      </c>
      <c r="IPR1218" s="243">
        <v>2</v>
      </c>
      <c r="IPS1218" s="244" t="s">
        <v>236</v>
      </c>
      <c r="IPT1218" s="245">
        <v>111</v>
      </c>
      <c r="IPU1218" s="246">
        <v>211</v>
      </c>
      <c r="IPV1218" s="247" t="e">
        <f>IPV1235+IPV1277+IPV1308+IPV1324+IPV1346+IPV1378+IPV1394+IPV1415+IPV1430+IPV1460+#REF!+IPV1500+#REF!+IPV1512+#REF!</f>
        <v>#REF!</v>
      </c>
      <c r="IPW1218" s="241" t="s">
        <v>29</v>
      </c>
      <c r="IPX1218" s="242" t="s">
        <v>25</v>
      </c>
      <c r="IPY1218" s="243">
        <v>7</v>
      </c>
      <c r="IPZ1218" s="243">
        <v>2</v>
      </c>
      <c r="IQA1218" s="244" t="s">
        <v>236</v>
      </c>
      <c r="IQB1218" s="245">
        <v>111</v>
      </c>
      <c r="IQC1218" s="246">
        <v>211</v>
      </c>
      <c r="IQD1218" s="247" t="e">
        <f>IQD1235+IQD1277+IQD1308+IQD1324+IQD1346+IQD1378+IQD1394+IQD1415+IQD1430+IQD1460+#REF!+IQD1500+#REF!+IQD1512+#REF!</f>
        <v>#REF!</v>
      </c>
      <c r="IQE1218" s="241" t="s">
        <v>29</v>
      </c>
      <c r="IQF1218" s="242" t="s">
        <v>25</v>
      </c>
      <c r="IQG1218" s="243">
        <v>7</v>
      </c>
      <c r="IQH1218" s="243">
        <v>2</v>
      </c>
      <c r="IQI1218" s="244" t="s">
        <v>236</v>
      </c>
      <c r="IQJ1218" s="245">
        <v>111</v>
      </c>
      <c r="IQK1218" s="246">
        <v>211</v>
      </c>
      <c r="IQL1218" s="247" t="e">
        <f>IQL1235+IQL1277+IQL1308+IQL1324+IQL1346+IQL1378+IQL1394+IQL1415+IQL1430+IQL1460+#REF!+IQL1500+#REF!+IQL1512+#REF!</f>
        <v>#REF!</v>
      </c>
      <c r="IQM1218" s="241" t="s">
        <v>29</v>
      </c>
      <c r="IQN1218" s="242" t="s">
        <v>25</v>
      </c>
      <c r="IQO1218" s="243">
        <v>7</v>
      </c>
      <c r="IQP1218" s="243">
        <v>2</v>
      </c>
      <c r="IQQ1218" s="244" t="s">
        <v>236</v>
      </c>
      <c r="IQR1218" s="245">
        <v>111</v>
      </c>
      <c r="IQS1218" s="246">
        <v>211</v>
      </c>
      <c r="IQT1218" s="247" t="e">
        <f>IQT1235+IQT1277+IQT1308+IQT1324+IQT1346+IQT1378+IQT1394+IQT1415+IQT1430+IQT1460+#REF!+IQT1500+#REF!+IQT1512+#REF!</f>
        <v>#REF!</v>
      </c>
      <c r="IQU1218" s="241" t="s">
        <v>29</v>
      </c>
      <c r="IQV1218" s="242" t="s">
        <v>25</v>
      </c>
      <c r="IQW1218" s="243">
        <v>7</v>
      </c>
      <c r="IQX1218" s="243">
        <v>2</v>
      </c>
      <c r="IQY1218" s="244" t="s">
        <v>236</v>
      </c>
      <c r="IQZ1218" s="245">
        <v>111</v>
      </c>
      <c r="IRA1218" s="246">
        <v>211</v>
      </c>
      <c r="IRB1218" s="247" t="e">
        <f>IRB1235+IRB1277+IRB1308+IRB1324+IRB1346+IRB1378+IRB1394+IRB1415+IRB1430+IRB1460+#REF!+IRB1500+#REF!+IRB1512+#REF!</f>
        <v>#REF!</v>
      </c>
      <c r="IRC1218" s="241" t="s">
        <v>29</v>
      </c>
      <c r="IRD1218" s="242" t="s">
        <v>25</v>
      </c>
      <c r="IRE1218" s="243">
        <v>7</v>
      </c>
      <c r="IRF1218" s="243">
        <v>2</v>
      </c>
      <c r="IRG1218" s="244" t="s">
        <v>236</v>
      </c>
      <c r="IRH1218" s="245">
        <v>111</v>
      </c>
      <c r="IRI1218" s="246">
        <v>211</v>
      </c>
      <c r="IRJ1218" s="247" t="e">
        <f>IRJ1235+IRJ1277+IRJ1308+IRJ1324+IRJ1346+IRJ1378+IRJ1394+IRJ1415+IRJ1430+IRJ1460+#REF!+IRJ1500+#REF!+IRJ1512+#REF!</f>
        <v>#REF!</v>
      </c>
      <c r="IRK1218" s="241" t="s">
        <v>29</v>
      </c>
      <c r="IRL1218" s="242" t="s">
        <v>25</v>
      </c>
      <c r="IRM1218" s="243">
        <v>7</v>
      </c>
      <c r="IRN1218" s="243">
        <v>2</v>
      </c>
      <c r="IRO1218" s="244" t="s">
        <v>236</v>
      </c>
      <c r="IRP1218" s="245">
        <v>111</v>
      </c>
      <c r="IRQ1218" s="246">
        <v>211</v>
      </c>
      <c r="IRR1218" s="247" t="e">
        <f>IRR1235+IRR1277+IRR1308+IRR1324+IRR1346+IRR1378+IRR1394+IRR1415+IRR1430+IRR1460+#REF!+IRR1500+#REF!+IRR1512+#REF!</f>
        <v>#REF!</v>
      </c>
      <c r="IRS1218" s="241" t="s">
        <v>29</v>
      </c>
      <c r="IRT1218" s="242" t="s">
        <v>25</v>
      </c>
      <c r="IRU1218" s="243">
        <v>7</v>
      </c>
      <c r="IRV1218" s="243">
        <v>2</v>
      </c>
      <c r="IRW1218" s="244" t="s">
        <v>236</v>
      </c>
      <c r="IRX1218" s="245">
        <v>111</v>
      </c>
      <c r="IRY1218" s="246">
        <v>211</v>
      </c>
      <c r="IRZ1218" s="247" t="e">
        <f>IRZ1235+IRZ1277+IRZ1308+IRZ1324+IRZ1346+IRZ1378+IRZ1394+IRZ1415+IRZ1430+IRZ1460+#REF!+IRZ1500+#REF!+IRZ1512+#REF!</f>
        <v>#REF!</v>
      </c>
      <c r="ISA1218" s="241" t="s">
        <v>29</v>
      </c>
      <c r="ISB1218" s="242" t="s">
        <v>25</v>
      </c>
      <c r="ISC1218" s="243">
        <v>7</v>
      </c>
      <c r="ISD1218" s="243">
        <v>2</v>
      </c>
      <c r="ISE1218" s="244" t="s">
        <v>236</v>
      </c>
      <c r="ISF1218" s="245">
        <v>111</v>
      </c>
      <c r="ISG1218" s="246">
        <v>211</v>
      </c>
      <c r="ISH1218" s="247" t="e">
        <f>ISH1235+ISH1277+ISH1308+ISH1324+ISH1346+ISH1378+ISH1394+ISH1415+ISH1430+ISH1460+#REF!+ISH1500+#REF!+ISH1512+#REF!</f>
        <v>#REF!</v>
      </c>
      <c r="ISI1218" s="241" t="s">
        <v>29</v>
      </c>
      <c r="ISJ1218" s="242" t="s">
        <v>25</v>
      </c>
      <c r="ISK1218" s="243">
        <v>7</v>
      </c>
      <c r="ISL1218" s="243">
        <v>2</v>
      </c>
      <c r="ISM1218" s="244" t="s">
        <v>236</v>
      </c>
      <c r="ISN1218" s="245">
        <v>111</v>
      </c>
      <c r="ISO1218" s="246">
        <v>211</v>
      </c>
      <c r="ISP1218" s="247" t="e">
        <f>ISP1235+ISP1277+ISP1308+ISP1324+ISP1346+ISP1378+ISP1394+ISP1415+ISP1430+ISP1460+#REF!+ISP1500+#REF!+ISP1512+#REF!</f>
        <v>#REF!</v>
      </c>
      <c r="ISQ1218" s="241" t="s">
        <v>29</v>
      </c>
      <c r="ISR1218" s="242" t="s">
        <v>25</v>
      </c>
      <c r="ISS1218" s="243">
        <v>7</v>
      </c>
      <c r="IST1218" s="243">
        <v>2</v>
      </c>
      <c r="ISU1218" s="244" t="s">
        <v>236</v>
      </c>
      <c r="ISV1218" s="245">
        <v>111</v>
      </c>
      <c r="ISW1218" s="246">
        <v>211</v>
      </c>
      <c r="ISX1218" s="247" t="e">
        <f>ISX1235+ISX1277+ISX1308+ISX1324+ISX1346+ISX1378+ISX1394+ISX1415+ISX1430+ISX1460+#REF!+ISX1500+#REF!+ISX1512+#REF!</f>
        <v>#REF!</v>
      </c>
      <c r="ISY1218" s="241" t="s">
        <v>29</v>
      </c>
      <c r="ISZ1218" s="242" t="s">
        <v>25</v>
      </c>
      <c r="ITA1218" s="243">
        <v>7</v>
      </c>
      <c r="ITB1218" s="243">
        <v>2</v>
      </c>
      <c r="ITC1218" s="244" t="s">
        <v>236</v>
      </c>
      <c r="ITD1218" s="245">
        <v>111</v>
      </c>
      <c r="ITE1218" s="246">
        <v>211</v>
      </c>
      <c r="ITF1218" s="247" t="e">
        <f>ITF1235+ITF1277+ITF1308+ITF1324+ITF1346+ITF1378+ITF1394+ITF1415+ITF1430+ITF1460+#REF!+ITF1500+#REF!+ITF1512+#REF!</f>
        <v>#REF!</v>
      </c>
      <c r="ITG1218" s="241" t="s">
        <v>29</v>
      </c>
      <c r="ITH1218" s="242" t="s">
        <v>25</v>
      </c>
      <c r="ITI1218" s="243">
        <v>7</v>
      </c>
      <c r="ITJ1218" s="243">
        <v>2</v>
      </c>
      <c r="ITK1218" s="244" t="s">
        <v>236</v>
      </c>
      <c r="ITL1218" s="245">
        <v>111</v>
      </c>
      <c r="ITM1218" s="246">
        <v>211</v>
      </c>
      <c r="ITN1218" s="247" t="e">
        <f>ITN1235+ITN1277+ITN1308+ITN1324+ITN1346+ITN1378+ITN1394+ITN1415+ITN1430+ITN1460+#REF!+ITN1500+#REF!+ITN1512+#REF!</f>
        <v>#REF!</v>
      </c>
      <c r="ITO1218" s="241" t="s">
        <v>29</v>
      </c>
      <c r="ITP1218" s="242" t="s">
        <v>25</v>
      </c>
      <c r="ITQ1218" s="243">
        <v>7</v>
      </c>
      <c r="ITR1218" s="243">
        <v>2</v>
      </c>
      <c r="ITS1218" s="244" t="s">
        <v>236</v>
      </c>
      <c r="ITT1218" s="245">
        <v>111</v>
      </c>
      <c r="ITU1218" s="246">
        <v>211</v>
      </c>
      <c r="ITV1218" s="247" t="e">
        <f>ITV1235+ITV1277+ITV1308+ITV1324+ITV1346+ITV1378+ITV1394+ITV1415+ITV1430+ITV1460+#REF!+ITV1500+#REF!+ITV1512+#REF!</f>
        <v>#REF!</v>
      </c>
      <c r="ITW1218" s="241" t="s">
        <v>29</v>
      </c>
      <c r="ITX1218" s="242" t="s">
        <v>25</v>
      </c>
      <c r="ITY1218" s="243">
        <v>7</v>
      </c>
      <c r="ITZ1218" s="243">
        <v>2</v>
      </c>
      <c r="IUA1218" s="244" t="s">
        <v>236</v>
      </c>
      <c r="IUB1218" s="245">
        <v>111</v>
      </c>
      <c r="IUC1218" s="246">
        <v>211</v>
      </c>
      <c r="IUD1218" s="247" t="e">
        <f>IUD1235+IUD1277+IUD1308+IUD1324+IUD1346+IUD1378+IUD1394+IUD1415+IUD1430+IUD1460+#REF!+IUD1500+#REF!+IUD1512+#REF!</f>
        <v>#REF!</v>
      </c>
      <c r="IUE1218" s="241" t="s">
        <v>29</v>
      </c>
      <c r="IUF1218" s="242" t="s">
        <v>25</v>
      </c>
      <c r="IUG1218" s="243">
        <v>7</v>
      </c>
      <c r="IUH1218" s="243">
        <v>2</v>
      </c>
      <c r="IUI1218" s="244" t="s">
        <v>236</v>
      </c>
      <c r="IUJ1218" s="245">
        <v>111</v>
      </c>
      <c r="IUK1218" s="246">
        <v>211</v>
      </c>
      <c r="IUL1218" s="247" t="e">
        <f>IUL1235+IUL1277+IUL1308+IUL1324+IUL1346+IUL1378+IUL1394+IUL1415+IUL1430+IUL1460+#REF!+IUL1500+#REF!+IUL1512+#REF!</f>
        <v>#REF!</v>
      </c>
      <c r="IUM1218" s="241" t="s">
        <v>29</v>
      </c>
      <c r="IUN1218" s="242" t="s">
        <v>25</v>
      </c>
      <c r="IUO1218" s="243">
        <v>7</v>
      </c>
      <c r="IUP1218" s="243">
        <v>2</v>
      </c>
      <c r="IUQ1218" s="244" t="s">
        <v>236</v>
      </c>
      <c r="IUR1218" s="245">
        <v>111</v>
      </c>
      <c r="IUS1218" s="246">
        <v>211</v>
      </c>
      <c r="IUT1218" s="247" t="e">
        <f>IUT1235+IUT1277+IUT1308+IUT1324+IUT1346+IUT1378+IUT1394+IUT1415+IUT1430+IUT1460+#REF!+IUT1500+#REF!+IUT1512+#REF!</f>
        <v>#REF!</v>
      </c>
      <c r="IUU1218" s="241" t="s">
        <v>29</v>
      </c>
      <c r="IUV1218" s="242" t="s">
        <v>25</v>
      </c>
      <c r="IUW1218" s="243">
        <v>7</v>
      </c>
      <c r="IUX1218" s="243">
        <v>2</v>
      </c>
      <c r="IUY1218" s="244" t="s">
        <v>236</v>
      </c>
      <c r="IUZ1218" s="245">
        <v>111</v>
      </c>
      <c r="IVA1218" s="246">
        <v>211</v>
      </c>
      <c r="IVB1218" s="247" t="e">
        <f>IVB1235+IVB1277+IVB1308+IVB1324+IVB1346+IVB1378+IVB1394+IVB1415+IVB1430+IVB1460+#REF!+IVB1500+#REF!+IVB1512+#REF!</f>
        <v>#REF!</v>
      </c>
      <c r="IVC1218" s="241" t="s">
        <v>29</v>
      </c>
      <c r="IVD1218" s="242" t="s">
        <v>25</v>
      </c>
      <c r="IVE1218" s="243">
        <v>7</v>
      </c>
      <c r="IVF1218" s="243">
        <v>2</v>
      </c>
      <c r="IVG1218" s="244" t="s">
        <v>236</v>
      </c>
      <c r="IVH1218" s="245">
        <v>111</v>
      </c>
      <c r="IVI1218" s="246">
        <v>211</v>
      </c>
      <c r="IVJ1218" s="247" t="e">
        <f>IVJ1235+IVJ1277+IVJ1308+IVJ1324+IVJ1346+IVJ1378+IVJ1394+IVJ1415+IVJ1430+IVJ1460+#REF!+IVJ1500+#REF!+IVJ1512+#REF!</f>
        <v>#REF!</v>
      </c>
      <c r="IVK1218" s="241" t="s">
        <v>29</v>
      </c>
      <c r="IVL1218" s="242" t="s">
        <v>25</v>
      </c>
      <c r="IVM1218" s="243">
        <v>7</v>
      </c>
      <c r="IVN1218" s="243">
        <v>2</v>
      </c>
      <c r="IVO1218" s="244" t="s">
        <v>236</v>
      </c>
      <c r="IVP1218" s="245">
        <v>111</v>
      </c>
      <c r="IVQ1218" s="246">
        <v>211</v>
      </c>
      <c r="IVR1218" s="247" t="e">
        <f>IVR1235+IVR1277+IVR1308+IVR1324+IVR1346+IVR1378+IVR1394+IVR1415+IVR1430+IVR1460+#REF!+IVR1500+#REF!+IVR1512+#REF!</f>
        <v>#REF!</v>
      </c>
      <c r="IVS1218" s="241" t="s">
        <v>29</v>
      </c>
      <c r="IVT1218" s="242" t="s">
        <v>25</v>
      </c>
      <c r="IVU1218" s="243">
        <v>7</v>
      </c>
      <c r="IVV1218" s="243">
        <v>2</v>
      </c>
      <c r="IVW1218" s="244" t="s">
        <v>236</v>
      </c>
      <c r="IVX1218" s="245">
        <v>111</v>
      </c>
      <c r="IVY1218" s="246">
        <v>211</v>
      </c>
      <c r="IVZ1218" s="247" t="e">
        <f>IVZ1235+IVZ1277+IVZ1308+IVZ1324+IVZ1346+IVZ1378+IVZ1394+IVZ1415+IVZ1430+IVZ1460+#REF!+IVZ1500+#REF!+IVZ1512+#REF!</f>
        <v>#REF!</v>
      </c>
      <c r="IWA1218" s="241" t="s">
        <v>29</v>
      </c>
      <c r="IWB1218" s="242" t="s">
        <v>25</v>
      </c>
      <c r="IWC1218" s="243">
        <v>7</v>
      </c>
      <c r="IWD1218" s="243">
        <v>2</v>
      </c>
      <c r="IWE1218" s="244" t="s">
        <v>236</v>
      </c>
      <c r="IWF1218" s="245">
        <v>111</v>
      </c>
      <c r="IWG1218" s="246">
        <v>211</v>
      </c>
      <c r="IWH1218" s="247" t="e">
        <f>IWH1235+IWH1277+IWH1308+IWH1324+IWH1346+IWH1378+IWH1394+IWH1415+IWH1430+IWH1460+#REF!+IWH1500+#REF!+IWH1512+#REF!</f>
        <v>#REF!</v>
      </c>
      <c r="IWI1218" s="241" t="s">
        <v>29</v>
      </c>
      <c r="IWJ1218" s="242" t="s">
        <v>25</v>
      </c>
      <c r="IWK1218" s="243">
        <v>7</v>
      </c>
      <c r="IWL1218" s="243">
        <v>2</v>
      </c>
      <c r="IWM1218" s="244" t="s">
        <v>236</v>
      </c>
      <c r="IWN1218" s="245">
        <v>111</v>
      </c>
      <c r="IWO1218" s="246">
        <v>211</v>
      </c>
      <c r="IWP1218" s="247" t="e">
        <f>IWP1235+IWP1277+IWP1308+IWP1324+IWP1346+IWP1378+IWP1394+IWP1415+IWP1430+IWP1460+#REF!+IWP1500+#REF!+IWP1512+#REF!</f>
        <v>#REF!</v>
      </c>
      <c r="IWQ1218" s="241" t="s">
        <v>29</v>
      </c>
      <c r="IWR1218" s="242" t="s">
        <v>25</v>
      </c>
      <c r="IWS1218" s="243">
        <v>7</v>
      </c>
      <c r="IWT1218" s="243">
        <v>2</v>
      </c>
      <c r="IWU1218" s="244" t="s">
        <v>236</v>
      </c>
      <c r="IWV1218" s="245">
        <v>111</v>
      </c>
      <c r="IWW1218" s="246">
        <v>211</v>
      </c>
      <c r="IWX1218" s="247" t="e">
        <f>IWX1235+IWX1277+IWX1308+IWX1324+IWX1346+IWX1378+IWX1394+IWX1415+IWX1430+IWX1460+#REF!+IWX1500+#REF!+IWX1512+#REF!</f>
        <v>#REF!</v>
      </c>
      <c r="IWY1218" s="241" t="s">
        <v>29</v>
      </c>
      <c r="IWZ1218" s="242" t="s">
        <v>25</v>
      </c>
      <c r="IXA1218" s="243">
        <v>7</v>
      </c>
      <c r="IXB1218" s="243">
        <v>2</v>
      </c>
      <c r="IXC1218" s="244" t="s">
        <v>236</v>
      </c>
      <c r="IXD1218" s="245">
        <v>111</v>
      </c>
      <c r="IXE1218" s="246">
        <v>211</v>
      </c>
      <c r="IXF1218" s="247" t="e">
        <f>IXF1235+IXF1277+IXF1308+IXF1324+IXF1346+IXF1378+IXF1394+IXF1415+IXF1430+IXF1460+#REF!+IXF1500+#REF!+IXF1512+#REF!</f>
        <v>#REF!</v>
      </c>
      <c r="IXG1218" s="241" t="s">
        <v>29</v>
      </c>
      <c r="IXH1218" s="242" t="s">
        <v>25</v>
      </c>
      <c r="IXI1218" s="243">
        <v>7</v>
      </c>
      <c r="IXJ1218" s="243">
        <v>2</v>
      </c>
      <c r="IXK1218" s="244" t="s">
        <v>236</v>
      </c>
      <c r="IXL1218" s="245">
        <v>111</v>
      </c>
      <c r="IXM1218" s="246">
        <v>211</v>
      </c>
      <c r="IXN1218" s="247" t="e">
        <f>IXN1235+IXN1277+IXN1308+IXN1324+IXN1346+IXN1378+IXN1394+IXN1415+IXN1430+IXN1460+#REF!+IXN1500+#REF!+IXN1512+#REF!</f>
        <v>#REF!</v>
      </c>
      <c r="IXO1218" s="241" t="s">
        <v>29</v>
      </c>
      <c r="IXP1218" s="242" t="s">
        <v>25</v>
      </c>
      <c r="IXQ1218" s="243">
        <v>7</v>
      </c>
      <c r="IXR1218" s="243">
        <v>2</v>
      </c>
      <c r="IXS1218" s="244" t="s">
        <v>236</v>
      </c>
      <c r="IXT1218" s="245">
        <v>111</v>
      </c>
      <c r="IXU1218" s="246">
        <v>211</v>
      </c>
      <c r="IXV1218" s="247" t="e">
        <f>IXV1235+IXV1277+IXV1308+IXV1324+IXV1346+IXV1378+IXV1394+IXV1415+IXV1430+IXV1460+#REF!+IXV1500+#REF!+IXV1512+#REF!</f>
        <v>#REF!</v>
      </c>
      <c r="IXW1218" s="241" t="s">
        <v>29</v>
      </c>
      <c r="IXX1218" s="242" t="s">
        <v>25</v>
      </c>
      <c r="IXY1218" s="243">
        <v>7</v>
      </c>
      <c r="IXZ1218" s="243">
        <v>2</v>
      </c>
      <c r="IYA1218" s="244" t="s">
        <v>236</v>
      </c>
      <c r="IYB1218" s="245">
        <v>111</v>
      </c>
      <c r="IYC1218" s="246">
        <v>211</v>
      </c>
      <c r="IYD1218" s="247" t="e">
        <f>IYD1235+IYD1277+IYD1308+IYD1324+IYD1346+IYD1378+IYD1394+IYD1415+IYD1430+IYD1460+#REF!+IYD1500+#REF!+IYD1512+#REF!</f>
        <v>#REF!</v>
      </c>
      <c r="IYE1218" s="241" t="s">
        <v>29</v>
      </c>
      <c r="IYF1218" s="242" t="s">
        <v>25</v>
      </c>
      <c r="IYG1218" s="243">
        <v>7</v>
      </c>
      <c r="IYH1218" s="243">
        <v>2</v>
      </c>
      <c r="IYI1218" s="244" t="s">
        <v>236</v>
      </c>
      <c r="IYJ1218" s="245">
        <v>111</v>
      </c>
      <c r="IYK1218" s="246">
        <v>211</v>
      </c>
      <c r="IYL1218" s="247" t="e">
        <f>IYL1235+IYL1277+IYL1308+IYL1324+IYL1346+IYL1378+IYL1394+IYL1415+IYL1430+IYL1460+#REF!+IYL1500+#REF!+IYL1512+#REF!</f>
        <v>#REF!</v>
      </c>
      <c r="IYM1218" s="241" t="s">
        <v>29</v>
      </c>
      <c r="IYN1218" s="242" t="s">
        <v>25</v>
      </c>
      <c r="IYO1218" s="243">
        <v>7</v>
      </c>
      <c r="IYP1218" s="243">
        <v>2</v>
      </c>
      <c r="IYQ1218" s="244" t="s">
        <v>236</v>
      </c>
      <c r="IYR1218" s="245">
        <v>111</v>
      </c>
      <c r="IYS1218" s="246">
        <v>211</v>
      </c>
      <c r="IYT1218" s="247" t="e">
        <f>IYT1235+IYT1277+IYT1308+IYT1324+IYT1346+IYT1378+IYT1394+IYT1415+IYT1430+IYT1460+#REF!+IYT1500+#REF!+IYT1512+#REF!</f>
        <v>#REF!</v>
      </c>
      <c r="IYU1218" s="241" t="s">
        <v>29</v>
      </c>
      <c r="IYV1218" s="242" t="s">
        <v>25</v>
      </c>
      <c r="IYW1218" s="243">
        <v>7</v>
      </c>
      <c r="IYX1218" s="243">
        <v>2</v>
      </c>
      <c r="IYY1218" s="244" t="s">
        <v>236</v>
      </c>
      <c r="IYZ1218" s="245">
        <v>111</v>
      </c>
      <c r="IZA1218" s="246">
        <v>211</v>
      </c>
      <c r="IZB1218" s="247" t="e">
        <f>IZB1235+IZB1277+IZB1308+IZB1324+IZB1346+IZB1378+IZB1394+IZB1415+IZB1430+IZB1460+#REF!+IZB1500+#REF!+IZB1512+#REF!</f>
        <v>#REF!</v>
      </c>
      <c r="IZC1218" s="241" t="s">
        <v>29</v>
      </c>
      <c r="IZD1218" s="242" t="s">
        <v>25</v>
      </c>
      <c r="IZE1218" s="243">
        <v>7</v>
      </c>
      <c r="IZF1218" s="243">
        <v>2</v>
      </c>
      <c r="IZG1218" s="244" t="s">
        <v>236</v>
      </c>
      <c r="IZH1218" s="245">
        <v>111</v>
      </c>
      <c r="IZI1218" s="246">
        <v>211</v>
      </c>
      <c r="IZJ1218" s="247" t="e">
        <f>IZJ1235+IZJ1277+IZJ1308+IZJ1324+IZJ1346+IZJ1378+IZJ1394+IZJ1415+IZJ1430+IZJ1460+#REF!+IZJ1500+#REF!+IZJ1512+#REF!</f>
        <v>#REF!</v>
      </c>
      <c r="IZK1218" s="241" t="s">
        <v>29</v>
      </c>
      <c r="IZL1218" s="242" t="s">
        <v>25</v>
      </c>
      <c r="IZM1218" s="243">
        <v>7</v>
      </c>
      <c r="IZN1218" s="243">
        <v>2</v>
      </c>
      <c r="IZO1218" s="244" t="s">
        <v>236</v>
      </c>
      <c r="IZP1218" s="245">
        <v>111</v>
      </c>
      <c r="IZQ1218" s="246">
        <v>211</v>
      </c>
      <c r="IZR1218" s="247" t="e">
        <f>IZR1235+IZR1277+IZR1308+IZR1324+IZR1346+IZR1378+IZR1394+IZR1415+IZR1430+IZR1460+#REF!+IZR1500+#REF!+IZR1512+#REF!</f>
        <v>#REF!</v>
      </c>
      <c r="IZS1218" s="241" t="s">
        <v>29</v>
      </c>
      <c r="IZT1218" s="242" t="s">
        <v>25</v>
      </c>
      <c r="IZU1218" s="243">
        <v>7</v>
      </c>
      <c r="IZV1218" s="243">
        <v>2</v>
      </c>
      <c r="IZW1218" s="244" t="s">
        <v>236</v>
      </c>
      <c r="IZX1218" s="245">
        <v>111</v>
      </c>
      <c r="IZY1218" s="246">
        <v>211</v>
      </c>
      <c r="IZZ1218" s="247" t="e">
        <f>IZZ1235+IZZ1277+IZZ1308+IZZ1324+IZZ1346+IZZ1378+IZZ1394+IZZ1415+IZZ1430+IZZ1460+#REF!+IZZ1500+#REF!+IZZ1512+#REF!</f>
        <v>#REF!</v>
      </c>
      <c r="JAA1218" s="241" t="s">
        <v>29</v>
      </c>
      <c r="JAB1218" s="242" t="s">
        <v>25</v>
      </c>
      <c r="JAC1218" s="243">
        <v>7</v>
      </c>
      <c r="JAD1218" s="243">
        <v>2</v>
      </c>
      <c r="JAE1218" s="244" t="s">
        <v>236</v>
      </c>
      <c r="JAF1218" s="245">
        <v>111</v>
      </c>
      <c r="JAG1218" s="246">
        <v>211</v>
      </c>
      <c r="JAH1218" s="247" t="e">
        <f>JAH1235+JAH1277+JAH1308+JAH1324+JAH1346+JAH1378+JAH1394+JAH1415+JAH1430+JAH1460+#REF!+JAH1500+#REF!+JAH1512+#REF!</f>
        <v>#REF!</v>
      </c>
      <c r="JAI1218" s="241" t="s">
        <v>29</v>
      </c>
      <c r="JAJ1218" s="242" t="s">
        <v>25</v>
      </c>
      <c r="JAK1218" s="243">
        <v>7</v>
      </c>
      <c r="JAL1218" s="243">
        <v>2</v>
      </c>
      <c r="JAM1218" s="244" t="s">
        <v>236</v>
      </c>
      <c r="JAN1218" s="245">
        <v>111</v>
      </c>
      <c r="JAO1218" s="246">
        <v>211</v>
      </c>
      <c r="JAP1218" s="247" t="e">
        <f>JAP1235+JAP1277+JAP1308+JAP1324+JAP1346+JAP1378+JAP1394+JAP1415+JAP1430+JAP1460+#REF!+JAP1500+#REF!+JAP1512+#REF!</f>
        <v>#REF!</v>
      </c>
      <c r="JAQ1218" s="241" t="s">
        <v>29</v>
      </c>
      <c r="JAR1218" s="242" t="s">
        <v>25</v>
      </c>
      <c r="JAS1218" s="243">
        <v>7</v>
      </c>
      <c r="JAT1218" s="243">
        <v>2</v>
      </c>
      <c r="JAU1218" s="244" t="s">
        <v>236</v>
      </c>
      <c r="JAV1218" s="245">
        <v>111</v>
      </c>
      <c r="JAW1218" s="246">
        <v>211</v>
      </c>
      <c r="JAX1218" s="247" t="e">
        <f>JAX1235+JAX1277+JAX1308+JAX1324+JAX1346+JAX1378+JAX1394+JAX1415+JAX1430+JAX1460+#REF!+JAX1500+#REF!+JAX1512+#REF!</f>
        <v>#REF!</v>
      </c>
      <c r="JAY1218" s="241" t="s">
        <v>29</v>
      </c>
      <c r="JAZ1218" s="242" t="s">
        <v>25</v>
      </c>
      <c r="JBA1218" s="243">
        <v>7</v>
      </c>
      <c r="JBB1218" s="243">
        <v>2</v>
      </c>
      <c r="JBC1218" s="244" t="s">
        <v>236</v>
      </c>
      <c r="JBD1218" s="245">
        <v>111</v>
      </c>
      <c r="JBE1218" s="246">
        <v>211</v>
      </c>
      <c r="JBF1218" s="247" t="e">
        <f>JBF1235+JBF1277+JBF1308+JBF1324+JBF1346+JBF1378+JBF1394+JBF1415+JBF1430+JBF1460+#REF!+JBF1500+#REF!+JBF1512+#REF!</f>
        <v>#REF!</v>
      </c>
      <c r="JBG1218" s="241" t="s">
        <v>29</v>
      </c>
      <c r="JBH1218" s="242" t="s">
        <v>25</v>
      </c>
      <c r="JBI1218" s="243">
        <v>7</v>
      </c>
      <c r="JBJ1218" s="243">
        <v>2</v>
      </c>
      <c r="JBK1218" s="244" t="s">
        <v>236</v>
      </c>
      <c r="JBL1218" s="245">
        <v>111</v>
      </c>
      <c r="JBM1218" s="246">
        <v>211</v>
      </c>
      <c r="JBN1218" s="247" t="e">
        <f>JBN1235+JBN1277+JBN1308+JBN1324+JBN1346+JBN1378+JBN1394+JBN1415+JBN1430+JBN1460+#REF!+JBN1500+#REF!+JBN1512+#REF!</f>
        <v>#REF!</v>
      </c>
      <c r="JBO1218" s="241" t="s">
        <v>29</v>
      </c>
      <c r="JBP1218" s="242" t="s">
        <v>25</v>
      </c>
      <c r="JBQ1218" s="243">
        <v>7</v>
      </c>
      <c r="JBR1218" s="243">
        <v>2</v>
      </c>
      <c r="JBS1218" s="244" t="s">
        <v>236</v>
      </c>
      <c r="JBT1218" s="245">
        <v>111</v>
      </c>
      <c r="JBU1218" s="246">
        <v>211</v>
      </c>
      <c r="JBV1218" s="247" t="e">
        <f>JBV1235+JBV1277+JBV1308+JBV1324+JBV1346+JBV1378+JBV1394+JBV1415+JBV1430+JBV1460+#REF!+JBV1500+#REF!+JBV1512+#REF!</f>
        <v>#REF!</v>
      </c>
      <c r="JBW1218" s="241" t="s">
        <v>29</v>
      </c>
      <c r="JBX1218" s="242" t="s">
        <v>25</v>
      </c>
      <c r="JBY1218" s="243">
        <v>7</v>
      </c>
      <c r="JBZ1218" s="243">
        <v>2</v>
      </c>
      <c r="JCA1218" s="244" t="s">
        <v>236</v>
      </c>
      <c r="JCB1218" s="245">
        <v>111</v>
      </c>
      <c r="JCC1218" s="246">
        <v>211</v>
      </c>
      <c r="JCD1218" s="247" t="e">
        <f>JCD1235+JCD1277+JCD1308+JCD1324+JCD1346+JCD1378+JCD1394+JCD1415+JCD1430+JCD1460+#REF!+JCD1500+#REF!+JCD1512+#REF!</f>
        <v>#REF!</v>
      </c>
      <c r="JCE1218" s="241" t="s">
        <v>29</v>
      </c>
      <c r="JCF1218" s="242" t="s">
        <v>25</v>
      </c>
      <c r="JCG1218" s="243">
        <v>7</v>
      </c>
      <c r="JCH1218" s="243">
        <v>2</v>
      </c>
      <c r="JCI1218" s="244" t="s">
        <v>236</v>
      </c>
      <c r="JCJ1218" s="245">
        <v>111</v>
      </c>
      <c r="JCK1218" s="246">
        <v>211</v>
      </c>
      <c r="JCL1218" s="247" t="e">
        <f>JCL1235+JCL1277+JCL1308+JCL1324+JCL1346+JCL1378+JCL1394+JCL1415+JCL1430+JCL1460+#REF!+JCL1500+#REF!+JCL1512+#REF!</f>
        <v>#REF!</v>
      </c>
      <c r="JCM1218" s="241" t="s">
        <v>29</v>
      </c>
      <c r="JCN1218" s="242" t="s">
        <v>25</v>
      </c>
      <c r="JCO1218" s="243">
        <v>7</v>
      </c>
      <c r="JCP1218" s="243">
        <v>2</v>
      </c>
      <c r="JCQ1218" s="244" t="s">
        <v>236</v>
      </c>
      <c r="JCR1218" s="245">
        <v>111</v>
      </c>
      <c r="JCS1218" s="246">
        <v>211</v>
      </c>
      <c r="JCT1218" s="247" t="e">
        <f>JCT1235+JCT1277+JCT1308+JCT1324+JCT1346+JCT1378+JCT1394+JCT1415+JCT1430+JCT1460+#REF!+JCT1500+#REF!+JCT1512+#REF!</f>
        <v>#REF!</v>
      </c>
      <c r="JCU1218" s="241" t="s">
        <v>29</v>
      </c>
      <c r="JCV1218" s="242" t="s">
        <v>25</v>
      </c>
      <c r="JCW1218" s="243">
        <v>7</v>
      </c>
      <c r="JCX1218" s="243">
        <v>2</v>
      </c>
      <c r="JCY1218" s="244" t="s">
        <v>236</v>
      </c>
      <c r="JCZ1218" s="245">
        <v>111</v>
      </c>
      <c r="JDA1218" s="246">
        <v>211</v>
      </c>
      <c r="JDB1218" s="247" t="e">
        <f>JDB1235+JDB1277+JDB1308+JDB1324+JDB1346+JDB1378+JDB1394+JDB1415+JDB1430+JDB1460+#REF!+JDB1500+#REF!+JDB1512+#REF!</f>
        <v>#REF!</v>
      </c>
      <c r="JDC1218" s="241" t="s">
        <v>29</v>
      </c>
      <c r="JDD1218" s="242" t="s">
        <v>25</v>
      </c>
      <c r="JDE1218" s="243">
        <v>7</v>
      </c>
      <c r="JDF1218" s="243">
        <v>2</v>
      </c>
      <c r="JDG1218" s="244" t="s">
        <v>236</v>
      </c>
      <c r="JDH1218" s="245">
        <v>111</v>
      </c>
      <c r="JDI1218" s="246">
        <v>211</v>
      </c>
      <c r="JDJ1218" s="247" t="e">
        <f>JDJ1235+JDJ1277+JDJ1308+JDJ1324+JDJ1346+JDJ1378+JDJ1394+JDJ1415+JDJ1430+JDJ1460+#REF!+JDJ1500+#REF!+JDJ1512+#REF!</f>
        <v>#REF!</v>
      </c>
      <c r="JDK1218" s="241" t="s">
        <v>29</v>
      </c>
      <c r="JDL1218" s="242" t="s">
        <v>25</v>
      </c>
      <c r="JDM1218" s="243">
        <v>7</v>
      </c>
      <c r="JDN1218" s="243">
        <v>2</v>
      </c>
      <c r="JDO1218" s="244" t="s">
        <v>236</v>
      </c>
      <c r="JDP1218" s="245">
        <v>111</v>
      </c>
      <c r="JDQ1218" s="246">
        <v>211</v>
      </c>
      <c r="JDR1218" s="247" t="e">
        <f>JDR1235+JDR1277+JDR1308+JDR1324+JDR1346+JDR1378+JDR1394+JDR1415+JDR1430+JDR1460+#REF!+JDR1500+#REF!+JDR1512+#REF!</f>
        <v>#REF!</v>
      </c>
      <c r="JDS1218" s="241" t="s">
        <v>29</v>
      </c>
      <c r="JDT1218" s="242" t="s">
        <v>25</v>
      </c>
      <c r="JDU1218" s="243">
        <v>7</v>
      </c>
      <c r="JDV1218" s="243">
        <v>2</v>
      </c>
      <c r="JDW1218" s="244" t="s">
        <v>236</v>
      </c>
      <c r="JDX1218" s="245">
        <v>111</v>
      </c>
      <c r="JDY1218" s="246">
        <v>211</v>
      </c>
      <c r="JDZ1218" s="247" t="e">
        <f>JDZ1235+JDZ1277+JDZ1308+JDZ1324+JDZ1346+JDZ1378+JDZ1394+JDZ1415+JDZ1430+JDZ1460+#REF!+JDZ1500+#REF!+JDZ1512+#REF!</f>
        <v>#REF!</v>
      </c>
      <c r="JEA1218" s="241" t="s">
        <v>29</v>
      </c>
      <c r="JEB1218" s="242" t="s">
        <v>25</v>
      </c>
      <c r="JEC1218" s="243">
        <v>7</v>
      </c>
      <c r="JED1218" s="243">
        <v>2</v>
      </c>
      <c r="JEE1218" s="244" t="s">
        <v>236</v>
      </c>
      <c r="JEF1218" s="245">
        <v>111</v>
      </c>
      <c r="JEG1218" s="246">
        <v>211</v>
      </c>
      <c r="JEH1218" s="247" t="e">
        <f>JEH1235+JEH1277+JEH1308+JEH1324+JEH1346+JEH1378+JEH1394+JEH1415+JEH1430+JEH1460+#REF!+JEH1500+#REF!+JEH1512+#REF!</f>
        <v>#REF!</v>
      </c>
      <c r="JEI1218" s="241" t="s">
        <v>29</v>
      </c>
      <c r="JEJ1218" s="242" t="s">
        <v>25</v>
      </c>
      <c r="JEK1218" s="243">
        <v>7</v>
      </c>
      <c r="JEL1218" s="243">
        <v>2</v>
      </c>
      <c r="JEM1218" s="244" t="s">
        <v>236</v>
      </c>
      <c r="JEN1218" s="245">
        <v>111</v>
      </c>
      <c r="JEO1218" s="246">
        <v>211</v>
      </c>
      <c r="JEP1218" s="247" t="e">
        <f>JEP1235+JEP1277+JEP1308+JEP1324+JEP1346+JEP1378+JEP1394+JEP1415+JEP1430+JEP1460+#REF!+JEP1500+#REF!+JEP1512+#REF!</f>
        <v>#REF!</v>
      </c>
      <c r="JEQ1218" s="241" t="s">
        <v>29</v>
      </c>
      <c r="JER1218" s="242" t="s">
        <v>25</v>
      </c>
      <c r="JES1218" s="243">
        <v>7</v>
      </c>
      <c r="JET1218" s="243">
        <v>2</v>
      </c>
      <c r="JEU1218" s="244" t="s">
        <v>236</v>
      </c>
      <c r="JEV1218" s="245">
        <v>111</v>
      </c>
      <c r="JEW1218" s="246">
        <v>211</v>
      </c>
      <c r="JEX1218" s="247" t="e">
        <f>JEX1235+JEX1277+JEX1308+JEX1324+JEX1346+JEX1378+JEX1394+JEX1415+JEX1430+JEX1460+#REF!+JEX1500+#REF!+JEX1512+#REF!</f>
        <v>#REF!</v>
      </c>
      <c r="JEY1218" s="241" t="s">
        <v>29</v>
      </c>
      <c r="JEZ1218" s="242" t="s">
        <v>25</v>
      </c>
      <c r="JFA1218" s="243">
        <v>7</v>
      </c>
      <c r="JFB1218" s="243">
        <v>2</v>
      </c>
      <c r="JFC1218" s="244" t="s">
        <v>236</v>
      </c>
      <c r="JFD1218" s="245">
        <v>111</v>
      </c>
      <c r="JFE1218" s="246">
        <v>211</v>
      </c>
      <c r="JFF1218" s="247" t="e">
        <f>JFF1235+JFF1277+JFF1308+JFF1324+JFF1346+JFF1378+JFF1394+JFF1415+JFF1430+JFF1460+#REF!+JFF1500+#REF!+JFF1512+#REF!</f>
        <v>#REF!</v>
      </c>
      <c r="JFG1218" s="241" t="s">
        <v>29</v>
      </c>
      <c r="JFH1218" s="242" t="s">
        <v>25</v>
      </c>
      <c r="JFI1218" s="243">
        <v>7</v>
      </c>
      <c r="JFJ1218" s="243">
        <v>2</v>
      </c>
      <c r="JFK1218" s="244" t="s">
        <v>236</v>
      </c>
      <c r="JFL1218" s="245">
        <v>111</v>
      </c>
      <c r="JFM1218" s="246">
        <v>211</v>
      </c>
      <c r="JFN1218" s="247" t="e">
        <f>JFN1235+JFN1277+JFN1308+JFN1324+JFN1346+JFN1378+JFN1394+JFN1415+JFN1430+JFN1460+#REF!+JFN1500+#REF!+JFN1512+#REF!</f>
        <v>#REF!</v>
      </c>
      <c r="JFO1218" s="241" t="s">
        <v>29</v>
      </c>
      <c r="JFP1218" s="242" t="s">
        <v>25</v>
      </c>
      <c r="JFQ1218" s="243">
        <v>7</v>
      </c>
      <c r="JFR1218" s="243">
        <v>2</v>
      </c>
      <c r="JFS1218" s="244" t="s">
        <v>236</v>
      </c>
      <c r="JFT1218" s="245">
        <v>111</v>
      </c>
      <c r="JFU1218" s="246">
        <v>211</v>
      </c>
      <c r="JFV1218" s="247" t="e">
        <f>JFV1235+JFV1277+JFV1308+JFV1324+JFV1346+JFV1378+JFV1394+JFV1415+JFV1430+JFV1460+#REF!+JFV1500+#REF!+JFV1512+#REF!</f>
        <v>#REF!</v>
      </c>
      <c r="JFW1218" s="241" t="s">
        <v>29</v>
      </c>
      <c r="JFX1218" s="242" t="s">
        <v>25</v>
      </c>
      <c r="JFY1218" s="243">
        <v>7</v>
      </c>
      <c r="JFZ1218" s="243">
        <v>2</v>
      </c>
      <c r="JGA1218" s="244" t="s">
        <v>236</v>
      </c>
      <c r="JGB1218" s="245">
        <v>111</v>
      </c>
      <c r="JGC1218" s="246">
        <v>211</v>
      </c>
      <c r="JGD1218" s="247" t="e">
        <f>JGD1235+JGD1277+JGD1308+JGD1324+JGD1346+JGD1378+JGD1394+JGD1415+JGD1430+JGD1460+#REF!+JGD1500+#REF!+JGD1512+#REF!</f>
        <v>#REF!</v>
      </c>
      <c r="JGE1218" s="241" t="s">
        <v>29</v>
      </c>
      <c r="JGF1218" s="242" t="s">
        <v>25</v>
      </c>
      <c r="JGG1218" s="243">
        <v>7</v>
      </c>
      <c r="JGH1218" s="243">
        <v>2</v>
      </c>
      <c r="JGI1218" s="244" t="s">
        <v>236</v>
      </c>
      <c r="JGJ1218" s="245">
        <v>111</v>
      </c>
      <c r="JGK1218" s="246">
        <v>211</v>
      </c>
      <c r="JGL1218" s="247" t="e">
        <f>JGL1235+JGL1277+JGL1308+JGL1324+JGL1346+JGL1378+JGL1394+JGL1415+JGL1430+JGL1460+#REF!+JGL1500+#REF!+JGL1512+#REF!</f>
        <v>#REF!</v>
      </c>
      <c r="JGM1218" s="241" t="s">
        <v>29</v>
      </c>
      <c r="JGN1218" s="242" t="s">
        <v>25</v>
      </c>
      <c r="JGO1218" s="243">
        <v>7</v>
      </c>
      <c r="JGP1218" s="243">
        <v>2</v>
      </c>
      <c r="JGQ1218" s="244" t="s">
        <v>236</v>
      </c>
      <c r="JGR1218" s="245">
        <v>111</v>
      </c>
      <c r="JGS1218" s="246">
        <v>211</v>
      </c>
      <c r="JGT1218" s="247" t="e">
        <f>JGT1235+JGT1277+JGT1308+JGT1324+JGT1346+JGT1378+JGT1394+JGT1415+JGT1430+JGT1460+#REF!+JGT1500+#REF!+JGT1512+#REF!</f>
        <v>#REF!</v>
      </c>
      <c r="JGU1218" s="241" t="s">
        <v>29</v>
      </c>
      <c r="JGV1218" s="242" t="s">
        <v>25</v>
      </c>
      <c r="JGW1218" s="243">
        <v>7</v>
      </c>
      <c r="JGX1218" s="243">
        <v>2</v>
      </c>
      <c r="JGY1218" s="244" t="s">
        <v>236</v>
      </c>
      <c r="JGZ1218" s="245">
        <v>111</v>
      </c>
      <c r="JHA1218" s="246">
        <v>211</v>
      </c>
      <c r="JHB1218" s="247" t="e">
        <f>JHB1235+JHB1277+JHB1308+JHB1324+JHB1346+JHB1378+JHB1394+JHB1415+JHB1430+JHB1460+#REF!+JHB1500+#REF!+JHB1512+#REF!</f>
        <v>#REF!</v>
      </c>
      <c r="JHC1218" s="241" t="s">
        <v>29</v>
      </c>
      <c r="JHD1218" s="242" t="s">
        <v>25</v>
      </c>
      <c r="JHE1218" s="243">
        <v>7</v>
      </c>
      <c r="JHF1218" s="243">
        <v>2</v>
      </c>
      <c r="JHG1218" s="244" t="s">
        <v>236</v>
      </c>
      <c r="JHH1218" s="245">
        <v>111</v>
      </c>
      <c r="JHI1218" s="246">
        <v>211</v>
      </c>
      <c r="JHJ1218" s="247" t="e">
        <f>JHJ1235+JHJ1277+JHJ1308+JHJ1324+JHJ1346+JHJ1378+JHJ1394+JHJ1415+JHJ1430+JHJ1460+#REF!+JHJ1500+#REF!+JHJ1512+#REF!</f>
        <v>#REF!</v>
      </c>
      <c r="JHK1218" s="241" t="s">
        <v>29</v>
      </c>
      <c r="JHL1218" s="242" t="s">
        <v>25</v>
      </c>
      <c r="JHM1218" s="243">
        <v>7</v>
      </c>
      <c r="JHN1218" s="243">
        <v>2</v>
      </c>
      <c r="JHO1218" s="244" t="s">
        <v>236</v>
      </c>
      <c r="JHP1218" s="245">
        <v>111</v>
      </c>
      <c r="JHQ1218" s="246">
        <v>211</v>
      </c>
      <c r="JHR1218" s="247" t="e">
        <f>JHR1235+JHR1277+JHR1308+JHR1324+JHR1346+JHR1378+JHR1394+JHR1415+JHR1430+JHR1460+#REF!+JHR1500+#REF!+JHR1512+#REF!</f>
        <v>#REF!</v>
      </c>
      <c r="JHS1218" s="241" t="s">
        <v>29</v>
      </c>
      <c r="JHT1218" s="242" t="s">
        <v>25</v>
      </c>
      <c r="JHU1218" s="243">
        <v>7</v>
      </c>
      <c r="JHV1218" s="243">
        <v>2</v>
      </c>
      <c r="JHW1218" s="244" t="s">
        <v>236</v>
      </c>
      <c r="JHX1218" s="245">
        <v>111</v>
      </c>
      <c r="JHY1218" s="246">
        <v>211</v>
      </c>
      <c r="JHZ1218" s="247" t="e">
        <f>JHZ1235+JHZ1277+JHZ1308+JHZ1324+JHZ1346+JHZ1378+JHZ1394+JHZ1415+JHZ1430+JHZ1460+#REF!+JHZ1500+#REF!+JHZ1512+#REF!</f>
        <v>#REF!</v>
      </c>
      <c r="JIA1218" s="241" t="s">
        <v>29</v>
      </c>
      <c r="JIB1218" s="242" t="s">
        <v>25</v>
      </c>
      <c r="JIC1218" s="243">
        <v>7</v>
      </c>
      <c r="JID1218" s="243">
        <v>2</v>
      </c>
      <c r="JIE1218" s="244" t="s">
        <v>236</v>
      </c>
      <c r="JIF1218" s="245">
        <v>111</v>
      </c>
      <c r="JIG1218" s="246">
        <v>211</v>
      </c>
      <c r="JIH1218" s="247" t="e">
        <f>JIH1235+JIH1277+JIH1308+JIH1324+JIH1346+JIH1378+JIH1394+JIH1415+JIH1430+JIH1460+#REF!+JIH1500+#REF!+JIH1512+#REF!</f>
        <v>#REF!</v>
      </c>
      <c r="JII1218" s="241" t="s">
        <v>29</v>
      </c>
      <c r="JIJ1218" s="242" t="s">
        <v>25</v>
      </c>
      <c r="JIK1218" s="243">
        <v>7</v>
      </c>
      <c r="JIL1218" s="243">
        <v>2</v>
      </c>
      <c r="JIM1218" s="244" t="s">
        <v>236</v>
      </c>
      <c r="JIN1218" s="245">
        <v>111</v>
      </c>
      <c r="JIO1218" s="246">
        <v>211</v>
      </c>
      <c r="JIP1218" s="247" t="e">
        <f>JIP1235+JIP1277+JIP1308+JIP1324+JIP1346+JIP1378+JIP1394+JIP1415+JIP1430+JIP1460+#REF!+JIP1500+#REF!+JIP1512+#REF!</f>
        <v>#REF!</v>
      </c>
      <c r="JIQ1218" s="241" t="s">
        <v>29</v>
      </c>
      <c r="JIR1218" s="242" t="s">
        <v>25</v>
      </c>
      <c r="JIS1218" s="243">
        <v>7</v>
      </c>
      <c r="JIT1218" s="243">
        <v>2</v>
      </c>
      <c r="JIU1218" s="244" t="s">
        <v>236</v>
      </c>
      <c r="JIV1218" s="245">
        <v>111</v>
      </c>
      <c r="JIW1218" s="246">
        <v>211</v>
      </c>
      <c r="JIX1218" s="247" t="e">
        <f>JIX1235+JIX1277+JIX1308+JIX1324+JIX1346+JIX1378+JIX1394+JIX1415+JIX1430+JIX1460+#REF!+JIX1500+#REF!+JIX1512+#REF!</f>
        <v>#REF!</v>
      </c>
      <c r="JIY1218" s="241" t="s">
        <v>29</v>
      </c>
      <c r="JIZ1218" s="242" t="s">
        <v>25</v>
      </c>
      <c r="JJA1218" s="243">
        <v>7</v>
      </c>
      <c r="JJB1218" s="243">
        <v>2</v>
      </c>
      <c r="JJC1218" s="244" t="s">
        <v>236</v>
      </c>
      <c r="JJD1218" s="245">
        <v>111</v>
      </c>
      <c r="JJE1218" s="246">
        <v>211</v>
      </c>
      <c r="JJF1218" s="247" t="e">
        <f>JJF1235+JJF1277+JJF1308+JJF1324+JJF1346+JJF1378+JJF1394+JJF1415+JJF1430+JJF1460+#REF!+JJF1500+#REF!+JJF1512+#REF!</f>
        <v>#REF!</v>
      </c>
      <c r="JJG1218" s="241" t="s">
        <v>29</v>
      </c>
      <c r="JJH1218" s="242" t="s">
        <v>25</v>
      </c>
      <c r="JJI1218" s="243">
        <v>7</v>
      </c>
      <c r="JJJ1218" s="243">
        <v>2</v>
      </c>
      <c r="JJK1218" s="244" t="s">
        <v>236</v>
      </c>
      <c r="JJL1218" s="245">
        <v>111</v>
      </c>
      <c r="JJM1218" s="246">
        <v>211</v>
      </c>
      <c r="JJN1218" s="247" t="e">
        <f>JJN1235+JJN1277+JJN1308+JJN1324+JJN1346+JJN1378+JJN1394+JJN1415+JJN1430+JJN1460+#REF!+JJN1500+#REF!+JJN1512+#REF!</f>
        <v>#REF!</v>
      </c>
      <c r="JJO1218" s="241" t="s">
        <v>29</v>
      </c>
      <c r="JJP1218" s="242" t="s">
        <v>25</v>
      </c>
      <c r="JJQ1218" s="243">
        <v>7</v>
      </c>
      <c r="JJR1218" s="243">
        <v>2</v>
      </c>
      <c r="JJS1218" s="244" t="s">
        <v>236</v>
      </c>
      <c r="JJT1218" s="245">
        <v>111</v>
      </c>
      <c r="JJU1218" s="246">
        <v>211</v>
      </c>
      <c r="JJV1218" s="247" t="e">
        <f>JJV1235+JJV1277+JJV1308+JJV1324+JJV1346+JJV1378+JJV1394+JJV1415+JJV1430+JJV1460+#REF!+JJV1500+#REF!+JJV1512+#REF!</f>
        <v>#REF!</v>
      </c>
      <c r="JJW1218" s="241" t="s">
        <v>29</v>
      </c>
      <c r="JJX1218" s="242" t="s">
        <v>25</v>
      </c>
      <c r="JJY1218" s="243">
        <v>7</v>
      </c>
      <c r="JJZ1218" s="243">
        <v>2</v>
      </c>
      <c r="JKA1218" s="244" t="s">
        <v>236</v>
      </c>
      <c r="JKB1218" s="245">
        <v>111</v>
      </c>
      <c r="JKC1218" s="246">
        <v>211</v>
      </c>
      <c r="JKD1218" s="247" t="e">
        <f>JKD1235+JKD1277+JKD1308+JKD1324+JKD1346+JKD1378+JKD1394+JKD1415+JKD1430+JKD1460+#REF!+JKD1500+#REF!+JKD1512+#REF!</f>
        <v>#REF!</v>
      </c>
      <c r="JKE1218" s="241" t="s">
        <v>29</v>
      </c>
      <c r="JKF1218" s="242" t="s">
        <v>25</v>
      </c>
      <c r="JKG1218" s="243">
        <v>7</v>
      </c>
      <c r="JKH1218" s="243">
        <v>2</v>
      </c>
      <c r="JKI1218" s="244" t="s">
        <v>236</v>
      </c>
      <c r="JKJ1218" s="245">
        <v>111</v>
      </c>
      <c r="JKK1218" s="246">
        <v>211</v>
      </c>
      <c r="JKL1218" s="247" t="e">
        <f>JKL1235+JKL1277+JKL1308+JKL1324+JKL1346+JKL1378+JKL1394+JKL1415+JKL1430+JKL1460+#REF!+JKL1500+#REF!+JKL1512+#REF!</f>
        <v>#REF!</v>
      </c>
      <c r="JKM1218" s="241" t="s">
        <v>29</v>
      </c>
      <c r="JKN1218" s="242" t="s">
        <v>25</v>
      </c>
      <c r="JKO1218" s="243">
        <v>7</v>
      </c>
      <c r="JKP1218" s="243">
        <v>2</v>
      </c>
      <c r="JKQ1218" s="244" t="s">
        <v>236</v>
      </c>
      <c r="JKR1218" s="245">
        <v>111</v>
      </c>
      <c r="JKS1218" s="246">
        <v>211</v>
      </c>
      <c r="JKT1218" s="247" t="e">
        <f>JKT1235+JKT1277+JKT1308+JKT1324+JKT1346+JKT1378+JKT1394+JKT1415+JKT1430+JKT1460+#REF!+JKT1500+#REF!+JKT1512+#REF!</f>
        <v>#REF!</v>
      </c>
      <c r="JKU1218" s="241" t="s">
        <v>29</v>
      </c>
      <c r="JKV1218" s="242" t="s">
        <v>25</v>
      </c>
      <c r="JKW1218" s="243">
        <v>7</v>
      </c>
      <c r="JKX1218" s="243">
        <v>2</v>
      </c>
      <c r="JKY1218" s="244" t="s">
        <v>236</v>
      </c>
      <c r="JKZ1218" s="245">
        <v>111</v>
      </c>
      <c r="JLA1218" s="246">
        <v>211</v>
      </c>
      <c r="JLB1218" s="247" t="e">
        <f>JLB1235+JLB1277+JLB1308+JLB1324+JLB1346+JLB1378+JLB1394+JLB1415+JLB1430+JLB1460+#REF!+JLB1500+#REF!+JLB1512+#REF!</f>
        <v>#REF!</v>
      </c>
      <c r="JLC1218" s="241" t="s">
        <v>29</v>
      </c>
      <c r="JLD1218" s="242" t="s">
        <v>25</v>
      </c>
      <c r="JLE1218" s="243">
        <v>7</v>
      </c>
      <c r="JLF1218" s="243">
        <v>2</v>
      </c>
      <c r="JLG1218" s="244" t="s">
        <v>236</v>
      </c>
      <c r="JLH1218" s="245">
        <v>111</v>
      </c>
      <c r="JLI1218" s="246">
        <v>211</v>
      </c>
      <c r="JLJ1218" s="247" t="e">
        <f>JLJ1235+JLJ1277+JLJ1308+JLJ1324+JLJ1346+JLJ1378+JLJ1394+JLJ1415+JLJ1430+JLJ1460+#REF!+JLJ1500+#REF!+JLJ1512+#REF!</f>
        <v>#REF!</v>
      </c>
      <c r="JLK1218" s="241" t="s">
        <v>29</v>
      </c>
      <c r="JLL1218" s="242" t="s">
        <v>25</v>
      </c>
      <c r="JLM1218" s="243">
        <v>7</v>
      </c>
      <c r="JLN1218" s="243">
        <v>2</v>
      </c>
      <c r="JLO1218" s="244" t="s">
        <v>236</v>
      </c>
      <c r="JLP1218" s="245">
        <v>111</v>
      </c>
      <c r="JLQ1218" s="246">
        <v>211</v>
      </c>
      <c r="JLR1218" s="247" t="e">
        <f>JLR1235+JLR1277+JLR1308+JLR1324+JLR1346+JLR1378+JLR1394+JLR1415+JLR1430+JLR1460+#REF!+JLR1500+#REF!+JLR1512+#REF!</f>
        <v>#REF!</v>
      </c>
      <c r="JLS1218" s="241" t="s">
        <v>29</v>
      </c>
      <c r="JLT1218" s="242" t="s">
        <v>25</v>
      </c>
      <c r="JLU1218" s="243">
        <v>7</v>
      </c>
      <c r="JLV1218" s="243">
        <v>2</v>
      </c>
      <c r="JLW1218" s="244" t="s">
        <v>236</v>
      </c>
      <c r="JLX1218" s="245">
        <v>111</v>
      </c>
      <c r="JLY1218" s="246">
        <v>211</v>
      </c>
      <c r="JLZ1218" s="247" t="e">
        <f>JLZ1235+JLZ1277+JLZ1308+JLZ1324+JLZ1346+JLZ1378+JLZ1394+JLZ1415+JLZ1430+JLZ1460+#REF!+JLZ1500+#REF!+JLZ1512+#REF!</f>
        <v>#REF!</v>
      </c>
      <c r="JMA1218" s="241" t="s">
        <v>29</v>
      </c>
      <c r="JMB1218" s="242" t="s">
        <v>25</v>
      </c>
      <c r="JMC1218" s="243">
        <v>7</v>
      </c>
      <c r="JMD1218" s="243">
        <v>2</v>
      </c>
      <c r="JME1218" s="244" t="s">
        <v>236</v>
      </c>
      <c r="JMF1218" s="245">
        <v>111</v>
      </c>
      <c r="JMG1218" s="246">
        <v>211</v>
      </c>
      <c r="JMH1218" s="247" t="e">
        <f>JMH1235+JMH1277+JMH1308+JMH1324+JMH1346+JMH1378+JMH1394+JMH1415+JMH1430+JMH1460+#REF!+JMH1500+#REF!+JMH1512+#REF!</f>
        <v>#REF!</v>
      </c>
      <c r="JMI1218" s="241" t="s">
        <v>29</v>
      </c>
      <c r="JMJ1218" s="242" t="s">
        <v>25</v>
      </c>
      <c r="JMK1218" s="243">
        <v>7</v>
      </c>
      <c r="JML1218" s="243">
        <v>2</v>
      </c>
      <c r="JMM1218" s="244" t="s">
        <v>236</v>
      </c>
      <c r="JMN1218" s="245">
        <v>111</v>
      </c>
      <c r="JMO1218" s="246">
        <v>211</v>
      </c>
      <c r="JMP1218" s="247" t="e">
        <f>JMP1235+JMP1277+JMP1308+JMP1324+JMP1346+JMP1378+JMP1394+JMP1415+JMP1430+JMP1460+#REF!+JMP1500+#REF!+JMP1512+#REF!</f>
        <v>#REF!</v>
      </c>
      <c r="JMQ1218" s="241" t="s">
        <v>29</v>
      </c>
      <c r="JMR1218" s="242" t="s">
        <v>25</v>
      </c>
      <c r="JMS1218" s="243">
        <v>7</v>
      </c>
      <c r="JMT1218" s="243">
        <v>2</v>
      </c>
      <c r="JMU1218" s="244" t="s">
        <v>236</v>
      </c>
      <c r="JMV1218" s="245">
        <v>111</v>
      </c>
      <c r="JMW1218" s="246">
        <v>211</v>
      </c>
      <c r="JMX1218" s="247" t="e">
        <f>JMX1235+JMX1277+JMX1308+JMX1324+JMX1346+JMX1378+JMX1394+JMX1415+JMX1430+JMX1460+#REF!+JMX1500+#REF!+JMX1512+#REF!</f>
        <v>#REF!</v>
      </c>
      <c r="JMY1218" s="241" t="s">
        <v>29</v>
      </c>
      <c r="JMZ1218" s="242" t="s">
        <v>25</v>
      </c>
      <c r="JNA1218" s="243">
        <v>7</v>
      </c>
      <c r="JNB1218" s="243">
        <v>2</v>
      </c>
      <c r="JNC1218" s="244" t="s">
        <v>236</v>
      </c>
      <c r="JND1218" s="245">
        <v>111</v>
      </c>
      <c r="JNE1218" s="246">
        <v>211</v>
      </c>
      <c r="JNF1218" s="247" t="e">
        <f>JNF1235+JNF1277+JNF1308+JNF1324+JNF1346+JNF1378+JNF1394+JNF1415+JNF1430+JNF1460+#REF!+JNF1500+#REF!+JNF1512+#REF!</f>
        <v>#REF!</v>
      </c>
      <c r="JNG1218" s="241" t="s">
        <v>29</v>
      </c>
      <c r="JNH1218" s="242" t="s">
        <v>25</v>
      </c>
      <c r="JNI1218" s="243">
        <v>7</v>
      </c>
      <c r="JNJ1218" s="243">
        <v>2</v>
      </c>
      <c r="JNK1218" s="244" t="s">
        <v>236</v>
      </c>
      <c r="JNL1218" s="245">
        <v>111</v>
      </c>
      <c r="JNM1218" s="246">
        <v>211</v>
      </c>
      <c r="JNN1218" s="247" t="e">
        <f>JNN1235+JNN1277+JNN1308+JNN1324+JNN1346+JNN1378+JNN1394+JNN1415+JNN1430+JNN1460+#REF!+JNN1500+#REF!+JNN1512+#REF!</f>
        <v>#REF!</v>
      </c>
      <c r="JNO1218" s="241" t="s">
        <v>29</v>
      </c>
      <c r="JNP1218" s="242" t="s">
        <v>25</v>
      </c>
      <c r="JNQ1218" s="243">
        <v>7</v>
      </c>
      <c r="JNR1218" s="243">
        <v>2</v>
      </c>
      <c r="JNS1218" s="244" t="s">
        <v>236</v>
      </c>
      <c r="JNT1218" s="245">
        <v>111</v>
      </c>
      <c r="JNU1218" s="246">
        <v>211</v>
      </c>
      <c r="JNV1218" s="247" t="e">
        <f>JNV1235+JNV1277+JNV1308+JNV1324+JNV1346+JNV1378+JNV1394+JNV1415+JNV1430+JNV1460+#REF!+JNV1500+#REF!+JNV1512+#REF!</f>
        <v>#REF!</v>
      </c>
      <c r="JNW1218" s="241" t="s">
        <v>29</v>
      </c>
      <c r="JNX1218" s="242" t="s">
        <v>25</v>
      </c>
      <c r="JNY1218" s="243">
        <v>7</v>
      </c>
      <c r="JNZ1218" s="243">
        <v>2</v>
      </c>
      <c r="JOA1218" s="244" t="s">
        <v>236</v>
      </c>
      <c r="JOB1218" s="245">
        <v>111</v>
      </c>
      <c r="JOC1218" s="246">
        <v>211</v>
      </c>
      <c r="JOD1218" s="247" t="e">
        <f>JOD1235+JOD1277+JOD1308+JOD1324+JOD1346+JOD1378+JOD1394+JOD1415+JOD1430+JOD1460+#REF!+JOD1500+#REF!+JOD1512+#REF!</f>
        <v>#REF!</v>
      </c>
      <c r="JOE1218" s="241" t="s">
        <v>29</v>
      </c>
      <c r="JOF1218" s="242" t="s">
        <v>25</v>
      </c>
      <c r="JOG1218" s="243">
        <v>7</v>
      </c>
      <c r="JOH1218" s="243">
        <v>2</v>
      </c>
      <c r="JOI1218" s="244" t="s">
        <v>236</v>
      </c>
      <c r="JOJ1218" s="245">
        <v>111</v>
      </c>
      <c r="JOK1218" s="246">
        <v>211</v>
      </c>
      <c r="JOL1218" s="247" t="e">
        <f>JOL1235+JOL1277+JOL1308+JOL1324+JOL1346+JOL1378+JOL1394+JOL1415+JOL1430+JOL1460+#REF!+JOL1500+#REF!+JOL1512+#REF!</f>
        <v>#REF!</v>
      </c>
      <c r="JOM1218" s="241" t="s">
        <v>29</v>
      </c>
      <c r="JON1218" s="242" t="s">
        <v>25</v>
      </c>
      <c r="JOO1218" s="243">
        <v>7</v>
      </c>
      <c r="JOP1218" s="243">
        <v>2</v>
      </c>
      <c r="JOQ1218" s="244" t="s">
        <v>236</v>
      </c>
      <c r="JOR1218" s="245">
        <v>111</v>
      </c>
      <c r="JOS1218" s="246">
        <v>211</v>
      </c>
      <c r="JOT1218" s="247" t="e">
        <f>JOT1235+JOT1277+JOT1308+JOT1324+JOT1346+JOT1378+JOT1394+JOT1415+JOT1430+JOT1460+#REF!+JOT1500+#REF!+JOT1512+#REF!</f>
        <v>#REF!</v>
      </c>
      <c r="JOU1218" s="241" t="s">
        <v>29</v>
      </c>
      <c r="JOV1218" s="242" t="s">
        <v>25</v>
      </c>
      <c r="JOW1218" s="243">
        <v>7</v>
      </c>
      <c r="JOX1218" s="243">
        <v>2</v>
      </c>
      <c r="JOY1218" s="244" t="s">
        <v>236</v>
      </c>
      <c r="JOZ1218" s="245">
        <v>111</v>
      </c>
      <c r="JPA1218" s="246">
        <v>211</v>
      </c>
      <c r="JPB1218" s="247" t="e">
        <f>JPB1235+JPB1277+JPB1308+JPB1324+JPB1346+JPB1378+JPB1394+JPB1415+JPB1430+JPB1460+#REF!+JPB1500+#REF!+JPB1512+#REF!</f>
        <v>#REF!</v>
      </c>
      <c r="JPC1218" s="241" t="s">
        <v>29</v>
      </c>
      <c r="JPD1218" s="242" t="s">
        <v>25</v>
      </c>
      <c r="JPE1218" s="243">
        <v>7</v>
      </c>
      <c r="JPF1218" s="243">
        <v>2</v>
      </c>
      <c r="JPG1218" s="244" t="s">
        <v>236</v>
      </c>
      <c r="JPH1218" s="245">
        <v>111</v>
      </c>
      <c r="JPI1218" s="246">
        <v>211</v>
      </c>
      <c r="JPJ1218" s="247" t="e">
        <f>JPJ1235+JPJ1277+JPJ1308+JPJ1324+JPJ1346+JPJ1378+JPJ1394+JPJ1415+JPJ1430+JPJ1460+#REF!+JPJ1500+#REF!+JPJ1512+#REF!</f>
        <v>#REF!</v>
      </c>
      <c r="JPK1218" s="241" t="s">
        <v>29</v>
      </c>
      <c r="JPL1218" s="242" t="s">
        <v>25</v>
      </c>
      <c r="JPM1218" s="243">
        <v>7</v>
      </c>
      <c r="JPN1218" s="243">
        <v>2</v>
      </c>
      <c r="JPO1218" s="244" t="s">
        <v>236</v>
      </c>
      <c r="JPP1218" s="245">
        <v>111</v>
      </c>
      <c r="JPQ1218" s="246">
        <v>211</v>
      </c>
      <c r="JPR1218" s="247" t="e">
        <f>JPR1235+JPR1277+JPR1308+JPR1324+JPR1346+JPR1378+JPR1394+JPR1415+JPR1430+JPR1460+#REF!+JPR1500+#REF!+JPR1512+#REF!</f>
        <v>#REF!</v>
      </c>
      <c r="JPS1218" s="241" t="s">
        <v>29</v>
      </c>
      <c r="JPT1218" s="242" t="s">
        <v>25</v>
      </c>
      <c r="JPU1218" s="243">
        <v>7</v>
      </c>
      <c r="JPV1218" s="243">
        <v>2</v>
      </c>
      <c r="JPW1218" s="244" t="s">
        <v>236</v>
      </c>
      <c r="JPX1218" s="245">
        <v>111</v>
      </c>
      <c r="JPY1218" s="246">
        <v>211</v>
      </c>
      <c r="JPZ1218" s="247" t="e">
        <f>JPZ1235+JPZ1277+JPZ1308+JPZ1324+JPZ1346+JPZ1378+JPZ1394+JPZ1415+JPZ1430+JPZ1460+#REF!+JPZ1500+#REF!+JPZ1512+#REF!</f>
        <v>#REF!</v>
      </c>
      <c r="JQA1218" s="241" t="s">
        <v>29</v>
      </c>
      <c r="JQB1218" s="242" t="s">
        <v>25</v>
      </c>
      <c r="JQC1218" s="243">
        <v>7</v>
      </c>
      <c r="JQD1218" s="243">
        <v>2</v>
      </c>
      <c r="JQE1218" s="244" t="s">
        <v>236</v>
      </c>
      <c r="JQF1218" s="245">
        <v>111</v>
      </c>
      <c r="JQG1218" s="246">
        <v>211</v>
      </c>
      <c r="JQH1218" s="247" t="e">
        <f>JQH1235+JQH1277+JQH1308+JQH1324+JQH1346+JQH1378+JQH1394+JQH1415+JQH1430+JQH1460+#REF!+JQH1500+#REF!+JQH1512+#REF!</f>
        <v>#REF!</v>
      </c>
      <c r="JQI1218" s="241" t="s">
        <v>29</v>
      </c>
      <c r="JQJ1218" s="242" t="s">
        <v>25</v>
      </c>
      <c r="JQK1218" s="243">
        <v>7</v>
      </c>
      <c r="JQL1218" s="243">
        <v>2</v>
      </c>
      <c r="JQM1218" s="244" t="s">
        <v>236</v>
      </c>
      <c r="JQN1218" s="245">
        <v>111</v>
      </c>
      <c r="JQO1218" s="246">
        <v>211</v>
      </c>
      <c r="JQP1218" s="247" t="e">
        <f>JQP1235+JQP1277+JQP1308+JQP1324+JQP1346+JQP1378+JQP1394+JQP1415+JQP1430+JQP1460+#REF!+JQP1500+#REF!+JQP1512+#REF!</f>
        <v>#REF!</v>
      </c>
      <c r="JQQ1218" s="241" t="s">
        <v>29</v>
      </c>
      <c r="JQR1218" s="242" t="s">
        <v>25</v>
      </c>
      <c r="JQS1218" s="243">
        <v>7</v>
      </c>
      <c r="JQT1218" s="243">
        <v>2</v>
      </c>
      <c r="JQU1218" s="244" t="s">
        <v>236</v>
      </c>
      <c r="JQV1218" s="245">
        <v>111</v>
      </c>
      <c r="JQW1218" s="246">
        <v>211</v>
      </c>
      <c r="JQX1218" s="247" t="e">
        <f>JQX1235+JQX1277+JQX1308+JQX1324+JQX1346+JQX1378+JQX1394+JQX1415+JQX1430+JQX1460+#REF!+JQX1500+#REF!+JQX1512+#REF!</f>
        <v>#REF!</v>
      </c>
      <c r="JQY1218" s="241" t="s">
        <v>29</v>
      </c>
      <c r="JQZ1218" s="242" t="s">
        <v>25</v>
      </c>
      <c r="JRA1218" s="243">
        <v>7</v>
      </c>
      <c r="JRB1218" s="243">
        <v>2</v>
      </c>
      <c r="JRC1218" s="244" t="s">
        <v>236</v>
      </c>
      <c r="JRD1218" s="245">
        <v>111</v>
      </c>
      <c r="JRE1218" s="246">
        <v>211</v>
      </c>
      <c r="JRF1218" s="247" t="e">
        <f>JRF1235+JRF1277+JRF1308+JRF1324+JRF1346+JRF1378+JRF1394+JRF1415+JRF1430+JRF1460+#REF!+JRF1500+#REF!+JRF1512+#REF!</f>
        <v>#REF!</v>
      </c>
      <c r="JRG1218" s="241" t="s">
        <v>29</v>
      </c>
      <c r="JRH1218" s="242" t="s">
        <v>25</v>
      </c>
      <c r="JRI1218" s="243">
        <v>7</v>
      </c>
      <c r="JRJ1218" s="243">
        <v>2</v>
      </c>
      <c r="JRK1218" s="244" t="s">
        <v>236</v>
      </c>
      <c r="JRL1218" s="245">
        <v>111</v>
      </c>
      <c r="JRM1218" s="246">
        <v>211</v>
      </c>
      <c r="JRN1218" s="247" t="e">
        <f>JRN1235+JRN1277+JRN1308+JRN1324+JRN1346+JRN1378+JRN1394+JRN1415+JRN1430+JRN1460+#REF!+JRN1500+#REF!+JRN1512+#REF!</f>
        <v>#REF!</v>
      </c>
      <c r="JRO1218" s="241" t="s">
        <v>29</v>
      </c>
      <c r="JRP1218" s="242" t="s">
        <v>25</v>
      </c>
      <c r="JRQ1218" s="243">
        <v>7</v>
      </c>
      <c r="JRR1218" s="243">
        <v>2</v>
      </c>
      <c r="JRS1218" s="244" t="s">
        <v>236</v>
      </c>
      <c r="JRT1218" s="245">
        <v>111</v>
      </c>
      <c r="JRU1218" s="246">
        <v>211</v>
      </c>
      <c r="JRV1218" s="247" t="e">
        <f>JRV1235+JRV1277+JRV1308+JRV1324+JRV1346+JRV1378+JRV1394+JRV1415+JRV1430+JRV1460+#REF!+JRV1500+#REF!+JRV1512+#REF!</f>
        <v>#REF!</v>
      </c>
      <c r="JRW1218" s="241" t="s">
        <v>29</v>
      </c>
      <c r="JRX1218" s="242" t="s">
        <v>25</v>
      </c>
      <c r="JRY1218" s="243">
        <v>7</v>
      </c>
      <c r="JRZ1218" s="243">
        <v>2</v>
      </c>
      <c r="JSA1218" s="244" t="s">
        <v>236</v>
      </c>
      <c r="JSB1218" s="245">
        <v>111</v>
      </c>
      <c r="JSC1218" s="246">
        <v>211</v>
      </c>
      <c r="JSD1218" s="247" t="e">
        <f>JSD1235+JSD1277+JSD1308+JSD1324+JSD1346+JSD1378+JSD1394+JSD1415+JSD1430+JSD1460+#REF!+JSD1500+#REF!+JSD1512+#REF!</f>
        <v>#REF!</v>
      </c>
      <c r="JSE1218" s="241" t="s">
        <v>29</v>
      </c>
      <c r="JSF1218" s="242" t="s">
        <v>25</v>
      </c>
      <c r="JSG1218" s="243">
        <v>7</v>
      </c>
      <c r="JSH1218" s="243">
        <v>2</v>
      </c>
      <c r="JSI1218" s="244" t="s">
        <v>236</v>
      </c>
      <c r="JSJ1218" s="245">
        <v>111</v>
      </c>
      <c r="JSK1218" s="246">
        <v>211</v>
      </c>
      <c r="JSL1218" s="247" t="e">
        <f>JSL1235+JSL1277+JSL1308+JSL1324+JSL1346+JSL1378+JSL1394+JSL1415+JSL1430+JSL1460+#REF!+JSL1500+#REF!+JSL1512+#REF!</f>
        <v>#REF!</v>
      </c>
      <c r="JSM1218" s="241" t="s">
        <v>29</v>
      </c>
      <c r="JSN1218" s="242" t="s">
        <v>25</v>
      </c>
      <c r="JSO1218" s="243">
        <v>7</v>
      </c>
      <c r="JSP1218" s="243">
        <v>2</v>
      </c>
      <c r="JSQ1218" s="244" t="s">
        <v>236</v>
      </c>
      <c r="JSR1218" s="245">
        <v>111</v>
      </c>
      <c r="JSS1218" s="246">
        <v>211</v>
      </c>
      <c r="JST1218" s="247" t="e">
        <f>JST1235+JST1277+JST1308+JST1324+JST1346+JST1378+JST1394+JST1415+JST1430+JST1460+#REF!+JST1500+#REF!+JST1512+#REF!</f>
        <v>#REF!</v>
      </c>
      <c r="JSU1218" s="241" t="s">
        <v>29</v>
      </c>
      <c r="JSV1218" s="242" t="s">
        <v>25</v>
      </c>
      <c r="JSW1218" s="243">
        <v>7</v>
      </c>
      <c r="JSX1218" s="243">
        <v>2</v>
      </c>
      <c r="JSY1218" s="244" t="s">
        <v>236</v>
      </c>
      <c r="JSZ1218" s="245">
        <v>111</v>
      </c>
      <c r="JTA1218" s="246">
        <v>211</v>
      </c>
      <c r="JTB1218" s="247" t="e">
        <f>JTB1235+JTB1277+JTB1308+JTB1324+JTB1346+JTB1378+JTB1394+JTB1415+JTB1430+JTB1460+#REF!+JTB1500+#REF!+JTB1512+#REF!</f>
        <v>#REF!</v>
      </c>
      <c r="JTC1218" s="241" t="s">
        <v>29</v>
      </c>
      <c r="JTD1218" s="242" t="s">
        <v>25</v>
      </c>
      <c r="JTE1218" s="243">
        <v>7</v>
      </c>
      <c r="JTF1218" s="243">
        <v>2</v>
      </c>
      <c r="JTG1218" s="244" t="s">
        <v>236</v>
      </c>
      <c r="JTH1218" s="245">
        <v>111</v>
      </c>
      <c r="JTI1218" s="246">
        <v>211</v>
      </c>
      <c r="JTJ1218" s="247" t="e">
        <f>JTJ1235+JTJ1277+JTJ1308+JTJ1324+JTJ1346+JTJ1378+JTJ1394+JTJ1415+JTJ1430+JTJ1460+#REF!+JTJ1500+#REF!+JTJ1512+#REF!</f>
        <v>#REF!</v>
      </c>
      <c r="JTK1218" s="241" t="s">
        <v>29</v>
      </c>
      <c r="JTL1218" s="242" t="s">
        <v>25</v>
      </c>
      <c r="JTM1218" s="243">
        <v>7</v>
      </c>
      <c r="JTN1218" s="243">
        <v>2</v>
      </c>
      <c r="JTO1218" s="244" t="s">
        <v>236</v>
      </c>
      <c r="JTP1218" s="245">
        <v>111</v>
      </c>
      <c r="JTQ1218" s="246">
        <v>211</v>
      </c>
      <c r="JTR1218" s="247" t="e">
        <f>JTR1235+JTR1277+JTR1308+JTR1324+JTR1346+JTR1378+JTR1394+JTR1415+JTR1430+JTR1460+#REF!+JTR1500+#REF!+JTR1512+#REF!</f>
        <v>#REF!</v>
      </c>
      <c r="JTS1218" s="241" t="s">
        <v>29</v>
      </c>
      <c r="JTT1218" s="242" t="s">
        <v>25</v>
      </c>
      <c r="JTU1218" s="243">
        <v>7</v>
      </c>
      <c r="JTV1218" s="243">
        <v>2</v>
      </c>
      <c r="JTW1218" s="244" t="s">
        <v>236</v>
      </c>
      <c r="JTX1218" s="245">
        <v>111</v>
      </c>
      <c r="JTY1218" s="246">
        <v>211</v>
      </c>
      <c r="JTZ1218" s="247" t="e">
        <f>JTZ1235+JTZ1277+JTZ1308+JTZ1324+JTZ1346+JTZ1378+JTZ1394+JTZ1415+JTZ1430+JTZ1460+#REF!+JTZ1500+#REF!+JTZ1512+#REF!</f>
        <v>#REF!</v>
      </c>
      <c r="JUA1218" s="241" t="s">
        <v>29</v>
      </c>
      <c r="JUB1218" s="242" t="s">
        <v>25</v>
      </c>
      <c r="JUC1218" s="243">
        <v>7</v>
      </c>
      <c r="JUD1218" s="243">
        <v>2</v>
      </c>
      <c r="JUE1218" s="244" t="s">
        <v>236</v>
      </c>
      <c r="JUF1218" s="245">
        <v>111</v>
      </c>
      <c r="JUG1218" s="246">
        <v>211</v>
      </c>
      <c r="JUH1218" s="247" t="e">
        <f>JUH1235+JUH1277+JUH1308+JUH1324+JUH1346+JUH1378+JUH1394+JUH1415+JUH1430+JUH1460+#REF!+JUH1500+#REF!+JUH1512+#REF!</f>
        <v>#REF!</v>
      </c>
      <c r="JUI1218" s="241" t="s">
        <v>29</v>
      </c>
      <c r="JUJ1218" s="242" t="s">
        <v>25</v>
      </c>
      <c r="JUK1218" s="243">
        <v>7</v>
      </c>
      <c r="JUL1218" s="243">
        <v>2</v>
      </c>
      <c r="JUM1218" s="244" t="s">
        <v>236</v>
      </c>
      <c r="JUN1218" s="245">
        <v>111</v>
      </c>
      <c r="JUO1218" s="246">
        <v>211</v>
      </c>
      <c r="JUP1218" s="247" t="e">
        <f>JUP1235+JUP1277+JUP1308+JUP1324+JUP1346+JUP1378+JUP1394+JUP1415+JUP1430+JUP1460+#REF!+JUP1500+#REF!+JUP1512+#REF!</f>
        <v>#REF!</v>
      </c>
      <c r="JUQ1218" s="241" t="s">
        <v>29</v>
      </c>
      <c r="JUR1218" s="242" t="s">
        <v>25</v>
      </c>
      <c r="JUS1218" s="243">
        <v>7</v>
      </c>
      <c r="JUT1218" s="243">
        <v>2</v>
      </c>
      <c r="JUU1218" s="244" t="s">
        <v>236</v>
      </c>
      <c r="JUV1218" s="245">
        <v>111</v>
      </c>
      <c r="JUW1218" s="246">
        <v>211</v>
      </c>
      <c r="JUX1218" s="247" t="e">
        <f>JUX1235+JUX1277+JUX1308+JUX1324+JUX1346+JUX1378+JUX1394+JUX1415+JUX1430+JUX1460+#REF!+JUX1500+#REF!+JUX1512+#REF!</f>
        <v>#REF!</v>
      </c>
      <c r="JUY1218" s="241" t="s">
        <v>29</v>
      </c>
      <c r="JUZ1218" s="242" t="s">
        <v>25</v>
      </c>
      <c r="JVA1218" s="243">
        <v>7</v>
      </c>
      <c r="JVB1218" s="243">
        <v>2</v>
      </c>
      <c r="JVC1218" s="244" t="s">
        <v>236</v>
      </c>
      <c r="JVD1218" s="245">
        <v>111</v>
      </c>
      <c r="JVE1218" s="246">
        <v>211</v>
      </c>
      <c r="JVF1218" s="247" t="e">
        <f>JVF1235+JVF1277+JVF1308+JVF1324+JVF1346+JVF1378+JVF1394+JVF1415+JVF1430+JVF1460+#REF!+JVF1500+#REF!+JVF1512+#REF!</f>
        <v>#REF!</v>
      </c>
      <c r="JVG1218" s="241" t="s">
        <v>29</v>
      </c>
      <c r="JVH1218" s="242" t="s">
        <v>25</v>
      </c>
      <c r="JVI1218" s="243">
        <v>7</v>
      </c>
      <c r="JVJ1218" s="243">
        <v>2</v>
      </c>
      <c r="JVK1218" s="244" t="s">
        <v>236</v>
      </c>
      <c r="JVL1218" s="245">
        <v>111</v>
      </c>
      <c r="JVM1218" s="246">
        <v>211</v>
      </c>
      <c r="JVN1218" s="247" t="e">
        <f>JVN1235+JVN1277+JVN1308+JVN1324+JVN1346+JVN1378+JVN1394+JVN1415+JVN1430+JVN1460+#REF!+JVN1500+#REF!+JVN1512+#REF!</f>
        <v>#REF!</v>
      </c>
      <c r="JVO1218" s="241" t="s">
        <v>29</v>
      </c>
      <c r="JVP1218" s="242" t="s">
        <v>25</v>
      </c>
      <c r="JVQ1218" s="243">
        <v>7</v>
      </c>
      <c r="JVR1218" s="243">
        <v>2</v>
      </c>
      <c r="JVS1218" s="244" t="s">
        <v>236</v>
      </c>
      <c r="JVT1218" s="245">
        <v>111</v>
      </c>
      <c r="JVU1218" s="246">
        <v>211</v>
      </c>
      <c r="JVV1218" s="247" t="e">
        <f>JVV1235+JVV1277+JVV1308+JVV1324+JVV1346+JVV1378+JVV1394+JVV1415+JVV1430+JVV1460+#REF!+JVV1500+#REF!+JVV1512+#REF!</f>
        <v>#REF!</v>
      </c>
      <c r="JVW1218" s="241" t="s">
        <v>29</v>
      </c>
      <c r="JVX1218" s="242" t="s">
        <v>25</v>
      </c>
      <c r="JVY1218" s="243">
        <v>7</v>
      </c>
      <c r="JVZ1218" s="243">
        <v>2</v>
      </c>
      <c r="JWA1218" s="244" t="s">
        <v>236</v>
      </c>
      <c r="JWB1218" s="245">
        <v>111</v>
      </c>
      <c r="JWC1218" s="246">
        <v>211</v>
      </c>
      <c r="JWD1218" s="247" t="e">
        <f>JWD1235+JWD1277+JWD1308+JWD1324+JWD1346+JWD1378+JWD1394+JWD1415+JWD1430+JWD1460+#REF!+JWD1500+#REF!+JWD1512+#REF!</f>
        <v>#REF!</v>
      </c>
      <c r="JWE1218" s="241" t="s">
        <v>29</v>
      </c>
      <c r="JWF1218" s="242" t="s">
        <v>25</v>
      </c>
      <c r="JWG1218" s="243">
        <v>7</v>
      </c>
      <c r="JWH1218" s="243">
        <v>2</v>
      </c>
      <c r="JWI1218" s="244" t="s">
        <v>236</v>
      </c>
      <c r="JWJ1218" s="245">
        <v>111</v>
      </c>
      <c r="JWK1218" s="246">
        <v>211</v>
      </c>
      <c r="JWL1218" s="247" t="e">
        <f>JWL1235+JWL1277+JWL1308+JWL1324+JWL1346+JWL1378+JWL1394+JWL1415+JWL1430+JWL1460+#REF!+JWL1500+#REF!+JWL1512+#REF!</f>
        <v>#REF!</v>
      </c>
      <c r="JWM1218" s="241" t="s">
        <v>29</v>
      </c>
      <c r="JWN1218" s="242" t="s">
        <v>25</v>
      </c>
      <c r="JWO1218" s="243">
        <v>7</v>
      </c>
      <c r="JWP1218" s="243">
        <v>2</v>
      </c>
      <c r="JWQ1218" s="244" t="s">
        <v>236</v>
      </c>
      <c r="JWR1218" s="245">
        <v>111</v>
      </c>
      <c r="JWS1218" s="246">
        <v>211</v>
      </c>
      <c r="JWT1218" s="247" t="e">
        <f>JWT1235+JWT1277+JWT1308+JWT1324+JWT1346+JWT1378+JWT1394+JWT1415+JWT1430+JWT1460+#REF!+JWT1500+#REF!+JWT1512+#REF!</f>
        <v>#REF!</v>
      </c>
      <c r="JWU1218" s="241" t="s">
        <v>29</v>
      </c>
      <c r="JWV1218" s="242" t="s">
        <v>25</v>
      </c>
      <c r="JWW1218" s="243">
        <v>7</v>
      </c>
      <c r="JWX1218" s="243">
        <v>2</v>
      </c>
      <c r="JWY1218" s="244" t="s">
        <v>236</v>
      </c>
      <c r="JWZ1218" s="245">
        <v>111</v>
      </c>
      <c r="JXA1218" s="246">
        <v>211</v>
      </c>
      <c r="JXB1218" s="247" t="e">
        <f>JXB1235+JXB1277+JXB1308+JXB1324+JXB1346+JXB1378+JXB1394+JXB1415+JXB1430+JXB1460+#REF!+JXB1500+#REF!+JXB1512+#REF!</f>
        <v>#REF!</v>
      </c>
      <c r="JXC1218" s="241" t="s">
        <v>29</v>
      </c>
      <c r="JXD1218" s="242" t="s">
        <v>25</v>
      </c>
      <c r="JXE1218" s="243">
        <v>7</v>
      </c>
      <c r="JXF1218" s="243">
        <v>2</v>
      </c>
      <c r="JXG1218" s="244" t="s">
        <v>236</v>
      </c>
      <c r="JXH1218" s="245">
        <v>111</v>
      </c>
      <c r="JXI1218" s="246">
        <v>211</v>
      </c>
      <c r="JXJ1218" s="247" t="e">
        <f>JXJ1235+JXJ1277+JXJ1308+JXJ1324+JXJ1346+JXJ1378+JXJ1394+JXJ1415+JXJ1430+JXJ1460+#REF!+JXJ1500+#REF!+JXJ1512+#REF!</f>
        <v>#REF!</v>
      </c>
      <c r="JXK1218" s="241" t="s">
        <v>29</v>
      </c>
      <c r="JXL1218" s="242" t="s">
        <v>25</v>
      </c>
      <c r="JXM1218" s="243">
        <v>7</v>
      </c>
      <c r="JXN1218" s="243">
        <v>2</v>
      </c>
      <c r="JXO1218" s="244" t="s">
        <v>236</v>
      </c>
      <c r="JXP1218" s="245">
        <v>111</v>
      </c>
      <c r="JXQ1218" s="246">
        <v>211</v>
      </c>
      <c r="JXR1218" s="247" t="e">
        <f>JXR1235+JXR1277+JXR1308+JXR1324+JXR1346+JXR1378+JXR1394+JXR1415+JXR1430+JXR1460+#REF!+JXR1500+#REF!+JXR1512+#REF!</f>
        <v>#REF!</v>
      </c>
      <c r="JXS1218" s="241" t="s">
        <v>29</v>
      </c>
      <c r="JXT1218" s="242" t="s">
        <v>25</v>
      </c>
      <c r="JXU1218" s="243">
        <v>7</v>
      </c>
      <c r="JXV1218" s="243">
        <v>2</v>
      </c>
      <c r="JXW1218" s="244" t="s">
        <v>236</v>
      </c>
      <c r="JXX1218" s="245">
        <v>111</v>
      </c>
      <c r="JXY1218" s="246">
        <v>211</v>
      </c>
      <c r="JXZ1218" s="247" t="e">
        <f>JXZ1235+JXZ1277+JXZ1308+JXZ1324+JXZ1346+JXZ1378+JXZ1394+JXZ1415+JXZ1430+JXZ1460+#REF!+JXZ1500+#REF!+JXZ1512+#REF!</f>
        <v>#REF!</v>
      </c>
      <c r="JYA1218" s="241" t="s">
        <v>29</v>
      </c>
      <c r="JYB1218" s="242" t="s">
        <v>25</v>
      </c>
      <c r="JYC1218" s="243">
        <v>7</v>
      </c>
      <c r="JYD1218" s="243">
        <v>2</v>
      </c>
      <c r="JYE1218" s="244" t="s">
        <v>236</v>
      </c>
      <c r="JYF1218" s="245">
        <v>111</v>
      </c>
      <c r="JYG1218" s="246">
        <v>211</v>
      </c>
      <c r="JYH1218" s="247" t="e">
        <f>JYH1235+JYH1277+JYH1308+JYH1324+JYH1346+JYH1378+JYH1394+JYH1415+JYH1430+JYH1460+#REF!+JYH1500+#REF!+JYH1512+#REF!</f>
        <v>#REF!</v>
      </c>
      <c r="JYI1218" s="241" t="s">
        <v>29</v>
      </c>
      <c r="JYJ1218" s="242" t="s">
        <v>25</v>
      </c>
      <c r="JYK1218" s="243">
        <v>7</v>
      </c>
      <c r="JYL1218" s="243">
        <v>2</v>
      </c>
      <c r="JYM1218" s="244" t="s">
        <v>236</v>
      </c>
      <c r="JYN1218" s="245">
        <v>111</v>
      </c>
      <c r="JYO1218" s="246">
        <v>211</v>
      </c>
      <c r="JYP1218" s="247" t="e">
        <f>JYP1235+JYP1277+JYP1308+JYP1324+JYP1346+JYP1378+JYP1394+JYP1415+JYP1430+JYP1460+#REF!+JYP1500+#REF!+JYP1512+#REF!</f>
        <v>#REF!</v>
      </c>
      <c r="JYQ1218" s="241" t="s">
        <v>29</v>
      </c>
      <c r="JYR1218" s="242" t="s">
        <v>25</v>
      </c>
      <c r="JYS1218" s="243">
        <v>7</v>
      </c>
      <c r="JYT1218" s="243">
        <v>2</v>
      </c>
      <c r="JYU1218" s="244" t="s">
        <v>236</v>
      </c>
      <c r="JYV1218" s="245">
        <v>111</v>
      </c>
      <c r="JYW1218" s="246">
        <v>211</v>
      </c>
      <c r="JYX1218" s="247" t="e">
        <f>JYX1235+JYX1277+JYX1308+JYX1324+JYX1346+JYX1378+JYX1394+JYX1415+JYX1430+JYX1460+#REF!+JYX1500+#REF!+JYX1512+#REF!</f>
        <v>#REF!</v>
      </c>
      <c r="JYY1218" s="241" t="s">
        <v>29</v>
      </c>
      <c r="JYZ1218" s="242" t="s">
        <v>25</v>
      </c>
      <c r="JZA1218" s="243">
        <v>7</v>
      </c>
      <c r="JZB1218" s="243">
        <v>2</v>
      </c>
      <c r="JZC1218" s="244" t="s">
        <v>236</v>
      </c>
      <c r="JZD1218" s="245">
        <v>111</v>
      </c>
      <c r="JZE1218" s="246">
        <v>211</v>
      </c>
      <c r="JZF1218" s="247" t="e">
        <f>JZF1235+JZF1277+JZF1308+JZF1324+JZF1346+JZF1378+JZF1394+JZF1415+JZF1430+JZF1460+#REF!+JZF1500+#REF!+JZF1512+#REF!</f>
        <v>#REF!</v>
      </c>
      <c r="JZG1218" s="241" t="s">
        <v>29</v>
      </c>
      <c r="JZH1218" s="242" t="s">
        <v>25</v>
      </c>
      <c r="JZI1218" s="243">
        <v>7</v>
      </c>
      <c r="JZJ1218" s="243">
        <v>2</v>
      </c>
      <c r="JZK1218" s="244" t="s">
        <v>236</v>
      </c>
      <c r="JZL1218" s="245">
        <v>111</v>
      </c>
      <c r="JZM1218" s="246">
        <v>211</v>
      </c>
      <c r="JZN1218" s="247" t="e">
        <f>JZN1235+JZN1277+JZN1308+JZN1324+JZN1346+JZN1378+JZN1394+JZN1415+JZN1430+JZN1460+#REF!+JZN1500+#REF!+JZN1512+#REF!</f>
        <v>#REF!</v>
      </c>
      <c r="JZO1218" s="241" t="s">
        <v>29</v>
      </c>
      <c r="JZP1218" s="242" t="s">
        <v>25</v>
      </c>
      <c r="JZQ1218" s="243">
        <v>7</v>
      </c>
      <c r="JZR1218" s="243">
        <v>2</v>
      </c>
      <c r="JZS1218" s="244" t="s">
        <v>236</v>
      </c>
      <c r="JZT1218" s="245">
        <v>111</v>
      </c>
      <c r="JZU1218" s="246">
        <v>211</v>
      </c>
      <c r="JZV1218" s="247" t="e">
        <f>JZV1235+JZV1277+JZV1308+JZV1324+JZV1346+JZV1378+JZV1394+JZV1415+JZV1430+JZV1460+#REF!+JZV1500+#REF!+JZV1512+#REF!</f>
        <v>#REF!</v>
      </c>
      <c r="JZW1218" s="241" t="s">
        <v>29</v>
      </c>
      <c r="JZX1218" s="242" t="s">
        <v>25</v>
      </c>
      <c r="JZY1218" s="243">
        <v>7</v>
      </c>
      <c r="JZZ1218" s="243">
        <v>2</v>
      </c>
      <c r="KAA1218" s="244" t="s">
        <v>236</v>
      </c>
      <c r="KAB1218" s="245">
        <v>111</v>
      </c>
      <c r="KAC1218" s="246">
        <v>211</v>
      </c>
      <c r="KAD1218" s="247" t="e">
        <f>KAD1235+KAD1277+KAD1308+KAD1324+KAD1346+KAD1378+KAD1394+KAD1415+KAD1430+KAD1460+#REF!+KAD1500+#REF!+KAD1512+#REF!</f>
        <v>#REF!</v>
      </c>
      <c r="KAE1218" s="241" t="s">
        <v>29</v>
      </c>
      <c r="KAF1218" s="242" t="s">
        <v>25</v>
      </c>
      <c r="KAG1218" s="243">
        <v>7</v>
      </c>
      <c r="KAH1218" s="243">
        <v>2</v>
      </c>
      <c r="KAI1218" s="244" t="s">
        <v>236</v>
      </c>
      <c r="KAJ1218" s="245">
        <v>111</v>
      </c>
      <c r="KAK1218" s="246">
        <v>211</v>
      </c>
      <c r="KAL1218" s="247" t="e">
        <f>KAL1235+KAL1277+KAL1308+KAL1324+KAL1346+KAL1378+KAL1394+KAL1415+KAL1430+KAL1460+#REF!+KAL1500+#REF!+KAL1512+#REF!</f>
        <v>#REF!</v>
      </c>
      <c r="KAM1218" s="241" t="s">
        <v>29</v>
      </c>
      <c r="KAN1218" s="242" t="s">
        <v>25</v>
      </c>
      <c r="KAO1218" s="243">
        <v>7</v>
      </c>
      <c r="KAP1218" s="243">
        <v>2</v>
      </c>
      <c r="KAQ1218" s="244" t="s">
        <v>236</v>
      </c>
      <c r="KAR1218" s="245">
        <v>111</v>
      </c>
      <c r="KAS1218" s="246">
        <v>211</v>
      </c>
      <c r="KAT1218" s="247" t="e">
        <f>KAT1235+KAT1277+KAT1308+KAT1324+KAT1346+KAT1378+KAT1394+KAT1415+KAT1430+KAT1460+#REF!+KAT1500+#REF!+KAT1512+#REF!</f>
        <v>#REF!</v>
      </c>
      <c r="KAU1218" s="241" t="s">
        <v>29</v>
      </c>
      <c r="KAV1218" s="242" t="s">
        <v>25</v>
      </c>
      <c r="KAW1218" s="243">
        <v>7</v>
      </c>
      <c r="KAX1218" s="243">
        <v>2</v>
      </c>
      <c r="KAY1218" s="244" t="s">
        <v>236</v>
      </c>
      <c r="KAZ1218" s="245">
        <v>111</v>
      </c>
      <c r="KBA1218" s="246">
        <v>211</v>
      </c>
      <c r="KBB1218" s="247" t="e">
        <f>KBB1235+KBB1277+KBB1308+KBB1324+KBB1346+KBB1378+KBB1394+KBB1415+KBB1430+KBB1460+#REF!+KBB1500+#REF!+KBB1512+#REF!</f>
        <v>#REF!</v>
      </c>
      <c r="KBC1218" s="241" t="s">
        <v>29</v>
      </c>
      <c r="KBD1218" s="242" t="s">
        <v>25</v>
      </c>
      <c r="KBE1218" s="243">
        <v>7</v>
      </c>
      <c r="KBF1218" s="243">
        <v>2</v>
      </c>
      <c r="KBG1218" s="244" t="s">
        <v>236</v>
      </c>
      <c r="KBH1218" s="245">
        <v>111</v>
      </c>
      <c r="KBI1218" s="246">
        <v>211</v>
      </c>
      <c r="KBJ1218" s="247" t="e">
        <f>KBJ1235+KBJ1277+KBJ1308+KBJ1324+KBJ1346+KBJ1378+KBJ1394+KBJ1415+KBJ1430+KBJ1460+#REF!+KBJ1500+#REF!+KBJ1512+#REF!</f>
        <v>#REF!</v>
      </c>
      <c r="KBK1218" s="241" t="s">
        <v>29</v>
      </c>
      <c r="KBL1218" s="242" t="s">
        <v>25</v>
      </c>
      <c r="KBM1218" s="243">
        <v>7</v>
      </c>
      <c r="KBN1218" s="243">
        <v>2</v>
      </c>
      <c r="KBO1218" s="244" t="s">
        <v>236</v>
      </c>
      <c r="KBP1218" s="245">
        <v>111</v>
      </c>
      <c r="KBQ1218" s="246">
        <v>211</v>
      </c>
      <c r="KBR1218" s="247" t="e">
        <f>KBR1235+KBR1277+KBR1308+KBR1324+KBR1346+KBR1378+KBR1394+KBR1415+KBR1430+KBR1460+#REF!+KBR1500+#REF!+KBR1512+#REF!</f>
        <v>#REF!</v>
      </c>
      <c r="KBS1218" s="241" t="s">
        <v>29</v>
      </c>
      <c r="KBT1218" s="242" t="s">
        <v>25</v>
      </c>
      <c r="KBU1218" s="243">
        <v>7</v>
      </c>
      <c r="KBV1218" s="243">
        <v>2</v>
      </c>
      <c r="KBW1218" s="244" t="s">
        <v>236</v>
      </c>
      <c r="KBX1218" s="245">
        <v>111</v>
      </c>
      <c r="KBY1218" s="246">
        <v>211</v>
      </c>
      <c r="KBZ1218" s="247" t="e">
        <f>KBZ1235+KBZ1277+KBZ1308+KBZ1324+KBZ1346+KBZ1378+KBZ1394+KBZ1415+KBZ1430+KBZ1460+#REF!+KBZ1500+#REF!+KBZ1512+#REF!</f>
        <v>#REF!</v>
      </c>
      <c r="KCA1218" s="241" t="s">
        <v>29</v>
      </c>
      <c r="KCB1218" s="242" t="s">
        <v>25</v>
      </c>
      <c r="KCC1218" s="243">
        <v>7</v>
      </c>
      <c r="KCD1218" s="243">
        <v>2</v>
      </c>
      <c r="KCE1218" s="244" t="s">
        <v>236</v>
      </c>
      <c r="KCF1218" s="245">
        <v>111</v>
      </c>
      <c r="KCG1218" s="246">
        <v>211</v>
      </c>
      <c r="KCH1218" s="247" t="e">
        <f>KCH1235+KCH1277+KCH1308+KCH1324+KCH1346+KCH1378+KCH1394+KCH1415+KCH1430+KCH1460+#REF!+KCH1500+#REF!+KCH1512+#REF!</f>
        <v>#REF!</v>
      </c>
      <c r="KCI1218" s="241" t="s">
        <v>29</v>
      </c>
      <c r="KCJ1218" s="242" t="s">
        <v>25</v>
      </c>
      <c r="KCK1218" s="243">
        <v>7</v>
      </c>
      <c r="KCL1218" s="243">
        <v>2</v>
      </c>
      <c r="KCM1218" s="244" t="s">
        <v>236</v>
      </c>
      <c r="KCN1218" s="245">
        <v>111</v>
      </c>
      <c r="KCO1218" s="246">
        <v>211</v>
      </c>
      <c r="KCP1218" s="247" t="e">
        <f>KCP1235+KCP1277+KCP1308+KCP1324+KCP1346+KCP1378+KCP1394+KCP1415+KCP1430+KCP1460+#REF!+KCP1500+#REF!+KCP1512+#REF!</f>
        <v>#REF!</v>
      </c>
      <c r="KCQ1218" s="241" t="s">
        <v>29</v>
      </c>
      <c r="KCR1218" s="242" t="s">
        <v>25</v>
      </c>
      <c r="KCS1218" s="243">
        <v>7</v>
      </c>
      <c r="KCT1218" s="243">
        <v>2</v>
      </c>
      <c r="KCU1218" s="244" t="s">
        <v>236</v>
      </c>
      <c r="KCV1218" s="245">
        <v>111</v>
      </c>
      <c r="KCW1218" s="246">
        <v>211</v>
      </c>
      <c r="KCX1218" s="247" t="e">
        <f>KCX1235+KCX1277+KCX1308+KCX1324+KCX1346+KCX1378+KCX1394+KCX1415+KCX1430+KCX1460+#REF!+KCX1500+#REF!+KCX1512+#REF!</f>
        <v>#REF!</v>
      </c>
      <c r="KCY1218" s="241" t="s">
        <v>29</v>
      </c>
      <c r="KCZ1218" s="242" t="s">
        <v>25</v>
      </c>
      <c r="KDA1218" s="243">
        <v>7</v>
      </c>
      <c r="KDB1218" s="243">
        <v>2</v>
      </c>
      <c r="KDC1218" s="244" t="s">
        <v>236</v>
      </c>
      <c r="KDD1218" s="245">
        <v>111</v>
      </c>
      <c r="KDE1218" s="246">
        <v>211</v>
      </c>
      <c r="KDF1218" s="247" t="e">
        <f>KDF1235+KDF1277+KDF1308+KDF1324+KDF1346+KDF1378+KDF1394+KDF1415+KDF1430+KDF1460+#REF!+KDF1500+#REF!+KDF1512+#REF!</f>
        <v>#REF!</v>
      </c>
      <c r="KDG1218" s="241" t="s">
        <v>29</v>
      </c>
      <c r="KDH1218" s="242" t="s">
        <v>25</v>
      </c>
      <c r="KDI1218" s="243">
        <v>7</v>
      </c>
      <c r="KDJ1218" s="243">
        <v>2</v>
      </c>
      <c r="KDK1218" s="244" t="s">
        <v>236</v>
      </c>
      <c r="KDL1218" s="245">
        <v>111</v>
      </c>
      <c r="KDM1218" s="246">
        <v>211</v>
      </c>
      <c r="KDN1218" s="247" t="e">
        <f>KDN1235+KDN1277+KDN1308+KDN1324+KDN1346+KDN1378+KDN1394+KDN1415+KDN1430+KDN1460+#REF!+KDN1500+#REF!+KDN1512+#REF!</f>
        <v>#REF!</v>
      </c>
      <c r="KDO1218" s="241" t="s">
        <v>29</v>
      </c>
      <c r="KDP1218" s="242" t="s">
        <v>25</v>
      </c>
      <c r="KDQ1218" s="243">
        <v>7</v>
      </c>
      <c r="KDR1218" s="243">
        <v>2</v>
      </c>
      <c r="KDS1218" s="244" t="s">
        <v>236</v>
      </c>
      <c r="KDT1218" s="245">
        <v>111</v>
      </c>
      <c r="KDU1218" s="246">
        <v>211</v>
      </c>
      <c r="KDV1218" s="247" t="e">
        <f>KDV1235+KDV1277+KDV1308+KDV1324+KDV1346+KDV1378+KDV1394+KDV1415+KDV1430+KDV1460+#REF!+KDV1500+#REF!+KDV1512+#REF!</f>
        <v>#REF!</v>
      </c>
      <c r="KDW1218" s="241" t="s">
        <v>29</v>
      </c>
      <c r="KDX1218" s="242" t="s">
        <v>25</v>
      </c>
      <c r="KDY1218" s="243">
        <v>7</v>
      </c>
      <c r="KDZ1218" s="243">
        <v>2</v>
      </c>
      <c r="KEA1218" s="244" t="s">
        <v>236</v>
      </c>
      <c r="KEB1218" s="245">
        <v>111</v>
      </c>
      <c r="KEC1218" s="246">
        <v>211</v>
      </c>
      <c r="KED1218" s="247" t="e">
        <f>KED1235+KED1277+KED1308+KED1324+KED1346+KED1378+KED1394+KED1415+KED1430+KED1460+#REF!+KED1500+#REF!+KED1512+#REF!</f>
        <v>#REF!</v>
      </c>
      <c r="KEE1218" s="241" t="s">
        <v>29</v>
      </c>
      <c r="KEF1218" s="242" t="s">
        <v>25</v>
      </c>
      <c r="KEG1218" s="243">
        <v>7</v>
      </c>
      <c r="KEH1218" s="243">
        <v>2</v>
      </c>
      <c r="KEI1218" s="244" t="s">
        <v>236</v>
      </c>
      <c r="KEJ1218" s="245">
        <v>111</v>
      </c>
      <c r="KEK1218" s="246">
        <v>211</v>
      </c>
      <c r="KEL1218" s="247" t="e">
        <f>KEL1235+KEL1277+KEL1308+KEL1324+KEL1346+KEL1378+KEL1394+KEL1415+KEL1430+KEL1460+#REF!+KEL1500+#REF!+KEL1512+#REF!</f>
        <v>#REF!</v>
      </c>
      <c r="KEM1218" s="241" t="s">
        <v>29</v>
      </c>
      <c r="KEN1218" s="242" t="s">
        <v>25</v>
      </c>
      <c r="KEO1218" s="243">
        <v>7</v>
      </c>
      <c r="KEP1218" s="243">
        <v>2</v>
      </c>
      <c r="KEQ1218" s="244" t="s">
        <v>236</v>
      </c>
      <c r="KER1218" s="245">
        <v>111</v>
      </c>
      <c r="KES1218" s="246">
        <v>211</v>
      </c>
      <c r="KET1218" s="247" t="e">
        <f>KET1235+KET1277+KET1308+KET1324+KET1346+KET1378+KET1394+KET1415+KET1430+KET1460+#REF!+KET1500+#REF!+KET1512+#REF!</f>
        <v>#REF!</v>
      </c>
      <c r="KEU1218" s="241" t="s">
        <v>29</v>
      </c>
      <c r="KEV1218" s="242" t="s">
        <v>25</v>
      </c>
      <c r="KEW1218" s="243">
        <v>7</v>
      </c>
      <c r="KEX1218" s="243">
        <v>2</v>
      </c>
      <c r="KEY1218" s="244" t="s">
        <v>236</v>
      </c>
      <c r="KEZ1218" s="245">
        <v>111</v>
      </c>
      <c r="KFA1218" s="246">
        <v>211</v>
      </c>
      <c r="KFB1218" s="247" t="e">
        <f>KFB1235+KFB1277+KFB1308+KFB1324+KFB1346+KFB1378+KFB1394+KFB1415+KFB1430+KFB1460+#REF!+KFB1500+#REF!+KFB1512+#REF!</f>
        <v>#REF!</v>
      </c>
      <c r="KFC1218" s="241" t="s">
        <v>29</v>
      </c>
      <c r="KFD1218" s="242" t="s">
        <v>25</v>
      </c>
      <c r="KFE1218" s="243">
        <v>7</v>
      </c>
      <c r="KFF1218" s="243">
        <v>2</v>
      </c>
      <c r="KFG1218" s="244" t="s">
        <v>236</v>
      </c>
      <c r="KFH1218" s="245">
        <v>111</v>
      </c>
      <c r="KFI1218" s="246">
        <v>211</v>
      </c>
      <c r="KFJ1218" s="247" t="e">
        <f>KFJ1235+KFJ1277+KFJ1308+KFJ1324+KFJ1346+KFJ1378+KFJ1394+KFJ1415+KFJ1430+KFJ1460+#REF!+KFJ1500+#REF!+KFJ1512+#REF!</f>
        <v>#REF!</v>
      </c>
      <c r="KFK1218" s="241" t="s">
        <v>29</v>
      </c>
      <c r="KFL1218" s="242" t="s">
        <v>25</v>
      </c>
      <c r="KFM1218" s="243">
        <v>7</v>
      </c>
      <c r="KFN1218" s="243">
        <v>2</v>
      </c>
      <c r="KFO1218" s="244" t="s">
        <v>236</v>
      </c>
      <c r="KFP1218" s="245">
        <v>111</v>
      </c>
      <c r="KFQ1218" s="246">
        <v>211</v>
      </c>
      <c r="KFR1218" s="247" t="e">
        <f>KFR1235+KFR1277+KFR1308+KFR1324+KFR1346+KFR1378+KFR1394+KFR1415+KFR1430+KFR1460+#REF!+KFR1500+#REF!+KFR1512+#REF!</f>
        <v>#REF!</v>
      </c>
      <c r="KFS1218" s="241" t="s">
        <v>29</v>
      </c>
      <c r="KFT1218" s="242" t="s">
        <v>25</v>
      </c>
      <c r="KFU1218" s="243">
        <v>7</v>
      </c>
      <c r="KFV1218" s="243">
        <v>2</v>
      </c>
      <c r="KFW1218" s="244" t="s">
        <v>236</v>
      </c>
      <c r="KFX1218" s="245">
        <v>111</v>
      </c>
      <c r="KFY1218" s="246">
        <v>211</v>
      </c>
      <c r="KFZ1218" s="247" t="e">
        <f>KFZ1235+KFZ1277+KFZ1308+KFZ1324+KFZ1346+KFZ1378+KFZ1394+KFZ1415+KFZ1430+KFZ1460+#REF!+KFZ1500+#REF!+KFZ1512+#REF!</f>
        <v>#REF!</v>
      </c>
      <c r="KGA1218" s="241" t="s">
        <v>29</v>
      </c>
      <c r="KGB1218" s="242" t="s">
        <v>25</v>
      </c>
      <c r="KGC1218" s="243">
        <v>7</v>
      </c>
      <c r="KGD1218" s="243">
        <v>2</v>
      </c>
      <c r="KGE1218" s="244" t="s">
        <v>236</v>
      </c>
      <c r="KGF1218" s="245">
        <v>111</v>
      </c>
      <c r="KGG1218" s="246">
        <v>211</v>
      </c>
      <c r="KGH1218" s="247" t="e">
        <f>KGH1235+KGH1277+KGH1308+KGH1324+KGH1346+KGH1378+KGH1394+KGH1415+KGH1430+KGH1460+#REF!+KGH1500+#REF!+KGH1512+#REF!</f>
        <v>#REF!</v>
      </c>
      <c r="KGI1218" s="241" t="s">
        <v>29</v>
      </c>
      <c r="KGJ1218" s="242" t="s">
        <v>25</v>
      </c>
      <c r="KGK1218" s="243">
        <v>7</v>
      </c>
      <c r="KGL1218" s="243">
        <v>2</v>
      </c>
      <c r="KGM1218" s="244" t="s">
        <v>236</v>
      </c>
      <c r="KGN1218" s="245">
        <v>111</v>
      </c>
      <c r="KGO1218" s="246">
        <v>211</v>
      </c>
      <c r="KGP1218" s="247" t="e">
        <f>KGP1235+KGP1277+KGP1308+KGP1324+KGP1346+KGP1378+KGP1394+KGP1415+KGP1430+KGP1460+#REF!+KGP1500+#REF!+KGP1512+#REF!</f>
        <v>#REF!</v>
      </c>
      <c r="KGQ1218" s="241" t="s">
        <v>29</v>
      </c>
      <c r="KGR1218" s="242" t="s">
        <v>25</v>
      </c>
      <c r="KGS1218" s="243">
        <v>7</v>
      </c>
      <c r="KGT1218" s="243">
        <v>2</v>
      </c>
      <c r="KGU1218" s="244" t="s">
        <v>236</v>
      </c>
      <c r="KGV1218" s="245">
        <v>111</v>
      </c>
      <c r="KGW1218" s="246">
        <v>211</v>
      </c>
      <c r="KGX1218" s="247" t="e">
        <f>KGX1235+KGX1277+KGX1308+KGX1324+KGX1346+KGX1378+KGX1394+KGX1415+KGX1430+KGX1460+#REF!+KGX1500+#REF!+KGX1512+#REF!</f>
        <v>#REF!</v>
      </c>
      <c r="KGY1218" s="241" t="s">
        <v>29</v>
      </c>
      <c r="KGZ1218" s="242" t="s">
        <v>25</v>
      </c>
      <c r="KHA1218" s="243">
        <v>7</v>
      </c>
      <c r="KHB1218" s="243">
        <v>2</v>
      </c>
      <c r="KHC1218" s="244" t="s">
        <v>236</v>
      </c>
      <c r="KHD1218" s="245">
        <v>111</v>
      </c>
      <c r="KHE1218" s="246">
        <v>211</v>
      </c>
      <c r="KHF1218" s="247" t="e">
        <f>KHF1235+KHF1277+KHF1308+KHF1324+KHF1346+KHF1378+KHF1394+KHF1415+KHF1430+KHF1460+#REF!+KHF1500+#REF!+KHF1512+#REF!</f>
        <v>#REF!</v>
      </c>
      <c r="KHG1218" s="241" t="s">
        <v>29</v>
      </c>
      <c r="KHH1218" s="242" t="s">
        <v>25</v>
      </c>
      <c r="KHI1218" s="243">
        <v>7</v>
      </c>
      <c r="KHJ1218" s="243">
        <v>2</v>
      </c>
      <c r="KHK1218" s="244" t="s">
        <v>236</v>
      </c>
      <c r="KHL1218" s="245">
        <v>111</v>
      </c>
      <c r="KHM1218" s="246">
        <v>211</v>
      </c>
      <c r="KHN1218" s="247" t="e">
        <f>KHN1235+KHN1277+KHN1308+KHN1324+KHN1346+KHN1378+KHN1394+KHN1415+KHN1430+KHN1460+#REF!+KHN1500+#REF!+KHN1512+#REF!</f>
        <v>#REF!</v>
      </c>
      <c r="KHO1218" s="241" t="s">
        <v>29</v>
      </c>
      <c r="KHP1218" s="242" t="s">
        <v>25</v>
      </c>
      <c r="KHQ1218" s="243">
        <v>7</v>
      </c>
      <c r="KHR1218" s="243">
        <v>2</v>
      </c>
      <c r="KHS1218" s="244" t="s">
        <v>236</v>
      </c>
      <c r="KHT1218" s="245">
        <v>111</v>
      </c>
      <c r="KHU1218" s="246">
        <v>211</v>
      </c>
      <c r="KHV1218" s="247" t="e">
        <f>KHV1235+KHV1277+KHV1308+KHV1324+KHV1346+KHV1378+KHV1394+KHV1415+KHV1430+KHV1460+#REF!+KHV1500+#REF!+KHV1512+#REF!</f>
        <v>#REF!</v>
      </c>
      <c r="KHW1218" s="241" t="s">
        <v>29</v>
      </c>
      <c r="KHX1218" s="242" t="s">
        <v>25</v>
      </c>
      <c r="KHY1218" s="243">
        <v>7</v>
      </c>
      <c r="KHZ1218" s="243">
        <v>2</v>
      </c>
      <c r="KIA1218" s="244" t="s">
        <v>236</v>
      </c>
      <c r="KIB1218" s="245">
        <v>111</v>
      </c>
      <c r="KIC1218" s="246">
        <v>211</v>
      </c>
      <c r="KID1218" s="247" t="e">
        <f>KID1235+KID1277+KID1308+KID1324+KID1346+KID1378+KID1394+KID1415+KID1430+KID1460+#REF!+KID1500+#REF!+KID1512+#REF!</f>
        <v>#REF!</v>
      </c>
      <c r="KIE1218" s="241" t="s">
        <v>29</v>
      </c>
      <c r="KIF1218" s="242" t="s">
        <v>25</v>
      </c>
      <c r="KIG1218" s="243">
        <v>7</v>
      </c>
      <c r="KIH1218" s="243">
        <v>2</v>
      </c>
      <c r="KII1218" s="244" t="s">
        <v>236</v>
      </c>
      <c r="KIJ1218" s="245">
        <v>111</v>
      </c>
      <c r="KIK1218" s="246">
        <v>211</v>
      </c>
      <c r="KIL1218" s="247" t="e">
        <f>KIL1235+KIL1277+KIL1308+KIL1324+KIL1346+KIL1378+KIL1394+KIL1415+KIL1430+KIL1460+#REF!+KIL1500+#REF!+KIL1512+#REF!</f>
        <v>#REF!</v>
      </c>
      <c r="KIM1218" s="241" t="s">
        <v>29</v>
      </c>
      <c r="KIN1218" s="242" t="s">
        <v>25</v>
      </c>
      <c r="KIO1218" s="243">
        <v>7</v>
      </c>
      <c r="KIP1218" s="243">
        <v>2</v>
      </c>
      <c r="KIQ1218" s="244" t="s">
        <v>236</v>
      </c>
      <c r="KIR1218" s="245">
        <v>111</v>
      </c>
      <c r="KIS1218" s="246">
        <v>211</v>
      </c>
      <c r="KIT1218" s="247" t="e">
        <f>KIT1235+KIT1277+KIT1308+KIT1324+KIT1346+KIT1378+KIT1394+KIT1415+KIT1430+KIT1460+#REF!+KIT1500+#REF!+KIT1512+#REF!</f>
        <v>#REF!</v>
      </c>
      <c r="KIU1218" s="241" t="s">
        <v>29</v>
      </c>
      <c r="KIV1218" s="242" t="s">
        <v>25</v>
      </c>
      <c r="KIW1218" s="243">
        <v>7</v>
      </c>
      <c r="KIX1218" s="243">
        <v>2</v>
      </c>
      <c r="KIY1218" s="244" t="s">
        <v>236</v>
      </c>
      <c r="KIZ1218" s="245">
        <v>111</v>
      </c>
      <c r="KJA1218" s="246">
        <v>211</v>
      </c>
      <c r="KJB1218" s="247" t="e">
        <f>KJB1235+KJB1277+KJB1308+KJB1324+KJB1346+KJB1378+KJB1394+KJB1415+KJB1430+KJB1460+#REF!+KJB1500+#REF!+KJB1512+#REF!</f>
        <v>#REF!</v>
      </c>
      <c r="KJC1218" s="241" t="s">
        <v>29</v>
      </c>
      <c r="KJD1218" s="242" t="s">
        <v>25</v>
      </c>
      <c r="KJE1218" s="243">
        <v>7</v>
      </c>
      <c r="KJF1218" s="243">
        <v>2</v>
      </c>
      <c r="KJG1218" s="244" t="s">
        <v>236</v>
      </c>
      <c r="KJH1218" s="245">
        <v>111</v>
      </c>
      <c r="KJI1218" s="246">
        <v>211</v>
      </c>
      <c r="KJJ1218" s="247" t="e">
        <f>KJJ1235+KJJ1277+KJJ1308+KJJ1324+KJJ1346+KJJ1378+KJJ1394+KJJ1415+KJJ1430+KJJ1460+#REF!+KJJ1500+#REF!+KJJ1512+#REF!</f>
        <v>#REF!</v>
      </c>
      <c r="KJK1218" s="241" t="s">
        <v>29</v>
      </c>
      <c r="KJL1218" s="242" t="s">
        <v>25</v>
      </c>
      <c r="KJM1218" s="243">
        <v>7</v>
      </c>
      <c r="KJN1218" s="243">
        <v>2</v>
      </c>
      <c r="KJO1218" s="244" t="s">
        <v>236</v>
      </c>
      <c r="KJP1218" s="245">
        <v>111</v>
      </c>
      <c r="KJQ1218" s="246">
        <v>211</v>
      </c>
      <c r="KJR1218" s="247" t="e">
        <f>KJR1235+KJR1277+KJR1308+KJR1324+KJR1346+KJR1378+KJR1394+KJR1415+KJR1430+KJR1460+#REF!+KJR1500+#REF!+KJR1512+#REF!</f>
        <v>#REF!</v>
      </c>
      <c r="KJS1218" s="241" t="s">
        <v>29</v>
      </c>
      <c r="KJT1218" s="242" t="s">
        <v>25</v>
      </c>
      <c r="KJU1218" s="243">
        <v>7</v>
      </c>
      <c r="KJV1218" s="243">
        <v>2</v>
      </c>
      <c r="KJW1218" s="244" t="s">
        <v>236</v>
      </c>
      <c r="KJX1218" s="245">
        <v>111</v>
      </c>
      <c r="KJY1218" s="246">
        <v>211</v>
      </c>
      <c r="KJZ1218" s="247" t="e">
        <f>KJZ1235+KJZ1277+KJZ1308+KJZ1324+KJZ1346+KJZ1378+KJZ1394+KJZ1415+KJZ1430+KJZ1460+#REF!+KJZ1500+#REF!+KJZ1512+#REF!</f>
        <v>#REF!</v>
      </c>
      <c r="KKA1218" s="241" t="s">
        <v>29</v>
      </c>
      <c r="KKB1218" s="242" t="s">
        <v>25</v>
      </c>
      <c r="KKC1218" s="243">
        <v>7</v>
      </c>
      <c r="KKD1218" s="243">
        <v>2</v>
      </c>
      <c r="KKE1218" s="244" t="s">
        <v>236</v>
      </c>
      <c r="KKF1218" s="245">
        <v>111</v>
      </c>
      <c r="KKG1218" s="246">
        <v>211</v>
      </c>
      <c r="KKH1218" s="247" t="e">
        <f>KKH1235+KKH1277+KKH1308+KKH1324+KKH1346+KKH1378+KKH1394+KKH1415+KKH1430+KKH1460+#REF!+KKH1500+#REF!+KKH1512+#REF!</f>
        <v>#REF!</v>
      </c>
      <c r="KKI1218" s="241" t="s">
        <v>29</v>
      </c>
      <c r="KKJ1218" s="242" t="s">
        <v>25</v>
      </c>
      <c r="KKK1218" s="243">
        <v>7</v>
      </c>
      <c r="KKL1218" s="243">
        <v>2</v>
      </c>
      <c r="KKM1218" s="244" t="s">
        <v>236</v>
      </c>
      <c r="KKN1218" s="245">
        <v>111</v>
      </c>
      <c r="KKO1218" s="246">
        <v>211</v>
      </c>
      <c r="KKP1218" s="247" t="e">
        <f>KKP1235+KKP1277+KKP1308+KKP1324+KKP1346+KKP1378+KKP1394+KKP1415+KKP1430+KKP1460+#REF!+KKP1500+#REF!+KKP1512+#REF!</f>
        <v>#REF!</v>
      </c>
      <c r="KKQ1218" s="241" t="s">
        <v>29</v>
      </c>
      <c r="KKR1218" s="242" t="s">
        <v>25</v>
      </c>
      <c r="KKS1218" s="243">
        <v>7</v>
      </c>
      <c r="KKT1218" s="243">
        <v>2</v>
      </c>
      <c r="KKU1218" s="244" t="s">
        <v>236</v>
      </c>
      <c r="KKV1218" s="245">
        <v>111</v>
      </c>
      <c r="KKW1218" s="246">
        <v>211</v>
      </c>
      <c r="KKX1218" s="247" t="e">
        <f>KKX1235+KKX1277+KKX1308+KKX1324+KKX1346+KKX1378+KKX1394+KKX1415+KKX1430+KKX1460+#REF!+KKX1500+#REF!+KKX1512+#REF!</f>
        <v>#REF!</v>
      </c>
      <c r="KKY1218" s="241" t="s">
        <v>29</v>
      </c>
      <c r="KKZ1218" s="242" t="s">
        <v>25</v>
      </c>
      <c r="KLA1218" s="243">
        <v>7</v>
      </c>
      <c r="KLB1218" s="243">
        <v>2</v>
      </c>
      <c r="KLC1218" s="244" t="s">
        <v>236</v>
      </c>
      <c r="KLD1218" s="245">
        <v>111</v>
      </c>
      <c r="KLE1218" s="246">
        <v>211</v>
      </c>
      <c r="KLF1218" s="247" t="e">
        <f>KLF1235+KLF1277+KLF1308+KLF1324+KLF1346+KLF1378+KLF1394+KLF1415+KLF1430+KLF1460+#REF!+KLF1500+#REF!+KLF1512+#REF!</f>
        <v>#REF!</v>
      </c>
      <c r="KLG1218" s="241" t="s">
        <v>29</v>
      </c>
      <c r="KLH1218" s="242" t="s">
        <v>25</v>
      </c>
      <c r="KLI1218" s="243">
        <v>7</v>
      </c>
      <c r="KLJ1218" s="243">
        <v>2</v>
      </c>
      <c r="KLK1218" s="244" t="s">
        <v>236</v>
      </c>
      <c r="KLL1218" s="245">
        <v>111</v>
      </c>
      <c r="KLM1218" s="246">
        <v>211</v>
      </c>
      <c r="KLN1218" s="247" t="e">
        <f>KLN1235+KLN1277+KLN1308+KLN1324+KLN1346+KLN1378+KLN1394+KLN1415+KLN1430+KLN1460+#REF!+KLN1500+#REF!+KLN1512+#REF!</f>
        <v>#REF!</v>
      </c>
      <c r="KLO1218" s="241" t="s">
        <v>29</v>
      </c>
      <c r="KLP1218" s="242" t="s">
        <v>25</v>
      </c>
      <c r="KLQ1218" s="243">
        <v>7</v>
      </c>
      <c r="KLR1218" s="243">
        <v>2</v>
      </c>
      <c r="KLS1218" s="244" t="s">
        <v>236</v>
      </c>
      <c r="KLT1218" s="245">
        <v>111</v>
      </c>
      <c r="KLU1218" s="246">
        <v>211</v>
      </c>
      <c r="KLV1218" s="247" t="e">
        <f>KLV1235+KLV1277+KLV1308+KLV1324+KLV1346+KLV1378+KLV1394+KLV1415+KLV1430+KLV1460+#REF!+KLV1500+#REF!+KLV1512+#REF!</f>
        <v>#REF!</v>
      </c>
      <c r="KLW1218" s="241" t="s">
        <v>29</v>
      </c>
      <c r="KLX1218" s="242" t="s">
        <v>25</v>
      </c>
      <c r="KLY1218" s="243">
        <v>7</v>
      </c>
      <c r="KLZ1218" s="243">
        <v>2</v>
      </c>
      <c r="KMA1218" s="244" t="s">
        <v>236</v>
      </c>
      <c r="KMB1218" s="245">
        <v>111</v>
      </c>
      <c r="KMC1218" s="246">
        <v>211</v>
      </c>
      <c r="KMD1218" s="247" t="e">
        <f>KMD1235+KMD1277+KMD1308+KMD1324+KMD1346+KMD1378+KMD1394+KMD1415+KMD1430+KMD1460+#REF!+KMD1500+#REF!+KMD1512+#REF!</f>
        <v>#REF!</v>
      </c>
      <c r="KME1218" s="241" t="s">
        <v>29</v>
      </c>
      <c r="KMF1218" s="242" t="s">
        <v>25</v>
      </c>
      <c r="KMG1218" s="243">
        <v>7</v>
      </c>
      <c r="KMH1218" s="243">
        <v>2</v>
      </c>
      <c r="KMI1218" s="244" t="s">
        <v>236</v>
      </c>
      <c r="KMJ1218" s="245">
        <v>111</v>
      </c>
      <c r="KMK1218" s="246">
        <v>211</v>
      </c>
      <c r="KML1218" s="247" t="e">
        <f>KML1235+KML1277+KML1308+KML1324+KML1346+KML1378+KML1394+KML1415+KML1430+KML1460+#REF!+KML1500+#REF!+KML1512+#REF!</f>
        <v>#REF!</v>
      </c>
      <c r="KMM1218" s="241" t="s">
        <v>29</v>
      </c>
      <c r="KMN1218" s="242" t="s">
        <v>25</v>
      </c>
      <c r="KMO1218" s="243">
        <v>7</v>
      </c>
      <c r="KMP1218" s="243">
        <v>2</v>
      </c>
      <c r="KMQ1218" s="244" t="s">
        <v>236</v>
      </c>
      <c r="KMR1218" s="245">
        <v>111</v>
      </c>
      <c r="KMS1218" s="246">
        <v>211</v>
      </c>
      <c r="KMT1218" s="247" t="e">
        <f>KMT1235+KMT1277+KMT1308+KMT1324+KMT1346+KMT1378+KMT1394+KMT1415+KMT1430+KMT1460+#REF!+KMT1500+#REF!+KMT1512+#REF!</f>
        <v>#REF!</v>
      </c>
      <c r="KMU1218" s="241" t="s">
        <v>29</v>
      </c>
      <c r="KMV1218" s="242" t="s">
        <v>25</v>
      </c>
      <c r="KMW1218" s="243">
        <v>7</v>
      </c>
      <c r="KMX1218" s="243">
        <v>2</v>
      </c>
      <c r="KMY1218" s="244" t="s">
        <v>236</v>
      </c>
      <c r="KMZ1218" s="245">
        <v>111</v>
      </c>
      <c r="KNA1218" s="246">
        <v>211</v>
      </c>
      <c r="KNB1218" s="247" t="e">
        <f>KNB1235+KNB1277+KNB1308+KNB1324+KNB1346+KNB1378+KNB1394+KNB1415+KNB1430+KNB1460+#REF!+KNB1500+#REF!+KNB1512+#REF!</f>
        <v>#REF!</v>
      </c>
      <c r="KNC1218" s="241" t="s">
        <v>29</v>
      </c>
      <c r="KND1218" s="242" t="s">
        <v>25</v>
      </c>
      <c r="KNE1218" s="243">
        <v>7</v>
      </c>
      <c r="KNF1218" s="243">
        <v>2</v>
      </c>
      <c r="KNG1218" s="244" t="s">
        <v>236</v>
      </c>
      <c r="KNH1218" s="245">
        <v>111</v>
      </c>
      <c r="KNI1218" s="246">
        <v>211</v>
      </c>
      <c r="KNJ1218" s="247" t="e">
        <f>KNJ1235+KNJ1277+KNJ1308+KNJ1324+KNJ1346+KNJ1378+KNJ1394+KNJ1415+KNJ1430+KNJ1460+#REF!+KNJ1500+#REF!+KNJ1512+#REF!</f>
        <v>#REF!</v>
      </c>
      <c r="KNK1218" s="241" t="s">
        <v>29</v>
      </c>
      <c r="KNL1218" s="242" t="s">
        <v>25</v>
      </c>
      <c r="KNM1218" s="243">
        <v>7</v>
      </c>
      <c r="KNN1218" s="243">
        <v>2</v>
      </c>
      <c r="KNO1218" s="244" t="s">
        <v>236</v>
      </c>
      <c r="KNP1218" s="245">
        <v>111</v>
      </c>
      <c r="KNQ1218" s="246">
        <v>211</v>
      </c>
      <c r="KNR1218" s="247" t="e">
        <f>KNR1235+KNR1277+KNR1308+KNR1324+KNR1346+KNR1378+KNR1394+KNR1415+KNR1430+KNR1460+#REF!+KNR1500+#REF!+KNR1512+#REF!</f>
        <v>#REF!</v>
      </c>
      <c r="KNS1218" s="241" t="s">
        <v>29</v>
      </c>
      <c r="KNT1218" s="242" t="s">
        <v>25</v>
      </c>
      <c r="KNU1218" s="243">
        <v>7</v>
      </c>
      <c r="KNV1218" s="243">
        <v>2</v>
      </c>
      <c r="KNW1218" s="244" t="s">
        <v>236</v>
      </c>
      <c r="KNX1218" s="245">
        <v>111</v>
      </c>
      <c r="KNY1218" s="246">
        <v>211</v>
      </c>
      <c r="KNZ1218" s="247" t="e">
        <f>KNZ1235+KNZ1277+KNZ1308+KNZ1324+KNZ1346+KNZ1378+KNZ1394+KNZ1415+KNZ1430+KNZ1460+#REF!+KNZ1500+#REF!+KNZ1512+#REF!</f>
        <v>#REF!</v>
      </c>
      <c r="KOA1218" s="241" t="s">
        <v>29</v>
      </c>
      <c r="KOB1218" s="242" t="s">
        <v>25</v>
      </c>
      <c r="KOC1218" s="243">
        <v>7</v>
      </c>
      <c r="KOD1218" s="243">
        <v>2</v>
      </c>
      <c r="KOE1218" s="244" t="s">
        <v>236</v>
      </c>
      <c r="KOF1218" s="245">
        <v>111</v>
      </c>
      <c r="KOG1218" s="246">
        <v>211</v>
      </c>
      <c r="KOH1218" s="247" t="e">
        <f>KOH1235+KOH1277+KOH1308+KOH1324+KOH1346+KOH1378+KOH1394+KOH1415+KOH1430+KOH1460+#REF!+KOH1500+#REF!+KOH1512+#REF!</f>
        <v>#REF!</v>
      </c>
      <c r="KOI1218" s="241" t="s">
        <v>29</v>
      </c>
      <c r="KOJ1218" s="242" t="s">
        <v>25</v>
      </c>
      <c r="KOK1218" s="243">
        <v>7</v>
      </c>
      <c r="KOL1218" s="243">
        <v>2</v>
      </c>
      <c r="KOM1218" s="244" t="s">
        <v>236</v>
      </c>
      <c r="KON1218" s="245">
        <v>111</v>
      </c>
      <c r="KOO1218" s="246">
        <v>211</v>
      </c>
      <c r="KOP1218" s="247" t="e">
        <f>KOP1235+KOP1277+KOP1308+KOP1324+KOP1346+KOP1378+KOP1394+KOP1415+KOP1430+KOP1460+#REF!+KOP1500+#REF!+KOP1512+#REF!</f>
        <v>#REF!</v>
      </c>
      <c r="KOQ1218" s="241" t="s">
        <v>29</v>
      </c>
      <c r="KOR1218" s="242" t="s">
        <v>25</v>
      </c>
      <c r="KOS1218" s="243">
        <v>7</v>
      </c>
      <c r="KOT1218" s="243">
        <v>2</v>
      </c>
      <c r="KOU1218" s="244" t="s">
        <v>236</v>
      </c>
      <c r="KOV1218" s="245">
        <v>111</v>
      </c>
      <c r="KOW1218" s="246">
        <v>211</v>
      </c>
      <c r="KOX1218" s="247" t="e">
        <f>KOX1235+KOX1277+KOX1308+KOX1324+KOX1346+KOX1378+KOX1394+KOX1415+KOX1430+KOX1460+#REF!+KOX1500+#REF!+KOX1512+#REF!</f>
        <v>#REF!</v>
      </c>
      <c r="KOY1218" s="241" t="s">
        <v>29</v>
      </c>
      <c r="KOZ1218" s="242" t="s">
        <v>25</v>
      </c>
      <c r="KPA1218" s="243">
        <v>7</v>
      </c>
      <c r="KPB1218" s="243">
        <v>2</v>
      </c>
      <c r="KPC1218" s="244" t="s">
        <v>236</v>
      </c>
      <c r="KPD1218" s="245">
        <v>111</v>
      </c>
      <c r="KPE1218" s="246">
        <v>211</v>
      </c>
      <c r="KPF1218" s="247" t="e">
        <f>KPF1235+KPF1277+KPF1308+KPF1324+KPF1346+KPF1378+KPF1394+KPF1415+KPF1430+KPF1460+#REF!+KPF1500+#REF!+KPF1512+#REF!</f>
        <v>#REF!</v>
      </c>
      <c r="KPG1218" s="241" t="s">
        <v>29</v>
      </c>
      <c r="KPH1218" s="242" t="s">
        <v>25</v>
      </c>
      <c r="KPI1218" s="243">
        <v>7</v>
      </c>
      <c r="KPJ1218" s="243">
        <v>2</v>
      </c>
      <c r="KPK1218" s="244" t="s">
        <v>236</v>
      </c>
      <c r="KPL1218" s="245">
        <v>111</v>
      </c>
      <c r="KPM1218" s="246">
        <v>211</v>
      </c>
      <c r="KPN1218" s="247" t="e">
        <f>KPN1235+KPN1277+KPN1308+KPN1324+KPN1346+KPN1378+KPN1394+KPN1415+KPN1430+KPN1460+#REF!+KPN1500+#REF!+KPN1512+#REF!</f>
        <v>#REF!</v>
      </c>
      <c r="KPO1218" s="241" t="s">
        <v>29</v>
      </c>
      <c r="KPP1218" s="242" t="s">
        <v>25</v>
      </c>
      <c r="KPQ1218" s="243">
        <v>7</v>
      </c>
      <c r="KPR1218" s="243">
        <v>2</v>
      </c>
      <c r="KPS1218" s="244" t="s">
        <v>236</v>
      </c>
      <c r="KPT1218" s="245">
        <v>111</v>
      </c>
      <c r="KPU1218" s="246">
        <v>211</v>
      </c>
      <c r="KPV1218" s="247" t="e">
        <f>KPV1235+KPV1277+KPV1308+KPV1324+KPV1346+KPV1378+KPV1394+KPV1415+KPV1430+KPV1460+#REF!+KPV1500+#REF!+KPV1512+#REF!</f>
        <v>#REF!</v>
      </c>
      <c r="KPW1218" s="241" t="s">
        <v>29</v>
      </c>
      <c r="KPX1218" s="242" t="s">
        <v>25</v>
      </c>
      <c r="KPY1218" s="243">
        <v>7</v>
      </c>
      <c r="KPZ1218" s="243">
        <v>2</v>
      </c>
      <c r="KQA1218" s="244" t="s">
        <v>236</v>
      </c>
      <c r="KQB1218" s="245">
        <v>111</v>
      </c>
      <c r="KQC1218" s="246">
        <v>211</v>
      </c>
      <c r="KQD1218" s="247" t="e">
        <f>KQD1235+KQD1277+KQD1308+KQD1324+KQD1346+KQD1378+KQD1394+KQD1415+KQD1430+KQD1460+#REF!+KQD1500+#REF!+KQD1512+#REF!</f>
        <v>#REF!</v>
      </c>
      <c r="KQE1218" s="241" t="s">
        <v>29</v>
      </c>
      <c r="KQF1218" s="242" t="s">
        <v>25</v>
      </c>
      <c r="KQG1218" s="243">
        <v>7</v>
      </c>
      <c r="KQH1218" s="243">
        <v>2</v>
      </c>
      <c r="KQI1218" s="244" t="s">
        <v>236</v>
      </c>
      <c r="KQJ1218" s="245">
        <v>111</v>
      </c>
      <c r="KQK1218" s="246">
        <v>211</v>
      </c>
      <c r="KQL1218" s="247" t="e">
        <f>KQL1235+KQL1277+KQL1308+KQL1324+KQL1346+KQL1378+KQL1394+KQL1415+KQL1430+KQL1460+#REF!+KQL1500+#REF!+KQL1512+#REF!</f>
        <v>#REF!</v>
      </c>
      <c r="KQM1218" s="241" t="s">
        <v>29</v>
      </c>
      <c r="KQN1218" s="242" t="s">
        <v>25</v>
      </c>
      <c r="KQO1218" s="243">
        <v>7</v>
      </c>
      <c r="KQP1218" s="243">
        <v>2</v>
      </c>
      <c r="KQQ1218" s="244" t="s">
        <v>236</v>
      </c>
      <c r="KQR1218" s="245">
        <v>111</v>
      </c>
      <c r="KQS1218" s="246">
        <v>211</v>
      </c>
      <c r="KQT1218" s="247" t="e">
        <f>KQT1235+KQT1277+KQT1308+KQT1324+KQT1346+KQT1378+KQT1394+KQT1415+KQT1430+KQT1460+#REF!+KQT1500+#REF!+KQT1512+#REF!</f>
        <v>#REF!</v>
      </c>
      <c r="KQU1218" s="241" t="s">
        <v>29</v>
      </c>
      <c r="KQV1218" s="242" t="s">
        <v>25</v>
      </c>
      <c r="KQW1218" s="243">
        <v>7</v>
      </c>
      <c r="KQX1218" s="243">
        <v>2</v>
      </c>
      <c r="KQY1218" s="244" t="s">
        <v>236</v>
      </c>
      <c r="KQZ1218" s="245">
        <v>111</v>
      </c>
      <c r="KRA1218" s="246">
        <v>211</v>
      </c>
      <c r="KRB1218" s="247" t="e">
        <f>KRB1235+KRB1277+KRB1308+KRB1324+KRB1346+KRB1378+KRB1394+KRB1415+KRB1430+KRB1460+#REF!+KRB1500+#REF!+KRB1512+#REF!</f>
        <v>#REF!</v>
      </c>
      <c r="KRC1218" s="241" t="s">
        <v>29</v>
      </c>
      <c r="KRD1218" s="242" t="s">
        <v>25</v>
      </c>
      <c r="KRE1218" s="243">
        <v>7</v>
      </c>
      <c r="KRF1218" s="243">
        <v>2</v>
      </c>
      <c r="KRG1218" s="244" t="s">
        <v>236</v>
      </c>
      <c r="KRH1218" s="245">
        <v>111</v>
      </c>
      <c r="KRI1218" s="246">
        <v>211</v>
      </c>
      <c r="KRJ1218" s="247" t="e">
        <f>KRJ1235+KRJ1277+KRJ1308+KRJ1324+KRJ1346+KRJ1378+KRJ1394+KRJ1415+KRJ1430+KRJ1460+#REF!+KRJ1500+#REF!+KRJ1512+#REF!</f>
        <v>#REF!</v>
      </c>
      <c r="KRK1218" s="241" t="s">
        <v>29</v>
      </c>
      <c r="KRL1218" s="242" t="s">
        <v>25</v>
      </c>
      <c r="KRM1218" s="243">
        <v>7</v>
      </c>
      <c r="KRN1218" s="243">
        <v>2</v>
      </c>
      <c r="KRO1218" s="244" t="s">
        <v>236</v>
      </c>
      <c r="KRP1218" s="245">
        <v>111</v>
      </c>
      <c r="KRQ1218" s="246">
        <v>211</v>
      </c>
      <c r="KRR1218" s="247" t="e">
        <f>KRR1235+KRR1277+KRR1308+KRR1324+KRR1346+KRR1378+KRR1394+KRR1415+KRR1430+KRR1460+#REF!+KRR1500+#REF!+KRR1512+#REF!</f>
        <v>#REF!</v>
      </c>
      <c r="KRS1218" s="241" t="s">
        <v>29</v>
      </c>
      <c r="KRT1218" s="242" t="s">
        <v>25</v>
      </c>
      <c r="KRU1218" s="243">
        <v>7</v>
      </c>
      <c r="KRV1218" s="243">
        <v>2</v>
      </c>
      <c r="KRW1218" s="244" t="s">
        <v>236</v>
      </c>
      <c r="KRX1218" s="245">
        <v>111</v>
      </c>
      <c r="KRY1218" s="246">
        <v>211</v>
      </c>
      <c r="KRZ1218" s="247" t="e">
        <f>KRZ1235+KRZ1277+KRZ1308+KRZ1324+KRZ1346+KRZ1378+KRZ1394+KRZ1415+KRZ1430+KRZ1460+#REF!+KRZ1500+#REF!+KRZ1512+#REF!</f>
        <v>#REF!</v>
      </c>
      <c r="KSA1218" s="241" t="s">
        <v>29</v>
      </c>
      <c r="KSB1218" s="242" t="s">
        <v>25</v>
      </c>
      <c r="KSC1218" s="243">
        <v>7</v>
      </c>
      <c r="KSD1218" s="243">
        <v>2</v>
      </c>
      <c r="KSE1218" s="244" t="s">
        <v>236</v>
      </c>
      <c r="KSF1218" s="245">
        <v>111</v>
      </c>
      <c r="KSG1218" s="246">
        <v>211</v>
      </c>
      <c r="KSH1218" s="247" t="e">
        <f>KSH1235+KSH1277+KSH1308+KSH1324+KSH1346+KSH1378+KSH1394+KSH1415+KSH1430+KSH1460+#REF!+KSH1500+#REF!+KSH1512+#REF!</f>
        <v>#REF!</v>
      </c>
      <c r="KSI1218" s="241" t="s">
        <v>29</v>
      </c>
      <c r="KSJ1218" s="242" t="s">
        <v>25</v>
      </c>
      <c r="KSK1218" s="243">
        <v>7</v>
      </c>
      <c r="KSL1218" s="243">
        <v>2</v>
      </c>
      <c r="KSM1218" s="244" t="s">
        <v>236</v>
      </c>
      <c r="KSN1218" s="245">
        <v>111</v>
      </c>
      <c r="KSO1218" s="246">
        <v>211</v>
      </c>
      <c r="KSP1218" s="247" t="e">
        <f>KSP1235+KSP1277+KSP1308+KSP1324+KSP1346+KSP1378+KSP1394+KSP1415+KSP1430+KSP1460+#REF!+KSP1500+#REF!+KSP1512+#REF!</f>
        <v>#REF!</v>
      </c>
      <c r="KSQ1218" s="241" t="s">
        <v>29</v>
      </c>
      <c r="KSR1218" s="242" t="s">
        <v>25</v>
      </c>
      <c r="KSS1218" s="243">
        <v>7</v>
      </c>
      <c r="KST1218" s="243">
        <v>2</v>
      </c>
      <c r="KSU1218" s="244" t="s">
        <v>236</v>
      </c>
      <c r="KSV1218" s="245">
        <v>111</v>
      </c>
      <c r="KSW1218" s="246">
        <v>211</v>
      </c>
      <c r="KSX1218" s="247" t="e">
        <f>KSX1235+KSX1277+KSX1308+KSX1324+KSX1346+KSX1378+KSX1394+KSX1415+KSX1430+KSX1460+#REF!+KSX1500+#REF!+KSX1512+#REF!</f>
        <v>#REF!</v>
      </c>
      <c r="KSY1218" s="241" t="s">
        <v>29</v>
      </c>
      <c r="KSZ1218" s="242" t="s">
        <v>25</v>
      </c>
      <c r="KTA1218" s="243">
        <v>7</v>
      </c>
      <c r="KTB1218" s="243">
        <v>2</v>
      </c>
      <c r="KTC1218" s="244" t="s">
        <v>236</v>
      </c>
      <c r="KTD1218" s="245">
        <v>111</v>
      </c>
      <c r="KTE1218" s="246">
        <v>211</v>
      </c>
      <c r="KTF1218" s="247" t="e">
        <f>KTF1235+KTF1277+KTF1308+KTF1324+KTF1346+KTF1378+KTF1394+KTF1415+KTF1430+KTF1460+#REF!+KTF1500+#REF!+KTF1512+#REF!</f>
        <v>#REF!</v>
      </c>
      <c r="KTG1218" s="241" t="s">
        <v>29</v>
      </c>
      <c r="KTH1218" s="242" t="s">
        <v>25</v>
      </c>
      <c r="KTI1218" s="243">
        <v>7</v>
      </c>
      <c r="KTJ1218" s="243">
        <v>2</v>
      </c>
      <c r="KTK1218" s="244" t="s">
        <v>236</v>
      </c>
      <c r="KTL1218" s="245">
        <v>111</v>
      </c>
      <c r="KTM1218" s="246">
        <v>211</v>
      </c>
      <c r="KTN1218" s="247" t="e">
        <f>KTN1235+KTN1277+KTN1308+KTN1324+KTN1346+KTN1378+KTN1394+KTN1415+KTN1430+KTN1460+#REF!+KTN1500+#REF!+KTN1512+#REF!</f>
        <v>#REF!</v>
      </c>
      <c r="KTO1218" s="241" t="s">
        <v>29</v>
      </c>
      <c r="KTP1218" s="242" t="s">
        <v>25</v>
      </c>
      <c r="KTQ1218" s="243">
        <v>7</v>
      </c>
      <c r="KTR1218" s="243">
        <v>2</v>
      </c>
      <c r="KTS1218" s="244" t="s">
        <v>236</v>
      </c>
      <c r="KTT1218" s="245">
        <v>111</v>
      </c>
      <c r="KTU1218" s="246">
        <v>211</v>
      </c>
      <c r="KTV1218" s="247" t="e">
        <f>KTV1235+KTV1277+KTV1308+KTV1324+KTV1346+KTV1378+KTV1394+KTV1415+KTV1430+KTV1460+#REF!+KTV1500+#REF!+KTV1512+#REF!</f>
        <v>#REF!</v>
      </c>
      <c r="KTW1218" s="241" t="s">
        <v>29</v>
      </c>
      <c r="KTX1218" s="242" t="s">
        <v>25</v>
      </c>
      <c r="KTY1218" s="243">
        <v>7</v>
      </c>
      <c r="KTZ1218" s="243">
        <v>2</v>
      </c>
      <c r="KUA1218" s="244" t="s">
        <v>236</v>
      </c>
      <c r="KUB1218" s="245">
        <v>111</v>
      </c>
      <c r="KUC1218" s="246">
        <v>211</v>
      </c>
      <c r="KUD1218" s="247" t="e">
        <f>KUD1235+KUD1277+KUD1308+KUD1324+KUD1346+KUD1378+KUD1394+KUD1415+KUD1430+KUD1460+#REF!+KUD1500+#REF!+KUD1512+#REF!</f>
        <v>#REF!</v>
      </c>
      <c r="KUE1218" s="241" t="s">
        <v>29</v>
      </c>
      <c r="KUF1218" s="242" t="s">
        <v>25</v>
      </c>
      <c r="KUG1218" s="243">
        <v>7</v>
      </c>
      <c r="KUH1218" s="243">
        <v>2</v>
      </c>
      <c r="KUI1218" s="244" t="s">
        <v>236</v>
      </c>
      <c r="KUJ1218" s="245">
        <v>111</v>
      </c>
      <c r="KUK1218" s="246">
        <v>211</v>
      </c>
      <c r="KUL1218" s="247" t="e">
        <f>KUL1235+KUL1277+KUL1308+KUL1324+KUL1346+KUL1378+KUL1394+KUL1415+KUL1430+KUL1460+#REF!+KUL1500+#REF!+KUL1512+#REF!</f>
        <v>#REF!</v>
      </c>
      <c r="KUM1218" s="241" t="s">
        <v>29</v>
      </c>
      <c r="KUN1218" s="242" t="s">
        <v>25</v>
      </c>
      <c r="KUO1218" s="243">
        <v>7</v>
      </c>
      <c r="KUP1218" s="243">
        <v>2</v>
      </c>
      <c r="KUQ1218" s="244" t="s">
        <v>236</v>
      </c>
      <c r="KUR1218" s="245">
        <v>111</v>
      </c>
      <c r="KUS1218" s="246">
        <v>211</v>
      </c>
      <c r="KUT1218" s="247" t="e">
        <f>KUT1235+KUT1277+KUT1308+KUT1324+KUT1346+KUT1378+KUT1394+KUT1415+KUT1430+KUT1460+#REF!+KUT1500+#REF!+KUT1512+#REF!</f>
        <v>#REF!</v>
      </c>
      <c r="KUU1218" s="241" t="s">
        <v>29</v>
      </c>
      <c r="KUV1218" s="242" t="s">
        <v>25</v>
      </c>
      <c r="KUW1218" s="243">
        <v>7</v>
      </c>
      <c r="KUX1218" s="243">
        <v>2</v>
      </c>
      <c r="KUY1218" s="244" t="s">
        <v>236</v>
      </c>
      <c r="KUZ1218" s="245">
        <v>111</v>
      </c>
      <c r="KVA1218" s="246">
        <v>211</v>
      </c>
      <c r="KVB1218" s="247" t="e">
        <f>KVB1235+KVB1277+KVB1308+KVB1324+KVB1346+KVB1378+KVB1394+KVB1415+KVB1430+KVB1460+#REF!+KVB1500+#REF!+KVB1512+#REF!</f>
        <v>#REF!</v>
      </c>
      <c r="KVC1218" s="241" t="s">
        <v>29</v>
      </c>
      <c r="KVD1218" s="242" t="s">
        <v>25</v>
      </c>
      <c r="KVE1218" s="243">
        <v>7</v>
      </c>
      <c r="KVF1218" s="243">
        <v>2</v>
      </c>
      <c r="KVG1218" s="244" t="s">
        <v>236</v>
      </c>
      <c r="KVH1218" s="245">
        <v>111</v>
      </c>
      <c r="KVI1218" s="246">
        <v>211</v>
      </c>
      <c r="KVJ1218" s="247" t="e">
        <f>KVJ1235+KVJ1277+KVJ1308+KVJ1324+KVJ1346+KVJ1378+KVJ1394+KVJ1415+KVJ1430+KVJ1460+#REF!+KVJ1500+#REF!+KVJ1512+#REF!</f>
        <v>#REF!</v>
      </c>
      <c r="KVK1218" s="241" t="s">
        <v>29</v>
      </c>
      <c r="KVL1218" s="242" t="s">
        <v>25</v>
      </c>
      <c r="KVM1218" s="243">
        <v>7</v>
      </c>
      <c r="KVN1218" s="243">
        <v>2</v>
      </c>
      <c r="KVO1218" s="244" t="s">
        <v>236</v>
      </c>
      <c r="KVP1218" s="245">
        <v>111</v>
      </c>
      <c r="KVQ1218" s="246">
        <v>211</v>
      </c>
      <c r="KVR1218" s="247" t="e">
        <f>KVR1235+KVR1277+KVR1308+KVR1324+KVR1346+KVR1378+KVR1394+KVR1415+KVR1430+KVR1460+#REF!+KVR1500+#REF!+KVR1512+#REF!</f>
        <v>#REF!</v>
      </c>
      <c r="KVS1218" s="241" t="s">
        <v>29</v>
      </c>
      <c r="KVT1218" s="242" t="s">
        <v>25</v>
      </c>
      <c r="KVU1218" s="243">
        <v>7</v>
      </c>
      <c r="KVV1218" s="243">
        <v>2</v>
      </c>
      <c r="KVW1218" s="244" t="s">
        <v>236</v>
      </c>
      <c r="KVX1218" s="245">
        <v>111</v>
      </c>
      <c r="KVY1218" s="246">
        <v>211</v>
      </c>
      <c r="KVZ1218" s="247" t="e">
        <f>KVZ1235+KVZ1277+KVZ1308+KVZ1324+KVZ1346+KVZ1378+KVZ1394+KVZ1415+KVZ1430+KVZ1460+#REF!+KVZ1500+#REF!+KVZ1512+#REF!</f>
        <v>#REF!</v>
      </c>
      <c r="KWA1218" s="241" t="s">
        <v>29</v>
      </c>
      <c r="KWB1218" s="242" t="s">
        <v>25</v>
      </c>
      <c r="KWC1218" s="243">
        <v>7</v>
      </c>
      <c r="KWD1218" s="243">
        <v>2</v>
      </c>
      <c r="KWE1218" s="244" t="s">
        <v>236</v>
      </c>
      <c r="KWF1218" s="245">
        <v>111</v>
      </c>
      <c r="KWG1218" s="246">
        <v>211</v>
      </c>
      <c r="KWH1218" s="247" t="e">
        <f>KWH1235+KWH1277+KWH1308+KWH1324+KWH1346+KWH1378+KWH1394+KWH1415+KWH1430+KWH1460+#REF!+KWH1500+#REF!+KWH1512+#REF!</f>
        <v>#REF!</v>
      </c>
      <c r="KWI1218" s="241" t="s">
        <v>29</v>
      </c>
      <c r="KWJ1218" s="242" t="s">
        <v>25</v>
      </c>
      <c r="KWK1218" s="243">
        <v>7</v>
      </c>
      <c r="KWL1218" s="243">
        <v>2</v>
      </c>
      <c r="KWM1218" s="244" t="s">
        <v>236</v>
      </c>
      <c r="KWN1218" s="245">
        <v>111</v>
      </c>
      <c r="KWO1218" s="246">
        <v>211</v>
      </c>
      <c r="KWP1218" s="247" t="e">
        <f>KWP1235+KWP1277+KWP1308+KWP1324+KWP1346+KWP1378+KWP1394+KWP1415+KWP1430+KWP1460+#REF!+KWP1500+#REF!+KWP1512+#REF!</f>
        <v>#REF!</v>
      </c>
      <c r="KWQ1218" s="241" t="s">
        <v>29</v>
      </c>
      <c r="KWR1218" s="242" t="s">
        <v>25</v>
      </c>
      <c r="KWS1218" s="243">
        <v>7</v>
      </c>
      <c r="KWT1218" s="243">
        <v>2</v>
      </c>
      <c r="KWU1218" s="244" t="s">
        <v>236</v>
      </c>
      <c r="KWV1218" s="245">
        <v>111</v>
      </c>
      <c r="KWW1218" s="246">
        <v>211</v>
      </c>
      <c r="KWX1218" s="247" t="e">
        <f>KWX1235+KWX1277+KWX1308+KWX1324+KWX1346+KWX1378+KWX1394+KWX1415+KWX1430+KWX1460+#REF!+KWX1500+#REF!+KWX1512+#REF!</f>
        <v>#REF!</v>
      </c>
      <c r="KWY1218" s="241" t="s">
        <v>29</v>
      </c>
      <c r="KWZ1218" s="242" t="s">
        <v>25</v>
      </c>
      <c r="KXA1218" s="243">
        <v>7</v>
      </c>
      <c r="KXB1218" s="243">
        <v>2</v>
      </c>
      <c r="KXC1218" s="244" t="s">
        <v>236</v>
      </c>
      <c r="KXD1218" s="245">
        <v>111</v>
      </c>
      <c r="KXE1218" s="246">
        <v>211</v>
      </c>
      <c r="KXF1218" s="247" t="e">
        <f>KXF1235+KXF1277+KXF1308+KXF1324+KXF1346+KXF1378+KXF1394+KXF1415+KXF1430+KXF1460+#REF!+KXF1500+#REF!+KXF1512+#REF!</f>
        <v>#REF!</v>
      </c>
      <c r="KXG1218" s="241" t="s">
        <v>29</v>
      </c>
      <c r="KXH1218" s="242" t="s">
        <v>25</v>
      </c>
      <c r="KXI1218" s="243">
        <v>7</v>
      </c>
      <c r="KXJ1218" s="243">
        <v>2</v>
      </c>
      <c r="KXK1218" s="244" t="s">
        <v>236</v>
      </c>
      <c r="KXL1218" s="245">
        <v>111</v>
      </c>
      <c r="KXM1218" s="246">
        <v>211</v>
      </c>
      <c r="KXN1218" s="247" t="e">
        <f>KXN1235+KXN1277+KXN1308+KXN1324+KXN1346+KXN1378+KXN1394+KXN1415+KXN1430+KXN1460+#REF!+KXN1500+#REF!+KXN1512+#REF!</f>
        <v>#REF!</v>
      </c>
      <c r="KXO1218" s="241" t="s">
        <v>29</v>
      </c>
      <c r="KXP1218" s="242" t="s">
        <v>25</v>
      </c>
      <c r="KXQ1218" s="243">
        <v>7</v>
      </c>
      <c r="KXR1218" s="243">
        <v>2</v>
      </c>
      <c r="KXS1218" s="244" t="s">
        <v>236</v>
      </c>
      <c r="KXT1218" s="245">
        <v>111</v>
      </c>
      <c r="KXU1218" s="246">
        <v>211</v>
      </c>
      <c r="KXV1218" s="247" t="e">
        <f>KXV1235+KXV1277+KXV1308+KXV1324+KXV1346+KXV1378+KXV1394+KXV1415+KXV1430+KXV1460+#REF!+KXV1500+#REF!+KXV1512+#REF!</f>
        <v>#REF!</v>
      </c>
      <c r="KXW1218" s="241" t="s">
        <v>29</v>
      </c>
      <c r="KXX1218" s="242" t="s">
        <v>25</v>
      </c>
      <c r="KXY1218" s="243">
        <v>7</v>
      </c>
      <c r="KXZ1218" s="243">
        <v>2</v>
      </c>
      <c r="KYA1218" s="244" t="s">
        <v>236</v>
      </c>
      <c r="KYB1218" s="245">
        <v>111</v>
      </c>
      <c r="KYC1218" s="246">
        <v>211</v>
      </c>
      <c r="KYD1218" s="247" t="e">
        <f>KYD1235+KYD1277+KYD1308+KYD1324+KYD1346+KYD1378+KYD1394+KYD1415+KYD1430+KYD1460+#REF!+KYD1500+#REF!+KYD1512+#REF!</f>
        <v>#REF!</v>
      </c>
      <c r="KYE1218" s="241" t="s">
        <v>29</v>
      </c>
      <c r="KYF1218" s="242" t="s">
        <v>25</v>
      </c>
      <c r="KYG1218" s="243">
        <v>7</v>
      </c>
      <c r="KYH1218" s="243">
        <v>2</v>
      </c>
      <c r="KYI1218" s="244" t="s">
        <v>236</v>
      </c>
      <c r="KYJ1218" s="245">
        <v>111</v>
      </c>
      <c r="KYK1218" s="246">
        <v>211</v>
      </c>
      <c r="KYL1218" s="247" t="e">
        <f>KYL1235+KYL1277+KYL1308+KYL1324+KYL1346+KYL1378+KYL1394+KYL1415+KYL1430+KYL1460+#REF!+KYL1500+#REF!+KYL1512+#REF!</f>
        <v>#REF!</v>
      </c>
      <c r="KYM1218" s="241" t="s">
        <v>29</v>
      </c>
      <c r="KYN1218" s="242" t="s">
        <v>25</v>
      </c>
      <c r="KYO1218" s="243">
        <v>7</v>
      </c>
      <c r="KYP1218" s="243">
        <v>2</v>
      </c>
      <c r="KYQ1218" s="244" t="s">
        <v>236</v>
      </c>
      <c r="KYR1218" s="245">
        <v>111</v>
      </c>
      <c r="KYS1218" s="246">
        <v>211</v>
      </c>
      <c r="KYT1218" s="247" t="e">
        <f>KYT1235+KYT1277+KYT1308+KYT1324+KYT1346+KYT1378+KYT1394+KYT1415+KYT1430+KYT1460+#REF!+KYT1500+#REF!+KYT1512+#REF!</f>
        <v>#REF!</v>
      </c>
      <c r="KYU1218" s="241" t="s">
        <v>29</v>
      </c>
      <c r="KYV1218" s="242" t="s">
        <v>25</v>
      </c>
      <c r="KYW1218" s="243">
        <v>7</v>
      </c>
      <c r="KYX1218" s="243">
        <v>2</v>
      </c>
      <c r="KYY1218" s="244" t="s">
        <v>236</v>
      </c>
      <c r="KYZ1218" s="245">
        <v>111</v>
      </c>
      <c r="KZA1218" s="246">
        <v>211</v>
      </c>
      <c r="KZB1218" s="247" t="e">
        <f>KZB1235+KZB1277+KZB1308+KZB1324+KZB1346+KZB1378+KZB1394+KZB1415+KZB1430+KZB1460+#REF!+KZB1500+#REF!+KZB1512+#REF!</f>
        <v>#REF!</v>
      </c>
      <c r="KZC1218" s="241" t="s">
        <v>29</v>
      </c>
      <c r="KZD1218" s="242" t="s">
        <v>25</v>
      </c>
      <c r="KZE1218" s="243">
        <v>7</v>
      </c>
      <c r="KZF1218" s="243">
        <v>2</v>
      </c>
      <c r="KZG1218" s="244" t="s">
        <v>236</v>
      </c>
      <c r="KZH1218" s="245">
        <v>111</v>
      </c>
      <c r="KZI1218" s="246">
        <v>211</v>
      </c>
      <c r="KZJ1218" s="247" t="e">
        <f>KZJ1235+KZJ1277+KZJ1308+KZJ1324+KZJ1346+KZJ1378+KZJ1394+KZJ1415+KZJ1430+KZJ1460+#REF!+KZJ1500+#REF!+KZJ1512+#REF!</f>
        <v>#REF!</v>
      </c>
      <c r="KZK1218" s="241" t="s">
        <v>29</v>
      </c>
      <c r="KZL1218" s="242" t="s">
        <v>25</v>
      </c>
      <c r="KZM1218" s="243">
        <v>7</v>
      </c>
      <c r="KZN1218" s="243">
        <v>2</v>
      </c>
      <c r="KZO1218" s="244" t="s">
        <v>236</v>
      </c>
      <c r="KZP1218" s="245">
        <v>111</v>
      </c>
      <c r="KZQ1218" s="246">
        <v>211</v>
      </c>
      <c r="KZR1218" s="247" t="e">
        <f>KZR1235+KZR1277+KZR1308+KZR1324+KZR1346+KZR1378+KZR1394+KZR1415+KZR1430+KZR1460+#REF!+KZR1500+#REF!+KZR1512+#REF!</f>
        <v>#REF!</v>
      </c>
      <c r="KZS1218" s="241" t="s">
        <v>29</v>
      </c>
      <c r="KZT1218" s="242" t="s">
        <v>25</v>
      </c>
      <c r="KZU1218" s="243">
        <v>7</v>
      </c>
      <c r="KZV1218" s="243">
        <v>2</v>
      </c>
      <c r="KZW1218" s="244" t="s">
        <v>236</v>
      </c>
      <c r="KZX1218" s="245">
        <v>111</v>
      </c>
      <c r="KZY1218" s="246">
        <v>211</v>
      </c>
      <c r="KZZ1218" s="247" t="e">
        <f>KZZ1235+KZZ1277+KZZ1308+KZZ1324+KZZ1346+KZZ1378+KZZ1394+KZZ1415+KZZ1430+KZZ1460+#REF!+KZZ1500+#REF!+KZZ1512+#REF!</f>
        <v>#REF!</v>
      </c>
      <c r="LAA1218" s="241" t="s">
        <v>29</v>
      </c>
      <c r="LAB1218" s="242" t="s">
        <v>25</v>
      </c>
      <c r="LAC1218" s="243">
        <v>7</v>
      </c>
      <c r="LAD1218" s="243">
        <v>2</v>
      </c>
      <c r="LAE1218" s="244" t="s">
        <v>236</v>
      </c>
      <c r="LAF1218" s="245">
        <v>111</v>
      </c>
      <c r="LAG1218" s="246">
        <v>211</v>
      </c>
      <c r="LAH1218" s="247" t="e">
        <f>LAH1235+LAH1277+LAH1308+LAH1324+LAH1346+LAH1378+LAH1394+LAH1415+LAH1430+LAH1460+#REF!+LAH1500+#REF!+LAH1512+#REF!</f>
        <v>#REF!</v>
      </c>
      <c r="LAI1218" s="241" t="s">
        <v>29</v>
      </c>
      <c r="LAJ1218" s="242" t="s">
        <v>25</v>
      </c>
      <c r="LAK1218" s="243">
        <v>7</v>
      </c>
      <c r="LAL1218" s="243">
        <v>2</v>
      </c>
      <c r="LAM1218" s="244" t="s">
        <v>236</v>
      </c>
      <c r="LAN1218" s="245">
        <v>111</v>
      </c>
      <c r="LAO1218" s="246">
        <v>211</v>
      </c>
      <c r="LAP1218" s="247" t="e">
        <f>LAP1235+LAP1277+LAP1308+LAP1324+LAP1346+LAP1378+LAP1394+LAP1415+LAP1430+LAP1460+#REF!+LAP1500+#REF!+LAP1512+#REF!</f>
        <v>#REF!</v>
      </c>
      <c r="LAQ1218" s="241" t="s">
        <v>29</v>
      </c>
      <c r="LAR1218" s="242" t="s">
        <v>25</v>
      </c>
      <c r="LAS1218" s="243">
        <v>7</v>
      </c>
      <c r="LAT1218" s="243">
        <v>2</v>
      </c>
      <c r="LAU1218" s="244" t="s">
        <v>236</v>
      </c>
      <c r="LAV1218" s="245">
        <v>111</v>
      </c>
      <c r="LAW1218" s="246">
        <v>211</v>
      </c>
      <c r="LAX1218" s="247" t="e">
        <f>LAX1235+LAX1277+LAX1308+LAX1324+LAX1346+LAX1378+LAX1394+LAX1415+LAX1430+LAX1460+#REF!+LAX1500+#REF!+LAX1512+#REF!</f>
        <v>#REF!</v>
      </c>
      <c r="LAY1218" s="241" t="s">
        <v>29</v>
      </c>
      <c r="LAZ1218" s="242" t="s">
        <v>25</v>
      </c>
      <c r="LBA1218" s="243">
        <v>7</v>
      </c>
      <c r="LBB1218" s="243">
        <v>2</v>
      </c>
      <c r="LBC1218" s="244" t="s">
        <v>236</v>
      </c>
      <c r="LBD1218" s="245">
        <v>111</v>
      </c>
      <c r="LBE1218" s="246">
        <v>211</v>
      </c>
      <c r="LBF1218" s="247" t="e">
        <f>LBF1235+LBF1277+LBF1308+LBF1324+LBF1346+LBF1378+LBF1394+LBF1415+LBF1430+LBF1460+#REF!+LBF1500+#REF!+LBF1512+#REF!</f>
        <v>#REF!</v>
      </c>
      <c r="LBG1218" s="241" t="s">
        <v>29</v>
      </c>
      <c r="LBH1218" s="242" t="s">
        <v>25</v>
      </c>
      <c r="LBI1218" s="243">
        <v>7</v>
      </c>
      <c r="LBJ1218" s="243">
        <v>2</v>
      </c>
      <c r="LBK1218" s="244" t="s">
        <v>236</v>
      </c>
      <c r="LBL1218" s="245">
        <v>111</v>
      </c>
      <c r="LBM1218" s="246">
        <v>211</v>
      </c>
      <c r="LBN1218" s="247" t="e">
        <f>LBN1235+LBN1277+LBN1308+LBN1324+LBN1346+LBN1378+LBN1394+LBN1415+LBN1430+LBN1460+#REF!+LBN1500+#REF!+LBN1512+#REF!</f>
        <v>#REF!</v>
      </c>
      <c r="LBO1218" s="241" t="s">
        <v>29</v>
      </c>
      <c r="LBP1218" s="242" t="s">
        <v>25</v>
      </c>
      <c r="LBQ1218" s="243">
        <v>7</v>
      </c>
      <c r="LBR1218" s="243">
        <v>2</v>
      </c>
      <c r="LBS1218" s="244" t="s">
        <v>236</v>
      </c>
      <c r="LBT1218" s="245">
        <v>111</v>
      </c>
      <c r="LBU1218" s="246">
        <v>211</v>
      </c>
      <c r="LBV1218" s="247" t="e">
        <f>LBV1235+LBV1277+LBV1308+LBV1324+LBV1346+LBV1378+LBV1394+LBV1415+LBV1430+LBV1460+#REF!+LBV1500+#REF!+LBV1512+#REF!</f>
        <v>#REF!</v>
      </c>
      <c r="LBW1218" s="241" t="s">
        <v>29</v>
      </c>
      <c r="LBX1218" s="242" t="s">
        <v>25</v>
      </c>
      <c r="LBY1218" s="243">
        <v>7</v>
      </c>
      <c r="LBZ1218" s="243">
        <v>2</v>
      </c>
      <c r="LCA1218" s="244" t="s">
        <v>236</v>
      </c>
      <c r="LCB1218" s="245">
        <v>111</v>
      </c>
      <c r="LCC1218" s="246">
        <v>211</v>
      </c>
      <c r="LCD1218" s="247" t="e">
        <f>LCD1235+LCD1277+LCD1308+LCD1324+LCD1346+LCD1378+LCD1394+LCD1415+LCD1430+LCD1460+#REF!+LCD1500+#REF!+LCD1512+#REF!</f>
        <v>#REF!</v>
      </c>
      <c r="LCE1218" s="241" t="s">
        <v>29</v>
      </c>
      <c r="LCF1218" s="242" t="s">
        <v>25</v>
      </c>
      <c r="LCG1218" s="243">
        <v>7</v>
      </c>
      <c r="LCH1218" s="243">
        <v>2</v>
      </c>
      <c r="LCI1218" s="244" t="s">
        <v>236</v>
      </c>
      <c r="LCJ1218" s="245">
        <v>111</v>
      </c>
      <c r="LCK1218" s="246">
        <v>211</v>
      </c>
      <c r="LCL1218" s="247" t="e">
        <f>LCL1235+LCL1277+LCL1308+LCL1324+LCL1346+LCL1378+LCL1394+LCL1415+LCL1430+LCL1460+#REF!+LCL1500+#REF!+LCL1512+#REF!</f>
        <v>#REF!</v>
      </c>
      <c r="LCM1218" s="241" t="s">
        <v>29</v>
      </c>
      <c r="LCN1218" s="242" t="s">
        <v>25</v>
      </c>
      <c r="LCO1218" s="243">
        <v>7</v>
      </c>
      <c r="LCP1218" s="243">
        <v>2</v>
      </c>
      <c r="LCQ1218" s="244" t="s">
        <v>236</v>
      </c>
      <c r="LCR1218" s="245">
        <v>111</v>
      </c>
      <c r="LCS1218" s="246">
        <v>211</v>
      </c>
      <c r="LCT1218" s="247" t="e">
        <f>LCT1235+LCT1277+LCT1308+LCT1324+LCT1346+LCT1378+LCT1394+LCT1415+LCT1430+LCT1460+#REF!+LCT1500+#REF!+LCT1512+#REF!</f>
        <v>#REF!</v>
      </c>
      <c r="LCU1218" s="241" t="s">
        <v>29</v>
      </c>
      <c r="LCV1218" s="242" t="s">
        <v>25</v>
      </c>
      <c r="LCW1218" s="243">
        <v>7</v>
      </c>
      <c r="LCX1218" s="243">
        <v>2</v>
      </c>
      <c r="LCY1218" s="244" t="s">
        <v>236</v>
      </c>
      <c r="LCZ1218" s="245">
        <v>111</v>
      </c>
      <c r="LDA1218" s="246">
        <v>211</v>
      </c>
      <c r="LDB1218" s="247" t="e">
        <f>LDB1235+LDB1277+LDB1308+LDB1324+LDB1346+LDB1378+LDB1394+LDB1415+LDB1430+LDB1460+#REF!+LDB1500+#REF!+LDB1512+#REF!</f>
        <v>#REF!</v>
      </c>
      <c r="LDC1218" s="241" t="s">
        <v>29</v>
      </c>
      <c r="LDD1218" s="242" t="s">
        <v>25</v>
      </c>
      <c r="LDE1218" s="243">
        <v>7</v>
      </c>
      <c r="LDF1218" s="243">
        <v>2</v>
      </c>
      <c r="LDG1218" s="244" t="s">
        <v>236</v>
      </c>
      <c r="LDH1218" s="245">
        <v>111</v>
      </c>
      <c r="LDI1218" s="246">
        <v>211</v>
      </c>
      <c r="LDJ1218" s="247" t="e">
        <f>LDJ1235+LDJ1277+LDJ1308+LDJ1324+LDJ1346+LDJ1378+LDJ1394+LDJ1415+LDJ1430+LDJ1460+#REF!+LDJ1500+#REF!+LDJ1512+#REF!</f>
        <v>#REF!</v>
      </c>
      <c r="LDK1218" s="241" t="s">
        <v>29</v>
      </c>
      <c r="LDL1218" s="242" t="s">
        <v>25</v>
      </c>
      <c r="LDM1218" s="243">
        <v>7</v>
      </c>
      <c r="LDN1218" s="243">
        <v>2</v>
      </c>
      <c r="LDO1218" s="244" t="s">
        <v>236</v>
      </c>
      <c r="LDP1218" s="245">
        <v>111</v>
      </c>
      <c r="LDQ1218" s="246">
        <v>211</v>
      </c>
      <c r="LDR1218" s="247" t="e">
        <f>LDR1235+LDR1277+LDR1308+LDR1324+LDR1346+LDR1378+LDR1394+LDR1415+LDR1430+LDR1460+#REF!+LDR1500+#REF!+LDR1512+#REF!</f>
        <v>#REF!</v>
      </c>
      <c r="LDS1218" s="241" t="s">
        <v>29</v>
      </c>
      <c r="LDT1218" s="242" t="s">
        <v>25</v>
      </c>
      <c r="LDU1218" s="243">
        <v>7</v>
      </c>
      <c r="LDV1218" s="243">
        <v>2</v>
      </c>
      <c r="LDW1218" s="244" t="s">
        <v>236</v>
      </c>
      <c r="LDX1218" s="245">
        <v>111</v>
      </c>
      <c r="LDY1218" s="246">
        <v>211</v>
      </c>
      <c r="LDZ1218" s="247" t="e">
        <f>LDZ1235+LDZ1277+LDZ1308+LDZ1324+LDZ1346+LDZ1378+LDZ1394+LDZ1415+LDZ1430+LDZ1460+#REF!+LDZ1500+#REF!+LDZ1512+#REF!</f>
        <v>#REF!</v>
      </c>
      <c r="LEA1218" s="241" t="s">
        <v>29</v>
      </c>
      <c r="LEB1218" s="242" t="s">
        <v>25</v>
      </c>
      <c r="LEC1218" s="243">
        <v>7</v>
      </c>
      <c r="LED1218" s="243">
        <v>2</v>
      </c>
      <c r="LEE1218" s="244" t="s">
        <v>236</v>
      </c>
      <c r="LEF1218" s="245">
        <v>111</v>
      </c>
      <c r="LEG1218" s="246">
        <v>211</v>
      </c>
      <c r="LEH1218" s="247" t="e">
        <f>LEH1235+LEH1277+LEH1308+LEH1324+LEH1346+LEH1378+LEH1394+LEH1415+LEH1430+LEH1460+#REF!+LEH1500+#REF!+LEH1512+#REF!</f>
        <v>#REF!</v>
      </c>
      <c r="LEI1218" s="241" t="s">
        <v>29</v>
      </c>
      <c r="LEJ1218" s="242" t="s">
        <v>25</v>
      </c>
      <c r="LEK1218" s="243">
        <v>7</v>
      </c>
      <c r="LEL1218" s="243">
        <v>2</v>
      </c>
      <c r="LEM1218" s="244" t="s">
        <v>236</v>
      </c>
      <c r="LEN1218" s="245">
        <v>111</v>
      </c>
      <c r="LEO1218" s="246">
        <v>211</v>
      </c>
      <c r="LEP1218" s="247" t="e">
        <f>LEP1235+LEP1277+LEP1308+LEP1324+LEP1346+LEP1378+LEP1394+LEP1415+LEP1430+LEP1460+#REF!+LEP1500+#REF!+LEP1512+#REF!</f>
        <v>#REF!</v>
      </c>
      <c r="LEQ1218" s="241" t="s">
        <v>29</v>
      </c>
      <c r="LER1218" s="242" t="s">
        <v>25</v>
      </c>
      <c r="LES1218" s="243">
        <v>7</v>
      </c>
      <c r="LET1218" s="243">
        <v>2</v>
      </c>
      <c r="LEU1218" s="244" t="s">
        <v>236</v>
      </c>
      <c r="LEV1218" s="245">
        <v>111</v>
      </c>
      <c r="LEW1218" s="246">
        <v>211</v>
      </c>
      <c r="LEX1218" s="247" t="e">
        <f>LEX1235+LEX1277+LEX1308+LEX1324+LEX1346+LEX1378+LEX1394+LEX1415+LEX1430+LEX1460+#REF!+LEX1500+#REF!+LEX1512+#REF!</f>
        <v>#REF!</v>
      </c>
      <c r="LEY1218" s="241" t="s">
        <v>29</v>
      </c>
      <c r="LEZ1218" s="242" t="s">
        <v>25</v>
      </c>
      <c r="LFA1218" s="243">
        <v>7</v>
      </c>
      <c r="LFB1218" s="243">
        <v>2</v>
      </c>
      <c r="LFC1218" s="244" t="s">
        <v>236</v>
      </c>
      <c r="LFD1218" s="245">
        <v>111</v>
      </c>
      <c r="LFE1218" s="246">
        <v>211</v>
      </c>
      <c r="LFF1218" s="247" t="e">
        <f>LFF1235+LFF1277+LFF1308+LFF1324+LFF1346+LFF1378+LFF1394+LFF1415+LFF1430+LFF1460+#REF!+LFF1500+#REF!+LFF1512+#REF!</f>
        <v>#REF!</v>
      </c>
      <c r="LFG1218" s="241" t="s">
        <v>29</v>
      </c>
      <c r="LFH1218" s="242" t="s">
        <v>25</v>
      </c>
      <c r="LFI1218" s="243">
        <v>7</v>
      </c>
      <c r="LFJ1218" s="243">
        <v>2</v>
      </c>
      <c r="LFK1218" s="244" t="s">
        <v>236</v>
      </c>
      <c r="LFL1218" s="245">
        <v>111</v>
      </c>
      <c r="LFM1218" s="246">
        <v>211</v>
      </c>
      <c r="LFN1218" s="247" t="e">
        <f>LFN1235+LFN1277+LFN1308+LFN1324+LFN1346+LFN1378+LFN1394+LFN1415+LFN1430+LFN1460+#REF!+LFN1500+#REF!+LFN1512+#REF!</f>
        <v>#REF!</v>
      </c>
      <c r="LFO1218" s="241" t="s">
        <v>29</v>
      </c>
      <c r="LFP1218" s="242" t="s">
        <v>25</v>
      </c>
      <c r="LFQ1218" s="243">
        <v>7</v>
      </c>
      <c r="LFR1218" s="243">
        <v>2</v>
      </c>
      <c r="LFS1218" s="244" t="s">
        <v>236</v>
      </c>
      <c r="LFT1218" s="245">
        <v>111</v>
      </c>
      <c r="LFU1218" s="246">
        <v>211</v>
      </c>
      <c r="LFV1218" s="247" t="e">
        <f>LFV1235+LFV1277+LFV1308+LFV1324+LFV1346+LFV1378+LFV1394+LFV1415+LFV1430+LFV1460+#REF!+LFV1500+#REF!+LFV1512+#REF!</f>
        <v>#REF!</v>
      </c>
      <c r="LFW1218" s="241" t="s">
        <v>29</v>
      </c>
      <c r="LFX1218" s="242" t="s">
        <v>25</v>
      </c>
      <c r="LFY1218" s="243">
        <v>7</v>
      </c>
      <c r="LFZ1218" s="243">
        <v>2</v>
      </c>
      <c r="LGA1218" s="244" t="s">
        <v>236</v>
      </c>
      <c r="LGB1218" s="245">
        <v>111</v>
      </c>
      <c r="LGC1218" s="246">
        <v>211</v>
      </c>
      <c r="LGD1218" s="247" t="e">
        <f>LGD1235+LGD1277+LGD1308+LGD1324+LGD1346+LGD1378+LGD1394+LGD1415+LGD1430+LGD1460+#REF!+LGD1500+#REF!+LGD1512+#REF!</f>
        <v>#REF!</v>
      </c>
      <c r="LGE1218" s="241" t="s">
        <v>29</v>
      </c>
      <c r="LGF1218" s="242" t="s">
        <v>25</v>
      </c>
      <c r="LGG1218" s="243">
        <v>7</v>
      </c>
      <c r="LGH1218" s="243">
        <v>2</v>
      </c>
      <c r="LGI1218" s="244" t="s">
        <v>236</v>
      </c>
      <c r="LGJ1218" s="245">
        <v>111</v>
      </c>
      <c r="LGK1218" s="246">
        <v>211</v>
      </c>
      <c r="LGL1218" s="247" t="e">
        <f>LGL1235+LGL1277+LGL1308+LGL1324+LGL1346+LGL1378+LGL1394+LGL1415+LGL1430+LGL1460+#REF!+LGL1500+#REF!+LGL1512+#REF!</f>
        <v>#REF!</v>
      </c>
      <c r="LGM1218" s="241" t="s">
        <v>29</v>
      </c>
      <c r="LGN1218" s="242" t="s">
        <v>25</v>
      </c>
      <c r="LGO1218" s="243">
        <v>7</v>
      </c>
      <c r="LGP1218" s="243">
        <v>2</v>
      </c>
      <c r="LGQ1218" s="244" t="s">
        <v>236</v>
      </c>
      <c r="LGR1218" s="245">
        <v>111</v>
      </c>
      <c r="LGS1218" s="246">
        <v>211</v>
      </c>
      <c r="LGT1218" s="247" t="e">
        <f>LGT1235+LGT1277+LGT1308+LGT1324+LGT1346+LGT1378+LGT1394+LGT1415+LGT1430+LGT1460+#REF!+LGT1500+#REF!+LGT1512+#REF!</f>
        <v>#REF!</v>
      </c>
      <c r="LGU1218" s="241" t="s">
        <v>29</v>
      </c>
      <c r="LGV1218" s="242" t="s">
        <v>25</v>
      </c>
      <c r="LGW1218" s="243">
        <v>7</v>
      </c>
      <c r="LGX1218" s="243">
        <v>2</v>
      </c>
      <c r="LGY1218" s="244" t="s">
        <v>236</v>
      </c>
      <c r="LGZ1218" s="245">
        <v>111</v>
      </c>
      <c r="LHA1218" s="246">
        <v>211</v>
      </c>
      <c r="LHB1218" s="247" t="e">
        <f>LHB1235+LHB1277+LHB1308+LHB1324+LHB1346+LHB1378+LHB1394+LHB1415+LHB1430+LHB1460+#REF!+LHB1500+#REF!+LHB1512+#REF!</f>
        <v>#REF!</v>
      </c>
      <c r="LHC1218" s="241" t="s">
        <v>29</v>
      </c>
      <c r="LHD1218" s="242" t="s">
        <v>25</v>
      </c>
      <c r="LHE1218" s="243">
        <v>7</v>
      </c>
      <c r="LHF1218" s="243">
        <v>2</v>
      </c>
      <c r="LHG1218" s="244" t="s">
        <v>236</v>
      </c>
      <c r="LHH1218" s="245">
        <v>111</v>
      </c>
      <c r="LHI1218" s="246">
        <v>211</v>
      </c>
      <c r="LHJ1218" s="247" t="e">
        <f>LHJ1235+LHJ1277+LHJ1308+LHJ1324+LHJ1346+LHJ1378+LHJ1394+LHJ1415+LHJ1430+LHJ1460+#REF!+LHJ1500+#REF!+LHJ1512+#REF!</f>
        <v>#REF!</v>
      </c>
      <c r="LHK1218" s="241" t="s">
        <v>29</v>
      </c>
      <c r="LHL1218" s="242" t="s">
        <v>25</v>
      </c>
      <c r="LHM1218" s="243">
        <v>7</v>
      </c>
      <c r="LHN1218" s="243">
        <v>2</v>
      </c>
      <c r="LHO1218" s="244" t="s">
        <v>236</v>
      </c>
      <c r="LHP1218" s="245">
        <v>111</v>
      </c>
      <c r="LHQ1218" s="246">
        <v>211</v>
      </c>
      <c r="LHR1218" s="247" t="e">
        <f>LHR1235+LHR1277+LHR1308+LHR1324+LHR1346+LHR1378+LHR1394+LHR1415+LHR1430+LHR1460+#REF!+LHR1500+#REF!+LHR1512+#REF!</f>
        <v>#REF!</v>
      </c>
      <c r="LHS1218" s="241" t="s">
        <v>29</v>
      </c>
      <c r="LHT1218" s="242" t="s">
        <v>25</v>
      </c>
      <c r="LHU1218" s="243">
        <v>7</v>
      </c>
      <c r="LHV1218" s="243">
        <v>2</v>
      </c>
      <c r="LHW1218" s="244" t="s">
        <v>236</v>
      </c>
      <c r="LHX1218" s="245">
        <v>111</v>
      </c>
      <c r="LHY1218" s="246">
        <v>211</v>
      </c>
      <c r="LHZ1218" s="247" t="e">
        <f>LHZ1235+LHZ1277+LHZ1308+LHZ1324+LHZ1346+LHZ1378+LHZ1394+LHZ1415+LHZ1430+LHZ1460+#REF!+LHZ1500+#REF!+LHZ1512+#REF!</f>
        <v>#REF!</v>
      </c>
      <c r="LIA1218" s="241" t="s">
        <v>29</v>
      </c>
      <c r="LIB1218" s="242" t="s">
        <v>25</v>
      </c>
      <c r="LIC1218" s="243">
        <v>7</v>
      </c>
      <c r="LID1218" s="243">
        <v>2</v>
      </c>
      <c r="LIE1218" s="244" t="s">
        <v>236</v>
      </c>
      <c r="LIF1218" s="245">
        <v>111</v>
      </c>
      <c r="LIG1218" s="246">
        <v>211</v>
      </c>
      <c r="LIH1218" s="247" t="e">
        <f>LIH1235+LIH1277+LIH1308+LIH1324+LIH1346+LIH1378+LIH1394+LIH1415+LIH1430+LIH1460+#REF!+LIH1500+#REF!+LIH1512+#REF!</f>
        <v>#REF!</v>
      </c>
      <c r="LII1218" s="241" t="s">
        <v>29</v>
      </c>
      <c r="LIJ1218" s="242" t="s">
        <v>25</v>
      </c>
      <c r="LIK1218" s="243">
        <v>7</v>
      </c>
      <c r="LIL1218" s="243">
        <v>2</v>
      </c>
      <c r="LIM1218" s="244" t="s">
        <v>236</v>
      </c>
      <c r="LIN1218" s="245">
        <v>111</v>
      </c>
      <c r="LIO1218" s="246">
        <v>211</v>
      </c>
      <c r="LIP1218" s="247" t="e">
        <f>LIP1235+LIP1277+LIP1308+LIP1324+LIP1346+LIP1378+LIP1394+LIP1415+LIP1430+LIP1460+#REF!+LIP1500+#REF!+LIP1512+#REF!</f>
        <v>#REF!</v>
      </c>
      <c r="LIQ1218" s="241" t="s">
        <v>29</v>
      </c>
      <c r="LIR1218" s="242" t="s">
        <v>25</v>
      </c>
      <c r="LIS1218" s="243">
        <v>7</v>
      </c>
      <c r="LIT1218" s="243">
        <v>2</v>
      </c>
      <c r="LIU1218" s="244" t="s">
        <v>236</v>
      </c>
      <c r="LIV1218" s="245">
        <v>111</v>
      </c>
      <c r="LIW1218" s="246">
        <v>211</v>
      </c>
      <c r="LIX1218" s="247" t="e">
        <f>LIX1235+LIX1277+LIX1308+LIX1324+LIX1346+LIX1378+LIX1394+LIX1415+LIX1430+LIX1460+#REF!+LIX1500+#REF!+LIX1512+#REF!</f>
        <v>#REF!</v>
      </c>
      <c r="LIY1218" s="241" t="s">
        <v>29</v>
      </c>
      <c r="LIZ1218" s="242" t="s">
        <v>25</v>
      </c>
      <c r="LJA1218" s="243">
        <v>7</v>
      </c>
      <c r="LJB1218" s="243">
        <v>2</v>
      </c>
      <c r="LJC1218" s="244" t="s">
        <v>236</v>
      </c>
      <c r="LJD1218" s="245">
        <v>111</v>
      </c>
      <c r="LJE1218" s="246">
        <v>211</v>
      </c>
      <c r="LJF1218" s="247" t="e">
        <f>LJF1235+LJF1277+LJF1308+LJF1324+LJF1346+LJF1378+LJF1394+LJF1415+LJF1430+LJF1460+#REF!+LJF1500+#REF!+LJF1512+#REF!</f>
        <v>#REF!</v>
      </c>
      <c r="LJG1218" s="241" t="s">
        <v>29</v>
      </c>
      <c r="LJH1218" s="242" t="s">
        <v>25</v>
      </c>
      <c r="LJI1218" s="243">
        <v>7</v>
      </c>
      <c r="LJJ1218" s="243">
        <v>2</v>
      </c>
      <c r="LJK1218" s="244" t="s">
        <v>236</v>
      </c>
      <c r="LJL1218" s="245">
        <v>111</v>
      </c>
      <c r="LJM1218" s="246">
        <v>211</v>
      </c>
      <c r="LJN1218" s="247" t="e">
        <f>LJN1235+LJN1277+LJN1308+LJN1324+LJN1346+LJN1378+LJN1394+LJN1415+LJN1430+LJN1460+#REF!+LJN1500+#REF!+LJN1512+#REF!</f>
        <v>#REF!</v>
      </c>
      <c r="LJO1218" s="241" t="s">
        <v>29</v>
      </c>
      <c r="LJP1218" s="242" t="s">
        <v>25</v>
      </c>
      <c r="LJQ1218" s="243">
        <v>7</v>
      </c>
      <c r="LJR1218" s="243">
        <v>2</v>
      </c>
      <c r="LJS1218" s="244" t="s">
        <v>236</v>
      </c>
      <c r="LJT1218" s="245">
        <v>111</v>
      </c>
      <c r="LJU1218" s="246">
        <v>211</v>
      </c>
      <c r="LJV1218" s="247" t="e">
        <f>LJV1235+LJV1277+LJV1308+LJV1324+LJV1346+LJV1378+LJV1394+LJV1415+LJV1430+LJV1460+#REF!+LJV1500+#REF!+LJV1512+#REF!</f>
        <v>#REF!</v>
      </c>
      <c r="LJW1218" s="241" t="s">
        <v>29</v>
      </c>
      <c r="LJX1218" s="242" t="s">
        <v>25</v>
      </c>
      <c r="LJY1218" s="243">
        <v>7</v>
      </c>
      <c r="LJZ1218" s="243">
        <v>2</v>
      </c>
      <c r="LKA1218" s="244" t="s">
        <v>236</v>
      </c>
      <c r="LKB1218" s="245">
        <v>111</v>
      </c>
      <c r="LKC1218" s="246">
        <v>211</v>
      </c>
      <c r="LKD1218" s="247" t="e">
        <f>LKD1235+LKD1277+LKD1308+LKD1324+LKD1346+LKD1378+LKD1394+LKD1415+LKD1430+LKD1460+#REF!+LKD1500+#REF!+LKD1512+#REF!</f>
        <v>#REF!</v>
      </c>
      <c r="LKE1218" s="241" t="s">
        <v>29</v>
      </c>
      <c r="LKF1218" s="242" t="s">
        <v>25</v>
      </c>
      <c r="LKG1218" s="243">
        <v>7</v>
      </c>
      <c r="LKH1218" s="243">
        <v>2</v>
      </c>
      <c r="LKI1218" s="244" t="s">
        <v>236</v>
      </c>
      <c r="LKJ1218" s="245">
        <v>111</v>
      </c>
      <c r="LKK1218" s="246">
        <v>211</v>
      </c>
      <c r="LKL1218" s="247" t="e">
        <f>LKL1235+LKL1277+LKL1308+LKL1324+LKL1346+LKL1378+LKL1394+LKL1415+LKL1430+LKL1460+#REF!+LKL1500+#REF!+LKL1512+#REF!</f>
        <v>#REF!</v>
      </c>
      <c r="LKM1218" s="241" t="s">
        <v>29</v>
      </c>
      <c r="LKN1218" s="242" t="s">
        <v>25</v>
      </c>
      <c r="LKO1218" s="243">
        <v>7</v>
      </c>
      <c r="LKP1218" s="243">
        <v>2</v>
      </c>
      <c r="LKQ1218" s="244" t="s">
        <v>236</v>
      </c>
      <c r="LKR1218" s="245">
        <v>111</v>
      </c>
      <c r="LKS1218" s="246">
        <v>211</v>
      </c>
      <c r="LKT1218" s="247" t="e">
        <f>LKT1235+LKT1277+LKT1308+LKT1324+LKT1346+LKT1378+LKT1394+LKT1415+LKT1430+LKT1460+#REF!+LKT1500+#REF!+LKT1512+#REF!</f>
        <v>#REF!</v>
      </c>
      <c r="LKU1218" s="241" t="s">
        <v>29</v>
      </c>
      <c r="LKV1218" s="242" t="s">
        <v>25</v>
      </c>
      <c r="LKW1218" s="243">
        <v>7</v>
      </c>
      <c r="LKX1218" s="243">
        <v>2</v>
      </c>
      <c r="LKY1218" s="244" t="s">
        <v>236</v>
      </c>
      <c r="LKZ1218" s="245">
        <v>111</v>
      </c>
      <c r="LLA1218" s="246">
        <v>211</v>
      </c>
      <c r="LLB1218" s="247" t="e">
        <f>LLB1235+LLB1277+LLB1308+LLB1324+LLB1346+LLB1378+LLB1394+LLB1415+LLB1430+LLB1460+#REF!+LLB1500+#REF!+LLB1512+#REF!</f>
        <v>#REF!</v>
      </c>
      <c r="LLC1218" s="241" t="s">
        <v>29</v>
      </c>
      <c r="LLD1218" s="242" t="s">
        <v>25</v>
      </c>
      <c r="LLE1218" s="243">
        <v>7</v>
      </c>
      <c r="LLF1218" s="243">
        <v>2</v>
      </c>
      <c r="LLG1218" s="244" t="s">
        <v>236</v>
      </c>
      <c r="LLH1218" s="245">
        <v>111</v>
      </c>
      <c r="LLI1218" s="246">
        <v>211</v>
      </c>
      <c r="LLJ1218" s="247" t="e">
        <f>LLJ1235+LLJ1277+LLJ1308+LLJ1324+LLJ1346+LLJ1378+LLJ1394+LLJ1415+LLJ1430+LLJ1460+#REF!+LLJ1500+#REF!+LLJ1512+#REF!</f>
        <v>#REF!</v>
      </c>
      <c r="LLK1218" s="241" t="s">
        <v>29</v>
      </c>
      <c r="LLL1218" s="242" t="s">
        <v>25</v>
      </c>
      <c r="LLM1218" s="243">
        <v>7</v>
      </c>
      <c r="LLN1218" s="243">
        <v>2</v>
      </c>
      <c r="LLO1218" s="244" t="s">
        <v>236</v>
      </c>
      <c r="LLP1218" s="245">
        <v>111</v>
      </c>
      <c r="LLQ1218" s="246">
        <v>211</v>
      </c>
      <c r="LLR1218" s="247" t="e">
        <f>LLR1235+LLR1277+LLR1308+LLR1324+LLR1346+LLR1378+LLR1394+LLR1415+LLR1430+LLR1460+#REF!+LLR1500+#REF!+LLR1512+#REF!</f>
        <v>#REF!</v>
      </c>
      <c r="LLS1218" s="241" t="s">
        <v>29</v>
      </c>
      <c r="LLT1218" s="242" t="s">
        <v>25</v>
      </c>
      <c r="LLU1218" s="243">
        <v>7</v>
      </c>
      <c r="LLV1218" s="243">
        <v>2</v>
      </c>
      <c r="LLW1218" s="244" t="s">
        <v>236</v>
      </c>
      <c r="LLX1218" s="245">
        <v>111</v>
      </c>
      <c r="LLY1218" s="246">
        <v>211</v>
      </c>
      <c r="LLZ1218" s="247" t="e">
        <f>LLZ1235+LLZ1277+LLZ1308+LLZ1324+LLZ1346+LLZ1378+LLZ1394+LLZ1415+LLZ1430+LLZ1460+#REF!+LLZ1500+#REF!+LLZ1512+#REF!</f>
        <v>#REF!</v>
      </c>
      <c r="LMA1218" s="241" t="s">
        <v>29</v>
      </c>
      <c r="LMB1218" s="242" t="s">
        <v>25</v>
      </c>
      <c r="LMC1218" s="243">
        <v>7</v>
      </c>
      <c r="LMD1218" s="243">
        <v>2</v>
      </c>
      <c r="LME1218" s="244" t="s">
        <v>236</v>
      </c>
      <c r="LMF1218" s="245">
        <v>111</v>
      </c>
      <c r="LMG1218" s="246">
        <v>211</v>
      </c>
      <c r="LMH1218" s="247" t="e">
        <f>LMH1235+LMH1277+LMH1308+LMH1324+LMH1346+LMH1378+LMH1394+LMH1415+LMH1430+LMH1460+#REF!+LMH1500+#REF!+LMH1512+#REF!</f>
        <v>#REF!</v>
      </c>
      <c r="LMI1218" s="241" t="s">
        <v>29</v>
      </c>
      <c r="LMJ1218" s="242" t="s">
        <v>25</v>
      </c>
      <c r="LMK1218" s="243">
        <v>7</v>
      </c>
      <c r="LML1218" s="243">
        <v>2</v>
      </c>
      <c r="LMM1218" s="244" t="s">
        <v>236</v>
      </c>
      <c r="LMN1218" s="245">
        <v>111</v>
      </c>
      <c r="LMO1218" s="246">
        <v>211</v>
      </c>
      <c r="LMP1218" s="247" t="e">
        <f>LMP1235+LMP1277+LMP1308+LMP1324+LMP1346+LMP1378+LMP1394+LMP1415+LMP1430+LMP1460+#REF!+LMP1500+#REF!+LMP1512+#REF!</f>
        <v>#REF!</v>
      </c>
      <c r="LMQ1218" s="241" t="s">
        <v>29</v>
      </c>
      <c r="LMR1218" s="242" t="s">
        <v>25</v>
      </c>
      <c r="LMS1218" s="243">
        <v>7</v>
      </c>
      <c r="LMT1218" s="243">
        <v>2</v>
      </c>
      <c r="LMU1218" s="244" t="s">
        <v>236</v>
      </c>
      <c r="LMV1218" s="245">
        <v>111</v>
      </c>
      <c r="LMW1218" s="246">
        <v>211</v>
      </c>
      <c r="LMX1218" s="247" t="e">
        <f>LMX1235+LMX1277+LMX1308+LMX1324+LMX1346+LMX1378+LMX1394+LMX1415+LMX1430+LMX1460+#REF!+LMX1500+#REF!+LMX1512+#REF!</f>
        <v>#REF!</v>
      </c>
      <c r="LMY1218" s="241" t="s">
        <v>29</v>
      </c>
      <c r="LMZ1218" s="242" t="s">
        <v>25</v>
      </c>
      <c r="LNA1218" s="243">
        <v>7</v>
      </c>
      <c r="LNB1218" s="243">
        <v>2</v>
      </c>
      <c r="LNC1218" s="244" t="s">
        <v>236</v>
      </c>
      <c r="LND1218" s="245">
        <v>111</v>
      </c>
      <c r="LNE1218" s="246">
        <v>211</v>
      </c>
      <c r="LNF1218" s="247" t="e">
        <f>LNF1235+LNF1277+LNF1308+LNF1324+LNF1346+LNF1378+LNF1394+LNF1415+LNF1430+LNF1460+#REF!+LNF1500+#REF!+LNF1512+#REF!</f>
        <v>#REF!</v>
      </c>
      <c r="LNG1218" s="241" t="s">
        <v>29</v>
      </c>
      <c r="LNH1218" s="242" t="s">
        <v>25</v>
      </c>
      <c r="LNI1218" s="243">
        <v>7</v>
      </c>
      <c r="LNJ1218" s="243">
        <v>2</v>
      </c>
      <c r="LNK1218" s="244" t="s">
        <v>236</v>
      </c>
      <c r="LNL1218" s="245">
        <v>111</v>
      </c>
      <c r="LNM1218" s="246">
        <v>211</v>
      </c>
      <c r="LNN1218" s="247" t="e">
        <f>LNN1235+LNN1277+LNN1308+LNN1324+LNN1346+LNN1378+LNN1394+LNN1415+LNN1430+LNN1460+#REF!+LNN1500+#REF!+LNN1512+#REF!</f>
        <v>#REF!</v>
      </c>
      <c r="LNO1218" s="241" t="s">
        <v>29</v>
      </c>
      <c r="LNP1218" s="242" t="s">
        <v>25</v>
      </c>
      <c r="LNQ1218" s="243">
        <v>7</v>
      </c>
      <c r="LNR1218" s="243">
        <v>2</v>
      </c>
      <c r="LNS1218" s="244" t="s">
        <v>236</v>
      </c>
      <c r="LNT1218" s="245">
        <v>111</v>
      </c>
      <c r="LNU1218" s="246">
        <v>211</v>
      </c>
      <c r="LNV1218" s="247" t="e">
        <f>LNV1235+LNV1277+LNV1308+LNV1324+LNV1346+LNV1378+LNV1394+LNV1415+LNV1430+LNV1460+#REF!+LNV1500+#REF!+LNV1512+#REF!</f>
        <v>#REF!</v>
      </c>
      <c r="LNW1218" s="241" t="s">
        <v>29</v>
      </c>
      <c r="LNX1218" s="242" t="s">
        <v>25</v>
      </c>
      <c r="LNY1218" s="243">
        <v>7</v>
      </c>
      <c r="LNZ1218" s="243">
        <v>2</v>
      </c>
      <c r="LOA1218" s="244" t="s">
        <v>236</v>
      </c>
      <c r="LOB1218" s="245">
        <v>111</v>
      </c>
      <c r="LOC1218" s="246">
        <v>211</v>
      </c>
      <c r="LOD1218" s="247" t="e">
        <f>LOD1235+LOD1277+LOD1308+LOD1324+LOD1346+LOD1378+LOD1394+LOD1415+LOD1430+LOD1460+#REF!+LOD1500+#REF!+LOD1512+#REF!</f>
        <v>#REF!</v>
      </c>
      <c r="LOE1218" s="241" t="s">
        <v>29</v>
      </c>
      <c r="LOF1218" s="242" t="s">
        <v>25</v>
      </c>
      <c r="LOG1218" s="243">
        <v>7</v>
      </c>
      <c r="LOH1218" s="243">
        <v>2</v>
      </c>
      <c r="LOI1218" s="244" t="s">
        <v>236</v>
      </c>
      <c r="LOJ1218" s="245">
        <v>111</v>
      </c>
      <c r="LOK1218" s="246">
        <v>211</v>
      </c>
      <c r="LOL1218" s="247" t="e">
        <f>LOL1235+LOL1277+LOL1308+LOL1324+LOL1346+LOL1378+LOL1394+LOL1415+LOL1430+LOL1460+#REF!+LOL1500+#REF!+LOL1512+#REF!</f>
        <v>#REF!</v>
      </c>
      <c r="LOM1218" s="241" t="s">
        <v>29</v>
      </c>
      <c r="LON1218" s="242" t="s">
        <v>25</v>
      </c>
      <c r="LOO1218" s="243">
        <v>7</v>
      </c>
      <c r="LOP1218" s="243">
        <v>2</v>
      </c>
      <c r="LOQ1218" s="244" t="s">
        <v>236</v>
      </c>
      <c r="LOR1218" s="245">
        <v>111</v>
      </c>
      <c r="LOS1218" s="246">
        <v>211</v>
      </c>
      <c r="LOT1218" s="247" t="e">
        <f>LOT1235+LOT1277+LOT1308+LOT1324+LOT1346+LOT1378+LOT1394+LOT1415+LOT1430+LOT1460+#REF!+LOT1500+#REF!+LOT1512+#REF!</f>
        <v>#REF!</v>
      </c>
      <c r="LOU1218" s="241" t="s">
        <v>29</v>
      </c>
      <c r="LOV1218" s="242" t="s">
        <v>25</v>
      </c>
      <c r="LOW1218" s="243">
        <v>7</v>
      </c>
      <c r="LOX1218" s="243">
        <v>2</v>
      </c>
      <c r="LOY1218" s="244" t="s">
        <v>236</v>
      </c>
      <c r="LOZ1218" s="245">
        <v>111</v>
      </c>
      <c r="LPA1218" s="246">
        <v>211</v>
      </c>
      <c r="LPB1218" s="247" t="e">
        <f>LPB1235+LPB1277+LPB1308+LPB1324+LPB1346+LPB1378+LPB1394+LPB1415+LPB1430+LPB1460+#REF!+LPB1500+#REF!+LPB1512+#REF!</f>
        <v>#REF!</v>
      </c>
      <c r="LPC1218" s="241" t="s">
        <v>29</v>
      </c>
      <c r="LPD1218" s="242" t="s">
        <v>25</v>
      </c>
      <c r="LPE1218" s="243">
        <v>7</v>
      </c>
      <c r="LPF1218" s="243">
        <v>2</v>
      </c>
      <c r="LPG1218" s="244" t="s">
        <v>236</v>
      </c>
      <c r="LPH1218" s="245">
        <v>111</v>
      </c>
      <c r="LPI1218" s="246">
        <v>211</v>
      </c>
      <c r="LPJ1218" s="247" t="e">
        <f>LPJ1235+LPJ1277+LPJ1308+LPJ1324+LPJ1346+LPJ1378+LPJ1394+LPJ1415+LPJ1430+LPJ1460+#REF!+LPJ1500+#REF!+LPJ1512+#REF!</f>
        <v>#REF!</v>
      </c>
      <c r="LPK1218" s="241" t="s">
        <v>29</v>
      </c>
      <c r="LPL1218" s="242" t="s">
        <v>25</v>
      </c>
      <c r="LPM1218" s="243">
        <v>7</v>
      </c>
      <c r="LPN1218" s="243">
        <v>2</v>
      </c>
      <c r="LPO1218" s="244" t="s">
        <v>236</v>
      </c>
      <c r="LPP1218" s="245">
        <v>111</v>
      </c>
      <c r="LPQ1218" s="246">
        <v>211</v>
      </c>
      <c r="LPR1218" s="247" t="e">
        <f>LPR1235+LPR1277+LPR1308+LPR1324+LPR1346+LPR1378+LPR1394+LPR1415+LPR1430+LPR1460+#REF!+LPR1500+#REF!+LPR1512+#REF!</f>
        <v>#REF!</v>
      </c>
      <c r="LPS1218" s="241" t="s">
        <v>29</v>
      </c>
      <c r="LPT1218" s="242" t="s">
        <v>25</v>
      </c>
      <c r="LPU1218" s="243">
        <v>7</v>
      </c>
      <c r="LPV1218" s="243">
        <v>2</v>
      </c>
      <c r="LPW1218" s="244" t="s">
        <v>236</v>
      </c>
      <c r="LPX1218" s="245">
        <v>111</v>
      </c>
      <c r="LPY1218" s="246">
        <v>211</v>
      </c>
      <c r="LPZ1218" s="247" t="e">
        <f>LPZ1235+LPZ1277+LPZ1308+LPZ1324+LPZ1346+LPZ1378+LPZ1394+LPZ1415+LPZ1430+LPZ1460+#REF!+LPZ1500+#REF!+LPZ1512+#REF!</f>
        <v>#REF!</v>
      </c>
      <c r="LQA1218" s="241" t="s">
        <v>29</v>
      </c>
      <c r="LQB1218" s="242" t="s">
        <v>25</v>
      </c>
      <c r="LQC1218" s="243">
        <v>7</v>
      </c>
      <c r="LQD1218" s="243">
        <v>2</v>
      </c>
      <c r="LQE1218" s="244" t="s">
        <v>236</v>
      </c>
      <c r="LQF1218" s="245">
        <v>111</v>
      </c>
      <c r="LQG1218" s="246">
        <v>211</v>
      </c>
      <c r="LQH1218" s="247" t="e">
        <f>LQH1235+LQH1277+LQH1308+LQH1324+LQH1346+LQH1378+LQH1394+LQH1415+LQH1430+LQH1460+#REF!+LQH1500+#REF!+LQH1512+#REF!</f>
        <v>#REF!</v>
      </c>
      <c r="LQI1218" s="241" t="s">
        <v>29</v>
      </c>
      <c r="LQJ1218" s="242" t="s">
        <v>25</v>
      </c>
      <c r="LQK1218" s="243">
        <v>7</v>
      </c>
      <c r="LQL1218" s="243">
        <v>2</v>
      </c>
      <c r="LQM1218" s="244" t="s">
        <v>236</v>
      </c>
      <c r="LQN1218" s="245">
        <v>111</v>
      </c>
      <c r="LQO1218" s="246">
        <v>211</v>
      </c>
      <c r="LQP1218" s="247" t="e">
        <f>LQP1235+LQP1277+LQP1308+LQP1324+LQP1346+LQP1378+LQP1394+LQP1415+LQP1430+LQP1460+#REF!+LQP1500+#REF!+LQP1512+#REF!</f>
        <v>#REF!</v>
      </c>
      <c r="LQQ1218" s="241" t="s">
        <v>29</v>
      </c>
      <c r="LQR1218" s="242" t="s">
        <v>25</v>
      </c>
      <c r="LQS1218" s="243">
        <v>7</v>
      </c>
      <c r="LQT1218" s="243">
        <v>2</v>
      </c>
      <c r="LQU1218" s="244" t="s">
        <v>236</v>
      </c>
      <c r="LQV1218" s="245">
        <v>111</v>
      </c>
      <c r="LQW1218" s="246">
        <v>211</v>
      </c>
      <c r="LQX1218" s="247" t="e">
        <f>LQX1235+LQX1277+LQX1308+LQX1324+LQX1346+LQX1378+LQX1394+LQX1415+LQX1430+LQX1460+#REF!+LQX1500+#REF!+LQX1512+#REF!</f>
        <v>#REF!</v>
      </c>
      <c r="LQY1218" s="241" t="s">
        <v>29</v>
      </c>
      <c r="LQZ1218" s="242" t="s">
        <v>25</v>
      </c>
      <c r="LRA1218" s="243">
        <v>7</v>
      </c>
      <c r="LRB1218" s="243">
        <v>2</v>
      </c>
      <c r="LRC1218" s="244" t="s">
        <v>236</v>
      </c>
      <c r="LRD1218" s="245">
        <v>111</v>
      </c>
      <c r="LRE1218" s="246">
        <v>211</v>
      </c>
      <c r="LRF1218" s="247" t="e">
        <f>LRF1235+LRF1277+LRF1308+LRF1324+LRF1346+LRF1378+LRF1394+LRF1415+LRF1430+LRF1460+#REF!+LRF1500+#REF!+LRF1512+#REF!</f>
        <v>#REF!</v>
      </c>
      <c r="LRG1218" s="241" t="s">
        <v>29</v>
      </c>
      <c r="LRH1218" s="242" t="s">
        <v>25</v>
      </c>
      <c r="LRI1218" s="243">
        <v>7</v>
      </c>
      <c r="LRJ1218" s="243">
        <v>2</v>
      </c>
      <c r="LRK1218" s="244" t="s">
        <v>236</v>
      </c>
      <c r="LRL1218" s="245">
        <v>111</v>
      </c>
      <c r="LRM1218" s="246">
        <v>211</v>
      </c>
      <c r="LRN1218" s="247" t="e">
        <f>LRN1235+LRN1277+LRN1308+LRN1324+LRN1346+LRN1378+LRN1394+LRN1415+LRN1430+LRN1460+#REF!+LRN1500+#REF!+LRN1512+#REF!</f>
        <v>#REF!</v>
      </c>
      <c r="LRO1218" s="241" t="s">
        <v>29</v>
      </c>
      <c r="LRP1218" s="242" t="s">
        <v>25</v>
      </c>
      <c r="LRQ1218" s="243">
        <v>7</v>
      </c>
      <c r="LRR1218" s="243">
        <v>2</v>
      </c>
      <c r="LRS1218" s="244" t="s">
        <v>236</v>
      </c>
      <c r="LRT1218" s="245">
        <v>111</v>
      </c>
      <c r="LRU1218" s="246">
        <v>211</v>
      </c>
      <c r="LRV1218" s="247" t="e">
        <f>LRV1235+LRV1277+LRV1308+LRV1324+LRV1346+LRV1378+LRV1394+LRV1415+LRV1430+LRV1460+#REF!+LRV1500+#REF!+LRV1512+#REF!</f>
        <v>#REF!</v>
      </c>
      <c r="LRW1218" s="241" t="s">
        <v>29</v>
      </c>
      <c r="LRX1218" s="242" t="s">
        <v>25</v>
      </c>
      <c r="LRY1218" s="243">
        <v>7</v>
      </c>
      <c r="LRZ1218" s="243">
        <v>2</v>
      </c>
      <c r="LSA1218" s="244" t="s">
        <v>236</v>
      </c>
      <c r="LSB1218" s="245">
        <v>111</v>
      </c>
      <c r="LSC1218" s="246">
        <v>211</v>
      </c>
      <c r="LSD1218" s="247" t="e">
        <f>LSD1235+LSD1277+LSD1308+LSD1324+LSD1346+LSD1378+LSD1394+LSD1415+LSD1430+LSD1460+#REF!+LSD1500+#REF!+LSD1512+#REF!</f>
        <v>#REF!</v>
      </c>
      <c r="LSE1218" s="241" t="s">
        <v>29</v>
      </c>
      <c r="LSF1218" s="242" t="s">
        <v>25</v>
      </c>
      <c r="LSG1218" s="243">
        <v>7</v>
      </c>
      <c r="LSH1218" s="243">
        <v>2</v>
      </c>
      <c r="LSI1218" s="244" t="s">
        <v>236</v>
      </c>
      <c r="LSJ1218" s="245">
        <v>111</v>
      </c>
      <c r="LSK1218" s="246">
        <v>211</v>
      </c>
      <c r="LSL1218" s="247" t="e">
        <f>LSL1235+LSL1277+LSL1308+LSL1324+LSL1346+LSL1378+LSL1394+LSL1415+LSL1430+LSL1460+#REF!+LSL1500+#REF!+LSL1512+#REF!</f>
        <v>#REF!</v>
      </c>
      <c r="LSM1218" s="241" t="s">
        <v>29</v>
      </c>
      <c r="LSN1218" s="242" t="s">
        <v>25</v>
      </c>
      <c r="LSO1218" s="243">
        <v>7</v>
      </c>
      <c r="LSP1218" s="243">
        <v>2</v>
      </c>
      <c r="LSQ1218" s="244" t="s">
        <v>236</v>
      </c>
      <c r="LSR1218" s="245">
        <v>111</v>
      </c>
      <c r="LSS1218" s="246">
        <v>211</v>
      </c>
      <c r="LST1218" s="247" t="e">
        <f>LST1235+LST1277+LST1308+LST1324+LST1346+LST1378+LST1394+LST1415+LST1430+LST1460+#REF!+LST1500+#REF!+LST1512+#REF!</f>
        <v>#REF!</v>
      </c>
      <c r="LSU1218" s="241" t="s">
        <v>29</v>
      </c>
      <c r="LSV1218" s="242" t="s">
        <v>25</v>
      </c>
      <c r="LSW1218" s="243">
        <v>7</v>
      </c>
      <c r="LSX1218" s="243">
        <v>2</v>
      </c>
      <c r="LSY1218" s="244" t="s">
        <v>236</v>
      </c>
      <c r="LSZ1218" s="245">
        <v>111</v>
      </c>
      <c r="LTA1218" s="246">
        <v>211</v>
      </c>
      <c r="LTB1218" s="247" t="e">
        <f>LTB1235+LTB1277+LTB1308+LTB1324+LTB1346+LTB1378+LTB1394+LTB1415+LTB1430+LTB1460+#REF!+LTB1500+#REF!+LTB1512+#REF!</f>
        <v>#REF!</v>
      </c>
      <c r="LTC1218" s="241" t="s">
        <v>29</v>
      </c>
      <c r="LTD1218" s="242" t="s">
        <v>25</v>
      </c>
      <c r="LTE1218" s="243">
        <v>7</v>
      </c>
      <c r="LTF1218" s="243">
        <v>2</v>
      </c>
      <c r="LTG1218" s="244" t="s">
        <v>236</v>
      </c>
      <c r="LTH1218" s="245">
        <v>111</v>
      </c>
      <c r="LTI1218" s="246">
        <v>211</v>
      </c>
      <c r="LTJ1218" s="247" t="e">
        <f>LTJ1235+LTJ1277+LTJ1308+LTJ1324+LTJ1346+LTJ1378+LTJ1394+LTJ1415+LTJ1430+LTJ1460+#REF!+LTJ1500+#REF!+LTJ1512+#REF!</f>
        <v>#REF!</v>
      </c>
      <c r="LTK1218" s="241" t="s">
        <v>29</v>
      </c>
      <c r="LTL1218" s="242" t="s">
        <v>25</v>
      </c>
      <c r="LTM1218" s="243">
        <v>7</v>
      </c>
      <c r="LTN1218" s="243">
        <v>2</v>
      </c>
      <c r="LTO1218" s="244" t="s">
        <v>236</v>
      </c>
      <c r="LTP1218" s="245">
        <v>111</v>
      </c>
      <c r="LTQ1218" s="246">
        <v>211</v>
      </c>
      <c r="LTR1218" s="247" t="e">
        <f>LTR1235+LTR1277+LTR1308+LTR1324+LTR1346+LTR1378+LTR1394+LTR1415+LTR1430+LTR1460+#REF!+LTR1500+#REF!+LTR1512+#REF!</f>
        <v>#REF!</v>
      </c>
      <c r="LTS1218" s="241" t="s">
        <v>29</v>
      </c>
      <c r="LTT1218" s="242" t="s">
        <v>25</v>
      </c>
      <c r="LTU1218" s="243">
        <v>7</v>
      </c>
      <c r="LTV1218" s="243">
        <v>2</v>
      </c>
      <c r="LTW1218" s="244" t="s">
        <v>236</v>
      </c>
      <c r="LTX1218" s="245">
        <v>111</v>
      </c>
      <c r="LTY1218" s="246">
        <v>211</v>
      </c>
      <c r="LTZ1218" s="247" t="e">
        <f>LTZ1235+LTZ1277+LTZ1308+LTZ1324+LTZ1346+LTZ1378+LTZ1394+LTZ1415+LTZ1430+LTZ1460+#REF!+LTZ1500+#REF!+LTZ1512+#REF!</f>
        <v>#REF!</v>
      </c>
      <c r="LUA1218" s="241" t="s">
        <v>29</v>
      </c>
      <c r="LUB1218" s="242" t="s">
        <v>25</v>
      </c>
      <c r="LUC1218" s="243">
        <v>7</v>
      </c>
      <c r="LUD1218" s="243">
        <v>2</v>
      </c>
      <c r="LUE1218" s="244" t="s">
        <v>236</v>
      </c>
      <c r="LUF1218" s="245">
        <v>111</v>
      </c>
      <c r="LUG1218" s="246">
        <v>211</v>
      </c>
      <c r="LUH1218" s="247" t="e">
        <f>LUH1235+LUH1277+LUH1308+LUH1324+LUH1346+LUH1378+LUH1394+LUH1415+LUH1430+LUH1460+#REF!+LUH1500+#REF!+LUH1512+#REF!</f>
        <v>#REF!</v>
      </c>
      <c r="LUI1218" s="241" t="s">
        <v>29</v>
      </c>
      <c r="LUJ1218" s="242" t="s">
        <v>25</v>
      </c>
      <c r="LUK1218" s="243">
        <v>7</v>
      </c>
      <c r="LUL1218" s="243">
        <v>2</v>
      </c>
      <c r="LUM1218" s="244" t="s">
        <v>236</v>
      </c>
      <c r="LUN1218" s="245">
        <v>111</v>
      </c>
      <c r="LUO1218" s="246">
        <v>211</v>
      </c>
      <c r="LUP1218" s="247" t="e">
        <f>LUP1235+LUP1277+LUP1308+LUP1324+LUP1346+LUP1378+LUP1394+LUP1415+LUP1430+LUP1460+#REF!+LUP1500+#REF!+LUP1512+#REF!</f>
        <v>#REF!</v>
      </c>
      <c r="LUQ1218" s="241" t="s">
        <v>29</v>
      </c>
      <c r="LUR1218" s="242" t="s">
        <v>25</v>
      </c>
      <c r="LUS1218" s="243">
        <v>7</v>
      </c>
      <c r="LUT1218" s="243">
        <v>2</v>
      </c>
      <c r="LUU1218" s="244" t="s">
        <v>236</v>
      </c>
      <c r="LUV1218" s="245">
        <v>111</v>
      </c>
      <c r="LUW1218" s="246">
        <v>211</v>
      </c>
      <c r="LUX1218" s="247" t="e">
        <f>LUX1235+LUX1277+LUX1308+LUX1324+LUX1346+LUX1378+LUX1394+LUX1415+LUX1430+LUX1460+#REF!+LUX1500+#REF!+LUX1512+#REF!</f>
        <v>#REF!</v>
      </c>
      <c r="LUY1218" s="241" t="s">
        <v>29</v>
      </c>
      <c r="LUZ1218" s="242" t="s">
        <v>25</v>
      </c>
      <c r="LVA1218" s="243">
        <v>7</v>
      </c>
      <c r="LVB1218" s="243">
        <v>2</v>
      </c>
      <c r="LVC1218" s="244" t="s">
        <v>236</v>
      </c>
      <c r="LVD1218" s="245">
        <v>111</v>
      </c>
      <c r="LVE1218" s="246">
        <v>211</v>
      </c>
      <c r="LVF1218" s="247" t="e">
        <f>LVF1235+LVF1277+LVF1308+LVF1324+LVF1346+LVF1378+LVF1394+LVF1415+LVF1430+LVF1460+#REF!+LVF1500+#REF!+LVF1512+#REF!</f>
        <v>#REF!</v>
      </c>
      <c r="LVG1218" s="241" t="s">
        <v>29</v>
      </c>
      <c r="LVH1218" s="242" t="s">
        <v>25</v>
      </c>
      <c r="LVI1218" s="243">
        <v>7</v>
      </c>
      <c r="LVJ1218" s="243">
        <v>2</v>
      </c>
      <c r="LVK1218" s="244" t="s">
        <v>236</v>
      </c>
      <c r="LVL1218" s="245">
        <v>111</v>
      </c>
      <c r="LVM1218" s="246">
        <v>211</v>
      </c>
      <c r="LVN1218" s="247" t="e">
        <f>LVN1235+LVN1277+LVN1308+LVN1324+LVN1346+LVN1378+LVN1394+LVN1415+LVN1430+LVN1460+#REF!+LVN1500+#REF!+LVN1512+#REF!</f>
        <v>#REF!</v>
      </c>
      <c r="LVO1218" s="241" t="s">
        <v>29</v>
      </c>
      <c r="LVP1218" s="242" t="s">
        <v>25</v>
      </c>
      <c r="LVQ1218" s="243">
        <v>7</v>
      </c>
      <c r="LVR1218" s="243">
        <v>2</v>
      </c>
      <c r="LVS1218" s="244" t="s">
        <v>236</v>
      </c>
      <c r="LVT1218" s="245">
        <v>111</v>
      </c>
      <c r="LVU1218" s="246">
        <v>211</v>
      </c>
      <c r="LVV1218" s="247" t="e">
        <f>LVV1235+LVV1277+LVV1308+LVV1324+LVV1346+LVV1378+LVV1394+LVV1415+LVV1430+LVV1460+#REF!+LVV1500+#REF!+LVV1512+#REF!</f>
        <v>#REF!</v>
      </c>
      <c r="LVW1218" s="241" t="s">
        <v>29</v>
      </c>
      <c r="LVX1218" s="242" t="s">
        <v>25</v>
      </c>
      <c r="LVY1218" s="243">
        <v>7</v>
      </c>
      <c r="LVZ1218" s="243">
        <v>2</v>
      </c>
      <c r="LWA1218" s="244" t="s">
        <v>236</v>
      </c>
      <c r="LWB1218" s="245">
        <v>111</v>
      </c>
      <c r="LWC1218" s="246">
        <v>211</v>
      </c>
      <c r="LWD1218" s="247" t="e">
        <f>LWD1235+LWD1277+LWD1308+LWD1324+LWD1346+LWD1378+LWD1394+LWD1415+LWD1430+LWD1460+#REF!+LWD1500+#REF!+LWD1512+#REF!</f>
        <v>#REF!</v>
      </c>
      <c r="LWE1218" s="241" t="s">
        <v>29</v>
      </c>
      <c r="LWF1218" s="242" t="s">
        <v>25</v>
      </c>
      <c r="LWG1218" s="243">
        <v>7</v>
      </c>
      <c r="LWH1218" s="243">
        <v>2</v>
      </c>
      <c r="LWI1218" s="244" t="s">
        <v>236</v>
      </c>
      <c r="LWJ1218" s="245">
        <v>111</v>
      </c>
      <c r="LWK1218" s="246">
        <v>211</v>
      </c>
      <c r="LWL1218" s="247" t="e">
        <f>LWL1235+LWL1277+LWL1308+LWL1324+LWL1346+LWL1378+LWL1394+LWL1415+LWL1430+LWL1460+#REF!+LWL1500+#REF!+LWL1512+#REF!</f>
        <v>#REF!</v>
      </c>
      <c r="LWM1218" s="241" t="s">
        <v>29</v>
      </c>
      <c r="LWN1218" s="242" t="s">
        <v>25</v>
      </c>
      <c r="LWO1218" s="243">
        <v>7</v>
      </c>
      <c r="LWP1218" s="243">
        <v>2</v>
      </c>
      <c r="LWQ1218" s="244" t="s">
        <v>236</v>
      </c>
      <c r="LWR1218" s="245">
        <v>111</v>
      </c>
      <c r="LWS1218" s="246">
        <v>211</v>
      </c>
      <c r="LWT1218" s="247" t="e">
        <f>LWT1235+LWT1277+LWT1308+LWT1324+LWT1346+LWT1378+LWT1394+LWT1415+LWT1430+LWT1460+#REF!+LWT1500+#REF!+LWT1512+#REF!</f>
        <v>#REF!</v>
      </c>
      <c r="LWU1218" s="241" t="s">
        <v>29</v>
      </c>
      <c r="LWV1218" s="242" t="s">
        <v>25</v>
      </c>
      <c r="LWW1218" s="243">
        <v>7</v>
      </c>
      <c r="LWX1218" s="243">
        <v>2</v>
      </c>
      <c r="LWY1218" s="244" t="s">
        <v>236</v>
      </c>
      <c r="LWZ1218" s="245">
        <v>111</v>
      </c>
      <c r="LXA1218" s="246">
        <v>211</v>
      </c>
      <c r="LXB1218" s="247" t="e">
        <f>LXB1235+LXB1277+LXB1308+LXB1324+LXB1346+LXB1378+LXB1394+LXB1415+LXB1430+LXB1460+#REF!+LXB1500+#REF!+LXB1512+#REF!</f>
        <v>#REF!</v>
      </c>
      <c r="LXC1218" s="241" t="s">
        <v>29</v>
      </c>
      <c r="LXD1218" s="242" t="s">
        <v>25</v>
      </c>
      <c r="LXE1218" s="243">
        <v>7</v>
      </c>
      <c r="LXF1218" s="243">
        <v>2</v>
      </c>
      <c r="LXG1218" s="244" t="s">
        <v>236</v>
      </c>
      <c r="LXH1218" s="245">
        <v>111</v>
      </c>
      <c r="LXI1218" s="246">
        <v>211</v>
      </c>
      <c r="LXJ1218" s="247" t="e">
        <f>LXJ1235+LXJ1277+LXJ1308+LXJ1324+LXJ1346+LXJ1378+LXJ1394+LXJ1415+LXJ1430+LXJ1460+#REF!+LXJ1500+#REF!+LXJ1512+#REF!</f>
        <v>#REF!</v>
      </c>
      <c r="LXK1218" s="241" t="s">
        <v>29</v>
      </c>
      <c r="LXL1218" s="242" t="s">
        <v>25</v>
      </c>
      <c r="LXM1218" s="243">
        <v>7</v>
      </c>
      <c r="LXN1218" s="243">
        <v>2</v>
      </c>
      <c r="LXO1218" s="244" t="s">
        <v>236</v>
      </c>
      <c r="LXP1218" s="245">
        <v>111</v>
      </c>
      <c r="LXQ1218" s="246">
        <v>211</v>
      </c>
      <c r="LXR1218" s="247" t="e">
        <f>LXR1235+LXR1277+LXR1308+LXR1324+LXR1346+LXR1378+LXR1394+LXR1415+LXR1430+LXR1460+#REF!+LXR1500+#REF!+LXR1512+#REF!</f>
        <v>#REF!</v>
      </c>
      <c r="LXS1218" s="241" t="s">
        <v>29</v>
      </c>
      <c r="LXT1218" s="242" t="s">
        <v>25</v>
      </c>
      <c r="LXU1218" s="243">
        <v>7</v>
      </c>
      <c r="LXV1218" s="243">
        <v>2</v>
      </c>
      <c r="LXW1218" s="244" t="s">
        <v>236</v>
      </c>
      <c r="LXX1218" s="245">
        <v>111</v>
      </c>
      <c r="LXY1218" s="246">
        <v>211</v>
      </c>
      <c r="LXZ1218" s="247" t="e">
        <f>LXZ1235+LXZ1277+LXZ1308+LXZ1324+LXZ1346+LXZ1378+LXZ1394+LXZ1415+LXZ1430+LXZ1460+#REF!+LXZ1500+#REF!+LXZ1512+#REF!</f>
        <v>#REF!</v>
      </c>
      <c r="LYA1218" s="241" t="s">
        <v>29</v>
      </c>
      <c r="LYB1218" s="242" t="s">
        <v>25</v>
      </c>
      <c r="LYC1218" s="243">
        <v>7</v>
      </c>
      <c r="LYD1218" s="243">
        <v>2</v>
      </c>
      <c r="LYE1218" s="244" t="s">
        <v>236</v>
      </c>
      <c r="LYF1218" s="245">
        <v>111</v>
      </c>
      <c r="LYG1218" s="246">
        <v>211</v>
      </c>
      <c r="LYH1218" s="247" t="e">
        <f>LYH1235+LYH1277+LYH1308+LYH1324+LYH1346+LYH1378+LYH1394+LYH1415+LYH1430+LYH1460+#REF!+LYH1500+#REF!+LYH1512+#REF!</f>
        <v>#REF!</v>
      </c>
      <c r="LYI1218" s="241" t="s">
        <v>29</v>
      </c>
      <c r="LYJ1218" s="242" t="s">
        <v>25</v>
      </c>
      <c r="LYK1218" s="243">
        <v>7</v>
      </c>
      <c r="LYL1218" s="243">
        <v>2</v>
      </c>
      <c r="LYM1218" s="244" t="s">
        <v>236</v>
      </c>
      <c r="LYN1218" s="245">
        <v>111</v>
      </c>
      <c r="LYO1218" s="246">
        <v>211</v>
      </c>
      <c r="LYP1218" s="247" t="e">
        <f>LYP1235+LYP1277+LYP1308+LYP1324+LYP1346+LYP1378+LYP1394+LYP1415+LYP1430+LYP1460+#REF!+LYP1500+#REF!+LYP1512+#REF!</f>
        <v>#REF!</v>
      </c>
      <c r="LYQ1218" s="241" t="s">
        <v>29</v>
      </c>
      <c r="LYR1218" s="242" t="s">
        <v>25</v>
      </c>
      <c r="LYS1218" s="243">
        <v>7</v>
      </c>
      <c r="LYT1218" s="243">
        <v>2</v>
      </c>
      <c r="LYU1218" s="244" t="s">
        <v>236</v>
      </c>
      <c r="LYV1218" s="245">
        <v>111</v>
      </c>
      <c r="LYW1218" s="246">
        <v>211</v>
      </c>
      <c r="LYX1218" s="247" t="e">
        <f>LYX1235+LYX1277+LYX1308+LYX1324+LYX1346+LYX1378+LYX1394+LYX1415+LYX1430+LYX1460+#REF!+LYX1500+#REF!+LYX1512+#REF!</f>
        <v>#REF!</v>
      </c>
      <c r="LYY1218" s="241" t="s">
        <v>29</v>
      </c>
      <c r="LYZ1218" s="242" t="s">
        <v>25</v>
      </c>
      <c r="LZA1218" s="243">
        <v>7</v>
      </c>
      <c r="LZB1218" s="243">
        <v>2</v>
      </c>
      <c r="LZC1218" s="244" t="s">
        <v>236</v>
      </c>
      <c r="LZD1218" s="245">
        <v>111</v>
      </c>
      <c r="LZE1218" s="246">
        <v>211</v>
      </c>
      <c r="LZF1218" s="247" t="e">
        <f>LZF1235+LZF1277+LZF1308+LZF1324+LZF1346+LZF1378+LZF1394+LZF1415+LZF1430+LZF1460+#REF!+LZF1500+#REF!+LZF1512+#REF!</f>
        <v>#REF!</v>
      </c>
      <c r="LZG1218" s="241" t="s">
        <v>29</v>
      </c>
      <c r="LZH1218" s="242" t="s">
        <v>25</v>
      </c>
      <c r="LZI1218" s="243">
        <v>7</v>
      </c>
      <c r="LZJ1218" s="243">
        <v>2</v>
      </c>
      <c r="LZK1218" s="244" t="s">
        <v>236</v>
      </c>
      <c r="LZL1218" s="245">
        <v>111</v>
      </c>
      <c r="LZM1218" s="246">
        <v>211</v>
      </c>
      <c r="LZN1218" s="247" t="e">
        <f>LZN1235+LZN1277+LZN1308+LZN1324+LZN1346+LZN1378+LZN1394+LZN1415+LZN1430+LZN1460+#REF!+LZN1500+#REF!+LZN1512+#REF!</f>
        <v>#REF!</v>
      </c>
      <c r="LZO1218" s="241" t="s">
        <v>29</v>
      </c>
      <c r="LZP1218" s="242" t="s">
        <v>25</v>
      </c>
      <c r="LZQ1218" s="243">
        <v>7</v>
      </c>
      <c r="LZR1218" s="243">
        <v>2</v>
      </c>
      <c r="LZS1218" s="244" t="s">
        <v>236</v>
      </c>
      <c r="LZT1218" s="245">
        <v>111</v>
      </c>
      <c r="LZU1218" s="246">
        <v>211</v>
      </c>
      <c r="LZV1218" s="247" t="e">
        <f>LZV1235+LZV1277+LZV1308+LZV1324+LZV1346+LZV1378+LZV1394+LZV1415+LZV1430+LZV1460+#REF!+LZV1500+#REF!+LZV1512+#REF!</f>
        <v>#REF!</v>
      </c>
      <c r="LZW1218" s="241" t="s">
        <v>29</v>
      </c>
      <c r="LZX1218" s="242" t="s">
        <v>25</v>
      </c>
      <c r="LZY1218" s="243">
        <v>7</v>
      </c>
      <c r="LZZ1218" s="243">
        <v>2</v>
      </c>
      <c r="MAA1218" s="244" t="s">
        <v>236</v>
      </c>
      <c r="MAB1218" s="245">
        <v>111</v>
      </c>
      <c r="MAC1218" s="246">
        <v>211</v>
      </c>
      <c r="MAD1218" s="247" t="e">
        <f>MAD1235+MAD1277+MAD1308+MAD1324+MAD1346+MAD1378+MAD1394+MAD1415+MAD1430+MAD1460+#REF!+MAD1500+#REF!+MAD1512+#REF!</f>
        <v>#REF!</v>
      </c>
      <c r="MAE1218" s="241" t="s">
        <v>29</v>
      </c>
      <c r="MAF1218" s="242" t="s">
        <v>25</v>
      </c>
      <c r="MAG1218" s="243">
        <v>7</v>
      </c>
      <c r="MAH1218" s="243">
        <v>2</v>
      </c>
      <c r="MAI1218" s="244" t="s">
        <v>236</v>
      </c>
      <c r="MAJ1218" s="245">
        <v>111</v>
      </c>
      <c r="MAK1218" s="246">
        <v>211</v>
      </c>
      <c r="MAL1218" s="247" t="e">
        <f>MAL1235+MAL1277+MAL1308+MAL1324+MAL1346+MAL1378+MAL1394+MAL1415+MAL1430+MAL1460+#REF!+MAL1500+#REF!+MAL1512+#REF!</f>
        <v>#REF!</v>
      </c>
      <c r="MAM1218" s="241" t="s">
        <v>29</v>
      </c>
      <c r="MAN1218" s="242" t="s">
        <v>25</v>
      </c>
      <c r="MAO1218" s="243">
        <v>7</v>
      </c>
      <c r="MAP1218" s="243">
        <v>2</v>
      </c>
      <c r="MAQ1218" s="244" t="s">
        <v>236</v>
      </c>
      <c r="MAR1218" s="245">
        <v>111</v>
      </c>
      <c r="MAS1218" s="246">
        <v>211</v>
      </c>
      <c r="MAT1218" s="247" t="e">
        <f>MAT1235+MAT1277+MAT1308+MAT1324+MAT1346+MAT1378+MAT1394+MAT1415+MAT1430+MAT1460+#REF!+MAT1500+#REF!+MAT1512+#REF!</f>
        <v>#REF!</v>
      </c>
      <c r="MAU1218" s="241" t="s">
        <v>29</v>
      </c>
      <c r="MAV1218" s="242" t="s">
        <v>25</v>
      </c>
      <c r="MAW1218" s="243">
        <v>7</v>
      </c>
      <c r="MAX1218" s="243">
        <v>2</v>
      </c>
      <c r="MAY1218" s="244" t="s">
        <v>236</v>
      </c>
      <c r="MAZ1218" s="245">
        <v>111</v>
      </c>
      <c r="MBA1218" s="246">
        <v>211</v>
      </c>
      <c r="MBB1218" s="247" t="e">
        <f>MBB1235+MBB1277+MBB1308+MBB1324+MBB1346+MBB1378+MBB1394+MBB1415+MBB1430+MBB1460+#REF!+MBB1500+#REF!+MBB1512+#REF!</f>
        <v>#REF!</v>
      </c>
      <c r="MBC1218" s="241" t="s">
        <v>29</v>
      </c>
      <c r="MBD1218" s="242" t="s">
        <v>25</v>
      </c>
      <c r="MBE1218" s="243">
        <v>7</v>
      </c>
      <c r="MBF1218" s="243">
        <v>2</v>
      </c>
      <c r="MBG1218" s="244" t="s">
        <v>236</v>
      </c>
      <c r="MBH1218" s="245">
        <v>111</v>
      </c>
      <c r="MBI1218" s="246">
        <v>211</v>
      </c>
      <c r="MBJ1218" s="247" t="e">
        <f>MBJ1235+MBJ1277+MBJ1308+MBJ1324+MBJ1346+MBJ1378+MBJ1394+MBJ1415+MBJ1430+MBJ1460+#REF!+MBJ1500+#REF!+MBJ1512+#REF!</f>
        <v>#REF!</v>
      </c>
      <c r="MBK1218" s="241" t="s">
        <v>29</v>
      </c>
      <c r="MBL1218" s="242" t="s">
        <v>25</v>
      </c>
      <c r="MBM1218" s="243">
        <v>7</v>
      </c>
      <c r="MBN1218" s="243">
        <v>2</v>
      </c>
      <c r="MBO1218" s="244" t="s">
        <v>236</v>
      </c>
      <c r="MBP1218" s="245">
        <v>111</v>
      </c>
      <c r="MBQ1218" s="246">
        <v>211</v>
      </c>
      <c r="MBR1218" s="247" t="e">
        <f>MBR1235+MBR1277+MBR1308+MBR1324+MBR1346+MBR1378+MBR1394+MBR1415+MBR1430+MBR1460+#REF!+MBR1500+#REF!+MBR1512+#REF!</f>
        <v>#REF!</v>
      </c>
      <c r="MBS1218" s="241" t="s">
        <v>29</v>
      </c>
      <c r="MBT1218" s="242" t="s">
        <v>25</v>
      </c>
      <c r="MBU1218" s="243">
        <v>7</v>
      </c>
      <c r="MBV1218" s="243">
        <v>2</v>
      </c>
      <c r="MBW1218" s="244" t="s">
        <v>236</v>
      </c>
      <c r="MBX1218" s="245">
        <v>111</v>
      </c>
      <c r="MBY1218" s="246">
        <v>211</v>
      </c>
      <c r="MBZ1218" s="247" t="e">
        <f>MBZ1235+MBZ1277+MBZ1308+MBZ1324+MBZ1346+MBZ1378+MBZ1394+MBZ1415+MBZ1430+MBZ1460+#REF!+MBZ1500+#REF!+MBZ1512+#REF!</f>
        <v>#REF!</v>
      </c>
      <c r="MCA1218" s="241" t="s">
        <v>29</v>
      </c>
      <c r="MCB1218" s="242" t="s">
        <v>25</v>
      </c>
      <c r="MCC1218" s="243">
        <v>7</v>
      </c>
      <c r="MCD1218" s="243">
        <v>2</v>
      </c>
      <c r="MCE1218" s="244" t="s">
        <v>236</v>
      </c>
      <c r="MCF1218" s="245">
        <v>111</v>
      </c>
      <c r="MCG1218" s="246">
        <v>211</v>
      </c>
      <c r="MCH1218" s="247" t="e">
        <f>MCH1235+MCH1277+MCH1308+MCH1324+MCH1346+MCH1378+MCH1394+MCH1415+MCH1430+MCH1460+#REF!+MCH1500+#REF!+MCH1512+#REF!</f>
        <v>#REF!</v>
      </c>
      <c r="MCI1218" s="241" t="s">
        <v>29</v>
      </c>
      <c r="MCJ1218" s="242" t="s">
        <v>25</v>
      </c>
      <c r="MCK1218" s="243">
        <v>7</v>
      </c>
      <c r="MCL1218" s="243">
        <v>2</v>
      </c>
      <c r="MCM1218" s="244" t="s">
        <v>236</v>
      </c>
      <c r="MCN1218" s="245">
        <v>111</v>
      </c>
      <c r="MCO1218" s="246">
        <v>211</v>
      </c>
      <c r="MCP1218" s="247" t="e">
        <f>MCP1235+MCP1277+MCP1308+MCP1324+MCP1346+MCP1378+MCP1394+MCP1415+MCP1430+MCP1460+#REF!+MCP1500+#REF!+MCP1512+#REF!</f>
        <v>#REF!</v>
      </c>
      <c r="MCQ1218" s="241" t="s">
        <v>29</v>
      </c>
      <c r="MCR1218" s="242" t="s">
        <v>25</v>
      </c>
      <c r="MCS1218" s="243">
        <v>7</v>
      </c>
      <c r="MCT1218" s="243">
        <v>2</v>
      </c>
      <c r="MCU1218" s="244" t="s">
        <v>236</v>
      </c>
      <c r="MCV1218" s="245">
        <v>111</v>
      </c>
      <c r="MCW1218" s="246">
        <v>211</v>
      </c>
      <c r="MCX1218" s="247" t="e">
        <f>MCX1235+MCX1277+MCX1308+MCX1324+MCX1346+MCX1378+MCX1394+MCX1415+MCX1430+MCX1460+#REF!+MCX1500+#REF!+MCX1512+#REF!</f>
        <v>#REF!</v>
      </c>
      <c r="MCY1218" s="241" t="s">
        <v>29</v>
      </c>
      <c r="MCZ1218" s="242" t="s">
        <v>25</v>
      </c>
      <c r="MDA1218" s="243">
        <v>7</v>
      </c>
      <c r="MDB1218" s="243">
        <v>2</v>
      </c>
      <c r="MDC1218" s="244" t="s">
        <v>236</v>
      </c>
      <c r="MDD1218" s="245">
        <v>111</v>
      </c>
      <c r="MDE1218" s="246">
        <v>211</v>
      </c>
      <c r="MDF1218" s="247" t="e">
        <f>MDF1235+MDF1277+MDF1308+MDF1324+MDF1346+MDF1378+MDF1394+MDF1415+MDF1430+MDF1460+#REF!+MDF1500+#REF!+MDF1512+#REF!</f>
        <v>#REF!</v>
      </c>
      <c r="MDG1218" s="241" t="s">
        <v>29</v>
      </c>
      <c r="MDH1218" s="242" t="s">
        <v>25</v>
      </c>
      <c r="MDI1218" s="243">
        <v>7</v>
      </c>
      <c r="MDJ1218" s="243">
        <v>2</v>
      </c>
      <c r="MDK1218" s="244" t="s">
        <v>236</v>
      </c>
      <c r="MDL1218" s="245">
        <v>111</v>
      </c>
      <c r="MDM1218" s="246">
        <v>211</v>
      </c>
      <c r="MDN1218" s="247" t="e">
        <f>MDN1235+MDN1277+MDN1308+MDN1324+MDN1346+MDN1378+MDN1394+MDN1415+MDN1430+MDN1460+#REF!+MDN1500+#REF!+MDN1512+#REF!</f>
        <v>#REF!</v>
      </c>
      <c r="MDO1218" s="241" t="s">
        <v>29</v>
      </c>
      <c r="MDP1218" s="242" t="s">
        <v>25</v>
      </c>
      <c r="MDQ1218" s="243">
        <v>7</v>
      </c>
      <c r="MDR1218" s="243">
        <v>2</v>
      </c>
      <c r="MDS1218" s="244" t="s">
        <v>236</v>
      </c>
      <c r="MDT1218" s="245">
        <v>111</v>
      </c>
      <c r="MDU1218" s="246">
        <v>211</v>
      </c>
      <c r="MDV1218" s="247" t="e">
        <f>MDV1235+MDV1277+MDV1308+MDV1324+MDV1346+MDV1378+MDV1394+MDV1415+MDV1430+MDV1460+#REF!+MDV1500+#REF!+MDV1512+#REF!</f>
        <v>#REF!</v>
      </c>
      <c r="MDW1218" s="241" t="s">
        <v>29</v>
      </c>
      <c r="MDX1218" s="242" t="s">
        <v>25</v>
      </c>
      <c r="MDY1218" s="243">
        <v>7</v>
      </c>
      <c r="MDZ1218" s="243">
        <v>2</v>
      </c>
      <c r="MEA1218" s="244" t="s">
        <v>236</v>
      </c>
      <c r="MEB1218" s="245">
        <v>111</v>
      </c>
      <c r="MEC1218" s="246">
        <v>211</v>
      </c>
      <c r="MED1218" s="247" t="e">
        <f>MED1235+MED1277+MED1308+MED1324+MED1346+MED1378+MED1394+MED1415+MED1430+MED1460+#REF!+MED1500+#REF!+MED1512+#REF!</f>
        <v>#REF!</v>
      </c>
      <c r="MEE1218" s="241" t="s">
        <v>29</v>
      </c>
      <c r="MEF1218" s="242" t="s">
        <v>25</v>
      </c>
      <c r="MEG1218" s="243">
        <v>7</v>
      </c>
      <c r="MEH1218" s="243">
        <v>2</v>
      </c>
      <c r="MEI1218" s="244" t="s">
        <v>236</v>
      </c>
      <c r="MEJ1218" s="245">
        <v>111</v>
      </c>
      <c r="MEK1218" s="246">
        <v>211</v>
      </c>
      <c r="MEL1218" s="247" t="e">
        <f>MEL1235+MEL1277+MEL1308+MEL1324+MEL1346+MEL1378+MEL1394+MEL1415+MEL1430+MEL1460+#REF!+MEL1500+#REF!+MEL1512+#REF!</f>
        <v>#REF!</v>
      </c>
      <c r="MEM1218" s="241" t="s">
        <v>29</v>
      </c>
      <c r="MEN1218" s="242" t="s">
        <v>25</v>
      </c>
      <c r="MEO1218" s="243">
        <v>7</v>
      </c>
      <c r="MEP1218" s="243">
        <v>2</v>
      </c>
      <c r="MEQ1218" s="244" t="s">
        <v>236</v>
      </c>
      <c r="MER1218" s="245">
        <v>111</v>
      </c>
      <c r="MES1218" s="246">
        <v>211</v>
      </c>
      <c r="MET1218" s="247" t="e">
        <f>MET1235+MET1277+MET1308+MET1324+MET1346+MET1378+MET1394+MET1415+MET1430+MET1460+#REF!+MET1500+#REF!+MET1512+#REF!</f>
        <v>#REF!</v>
      </c>
      <c r="MEU1218" s="241" t="s">
        <v>29</v>
      </c>
      <c r="MEV1218" s="242" t="s">
        <v>25</v>
      </c>
      <c r="MEW1218" s="243">
        <v>7</v>
      </c>
      <c r="MEX1218" s="243">
        <v>2</v>
      </c>
      <c r="MEY1218" s="244" t="s">
        <v>236</v>
      </c>
      <c r="MEZ1218" s="245">
        <v>111</v>
      </c>
      <c r="MFA1218" s="246">
        <v>211</v>
      </c>
      <c r="MFB1218" s="247" t="e">
        <f>MFB1235+MFB1277+MFB1308+MFB1324+MFB1346+MFB1378+MFB1394+MFB1415+MFB1430+MFB1460+#REF!+MFB1500+#REF!+MFB1512+#REF!</f>
        <v>#REF!</v>
      </c>
      <c r="MFC1218" s="241" t="s">
        <v>29</v>
      </c>
      <c r="MFD1218" s="242" t="s">
        <v>25</v>
      </c>
      <c r="MFE1218" s="243">
        <v>7</v>
      </c>
      <c r="MFF1218" s="243">
        <v>2</v>
      </c>
      <c r="MFG1218" s="244" t="s">
        <v>236</v>
      </c>
      <c r="MFH1218" s="245">
        <v>111</v>
      </c>
      <c r="MFI1218" s="246">
        <v>211</v>
      </c>
      <c r="MFJ1218" s="247" t="e">
        <f>MFJ1235+MFJ1277+MFJ1308+MFJ1324+MFJ1346+MFJ1378+MFJ1394+MFJ1415+MFJ1430+MFJ1460+#REF!+MFJ1500+#REF!+MFJ1512+#REF!</f>
        <v>#REF!</v>
      </c>
      <c r="MFK1218" s="241" t="s">
        <v>29</v>
      </c>
      <c r="MFL1218" s="242" t="s">
        <v>25</v>
      </c>
      <c r="MFM1218" s="243">
        <v>7</v>
      </c>
      <c r="MFN1218" s="243">
        <v>2</v>
      </c>
      <c r="MFO1218" s="244" t="s">
        <v>236</v>
      </c>
      <c r="MFP1218" s="245">
        <v>111</v>
      </c>
      <c r="MFQ1218" s="246">
        <v>211</v>
      </c>
      <c r="MFR1218" s="247" t="e">
        <f>MFR1235+MFR1277+MFR1308+MFR1324+MFR1346+MFR1378+MFR1394+MFR1415+MFR1430+MFR1460+#REF!+MFR1500+#REF!+MFR1512+#REF!</f>
        <v>#REF!</v>
      </c>
      <c r="MFS1218" s="241" t="s">
        <v>29</v>
      </c>
      <c r="MFT1218" s="242" t="s">
        <v>25</v>
      </c>
      <c r="MFU1218" s="243">
        <v>7</v>
      </c>
      <c r="MFV1218" s="243">
        <v>2</v>
      </c>
      <c r="MFW1218" s="244" t="s">
        <v>236</v>
      </c>
      <c r="MFX1218" s="245">
        <v>111</v>
      </c>
      <c r="MFY1218" s="246">
        <v>211</v>
      </c>
      <c r="MFZ1218" s="247" t="e">
        <f>MFZ1235+MFZ1277+MFZ1308+MFZ1324+MFZ1346+MFZ1378+MFZ1394+MFZ1415+MFZ1430+MFZ1460+#REF!+MFZ1500+#REF!+MFZ1512+#REF!</f>
        <v>#REF!</v>
      </c>
      <c r="MGA1218" s="241" t="s">
        <v>29</v>
      </c>
      <c r="MGB1218" s="242" t="s">
        <v>25</v>
      </c>
      <c r="MGC1218" s="243">
        <v>7</v>
      </c>
      <c r="MGD1218" s="243">
        <v>2</v>
      </c>
      <c r="MGE1218" s="244" t="s">
        <v>236</v>
      </c>
      <c r="MGF1218" s="245">
        <v>111</v>
      </c>
      <c r="MGG1218" s="246">
        <v>211</v>
      </c>
      <c r="MGH1218" s="247" t="e">
        <f>MGH1235+MGH1277+MGH1308+MGH1324+MGH1346+MGH1378+MGH1394+MGH1415+MGH1430+MGH1460+#REF!+MGH1500+#REF!+MGH1512+#REF!</f>
        <v>#REF!</v>
      </c>
      <c r="MGI1218" s="241" t="s">
        <v>29</v>
      </c>
      <c r="MGJ1218" s="242" t="s">
        <v>25</v>
      </c>
      <c r="MGK1218" s="243">
        <v>7</v>
      </c>
      <c r="MGL1218" s="243">
        <v>2</v>
      </c>
      <c r="MGM1218" s="244" t="s">
        <v>236</v>
      </c>
      <c r="MGN1218" s="245">
        <v>111</v>
      </c>
      <c r="MGO1218" s="246">
        <v>211</v>
      </c>
      <c r="MGP1218" s="247" t="e">
        <f>MGP1235+MGP1277+MGP1308+MGP1324+MGP1346+MGP1378+MGP1394+MGP1415+MGP1430+MGP1460+#REF!+MGP1500+#REF!+MGP1512+#REF!</f>
        <v>#REF!</v>
      </c>
      <c r="MGQ1218" s="241" t="s">
        <v>29</v>
      </c>
      <c r="MGR1218" s="242" t="s">
        <v>25</v>
      </c>
      <c r="MGS1218" s="243">
        <v>7</v>
      </c>
      <c r="MGT1218" s="243">
        <v>2</v>
      </c>
      <c r="MGU1218" s="244" t="s">
        <v>236</v>
      </c>
      <c r="MGV1218" s="245">
        <v>111</v>
      </c>
      <c r="MGW1218" s="246">
        <v>211</v>
      </c>
      <c r="MGX1218" s="247" t="e">
        <f>MGX1235+MGX1277+MGX1308+MGX1324+MGX1346+MGX1378+MGX1394+MGX1415+MGX1430+MGX1460+#REF!+MGX1500+#REF!+MGX1512+#REF!</f>
        <v>#REF!</v>
      </c>
      <c r="MGY1218" s="241" t="s">
        <v>29</v>
      </c>
      <c r="MGZ1218" s="242" t="s">
        <v>25</v>
      </c>
      <c r="MHA1218" s="243">
        <v>7</v>
      </c>
      <c r="MHB1218" s="243">
        <v>2</v>
      </c>
      <c r="MHC1218" s="244" t="s">
        <v>236</v>
      </c>
      <c r="MHD1218" s="245">
        <v>111</v>
      </c>
      <c r="MHE1218" s="246">
        <v>211</v>
      </c>
      <c r="MHF1218" s="247" t="e">
        <f>MHF1235+MHF1277+MHF1308+MHF1324+MHF1346+MHF1378+MHF1394+MHF1415+MHF1430+MHF1460+#REF!+MHF1500+#REF!+MHF1512+#REF!</f>
        <v>#REF!</v>
      </c>
      <c r="MHG1218" s="241" t="s">
        <v>29</v>
      </c>
      <c r="MHH1218" s="242" t="s">
        <v>25</v>
      </c>
      <c r="MHI1218" s="243">
        <v>7</v>
      </c>
      <c r="MHJ1218" s="243">
        <v>2</v>
      </c>
      <c r="MHK1218" s="244" t="s">
        <v>236</v>
      </c>
      <c r="MHL1218" s="245">
        <v>111</v>
      </c>
      <c r="MHM1218" s="246">
        <v>211</v>
      </c>
      <c r="MHN1218" s="247" t="e">
        <f>MHN1235+MHN1277+MHN1308+MHN1324+MHN1346+MHN1378+MHN1394+MHN1415+MHN1430+MHN1460+#REF!+MHN1500+#REF!+MHN1512+#REF!</f>
        <v>#REF!</v>
      </c>
      <c r="MHO1218" s="241" t="s">
        <v>29</v>
      </c>
      <c r="MHP1218" s="242" t="s">
        <v>25</v>
      </c>
      <c r="MHQ1218" s="243">
        <v>7</v>
      </c>
      <c r="MHR1218" s="243">
        <v>2</v>
      </c>
      <c r="MHS1218" s="244" t="s">
        <v>236</v>
      </c>
      <c r="MHT1218" s="245">
        <v>111</v>
      </c>
      <c r="MHU1218" s="246">
        <v>211</v>
      </c>
      <c r="MHV1218" s="247" t="e">
        <f>MHV1235+MHV1277+MHV1308+MHV1324+MHV1346+MHV1378+MHV1394+MHV1415+MHV1430+MHV1460+#REF!+MHV1500+#REF!+MHV1512+#REF!</f>
        <v>#REF!</v>
      </c>
      <c r="MHW1218" s="241" t="s">
        <v>29</v>
      </c>
      <c r="MHX1218" s="242" t="s">
        <v>25</v>
      </c>
      <c r="MHY1218" s="243">
        <v>7</v>
      </c>
      <c r="MHZ1218" s="243">
        <v>2</v>
      </c>
      <c r="MIA1218" s="244" t="s">
        <v>236</v>
      </c>
      <c r="MIB1218" s="245">
        <v>111</v>
      </c>
      <c r="MIC1218" s="246">
        <v>211</v>
      </c>
      <c r="MID1218" s="247" t="e">
        <f>MID1235+MID1277+MID1308+MID1324+MID1346+MID1378+MID1394+MID1415+MID1430+MID1460+#REF!+MID1500+#REF!+MID1512+#REF!</f>
        <v>#REF!</v>
      </c>
      <c r="MIE1218" s="241" t="s">
        <v>29</v>
      </c>
      <c r="MIF1218" s="242" t="s">
        <v>25</v>
      </c>
      <c r="MIG1218" s="243">
        <v>7</v>
      </c>
      <c r="MIH1218" s="243">
        <v>2</v>
      </c>
      <c r="MII1218" s="244" t="s">
        <v>236</v>
      </c>
      <c r="MIJ1218" s="245">
        <v>111</v>
      </c>
      <c r="MIK1218" s="246">
        <v>211</v>
      </c>
      <c r="MIL1218" s="247" t="e">
        <f>MIL1235+MIL1277+MIL1308+MIL1324+MIL1346+MIL1378+MIL1394+MIL1415+MIL1430+MIL1460+#REF!+MIL1500+#REF!+MIL1512+#REF!</f>
        <v>#REF!</v>
      </c>
      <c r="MIM1218" s="241" t="s">
        <v>29</v>
      </c>
      <c r="MIN1218" s="242" t="s">
        <v>25</v>
      </c>
      <c r="MIO1218" s="243">
        <v>7</v>
      </c>
      <c r="MIP1218" s="243">
        <v>2</v>
      </c>
      <c r="MIQ1218" s="244" t="s">
        <v>236</v>
      </c>
      <c r="MIR1218" s="245">
        <v>111</v>
      </c>
      <c r="MIS1218" s="246">
        <v>211</v>
      </c>
      <c r="MIT1218" s="247" t="e">
        <f>MIT1235+MIT1277+MIT1308+MIT1324+MIT1346+MIT1378+MIT1394+MIT1415+MIT1430+MIT1460+#REF!+MIT1500+#REF!+MIT1512+#REF!</f>
        <v>#REF!</v>
      </c>
      <c r="MIU1218" s="241" t="s">
        <v>29</v>
      </c>
      <c r="MIV1218" s="242" t="s">
        <v>25</v>
      </c>
      <c r="MIW1218" s="243">
        <v>7</v>
      </c>
      <c r="MIX1218" s="243">
        <v>2</v>
      </c>
      <c r="MIY1218" s="244" t="s">
        <v>236</v>
      </c>
      <c r="MIZ1218" s="245">
        <v>111</v>
      </c>
      <c r="MJA1218" s="246">
        <v>211</v>
      </c>
      <c r="MJB1218" s="247" t="e">
        <f>MJB1235+MJB1277+MJB1308+MJB1324+MJB1346+MJB1378+MJB1394+MJB1415+MJB1430+MJB1460+#REF!+MJB1500+#REF!+MJB1512+#REF!</f>
        <v>#REF!</v>
      </c>
      <c r="MJC1218" s="241" t="s">
        <v>29</v>
      </c>
      <c r="MJD1218" s="242" t="s">
        <v>25</v>
      </c>
      <c r="MJE1218" s="243">
        <v>7</v>
      </c>
      <c r="MJF1218" s="243">
        <v>2</v>
      </c>
      <c r="MJG1218" s="244" t="s">
        <v>236</v>
      </c>
      <c r="MJH1218" s="245">
        <v>111</v>
      </c>
      <c r="MJI1218" s="246">
        <v>211</v>
      </c>
      <c r="MJJ1218" s="247" t="e">
        <f>MJJ1235+MJJ1277+MJJ1308+MJJ1324+MJJ1346+MJJ1378+MJJ1394+MJJ1415+MJJ1430+MJJ1460+#REF!+MJJ1500+#REF!+MJJ1512+#REF!</f>
        <v>#REF!</v>
      </c>
      <c r="MJK1218" s="241" t="s">
        <v>29</v>
      </c>
      <c r="MJL1218" s="242" t="s">
        <v>25</v>
      </c>
      <c r="MJM1218" s="243">
        <v>7</v>
      </c>
      <c r="MJN1218" s="243">
        <v>2</v>
      </c>
      <c r="MJO1218" s="244" t="s">
        <v>236</v>
      </c>
      <c r="MJP1218" s="245">
        <v>111</v>
      </c>
      <c r="MJQ1218" s="246">
        <v>211</v>
      </c>
      <c r="MJR1218" s="247" t="e">
        <f>MJR1235+MJR1277+MJR1308+MJR1324+MJR1346+MJR1378+MJR1394+MJR1415+MJR1430+MJR1460+#REF!+MJR1500+#REF!+MJR1512+#REF!</f>
        <v>#REF!</v>
      </c>
      <c r="MJS1218" s="241" t="s">
        <v>29</v>
      </c>
      <c r="MJT1218" s="242" t="s">
        <v>25</v>
      </c>
      <c r="MJU1218" s="243">
        <v>7</v>
      </c>
      <c r="MJV1218" s="243">
        <v>2</v>
      </c>
      <c r="MJW1218" s="244" t="s">
        <v>236</v>
      </c>
      <c r="MJX1218" s="245">
        <v>111</v>
      </c>
      <c r="MJY1218" s="246">
        <v>211</v>
      </c>
      <c r="MJZ1218" s="247" t="e">
        <f>MJZ1235+MJZ1277+MJZ1308+MJZ1324+MJZ1346+MJZ1378+MJZ1394+MJZ1415+MJZ1430+MJZ1460+#REF!+MJZ1500+#REF!+MJZ1512+#REF!</f>
        <v>#REF!</v>
      </c>
      <c r="MKA1218" s="241" t="s">
        <v>29</v>
      </c>
      <c r="MKB1218" s="242" t="s">
        <v>25</v>
      </c>
      <c r="MKC1218" s="243">
        <v>7</v>
      </c>
      <c r="MKD1218" s="243">
        <v>2</v>
      </c>
      <c r="MKE1218" s="244" t="s">
        <v>236</v>
      </c>
      <c r="MKF1218" s="245">
        <v>111</v>
      </c>
      <c r="MKG1218" s="246">
        <v>211</v>
      </c>
      <c r="MKH1218" s="247" t="e">
        <f>MKH1235+MKH1277+MKH1308+MKH1324+MKH1346+MKH1378+MKH1394+MKH1415+MKH1430+MKH1460+#REF!+MKH1500+#REF!+MKH1512+#REF!</f>
        <v>#REF!</v>
      </c>
      <c r="MKI1218" s="241" t="s">
        <v>29</v>
      </c>
      <c r="MKJ1218" s="242" t="s">
        <v>25</v>
      </c>
      <c r="MKK1218" s="243">
        <v>7</v>
      </c>
      <c r="MKL1218" s="243">
        <v>2</v>
      </c>
      <c r="MKM1218" s="244" t="s">
        <v>236</v>
      </c>
      <c r="MKN1218" s="245">
        <v>111</v>
      </c>
      <c r="MKO1218" s="246">
        <v>211</v>
      </c>
      <c r="MKP1218" s="247" t="e">
        <f>MKP1235+MKP1277+MKP1308+MKP1324+MKP1346+MKP1378+MKP1394+MKP1415+MKP1430+MKP1460+#REF!+MKP1500+#REF!+MKP1512+#REF!</f>
        <v>#REF!</v>
      </c>
      <c r="MKQ1218" s="241" t="s">
        <v>29</v>
      </c>
      <c r="MKR1218" s="242" t="s">
        <v>25</v>
      </c>
      <c r="MKS1218" s="243">
        <v>7</v>
      </c>
      <c r="MKT1218" s="243">
        <v>2</v>
      </c>
      <c r="MKU1218" s="244" t="s">
        <v>236</v>
      </c>
      <c r="MKV1218" s="245">
        <v>111</v>
      </c>
      <c r="MKW1218" s="246">
        <v>211</v>
      </c>
      <c r="MKX1218" s="247" t="e">
        <f>MKX1235+MKX1277+MKX1308+MKX1324+MKX1346+MKX1378+MKX1394+MKX1415+MKX1430+MKX1460+#REF!+MKX1500+#REF!+MKX1512+#REF!</f>
        <v>#REF!</v>
      </c>
      <c r="MKY1218" s="241" t="s">
        <v>29</v>
      </c>
      <c r="MKZ1218" s="242" t="s">
        <v>25</v>
      </c>
      <c r="MLA1218" s="243">
        <v>7</v>
      </c>
      <c r="MLB1218" s="243">
        <v>2</v>
      </c>
      <c r="MLC1218" s="244" t="s">
        <v>236</v>
      </c>
      <c r="MLD1218" s="245">
        <v>111</v>
      </c>
      <c r="MLE1218" s="246">
        <v>211</v>
      </c>
      <c r="MLF1218" s="247" t="e">
        <f>MLF1235+MLF1277+MLF1308+MLF1324+MLF1346+MLF1378+MLF1394+MLF1415+MLF1430+MLF1460+#REF!+MLF1500+#REF!+MLF1512+#REF!</f>
        <v>#REF!</v>
      </c>
      <c r="MLG1218" s="241" t="s">
        <v>29</v>
      </c>
      <c r="MLH1218" s="242" t="s">
        <v>25</v>
      </c>
      <c r="MLI1218" s="243">
        <v>7</v>
      </c>
      <c r="MLJ1218" s="243">
        <v>2</v>
      </c>
      <c r="MLK1218" s="244" t="s">
        <v>236</v>
      </c>
      <c r="MLL1218" s="245">
        <v>111</v>
      </c>
      <c r="MLM1218" s="246">
        <v>211</v>
      </c>
      <c r="MLN1218" s="247" t="e">
        <f>MLN1235+MLN1277+MLN1308+MLN1324+MLN1346+MLN1378+MLN1394+MLN1415+MLN1430+MLN1460+#REF!+MLN1500+#REF!+MLN1512+#REF!</f>
        <v>#REF!</v>
      </c>
      <c r="MLO1218" s="241" t="s">
        <v>29</v>
      </c>
      <c r="MLP1218" s="242" t="s">
        <v>25</v>
      </c>
      <c r="MLQ1218" s="243">
        <v>7</v>
      </c>
      <c r="MLR1218" s="243">
        <v>2</v>
      </c>
      <c r="MLS1218" s="244" t="s">
        <v>236</v>
      </c>
      <c r="MLT1218" s="245">
        <v>111</v>
      </c>
      <c r="MLU1218" s="246">
        <v>211</v>
      </c>
      <c r="MLV1218" s="247" t="e">
        <f>MLV1235+MLV1277+MLV1308+MLV1324+MLV1346+MLV1378+MLV1394+MLV1415+MLV1430+MLV1460+#REF!+MLV1500+#REF!+MLV1512+#REF!</f>
        <v>#REF!</v>
      </c>
      <c r="MLW1218" s="241" t="s">
        <v>29</v>
      </c>
      <c r="MLX1218" s="242" t="s">
        <v>25</v>
      </c>
      <c r="MLY1218" s="243">
        <v>7</v>
      </c>
      <c r="MLZ1218" s="243">
        <v>2</v>
      </c>
      <c r="MMA1218" s="244" t="s">
        <v>236</v>
      </c>
      <c r="MMB1218" s="245">
        <v>111</v>
      </c>
      <c r="MMC1218" s="246">
        <v>211</v>
      </c>
      <c r="MMD1218" s="247" t="e">
        <f>MMD1235+MMD1277+MMD1308+MMD1324+MMD1346+MMD1378+MMD1394+MMD1415+MMD1430+MMD1460+#REF!+MMD1500+#REF!+MMD1512+#REF!</f>
        <v>#REF!</v>
      </c>
      <c r="MME1218" s="241" t="s">
        <v>29</v>
      </c>
      <c r="MMF1218" s="242" t="s">
        <v>25</v>
      </c>
      <c r="MMG1218" s="243">
        <v>7</v>
      </c>
      <c r="MMH1218" s="243">
        <v>2</v>
      </c>
      <c r="MMI1218" s="244" t="s">
        <v>236</v>
      </c>
      <c r="MMJ1218" s="245">
        <v>111</v>
      </c>
      <c r="MMK1218" s="246">
        <v>211</v>
      </c>
      <c r="MML1218" s="247" t="e">
        <f>MML1235+MML1277+MML1308+MML1324+MML1346+MML1378+MML1394+MML1415+MML1430+MML1460+#REF!+MML1500+#REF!+MML1512+#REF!</f>
        <v>#REF!</v>
      </c>
      <c r="MMM1218" s="241" t="s">
        <v>29</v>
      </c>
      <c r="MMN1218" s="242" t="s">
        <v>25</v>
      </c>
      <c r="MMO1218" s="243">
        <v>7</v>
      </c>
      <c r="MMP1218" s="243">
        <v>2</v>
      </c>
      <c r="MMQ1218" s="244" t="s">
        <v>236</v>
      </c>
      <c r="MMR1218" s="245">
        <v>111</v>
      </c>
      <c r="MMS1218" s="246">
        <v>211</v>
      </c>
      <c r="MMT1218" s="247" t="e">
        <f>MMT1235+MMT1277+MMT1308+MMT1324+MMT1346+MMT1378+MMT1394+MMT1415+MMT1430+MMT1460+#REF!+MMT1500+#REF!+MMT1512+#REF!</f>
        <v>#REF!</v>
      </c>
      <c r="MMU1218" s="241" t="s">
        <v>29</v>
      </c>
      <c r="MMV1218" s="242" t="s">
        <v>25</v>
      </c>
      <c r="MMW1218" s="243">
        <v>7</v>
      </c>
      <c r="MMX1218" s="243">
        <v>2</v>
      </c>
      <c r="MMY1218" s="244" t="s">
        <v>236</v>
      </c>
      <c r="MMZ1218" s="245">
        <v>111</v>
      </c>
      <c r="MNA1218" s="246">
        <v>211</v>
      </c>
      <c r="MNB1218" s="247" t="e">
        <f>MNB1235+MNB1277+MNB1308+MNB1324+MNB1346+MNB1378+MNB1394+MNB1415+MNB1430+MNB1460+#REF!+MNB1500+#REF!+MNB1512+#REF!</f>
        <v>#REF!</v>
      </c>
      <c r="MNC1218" s="241" t="s">
        <v>29</v>
      </c>
      <c r="MND1218" s="242" t="s">
        <v>25</v>
      </c>
      <c r="MNE1218" s="243">
        <v>7</v>
      </c>
      <c r="MNF1218" s="243">
        <v>2</v>
      </c>
      <c r="MNG1218" s="244" t="s">
        <v>236</v>
      </c>
      <c r="MNH1218" s="245">
        <v>111</v>
      </c>
      <c r="MNI1218" s="246">
        <v>211</v>
      </c>
      <c r="MNJ1218" s="247" t="e">
        <f>MNJ1235+MNJ1277+MNJ1308+MNJ1324+MNJ1346+MNJ1378+MNJ1394+MNJ1415+MNJ1430+MNJ1460+#REF!+MNJ1500+#REF!+MNJ1512+#REF!</f>
        <v>#REF!</v>
      </c>
      <c r="MNK1218" s="241" t="s">
        <v>29</v>
      </c>
      <c r="MNL1218" s="242" t="s">
        <v>25</v>
      </c>
      <c r="MNM1218" s="243">
        <v>7</v>
      </c>
      <c r="MNN1218" s="243">
        <v>2</v>
      </c>
      <c r="MNO1218" s="244" t="s">
        <v>236</v>
      </c>
      <c r="MNP1218" s="245">
        <v>111</v>
      </c>
      <c r="MNQ1218" s="246">
        <v>211</v>
      </c>
      <c r="MNR1218" s="247" t="e">
        <f>MNR1235+MNR1277+MNR1308+MNR1324+MNR1346+MNR1378+MNR1394+MNR1415+MNR1430+MNR1460+#REF!+MNR1500+#REF!+MNR1512+#REF!</f>
        <v>#REF!</v>
      </c>
      <c r="MNS1218" s="241" t="s">
        <v>29</v>
      </c>
      <c r="MNT1218" s="242" t="s">
        <v>25</v>
      </c>
      <c r="MNU1218" s="243">
        <v>7</v>
      </c>
      <c r="MNV1218" s="243">
        <v>2</v>
      </c>
      <c r="MNW1218" s="244" t="s">
        <v>236</v>
      </c>
      <c r="MNX1218" s="245">
        <v>111</v>
      </c>
      <c r="MNY1218" s="246">
        <v>211</v>
      </c>
      <c r="MNZ1218" s="247" t="e">
        <f>MNZ1235+MNZ1277+MNZ1308+MNZ1324+MNZ1346+MNZ1378+MNZ1394+MNZ1415+MNZ1430+MNZ1460+#REF!+MNZ1500+#REF!+MNZ1512+#REF!</f>
        <v>#REF!</v>
      </c>
      <c r="MOA1218" s="241" t="s">
        <v>29</v>
      </c>
      <c r="MOB1218" s="242" t="s">
        <v>25</v>
      </c>
      <c r="MOC1218" s="243">
        <v>7</v>
      </c>
      <c r="MOD1218" s="243">
        <v>2</v>
      </c>
      <c r="MOE1218" s="244" t="s">
        <v>236</v>
      </c>
      <c r="MOF1218" s="245">
        <v>111</v>
      </c>
      <c r="MOG1218" s="246">
        <v>211</v>
      </c>
      <c r="MOH1218" s="247" t="e">
        <f>MOH1235+MOH1277+MOH1308+MOH1324+MOH1346+MOH1378+MOH1394+MOH1415+MOH1430+MOH1460+#REF!+MOH1500+#REF!+MOH1512+#REF!</f>
        <v>#REF!</v>
      </c>
      <c r="MOI1218" s="241" t="s">
        <v>29</v>
      </c>
      <c r="MOJ1218" s="242" t="s">
        <v>25</v>
      </c>
      <c r="MOK1218" s="243">
        <v>7</v>
      </c>
      <c r="MOL1218" s="243">
        <v>2</v>
      </c>
      <c r="MOM1218" s="244" t="s">
        <v>236</v>
      </c>
      <c r="MON1218" s="245">
        <v>111</v>
      </c>
      <c r="MOO1218" s="246">
        <v>211</v>
      </c>
      <c r="MOP1218" s="247" t="e">
        <f>MOP1235+MOP1277+MOP1308+MOP1324+MOP1346+MOP1378+MOP1394+MOP1415+MOP1430+MOP1460+#REF!+MOP1500+#REF!+MOP1512+#REF!</f>
        <v>#REF!</v>
      </c>
      <c r="MOQ1218" s="241" t="s">
        <v>29</v>
      </c>
      <c r="MOR1218" s="242" t="s">
        <v>25</v>
      </c>
      <c r="MOS1218" s="243">
        <v>7</v>
      </c>
      <c r="MOT1218" s="243">
        <v>2</v>
      </c>
      <c r="MOU1218" s="244" t="s">
        <v>236</v>
      </c>
      <c r="MOV1218" s="245">
        <v>111</v>
      </c>
      <c r="MOW1218" s="246">
        <v>211</v>
      </c>
      <c r="MOX1218" s="247" t="e">
        <f>MOX1235+MOX1277+MOX1308+MOX1324+MOX1346+MOX1378+MOX1394+MOX1415+MOX1430+MOX1460+#REF!+MOX1500+#REF!+MOX1512+#REF!</f>
        <v>#REF!</v>
      </c>
      <c r="MOY1218" s="241" t="s">
        <v>29</v>
      </c>
      <c r="MOZ1218" s="242" t="s">
        <v>25</v>
      </c>
      <c r="MPA1218" s="243">
        <v>7</v>
      </c>
      <c r="MPB1218" s="243">
        <v>2</v>
      </c>
      <c r="MPC1218" s="244" t="s">
        <v>236</v>
      </c>
      <c r="MPD1218" s="245">
        <v>111</v>
      </c>
      <c r="MPE1218" s="246">
        <v>211</v>
      </c>
      <c r="MPF1218" s="247" t="e">
        <f>MPF1235+MPF1277+MPF1308+MPF1324+MPF1346+MPF1378+MPF1394+MPF1415+MPF1430+MPF1460+#REF!+MPF1500+#REF!+MPF1512+#REF!</f>
        <v>#REF!</v>
      </c>
      <c r="MPG1218" s="241" t="s">
        <v>29</v>
      </c>
      <c r="MPH1218" s="242" t="s">
        <v>25</v>
      </c>
      <c r="MPI1218" s="243">
        <v>7</v>
      </c>
      <c r="MPJ1218" s="243">
        <v>2</v>
      </c>
      <c r="MPK1218" s="244" t="s">
        <v>236</v>
      </c>
      <c r="MPL1218" s="245">
        <v>111</v>
      </c>
      <c r="MPM1218" s="246">
        <v>211</v>
      </c>
      <c r="MPN1218" s="247" t="e">
        <f>MPN1235+MPN1277+MPN1308+MPN1324+MPN1346+MPN1378+MPN1394+MPN1415+MPN1430+MPN1460+#REF!+MPN1500+#REF!+MPN1512+#REF!</f>
        <v>#REF!</v>
      </c>
      <c r="MPO1218" s="241" t="s">
        <v>29</v>
      </c>
      <c r="MPP1218" s="242" t="s">
        <v>25</v>
      </c>
      <c r="MPQ1218" s="243">
        <v>7</v>
      </c>
      <c r="MPR1218" s="243">
        <v>2</v>
      </c>
      <c r="MPS1218" s="244" t="s">
        <v>236</v>
      </c>
      <c r="MPT1218" s="245">
        <v>111</v>
      </c>
      <c r="MPU1218" s="246">
        <v>211</v>
      </c>
      <c r="MPV1218" s="247" t="e">
        <f>MPV1235+MPV1277+MPV1308+MPV1324+MPV1346+MPV1378+MPV1394+MPV1415+MPV1430+MPV1460+#REF!+MPV1500+#REF!+MPV1512+#REF!</f>
        <v>#REF!</v>
      </c>
      <c r="MPW1218" s="241" t="s">
        <v>29</v>
      </c>
      <c r="MPX1218" s="242" t="s">
        <v>25</v>
      </c>
      <c r="MPY1218" s="243">
        <v>7</v>
      </c>
      <c r="MPZ1218" s="243">
        <v>2</v>
      </c>
      <c r="MQA1218" s="244" t="s">
        <v>236</v>
      </c>
      <c r="MQB1218" s="245">
        <v>111</v>
      </c>
      <c r="MQC1218" s="246">
        <v>211</v>
      </c>
      <c r="MQD1218" s="247" t="e">
        <f>MQD1235+MQD1277+MQD1308+MQD1324+MQD1346+MQD1378+MQD1394+MQD1415+MQD1430+MQD1460+#REF!+MQD1500+#REF!+MQD1512+#REF!</f>
        <v>#REF!</v>
      </c>
      <c r="MQE1218" s="241" t="s">
        <v>29</v>
      </c>
      <c r="MQF1218" s="242" t="s">
        <v>25</v>
      </c>
      <c r="MQG1218" s="243">
        <v>7</v>
      </c>
      <c r="MQH1218" s="243">
        <v>2</v>
      </c>
      <c r="MQI1218" s="244" t="s">
        <v>236</v>
      </c>
      <c r="MQJ1218" s="245">
        <v>111</v>
      </c>
      <c r="MQK1218" s="246">
        <v>211</v>
      </c>
      <c r="MQL1218" s="247" t="e">
        <f>MQL1235+MQL1277+MQL1308+MQL1324+MQL1346+MQL1378+MQL1394+MQL1415+MQL1430+MQL1460+#REF!+MQL1500+#REF!+MQL1512+#REF!</f>
        <v>#REF!</v>
      </c>
      <c r="MQM1218" s="241" t="s">
        <v>29</v>
      </c>
      <c r="MQN1218" s="242" t="s">
        <v>25</v>
      </c>
      <c r="MQO1218" s="243">
        <v>7</v>
      </c>
      <c r="MQP1218" s="243">
        <v>2</v>
      </c>
      <c r="MQQ1218" s="244" t="s">
        <v>236</v>
      </c>
      <c r="MQR1218" s="245">
        <v>111</v>
      </c>
      <c r="MQS1218" s="246">
        <v>211</v>
      </c>
      <c r="MQT1218" s="247" t="e">
        <f>MQT1235+MQT1277+MQT1308+MQT1324+MQT1346+MQT1378+MQT1394+MQT1415+MQT1430+MQT1460+#REF!+MQT1500+#REF!+MQT1512+#REF!</f>
        <v>#REF!</v>
      </c>
      <c r="MQU1218" s="241" t="s">
        <v>29</v>
      </c>
      <c r="MQV1218" s="242" t="s">
        <v>25</v>
      </c>
      <c r="MQW1218" s="243">
        <v>7</v>
      </c>
      <c r="MQX1218" s="243">
        <v>2</v>
      </c>
      <c r="MQY1218" s="244" t="s">
        <v>236</v>
      </c>
      <c r="MQZ1218" s="245">
        <v>111</v>
      </c>
      <c r="MRA1218" s="246">
        <v>211</v>
      </c>
      <c r="MRB1218" s="247" t="e">
        <f>MRB1235+MRB1277+MRB1308+MRB1324+MRB1346+MRB1378+MRB1394+MRB1415+MRB1430+MRB1460+#REF!+MRB1500+#REF!+MRB1512+#REF!</f>
        <v>#REF!</v>
      </c>
      <c r="MRC1218" s="241" t="s">
        <v>29</v>
      </c>
      <c r="MRD1218" s="242" t="s">
        <v>25</v>
      </c>
      <c r="MRE1218" s="243">
        <v>7</v>
      </c>
      <c r="MRF1218" s="243">
        <v>2</v>
      </c>
      <c r="MRG1218" s="244" t="s">
        <v>236</v>
      </c>
      <c r="MRH1218" s="245">
        <v>111</v>
      </c>
      <c r="MRI1218" s="246">
        <v>211</v>
      </c>
      <c r="MRJ1218" s="247" t="e">
        <f>MRJ1235+MRJ1277+MRJ1308+MRJ1324+MRJ1346+MRJ1378+MRJ1394+MRJ1415+MRJ1430+MRJ1460+#REF!+MRJ1500+#REF!+MRJ1512+#REF!</f>
        <v>#REF!</v>
      </c>
      <c r="MRK1218" s="241" t="s">
        <v>29</v>
      </c>
      <c r="MRL1218" s="242" t="s">
        <v>25</v>
      </c>
      <c r="MRM1218" s="243">
        <v>7</v>
      </c>
      <c r="MRN1218" s="243">
        <v>2</v>
      </c>
      <c r="MRO1218" s="244" t="s">
        <v>236</v>
      </c>
      <c r="MRP1218" s="245">
        <v>111</v>
      </c>
      <c r="MRQ1218" s="246">
        <v>211</v>
      </c>
      <c r="MRR1218" s="247" t="e">
        <f>MRR1235+MRR1277+MRR1308+MRR1324+MRR1346+MRR1378+MRR1394+MRR1415+MRR1430+MRR1460+#REF!+MRR1500+#REF!+MRR1512+#REF!</f>
        <v>#REF!</v>
      </c>
      <c r="MRS1218" s="241" t="s">
        <v>29</v>
      </c>
      <c r="MRT1218" s="242" t="s">
        <v>25</v>
      </c>
      <c r="MRU1218" s="243">
        <v>7</v>
      </c>
      <c r="MRV1218" s="243">
        <v>2</v>
      </c>
      <c r="MRW1218" s="244" t="s">
        <v>236</v>
      </c>
      <c r="MRX1218" s="245">
        <v>111</v>
      </c>
      <c r="MRY1218" s="246">
        <v>211</v>
      </c>
      <c r="MRZ1218" s="247" t="e">
        <f>MRZ1235+MRZ1277+MRZ1308+MRZ1324+MRZ1346+MRZ1378+MRZ1394+MRZ1415+MRZ1430+MRZ1460+#REF!+MRZ1500+#REF!+MRZ1512+#REF!</f>
        <v>#REF!</v>
      </c>
      <c r="MSA1218" s="241" t="s">
        <v>29</v>
      </c>
      <c r="MSB1218" s="242" t="s">
        <v>25</v>
      </c>
      <c r="MSC1218" s="243">
        <v>7</v>
      </c>
      <c r="MSD1218" s="243">
        <v>2</v>
      </c>
      <c r="MSE1218" s="244" t="s">
        <v>236</v>
      </c>
      <c r="MSF1218" s="245">
        <v>111</v>
      </c>
      <c r="MSG1218" s="246">
        <v>211</v>
      </c>
      <c r="MSH1218" s="247" t="e">
        <f>MSH1235+MSH1277+MSH1308+MSH1324+MSH1346+MSH1378+MSH1394+MSH1415+MSH1430+MSH1460+#REF!+MSH1500+#REF!+MSH1512+#REF!</f>
        <v>#REF!</v>
      </c>
      <c r="MSI1218" s="241" t="s">
        <v>29</v>
      </c>
      <c r="MSJ1218" s="242" t="s">
        <v>25</v>
      </c>
      <c r="MSK1218" s="243">
        <v>7</v>
      </c>
      <c r="MSL1218" s="243">
        <v>2</v>
      </c>
      <c r="MSM1218" s="244" t="s">
        <v>236</v>
      </c>
      <c r="MSN1218" s="245">
        <v>111</v>
      </c>
      <c r="MSO1218" s="246">
        <v>211</v>
      </c>
      <c r="MSP1218" s="247" t="e">
        <f>MSP1235+MSP1277+MSP1308+MSP1324+MSP1346+MSP1378+MSP1394+MSP1415+MSP1430+MSP1460+#REF!+MSP1500+#REF!+MSP1512+#REF!</f>
        <v>#REF!</v>
      </c>
      <c r="MSQ1218" s="241" t="s">
        <v>29</v>
      </c>
      <c r="MSR1218" s="242" t="s">
        <v>25</v>
      </c>
      <c r="MSS1218" s="243">
        <v>7</v>
      </c>
      <c r="MST1218" s="243">
        <v>2</v>
      </c>
      <c r="MSU1218" s="244" t="s">
        <v>236</v>
      </c>
      <c r="MSV1218" s="245">
        <v>111</v>
      </c>
      <c r="MSW1218" s="246">
        <v>211</v>
      </c>
      <c r="MSX1218" s="247" t="e">
        <f>MSX1235+MSX1277+MSX1308+MSX1324+MSX1346+MSX1378+MSX1394+MSX1415+MSX1430+MSX1460+#REF!+MSX1500+#REF!+MSX1512+#REF!</f>
        <v>#REF!</v>
      </c>
      <c r="MSY1218" s="241" t="s">
        <v>29</v>
      </c>
      <c r="MSZ1218" s="242" t="s">
        <v>25</v>
      </c>
      <c r="MTA1218" s="243">
        <v>7</v>
      </c>
      <c r="MTB1218" s="243">
        <v>2</v>
      </c>
      <c r="MTC1218" s="244" t="s">
        <v>236</v>
      </c>
      <c r="MTD1218" s="245">
        <v>111</v>
      </c>
      <c r="MTE1218" s="246">
        <v>211</v>
      </c>
      <c r="MTF1218" s="247" t="e">
        <f>MTF1235+MTF1277+MTF1308+MTF1324+MTF1346+MTF1378+MTF1394+MTF1415+MTF1430+MTF1460+#REF!+MTF1500+#REF!+MTF1512+#REF!</f>
        <v>#REF!</v>
      </c>
      <c r="MTG1218" s="241" t="s">
        <v>29</v>
      </c>
      <c r="MTH1218" s="242" t="s">
        <v>25</v>
      </c>
      <c r="MTI1218" s="243">
        <v>7</v>
      </c>
      <c r="MTJ1218" s="243">
        <v>2</v>
      </c>
      <c r="MTK1218" s="244" t="s">
        <v>236</v>
      </c>
      <c r="MTL1218" s="245">
        <v>111</v>
      </c>
      <c r="MTM1218" s="246">
        <v>211</v>
      </c>
      <c r="MTN1218" s="247" t="e">
        <f>MTN1235+MTN1277+MTN1308+MTN1324+MTN1346+MTN1378+MTN1394+MTN1415+MTN1430+MTN1460+#REF!+MTN1500+#REF!+MTN1512+#REF!</f>
        <v>#REF!</v>
      </c>
      <c r="MTO1218" s="241" t="s">
        <v>29</v>
      </c>
      <c r="MTP1218" s="242" t="s">
        <v>25</v>
      </c>
      <c r="MTQ1218" s="243">
        <v>7</v>
      </c>
      <c r="MTR1218" s="243">
        <v>2</v>
      </c>
      <c r="MTS1218" s="244" t="s">
        <v>236</v>
      </c>
      <c r="MTT1218" s="245">
        <v>111</v>
      </c>
      <c r="MTU1218" s="246">
        <v>211</v>
      </c>
      <c r="MTV1218" s="247" t="e">
        <f>MTV1235+MTV1277+MTV1308+MTV1324+MTV1346+MTV1378+MTV1394+MTV1415+MTV1430+MTV1460+#REF!+MTV1500+#REF!+MTV1512+#REF!</f>
        <v>#REF!</v>
      </c>
      <c r="MTW1218" s="241" t="s">
        <v>29</v>
      </c>
      <c r="MTX1218" s="242" t="s">
        <v>25</v>
      </c>
      <c r="MTY1218" s="243">
        <v>7</v>
      </c>
      <c r="MTZ1218" s="243">
        <v>2</v>
      </c>
      <c r="MUA1218" s="244" t="s">
        <v>236</v>
      </c>
      <c r="MUB1218" s="245">
        <v>111</v>
      </c>
      <c r="MUC1218" s="246">
        <v>211</v>
      </c>
      <c r="MUD1218" s="247" t="e">
        <f>MUD1235+MUD1277+MUD1308+MUD1324+MUD1346+MUD1378+MUD1394+MUD1415+MUD1430+MUD1460+#REF!+MUD1500+#REF!+MUD1512+#REF!</f>
        <v>#REF!</v>
      </c>
      <c r="MUE1218" s="241" t="s">
        <v>29</v>
      </c>
      <c r="MUF1218" s="242" t="s">
        <v>25</v>
      </c>
      <c r="MUG1218" s="243">
        <v>7</v>
      </c>
      <c r="MUH1218" s="243">
        <v>2</v>
      </c>
      <c r="MUI1218" s="244" t="s">
        <v>236</v>
      </c>
      <c r="MUJ1218" s="245">
        <v>111</v>
      </c>
      <c r="MUK1218" s="246">
        <v>211</v>
      </c>
      <c r="MUL1218" s="247" t="e">
        <f>MUL1235+MUL1277+MUL1308+MUL1324+MUL1346+MUL1378+MUL1394+MUL1415+MUL1430+MUL1460+#REF!+MUL1500+#REF!+MUL1512+#REF!</f>
        <v>#REF!</v>
      </c>
      <c r="MUM1218" s="241" t="s">
        <v>29</v>
      </c>
      <c r="MUN1218" s="242" t="s">
        <v>25</v>
      </c>
      <c r="MUO1218" s="243">
        <v>7</v>
      </c>
      <c r="MUP1218" s="243">
        <v>2</v>
      </c>
      <c r="MUQ1218" s="244" t="s">
        <v>236</v>
      </c>
      <c r="MUR1218" s="245">
        <v>111</v>
      </c>
      <c r="MUS1218" s="246">
        <v>211</v>
      </c>
      <c r="MUT1218" s="247" t="e">
        <f>MUT1235+MUT1277+MUT1308+MUT1324+MUT1346+MUT1378+MUT1394+MUT1415+MUT1430+MUT1460+#REF!+MUT1500+#REF!+MUT1512+#REF!</f>
        <v>#REF!</v>
      </c>
      <c r="MUU1218" s="241" t="s">
        <v>29</v>
      </c>
      <c r="MUV1218" s="242" t="s">
        <v>25</v>
      </c>
      <c r="MUW1218" s="243">
        <v>7</v>
      </c>
      <c r="MUX1218" s="243">
        <v>2</v>
      </c>
      <c r="MUY1218" s="244" t="s">
        <v>236</v>
      </c>
      <c r="MUZ1218" s="245">
        <v>111</v>
      </c>
      <c r="MVA1218" s="246">
        <v>211</v>
      </c>
      <c r="MVB1218" s="247" t="e">
        <f>MVB1235+MVB1277+MVB1308+MVB1324+MVB1346+MVB1378+MVB1394+MVB1415+MVB1430+MVB1460+#REF!+MVB1500+#REF!+MVB1512+#REF!</f>
        <v>#REF!</v>
      </c>
      <c r="MVC1218" s="241" t="s">
        <v>29</v>
      </c>
      <c r="MVD1218" s="242" t="s">
        <v>25</v>
      </c>
      <c r="MVE1218" s="243">
        <v>7</v>
      </c>
      <c r="MVF1218" s="243">
        <v>2</v>
      </c>
      <c r="MVG1218" s="244" t="s">
        <v>236</v>
      </c>
      <c r="MVH1218" s="245">
        <v>111</v>
      </c>
      <c r="MVI1218" s="246">
        <v>211</v>
      </c>
      <c r="MVJ1218" s="247" t="e">
        <f>MVJ1235+MVJ1277+MVJ1308+MVJ1324+MVJ1346+MVJ1378+MVJ1394+MVJ1415+MVJ1430+MVJ1460+#REF!+MVJ1500+#REF!+MVJ1512+#REF!</f>
        <v>#REF!</v>
      </c>
      <c r="MVK1218" s="241" t="s">
        <v>29</v>
      </c>
      <c r="MVL1218" s="242" t="s">
        <v>25</v>
      </c>
      <c r="MVM1218" s="243">
        <v>7</v>
      </c>
      <c r="MVN1218" s="243">
        <v>2</v>
      </c>
      <c r="MVO1218" s="244" t="s">
        <v>236</v>
      </c>
      <c r="MVP1218" s="245">
        <v>111</v>
      </c>
      <c r="MVQ1218" s="246">
        <v>211</v>
      </c>
      <c r="MVR1218" s="247" t="e">
        <f>MVR1235+MVR1277+MVR1308+MVR1324+MVR1346+MVR1378+MVR1394+MVR1415+MVR1430+MVR1460+#REF!+MVR1500+#REF!+MVR1512+#REF!</f>
        <v>#REF!</v>
      </c>
      <c r="MVS1218" s="241" t="s">
        <v>29</v>
      </c>
      <c r="MVT1218" s="242" t="s">
        <v>25</v>
      </c>
      <c r="MVU1218" s="243">
        <v>7</v>
      </c>
      <c r="MVV1218" s="243">
        <v>2</v>
      </c>
      <c r="MVW1218" s="244" t="s">
        <v>236</v>
      </c>
      <c r="MVX1218" s="245">
        <v>111</v>
      </c>
      <c r="MVY1218" s="246">
        <v>211</v>
      </c>
      <c r="MVZ1218" s="247" t="e">
        <f>MVZ1235+MVZ1277+MVZ1308+MVZ1324+MVZ1346+MVZ1378+MVZ1394+MVZ1415+MVZ1430+MVZ1460+#REF!+MVZ1500+#REF!+MVZ1512+#REF!</f>
        <v>#REF!</v>
      </c>
      <c r="MWA1218" s="241" t="s">
        <v>29</v>
      </c>
      <c r="MWB1218" s="242" t="s">
        <v>25</v>
      </c>
      <c r="MWC1218" s="243">
        <v>7</v>
      </c>
      <c r="MWD1218" s="243">
        <v>2</v>
      </c>
      <c r="MWE1218" s="244" t="s">
        <v>236</v>
      </c>
      <c r="MWF1218" s="245">
        <v>111</v>
      </c>
      <c r="MWG1218" s="246">
        <v>211</v>
      </c>
      <c r="MWH1218" s="247" t="e">
        <f>MWH1235+MWH1277+MWH1308+MWH1324+MWH1346+MWH1378+MWH1394+MWH1415+MWH1430+MWH1460+#REF!+MWH1500+#REF!+MWH1512+#REF!</f>
        <v>#REF!</v>
      </c>
      <c r="MWI1218" s="241" t="s">
        <v>29</v>
      </c>
      <c r="MWJ1218" s="242" t="s">
        <v>25</v>
      </c>
      <c r="MWK1218" s="243">
        <v>7</v>
      </c>
      <c r="MWL1218" s="243">
        <v>2</v>
      </c>
      <c r="MWM1218" s="244" t="s">
        <v>236</v>
      </c>
      <c r="MWN1218" s="245">
        <v>111</v>
      </c>
      <c r="MWO1218" s="246">
        <v>211</v>
      </c>
      <c r="MWP1218" s="247" t="e">
        <f>MWP1235+MWP1277+MWP1308+MWP1324+MWP1346+MWP1378+MWP1394+MWP1415+MWP1430+MWP1460+#REF!+MWP1500+#REF!+MWP1512+#REF!</f>
        <v>#REF!</v>
      </c>
      <c r="MWQ1218" s="241" t="s">
        <v>29</v>
      </c>
      <c r="MWR1218" s="242" t="s">
        <v>25</v>
      </c>
      <c r="MWS1218" s="243">
        <v>7</v>
      </c>
      <c r="MWT1218" s="243">
        <v>2</v>
      </c>
      <c r="MWU1218" s="244" t="s">
        <v>236</v>
      </c>
      <c r="MWV1218" s="245">
        <v>111</v>
      </c>
      <c r="MWW1218" s="246">
        <v>211</v>
      </c>
      <c r="MWX1218" s="247" t="e">
        <f>MWX1235+MWX1277+MWX1308+MWX1324+MWX1346+MWX1378+MWX1394+MWX1415+MWX1430+MWX1460+#REF!+MWX1500+#REF!+MWX1512+#REF!</f>
        <v>#REF!</v>
      </c>
      <c r="MWY1218" s="241" t="s">
        <v>29</v>
      </c>
      <c r="MWZ1218" s="242" t="s">
        <v>25</v>
      </c>
      <c r="MXA1218" s="243">
        <v>7</v>
      </c>
      <c r="MXB1218" s="243">
        <v>2</v>
      </c>
      <c r="MXC1218" s="244" t="s">
        <v>236</v>
      </c>
      <c r="MXD1218" s="245">
        <v>111</v>
      </c>
      <c r="MXE1218" s="246">
        <v>211</v>
      </c>
      <c r="MXF1218" s="247" t="e">
        <f>MXF1235+MXF1277+MXF1308+MXF1324+MXF1346+MXF1378+MXF1394+MXF1415+MXF1430+MXF1460+#REF!+MXF1500+#REF!+MXF1512+#REF!</f>
        <v>#REF!</v>
      </c>
      <c r="MXG1218" s="241" t="s">
        <v>29</v>
      </c>
      <c r="MXH1218" s="242" t="s">
        <v>25</v>
      </c>
      <c r="MXI1218" s="243">
        <v>7</v>
      </c>
      <c r="MXJ1218" s="243">
        <v>2</v>
      </c>
      <c r="MXK1218" s="244" t="s">
        <v>236</v>
      </c>
      <c r="MXL1218" s="245">
        <v>111</v>
      </c>
      <c r="MXM1218" s="246">
        <v>211</v>
      </c>
      <c r="MXN1218" s="247" t="e">
        <f>MXN1235+MXN1277+MXN1308+MXN1324+MXN1346+MXN1378+MXN1394+MXN1415+MXN1430+MXN1460+#REF!+MXN1500+#REF!+MXN1512+#REF!</f>
        <v>#REF!</v>
      </c>
      <c r="MXO1218" s="241" t="s">
        <v>29</v>
      </c>
      <c r="MXP1218" s="242" t="s">
        <v>25</v>
      </c>
      <c r="MXQ1218" s="243">
        <v>7</v>
      </c>
      <c r="MXR1218" s="243">
        <v>2</v>
      </c>
      <c r="MXS1218" s="244" t="s">
        <v>236</v>
      </c>
      <c r="MXT1218" s="245">
        <v>111</v>
      </c>
      <c r="MXU1218" s="246">
        <v>211</v>
      </c>
      <c r="MXV1218" s="247" t="e">
        <f>MXV1235+MXV1277+MXV1308+MXV1324+MXV1346+MXV1378+MXV1394+MXV1415+MXV1430+MXV1460+#REF!+MXV1500+#REF!+MXV1512+#REF!</f>
        <v>#REF!</v>
      </c>
      <c r="MXW1218" s="241" t="s">
        <v>29</v>
      </c>
      <c r="MXX1218" s="242" t="s">
        <v>25</v>
      </c>
      <c r="MXY1218" s="243">
        <v>7</v>
      </c>
      <c r="MXZ1218" s="243">
        <v>2</v>
      </c>
      <c r="MYA1218" s="244" t="s">
        <v>236</v>
      </c>
      <c r="MYB1218" s="245">
        <v>111</v>
      </c>
      <c r="MYC1218" s="246">
        <v>211</v>
      </c>
      <c r="MYD1218" s="247" t="e">
        <f>MYD1235+MYD1277+MYD1308+MYD1324+MYD1346+MYD1378+MYD1394+MYD1415+MYD1430+MYD1460+#REF!+MYD1500+#REF!+MYD1512+#REF!</f>
        <v>#REF!</v>
      </c>
      <c r="MYE1218" s="241" t="s">
        <v>29</v>
      </c>
      <c r="MYF1218" s="242" t="s">
        <v>25</v>
      </c>
      <c r="MYG1218" s="243">
        <v>7</v>
      </c>
      <c r="MYH1218" s="243">
        <v>2</v>
      </c>
      <c r="MYI1218" s="244" t="s">
        <v>236</v>
      </c>
      <c r="MYJ1218" s="245">
        <v>111</v>
      </c>
      <c r="MYK1218" s="246">
        <v>211</v>
      </c>
      <c r="MYL1218" s="247" t="e">
        <f>MYL1235+MYL1277+MYL1308+MYL1324+MYL1346+MYL1378+MYL1394+MYL1415+MYL1430+MYL1460+#REF!+MYL1500+#REF!+MYL1512+#REF!</f>
        <v>#REF!</v>
      </c>
      <c r="MYM1218" s="241" t="s">
        <v>29</v>
      </c>
      <c r="MYN1218" s="242" t="s">
        <v>25</v>
      </c>
      <c r="MYO1218" s="243">
        <v>7</v>
      </c>
      <c r="MYP1218" s="243">
        <v>2</v>
      </c>
      <c r="MYQ1218" s="244" t="s">
        <v>236</v>
      </c>
      <c r="MYR1218" s="245">
        <v>111</v>
      </c>
      <c r="MYS1218" s="246">
        <v>211</v>
      </c>
      <c r="MYT1218" s="247" t="e">
        <f>MYT1235+MYT1277+MYT1308+MYT1324+MYT1346+MYT1378+MYT1394+MYT1415+MYT1430+MYT1460+#REF!+MYT1500+#REF!+MYT1512+#REF!</f>
        <v>#REF!</v>
      </c>
      <c r="MYU1218" s="241" t="s">
        <v>29</v>
      </c>
      <c r="MYV1218" s="242" t="s">
        <v>25</v>
      </c>
      <c r="MYW1218" s="243">
        <v>7</v>
      </c>
      <c r="MYX1218" s="243">
        <v>2</v>
      </c>
      <c r="MYY1218" s="244" t="s">
        <v>236</v>
      </c>
      <c r="MYZ1218" s="245">
        <v>111</v>
      </c>
      <c r="MZA1218" s="246">
        <v>211</v>
      </c>
      <c r="MZB1218" s="247" t="e">
        <f>MZB1235+MZB1277+MZB1308+MZB1324+MZB1346+MZB1378+MZB1394+MZB1415+MZB1430+MZB1460+#REF!+MZB1500+#REF!+MZB1512+#REF!</f>
        <v>#REF!</v>
      </c>
      <c r="MZC1218" s="241" t="s">
        <v>29</v>
      </c>
      <c r="MZD1218" s="242" t="s">
        <v>25</v>
      </c>
      <c r="MZE1218" s="243">
        <v>7</v>
      </c>
      <c r="MZF1218" s="243">
        <v>2</v>
      </c>
      <c r="MZG1218" s="244" t="s">
        <v>236</v>
      </c>
      <c r="MZH1218" s="245">
        <v>111</v>
      </c>
      <c r="MZI1218" s="246">
        <v>211</v>
      </c>
      <c r="MZJ1218" s="247" t="e">
        <f>MZJ1235+MZJ1277+MZJ1308+MZJ1324+MZJ1346+MZJ1378+MZJ1394+MZJ1415+MZJ1430+MZJ1460+#REF!+MZJ1500+#REF!+MZJ1512+#REF!</f>
        <v>#REF!</v>
      </c>
      <c r="MZK1218" s="241" t="s">
        <v>29</v>
      </c>
      <c r="MZL1218" s="242" t="s">
        <v>25</v>
      </c>
      <c r="MZM1218" s="243">
        <v>7</v>
      </c>
      <c r="MZN1218" s="243">
        <v>2</v>
      </c>
      <c r="MZO1218" s="244" t="s">
        <v>236</v>
      </c>
      <c r="MZP1218" s="245">
        <v>111</v>
      </c>
      <c r="MZQ1218" s="246">
        <v>211</v>
      </c>
      <c r="MZR1218" s="247" t="e">
        <f>MZR1235+MZR1277+MZR1308+MZR1324+MZR1346+MZR1378+MZR1394+MZR1415+MZR1430+MZR1460+#REF!+MZR1500+#REF!+MZR1512+#REF!</f>
        <v>#REF!</v>
      </c>
      <c r="MZS1218" s="241" t="s">
        <v>29</v>
      </c>
      <c r="MZT1218" s="242" t="s">
        <v>25</v>
      </c>
      <c r="MZU1218" s="243">
        <v>7</v>
      </c>
      <c r="MZV1218" s="243">
        <v>2</v>
      </c>
      <c r="MZW1218" s="244" t="s">
        <v>236</v>
      </c>
      <c r="MZX1218" s="245">
        <v>111</v>
      </c>
      <c r="MZY1218" s="246">
        <v>211</v>
      </c>
      <c r="MZZ1218" s="247" t="e">
        <f>MZZ1235+MZZ1277+MZZ1308+MZZ1324+MZZ1346+MZZ1378+MZZ1394+MZZ1415+MZZ1430+MZZ1460+#REF!+MZZ1500+#REF!+MZZ1512+#REF!</f>
        <v>#REF!</v>
      </c>
      <c r="NAA1218" s="241" t="s">
        <v>29</v>
      </c>
      <c r="NAB1218" s="242" t="s">
        <v>25</v>
      </c>
      <c r="NAC1218" s="243">
        <v>7</v>
      </c>
      <c r="NAD1218" s="243">
        <v>2</v>
      </c>
      <c r="NAE1218" s="244" t="s">
        <v>236</v>
      </c>
      <c r="NAF1218" s="245">
        <v>111</v>
      </c>
      <c r="NAG1218" s="246">
        <v>211</v>
      </c>
      <c r="NAH1218" s="247" t="e">
        <f>NAH1235+NAH1277+NAH1308+NAH1324+NAH1346+NAH1378+NAH1394+NAH1415+NAH1430+NAH1460+#REF!+NAH1500+#REF!+NAH1512+#REF!</f>
        <v>#REF!</v>
      </c>
      <c r="NAI1218" s="241" t="s">
        <v>29</v>
      </c>
      <c r="NAJ1218" s="242" t="s">
        <v>25</v>
      </c>
      <c r="NAK1218" s="243">
        <v>7</v>
      </c>
      <c r="NAL1218" s="243">
        <v>2</v>
      </c>
      <c r="NAM1218" s="244" t="s">
        <v>236</v>
      </c>
      <c r="NAN1218" s="245">
        <v>111</v>
      </c>
      <c r="NAO1218" s="246">
        <v>211</v>
      </c>
      <c r="NAP1218" s="247" t="e">
        <f>NAP1235+NAP1277+NAP1308+NAP1324+NAP1346+NAP1378+NAP1394+NAP1415+NAP1430+NAP1460+#REF!+NAP1500+#REF!+NAP1512+#REF!</f>
        <v>#REF!</v>
      </c>
      <c r="NAQ1218" s="241" t="s">
        <v>29</v>
      </c>
      <c r="NAR1218" s="242" t="s">
        <v>25</v>
      </c>
      <c r="NAS1218" s="243">
        <v>7</v>
      </c>
      <c r="NAT1218" s="243">
        <v>2</v>
      </c>
      <c r="NAU1218" s="244" t="s">
        <v>236</v>
      </c>
      <c r="NAV1218" s="245">
        <v>111</v>
      </c>
      <c r="NAW1218" s="246">
        <v>211</v>
      </c>
      <c r="NAX1218" s="247" t="e">
        <f>NAX1235+NAX1277+NAX1308+NAX1324+NAX1346+NAX1378+NAX1394+NAX1415+NAX1430+NAX1460+#REF!+NAX1500+#REF!+NAX1512+#REF!</f>
        <v>#REF!</v>
      </c>
      <c r="NAY1218" s="241" t="s">
        <v>29</v>
      </c>
      <c r="NAZ1218" s="242" t="s">
        <v>25</v>
      </c>
      <c r="NBA1218" s="243">
        <v>7</v>
      </c>
      <c r="NBB1218" s="243">
        <v>2</v>
      </c>
      <c r="NBC1218" s="244" t="s">
        <v>236</v>
      </c>
      <c r="NBD1218" s="245">
        <v>111</v>
      </c>
      <c r="NBE1218" s="246">
        <v>211</v>
      </c>
      <c r="NBF1218" s="247" t="e">
        <f>NBF1235+NBF1277+NBF1308+NBF1324+NBF1346+NBF1378+NBF1394+NBF1415+NBF1430+NBF1460+#REF!+NBF1500+#REF!+NBF1512+#REF!</f>
        <v>#REF!</v>
      </c>
      <c r="NBG1218" s="241" t="s">
        <v>29</v>
      </c>
      <c r="NBH1218" s="242" t="s">
        <v>25</v>
      </c>
      <c r="NBI1218" s="243">
        <v>7</v>
      </c>
      <c r="NBJ1218" s="243">
        <v>2</v>
      </c>
      <c r="NBK1218" s="244" t="s">
        <v>236</v>
      </c>
      <c r="NBL1218" s="245">
        <v>111</v>
      </c>
      <c r="NBM1218" s="246">
        <v>211</v>
      </c>
      <c r="NBN1218" s="247" t="e">
        <f>NBN1235+NBN1277+NBN1308+NBN1324+NBN1346+NBN1378+NBN1394+NBN1415+NBN1430+NBN1460+#REF!+NBN1500+#REF!+NBN1512+#REF!</f>
        <v>#REF!</v>
      </c>
      <c r="NBO1218" s="241" t="s">
        <v>29</v>
      </c>
      <c r="NBP1218" s="242" t="s">
        <v>25</v>
      </c>
      <c r="NBQ1218" s="243">
        <v>7</v>
      </c>
      <c r="NBR1218" s="243">
        <v>2</v>
      </c>
      <c r="NBS1218" s="244" t="s">
        <v>236</v>
      </c>
      <c r="NBT1218" s="245">
        <v>111</v>
      </c>
      <c r="NBU1218" s="246">
        <v>211</v>
      </c>
      <c r="NBV1218" s="247" t="e">
        <f>NBV1235+NBV1277+NBV1308+NBV1324+NBV1346+NBV1378+NBV1394+NBV1415+NBV1430+NBV1460+#REF!+NBV1500+#REF!+NBV1512+#REF!</f>
        <v>#REF!</v>
      </c>
      <c r="NBW1218" s="241" t="s">
        <v>29</v>
      </c>
      <c r="NBX1218" s="242" t="s">
        <v>25</v>
      </c>
      <c r="NBY1218" s="243">
        <v>7</v>
      </c>
      <c r="NBZ1218" s="243">
        <v>2</v>
      </c>
      <c r="NCA1218" s="244" t="s">
        <v>236</v>
      </c>
      <c r="NCB1218" s="245">
        <v>111</v>
      </c>
      <c r="NCC1218" s="246">
        <v>211</v>
      </c>
      <c r="NCD1218" s="247" t="e">
        <f>NCD1235+NCD1277+NCD1308+NCD1324+NCD1346+NCD1378+NCD1394+NCD1415+NCD1430+NCD1460+#REF!+NCD1500+#REF!+NCD1512+#REF!</f>
        <v>#REF!</v>
      </c>
      <c r="NCE1218" s="241" t="s">
        <v>29</v>
      </c>
      <c r="NCF1218" s="242" t="s">
        <v>25</v>
      </c>
      <c r="NCG1218" s="243">
        <v>7</v>
      </c>
      <c r="NCH1218" s="243">
        <v>2</v>
      </c>
      <c r="NCI1218" s="244" t="s">
        <v>236</v>
      </c>
      <c r="NCJ1218" s="245">
        <v>111</v>
      </c>
      <c r="NCK1218" s="246">
        <v>211</v>
      </c>
      <c r="NCL1218" s="247" t="e">
        <f>NCL1235+NCL1277+NCL1308+NCL1324+NCL1346+NCL1378+NCL1394+NCL1415+NCL1430+NCL1460+#REF!+NCL1500+#REF!+NCL1512+#REF!</f>
        <v>#REF!</v>
      </c>
      <c r="NCM1218" s="241" t="s">
        <v>29</v>
      </c>
      <c r="NCN1218" s="242" t="s">
        <v>25</v>
      </c>
      <c r="NCO1218" s="243">
        <v>7</v>
      </c>
      <c r="NCP1218" s="243">
        <v>2</v>
      </c>
      <c r="NCQ1218" s="244" t="s">
        <v>236</v>
      </c>
      <c r="NCR1218" s="245">
        <v>111</v>
      </c>
      <c r="NCS1218" s="246">
        <v>211</v>
      </c>
      <c r="NCT1218" s="247" t="e">
        <f>NCT1235+NCT1277+NCT1308+NCT1324+NCT1346+NCT1378+NCT1394+NCT1415+NCT1430+NCT1460+#REF!+NCT1500+#REF!+NCT1512+#REF!</f>
        <v>#REF!</v>
      </c>
      <c r="NCU1218" s="241" t="s">
        <v>29</v>
      </c>
      <c r="NCV1218" s="242" t="s">
        <v>25</v>
      </c>
      <c r="NCW1218" s="243">
        <v>7</v>
      </c>
      <c r="NCX1218" s="243">
        <v>2</v>
      </c>
      <c r="NCY1218" s="244" t="s">
        <v>236</v>
      </c>
      <c r="NCZ1218" s="245">
        <v>111</v>
      </c>
      <c r="NDA1218" s="246">
        <v>211</v>
      </c>
      <c r="NDB1218" s="247" t="e">
        <f>NDB1235+NDB1277+NDB1308+NDB1324+NDB1346+NDB1378+NDB1394+NDB1415+NDB1430+NDB1460+#REF!+NDB1500+#REF!+NDB1512+#REF!</f>
        <v>#REF!</v>
      </c>
      <c r="NDC1218" s="241" t="s">
        <v>29</v>
      </c>
      <c r="NDD1218" s="242" t="s">
        <v>25</v>
      </c>
      <c r="NDE1218" s="243">
        <v>7</v>
      </c>
      <c r="NDF1218" s="243">
        <v>2</v>
      </c>
      <c r="NDG1218" s="244" t="s">
        <v>236</v>
      </c>
      <c r="NDH1218" s="245">
        <v>111</v>
      </c>
      <c r="NDI1218" s="246">
        <v>211</v>
      </c>
      <c r="NDJ1218" s="247" t="e">
        <f>NDJ1235+NDJ1277+NDJ1308+NDJ1324+NDJ1346+NDJ1378+NDJ1394+NDJ1415+NDJ1430+NDJ1460+#REF!+NDJ1500+#REF!+NDJ1512+#REF!</f>
        <v>#REF!</v>
      </c>
      <c r="NDK1218" s="241" t="s">
        <v>29</v>
      </c>
      <c r="NDL1218" s="242" t="s">
        <v>25</v>
      </c>
      <c r="NDM1218" s="243">
        <v>7</v>
      </c>
      <c r="NDN1218" s="243">
        <v>2</v>
      </c>
      <c r="NDO1218" s="244" t="s">
        <v>236</v>
      </c>
      <c r="NDP1218" s="245">
        <v>111</v>
      </c>
      <c r="NDQ1218" s="246">
        <v>211</v>
      </c>
      <c r="NDR1218" s="247" t="e">
        <f>NDR1235+NDR1277+NDR1308+NDR1324+NDR1346+NDR1378+NDR1394+NDR1415+NDR1430+NDR1460+#REF!+NDR1500+#REF!+NDR1512+#REF!</f>
        <v>#REF!</v>
      </c>
      <c r="NDS1218" s="241" t="s">
        <v>29</v>
      </c>
      <c r="NDT1218" s="242" t="s">
        <v>25</v>
      </c>
      <c r="NDU1218" s="243">
        <v>7</v>
      </c>
      <c r="NDV1218" s="243">
        <v>2</v>
      </c>
      <c r="NDW1218" s="244" t="s">
        <v>236</v>
      </c>
      <c r="NDX1218" s="245">
        <v>111</v>
      </c>
      <c r="NDY1218" s="246">
        <v>211</v>
      </c>
      <c r="NDZ1218" s="247" t="e">
        <f>NDZ1235+NDZ1277+NDZ1308+NDZ1324+NDZ1346+NDZ1378+NDZ1394+NDZ1415+NDZ1430+NDZ1460+#REF!+NDZ1500+#REF!+NDZ1512+#REF!</f>
        <v>#REF!</v>
      </c>
      <c r="NEA1218" s="241" t="s">
        <v>29</v>
      </c>
      <c r="NEB1218" s="242" t="s">
        <v>25</v>
      </c>
      <c r="NEC1218" s="243">
        <v>7</v>
      </c>
      <c r="NED1218" s="243">
        <v>2</v>
      </c>
      <c r="NEE1218" s="244" t="s">
        <v>236</v>
      </c>
      <c r="NEF1218" s="245">
        <v>111</v>
      </c>
      <c r="NEG1218" s="246">
        <v>211</v>
      </c>
      <c r="NEH1218" s="247" t="e">
        <f>NEH1235+NEH1277+NEH1308+NEH1324+NEH1346+NEH1378+NEH1394+NEH1415+NEH1430+NEH1460+#REF!+NEH1500+#REF!+NEH1512+#REF!</f>
        <v>#REF!</v>
      </c>
      <c r="NEI1218" s="241" t="s">
        <v>29</v>
      </c>
      <c r="NEJ1218" s="242" t="s">
        <v>25</v>
      </c>
      <c r="NEK1218" s="243">
        <v>7</v>
      </c>
      <c r="NEL1218" s="243">
        <v>2</v>
      </c>
      <c r="NEM1218" s="244" t="s">
        <v>236</v>
      </c>
      <c r="NEN1218" s="245">
        <v>111</v>
      </c>
      <c r="NEO1218" s="246">
        <v>211</v>
      </c>
      <c r="NEP1218" s="247" t="e">
        <f>NEP1235+NEP1277+NEP1308+NEP1324+NEP1346+NEP1378+NEP1394+NEP1415+NEP1430+NEP1460+#REF!+NEP1500+#REF!+NEP1512+#REF!</f>
        <v>#REF!</v>
      </c>
      <c r="NEQ1218" s="241" t="s">
        <v>29</v>
      </c>
      <c r="NER1218" s="242" t="s">
        <v>25</v>
      </c>
      <c r="NES1218" s="243">
        <v>7</v>
      </c>
      <c r="NET1218" s="243">
        <v>2</v>
      </c>
      <c r="NEU1218" s="244" t="s">
        <v>236</v>
      </c>
      <c r="NEV1218" s="245">
        <v>111</v>
      </c>
      <c r="NEW1218" s="246">
        <v>211</v>
      </c>
      <c r="NEX1218" s="247" t="e">
        <f>NEX1235+NEX1277+NEX1308+NEX1324+NEX1346+NEX1378+NEX1394+NEX1415+NEX1430+NEX1460+#REF!+NEX1500+#REF!+NEX1512+#REF!</f>
        <v>#REF!</v>
      </c>
      <c r="NEY1218" s="241" t="s">
        <v>29</v>
      </c>
      <c r="NEZ1218" s="242" t="s">
        <v>25</v>
      </c>
      <c r="NFA1218" s="243">
        <v>7</v>
      </c>
      <c r="NFB1218" s="243">
        <v>2</v>
      </c>
      <c r="NFC1218" s="244" t="s">
        <v>236</v>
      </c>
      <c r="NFD1218" s="245">
        <v>111</v>
      </c>
      <c r="NFE1218" s="246">
        <v>211</v>
      </c>
      <c r="NFF1218" s="247" t="e">
        <f>NFF1235+NFF1277+NFF1308+NFF1324+NFF1346+NFF1378+NFF1394+NFF1415+NFF1430+NFF1460+#REF!+NFF1500+#REF!+NFF1512+#REF!</f>
        <v>#REF!</v>
      </c>
      <c r="NFG1218" s="241" t="s">
        <v>29</v>
      </c>
      <c r="NFH1218" s="242" t="s">
        <v>25</v>
      </c>
      <c r="NFI1218" s="243">
        <v>7</v>
      </c>
      <c r="NFJ1218" s="243">
        <v>2</v>
      </c>
      <c r="NFK1218" s="244" t="s">
        <v>236</v>
      </c>
      <c r="NFL1218" s="245">
        <v>111</v>
      </c>
      <c r="NFM1218" s="246">
        <v>211</v>
      </c>
      <c r="NFN1218" s="247" t="e">
        <f>NFN1235+NFN1277+NFN1308+NFN1324+NFN1346+NFN1378+NFN1394+NFN1415+NFN1430+NFN1460+#REF!+NFN1500+#REF!+NFN1512+#REF!</f>
        <v>#REF!</v>
      </c>
      <c r="NFO1218" s="241" t="s">
        <v>29</v>
      </c>
      <c r="NFP1218" s="242" t="s">
        <v>25</v>
      </c>
      <c r="NFQ1218" s="243">
        <v>7</v>
      </c>
      <c r="NFR1218" s="243">
        <v>2</v>
      </c>
      <c r="NFS1218" s="244" t="s">
        <v>236</v>
      </c>
      <c r="NFT1218" s="245">
        <v>111</v>
      </c>
      <c r="NFU1218" s="246">
        <v>211</v>
      </c>
      <c r="NFV1218" s="247" t="e">
        <f>NFV1235+NFV1277+NFV1308+NFV1324+NFV1346+NFV1378+NFV1394+NFV1415+NFV1430+NFV1460+#REF!+NFV1500+#REF!+NFV1512+#REF!</f>
        <v>#REF!</v>
      </c>
      <c r="NFW1218" s="241" t="s">
        <v>29</v>
      </c>
      <c r="NFX1218" s="242" t="s">
        <v>25</v>
      </c>
      <c r="NFY1218" s="243">
        <v>7</v>
      </c>
      <c r="NFZ1218" s="243">
        <v>2</v>
      </c>
      <c r="NGA1218" s="244" t="s">
        <v>236</v>
      </c>
      <c r="NGB1218" s="245">
        <v>111</v>
      </c>
      <c r="NGC1218" s="246">
        <v>211</v>
      </c>
      <c r="NGD1218" s="247" t="e">
        <f>NGD1235+NGD1277+NGD1308+NGD1324+NGD1346+NGD1378+NGD1394+NGD1415+NGD1430+NGD1460+#REF!+NGD1500+#REF!+NGD1512+#REF!</f>
        <v>#REF!</v>
      </c>
      <c r="NGE1218" s="241" t="s">
        <v>29</v>
      </c>
      <c r="NGF1218" s="242" t="s">
        <v>25</v>
      </c>
      <c r="NGG1218" s="243">
        <v>7</v>
      </c>
      <c r="NGH1218" s="243">
        <v>2</v>
      </c>
      <c r="NGI1218" s="244" t="s">
        <v>236</v>
      </c>
      <c r="NGJ1218" s="245">
        <v>111</v>
      </c>
      <c r="NGK1218" s="246">
        <v>211</v>
      </c>
      <c r="NGL1218" s="247" t="e">
        <f>NGL1235+NGL1277+NGL1308+NGL1324+NGL1346+NGL1378+NGL1394+NGL1415+NGL1430+NGL1460+#REF!+NGL1500+#REF!+NGL1512+#REF!</f>
        <v>#REF!</v>
      </c>
      <c r="NGM1218" s="241" t="s">
        <v>29</v>
      </c>
      <c r="NGN1218" s="242" t="s">
        <v>25</v>
      </c>
      <c r="NGO1218" s="243">
        <v>7</v>
      </c>
      <c r="NGP1218" s="243">
        <v>2</v>
      </c>
      <c r="NGQ1218" s="244" t="s">
        <v>236</v>
      </c>
      <c r="NGR1218" s="245">
        <v>111</v>
      </c>
      <c r="NGS1218" s="246">
        <v>211</v>
      </c>
      <c r="NGT1218" s="247" t="e">
        <f>NGT1235+NGT1277+NGT1308+NGT1324+NGT1346+NGT1378+NGT1394+NGT1415+NGT1430+NGT1460+#REF!+NGT1500+#REF!+NGT1512+#REF!</f>
        <v>#REF!</v>
      </c>
      <c r="NGU1218" s="241" t="s">
        <v>29</v>
      </c>
      <c r="NGV1218" s="242" t="s">
        <v>25</v>
      </c>
      <c r="NGW1218" s="243">
        <v>7</v>
      </c>
      <c r="NGX1218" s="243">
        <v>2</v>
      </c>
      <c r="NGY1218" s="244" t="s">
        <v>236</v>
      </c>
      <c r="NGZ1218" s="245">
        <v>111</v>
      </c>
      <c r="NHA1218" s="246">
        <v>211</v>
      </c>
      <c r="NHB1218" s="247" t="e">
        <f>NHB1235+NHB1277+NHB1308+NHB1324+NHB1346+NHB1378+NHB1394+NHB1415+NHB1430+NHB1460+#REF!+NHB1500+#REF!+NHB1512+#REF!</f>
        <v>#REF!</v>
      </c>
      <c r="NHC1218" s="241" t="s">
        <v>29</v>
      </c>
      <c r="NHD1218" s="242" t="s">
        <v>25</v>
      </c>
      <c r="NHE1218" s="243">
        <v>7</v>
      </c>
      <c r="NHF1218" s="243">
        <v>2</v>
      </c>
      <c r="NHG1218" s="244" t="s">
        <v>236</v>
      </c>
      <c r="NHH1218" s="245">
        <v>111</v>
      </c>
      <c r="NHI1218" s="246">
        <v>211</v>
      </c>
      <c r="NHJ1218" s="247" t="e">
        <f>NHJ1235+NHJ1277+NHJ1308+NHJ1324+NHJ1346+NHJ1378+NHJ1394+NHJ1415+NHJ1430+NHJ1460+#REF!+NHJ1500+#REF!+NHJ1512+#REF!</f>
        <v>#REF!</v>
      </c>
      <c r="NHK1218" s="241" t="s">
        <v>29</v>
      </c>
      <c r="NHL1218" s="242" t="s">
        <v>25</v>
      </c>
      <c r="NHM1218" s="243">
        <v>7</v>
      </c>
      <c r="NHN1218" s="243">
        <v>2</v>
      </c>
      <c r="NHO1218" s="244" t="s">
        <v>236</v>
      </c>
      <c r="NHP1218" s="245">
        <v>111</v>
      </c>
      <c r="NHQ1218" s="246">
        <v>211</v>
      </c>
      <c r="NHR1218" s="247" t="e">
        <f>NHR1235+NHR1277+NHR1308+NHR1324+NHR1346+NHR1378+NHR1394+NHR1415+NHR1430+NHR1460+#REF!+NHR1500+#REF!+NHR1512+#REF!</f>
        <v>#REF!</v>
      </c>
      <c r="NHS1218" s="241" t="s">
        <v>29</v>
      </c>
      <c r="NHT1218" s="242" t="s">
        <v>25</v>
      </c>
      <c r="NHU1218" s="243">
        <v>7</v>
      </c>
      <c r="NHV1218" s="243">
        <v>2</v>
      </c>
      <c r="NHW1218" s="244" t="s">
        <v>236</v>
      </c>
      <c r="NHX1218" s="245">
        <v>111</v>
      </c>
      <c r="NHY1218" s="246">
        <v>211</v>
      </c>
      <c r="NHZ1218" s="247" t="e">
        <f>NHZ1235+NHZ1277+NHZ1308+NHZ1324+NHZ1346+NHZ1378+NHZ1394+NHZ1415+NHZ1430+NHZ1460+#REF!+NHZ1500+#REF!+NHZ1512+#REF!</f>
        <v>#REF!</v>
      </c>
      <c r="NIA1218" s="241" t="s">
        <v>29</v>
      </c>
      <c r="NIB1218" s="242" t="s">
        <v>25</v>
      </c>
      <c r="NIC1218" s="243">
        <v>7</v>
      </c>
      <c r="NID1218" s="243">
        <v>2</v>
      </c>
      <c r="NIE1218" s="244" t="s">
        <v>236</v>
      </c>
      <c r="NIF1218" s="245">
        <v>111</v>
      </c>
      <c r="NIG1218" s="246">
        <v>211</v>
      </c>
      <c r="NIH1218" s="247" t="e">
        <f>NIH1235+NIH1277+NIH1308+NIH1324+NIH1346+NIH1378+NIH1394+NIH1415+NIH1430+NIH1460+#REF!+NIH1500+#REF!+NIH1512+#REF!</f>
        <v>#REF!</v>
      </c>
      <c r="NII1218" s="241" t="s">
        <v>29</v>
      </c>
      <c r="NIJ1218" s="242" t="s">
        <v>25</v>
      </c>
      <c r="NIK1218" s="243">
        <v>7</v>
      </c>
      <c r="NIL1218" s="243">
        <v>2</v>
      </c>
      <c r="NIM1218" s="244" t="s">
        <v>236</v>
      </c>
      <c r="NIN1218" s="245">
        <v>111</v>
      </c>
      <c r="NIO1218" s="246">
        <v>211</v>
      </c>
      <c r="NIP1218" s="247" t="e">
        <f>NIP1235+NIP1277+NIP1308+NIP1324+NIP1346+NIP1378+NIP1394+NIP1415+NIP1430+NIP1460+#REF!+NIP1500+#REF!+NIP1512+#REF!</f>
        <v>#REF!</v>
      </c>
      <c r="NIQ1218" s="241" t="s">
        <v>29</v>
      </c>
      <c r="NIR1218" s="242" t="s">
        <v>25</v>
      </c>
      <c r="NIS1218" s="243">
        <v>7</v>
      </c>
      <c r="NIT1218" s="243">
        <v>2</v>
      </c>
      <c r="NIU1218" s="244" t="s">
        <v>236</v>
      </c>
      <c r="NIV1218" s="245">
        <v>111</v>
      </c>
      <c r="NIW1218" s="246">
        <v>211</v>
      </c>
      <c r="NIX1218" s="247" t="e">
        <f>NIX1235+NIX1277+NIX1308+NIX1324+NIX1346+NIX1378+NIX1394+NIX1415+NIX1430+NIX1460+#REF!+NIX1500+#REF!+NIX1512+#REF!</f>
        <v>#REF!</v>
      </c>
      <c r="NIY1218" s="241" t="s">
        <v>29</v>
      </c>
      <c r="NIZ1218" s="242" t="s">
        <v>25</v>
      </c>
      <c r="NJA1218" s="243">
        <v>7</v>
      </c>
      <c r="NJB1218" s="243">
        <v>2</v>
      </c>
      <c r="NJC1218" s="244" t="s">
        <v>236</v>
      </c>
      <c r="NJD1218" s="245">
        <v>111</v>
      </c>
      <c r="NJE1218" s="246">
        <v>211</v>
      </c>
      <c r="NJF1218" s="247" t="e">
        <f>NJF1235+NJF1277+NJF1308+NJF1324+NJF1346+NJF1378+NJF1394+NJF1415+NJF1430+NJF1460+#REF!+NJF1500+#REF!+NJF1512+#REF!</f>
        <v>#REF!</v>
      </c>
      <c r="NJG1218" s="241" t="s">
        <v>29</v>
      </c>
      <c r="NJH1218" s="242" t="s">
        <v>25</v>
      </c>
      <c r="NJI1218" s="243">
        <v>7</v>
      </c>
      <c r="NJJ1218" s="243">
        <v>2</v>
      </c>
      <c r="NJK1218" s="244" t="s">
        <v>236</v>
      </c>
      <c r="NJL1218" s="245">
        <v>111</v>
      </c>
      <c r="NJM1218" s="246">
        <v>211</v>
      </c>
      <c r="NJN1218" s="247" t="e">
        <f>NJN1235+NJN1277+NJN1308+NJN1324+NJN1346+NJN1378+NJN1394+NJN1415+NJN1430+NJN1460+#REF!+NJN1500+#REF!+NJN1512+#REF!</f>
        <v>#REF!</v>
      </c>
      <c r="NJO1218" s="241" t="s">
        <v>29</v>
      </c>
      <c r="NJP1218" s="242" t="s">
        <v>25</v>
      </c>
      <c r="NJQ1218" s="243">
        <v>7</v>
      </c>
      <c r="NJR1218" s="243">
        <v>2</v>
      </c>
      <c r="NJS1218" s="244" t="s">
        <v>236</v>
      </c>
      <c r="NJT1218" s="245">
        <v>111</v>
      </c>
      <c r="NJU1218" s="246">
        <v>211</v>
      </c>
      <c r="NJV1218" s="247" t="e">
        <f>NJV1235+NJV1277+NJV1308+NJV1324+NJV1346+NJV1378+NJV1394+NJV1415+NJV1430+NJV1460+#REF!+NJV1500+#REF!+NJV1512+#REF!</f>
        <v>#REF!</v>
      </c>
      <c r="NJW1218" s="241" t="s">
        <v>29</v>
      </c>
      <c r="NJX1218" s="242" t="s">
        <v>25</v>
      </c>
      <c r="NJY1218" s="243">
        <v>7</v>
      </c>
      <c r="NJZ1218" s="243">
        <v>2</v>
      </c>
      <c r="NKA1218" s="244" t="s">
        <v>236</v>
      </c>
      <c r="NKB1218" s="245">
        <v>111</v>
      </c>
      <c r="NKC1218" s="246">
        <v>211</v>
      </c>
      <c r="NKD1218" s="247" t="e">
        <f>NKD1235+NKD1277+NKD1308+NKD1324+NKD1346+NKD1378+NKD1394+NKD1415+NKD1430+NKD1460+#REF!+NKD1500+#REF!+NKD1512+#REF!</f>
        <v>#REF!</v>
      </c>
      <c r="NKE1218" s="241" t="s">
        <v>29</v>
      </c>
      <c r="NKF1218" s="242" t="s">
        <v>25</v>
      </c>
      <c r="NKG1218" s="243">
        <v>7</v>
      </c>
      <c r="NKH1218" s="243">
        <v>2</v>
      </c>
      <c r="NKI1218" s="244" t="s">
        <v>236</v>
      </c>
      <c r="NKJ1218" s="245">
        <v>111</v>
      </c>
      <c r="NKK1218" s="246">
        <v>211</v>
      </c>
      <c r="NKL1218" s="247" t="e">
        <f>NKL1235+NKL1277+NKL1308+NKL1324+NKL1346+NKL1378+NKL1394+NKL1415+NKL1430+NKL1460+#REF!+NKL1500+#REF!+NKL1512+#REF!</f>
        <v>#REF!</v>
      </c>
      <c r="NKM1218" s="241" t="s">
        <v>29</v>
      </c>
      <c r="NKN1218" s="242" t="s">
        <v>25</v>
      </c>
      <c r="NKO1218" s="243">
        <v>7</v>
      </c>
      <c r="NKP1218" s="243">
        <v>2</v>
      </c>
      <c r="NKQ1218" s="244" t="s">
        <v>236</v>
      </c>
      <c r="NKR1218" s="245">
        <v>111</v>
      </c>
      <c r="NKS1218" s="246">
        <v>211</v>
      </c>
      <c r="NKT1218" s="247" t="e">
        <f>NKT1235+NKT1277+NKT1308+NKT1324+NKT1346+NKT1378+NKT1394+NKT1415+NKT1430+NKT1460+#REF!+NKT1500+#REF!+NKT1512+#REF!</f>
        <v>#REF!</v>
      </c>
      <c r="NKU1218" s="241" t="s">
        <v>29</v>
      </c>
      <c r="NKV1218" s="242" t="s">
        <v>25</v>
      </c>
      <c r="NKW1218" s="243">
        <v>7</v>
      </c>
      <c r="NKX1218" s="243">
        <v>2</v>
      </c>
      <c r="NKY1218" s="244" t="s">
        <v>236</v>
      </c>
      <c r="NKZ1218" s="245">
        <v>111</v>
      </c>
      <c r="NLA1218" s="246">
        <v>211</v>
      </c>
      <c r="NLB1218" s="247" t="e">
        <f>NLB1235+NLB1277+NLB1308+NLB1324+NLB1346+NLB1378+NLB1394+NLB1415+NLB1430+NLB1460+#REF!+NLB1500+#REF!+NLB1512+#REF!</f>
        <v>#REF!</v>
      </c>
      <c r="NLC1218" s="241" t="s">
        <v>29</v>
      </c>
      <c r="NLD1218" s="242" t="s">
        <v>25</v>
      </c>
      <c r="NLE1218" s="243">
        <v>7</v>
      </c>
      <c r="NLF1218" s="243">
        <v>2</v>
      </c>
      <c r="NLG1218" s="244" t="s">
        <v>236</v>
      </c>
      <c r="NLH1218" s="245">
        <v>111</v>
      </c>
      <c r="NLI1218" s="246">
        <v>211</v>
      </c>
      <c r="NLJ1218" s="247" t="e">
        <f>NLJ1235+NLJ1277+NLJ1308+NLJ1324+NLJ1346+NLJ1378+NLJ1394+NLJ1415+NLJ1430+NLJ1460+#REF!+NLJ1500+#REF!+NLJ1512+#REF!</f>
        <v>#REF!</v>
      </c>
      <c r="NLK1218" s="241" t="s">
        <v>29</v>
      </c>
      <c r="NLL1218" s="242" t="s">
        <v>25</v>
      </c>
      <c r="NLM1218" s="243">
        <v>7</v>
      </c>
      <c r="NLN1218" s="243">
        <v>2</v>
      </c>
      <c r="NLO1218" s="244" t="s">
        <v>236</v>
      </c>
      <c r="NLP1218" s="245">
        <v>111</v>
      </c>
      <c r="NLQ1218" s="246">
        <v>211</v>
      </c>
      <c r="NLR1218" s="247" t="e">
        <f>NLR1235+NLR1277+NLR1308+NLR1324+NLR1346+NLR1378+NLR1394+NLR1415+NLR1430+NLR1460+#REF!+NLR1500+#REF!+NLR1512+#REF!</f>
        <v>#REF!</v>
      </c>
      <c r="NLS1218" s="241" t="s">
        <v>29</v>
      </c>
      <c r="NLT1218" s="242" t="s">
        <v>25</v>
      </c>
      <c r="NLU1218" s="243">
        <v>7</v>
      </c>
      <c r="NLV1218" s="243">
        <v>2</v>
      </c>
      <c r="NLW1218" s="244" t="s">
        <v>236</v>
      </c>
      <c r="NLX1218" s="245">
        <v>111</v>
      </c>
      <c r="NLY1218" s="246">
        <v>211</v>
      </c>
      <c r="NLZ1218" s="247" t="e">
        <f>NLZ1235+NLZ1277+NLZ1308+NLZ1324+NLZ1346+NLZ1378+NLZ1394+NLZ1415+NLZ1430+NLZ1460+#REF!+NLZ1500+#REF!+NLZ1512+#REF!</f>
        <v>#REF!</v>
      </c>
      <c r="NMA1218" s="241" t="s">
        <v>29</v>
      </c>
      <c r="NMB1218" s="242" t="s">
        <v>25</v>
      </c>
      <c r="NMC1218" s="243">
        <v>7</v>
      </c>
      <c r="NMD1218" s="243">
        <v>2</v>
      </c>
      <c r="NME1218" s="244" t="s">
        <v>236</v>
      </c>
      <c r="NMF1218" s="245">
        <v>111</v>
      </c>
      <c r="NMG1218" s="246">
        <v>211</v>
      </c>
      <c r="NMH1218" s="247" t="e">
        <f>NMH1235+NMH1277+NMH1308+NMH1324+NMH1346+NMH1378+NMH1394+NMH1415+NMH1430+NMH1460+#REF!+NMH1500+#REF!+NMH1512+#REF!</f>
        <v>#REF!</v>
      </c>
      <c r="NMI1218" s="241" t="s">
        <v>29</v>
      </c>
      <c r="NMJ1218" s="242" t="s">
        <v>25</v>
      </c>
      <c r="NMK1218" s="243">
        <v>7</v>
      </c>
      <c r="NML1218" s="243">
        <v>2</v>
      </c>
      <c r="NMM1218" s="244" t="s">
        <v>236</v>
      </c>
      <c r="NMN1218" s="245">
        <v>111</v>
      </c>
      <c r="NMO1218" s="246">
        <v>211</v>
      </c>
      <c r="NMP1218" s="247" t="e">
        <f>NMP1235+NMP1277+NMP1308+NMP1324+NMP1346+NMP1378+NMP1394+NMP1415+NMP1430+NMP1460+#REF!+NMP1500+#REF!+NMP1512+#REF!</f>
        <v>#REF!</v>
      </c>
      <c r="NMQ1218" s="241" t="s">
        <v>29</v>
      </c>
      <c r="NMR1218" s="242" t="s">
        <v>25</v>
      </c>
      <c r="NMS1218" s="243">
        <v>7</v>
      </c>
      <c r="NMT1218" s="243">
        <v>2</v>
      </c>
      <c r="NMU1218" s="244" t="s">
        <v>236</v>
      </c>
      <c r="NMV1218" s="245">
        <v>111</v>
      </c>
      <c r="NMW1218" s="246">
        <v>211</v>
      </c>
      <c r="NMX1218" s="247" t="e">
        <f>NMX1235+NMX1277+NMX1308+NMX1324+NMX1346+NMX1378+NMX1394+NMX1415+NMX1430+NMX1460+#REF!+NMX1500+#REF!+NMX1512+#REF!</f>
        <v>#REF!</v>
      </c>
      <c r="NMY1218" s="241" t="s">
        <v>29</v>
      </c>
      <c r="NMZ1218" s="242" t="s">
        <v>25</v>
      </c>
      <c r="NNA1218" s="243">
        <v>7</v>
      </c>
      <c r="NNB1218" s="243">
        <v>2</v>
      </c>
      <c r="NNC1218" s="244" t="s">
        <v>236</v>
      </c>
      <c r="NND1218" s="245">
        <v>111</v>
      </c>
      <c r="NNE1218" s="246">
        <v>211</v>
      </c>
      <c r="NNF1218" s="247" t="e">
        <f>NNF1235+NNF1277+NNF1308+NNF1324+NNF1346+NNF1378+NNF1394+NNF1415+NNF1430+NNF1460+#REF!+NNF1500+#REF!+NNF1512+#REF!</f>
        <v>#REF!</v>
      </c>
      <c r="NNG1218" s="241" t="s">
        <v>29</v>
      </c>
      <c r="NNH1218" s="242" t="s">
        <v>25</v>
      </c>
      <c r="NNI1218" s="243">
        <v>7</v>
      </c>
      <c r="NNJ1218" s="243">
        <v>2</v>
      </c>
      <c r="NNK1218" s="244" t="s">
        <v>236</v>
      </c>
      <c r="NNL1218" s="245">
        <v>111</v>
      </c>
      <c r="NNM1218" s="246">
        <v>211</v>
      </c>
      <c r="NNN1218" s="247" t="e">
        <f>NNN1235+NNN1277+NNN1308+NNN1324+NNN1346+NNN1378+NNN1394+NNN1415+NNN1430+NNN1460+#REF!+NNN1500+#REF!+NNN1512+#REF!</f>
        <v>#REF!</v>
      </c>
      <c r="NNO1218" s="241" t="s">
        <v>29</v>
      </c>
      <c r="NNP1218" s="242" t="s">
        <v>25</v>
      </c>
      <c r="NNQ1218" s="243">
        <v>7</v>
      </c>
      <c r="NNR1218" s="243">
        <v>2</v>
      </c>
      <c r="NNS1218" s="244" t="s">
        <v>236</v>
      </c>
      <c r="NNT1218" s="245">
        <v>111</v>
      </c>
      <c r="NNU1218" s="246">
        <v>211</v>
      </c>
      <c r="NNV1218" s="247" t="e">
        <f>NNV1235+NNV1277+NNV1308+NNV1324+NNV1346+NNV1378+NNV1394+NNV1415+NNV1430+NNV1460+#REF!+NNV1500+#REF!+NNV1512+#REF!</f>
        <v>#REF!</v>
      </c>
      <c r="NNW1218" s="241" t="s">
        <v>29</v>
      </c>
      <c r="NNX1218" s="242" t="s">
        <v>25</v>
      </c>
      <c r="NNY1218" s="243">
        <v>7</v>
      </c>
      <c r="NNZ1218" s="243">
        <v>2</v>
      </c>
      <c r="NOA1218" s="244" t="s">
        <v>236</v>
      </c>
      <c r="NOB1218" s="245">
        <v>111</v>
      </c>
      <c r="NOC1218" s="246">
        <v>211</v>
      </c>
      <c r="NOD1218" s="247" t="e">
        <f>NOD1235+NOD1277+NOD1308+NOD1324+NOD1346+NOD1378+NOD1394+NOD1415+NOD1430+NOD1460+#REF!+NOD1500+#REF!+NOD1512+#REF!</f>
        <v>#REF!</v>
      </c>
      <c r="NOE1218" s="241" t="s">
        <v>29</v>
      </c>
      <c r="NOF1218" s="242" t="s">
        <v>25</v>
      </c>
      <c r="NOG1218" s="243">
        <v>7</v>
      </c>
      <c r="NOH1218" s="243">
        <v>2</v>
      </c>
      <c r="NOI1218" s="244" t="s">
        <v>236</v>
      </c>
      <c r="NOJ1218" s="245">
        <v>111</v>
      </c>
      <c r="NOK1218" s="246">
        <v>211</v>
      </c>
      <c r="NOL1218" s="247" t="e">
        <f>NOL1235+NOL1277+NOL1308+NOL1324+NOL1346+NOL1378+NOL1394+NOL1415+NOL1430+NOL1460+#REF!+NOL1500+#REF!+NOL1512+#REF!</f>
        <v>#REF!</v>
      </c>
      <c r="NOM1218" s="241" t="s">
        <v>29</v>
      </c>
      <c r="NON1218" s="242" t="s">
        <v>25</v>
      </c>
      <c r="NOO1218" s="243">
        <v>7</v>
      </c>
      <c r="NOP1218" s="243">
        <v>2</v>
      </c>
      <c r="NOQ1218" s="244" t="s">
        <v>236</v>
      </c>
      <c r="NOR1218" s="245">
        <v>111</v>
      </c>
      <c r="NOS1218" s="246">
        <v>211</v>
      </c>
      <c r="NOT1218" s="247" t="e">
        <f>NOT1235+NOT1277+NOT1308+NOT1324+NOT1346+NOT1378+NOT1394+NOT1415+NOT1430+NOT1460+#REF!+NOT1500+#REF!+NOT1512+#REF!</f>
        <v>#REF!</v>
      </c>
      <c r="NOU1218" s="241" t="s">
        <v>29</v>
      </c>
      <c r="NOV1218" s="242" t="s">
        <v>25</v>
      </c>
      <c r="NOW1218" s="243">
        <v>7</v>
      </c>
      <c r="NOX1218" s="243">
        <v>2</v>
      </c>
      <c r="NOY1218" s="244" t="s">
        <v>236</v>
      </c>
      <c r="NOZ1218" s="245">
        <v>111</v>
      </c>
      <c r="NPA1218" s="246">
        <v>211</v>
      </c>
      <c r="NPB1218" s="247" t="e">
        <f>NPB1235+NPB1277+NPB1308+NPB1324+NPB1346+NPB1378+NPB1394+NPB1415+NPB1430+NPB1460+#REF!+NPB1500+#REF!+NPB1512+#REF!</f>
        <v>#REF!</v>
      </c>
      <c r="NPC1218" s="241" t="s">
        <v>29</v>
      </c>
      <c r="NPD1218" s="242" t="s">
        <v>25</v>
      </c>
      <c r="NPE1218" s="243">
        <v>7</v>
      </c>
      <c r="NPF1218" s="243">
        <v>2</v>
      </c>
      <c r="NPG1218" s="244" t="s">
        <v>236</v>
      </c>
      <c r="NPH1218" s="245">
        <v>111</v>
      </c>
      <c r="NPI1218" s="246">
        <v>211</v>
      </c>
      <c r="NPJ1218" s="247" t="e">
        <f>NPJ1235+NPJ1277+NPJ1308+NPJ1324+NPJ1346+NPJ1378+NPJ1394+NPJ1415+NPJ1430+NPJ1460+#REF!+NPJ1500+#REF!+NPJ1512+#REF!</f>
        <v>#REF!</v>
      </c>
      <c r="NPK1218" s="241" t="s">
        <v>29</v>
      </c>
      <c r="NPL1218" s="242" t="s">
        <v>25</v>
      </c>
      <c r="NPM1218" s="243">
        <v>7</v>
      </c>
      <c r="NPN1218" s="243">
        <v>2</v>
      </c>
      <c r="NPO1218" s="244" t="s">
        <v>236</v>
      </c>
      <c r="NPP1218" s="245">
        <v>111</v>
      </c>
      <c r="NPQ1218" s="246">
        <v>211</v>
      </c>
      <c r="NPR1218" s="247" t="e">
        <f>NPR1235+NPR1277+NPR1308+NPR1324+NPR1346+NPR1378+NPR1394+NPR1415+NPR1430+NPR1460+#REF!+NPR1500+#REF!+NPR1512+#REF!</f>
        <v>#REF!</v>
      </c>
      <c r="NPS1218" s="241" t="s">
        <v>29</v>
      </c>
      <c r="NPT1218" s="242" t="s">
        <v>25</v>
      </c>
      <c r="NPU1218" s="243">
        <v>7</v>
      </c>
      <c r="NPV1218" s="243">
        <v>2</v>
      </c>
      <c r="NPW1218" s="244" t="s">
        <v>236</v>
      </c>
      <c r="NPX1218" s="245">
        <v>111</v>
      </c>
      <c r="NPY1218" s="246">
        <v>211</v>
      </c>
      <c r="NPZ1218" s="247" t="e">
        <f>NPZ1235+NPZ1277+NPZ1308+NPZ1324+NPZ1346+NPZ1378+NPZ1394+NPZ1415+NPZ1430+NPZ1460+#REF!+NPZ1500+#REF!+NPZ1512+#REF!</f>
        <v>#REF!</v>
      </c>
      <c r="NQA1218" s="241" t="s">
        <v>29</v>
      </c>
      <c r="NQB1218" s="242" t="s">
        <v>25</v>
      </c>
      <c r="NQC1218" s="243">
        <v>7</v>
      </c>
      <c r="NQD1218" s="243">
        <v>2</v>
      </c>
      <c r="NQE1218" s="244" t="s">
        <v>236</v>
      </c>
      <c r="NQF1218" s="245">
        <v>111</v>
      </c>
      <c r="NQG1218" s="246">
        <v>211</v>
      </c>
      <c r="NQH1218" s="247" t="e">
        <f>NQH1235+NQH1277+NQH1308+NQH1324+NQH1346+NQH1378+NQH1394+NQH1415+NQH1430+NQH1460+#REF!+NQH1500+#REF!+NQH1512+#REF!</f>
        <v>#REF!</v>
      </c>
      <c r="NQI1218" s="241" t="s">
        <v>29</v>
      </c>
      <c r="NQJ1218" s="242" t="s">
        <v>25</v>
      </c>
      <c r="NQK1218" s="243">
        <v>7</v>
      </c>
      <c r="NQL1218" s="243">
        <v>2</v>
      </c>
      <c r="NQM1218" s="244" t="s">
        <v>236</v>
      </c>
      <c r="NQN1218" s="245">
        <v>111</v>
      </c>
      <c r="NQO1218" s="246">
        <v>211</v>
      </c>
      <c r="NQP1218" s="247" t="e">
        <f>NQP1235+NQP1277+NQP1308+NQP1324+NQP1346+NQP1378+NQP1394+NQP1415+NQP1430+NQP1460+#REF!+NQP1500+#REF!+NQP1512+#REF!</f>
        <v>#REF!</v>
      </c>
      <c r="NQQ1218" s="241" t="s">
        <v>29</v>
      </c>
      <c r="NQR1218" s="242" t="s">
        <v>25</v>
      </c>
      <c r="NQS1218" s="243">
        <v>7</v>
      </c>
      <c r="NQT1218" s="243">
        <v>2</v>
      </c>
      <c r="NQU1218" s="244" t="s">
        <v>236</v>
      </c>
      <c r="NQV1218" s="245">
        <v>111</v>
      </c>
      <c r="NQW1218" s="246">
        <v>211</v>
      </c>
      <c r="NQX1218" s="247" t="e">
        <f>NQX1235+NQX1277+NQX1308+NQX1324+NQX1346+NQX1378+NQX1394+NQX1415+NQX1430+NQX1460+#REF!+NQX1500+#REF!+NQX1512+#REF!</f>
        <v>#REF!</v>
      </c>
      <c r="NQY1218" s="241" t="s">
        <v>29</v>
      </c>
      <c r="NQZ1218" s="242" t="s">
        <v>25</v>
      </c>
      <c r="NRA1218" s="243">
        <v>7</v>
      </c>
      <c r="NRB1218" s="243">
        <v>2</v>
      </c>
      <c r="NRC1218" s="244" t="s">
        <v>236</v>
      </c>
      <c r="NRD1218" s="245">
        <v>111</v>
      </c>
      <c r="NRE1218" s="246">
        <v>211</v>
      </c>
      <c r="NRF1218" s="247" t="e">
        <f>NRF1235+NRF1277+NRF1308+NRF1324+NRF1346+NRF1378+NRF1394+NRF1415+NRF1430+NRF1460+#REF!+NRF1500+#REF!+NRF1512+#REF!</f>
        <v>#REF!</v>
      </c>
      <c r="NRG1218" s="241" t="s">
        <v>29</v>
      </c>
      <c r="NRH1218" s="242" t="s">
        <v>25</v>
      </c>
      <c r="NRI1218" s="243">
        <v>7</v>
      </c>
      <c r="NRJ1218" s="243">
        <v>2</v>
      </c>
      <c r="NRK1218" s="244" t="s">
        <v>236</v>
      </c>
      <c r="NRL1218" s="245">
        <v>111</v>
      </c>
      <c r="NRM1218" s="246">
        <v>211</v>
      </c>
      <c r="NRN1218" s="247" t="e">
        <f>NRN1235+NRN1277+NRN1308+NRN1324+NRN1346+NRN1378+NRN1394+NRN1415+NRN1430+NRN1460+#REF!+NRN1500+#REF!+NRN1512+#REF!</f>
        <v>#REF!</v>
      </c>
      <c r="NRO1218" s="241" t="s">
        <v>29</v>
      </c>
      <c r="NRP1218" s="242" t="s">
        <v>25</v>
      </c>
      <c r="NRQ1218" s="243">
        <v>7</v>
      </c>
      <c r="NRR1218" s="243">
        <v>2</v>
      </c>
      <c r="NRS1218" s="244" t="s">
        <v>236</v>
      </c>
      <c r="NRT1218" s="245">
        <v>111</v>
      </c>
      <c r="NRU1218" s="246">
        <v>211</v>
      </c>
      <c r="NRV1218" s="247" t="e">
        <f>NRV1235+NRV1277+NRV1308+NRV1324+NRV1346+NRV1378+NRV1394+NRV1415+NRV1430+NRV1460+#REF!+NRV1500+#REF!+NRV1512+#REF!</f>
        <v>#REF!</v>
      </c>
      <c r="NRW1218" s="241" t="s">
        <v>29</v>
      </c>
      <c r="NRX1218" s="242" t="s">
        <v>25</v>
      </c>
      <c r="NRY1218" s="243">
        <v>7</v>
      </c>
      <c r="NRZ1218" s="243">
        <v>2</v>
      </c>
      <c r="NSA1218" s="244" t="s">
        <v>236</v>
      </c>
      <c r="NSB1218" s="245">
        <v>111</v>
      </c>
      <c r="NSC1218" s="246">
        <v>211</v>
      </c>
      <c r="NSD1218" s="247" t="e">
        <f>NSD1235+NSD1277+NSD1308+NSD1324+NSD1346+NSD1378+NSD1394+NSD1415+NSD1430+NSD1460+#REF!+NSD1500+#REF!+NSD1512+#REF!</f>
        <v>#REF!</v>
      </c>
      <c r="NSE1218" s="241" t="s">
        <v>29</v>
      </c>
      <c r="NSF1218" s="242" t="s">
        <v>25</v>
      </c>
      <c r="NSG1218" s="243">
        <v>7</v>
      </c>
      <c r="NSH1218" s="243">
        <v>2</v>
      </c>
      <c r="NSI1218" s="244" t="s">
        <v>236</v>
      </c>
      <c r="NSJ1218" s="245">
        <v>111</v>
      </c>
      <c r="NSK1218" s="246">
        <v>211</v>
      </c>
      <c r="NSL1218" s="247" t="e">
        <f>NSL1235+NSL1277+NSL1308+NSL1324+NSL1346+NSL1378+NSL1394+NSL1415+NSL1430+NSL1460+#REF!+NSL1500+#REF!+NSL1512+#REF!</f>
        <v>#REF!</v>
      </c>
      <c r="NSM1218" s="241" t="s">
        <v>29</v>
      </c>
      <c r="NSN1218" s="242" t="s">
        <v>25</v>
      </c>
      <c r="NSO1218" s="243">
        <v>7</v>
      </c>
      <c r="NSP1218" s="243">
        <v>2</v>
      </c>
      <c r="NSQ1218" s="244" t="s">
        <v>236</v>
      </c>
      <c r="NSR1218" s="245">
        <v>111</v>
      </c>
      <c r="NSS1218" s="246">
        <v>211</v>
      </c>
      <c r="NST1218" s="247" t="e">
        <f>NST1235+NST1277+NST1308+NST1324+NST1346+NST1378+NST1394+NST1415+NST1430+NST1460+#REF!+NST1500+#REF!+NST1512+#REF!</f>
        <v>#REF!</v>
      </c>
      <c r="NSU1218" s="241" t="s">
        <v>29</v>
      </c>
      <c r="NSV1218" s="242" t="s">
        <v>25</v>
      </c>
      <c r="NSW1218" s="243">
        <v>7</v>
      </c>
      <c r="NSX1218" s="243">
        <v>2</v>
      </c>
      <c r="NSY1218" s="244" t="s">
        <v>236</v>
      </c>
      <c r="NSZ1218" s="245">
        <v>111</v>
      </c>
      <c r="NTA1218" s="246">
        <v>211</v>
      </c>
      <c r="NTB1218" s="247" t="e">
        <f>NTB1235+NTB1277+NTB1308+NTB1324+NTB1346+NTB1378+NTB1394+NTB1415+NTB1430+NTB1460+#REF!+NTB1500+#REF!+NTB1512+#REF!</f>
        <v>#REF!</v>
      </c>
      <c r="NTC1218" s="241" t="s">
        <v>29</v>
      </c>
      <c r="NTD1218" s="242" t="s">
        <v>25</v>
      </c>
      <c r="NTE1218" s="243">
        <v>7</v>
      </c>
      <c r="NTF1218" s="243">
        <v>2</v>
      </c>
      <c r="NTG1218" s="244" t="s">
        <v>236</v>
      </c>
      <c r="NTH1218" s="245">
        <v>111</v>
      </c>
      <c r="NTI1218" s="246">
        <v>211</v>
      </c>
      <c r="NTJ1218" s="247" t="e">
        <f>NTJ1235+NTJ1277+NTJ1308+NTJ1324+NTJ1346+NTJ1378+NTJ1394+NTJ1415+NTJ1430+NTJ1460+#REF!+NTJ1500+#REF!+NTJ1512+#REF!</f>
        <v>#REF!</v>
      </c>
      <c r="NTK1218" s="241" t="s">
        <v>29</v>
      </c>
      <c r="NTL1218" s="242" t="s">
        <v>25</v>
      </c>
      <c r="NTM1218" s="243">
        <v>7</v>
      </c>
      <c r="NTN1218" s="243">
        <v>2</v>
      </c>
      <c r="NTO1218" s="244" t="s">
        <v>236</v>
      </c>
      <c r="NTP1218" s="245">
        <v>111</v>
      </c>
      <c r="NTQ1218" s="246">
        <v>211</v>
      </c>
      <c r="NTR1218" s="247" t="e">
        <f>NTR1235+NTR1277+NTR1308+NTR1324+NTR1346+NTR1378+NTR1394+NTR1415+NTR1430+NTR1460+#REF!+NTR1500+#REF!+NTR1512+#REF!</f>
        <v>#REF!</v>
      </c>
      <c r="NTS1218" s="241" t="s">
        <v>29</v>
      </c>
      <c r="NTT1218" s="242" t="s">
        <v>25</v>
      </c>
      <c r="NTU1218" s="243">
        <v>7</v>
      </c>
      <c r="NTV1218" s="243">
        <v>2</v>
      </c>
      <c r="NTW1218" s="244" t="s">
        <v>236</v>
      </c>
      <c r="NTX1218" s="245">
        <v>111</v>
      </c>
      <c r="NTY1218" s="246">
        <v>211</v>
      </c>
      <c r="NTZ1218" s="247" t="e">
        <f>NTZ1235+NTZ1277+NTZ1308+NTZ1324+NTZ1346+NTZ1378+NTZ1394+NTZ1415+NTZ1430+NTZ1460+#REF!+NTZ1500+#REF!+NTZ1512+#REF!</f>
        <v>#REF!</v>
      </c>
      <c r="NUA1218" s="241" t="s">
        <v>29</v>
      </c>
      <c r="NUB1218" s="242" t="s">
        <v>25</v>
      </c>
      <c r="NUC1218" s="243">
        <v>7</v>
      </c>
      <c r="NUD1218" s="243">
        <v>2</v>
      </c>
      <c r="NUE1218" s="244" t="s">
        <v>236</v>
      </c>
      <c r="NUF1218" s="245">
        <v>111</v>
      </c>
      <c r="NUG1218" s="246">
        <v>211</v>
      </c>
      <c r="NUH1218" s="247" t="e">
        <f>NUH1235+NUH1277+NUH1308+NUH1324+NUH1346+NUH1378+NUH1394+NUH1415+NUH1430+NUH1460+#REF!+NUH1500+#REF!+NUH1512+#REF!</f>
        <v>#REF!</v>
      </c>
      <c r="NUI1218" s="241" t="s">
        <v>29</v>
      </c>
      <c r="NUJ1218" s="242" t="s">
        <v>25</v>
      </c>
      <c r="NUK1218" s="243">
        <v>7</v>
      </c>
      <c r="NUL1218" s="243">
        <v>2</v>
      </c>
      <c r="NUM1218" s="244" t="s">
        <v>236</v>
      </c>
      <c r="NUN1218" s="245">
        <v>111</v>
      </c>
      <c r="NUO1218" s="246">
        <v>211</v>
      </c>
      <c r="NUP1218" s="247" t="e">
        <f>NUP1235+NUP1277+NUP1308+NUP1324+NUP1346+NUP1378+NUP1394+NUP1415+NUP1430+NUP1460+#REF!+NUP1500+#REF!+NUP1512+#REF!</f>
        <v>#REF!</v>
      </c>
      <c r="NUQ1218" s="241" t="s">
        <v>29</v>
      </c>
      <c r="NUR1218" s="242" t="s">
        <v>25</v>
      </c>
      <c r="NUS1218" s="243">
        <v>7</v>
      </c>
      <c r="NUT1218" s="243">
        <v>2</v>
      </c>
      <c r="NUU1218" s="244" t="s">
        <v>236</v>
      </c>
      <c r="NUV1218" s="245">
        <v>111</v>
      </c>
      <c r="NUW1218" s="246">
        <v>211</v>
      </c>
      <c r="NUX1218" s="247" t="e">
        <f>NUX1235+NUX1277+NUX1308+NUX1324+NUX1346+NUX1378+NUX1394+NUX1415+NUX1430+NUX1460+#REF!+NUX1500+#REF!+NUX1512+#REF!</f>
        <v>#REF!</v>
      </c>
      <c r="NUY1218" s="241" t="s">
        <v>29</v>
      </c>
      <c r="NUZ1218" s="242" t="s">
        <v>25</v>
      </c>
      <c r="NVA1218" s="243">
        <v>7</v>
      </c>
      <c r="NVB1218" s="243">
        <v>2</v>
      </c>
      <c r="NVC1218" s="244" t="s">
        <v>236</v>
      </c>
      <c r="NVD1218" s="245">
        <v>111</v>
      </c>
      <c r="NVE1218" s="246">
        <v>211</v>
      </c>
      <c r="NVF1218" s="247" t="e">
        <f>NVF1235+NVF1277+NVF1308+NVF1324+NVF1346+NVF1378+NVF1394+NVF1415+NVF1430+NVF1460+#REF!+NVF1500+#REF!+NVF1512+#REF!</f>
        <v>#REF!</v>
      </c>
      <c r="NVG1218" s="241" t="s">
        <v>29</v>
      </c>
      <c r="NVH1218" s="242" t="s">
        <v>25</v>
      </c>
      <c r="NVI1218" s="243">
        <v>7</v>
      </c>
      <c r="NVJ1218" s="243">
        <v>2</v>
      </c>
      <c r="NVK1218" s="244" t="s">
        <v>236</v>
      </c>
      <c r="NVL1218" s="245">
        <v>111</v>
      </c>
      <c r="NVM1218" s="246">
        <v>211</v>
      </c>
      <c r="NVN1218" s="247" t="e">
        <f>NVN1235+NVN1277+NVN1308+NVN1324+NVN1346+NVN1378+NVN1394+NVN1415+NVN1430+NVN1460+#REF!+NVN1500+#REF!+NVN1512+#REF!</f>
        <v>#REF!</v>
      </c>
      <c r="NVO1218" s="241" t="s">
        <v>29</v>
      </c>
      <c r="NVP1218" s="242" t="s">
        <v>25</v>
      </c>
      <c r="NVQ1218" s="243">
        <v>7</v>
      </c>
      <c r="NVR1218" s="243">
        <v>2</v>
      </c>
      <c r="NVS1218" s="244" t="s">
        <v>236</v>
      </c>
      <c r="NVT1218" s="245">
        <v>111</v>
      </c>
      <c r="NVU1218" s="246">
        <v>211</v>
      </c>
      <c r="NVV1218" s="247" t="e">
        <f>NVV1235+NVV1277+NVV1308+NVV1324+NVV1346+NVV1378+NVV1394+NVV1415+NVV1430+NVV1460+#REF!+NVV1500+#REF!+NVV1512+#REF!</f>
        <v>#REF!</v>
      </c>
      <c r="NVW1218" s="241" t="s">
        <v>29</v>
      </c>
      <c r="NVX1218" s="242" t="s">
        <v>25</v>
      </c>
      <c r="NVY1218" s="243">
        <v>7</v>
      </c>
      <c r="NVZ1218" s="243">
        <v>2</v>
      </c>
      <c r="NWA1218" s="244" t="s">
        <v>236</v>
      </c>
      <c r="NWB1218" s="245">
        <v>111</v>
      </c>
      <c r="NWC1218" s="246">
        <v>211</v>
      </c>
      <c r="NWD1218" s="247" t="e">
        <f>NWD1235+NWD1277+NWD1308+NWD1324+NWD1346+NWD1378+NWD1394+NWD1415+NWD1430+NWD1460+#REF!+NWD1500+#REF!+NWD1512+#REF!</f>
        <v>#REF!</v>
      </c>
      <c r="NWE1218" s="241" t="s">
        <v>29</v>
      </c>
      <c r="NWF1218" s="242" t="s">
        <v>25</v>
      </c>
      <c r="NWG1218" s="243">
        <v>7</v>
      </c>
      <c r="NWH1218" s="243">
        <v>2</v>
      </c>
      <c r="NWI1218" s="244" t="s">
        <v>236</v>
      </c>
      <c r="NWJ1218" s="245">
        <v>111</v>
      </c>
      <c r="NWK1218" s="246">
        <v>211</v>
      </c>
      <c r="NWL1218" s="247" t="e">
        <f>NWL1235+NWL1277+NWL1308+NWL1324+NWL1346+NWL1378+NWL1394+NWL1415+NWL1430+NWL1460+#REF!+NWL1500+#REF!+NWL1512+#REF!</f>
        <v>#REF!</v>
      </c>
      <c r="NWM1218" s="241" t="s">
        <v>29</v>
      </c>
      <c r="NWN1218" s="242" t="s">
        <v>25</v>
      </c>
      <c r="NWO1218" s="243">
        <v>7</v>
      </c>
      <c r="NWP1218" s="243">
        <v>2</v>
      </c>
      <c r="NWQ1218" s="244" t="s">
        <v>236</v>
      </c>
      <c r="NWR1218" s="245">
        <v>111</v>
      </c>
      <c r="NWS1218" s="246">
        <v>211</v>
      </c>
      <c r="NWT1218" s="247" t="e">
        <f>NWT1235+NWT1277+NWT1308+NWT1324+NWT1346+NWT1378+NWT1394+NWT1415+NWT1430+NWT1460+#REF!+NWT1500+#REF!+NWT1512+#REF!</f>
        <v>#REF!</v>
      </c>
      <c r="NWU1218" s="241" t="s">
        <v>29</v>
      </c>
      <c r="NWV1218" s="242" t="s">
        <v>25</v>
      </c>
      <c r="NWW1218" s="243">
        <v>7</v>
      </c>
      <c r="NWX1218" s="243">
        <v>2</v>
      </c>
      <c r="NWY1218" s="244" t="s">
        <v>236</v>
      </c>
      <c r="NWZ1218" s="245">
        <v>111</v>
      </c>
      <c r="NXA1218" s="246">
        <v>211</v>
      </c>
      <c r="NXB1218" s="247" t="e">
        <f>NXB1235+NXB1277+NXB1308+NXB1324+NXB1346+NXB1378+NXB1394+NXB1415+NXB1430+NXB1460+#REF!+NXB1500+#REF!+NXB1512+#REF!</f>
        <v>#REF!</v>
      </c>
      <c r="NXC1218" s="241" t="s">
        <v>29</v>
      </c>
      <c r="NXD1218" s="242" t="s">
        <v>25</v>
      </c>
      <c r="NXE1218" s="243">
        <v>7</v>
      </c>
      <c r="NXF1218" s="243">
        <v>2</v>
      </c>
      <c r="NXG1218" s="244" t="s">
        <v>236</v>
      </c>
      <c r="NXH1218" s="245">
        <v>111</v>
      </c>
      <c r="NXI1218" s="246">
        <v>211</v>
      </c>
      <c r="NXJ1218" s="247" t="e">
        <f>NXJ1235+NXJ1277+NXJ1308+NXJ1324+NXJ1346+NXJ1378+NXJ1394+NXJ1415+NXJ1430+NXJ1460+#REF!+NXJ1500+#REF!+NXJ1512+#REF!</f>
        <v>#REF!</v>
      </c>
      <c r="NXK1218" s="241" t="s">
        <v>29</v>
      </c>
      <c r="NXL1218" s="242" t="s">
        <v>25</v>
      </c>
      <c r="NXM1218" s="243">
        <v>7</v>
      </c>
      <c r="NXN1218" s="243">
        <v>2</v>
      </c>
      <c r="NXO1218" s="244" t="s">
        <v>236</v>
      </c>
      <c r="NXP1218" s="245">
        <v>111</v>
      </c>
      <c r="NXQ1218" s="246">
        <v>211</v>
      </c>
      <c r="NXR1218" s="247" t="e">
        <f>NXR1235+NXR1277+NXR1308+NXR1324+NXR1346+NXR1378+NXR1394+NXR1415+NXR1430+NXR1460+#REF!+NXR1500+#REF!+NXR1512+#REF!</f>
        <v>#REF!</v>
      </c>
      <c r="NXS1218" s="241" t="s">
        <v>29</v>
      </c>
      <c r="NXT1218" s="242" t="s">
        <v>25</v>
      </c>
      <c r="NXU1218" s="243">
        <v>7</v>
      </c>
      <c r="NXV1218" s="243">
        <v>2</v>
      </c>
      <c r="NXW1218" s="244" t="s">
        <v>236</v>
      </c>
      <c r="NXX1218" s="245">
        <v>111</v>
      </c>
      <c r="NXY1218" s="246">
        <v>211</v>
      </c>
      <c r="NXZ1218" s="247" t="e">
        <f>NXZ1235+NXZ1277+NXZ1308+NXZ1324+NXZ1346+NXZ1378+NXZ1394+NXZ1415+NXZ1430+NXZ1460+#REF!+NXZ1500+#REF!+NXZ1512+#REF!</f>
        <v>#REF!</v>
      </c>
      <c r="NYA1218" s="241" t="s">
        <v>29</v>
      </c>
      <c r="NYB1218" s="242" t="s">
        <v>25</v>
      </c>
      <c r="NYC1218" s="243">
        <v>7</v>
      </c>
      <c r="NYD1218" s="243">
        <v>2</v>
      </c>
      <c r="NYE1218" s="244" t="s">
        <v>236</v>
      </c>
      <c r="NYF1218" s="245">
        <v>111</v>
      </c>
      <c r="NYG1218" s="246">
        <v>211</v>
      </c>
      <c r="NYH1218" s="247" t="e">
        <f>NYH1235+NYH1277+NYH1308+NYH1324+NYH1346+NYH1378+NYH1394+NYH1415+NYH1430+NYH1460+#REF!+NYH1500+#REF!+NYH1512+#REF!</f>
        <v>#REF!</v>
      </c>
      <c r="NYI1218" s="241" t="s">
        <v>29</v>
      </c>
      <c r="NYJ1218" s="242" t="s">
        <v>25</v>
      </c>
      <c r="NYK1218" s="243">
        <v>7</v>
      </c>
      <c r="NYL1218" s="243">
        <v>2</v>
      </c>
      <c r="NYM1218" s="244" t="s">
        <v>236</v>
      </c>
      <c r="NYN1218" s="245">
        <v>111</v>
      </c>
      <c r="NYO1218" s="246">
        <v>211</v>
      </c>
      <c r="NYP1218" s="247" t="e">
        <f>NYP1235+NYP1277+NYP1308+NYP1324+NYP1346+NYP1378+NYP1394+NYP1415+NYP1430+NYP1460+#REF!+NYP1500+#REF!+NYP1512+#REF!</f>
        <v>#REF!</v>
      </c>
      <c r="NYQ1218" s="241" t="s">
        <v>29</v>
      </c>
      <c r="NYR1218" s="242" t="s">
        <v>25</v>
      </c>
      <c r="NYS1218" s="243">
        <v>7</v>
      </c>
      <c r="NYT1218" s="243">
        <v>2</v>
      </c>
      <c r="NYU1218" s="244" t="s">
        <v>236</v>
      </c>
      <c r="NYV1218" s="245">
        <v>111</v>
      </c>
      <c r="NYW1218" s="246">
        <v>211</v>
      </c>
      <c r="NYX1218" s="247" t="e">
        <f>NYX1235+NYX1277+NYX1308+NYX1324+NYX1346+NYX1378+NYX1394+NYX1415+NYX1430+NYX1460+#REF!+NYX1500+#REF!+NYX1512+#REF!</f>
        <v>#REF!</v>
      </c>
      <c r="NYY1218" s="241" t="s">
        <v>29</v>
      </c>
      <c r="NYZ1218" s="242" t="s">
        <v>25</v>
      </c>
      <c r="NZA1218" s="243">
        <v>7</v>
      </c>
      <c r="NZB1218" s="243">
        <v>2</v>
      </c>
      <c r="NZC1218" s="244" t="s">
        <v>236</v>
      </c>
      <c r="NZD1218" s="245">
        <v>111</v>
      </c>
      <c r="NZE1218" s="246">
        <v>211</v>
      </c>
      <c r="NZF1218" s="247" t="e">
        <f>NZF1235+NZF1277+NZF1308+NZF1324+NZF1346+NZF1378+NZF1394+NZF1415+NZF1430+NZF1460+#REF!+NZF1500+#REF!+NZF1512+#REF!</f>
        <v>#REF!</v>
      </c>
      <c r="NZG1218" s="241" t="s">
        <v>29</v>
      </c>
      <c r="NZH1218" s="242" t="s">
        <v>25</v>
      </c>
      <c r="NZI1218" s="243">
        <v>7</v>
      </c>
      <c r="NZJ1218" s="243">
        <v>2</v>
      </c>
      <c r="NZK1218" s="244" t="s">
        <v>236</v>
      </c>
      <c r="NZL1218" s="245">
        <v>111</v>
      </c>
      <c r="NZM1218" s="246">
        <v>211</v>
      </c>
      <c r="NZN1218" s="247" t="e">
        <f>NZN1235+NZN1277+NZN1308+NZN1324+NZN1346+NZN1378+NZN1394+NZN1415+NZN1430+NZN1460+#REF!+NZN1500+#REF!+NZN1512+#REF!</f>
        <v>#REF!</v>
      </c>
      <c r="NZO1218" s="241" t="s">
        <v>29</v>
      </c>
      <c r="NZP1218" s="242" t="s">
        <v>25</v>
      </c>
      <c r="NZQ1218" s="243">
        <v>7</v>
      </c>
      <c r="NZR1218" s="243">
        <v>2</v>
      </c>
      <c r="NZS1218" s="244" t="s">
        <v>236</v>
      </c>
      <c r="NZT1218" s="245">
        <v>111</v>
      </c>
      <c r="NZU1218" s="246">
        <v>211</v>
      </c>
      <c r="NZV1218" s="247" t="e">
        <f>NZV1235+NZV1277+NZV1308+NZV1324+NZV1346+NZV1378+NZV1394+NZV1415+NZV1430+NZV1460+#REF!+NZV1500+#REF!+NZV1512+#REF!</f>
        <v>#REF!</v>
      </c>
      <c r="NZW1218" s="241" t="s">
        <v>29</v>
      </c>
      <c r="NZX1218" s="242" t="s">
        <v>25</v>
      </c>
      <c r="NZY1218" s="243">
        <v>7</v>
      </c>
      <c r="NZZ1218" s="243">
        <v>2</v>
      </c>
      <c r="OAA1218" s="244" t="s">
        <v>236</v>
      </c>
      <c r="OAB1218" s="245">
        <v>111</v>
      </c>
      <c r="OAC1218" s="246">
        <v>211</v>
      </c>
      <c r="OAD1218" s="247" t="e">
        <f>OAD1235+OAD1277+OAD1308+OAD1324+OAD1346+OAD1378+OAD1394+OAD1415+OAD1430+OAD1460+#REF!+OAD1500+#REF!+OAD1512+#REF!</f>
        <v>#REF!</v>
      </c>
      <c r="OAE1218" s="241" t="s">
        <v>29</v>
      </c>
      <c r="OAF1218" s="242" t="s">
        <v>25</v>
      </c>
      <c r="OAG1218" s="243">
        <v>7</v>
      </c>
      <c r="OAH1218" s="243">
        <v>2</v>
      </c>
      <c r="OAI1218" s="244" t="s">
        <v>236</v>
      </c>
      <c r="OAJ1218" s="245">
        <v>111</v>
      </c>
      <c r="OAK1218" s="246">
        <v>211</v>
      </c>
      <c r="OAL1218" s="247" t="e">
        <f>OAL1235+OAL1277+OAL1308+OAL1324+OAL1346+OAL1378+OAL1394+OAL1415+OAL1430+OAL1460+#REF!+OAL1500+#REF!+OAL1512+#REF!</f>
        <v>#REF!</v>
      </c>
      <c r="OAM1218" s="241" t="s">
        <v>29</v>
      </c>
      <c r="OAN1218" s="242" t="s">
        <v>25</v>
      </c>
      <c r="OAO1218" s="243">
        <v>7</v>
      </c>
      <c r="OAP1218" s="243">
        <v>2</v>
      </c>
      <c r="OAQ1218" s="244" t="s">
        <v>236</v>
      </c>
      <c r="OAR1218" s="245">
        <v>111</v>
      </c>
      <c r="OAS1218" s="246">
        <v>211</v>
      </c>
      <c r="OAT1218" s="247" t="e">
        <f>OAT1235+OAT1277+OAT1308+OAT1324+OAT1346+OAT1378+OAT1394+OAT1415+OAT1430+OAT1460+#REF!+OAT1500+#REF!+OAT1512+#REF!</f>
        <v>#REF!</v>
      </c>
      <c r="OAU1218" s="241" t="s">
        <v>29</v>
      </c>
      <c r="OAV1218" s="242" t="s">
        <v>25</v>
      </c>
      <c r="OAW1218" s="243">
        <v>7</v>
      </c>
      <c r="OAX1218" s="243">
        <v>2</v>
      </c>
      <c r="OAY1218" s="244" t="s">
        <v>236</v>
      </c>
      <c r="OAZ1218" s="245">
        <v>111</v>
      </c>
      <c r="OBA1218" s="246">
        <v>211</v>
      </c>
      <c r="OBB1218" s="247" t="e">
        <f>OBB1235+OBB1277+OBB1308+OBB1324+OBB1346+OBB1378+OBB1394+OBB1415+OBB1430+OBB1460+#REF!+OBB1500+#REF!+OBB1512+#REF!</f>
        <v>#REF!</v>
      </c>
      <c r="OBC1218" s="241" t="s">
        <v>29</v>
      </c>
      <c r="OBD1218" s="242" t="s">
        <v>25</v>
      </c>
      <c r="OBE1218" s="243">
        <v>7</v>
      </c>
      <c r="OBF1218" s="243">
        <v>2</v>
      </c>
      <c r="OBG1218" s="244" t="s">
        <v>236</v>
      </c>
      <c r="OBH1218" s="245">
        <v>111</v>
      </c>
      <c r="OBI1218" s="246">
        <v>211</v>
      </c>
      <c r="OBJ1218" s="247" t="e">
        <f>OBJ1235+OBJ1277+OBJ1308+OBJ1324+OBJ1346+OBJ1378+OBJ1394+OBJ1415+OBJ1430+OBJ1460+#REF!+OBJ1500+#REF!+OBJ1512+#REF!</f>
        <v>#REF!</v>
      </c>
      <c r="OBK1218" s="241" t="s">
        <v>29</v>
      </c>
      <c r="OBL1218" s="242" t="s">
        <v>25</v>
      </c>
      <c r="OBM1218" s="243">
        <v>7</v>
      </c>
      <c r="OBN1218" s="243">
        <v>2</v>
      </c>
      <c r="OBO1218" s="244" t="s">
        <v>236</v>
      </c>
      <c r="OBP1218" s="245">
        <v>111</v>
      </c>
      <c r="OBQ1218" s="246">
        <v>211</v>
      </c>
      <c r="OBR1218" s="247" t="e">
        <f>OBR1235+OBR1277+OBR1308+OBR1324+OBR1346+OBR1378+OBR1394+OBR1415+OBR1430+OBR1460+#REF!+OBR1500+#REF!+OBR1512+#REF!</f>
        <v>#REF!</v>
      </c>
      <c r="OBS1218" s="241" t="s">
        <v>29</v>
      </c>
      <c r="OBT1218" s="242" t="s">
        <v>25</v>
      </c>
      <c r="OBU1218" s="243">
        <v>7</v>
      </c>
      <c r="OBV1218" s="243">
        <v>2</v>
      </c>
      <c r="OBW1218" s="244" t="s">
        <v>236</v>
      </c>
      <c r="OBX1218" s="245">
        <v>111</v>
      </c>
      <c r="OBY1218" s="246">
        <v>211</v>
      </c>
      <c r="OBZ1218" s="247" t="e">
        <f>OBZ1235+OBZ1277+OBZ1308+OBZ1324+OBZ1346+OBZ1378+OBZ1394+OBZ1415+OBZ1430+OBZ1460+#REF!+OBZ1500+#REF!+OBZ1512+#REF!</f>
        <v>#REF!</v>
      </c>
      <c r="OCA1218" s="241" t="s">
        <v>29</v>
      </c>
      <c r="OCB1218" s="242" t="s">
        <v>25</v>
      </c>
      <c r="OCC1218" s="243">
        <v>7</v>
      </c>
      <c r="OCD1218" s="243">
        <v>2</v>
      </c>
      <c r="OCE1218" s="244" t="s">
        <v>236</v>
      </c>
      <c r="OCF1218" s="245">
        <v>111</v>
      </c>
      <c r="OCG1218" s="246">
        <v>211</v>
      </c>
      <c r="OCH1218" s="247" t="e">
        <f>OCH1235+OCH1277+OCH1308+OCH1324+OCH1346+OCH1378+OCH1394+OCH1415+OCH1430+OCH1460+#REF!+OCH1500+#REF!+OCH1512+#REF!</f>
        <v>#REF!</v>
      </c>
      <c r="OCI1218" s="241" t="s">
        <v>29</v>
      </c>
      <c r="OCJ1218" s="242" t="s">
        <v>25</v>
      </c>
      <c r="OCK1218" s="243">
        <v>7</v>
      </c>
      <c r="OCL1218" s="243">
        <v>2</v>
      </c>
      <c r="OCM1218" s="244" t="s">
        <v>236</v>
      </c>
      <c r="OCN1218" s="245">
        <v>111</v>
      </c>
      <c r="OCO1218" s="246">
        <v>211</v>
      </c>
      <c r="OCP1218" s="247" t="e">
        <f>OCP1235+OCP1277+OCP1308+OCP1324+OCP1346+OCP1378+OCP1394+OCP1415+OCP1430+OCP1460+#REF!+OCP1500+#REF!+OCP1512+#REF!</f>
        <v>#REF!</v>
      </c>
      <c r="OCQ1218" s="241" t="s">
        <v>29</v>
      </c>
      <c r="OCR1218" s="242" t="s">
        <v>25</v>
      </c>
      <c r="OCS1218" s="243">
        <v>7</v>
      </c>
      <c r="OCT1218" s="243">
        <v>2</v>
      </c>
      <c r="OCU1218" s="244" t="s">
        <v>236</v>
      </c>
      <c r="OCV1218" s="245">
        <v>111</v>
      </c>
      <c r="OCW1218" s="246">
        <v>211</v>
      </c>
      <c r="OCX1218" s="247" t="e">
        <f>OCX1235+OCX1277+OCX1308+OCX1324+OCX1346+OCX1378+OCX1394+OCX1415+OCX1430+OCX1460+#REF!+OCX1500+#REF!+OCX1512+#REF!</f>
        <v>#REF!</v>
      </c>
      <c r="OCY1218" s="241" t="s">
        <v>29</v>
      </c>
      <c r="OCZ1218" s="242" t="s">
        <v>25</v>
      </c>
      <c r="ODA1218" s="243">
        <v>7</v>
      </c>
      <c r="ODB1218" s="243">
        <v>2</v>
      </c>
      <c r="ODC1218" s="244" t="s">
        <v>236</v>
      </c>
      <c r="ODD1218" s="245">
        <v>111</v>
      </c>
      <c r="ODE1218" s="246">
        <v>211</v>
      </c>
      <c r="ODF1218" s="247" t="e">
        <f>ODF1235+ODF1277+ODF1308+ODF1324+ODF1346+ODF1378+ODF1394+ODF1415+ODF1430+ODF1460+#REF!+ODF1500+#REF!+ODF1512+#REF!</f>
        <v>#REF!</v>
      </c>
      <c r="ODG1218" s="241" t="s">
        <v>29</v>
      </c>
      <c r="ODH1218" s="242" t="s">
        <v>25</v>
      </c>
      <c r="ODI1218" s="243">
        <v>7</v>
      </c>
      <c r="ODJ1218" s="243">
        <v>2</v>
      </c>
      <c r="ODK1218" s="244" t="s">
        <v>236</v>
      </c>
      <c r="ODL1218" s="245">
        <v>111</v>
      </c>
      <c r="ODM1218" s="246">
        <v>211</v>
      </c>
      <c r="ODN1218" s="247" t="e">
        <f>ODN1235+ODN1277+ODN1308+ODN1324+ODN1346+ODN1378+ODN1394+ODN1415+ODN1430+ODN1460+#REF!+ODN1500+#REF!+ODN1512+#REF!</f>
        <v>#REF!</v>
      </c>
      <c r="ODO1218" s="241" t="s">
        <v>29</v>
      </c>
      <c r="ODP1218" s="242" t="s">
        <v>25</v>
      </c>
      <c r="ODQ1218" s="243">
        <v>7</v>
      </c>
      <c r="ODR1218" s="243">
        <v>2</v>
      </c>
      <c r="ODS1218" s="244" t="s">
        <v>236</v>
      </c>
      <c r="ODT1218" s="245">
        <v>111</v>
      </c>
      <c r="ODU1218" s="246">
        <v>211</v>
      </c>
      <c r="ODV1218" s="247" t="e">
        <f>ODV1235+ODV1277+ODV1308+ODV1324+ODV1346+ODV1378+ODV1394+ODV1415+ODV1430+ODV1460+#REF!+ODV1500+#REF!+ODV1512+#REF!</f>
        <v>#REF!</v>
      </c>
      <c r="ODW1218" s="241" t="s">
        <v>29</v>
      </c>
      <c r="ODX1218" s="242" t="s">
        <v>25</v>
      </c>
      <c r="ODY1218" s="243">
        <v>7</v>
      </c>
      <c r="ODZ1218" s="243">
        <v>2</v>
      </c>
      <c r="OEA1218" s="244" t="s">
        <v>236</v>
      </c>
      <c r="OEB1218" s="245">
        <v>111</v>
      </c>
      <c r="OEC1218" s="246">
        <v>211</v>
      </c>
      <c r="OED1218" s="247" t="e">
        <f>OED1235+OED1277+OED1308+OED1324+OED1346+OED1378+OED1394+OED1415+OED1430+OED1460+#REF!+OED1500+#REF!+OED1512+#REF!</f>
        <v>#REF!</v>
      </c>
      <c r="OEE1218" s="241" t="s">
        <v>29</v>
      </c>
      <c r="OEF1218" s="242" t="s">
        <v>25</v>
      </c>
      <c r="OEG1218" s="243">
        <v>7</v>
      </c>
      <c r="OEH1218" s="243">
        <v>2</v>
      </c>
      <c r="OEI1218" s="244" t="s">
        <v>236</v>
      </c>
      <c r="OEJ1218" s="245">
        <v>111</v>
      </c>
      <c r="OEK1218" s="246">
        <v>211</v>
      </c>
      <c r="OEL1218" s="247" t="e">
        <f>OEL1235+OEL1277+OEL1308+OEL1324+OEL1346+OEL1378+OEL1394+OEL1415+OEL1430+OEL1460+#REF!+OEL1500+#REF!+OEL1512+#REF!</f>
        <v>#REF!</v>
      </c>
      <c r="OEM1218" s="241" t="s">
        <v>29</v>
      </c>
      <c r="OEN1218" s="242" t="s">
        <v>25</v>
      </c>
      <c r="OEO1218" s="243">
        <v>7</v>
      </c>
      <c r="OEP1218" s="243">
        <v>2</v>
      </c>
      <c r="OEQ1218" s="244" t="s">
        <v>236</v>
      </c>
      <c r="OER1218" s="245">
        <v>111</v>
      </c>
      <c r="OES1218" s="246">
        <v>211</v>
      </c>
      <c r="OET1218" s="247" t="e">
        <f>OET1235+OET1277+OET1308+OET1324+OET1346+OET1378+OET1394+OET1415+OET1430+OET1460+#REF!+OET1500+#REF!+OET1512+#REF!</f>
        <v>#REF!</v>
      </c>
      <c r="OEU1218" s="241" t="s">
        <v>29</v>
      </c>
      <c r="OEV1218" s="242" t="s">
        <v>25</v>
      </c>
      <c r="OEW1218" s="243">
        <v>7</v>
      </c>
      <c r="OEX1218" s="243">
        <v>2</v>
      </c>
      <c r="OEY1218" s="244" t="s">
        <v>236</v>
      </c>
      <c r="OEZ1218" s="245">
        <v>111</v>
      </c>
      <c r="OFA1218" s="246">
        <v>211</v>
      </c>
      <c r="OFB1218" s="247" t="e">
        <f>OFB1235+OFB1277+OFB1308+OFB1324+OFB1346+OFB1378+OFB1394+OFB1415+OFB1430+OFB1460+#REF!+OFB1500+#REF!+OFB1512+#REF!</f>
        <v>#REF!</v>
      </c>
      <c r="OFC1218" s="241" t="s">
        <v>29</v>
      </c>
      <c r="OFD1218" s="242" t="s">
        <v>25</v>
      </c>
      <c r="OFE1218" s="243">
        <v>7</v>
      </c>
      <c r="OFF1218" s="243">
        <v>2</v>
      </c>
      <c r="OFG1218" s="244" t="s">
        <v>236</v>
      </c>
      <c r="OFH1218" s="245">
        <v>111</v>
      </c>
      <c r="OFI1218" s="246">
        <v>211</v>
      </c>
      <c r="OFJ1218" s="247" t="e">
        <f>OFJ1235+OFJ1277+OFJ1308+OFJ1324+OFJ1346+OFJ1378+OFJ1394+OFJ1415+OFJ1430+OFJ1460+#REF!+OFJ1500+#REF!+OFJ1512+#REF!</f>
        <v>#REF!</v>
      </c>
      <c r="OFK1218" s="241" t="s">
        <v>29</v>
      </c>
      <c r="OFL1218" s="242" t="s">
        <v>25</v>
      </c>
      <c r="OFM1218" s="243">
        <v>7</v>
      </c>
      <c r="OFN1218" s="243">
        <v>2</v>
      </c>
      <c r="OFO1218" s="244" t="s">
        <v>236</v>
      </c>
      <c r="OFP1218" s="245">
        <v>111</v>
      </c>
      <c r="OFQ1218" s="246">
        <v>211</v>
      </c>
      <c r="OFR1218" s="247" t="e">
        <f>OFR1235+OFR1277+OFR1308+OFR1324+OFR1346+OFR1378+OFR1394+OFR1415+OFR1430+OFR1460+#REF!+OFR1500+#REF!+OFR1512+#REF!</f>
        <v>#REF!</v>
      </c>
      <c r="OFS1218" s="241" t="s">
        <v>29</v>
      </c>
      <c r="OFT1218" s="242" t="s">
        <v>25</v>
      </c>
      <c r="OFU1218" s="243">
        <v>7</v>
      </c>
      <c r="OFV1218" s="243">
        <v>2</v>
      </c>
      <c r="OFW1218" s="244" t="s">
        <v>236</v>
      </c>
      <c r="OFX1218" s="245">
        <v>111</v>
      </c>
      <c r="OFY1218" s="246">
        <v>211</v>
      </c>
      <c r="OFZ1218" s="247" t="e">
        <f>OFZ1235+OFZ1277+OFZ1308+OFZ1324+OFZ1346+OFZ1378+OFZ1394+OFZ1415+OFZ1430+OFZ1460+#REF!+OFZ1500+#REF!+OFZ1512+#REF!</f>
        <v>#REF!</v>
      </c>
      <c r="OGA1218" s="241" t="s">
        <v>29</v>
      </c>
      <c r="OGB1218" s="242" t="s">
        <v>25</v>
      </c>
      <c r="OGC1218" s="243">
        <v>7</v>
      </c>
      <c r="OGD1218" s="243">
        <v>2</v>
      </c>
      <c r="OGE1218" s="244" t="s">
        <v>236</v>
      </c>
      <c r="OGF1218" s="245">
        <v>111</v>
      </c>
      <c r="OGG1218" s="246">
        <v>211</v>
      </c>
      <c r="OGH1218" s="247" t="e">
        <f>OGH1235+OGH1277+OGH1308+OGH1324+OGH1346+OGH1378+OGH1394+OGH1415+OGH1430+OGH1460+#REF!+OGH1500+#REF!+OGH1512+#REF!</f>
        <v>#REF!</v>
      </c>
      <c r="OGI1218" s="241" t="s">
        <v>29</v>
      </c>
      <c r="OGJ1218" s="242" t="s">
        <v>25</v>
      </c>
      <c r="OGK1218" s="243">
        <v>7</v>
      </c>
      <c r="OGL1218" s="243">
        <v>2</v>
      </c>
      <c r="OGM1218" s="244" t="s">
        <v>236</v>
      </c>
      <c r="OGN1218" s="245">
        <v>111</v>
      </c>
      <c r="OGO1218" s="246">
        <v>211</v>
      </c>
      <c r="OGP1218" s="247" t="e">
        <f>OGP1235+OGP1277+OGP1308+OGP1324+OGP1346+OGP1378+OGP1394+OGP1415+OGP1430+OGP1460+#REF!+OGP1500+#REF!+OGP1512+#REF!</f>
        <v>#REF!</v>
      </c>
      <c r="OGQ1218" s="241" t="s">
        <v>29</v>
      </c>
      <c r="OGR1218" s="242" t="s">
        <v>25</v>
      </c>
      <c r="OGS1218" s="243">
        <v>7</v>
      </c>
      <c r="OGT1218" s="243">
        <v>2</v>
      </c>
      <c r="OGU1218" s="244" t="s">
        <v>236</v>
      </c>
      <c r="OGV1218" s="245">
        <v>111</v>
      </c>
      <c r="OGW1218" s="246">
        <v>211</v>
      </c>
      <c r="OGX1218" s="247" t="e">
        <f>OGX1235+OGX1277+OGX1308+OGX1324+OGX1346+OGX1378+OGX1394+OGX1415+OGX1430+OGX1460+#REF!+OGX1500+#REF!+OGX1512+#REF!</f>
        <v>#REF!</v>
      </c>
      <c r="OGY1218" s="241" t="s">
        <v>29</v>
      </c>
      <c r="OGZ1218" s="242" t="s">
        <v>25</v>
      </c>
      <c r="OHA1218" s="243">
        <v>7</v>
      </c>
      <c r="OHB1218" s="243">
        <v>2</v>
      </c>
      <c r="OHC1218" s="244" t="s">
        <v>236</v>
      </c>
      <c r="OHD1218" s="245">
        <v>111</v>
      </c>
      <c r="OHE1218" s="246">
        <v>211</v>
      </c>
      <c r="OHF1218" s="247" t="e">
        <f>OHF1235+OHF1277+OHF1308+OHF1324+OHF1346+OHF1378+OHF1394+OHF1415+OHF1430+OHF1460+#REF!+OHF1500+#REF!+OHF1512+#REF!</f>
        <v>#REF!</v>
      </c>
      <c r="OHG1218" s="241" t="s">
        <v>29</v>
      </c>
      <c r="OHH1218" s="242" t="s">
        <v>25</v>
      </c>
      <c r="OHI1218" s="243">
        <v>7</v>
      </c>
      <c r="OHJ1218" s="243">
        <v>2</v>
      </c>
      <c r="OHK1218" s="244" t="s">
        <v>236</v>
      </c>
      <c r="OHL1218" s="245">
        <v>111</v>
      </c>
      <c r="OHM1218" s="246">
        <v>211</v>
      </c>
      <c r="OHN1218" s="247" t="e">
        <f>OHN1235+OHN1277+OHN1308+OHN1324+OHN1346+OHN1378+OHN1394+OHN1415+OHN1430+OHN1460+#REF!+OHN1500+#REF!+OHN1512+#REF!</f>
        <v>#REF!</v>
      </c>
      <c r="OHO1218" s="241" t="s">
        <v>29</v>
      </c>
      <c r="OHP1218" s="242" t="s">
        <v>25</v>
      </c>
      <c r="OHQ1218" s="243">
        <v>7</v>
      </c>
      <c r="OHR1218" s="243">
        <v>2</v>
      </c>
      <c r="OHS1218" s="244" t="s">
        <v>236</v>
      </c>
      <c r="OHT1218" s="245">
        <v>111</v>
      </c>
      <c r="OHU1218" s="246">
        <v>211</v>
      </c>
      <c r="OHV1218" s="247" t="e">
        <f>OHV1235+OHV1277+OHV1308+OHV1324+OHV1346+OHV1378+OHV1394+OHV1415+OHV1430+OHV1460+#REF!+OHV1500+#REF!+OHV1512+#REF!</f>
        <v>#REF!</v>
      </c>
      <c r="OHW1218" s="241" t="s">
        <v>29</v>
      </c>
      <c r="OHX1218" s="242" t="s">
        <v>25</v>
      </c>
      <c r="OHY1218" s="243">
        <v>7</v>
      </c>
      <c r="OHZ1218" s="243">
        <v>2</v>
      </c>
      <c r="OIA1218" s="244" t="s">
        <v>236</v>
      </c>
      <c r="OIB1218" s="245">
        <v>111</v>
      </c>
      <c r="OIC1218" s="246">
        <v>211</v>
      </c>
      <c r="OID1218" s="247" t="e">
        <f>OID1235+OID1277+OID1308+OID1324+OID1346+OID1378+OID1394+OID1415+OID1430+OID1460+#REF!+OID1500+#REF!+OID1512+#REF!</f>
        <v>#REF!</v>
      </c>
      <c r="OIE1218" s="241" t="s">
        <v>29</v>
      </c>
      <c r="OIF1218" s="242" t="s">
        <v>25</v>
      </c>
      <c r="OIG1218" s="243">
        <v>7</v>
      </c>
      <c r="OIH1218" s="243">
        <v>2</v>
      </c>
      <c r="OII1218" s="244" t="s">
        <v>236</v>
      </c>
      <c r="OIJ1218" s="245">
        <v>111</v>
      </c>
      <c r="OIK1218" s="246">
        <v>211</v>
      </c>
      <c r="OIL1218" s="247" t="e">
        <f>OIL1235+OIL1277+OIL1308+OIL1324+OIL1346+OIL1378+OIL1394+OIL1415+OIL1430+OIL1460+#REF!+OIL1500+#REF!+OIL1512+#REF!</f>
        <v>#REF!</v>
      </c>
      <c r="OIM1218" s="241" t="s">
        <v>29</v>
      </c>
      <c r="OIN1218" s="242" t="s">
        <v>25</v>
      </c>
      <c r="OIO1218" s="243">
        <v>7</v>
      </c>
      <c r="OIP1218" s="243">
        <v>2</v>
      </c>
      <c r="OIQ1218" s="244" t="s">
        <v>236</v>
      </c>
      <c r="OIR1218" s="245">
        <v>111</v>
      </c>
      <c r="OIS1218" s="246">
        <v>211</v>
      </c>
      <c r="OIT1218" s="247" t="e">
        <f>OIT1235+OIT1277+OIT1308+OIT1324+OIT1346+OIT1378+OIT1394+OIT1415+OIT1430+OIT1460+#REF!+OIT1500+#REF!+OIT1512+#REF!</f>
        <v>#REF!</v>
      </c>
      <c r="OIU1218" s="241" t="s">
        <v>29</v>
      </c>
      <c r="OIV1218" s="242" t="s">
        <v>25</v>
      </c>
      <c r="OIW1218" s="243">
        <v>7</v>
      </c>
      <c r="OIX1218" s="243">
        <v>2</v>
      </c>
      <c r="OIY1218" s="244" t="s">
        <v>236</v>
      </c>
      <c r="OIZ1218" s="245">
        <v>111</v>
      </c>
      <c r="OJA1218" s="246">
        <v>211</v>
      </c>
      <c r="OJB1218" s="247" t="e">
        <f>OJB1235+OJB1277+OJB1308+OJB1324+OJB1346+OJB1378+OJB1394+OJB1415+OJB1430+OJB1460+#REF!+OJB1500+#REF!+OJB1512+#REF!</f>
        <v>#REF!</v>
      </c>
      <c r="OJC1218" s="241" t="s">
        <v>29</v>
      </c>
      <c r="OJD1218" s="242" t="s">
        <v>25</v>
      </c>
      <c r="OJE1218" s="243">
        <v>7</v>
      </c>
      <c r="OJF1218" s="243">
        <v>2</v>
      </c>
      <c r="OJG1218" s="244" t="s">
        <v>236</v>
      </c>
      <c r="OJH1218" s="245">
        <v>111</v>
      </c>
      <c r="OJI1218" s="246">
        <v>211</v>
      </c>
      <c r="OJJ1218" s="247" t="e">
        <f>OJJ1235+OJJ1277+OJJ1308+OJJ1324+OJJ1346+OJJ1378+OJJ1394+OJJ1415+OJJ1430+OJJ1460+#REF!+OJJ1500+#REF!+OJJ1512+#REF!</f>
        <v>#REF!</v>
      </c>
      <c r="OJK1218" s="241" t="s">
        <v>29</v>
      </c>
      <c r="OJL1218" s="242" t="s">
        <v>25</v>
      </c>
      <c r="OJM1218" s="243">
        <v>7</v>
      </c>
      <c r="OJN1218" s="243">
        <v>2</v>
      </c>
      <c r="OJO1218" s="244" t="s">
        <v>236</v>
      </c>
      <c r="OJP1218" s="245">
        <v>111</v>
      </c>
      <c r="OJQ1218" s="246">
        <v>211</v>
      </c>
      <c r="OJR1218" s="247" t="e">
        <f>OJR1235+OJR1277+OJR1308+OJR1324+OJR1346+OJR1378+OJR1394+OJR1415+OJR1430+OJR1460+#REF!+OJR1500+#REF!+OJR1512+#REF!</f>
        <v>#REF!</v>
      </c>
      <c r="OJS1218" s="241" t="s">
        <v>29</v>
      </c>
      <c r="OJT1218" s="242" t="s">
        <v>25</v>
      </c>
      <c r="OJU1218" s="243">
        <v>7</v>
      </c>
      <c r="OJV1218" s="243">
        <v>2</v>
      </c>
      <c r="OJW1218" s="244" t="s">
        <v>236</v>
      </c>
      <c r="OJX1218" s="245">
        <v>111</v>
      </c>
      <c r="OJY1218" s="246">
        <v>211</v>
      </c>
      <c r="OJZ1218" s="247" t="e">
        <f>OJZ1235+OJZ1277+OJZ1308+OJZ1324+OJZ1346+OJZ1378+OJZ1394+OJZ1415+OJZ1430+OJZ1460+#REF!+OJZ1500+#REF!+OJZ1512+#REF!</f>
        <v>#REF!</v>
      </c>
      <c r="OKA1218" s="241" t="s">
        <v>29</v>
      </c>
      <c r="OKB1218" s="242" t="s">
        <v>25</v>
      </c>
      <c r="OKC1218" s="243">
        <v>7</v>
      </c>
      <c r="OKD1218" s="243">
        <v>2</v>
      </c>
      <c r="OKE1218" s="244" t="s">
        <v>236</v>
      </c>
      <c r="OKF1218" s="245">
        <v>111</v>
      </c>
      <c r="OKG1218" s="246">
        <v>211</v>
      </c>
      <c r="OKH1218" s="247" t="e">
        <f>OKH1235+OKH1277+OKH1308+OKH1324+OKH1346+OKH1378+OKH1394+OKH1415+OKH1430+OKH1460+#REF!+OKH1500+#REF!+OKH1512+#REF!</f>
        <v>#REF!</v>
      </c>
      <c r="OKI1218" s="241" t="s">
        <v>29</v>
      </c>
      <c r="OKJ1218" s="242" t="s">
        <v>25</v>
      </c>
      <c r="OKK1218" s="243">
        <v>7</v>
      </c>
      <c r="OKL1218" s="243">
        <v>2</v>
      </c>
      <c r="OKM1218" s="244" t="s">
        <v>236</v>
      </c>
      <c r="OKN1218" s="245">
        <v>111</v>
      </c>
      <c r="OKO1218" s="246">
        <v>211</v>
      </c>
      <c r="OKP1218" s="247" t="e">
        <f>OKP1235+OKP1277+OKP1308+OKP1324+OKP1346+OKP1378+OKP1394+OKP1415+OKP1430+OKP1460+#REF!+OKP1500+#REF!+OKP1512+#REF!</f>
        <v>#REF!</v>
      </c>
      <c r="OKQ1218" s="241" t="s">
        <v>29</v>
      </c>
      <c r="OKR1218" s="242" t="s">
        <v>25</v>
      </c>
      <c r="OKS1218" s="243">
        <v>7</v>
      </c>
      <c r="OKT1218" s="243">
        <v>2</v>
      </c>
      <c r="OKU1218" s="244" t="s">
        <v>236</v>
      </c>
      <c r="OKV1218" s="245">
        <v>111</v>
      </c>
      <c r="OKW1218" s="246">
        <v>211</v>
      </c>
      <c r="OKX1218" s="247" t="e">
        <f>OKX1235+OKX1277+OKX1308+OKX1324+OKX1346+OKX1378+OKX1394+OKX1415+OKX1430+OKX1460+#REF!+OKX1500+#REF!+OKX1512+#REF!</f>
        <v>#REF!</v>
      </c>
      <c r="OKY1218" s="241" t="s">
        <v>29</v>
      </c>
      <c r="OKZ1218" s="242" t="s">
        <v>25</v>
      </c>
      <c r="OLA1218" s="243">
        <v>7</v>
      </c>
      <c r="OLB1218" s="243">
        <v>2</v>
      </c>
      <c r="OLC1218" s="244" t="s">
        <v>236</v>
      </c>
      <c r="OLD1218" s="245">
        <v>111</v>
      </c>
      <c r="OLE1218" s="246">
        <v>211</v>
      </c>
      <c r="OLF1218" s="247" t="e">
        <f>OLF1235+OLF1277+OLF1308+OLF1324+OLF1346+OLF1378+OLF1394+OLF1415+OLF1430+OLF1460+#REF!+OLF1500+#REF!+OLF1512+#REF!</f>
        <v>#REF!</v>
      </c>
      <c r="OLG1218" s="241" t="s">
        <v>29</v>
      </c>
      <c r="OLH1218" s="242" t="s">
        <v>25</v>
      </c>
      <c r="OLI1218" s="243">
        <v>7</v>
      </c>
      <c r="OLJ1218" s="243">
        <v>2</v>
      </c>
      <c r="OLK1218" s="244" t="s">
        <v>236</v>
      </c>
      <c r="OLL1218" s="245">
        <v>111</v>
      </c>
      <c r="OLM1218" s="246">
        <v>211</v>
      </c>
      <c r="OLN1218" s="247" t="e">
        <f>OLN1235+OLN1277+OLN1308+OLN1324+OLN1346+OLN1378+OLN1394+OLN1415+OLN1430+OLN1460+#REF!+OLN1500+#REF!+OLN1512+#REF!</f>
        <v>#REF!</v>
      </c>
      <c r="OLO1218" s="241" t="s">
        <v>29</v>
      </c>
      <c r="OLP1218" s="242" t="s">
        <v>25</v>
      </c>
      <c r="OLQ1218" s="243">
        <v>7</v>
      </c>
      <c r="OLR1218" s="243">
        <v>2</v>
      </c>
      <c r="OLS1218" s="244" t="s">
        <v>236</v>
      </c>
      <c r="OLT1218" s="245">
        <v>111</v>
      </c>
      <c r="OLU1218" s="246">
        <v>211</v>
      </c>
      <c r="OLV1218" s="247" t="e">
        <f>OLV1235+OLV1277+OLV1308+OLV1324+OLV1346+OLV1378+OLV1394+OLV1415+OLV1430+OLV1460+#REF!+OLV1500+#REF!+OLV1512+#REF!</f>
        <v>#REF!</v>
      </c>
      <c r="OLW1218" s="241" t="s">
        <v>29</v>
      </c>
      <c r="OLX1218" s="242" t="s">
        <v>25</v>
      </c>
      <c r="OLY1218" s="243">
        <v>7</v>
      </c>
      <c r="OLZ1218" s="243">
        <v>2</v>
      </c>
      <c r="OMA1218" s="244" t="s">
        <v>236</v>
      </c>
      <c r="OMB1218" s="245">
        <v>111</v>
      </c>
      <c r="OMC1218" s="246">
        <v>211</v>
      </c>
      <c r="OMD1218" s="247" t="e">
        <f>OMD1235+OMD1277+OMD1308+OMD1324+OMD1346+OMD1378+OMD1394+OMD1415+OMD1430+OMD1460+#REF!+OMD1500+#REF!+OMD1512+#REF!</f>
        <v>#REF!</v>
      </c>
      <c r="OME1218" s="241" t="s">
        <v>29</v>
      </c>
      <c r="OMF1218" s="242" t="s">
        <v>25</v>
      </c>
      <c r="OMG1218" s="243">
        <v>7</v>
      </c>
      <c r="OMH1218" s="243">
        <v>2</v>
      </c>
      <c r="OMI1218" s="244" t="s">
        <v>236</v>
      </c>
      <c r="OMJ1218" s="245">
        <v>111</v>
      </c>
      <c r="OMK1218" s="246">
        <v>211</v>
      </c>
      <c r="OML1218" s="247" t="e">
        <f>OML1235+OML1277+OML1308+OML1324+OML1346+OML1378+OML1394+OML1415+OML1430+OML1460+#REF!+OML1500+#REF!+OML1512+#REF!</f>
        <v>#REF!</v>
      </c>
      <c r="OMM1218" s="241" t="s">
        <v>29</v>
      </c>
      <c r="OMN1218" s="242" t="s">
        <v>25</v>
      </c>
      <c r="OMO1218" s="243">
        <v>7</v>
      </c>
      <c r="OMP1218" s="243">
        <v>2</v>
      </c>
      <c r="OMQ1218" s="244" t="s">
        <v>236</v>
      </c>
      <c r="OMR1218" s="245">
        <v>111</v>
      </c>
      <c r="OMS1218" s="246">
        <v>211</v>
      </c>
      <c r="OMT1218" s="247" t="e">
        <f>OMT1235+OMT1277+OMT1308+OMT1324+OMT1346+OMT1378+OMT1394+OMT1415+OMT1430+OMT1460+#REF!+OMT1500+#REF!+OMT1512+#REF!</f>
        <v>#REF!</v>
      </c>
      <c r="OMU1218" s="241" t="s">
        <v>29</v>
      </c>
      <c r="OMV1218" s="242" t="s">
        <v>25</v>
      </c>
      <c r="OMW1218" s="243">
        <v>7</v>
      </c>
      <c r="OMX1218" s="243">
        <v>2</v>
      </c>
      <c r="OMY1218" s="244" t="s">
        <v>236</v>
      </c>
      <c r="OMZ1218" s="245">
        <v>111</v>
      </c>
      <c r="ONA1218" s="246">
        <v>211</v>
      </c>
      <c r="ONB1218" s="247" t="e">
        <f>ONB1235+ONB1277+ONB1308+ONB1324+ONB1346+ONB1378+ONB1394+ONB1415+ONB1430+ONB1460+#REF!+ONB1500+#REF!+ONB1512+#REF!</f>
        <v>#REF!</v>
      </c>
      <c r="ONC1218" s="241" t="s">
        <v>29</v>
      </c>
      <c r="OND1218" s="242" t="s">
        <v>25</v>
      </c>
      <c r="ONE1218" s="243">
        <v>7</v>
      </c>
      <c r="ONF1218" s="243">
        <v>2</v>
      </c>
      <c r="ONG1218" s="244" t="s">
        <v>236</v>
      </c>
      <c r="ONH1218" s="245">
        <v>111</v>
      </c>
      <c r="ONI1218" s="246">
        <v>211</v>
      </c>
      <c r="ONJ1218" s="247" t="e">
        <f>ONJ1235+ONJ1277+ONJ1308+ONJ1324+ONJ1346+ONJ1378+ONJ1394+ONJ1415+ONJ1430+ONJ1460+#REF!+ONJ1500+#REF!+ONJ1512+#REF!</f>
        <v>#REF!</v>
      </c>
      <c r="ONK1218" s="241" t="s">
        <v>29</v>
      </c>
      <c r="ONL1218" s="242" t="s">
        <v>25</v>
      </c>
      <c r="ONM1218" s="243">
        <v>7</v>
      </c>
      <c r="ONN1218" s="243">
        <v>2</v>
      </c>
      <c r="ONO1218" s="244" t="s">
        <v>236</v>
      </c>
      <c r="ONP1218" s="245">
        <v>111</v>
      </c>
      <c r="ONQ1218" s="246">
        <v>211</v>
      </c>
      <c r="ONR1218" s="247" t="e">
        <f>ONR1235+ONR1277+ONR1308+ONR1324+ONR1346+ONR1378+ONR1394+ONR1415+ONR1430+ONR1460+#REF!+ONR1500+#REF!+ONR1512+#REF!</f>
        <v>#REF!</v>
      </c>
      <c r="ONS1218" s="241" t="s">
        <v>29</v>
      </c>
      <c r="ONT1218" s="242" t="s">
        <v>25</v>
      </c>
      <c r="ONU1218" s="243">
        <v>7</v>
      </c>
      <c r="ONV1218" s="243">
        <v>2</v>
      </c>
      <c r="ONW1218" s="244" t="s">
        <v>236</v>
      </c>
      <c r="ONX1218" s="245">
        <v>111</v>
      </c>
      <c r="ONY1218" s="246">
        <v>211</v>
      </c>
      <c r="ONZ1218" s="247" t="e">
        <f>ONZ1235+ONZ1277+ONZ1308+ONZ1324+ONZ1346+ONZ1378+ONZ1394+ONZ1415+ONZ1430+ONZ1460+#REF!+ONZ1500+#REF!+ONZ1512+#REF!</f>
        <v>#REF!</v>
      </c>
      <c r="OOA1218" s="241" t="s">
        <v>29</v>
      </c>
      <c r="OOB1218" s="242" t="s">
        <v>25</v>
      </c>
      <c r="OOC1218" s="243">
        <v>7</v>
      </c>
      <c r="OOD1218" s="243">
        <v>2</v>
      </c>
      <c r="OOE1218" s="244" t="s">
        <v>236</v>
      </c>
      <c r="OOF1218" s="245">
        <v>111</v>
      </c>
      <c r="OOG1218" s="246">
        <v>211</v>
      </c>
      <c r="OOH1218" s="247" t="e">
        <f>OOH1235+OOH1277+OOH1308+OOH1324+OOH1346+OOH1378+OOH1394+OOH1415+OOH1430+OOH1460+#REF!+OOH1500+#REF!+OOH1512+#REF!</f>
        <v>#REF!</v>
      </c>
      <c r="OOI1218" s="241" t="s">
        <v>29</v>
      </c>
      <c r="OOJ1218" s="242" t="s">
        <v>25</v>
      </c>
      <c r="OOK1218" s="243">
        <v>7</v>
      </c>
      <c r="OOL1218" s="243">
        <v>2</v>
      </c>
      <c r="OOM1218" s="244" t="s">
        <v>236</v>
      </c>
      <c r="OON1218" s="245">
        <v>111</v>
      </c>
      <c r="OOO1218" s="246">
        <v>211</v>
      </c>
      <c r="OOP1218" s="247" t="e">
        <f>OOP1235+OOP1277+OOP1308+OOP1324+OOP1346+OOP1378+OOP1394+OOP1415+OOP1430+OOP1460+#REF!+OOP1500+#REF!+OOP1512+#REF!</f>
        <v>#REF!</v>
      </c>
      <c r="OOQ1218" s="241" t="s">
        <v>29</v>
      </c>
      <c r="OOR1218" s="242" t="s">
        <v>25</v>
      </c>
      <c r="OOS1218" s="243">
        <v>7</v>
      </c>
      <c r="OOT1218" s="243">
        <v>2</v>
      </c>
      <c r="OOU1218" s="244" t="s">
        <v>236</v>
      </c>
      <c r="OOV1218" s="245">
        <v>111</v>
      </c>
      <c r="OOW1218" s="246">
        <v>211</v>
      </c>
      <c r="OOX1218" s="247" t="e">
        <f>OOX1235+OOX1277+OOX1308+OOX1324+OOX1346+OOX1378+OOX1394+OOX1415+OOX1430+OOX1460+#REF!+OOX1500+#REF!+OOX1512+#REF!</f>
        <v>#REF!</v>
      </c>
      <c r="OOY1218" s="241" t="s">
        <v>29</v>
      </c>
      <c r="OOZ1218" s="242" t="s">
        <v>25</v>
      </c>
      <c r="OPA1218" s="243">
        <v>7</v>
      </c>
      <c r="OPB1218" s="243">
        <v>2</v>
      </c>
      <c r="OPC1218" s="244" t="s">
        <v>236</v>
      </c>
      <c r="OPD1218" s="245">
        <v>111</v>
      </c>
      <c r="OPE1218" s="246">
        <v>211</v>
      </c>
      <c r="OPF1218" s="247" t="e">
        <f>OPF1235+OPF1277+OPF1308+OPF1324+OPF1346+OPF1378+OPF1394+OPF1415+OPF1430+OPF1460+#REF!+OPF1500+#REF!+OPF1512+#REF!</f>
        <v>#REF!</v>
      </c>
      <c r="OPG1218" s="241" t="s">
        <v>29</v>
      </c>
      <c r="OPH1218" s="242" t="s">
        <v>25</v>
      </c>
      <c r="OPI1218" s="243">
        <v>7</v>
      </c>
      <c r="OPJ1218" s="243">
        <v>2</v>
      </c>
      <c r="OPK1218" s="244" t="s">
        <v>236</v>
      </c>
      <c r="OPL1218" s="245">
        <v>111</v>
      </c>
      <c r="OPM1218" s="246">
        <v>211</v>
      </c>
      <c r="OPN1218" s="247" t="e">
        <f>OPN1235+OPN1277+OPN1308+OPN1324+OPN1346+OPN1378+OPN1394+OPN1415+OPN1430+OPN1460+#REF!+OPN1500+#REF!+OPN1512+#REF!</f>
        <v>#REF!</v>
      </c>
      <c r="OPO1218" s="241" t="s">
        <v>29</v>
      </c>
      <c r="OPP1218" s="242" t="s">
        <v>25</v>
      </c>
      <c r="OPQ1218" s="243">
        <v>7</v>
      </c>
      <c r="OPR1218" s="243">
        <v>2</v>
      </c>
      <c r="OPS1218" s="244" t="s">
        <v>236</v>
      </c>
      <c r="OPT1218" s="245">
        <v>111</v>
      </c>
      <c r="OPU1218" s="246">
        <v>211</v>
      </c>
      <c r="OPV1218" s="247" t="e">
        <f>OPV1235+OPV1277+OPV1308+OPV1324+OPV1346+OPV1378+OPV1394+OPV1415+OPV1430+OPV1460+#REF!+OPV1500+#REF!+OPV1512+#REF!</f>
        <v>#REF!</v>
      </c>
      <c r="OPW1218" s="241" t="s">
        <v>29</v>
      </c>
      <c r="OPX1218" s="242" t="s">
        <v>25</v>
      </c>
      <c r="OPY1218" s="243">
        <v>7</v>
      </c>
      <c r="OPZ1218" s="243">
        <v>2</v>
      </c>
      <c r="OQA1218" s="244" t="s">
        <v>236</v>
      </c>
      <c r="OQB1218" s="245">
        <v>111</v>
      </c>
      <c r="OQC1218" s="246">
        <v>211</v>
      </c>
      <c r="OQD1218" s="247" t="e">
        <f>OQD1235+OQD1277+OQD1308+OQD1324+OQD1346+OQD1378+OQD1394+OQD1415+OQD1430+OQD1460+#REF!+OQD1500+#REF!+OQD1512+#REF!</f>
        <v>#REF!</v>
      </c>
      <c r="OQE1218" s="241" t="s">
        <v>29</v>
      </c>
      <c r="OQF1218" s="242" t="s">
        <v>25</v>
      </c>
      <c r="OQG1218" s="243">
        <v>7</v>
      </c>
      <c r="OQH1218" s="243">
        <v>2</v>
      </c>
      <c r="OQI1218" s="244" t="s">
        <v>236</v>
      </c>
      <c r="OQJ1218" s="245">
        <v>111</v>
      </c>
      <c r="OQK1218" s="246">
        <v>211</v>
      </c>
      <c r="OQL1218" s="247" t="e">
        <f>OQL1235+OQL1277+OQL1308+OQL1324+OQL1346+OQL1378+OQL1394+OQL1415+OQL1430+OQL1460+#REF!+OQL1500+#REF!+OQL1512+#REF!</f>
        <v>#REF!</v>
      </c>
      <c r="OQM1218" s="241" t="s">
        <v>29</v>
      </c>
      <c r="OQN1218" s="242" t="s">
        <v>25</v>
      </c>
      <c r="OQO1218" s="243">
        <v>7</v>
      </c>
      <c r="OQP1218" s="243">
        <v>2</v>
      </c>
      <c r="OQQ1218" s="244" t="s">
        <v>236</v>
      </c>
      <c r="OQR1218" s="245">
        <v>111</v>
      </c>
      <c r="OQS1218" s="246">
        <v>211</v>
      </c>
      <c r="OQT1218" s="247" t="e">
        <f>OQT1235+OQT1277+OQT1308+OQT1324+OQT1346+OQT1378+OQT1394+OQT1415+OQT1430+OQT1460+#REF!+OQT1500+#REF!+OQT1512+#REF!</f>
        <v>#REF!</v>
      </c>
      <c r="OQU1218" s="241" t="s">
        <v>29</v>
      </c>
      <c r="OQV1218" s="242" t="s">
        <v>25</v>
      </c>
      <c r="OQW1218" s="243">
        <v>7</v>
      </c>
      <c r="OQX1218" s="243">
        <v>2</v>
      </c>
      <c r="OQY1218" s="244" t="s">
        <v>236</v>
      </c>
      <c r="OQZ1218" s="245">
        <v>111</v>
      </c>
      <c r="ORA1218" s="246">
        <v>211</v>
      </c>
      <c r="ORB1218" s="247" t="e">
        <f>ORB1235+ORB1277+ORB1308+ORB1324+ORB1346+ORB1378+ORB1394+ORB1415+ORB1430+ORB1460+#REF!+ORB1500+#REF!+ORB1512+#REF!</f>
        <v>#REF!</v>
      </c>
      <c r="ORC1218" s="241" t="s">
        <v>29</v>
      </c>
      <c r="ORD1218" s="242" t="s">
        <v>25</v>
      </c>
      <c r="ORE1218" s="243">
        <v>7</v>
      </c>
      <c r="ORF1218" s="243">
        <v>2</v>
      </c>
      <c r="ORG1218" s="244" t="s">
        <v>236</v>
      </c>
      <c r="ORH1218" s="245">
        <v>111</v>
      </c>
      <c r="ORI1218" s="246">
        <v>211</v>
      </c>
      <c r="ORJ1218" s="247" t="e">
        <f>ORJ1235+ORJ1277+ORJ1308+ORJ1324+ORJ1346+ORJ1378+ORJ1394+ORJ1415+ORJ1430+ORJ1460+#REF!+ORJ1500+#REF!+ORJ1512+#REF!</f>
        <v>#REF!</v>
      </c>
      <c r="ORK1218" s="241" t="s">
        <v>29</v>
      </c>
      <c r="ORL1218" s="242" t="s">
        <v>25</v>
      </c>
      <c r="ORM1218" s="243">
        <v>7</v>
      </c>
      <c r="ORN1218" s="243">
        <v>2</v>
      </c>
      <c r="ORO1218" s="244" t="s">
        <v>236</v>
      </c>
      <c r="ORP1218" s="245">
        <v>111</v>
      </c>
      <c r="ORQ1218" s="246">
        <v>211</v>
      </c>
      <c r="ORR1218" s="247" t="e">
        <f>ORR1235+ORR1277+ORR1308+ORR1324+ORR1346+ORR1378+ORR1394+ORR1415+ORR1430+ORR1460+#REF!+ORR1500+#REF!+ORR1512+#REF!</f>
        <v>#REF!</v>
      </c>
      <c r="ORS1218" s="241" t="s">
        <v>29</v>
      </c>
      <c r="ORT1218" s="242" t="s">
        <v>25</v>
      </c>
      <c r="ORU1218" s="243">
        <v>7</v>
      </c>
      <c r="ORV1218" s="243">
        <v>2</v>
      </c>
      <c r="ORW1218" s="244" t="s">
        <v>236</v>
      </c>
      <c r="ORX1218" s="245">
        <v>111</v>
      </c>
      <c r="ORY1218" s="246">
        <v>211</v>
      </c>
      <c r="ORZ1218" s="247" t="e">
        <f>ORZ1235+ORZ1277+ORZ1308+ORZ1324+ORZ1346+ORZ1378+ORZ1394+ORZ1415+ORZ1430+ORZ1460+#REF!+ORZ1500+#REF!+ORZ1512+#REF!</f>
        <v>#REF!</v>
      </c>
      <c r="OSA1218" s="241" t="s">
        <v>29</v>
      </c>
      <c r="OSB1218" s="242" t="s">
        <v>25</v>
      </c>
      <c r="OSC1218" s="243">
        <v>7</v>
      </c>
      <c r="OSD1218" s="243">
        <v>2</v>
      </c>
      <c r="OSE1218" s="244" t="s">
        <v>236</v>
      </c>
      <c r="OSF1218" s="245">
        <v>111</v>
      </c>
      <c r="OSG1218" s="246">
        <v>211</v>
      </c>
      <c r="OSH1218" s="247" t="e">
        <f>OSH1235+OSH1277+OSH1308+OSH1324+OSH1346+OSH1378+OSH1394+OSH1415+OSH1430+OSH1460+#REF!+OSH1500+#REF!+OSH1512+#REF!</f>
        <v>#REF!</v>
      </c>
      <c r="OSI1218" s="241" t="s">
        <v>29</v>
      </c>
      <c r="OSJ1218" s="242" t="s">
        <v>25</v>
      </c>
      <c r="OSK1218" s="243">
        <v>7</v>
      </c>
      <c r="OSL1218" s="243">
        <v>2</v>
      </c>
      <c r="OSM1218" s="244" t="s">
        <v>236</v>
      </c>
      <c r="OSN1218" s="245">
        <v>111</v>
      </c>
      <c r="OSO1218" s="246">
        <v>211</v>
      </c>
      <c r="OSP1218" s="247" t="e">
        <f>OSP1235+OSP1277+OSP1308+OSP1324+OSP1346+OSP1378+OSP1394+OSP1415+OSP1430+OSP1460+#REF!+OSP1500+#REF!+OSP1512+#REF!</f>
        <v>#REF!</v>
      </c>
      <c r="OSQ1218" s="241" t="s">
        <v>29</v>
      </c>
      <c r="OSR1218" s="242" t="s">
        <v>25</v>
      </c>
      <c r="OSS1218" s="243">
        <v>7</v>
      </c>
      <c r="OST1218" s="243">
        <v>2</v>
      </c>
      <c r="OSU1218" s="244" t="s">
        <v>236</v>
      </c>
      <c r="OSV1218" s="245">
        <v>111</v>
      </c>
      <c r="OSW1218" s="246">
        <v>211</v>
      </c>
      <c r="OSX1218" s="247" t="e">
        <f>OSX1235+OSX1277+OSX1308+OSX1324+OSX1346+OSX1378+OSX1394+OSX1415+OSX1430+OSX1460+#REF!+OSX1500+#REF!+OSX1512+#REF!</f>
        <v>#REF!</v>
      </c>
      <c r="OSY1218" s="241" t="s">
        <v>29</v>
      </c>
      <c r="OSZ1218" s="242" t="s">
        <v>25</v>
      </c>
      <c r="OTA1218" s="243">
        <v>7</v>
      </c>
      <c r="OTB1218" s="243">
        <v>2</v>
      </c>
      <c r="OTC1218" s="244" t="s">
        <v>236</v>
      </c>
      <c r="OTD1218" s="245">
        <v>111</v>
      </c>
      <c r="OTE1218" s="246">
        <v>211</v>
      </c>
      <c r="OTF1218" s="247" t="e">
        <f>OTF1235+OTF1277+OTF1308+OTF1324+OTF1346+OTF1378+OTF1394+OTF1415+OTF1430+OTF1460+#REF!+OTF1500+#REF!+OTF1512+#REF!</f>
        <v>#REF!</v>
      </c>
      <c r="OTG1218" s="241" t="s">
        <v>29</v>
      </c>
      <c r="OTH1218" s="242" t="s">
        <v>25</v>
      </c>
      <c r="OTI1218" s="243">
        <v>7</v>
      </c>
      <c r="OTJ1218" s="243">
        <v>2</v>
      </c>
      <c r="OTK1218" s="244" t="s">
        <v>236</v>
      </c>
      <c r="OTL1218" s="245">
        <v>111</v>
      </c>
      <c r="OTM1218" s="246">
        <v>211</v>
      </c>
      <c r="OTN1218" s="247" t="e">
        <f>OTN1235+OTN1277+OTN1308+OTN1324+OTN1346+OTN1378+OTN1394+OTN1415+OTN1430+OTN1460+#REF!+OTN1500+#REF!+OTN1512+#REF!</f>
        <v>#REF!</v>
      </c>
      <c r="OTO1218" s="241" t="s">
        <v>29</v>
      </c>
      <c r="OTP1218" s="242" t="s">
        <v>25</v>
      </c>
      <c r="OTQ1218" s="243">
        <v>7</v>
      </c>
      <c r="OTR1218" s="243">
        <v>2</v>
      </c>
      <c r="OTS1218" s="244" t="s">
        <v>236</v>
      </c>
      <c r="OTT1218" s="245">
        <v>111</v>
      </c>
      <c r="OTU1218" s="246">
        <v>211</v>
      </c>
      <c r="OTV1218" s="247" t="e">
        <f>OTV1235+OTV1277+OTV1308+OTV1324+OTV1346+OTV1378+OTV1394+OTV1415+OTV1430+OTV1460+#REF!+OTV1500+#REF!+OTV1512+#REF!</f>
        <v>#REF!</v>
      </c>
      <c r="OTW1218" s="241" t="s">
        <v>29</v>
      </c>
      <c r="OTX1218" s="242" t="s">
        <v>25</v>
      </c>
      <c r="OTY1218" s="243">
        <v>7</v>
      </c>
      <c r="OTZ1218" s="243">
        <v>2</v>
      </c>
      <c r="OUA1218" s="244" t="s">
        <v>236</v>
      </c>
      <c r="OUB1218" s="245">
        <v>111</v>
      </c>
      <c r="OUC1218" s="246">
        <v>211</v>
      </c>
      <c r="OUD1218" s="247" t="e">
        <f>OUD1235+OUD1277+OUD1308+OUD1324+OUD1346+OUD1378+OUD1394+OUD1415+OUD1430+OUD1460+#REF!+OUD1500+#REF!+OUD1512+#REF!</f>
        <v>#REF!</v>
      </c>
      <c r="OUE1218" s="241" t="s">
        <v>29</v>
      </c>
      <c r="OUF1218" s="242" t="s">
        <v>25</v>
      </c>
      <c r="OUG1218" s="243">
        <v>7</v>
      </c>
      <c r="OUH1218" s="243">
        <v>2</v>
      </c>
      <c r="OUI1218" s="244" t="s">
        <v>236</v>
      </c>
      <c r="OUJ1218" s="245">
        <v>111</v>
      </c>
      <c r="OUK1218" s="246">
        <v>211</v>
      </c>
      <c r="OUL1218" s="247" t="e">
        <f>OUL1235+OUL1277+OUL1308+OUL1324+OUL1346+OUL1378+OUL1394+OUL1415+OUL1430+OUL1460+#REF!+OUL1500+#REF!+OUL1512+#REF!</f>
        <v>#REF!</v>
      </c>
      <c r="OUM1218" s="241" t="s">
        <v>29</v>
      </c>
      <c r="OUN1218" s="242" t="s">
        <v>25</v>
      </c>
      <c r="OUO1218" s="243">
        <v>7</v>
      </c>
      <c r="OUP1218" s="243">
        <v>2</v>
      </c>
      <c r="OUQ1218" s="244" t="s">
        <v>236</v>
      </c>
      <c r="OUR1218" s="245">
        <v>111</v>
      </c>
      <c r="OUS1218" s="246">
        <v>211</v>
      </c>
      <c r="OUT1218" s="247" t="e">
        <f>OUT1235+OUT1277+OUT1308+OUT1324+OUT1346+OUT1378+OUT1394+OUT1415+OUT1430+OUT1460+#REF!+OUT1500+#REF!+OUT1512+#REF!</f>
        <v>#REF!</v>
      </c>
      <c r="OUU1218" s="241" t="s">
        <v>29</v>
      </c>
      <c r="OUV1218" s="242" t="s">
        <v>25</v>
      </c>
      <c r="OUW1218" s="243">
        <v>7</v>
      </c>
      <c r="OUX1218" s="243">
        <v>2</v>
      </c>
      <c r="OUY1218" s="244" t="s">
        <v>236</v>
      </c>
      <c r="OUZ1218" s="245">
        <v>111</v>
      </c>
      <c r="OVA1218" s="246">
        <v>211</v>
      </c>
      <c r="OVB1218" s="247" t="e">
        <f>OVB1235+OVB1277+OVB1308+OVB1324+OVB1346+OVB1378+OVB1394+OVB1415+OVB1430+OVB1460+#REF!+OVB1500+#REF!+OVB1512+#REF!</f>
        <v>#REF!</v>
      </c>
      <c r="OVC1218" s="241" t="s">
        <v>29</v>
      </c>
      <c r="OVD1218" s="242" t="s">
        <v>25</v>
      </c>
      <c r="OVE1218" s="243">
        <v>7</v>
      </c>
      <c r="OVF1218" s="243">
        <v>2</v>
      </c>
      <c r="OVG1218" s="244" t="s">
        <v>236</v>
      </c>
      <c r="OVH1218" s="245">
        <v>111</v>
      </c>
      <c r="OVI1218" s="246">
        <v>211</v>
      </c>
      <c r="OVJ1218" s="247" t="e">
        <f>OVJ1235+OVJ1277+OVJ1308+OVJ1324+OVJ1346+OVJ1378+OVJ1394+OVJ1415+OVJ1430+OVJ1460+#REF!+OVJ1500+#REF!+OVJ1512+#REF!</f>
        <v>#REF!</v>
      </c>
      <c r="OVK1218" s="241" t="s">
        <v>29</v>
      </c>
      <c r="OVL1218" s="242" t="s">
        <v>25</v>
      </c>
      <c r="OVM1218" s="243">
        <v>7</v>
      </c>
      <c r="OVN1218" s="243">
        <v>2</v>
      </c>
      <c r="OVO1218" s="244" t="s">
        <v>236</v>
      </c>
      <c r="OVP1218" s="245">
        <v>111</v>
      </c>
      <c r="OVQ1218" s="246">
        <v>211</v>
      </c>
      <c r="OVR1218" s="247" t="e">
        <f>OVR1235+OVR1277+OVR1308+OVR1324+OVR1346+OVR1378+OVR1394+OVR1415+OVR1430+OVR1460+#REF!+OVR1500+#REF!+OVR1512+#REF!</f>
        <v>#REF!</v>
      </c>
      <c r="OVS1218" s="241" t="s">
        <v>29</v>
      </c>
      <c r="OVT1218" s="242" t="s">
        <v>25</v>
      </c>
      <c r="OVU1218" s="243">
        <v>7</v>
      </c>
      <c r="OVV1218" s="243">
        <v>2</v>
      </c>
      <c r="OVW1218" s="244" t="s">
        <v>236</v>
      </c>
      <c r="OVX1218" s="245">
        <v>111</v>
      </c>
      <c r="OVY1218" s="246">
        <v>211</v>
      </c>
      <c r="OVZ1218" s="247" t="e">
        <f>OVZ1235+OVZ1277+OVZ1308+OVZ1324+OVZ1346+OVZ1378+OVZ1394+OVZ1415+OVZ1430+OVZ1460+#REF!+OVZ1500+#REF!+OVZ1512+#REF!</f>
        <v>#REF!</v>
      </c>
      <c r="OWA1218" s="241" t="s">
        <v>29</v>
      </c>
      <c r="OWB1218" s="242" t="s">
        <v>25</v>
      </c>
      <c r="OWC1218" s="243">
        <v>7</v>
      </c>
      <c r="OWD1218" s="243">
        <v>2</v>
      </c>
      <c r="OWE1218" s="244" t="s">
        <v>236</v>
      </c>
      <c r="OWF1218" s="245">
        <v>111</v>
      </c>
      <c r="OWG1218" s="246">
        <v>211</v>
      </c>
      <c r="OWH1218" s="247" t="e">
        <f>OWH1235+OWH1277+OWH1308+OWH1324+OWH1346+OWH1378+OWH1394+OWH1415+OWH1430+OWH1460+#REF!+OWH1500+#REF!+OWH1512+#REF!</f>
        <v>#REF!</v>
      </c>
      <c r="OWI1218" s="241" t="s">
        <v>29</v>
      </c>
      <c r="OWJ1218" s="242" t="s">
        <v>25</v>
      </c>
      <c r="OWK1218" s="243">
        <v>7</v>
      </c>
      <c r="OWL1218" s="243">
        <v>2</v>
      </c>
      <c r="OWM1218" s="244" t="s">
        <v>236</v>
      </c>
      <c r="OWN1218" s="245">
        <v>111</v>
      </c>
      <c r="OWO1218" s="246">
        <v>211</v>
      </c>
      <c r="OWP1218" s="247" t="e">
        <f>OWP1235+OWP1277+OWP1308+OWP1324+OWP1346+OWP1378+OWP1394+OWP1415+OWP1430+OWP1460+#REF!+OWP1500+#REF!+OWP1512+#REF!</f>
        <v>#REF!</v>
      </c>
      <c r="OWQ1218" s="241" t="s">
        <v>29</v>
      </c>
      <c r="OWR1218" s="242" t="s">
        <v>25</v>
      </c>
      <c r="OWS1218" s="243">
        <v>7</v>
      </c>
      <c r="OWT1218" s="243">
        <v>2</v>
      </c>
      <c r="OWU1218" s="244" t="s">
        <v>236</v>
      </c>
      <c r="OWV1218" s="245">
        <v>111</v>
      </c>
      <c r="OWW1218" s="246">
        <v>211</v>
      </c>
      <c r="OWX1218" s="247" t="e">
        <f>OWX1235+OWX1277+OWX1308+OWX1324+OWX1346+OWX1378+OWX1394+OWX1415+OWX1430+OWX1460+#REF!+OWX1500+#REF!+OWX1512+#REF!</f>
        <v>#REF!</v>
      </c>
      <c r="OWY1218" s="241" t="s">
        <v>29</v>
      </c>
      <c r="OWZ1218" s="242" t="s">
        <v>25</v>
      </c>
      <c r="OXA1218" s="243">
        <v>7</v>
      </c>
      <c r="OXB1218" s="243">
        <v>2</v>
      </c>
      <c r="OXC1218" s="244" t="s">
        <v>236</v>
      </c>
      <c r="OXD1218" s="245">
        <v>111</v>
      </c>
      <c r="OXE1218" s="246">
        <v>211</v>
      </c>
      <c r="OXF1218" s="247" t="e">
        <f>OXF1235+OXF1277+OXF1308+OXF1324+OXF1346+OXF1378+OXF1394+OXF1415+OXF1430+OXF1460+#REF!+OXF1500+#REF!+OXF1512+#REF!</f>
        <v>#REF!</v>
      </c>
      <c r="OXG1218" s="241" t="s">
        <v>29</v>
      </c>
      <c r="OXH1218" s="242" t="s">
        <v>25</v>
      </c>
      <c r="OXI1218" s="243">
        <v>7</v>
      </c>
      <c r="OXJ1218" s="243">
        <v>2</v>
      </c>
      <c r="OXK1218" s="244" t="s">
        <v>236</v>
      </c>
      <c r="OXL1218" s="245">
        <v>111</v>
      </c>
      <c r="OXM1218" s="246">
        <v>211</v>
      </c>
      <c r="OXN1218" s="247" t="e">
        <f>OXN1235+OXN1277+OXN1308+OXN1324+OXN1346+OXN1378+OXN1394+OXN1415+OXN1430+OXN1460+#REF!+OXN1500+#REF!+OXN1512+#REF!</f>
        <v>#REF!</v>
      </c>
      <c r="OXO1218" s="241" t="s">
        <v>29</v>
      </c>
      <c r="OXP1218" s="242" t="s">
        <v>25</v>
      </c>
      <c r="OXQ1218" s="243">
        <v>7</v>
      </c>
      <c r="OXR1218" s="243">
        <v>2</v>
      </c>
      <c r="OXS1218" s="244" t="s">
        <v>236</v>
      </c>
      <c r="OXT1218" s="245">
        <v>111</v>
      </c>
      <c r="OXU1218" s="246">
        <v>211</v>
      </c>
      <c r="OXV1218" s="247" t="e">
        <f>OXV1235+OXV1277+OXV1308+OXV1324+OXV1346+OXV1378+OXV1394+OXV1415+OXV1430+OXV1460+#REF!+OXV1500+#REF!+OXV1512+#REF!</f>
        <v>#REF!</v>
      </c>
      <c r="OXW1218" s="241" t="s">
        <v>29</v>
      </c>
      <c r="OXX1218" s="242" t="s">
        <v>25</v>
      </c>
      <c r="OXY1218" s="243">
        <v>7</v>
      </c>
      <c r="OXZ1218" s="243">
        <v>2</v>
      </c>
      <c r="OYA1218" s="244" t="s">
        <v>236</v>
      </c>
      <c r="OYB1218" s="245">
        <v>111</v>
      </c>
      <c r="OYC1218" s="246">
        <v>211</v>
      </c>
      <c r="OYD1218" s="247" t="e">
        <f>OYD1235+OYD1277+OYD1308+OYD1324+OYD1346+OYD1378+OYD1394+OYD1415+OYD1430+OYD1460+#REF!+OYD1500+#REF!+OYD1512+#REF!</f>
        <v>#REF!</v>
      </c>
      <c r="OYE1218" s="241" t="s">
        <v>29</v>
      </c>
      <c r="OYF1218" s="242" t="s">
        <v>25</v>
      </c>
      <c r="OYG1218" s="243">
        <v>7</v>
      </c>
      <c r="OYH1218" s="243">
        <v>2</v>
      </c>
      <c r="OYI1218" s="244" t="s">
        <v>236</v>
      </c>
      <c r="OYJ1218" s="245">
        <v>111</v>
      </c>
      <c r="OYK1218" s="246">
        <v>211</v>
      </c>
      <c r="OYL1218" s="247" t="e">
        <f>OYL1235+OYL1277+OYL1308+OYL1324+OYL1346+OYL1378+OYL1394+OYL1415+OYL1430+OYL1460+#REF!+OYL1500+#REF!+OYL1512+#REF!</f>
        <v>#REF!</v>
      </c>
      <c r="OYM1218" s="241" t="s">
        <v>29</v>
      </c>
      <c r="OYN1218" s="242" t="s">
        <v>25</v>
      </c>
      <c r="OYO1218" s="243">
        <v>7</v>
      </c>
      <c r="OYP1218" s="243">
        <v>2</v>
      </c>
      <c r="OYQ1218" s="244" t="s">
        <v>236</v>
      </c>
      <c r="OYR1218" s="245">
        <v>111</v>
      </c>
      <c r="OYS1218" s="246">
        <v>211</v>
      </c>
      <c r="OYT1218" s="247" t="e">
        <f>OYT1235+OYT1277+OYT1308+OYT1324+OYT1346+OYT1378+OYT1394+OYT1415+OYT1430+OYT1460+#REF!+OYT1500+#REF!+OYT1512+#REF!</f>
        <v>#REF!</v>
      </c>
      <c r="OYU1218" s="241" t="s">
        <v>29</v>
      </c>
      <c r="OYV1218" s="242" t="s">
        <v>25</v>
      </c>
      <c r="OYW1218" s="243">
        <v>7</v>
      </c>
      <c r="OYX1218" s="243">
        <v>2</v>
      </c>
      <c r="OYY1218" s="244" t="s">
        <v>236</v>
      </c>
      <c r="OYZ1218" s="245">
        <v>111</v>
      </c>
      <c r="OZA1218" s="246">
        <v>211</v>
      </c>
      <c r="OZB1218" s="247" t="e">
        <f>OZB1235+OZB1277+OZB1308+OZB1324+OZB1346+OZB1378+OZB1394+OZB1415+OZB1430+OZB1460+#REF!+OZB1500+#REF!+OZB1512+#REF!</f>
        <v>#REF!</v>
      </c>
      <c r="OZC1218" s="241" t="s">
        <v>29</v>
      </c>
      <c r="OZD1218" s="242" t="s">
        <v>25</v>
      </c>
      <c r="OZE1218" s="243">
        <v>7</v>
      </c>
      <c r="OZF1218" s="243">
        <v>2</v>
      </c>
      <c r="OZG1218" s="244" t="s">
        <v>236</v>
      </c>
      <c r="OZH1218" s="245">
        <v>111</v>
      </c>
      <c r="OZI1218" s="246">
        <v>211</v>
      </c>
      <c r="OZJ1218" s="247" t="e">
        <f>OZJ1235+OZJ1277+OZJ1308+OZJ1324+OZJ1346+OZJ1378+OZJ1394+OZJ1415+OZJ1430+OZJ1460+#REF!+OZJ1500+#REF!+OZJ1512+#REF!</f>
        <v>#REF!</v>
      </c>
      <c r="OZK1218" s="241" t="s">
        <v>29</v>
      </c>
      <c r="OZL1218" s="242" t="s">
        <v>25</v>
      </c>
      <c r="OZM1218" s="243">
        <v>7</v>
      </c>
      <c r="OZN1218" s="243">
        <v>2</v>
      </c>
      <c r="OZO1218" s="244" t="s">
        <v>236</v>
      </c>
      <c r="OZP1218" s="245">
        <v>111</v>
      </c>
      <c r="OZQ1218" s="246">
        <v>211</v>
      </c>
      <c r="OZR1218" s="247" t="e">
        <f>OZR1235+OZR1277+OZR1308+OZR1324+OZR1346+OZR1378+OZR1394+OZR1415+OZR1430+OZR1460+#REF!+OZR1500+#REF!+OZR1512+#REF!</f>
        <v>#REF!</v>
      </c>
      <c r="OZS1218" s="241" t="s">
        <v>29</v>
      </c>
      <c r="OZT1218" s="242" t="s">
        <v>25</v>
      </c>
      <c r="OZU1218" s="243">
        <v>7</v>
      </c>
      <c r="OZV1218" s="243">
        <v>2</v>
      </c>
      <c r="OZW1218" s="244" t="s">
        <v>236</v>
      </c>
      <c r="OZX1218" s="245">
        <v>111</v>
      </c>
      <c r="OZY1218" s="246">
        <v>211</v>
      </c>
      <c r="OZZ1218" s="247" t="e">
        <f>OZZ1235+OZZ1277+OZZ1308+OZZ1324+OZZ1346+OZZ1378+OZZ1394+OZZ1415+OZZ1430+OZZ1460+#REF!+OZZ1500+#REF!+OZZ1512+#REF!</f>
        <v>#REF!</v>
      </c>
      <c r="PAA1218" s="241" t="s">
        <v>29</v>
      </c>
      <c r="PAB1218" s="242" t="s">
        <v>25</v>
      </c>
      <c r="PAC1218" s="243">
        <v>7</v>
      </c>
      <c r="PAD1218" s="243">
        <v>2</v>
      </c>
      <c r="PAE1218" s="244" t="s">
        <v>236</v>
      </c>
      <c r="PAF1218" s="245">
        <v>111</v>
      </c>
      <c r="PAG1218" s="246">
        <v>211</v>
      </c>
      <c r="PAH1218" s="247" t="e">
        <f>PAH1235+PAH1277+PAH1308+PAH1324+PAH1346+PAH1378+PAH1394+PAH1415+PAH1430+PAH1460+#REF!+PAH1500+#REF!+PAH1512+#REF!</f>
        <v>#REF!</v>
      </c>
      <c r="PAI1218" s="241" t="s">
        <v>29</v>
      </c>
      <c r="PAJ1218" s="242" t="s">
        <v>25</v>
      </c>
      <c r="PAK1218" s="243">
        <v>7</v>
      </c>
      <c r="PAL1218" s="243">
        <v>2</v>
      </c>
      <c r="PAM1218" s="244" t="s">
        <v>236</v>
      </c>
      <c r="PAN1218" s="245">
        <v>111</v>
      </c>
      <c r="PAO1218" s="246">
        <v>211</v>
      </c>
      <c r="PAP1218" s="247" t="e">
        <f>PAP1235+PAP1277+PAP1308+PAP1324+PAP1346+PAP1378+PAP1394+PAP1415+PAP1430+PAP1460+#REF!+PAP1500+#REF!+PAP1512+#REF!</f>
        <v>#REF!</v>
      </c>
      <c r="PAQ1218" s="241" t="s">
        <v>29</v>
      </c>
      <c r="PAR1218" s="242" t="s">
        <v>25</v>
      </c>
      <c r="PAS1218" s="243">
        <v>7</v>
      </c>
      <c r="PAT1218" s="243">
        <v>2</v>
      </c>
      <c r="PAU1218" s="244" t="s">
        <v>236</v>
      </c>
      <c r="PAV1218" s="245">
        <v>111</v>
      </c>
      <c r="PAW1218" s="246">
        <v>211</v>
      </c>
      <c r="PAX1218" s="247" t="e">
        <f>PAX1235+PAX1277+PAX1308+PAX1324+PAX1346+PAX1378+PAX1394+PAX1415+PAX1430+PAX1460+#REF!+PAX1500+#REF!+PAX1512+#REF!</f>
        <v>#REF!</v>
      </c>
      <c r="PAY1218" s="241" t="s">
        <v>29</v>
      </c>
      <c r="PAZ1218" s="242" t="s">
        <v>25</v>
      </c>
      <c r="PBA1218" s="243">
        <v>7</v>
      </c>
      <c r="PBB1218" s="243">
        <v>2</v>
      </c>
      <c r="PBC1218" s="244" t="s">
        <v>236</v>
      </c>
      <c r="PBD1218" s="245">
        <v>111</v>
      </c>
      <c r="PBE1218" s="246">
        <v>211</v>
      </c>
      <c r="PBF1218" s="247" t="e">
        <f>PBF1235+PBF1277+PBF1308+PBF1324+PBF1346+PBF1378+PBF1394+PBF1415+PBF1430+PBF1460+#REF!+PBF1500+#REF!+PBF1512+#REF!</f>
        <v>#REF!</v>
      </c>
      <c r="PBG1218" s="241" t="s">
        <v>29</v>
      </c>
      <c r="PBH1218" s="242" t="s">
        <v>25</v>
      </c>
      <c r="PBI1218" s="243">
        <v>7</v>
      </c>
      <c r="PBJ1218" s="243">
        <v>2</v>
      </c>
      <c r="PBK1218" s="244" t="s">
        <v>236</v>
      </c>
      <c r="PBL1218" s="245">
        <v>111</v>
      </c>
      <c r="PBM1218" s="246">
        <v>211</v>
      </c>
      <c r="PBN1218" s="247" t="e">
        <f>PBN1235+PBN1277+PBN1308+PBN1324+PBN1346+PBN1378+PBN1394+PBN1415+PBN1430+PBN1460+#REF!+PBN1500+#REF!+PBN1512+#REF!</f>
        <v>#REF!</v>
      </c>
      <c r="PBO1218" s="241" t="s">
        <v>29</v>
      </c>
      <c r="PBP1218" s="242" t="s">
        <v>25</v>
      </c>
      <c r="PBQ1218" s="243">
        <v>7</v>
      </c>
      <c r="PBR1218" s="243">
        <v>2</v>
      </c>
      <c r="PBS1218" s="244" t="s">
        <v>236</v>
      </c>
      <c r="PBT1218" s="245">
        <v>111</v>
      </c>
      <c r="PBU1218" s="246">
        <v>211</v>
      </c>
      <c r="PBV1218" s="247" t="e">
        <f>PBV1235+PBV1277+PBV1308+PBV1324+PBV1346+PBV1378+PBV1394+PBV1415+PBV1430+PBV1460+#REF!+PBV1500+#REF!+PBV1512+#REF!</f>
        <v>#REF!</v>
      </c>
      <c r="PBW1218" s="241" t="s">
        <v>29</v>
      </c>
      <c r="PBX1218" s="242" t="s">
        <v>25</v>
      </c>
      <c r="PBY1218" s="243">
        <v>7</v>
      </c>
      <c r="PBZ1218" s="243">
        <v>2</v>
      </c>
      <c r="PCA1218" s="244" t="s">
        <v>236</v>
      </c>
      <c r="PCB1218" s="245">
        <v>111</v>
      </c>
      <c r="PCC1218" s="246">
        <v>211</v>
      </c>
      <c r="PCD1218" s="247" t="e">
        <f>PCD1235+PCD1277+PCD1308+PCD1324+PCD1346+PCD1378+PCD1394+PCD1415+PCD1430+PCD1460+#REF!+PCD1500+#REF!+PCD1512+#REF!</f>
        <v>#REF!</v>
      </c>
      <c r="PCE1218" s="241" t="s">
        <v>29</v>
      </c>
      <c r="PCF1218" s="242" t="s">
        <v>25</v>
      </c>
      <c r="PCG1218" s="243">
        <v>7</v>
      </c>
      <c r="PCH1218" s="243">
        <v>2</v>
      </c>
      <c r="PCI1218" s="244" t="s">
        <v>236</v>
      </c>
      <c r="PCJ1218" s="245">
        <v>111</v>
      </c>
      <c r="PCK1218" s="246">
        <v>211</v>
      </c>
      <c r="PCL1218" s="247" t="e">
        <f>PCL1235+PCL1277+PCL1308+PCL1324+PCL1346+PCL1378+PCL1394+PCL1415+PCL1430+PCL1460+#REF!+PCL1500+#REF!+PCL1512+#REF!</f>
        <v>#REF!</v>
      </c>
      <c r="PCM1218" s="241" t="s">
        <v>29</v>
      </c>
      <c r="PCN1218" s="242" t="s">
        <v>25</v>
      </c>
      <c r="PCO1218" s="243">
        <v>7</v>
      </c>
      <c r="PCP1218" s="243">
        <v>2</v>
      </c>
      <c r="PCQ1218" s="244" t="s">
        <v>236</v>
      </c>
      <c r="PCR1218" s="245">
        <v>111</v>
      </c>
      <c r="PCS1218" s="246">
        <v>211</v>
      </c>
      <c r="PCT1218" s="247" t="e">
        <f>PCT1235+PCT1277+PCT1308+PCT1324+PCT1346+PCT1378+PCT1394+PCT1415+PCT1430+PCT1460+#REF!+PCT1500+#REF!+PCT1512+#REF!</f>
        <v>#REF!</v>
      </c>
      <c r="PCU1218" s="241" t="s">
        <v>29</v>
      </c>
      <c r="PCV1218" s="242" t="s">
        <v>25</v>
      </c>
      <c r="PCW1218" s="243">
        <v>7</v>
      </c>
      <c r="PCX1218" s="243">
        <v>2</v>
      </c>
      <c r="PCY1218" s="244" t="s">
        <v>236</v>
      </c>
      <c r="PCZ1218" s="245">
        <v>111</v>
      </c>
      <c r="PDA1218" s="246">
        <v>211</v>
      </c>
      <c r="PDB1218" s="247" t="e">
        <f>PDB1235+PDB1277+PDB1308+PDB1324+PDB1346+PDB1378+PDB1394+PDB1415+PDB1430+PDB1460+#REF!+PDB1500+#REF!+PDB1512+#REF!</f>
        <v>#REF!</v>
      </c>
      <c r="PDC1218" s="241" t="s">
        <v>29</v>
      </c>
      <c r="PDD1218" s="242" t="s">
        <v>25</v>
      </c>
      <c r="PDE1218" s="243">
        <v>7</v>
      </c>
      <c r="PDF1218" s="243">
        <v>2</v>
      </c>
      <c r="PDG1218" s="244" t="s">
        <v>236</v>
      </c>
      <c r="PDH1218" s="245">
        <v>111</v>
      </c>
      <c r="PDI1218" s="246">
        <v>211</v>
      </c>
      <c r="PDJ1218" s="247" t="e">
        <f>PDJ1235+PDJ1277+PDJ1308+PDJ1324+PDJ1346+PDJ1378+PDJ1394+PDJ1415+PDJ1430+PDJ1460+#REF!+PDJ1500+#REF!+PDJ1512+#REF!</f>
        <v>#REF!</v>
      </c>
      <c r="PDK1218" s="241" t="s">
        <v>29</v>
      </c>
      <c r="PDL1218" s="242" t="s">
        <v>25</v>
      </c>
      <c r="PDM1218" s="243">
        <v>7</v>
      </c>
      <c r="PDN1218" s="243">
        <v>2</v>
      </c>
      <c r="PDO1218" s="244" t="s">
        <v>236</v>
      </c>
      <c r="PDP1218" s="245">
        <v>111</v>
      </c>
      <c r="PDQ1218" s="246">
        <v>211</v>
      </c>
      <c r="PDR1218" s="247" t="e">
        <f>PDR1235+PDR1277+PDR1308+PDR1324+PDR1346+PDR1378+PDR1394+PDR1415+PDR1430+PDR1460+#REF!+PDR1500+#REF!+PDR1512+#REF!</f>
        <v>#REF!</v>
      </c>
      <c r="PDS1218" s="241" t="s">
        <v>29</v>
      </c>
      <c r="PDT1218" s="242" t="s">
        <v>25</v>
      </c>
      <c r="PDU1218" s="243">
        <v>7</v>
      </c>
      <c r="PDV1218" s="243">
        <v>2</v>
      </c>
      <c r="PDW1218" s="244" t="s">
        <v>236</v>
      </c>
      <c r="PDX1218" s="245">
        <v>111</v>
      </c>
      <c r="PDY1218" s="246">
        <v>211</v>
      </c>
      <c r="PDZ1218" s="247" t="e">
        <f>PDZ1235+PDZ1277+PDZ1308+PDZ1324+PDZ1346+PDZ1378+PDZ1394+PDZ1415+PDZ1430+PDZ1460+#REF!+PDZ1500+#REF!+PDZ1512+#REF!</f>
        <v>#REF!</v>
      </c>
      <c r="PEA1218" s="241" t="s">
        <v>29</v>
      </c>
      <c r="PEB1218" s="242" t="s">
        <v>25</v>
      </c>
      <c r="PEC1218" s="243">
        <v>7</v>
      </c>
      <c r="PED1218" s="243">
        <v>2</v>
      </c>
      <c r="PEE1218" s="244" t="s">
        <v>236</v>
      </c>
      <c r="PEF1218" s="245">
        <v>111</v>
      </c>
      <c r="PEG1218" s="246">
        <v>211</v>
      </c>
      <c r="PEH1218" s="247" t="e">
        <f>PEH1235+PEH1277+PEH1308+PEH1324+PEH1346+PEH1378+PEH1394+PEH1415+PEH1430+PEH1460+#REF!+PEH1500+#REF!+PEH1512+#REF!</f>
        <v>#REF!</v>
      </c>
      <c r="PEI1218" s="241" t="s">
        <v>29</v>
      </c>
      <c r="PEJ1218" s="242" t="s">
        <v>25</v>
      </c>
      <c r="PEK1218" s="243">
        <v>7</v>
      </c>
      <c r="PEL1218" s="243">
        <v>2</v>
      </c>
      <c r="PEM1218" s="244" t="s">
        <v>236</v>
      </c>
      <c r="PEN1218" s="245">
        <v>111</v>
      </c>
      <c r="PEO1218" s="246">
        <v>211</v>
      </c>
      <c r="PEP1218" s="247" t="e">
        <f>PEP1235+PEP1277+PEP1308+PEP1324+PEP1346+PEP1378+PEP1394+PEP1415+PEP1430+PEP1460+#REF!+PEP1500+#REF!+PEP1512+#REF!</f>
        <v>#REF!</v>
      </c>
      <c r="PEQ1218" s="241" t="s">
        <v>29</v>
      </c>
      <c r="PER1218" s="242" t="s">
        <v>25</v>
      </c>
      <c r="PES1218" s="243">
        <v>7</v>
      </c>
      <c r="PET1218" s="243">
        <v>2</v>
      </c>
      <c r="PEU1218" s="244" t="s">
        <v>236</v>
      </c>
      <c r="PEV1218" s="245">
        <v>111</v>
      </c>
      <c r="PEW1218" s="246">
        <v>211</v>
      </c>
      <c r="PEX1218" s="247" t="e">
        <f>PEX1235+PEX1277+PEX1308+PEX1324+PEX1346+PEX1378+PEX1394+PEX1415+PEX1430+PEX1460+#REF!+PEX1500+#REF!+PEX1512+#REF!</f>
        <v>#REF!</v>
      </c>
      <c r="PEY1218" s="241" t="s">
        <v>29</v>
      </c>
      <c r="PEZ1218" s="242" t="s">
        <v>25</v>
      </c>
      <c r="PFA1218" s="243">
        <v>7</v>
      </c>
      <c r="PFB1218" s="243">
        <v>2</v>
      </c>
      <c r="PFC1218" s="244" t="s">
        <v>236</v>
      </c>
      <c r="PFD1218" s="245">
        <v>111</v>
      </c>
      <c r="PFE1218" s="246">
        <v>211</v>
      </c>
      <c r="PFF1218" s="247" t="e">
        <f>PFF1235+PFF1277+PFF1308+PFF1324+PFF1346+PFF1378+PFF1394+PFF1415+PFF1430+PFF1460+#REF!+PFF1500+#REF!+PFF1512+#REF!</f>
        <v>#REF!</v>
      </c>
      <c r="PFG1218" s="241" t="s">
        <v>29</v>
      </c>
      <c r="PFH1218" s="242" t="s">
        <v>25</v>
      </c>
      <c r="PFI1218" s="243">
        <v>7</v>
      </c>
      <c r="PFJ1218" s="243">
        <v>2</v>
      </c>
      <c r="PFK1218" s="244" t="s">
        <v>236</v>
      </c>
      <c r="PFL1218" s="245">
        <v>111</v>
      </c>
      <c r="PFM1218" s="246">
        <v>211</v>
      </c>
      <c r="PFN1218" s="247" t="e">
        <f>PFN1235+PFN1277+PFN1308+PFN1324+PFN1346+PFN1378+PFN1394+PFN1415+PFN1430+PFN1460+#REF!+PFN1500+#REF!+PFN1512+#REF!</f>
        <v>#REF!</v>
      </c>
      <c r="PFO1218" s="241" t="s">
        <v>29</v>
      </c>
      <c r="PFP1218" s="242" t="s">
        <v>25</v>
      </c>
      <c r="PFQ1218" s="243">
        <v>7</v>
      </c>
      <c r="PFR1218" s="243">
        <v>2</v>
      </c>
      <c r="PFS1218" s="244" t="s">
        <v>236</v>
      </c>
      <c r="PFT1218" s="245">
        <v>111</v>
      </c>
      <c r="PFU1218" s="246">
        <v>211</v>
      </c>
      <c r="PFV1218" s="247" t="e">
        <f>PFV1235+PFV1277+PFV1308+PFV1324+PFV1346+PFV1378+PFV1394+PFV1415+PFV1430+PFV1460+#REF!+PFV1500+#REF!+PFV1512+#REF!</f>
        <v>#REF!</v>
      </c>
      <c r="PFW1218" s="241" t="s">
        <v>29</v>
      </c>
      <c r="PFX1218" s="242" t="s">
        <v>25</v>
      </c>
      <c r="PFY1218" s="243">
        <v>7</v>
      </c>
      <c r="PFZ1218" s="243">
        <v>2</v>
      </c>
      <c r="PGA1218" s="244" t="s">
        <v>236</v>
      </c>
      <c r="PGB1218" s="245">
        <v>111</v>
      </c>
      <c r="PGC1218" s="246">
        <v>211</v>
      </c>
      <c r="PGD1218" s="247" t="e">
        <f>PGD1235+PGD1277+PGD1308+PGD1324+PGD1346+PGD1378+PGD1394+PGD1415+PGD1430+PGD1460+#REF!+PGD1500+#REF!+PGD1512+#REF!</f>
        <v>#REF!</v>
      </c>
      <c r="PGE1218" s="241" t="s">
        <v>29</v>
      </c>
      <c r="PGF1218" s="242" t="s">
        <v>25</v>
      </c>
      <c r="PGG1218" s="243">
        <v>7</v>
      </c>
      <c r="PGH1218" s="243">
        <v>2</v>
      </c>
      <c r="PGI1218" s="244" t="s">
        <v>236</v>
      </c>
      <c r="PGJ1218" s="245">
        <v>111</v>
      </c>
      <c r="PGK1218" s="246">
        <v>211</v>
      </c>
      <c r="PGL1218" s="247" t="e">
        <f>PGL1235+PGL1277+PGL1308+PGL1324+PGL1346+PGL1378+PGL1394+PGL1415+PGL1430+PGL1460+#REF!+PGL1500+#REF!+PGL1512+#REF!</f>
        <v>#REF!</v>
      </c>
      <c r="PGM1218" s="241" t="s">
        <v>29</v>
      </c>
      <c r="PGN1218" s="242" t="s">
        <v>25</v>
      </c>
      <c r="PGO1218" s="243">
        <v>7</v>
      </c>
      <c r="PGP1218" s="243">
        <v>2</v>
      </c>
      <c r="PGQ1218" s="244" t="s">
        <v>236</v>
      </c>
      <c r="PGR1218" s="245">
        <v>111</v>
      </c>
      <c r="PGS1218" s="246">
        <v>211</v>
      </c>
      <c r="PGT1218" s="247" t="e">
        <f>PGT1235+PGT1277+PGT1308+PGT1324+PGT1346+PGT1378+PGT1394+PGT1415+PGT1430+PGT1460+#REF!+PGT1500+#REF!+PGT1512+#REF!</f>
        <v>#REF!</v>
      </c>
      <c r="PGU1218" s="241" t="s">
        <v>29</v>
      </c>
      <c r="PGV1218" s="242" t="s">
        <v>25</v>
      </c>
      <c r="PGW1218" s="243">
        <v>7</v>
      </c>
      <c r="PGX1218" s="243">
        <v>2</v>
      </c>
      <c r="PGY1218" s="244" t="s">
        <v>236</v>
      </c>
      <c r="PGZ1218" s="245">
        <v>111</v>
      </c>
      <c r="PHA1218" s="246">
        <v>211</v>
      </c>
      <c r="PHB1218" s="247" t="e">
        <f>PHB1235+PHB1277+PHB1308+PHB1324+PHB1346+PHB1378+PHB1394+PHB1415+PHB1430+PHB1460+#REF!+PHB1500+#REF!+PHB1512+#REF!</f>
        <v>#REF!</v>
      </c>
      <c r="PHC1218" s="241" t="s">
        <v>29</v>
      </c>
      <c r="PHD1218" s="242" t="s">
        <v>25</v>
      </c>
      <c r="PHE1218" s="243">
        <v>7</v>
      </c>
      <c r="PHF1218" s="243">
        <v>2</v>
      </c>
      <c r="PHG1218" s="244" t="s">
        <v>236</v>
      </c>
      <c r="PHH1218" s="245">
        <v>111</v>
      </c>
      <c r="PHI1218" s="246">
        <v>211</v>
      </c>
      <c r="PHJ1218" s="247" t="e">
        <f>PHJ1235+PHJ1277+PHJ1308+PHJ1324+PHJ1346+PHJ1378+PHJ1394+PHJ1415+PHJ1430+PHJ1460+#REF!+PHJ1500+#REF!+PHJ1512+#REF!</f>
        <v>#REF!</v>
      </c>
      <c r="PHK1218" s="241" t="s">
        <v>29</v>
      </c>
      <c r="PHL1218" s="242" t="s">
        <v>25</v>
      </c>
      <c r="PHM1218" s="243">
        <v>7</v>
      </c>
      <c r="PHN1218" s="243">
        <v>2</v>
      </c>
      <c r="PHO1218" s="244" t="s">
        <v>236</v>
      </c>
      <c r="PHP1218" s="245">
        <v>111</v>
      </c>
      <c r="PHQ1218" s="246">
        <v>211</v>
      </c>
      <c r="PHR1218" s="247" t="e">
        <f>PHR1235+PHR1277+PHR1308+PHR1324+PHR1346+PHR1378+PHR1394+PHR1415+PHR1430+PHR1460+#REF!+PHR1500+#REF!+PHR1512+#REF!</f>
        <v>#REF!</v>
      </c>
      <c r="PHS1218" s="241" t="s">
        <v>29</v>
      </c>
      <c r="PHT1218" s="242" t="s">
        <v>25</v>
      </c>
      <c r="PHU1218" s="243">
        <v>7</v>
      </c>
      <c r="PHV1218" s="243">
        <v>2</v>
      </c>
      <c r="PHW1218" s="244" t="s">
        <v>236</v>
      </c>
      <c r="PHX1218" s="245">
        <v>111</v>
      </c>
      <c r="PHY1218" s="246">
        <v>211</v>
      </c>
      <c r="PHZ1218" s="247" t="e">
        <f>PHZ1235+PHZ1277+PHZ1308+PHZ1324+PHZ1346+PHZ1378+PHZ1394+PHZ1415+PHZ1430+PHZ1460+#REF!+PHZ1500+#REF!+PHZ1512+#REF!</f>
        <v>#REF!</v>
      </c>
      <c r="PIA1218" s="241" t="s">
        <v>29</v>
      </c>
      <c r="PIB1218" s="242" t="s">
        <v>25</v>
      </c>
      <c r="PIC1218" s="243">
        <v>7</v>
      </c>
      <c r="PID1218" s="243">
        <v>2</v>
      </c>
      <c r="PIE1218" s="244" t="s">
        <v>236</v>
      </c>
      <c r="PIF1218" s="245">
        <v>111</v>
      </c>
      <c r="PIG1218" s="246">
        <v>211</v>
      </c>
      <c r="PIH1218" s="247" t="e">
        <f>PIH1235+PIH1277+PIH1308+PIH1324+PIH1346+PIH1378+PIH1394+PIH1415+PIH1430+PIH1460+#REF!+PIH1500+#REF!+PIH1512+#REF!</f>
        <v>#REF!</v>
      </c>
      <c r="PII1218" s="241" t="s">
        <v>29</v>
      </c>
      <c r="PIJ1218" s="242" t="s">
        <v>25</v>
      </c>
      <c r="PIK1218" s="243">
        <v>7</v>
      </c>
      <c r="PIL1218" s="243">
        <v>2</v>
      </c>
      <c r="PIM1218" s="244" t="s">
        <v>236</v>
      </c>
      <c r="PIN1218" s="245">
        <v>111</v>
      </c>
      <c r="PIO1218" s="246">
        <v>211</v>
      </c>
      <c r="PIP1218" s="247" t="e">
        <f>PIP1235+PIP1277+PIP1308+PIP1324+PIP1346+PIP1378+PIP1394+PIP1415+PIP1430+PIP1460+#REF!+PIP1500+#REF!+PIP1512+#REF!</f>
        <v>#REF!</v>
      </c>
      <c r="PIQ1218" s="241" t="s">
        <v>29</v>
      </c>
      <c r="PIR1218" s="242" t="s">
        <v>25</v>
      </c>
      <c r="PIS1218" s="243">
        <v>7</v>
      </c>
      <c r="PIT1218" s="243">
        <v>2</v>
      </c>
      <c r="PIU1218" s="244" t="s">
        <v>236</v>
      </c>
      <c r="PIV1218" s="245">
        <v>111</v>
      </c>
      <c r="PIW1218" s="246">
        <v>211</v>
      </c>
      <c r="PIX1218" s="247" t="e">
        <f>PIX1235+PIX1277+PIX1308+PIX1324+PIX1346+PIX1378+PIX1394+PIX1415+PIX1430+PIX1460+#REF!+PIX1500+#REF!+PIX1512+#REF!</f>
        <v>#REF!</v>
      </c>
      <c r="PIY1218" s="241" t="s">
        <v>29</v>
      </c>
      <c r="PIZ1218" s="242" t="s">
        <v>25</v>
      </c>
      <c r="PJA1218" s="243">
        <v>7</v>
      </c>
      <c r="PJB1218" s="243">
        <v>2</v>
      </c>
      <c r="PJC1218" s="244" t="s">
        <v>236</v>
      </c>
      <c r="PJD1218" s="245">
        <v>111</v>
      </c>
      <c r="PJE1218" s="246">
        <v>211</v>
      </c>
      <c r="PJF1218" s="247" t="e">
        <f>PJF1235+PJF1277+PJF1308+PJF1324+PJF1346+PJF1378+PJF1394+PJF1415+PJF1430+PJF1460+#REF!+PJF1500+#REF!+PJF1512+#REF!</f>
        <v>#REF!</v>
      </c>
      <c r="PJG1218" s="241" t="s">
        <v>29</v>
      </c>
      <c r="PJH1218" s="242" t="s">
        <v>25</v>
      </c>
      <c r="PJI1218" s="243">
        <v>7</v>
      </c>
      <c r="PJJ1218" s="243">
        <v>2</v>
      </c>
      <c r="PJK1218" s="244" t="s">
        <v>236</v>
      </c>
      <c r="PJL1218" s="245">
        <v>111</v>
      </c>
      <c r="PJM1218" s="246">
        <v>211</v>
      </c>
      <c r="PJN1218" s="247" t="e">
        <f>PJN1235+PJN1277+PJN1308+PJN1324+PJN1346+PJN1378+PJN1394+PJN1415+PJN1430+PJN1460+#REF!+PJN1500+#REF!+PJN1512+#REF!</f>
        <v>#REF!</v>
      </c>
      <c r="PJO1218" s="241" t="s">
        <v>29</v>
      </c>
      <c r="PJP1218" s="242" t="s">
        <v>25</v>
      </c>
      <c r="PJQ1218" s="243">
        <v>7</v>
      </c>
      <c r="PJR1218" s="243">
        <v>2</v>
      </c>
      <c r="PJS1218" s="244" t="s">
        <v>236</v>
      </c>
      <c r="PJT1218" s="245">
        <v>111</v>
      </c>
      <c r="PJU1218" s="246">
        <v>211</v>
      </c>
      <c r="PJV1218" s="247" t="e">
        <f>PJV1235+PJV1277+PJV1308+PJV1324+PJV1346+PJV1378+PJV1394+PJV1415+PJV1430+PJV1460+#REF!+PJV1500+#REF!+PJV1512+#REF!</f>
        <v>#REF!</v>
      </c>
      <c r="PJW1218" s="241" t="s">
        <v>29</v>
      </c>
      <c r="PJX1218" s="242" t="s">
        <v>25</v>
      </c>
      <c r="PJY1218" s="243">
        <v>7</v>
      </c>
      <c r="PJZ1218" s="243">
        <v>2</v>
      </c>
      <c r="PKA1218" s="244" t="s">
        <v>236</v>
      </c>
      <c r="PKB1218" s="245">
        <v>111</v>
      </c>
      <c r="PKC1218" s="246">
        <v>211</v>
      </c>
      <c r="PKD1218" s="247" t="e">
        <f>PKD1235+PKD1277+PKD1308+PKD1324+PKD1346+PKD1378+PKD1394+PKD1415+PKD1430+PKD1460+#REF!+PKD1500+#REF!+PKD1512+#REF!</f>
        <v>#REF!</v>
      </c>
      <c r="PKE1218" s="241" t="s">
        <v>29</v>
      </c>
      <c r="PKF1218" s="242" t="s">
        <v>25</v>
      </c>
      <c r="PKG1218" s="243">
        <v>7</v>
      </c>
      <c r="PKH1218" s="243">
        <v>2</v>
      </c>
      <c r="PKI1218" s="244" t="s">
        <v>236</v>
      </c>
      <c r="PKJ1218" s="245">
        <v>111</v>
      </c>
      <c r="PKK1218" s="246">
        <v>211</v>
      </c>
      <c r="PKL1218" s="247" t="e">
        <f>PKL1235+PKL1277+PKL1308+PKL1324+PKL1346+PKL1378+PKL1394+PKL1415+PKL1430+PKL1460+#REF!+PKL1500+#REF!+PKL1512+#REF!</f>
        <v>#REF!</v>
      </c>
      <c r="PKM1218" s="241" t="s">
        <v>29</v>
      </c>
      <c r="PKN1218" s="242" t="s">
        <v>25</v>
      </c>
      <c r="PKO1218" s="243">
        <v>7</v>
      </c>
      <c r="PKP1218" s="243">
        <v>2</v>
      </c>
      <c r="PKQ1218" s="244" t="s">
        <v>236</v>
      </c>
      <c r="PKR1218" s="245">
        <v>111</v>
      </c>
      <c r="PKS1218" s="246">
        <v>211</v>
      </c>
      <c r="PKT1218" s="247" t="e">
        <f>PKT1235+PKT1277+PKT1308+PKT1324+PKT1346+PKT1378+PKT1394+PKT1415+PKT1430+PKT1460+#REF!+PKT1500+#REF!+PKT1512+#REF!</f>
        <v>#REF!</v>
      </c>
      <c r="PKU1218" s="241" t="s">
        <v>29</v>
      </c>
      <c r="PKV1218" s="242" t="s">
        <v>25</v>
      </c>
      <c r="PKW1218" s="243">
        <v>7</v>
      </c>
      <c r="PKX1218" s="243">
        <v>2</v>
      </c>
      <c r="PKY1218" s="244" t="s">
        <v>236</v>
      </c>
      <c r="PKZ1218" s="245">
        <v>111</v>
      </c>
      <c r="PLA1218" s="246">
        <v>211</v>
      </c>
      <c r="PLB1218" s="247" t="e">
        <f>PLB1235+PLB1277+PLB1308+PLB1324+PLB1346+PLB1378+PLB1394+PLB1415+PLB1430+PLB1460+#REF!+PLB1500+#REF!+PLB1512+#REF!</f>
        <v>#REF!</v>
      </c>
      <c r="PLC1218" s="241" t="s">
        <v>29</v>
      </c>
      <c r="PLD1218" s="242" t="s">
        <v>25</v>
      </c>
      <c r="PLE1218" s="243">
        <v>7</v>
      </c>
      <c r="PLF1218" s="243">
        <v>2</v>
      </c>
      <c r="PLG1218" s="244" t="s">
        <v>236</v>
      </c>
      <c r="PLH1218" s="245">
        <v>111</v>
      </c>
      <c r="PLI1218" s="246">
        <v>211</v>
      </c>
      <c r="PLJ1218" s="247" t="e">
        <f>PLJ1235+PLJ1277+PLJ1308+PLJ1324+PLJ1346+PLJ1378+PLJ1394+PLJ1415+PLJ1430+PLJ1460+#REF!+PLJ1500+#REF!+PLJ1512+#REF!</f>
        <v>#REF!</v>
      </c>
      <c r="PLK1218" s="241" t="s">
        <v>29</v>
      </c>
      <c r="PLL1218" s="242" t="s">
        <v>25</v>
      </c>
      <c r="PLM1218" s="243">
        <v>7</v>
      </c>
      <c r="PLN1218" s="243">
        <v>2</v>
      </c>
      <c r="PLO1218" s="244" t="s">
        <v>236</v>
      </c>
      <c r="PLP1218" s="245">
        <v>111</v>
      </c>
      <c r="PLQ1218" s="246">
        <v>211</v>
      </c>
      <c r="PLR1218" s="247" t="e">
        <f>PLR1235+PLR1277+PLR1308+PLR1324+PLR1346+PLR1378+PLR1394+PLR1415+PLR1430+PLR1460+#REF!+PLR1500+#REF!+PLR1512+#REF!</f>
        <v>#REF!</v>
      </c>
      <c r="PLS1218" s="241" t="s">
        <v>29</v>
      </c>
      <c r="PLT1218" s="242" t="s">
        <v>25</v>
      </c>
      <c r="PLU1218" s="243">
        <v>7</v>
      </c>
      <c r="PLV1218" s="243">
        <v>2</v>
      </c>
      <c r="PLW1218" s="244" t="s">
        <v>236</v>
      </c>
      <c r="PLX1218" s="245">
        <v>111</v>
      </c>
      <c r="PLY1218" s="246">
        <v>211</v>
      </c>
      <c r="PLZ1218" s="247" t="e">
        <f>PLZ1235+PLZ1277+PLZ1308+PLZ1324+PLZ1346+PLZ1378+PLZ1394+PLZ1415+PLZ1430+PLZ1460+#REF!+PLZ1500+#REF!+PLZ1512+#REF!</f>
        <v>#REF!</v>
      </c>
      <c r="PMA1218" s="241" t="s">
        <v>29</v>
      </c>
      <c r="PMB1218" s="242" t="s">
        <v>25</v>
      </c>
      <c r="PMC1218" s="243">
        <v>7</v>
      </c>
      <c r="PMD1218" s="243">
        <v>2</v>
      </c>
      <c r="PME1218" s="244" t="s">
        <v>236</v>
      </c>
      <c r="PMF1218" s="245">
        <v>111</v>
      </c>
      <c r="PMG1218" s="246">
        <v>211</v>
      </c>
      <c r="PMH1218" s="247" t="e">
        <f>PMH1235+PMH1277+PMH1308+PMH1324+PMH1346+PMH1378+PMH1394+PMH1415+PMH1430+PMH1460+#REF!+PMH1500+#REF!+PMH1512+#REF!</f>
        <v>#REF!</v>
      </c>
      <c r="PMI1218" s="241" t="s">
        <v>29</v>
      </c>
      <c r="PMJ1218" s="242" t="s">
        <v>25</v>
      </c>
      <c r="PMK1218" s="243">
        <v>7</v>
      </c>
      <c r="PML1218" s="243">
        <v>2</v>
      </c>
      <c r="PMM1218" s="244" t="s">
        <v>236</v>
      </c>
      <c r="PMN1218" s="245">
        <v>111</v>
      </c>
      <c r="PMO1218" s="246">
        <v>211</v>
      </c>
      <c r="PMP1218" s="247" t="e">
        <f>PMP1235+PMP1277+PMP1308+PMP1324+PMP1346+PMP1378+PMP1394+PMP1415+PMP1430+PMP1460+#REF!+PMP1500+#REF!+PMP1512+#REF!</f>
        <v>#REF!</v>
      </c>
      <c r="PMQ1218" s="241" t="s">
        <v>29</v>
      </c>
      <c r="PMR1218" s="242" t="s">
        <v>25</v>
      </c>
      <c r="PMS1218" s="243">
        <v>7</v>
      </c>
      <c r="PMT1218" s="243">
        <v>2</v>
      </c>
      <c r="PMU1218" s="244" t="s">
        <v>236</v>
      </c>
      <c r="PMV1218" s="245">
        <v>111</v>
      </c>
      <c r="PMW1218" s="246">
        <v>211</v>
      </c>
      <c r="PMX1218" s="247" t="e">
        <f>PMX1235+PMX1277+PMX1308+PMX1324+PMX1346+PMX1378+PMX1394+PMX1415+PMX1430+PMX1460+#REF!+PMX1500+#REF!+PMX1512+#REF!</f>
        <v>#REF!</v>
      </c>
      <c r="PMY1218" s="241" t="s">
        <v>29</v>
      </c>
      <c r="PMZ1218" s="242" t="s">
        <v>25</v>
      </c>
      <c r="PNA1218" s="243">
        <v>7</v>
      </c>
      <c r="PNB1218" s="243">
        <v>2</v>
      </c>
      <c r="PNC1218" s="244" t="s">
        <v>236</v>
      </c>
      <c r="PND1218" s="245">
        <v>111</v>
      </c>
      <c r="PNE1218" s="246">
        <v>211</v>
      </c>
      <c r="PNF1218" s="247" t="e">
        <f>PNF1235+PNF1277+PNF1308+PNF1324+PNF1346+PNF1378+PNF1394+PNF1415+PNF1430+PNF1460+#REF!+PNF1500+#REF!+PNF1512+#REF!</f>
        <v>#REF!</v>
      </c>
      <c r="PNG1218" s="241" t="s">
        <v>29</v>
      </c>
      <c r="PNH1218" s="242" t="s">
        <v>25</v>
      </c>
      <c r="PNI1218" s="243">
        <v>7</v>
      </c>
      <c r="PNJ1218" s="243">
        <v>2</v>
      </c>
      <c r="PNK1218" s="244" t="s">
        <v>236</v>
      </c>
      <c r="PNL1218" s="245">
        <v>111</v>
      </c>
      <c r="PNM1218" s="246">
        <v>211</v>
      </c>
      <c r="PNN1218" s="247" t="e">
        <f>PNN1235+PNN1277+PNN1308+PNN1324+PNN1346+PNN1378+PNN1394+PNN1415+PNN1430+PNN1460+#REF!+PNN1500+#REF!+PNN1512+#REF!</f>
        <v>#REF!</v>
      </c>
      <c r="PNO1218" s="241" t="s">
        <v>29</v>
      </c>
      <c r="PNP1218" s="242" t="s">
        <v>25</v>
      </c>
      <c r="PNQ1218" s="243">
        <v>7</v>
      </c>
      <c r="PNR1218" s="243">
        <v>2</v>
      </c>
      <c r="PNS1218" s="244" t="s">
        <v>236</v>
      </c>
      <c r="PNT1218" s="245">
        <v>111</v>
      </c>
      <c r="PNU1218" s="246">
        <v>211</v>
      </c>
      <c r="PNV1218" s="247" t="e">
        <f>PNV1235+PNV1277+PNV1308+PNV1324+PNV1346+PNV1378+PNV1394+PNV1415+PNV1430+PNV1460+#REF!+PNV1500+#REF!+PNV1512+#REF!</f>
        <v>#REF!</v>
      </c>
      <c r="PNW1218" s="241" t="s">
        <v>29</v>
      </c>
      <c r="PNX1218" s="242" t="s">
        <v>25</v>
      </c>
      <c r="PNY1218" s="243">
        <v>7</v>
      </c>
      <c r="PNZ1218" s="243">
        <v>2</v>
      </c>
      <c r="POA1218" s="244" t="s">
        <v>236</v>
      </c>
      <c r="POB1218" s="245">
        <v>111</v>
      </c>
      <c r="POC1218" s="246">
        <v>211</v>
      </c>
      <c r="POD1218" s="247" t="e">
        <f>POD1235+POD1277+POD1308+POD1324+POD1346+POD1378+POD1394+POD1415+POD1430+POD1460+#REF!+POD1500+#REF!+POD1512+#REF!</f>
        <v>#REF!</v>
      </c>
      <c r="POE1218" s="241" t="s">
        <v>29</v>
      </c>
      <c r="POF1218" s="242" t="s">
        <v>25</v>
      </c>
      <c r="POG1218" s="243">
        <v>7</v>
      </c>
      <c r="POH1218" s="243">
        <v>2</v>
      </c>
      <c r="POI1218" s="244" t="s">
        <v>236</v>
      </c>
      <c r="POJ1218" s="245">
        <v>111</v>
      </c>
      <c r="POK1218" s="246">
        <v>211</v>
      </c>
      <c r="POL1218" s="247" t="e">
        <f>POL1235+POL1277+POL1308+POL1324+POL1346+POL1378+POL1394+POL1415+POL1430+POL1460+#REF!+POL1500+#REF!+POL1512+#REF!</f>
        <v>#REF!</v>
      </c>
      <c r="POM1218" s="241" t="s">
        <v>29</v>
      </c>
      <c r="PON1218" s="242" t="s">
        <v>25</v>
      </c>
      <c r="POO1218" s="243">
        <v>7</v>
      </c>
      <c r="POP1218" s="243">
        <v>2</v>
      </c>
      <c r="POQ1218" s="244" t="s">
        <v>236</v>
      </c>
      <c r="POR1218" s="245">
        <v>111</v>
      </c>
      <c r="POS1218" s="246">
        <v>211</v>
      </c>
      <c r="POT1218" s="247" t="e">
        <f>POT1235+POT1277+POT1308+POT1324+POT1346+POT1378+POT1394+POT1415+POT1430+POT1460+#REF!+POT1500+#REF!+POT1512+#REF!</f>
        <v>#REF!</v>
      </c>
      <c r="POU1218" s="241" t="s">
        <v>29</v>
      </c>
      <c r="POV1218" s="242" t="s">
        <v>25</v>
      </c>
      <c r="POW1218" s="243">
        <v>7</v>
      </c>
      <c r="POX1218" s="243">
        <v>2</v>
      </c>
      <c r="POY1218" s="244" t="s">
        <v>236</v>
      </c>
      <c r="POZ1218" s="245">
        <v>111</v>
      </c>
      <c r="PPA1218" s="246">
        <v>211</v>
      </c>
      <c r="PPB1218" s="247" t="e">
        <f>PPB1235+PPB1277+PPB1308+PPB1324+PPB1346+PPB1378+PPB1394+PPB1415+PPB1430+PPB1460+#REF!+PPB1500+#REF!+PPB1512+#REF!</f>
        <v>#REF!</v>
      </c>
      <c r="PPC1218" s="241" t="s">
        <v>29</v>
      </c>
      <c r="PPD1218" s="242" t="s">
        <v>25</v>
      </c>
      <c r="PPE1218" s="243">
        <v>7</v>
      </c>
      <c r="PPF1218" s="243">
        <v>2</v>
      </c>
      <c r="PPG1218" s="244" t="s">
        <v>236</v>
      </c>
      <c r="PPH1218" s="245">
        <v>111</v>
      </c>
      <c r="PPI1218" s="246">
        <v>211</v>
      </c>
      <c r="PPJ1218" s="247" t="e">
        <f>PPJ1235+PPJ1277+PPJ1308+PPJ1324+PPJ1346+PPJ1378+PPJ1394+PPJ1415+PPJ1430+PPJ1460+#REF!+PPJ1500+#REF!+PPJ1512+#REF!</f>
        <v>#REF!</v>
      </c>
      <c r="PPK1218" s="241" t="s">
        <v>29</v>
      </c>
      <c r="PPL1218" s="242" t="s">
        <v>25</v>
      </c>
      <c r="PPM1218" s="243">
        <v>7</v>
      </c>
      <c r="PPN1218" s="243">
        <v>2</v>
      </c>
      <c r="PPO1218" s="244" t="s">
        <v>236</v>
      </c>
      <c r="PPP1218" s="245">
        <v>111</v>
      </c>
      <c r="PPQ1218" s="246">
        <v>211</v>
      </c>
      <c r="PPR1218" s="247" t="e">
        <f>PPR1235+PPR1277+PPR1308+PPR1324+PPR1346+PPR1378+PPR1394+PPR1415+PPR1430+PPR1460+#REF!+PPR1500+#REF!+PPR1512+#REF!</f>
        <v>#REF!</v>
      </c>
      <c r="PPS1218" s="241" t="s">
        <v>29</v>
      </c>
      <c r="PPT1218" s="242" t="s">
        <v>25</v>
      </c>
      <c r="PPU1218" s="243">
        <v>7</v>
      </c>
      <c r="PPV1218" s="243">
        <v>2</v>
      </c>
      <c r="PPW1218" s="244" t="s">
        <v>236</v>
      </c>
      <c r="PPX1218" s="245">
        <v>111</v>
      </c>
      <c r="PPY1218" s="246">
        <v>211</v>
      </c>
      <c r="PPZ1218" s="247" t="e">
        <f>PPZ1235+PPZ1277+PPZ1308+PPZ1324+PPZ1346+PPZ1378+PPZ1394+PPZ1415+PPZ1430+PPZ1460+#REF!+PPZ1500+#REF!+PPZ1512+#REF!</f>
        <v>#REF!</v>
      </c>
      <c r="PQA1218" s="241" t="s">
        <v>29</v>
      </c>
      <c r="PQB1218" s="242" t="s">
        <v>25</v>
      </c>
      <c r="PQC1218" s="243">
        <v>7</v>
      </c>
      <c r="PQD1218" s="243">
        <v>2</v>
      </c>
      <c r="PQE1218" s="244" t="s">
        <v>236</v>
      </c>
      <c r="PQF1218" s="245">
        <v>111</v>
      </c>
      <c r="PQG1218" s="246">
        <v>211</v>
      </c>
      <c r="PQH1218" s="247" t="e">
        <f>PQH1235+PQH1277+PQH1308+PQH1324+PQH1346+PQH1378+PQH1394+PQH1415+PQH1430+PQH1460+#REF!+PQH1500+#REF!+PQH1512+#REF!</f>
        <v>#REF!</v>
      </c>
      <c r="PQI1218" s="241" t="s">
        <v>29</v>
      </c>
      <c r="PQJ1218" s="242" t="s">
        <v>25</v>
      </c>
      <c r="PQK1218" s="243">
        <v>7</v>
      </c>
      <c r="PQL1218" s="243">
        <v>2</v>
      </c>
      <c r="PQM1218" s="244" t="s">
        <v>236</v>
      </c>
      <c r="PQN1218" s="245">
        <v>111</v>
      </c>
      <c r="PQO1218" s="246">
        <v>211</v>
      </c>
      <c r="PQP1218" s="247" t="e">
        <f>PQP1235+PQP1277+PQP1308+PQP1324+PQP1346+PQP1378+PQP1394+PQP1415+PQP1430+PQP1460+#REF!+PQP1500+#REF!+PQP1512+#REF!</f>
        <v>#REF!</v>
      </c>
      <c r="PQQ1218" s="241" t="s">
        <v>29</v>
      </c>
      <c r="PQR1218" s="242" t="s">
        <v>25</v>
      </c>
      <c r="PQS1218" s="243">
        <v>7</v>
      </c>
      <c r="PQT1218" s="243">
        <v>2</v>
      </c>
      <c r="PQU1218" s="244" t="s">
        <v>236</v>
      </c>
      <c r="PQV1218" s="245">
        <v>111</v>
      </c>
      <c r="PQW1218" s="246">
        <v>211</v>
      </c>
      <c r="PQX1218" s="247" t="e">
        <f>PQX1235+PQX1277+PQX1308+PQX1324+PQX1346+PQX1378+PQX1394+PQX1415+PQX1430+PQX1460+#REF!+PQX1500+#REF!+PQX1512+#REF!</f>
        <v>#REF!</v>
      </c>
      <c r="PQY1218" s="241" t="s">
        <v>29</v>
      </c>
      <c r="PQZ1218" s="242" t="s">
        <v>25</v>
      </c>
      <c r="PRA1218" s="243">
        <v>7</v>
      </c>
      <c r="PRB1218" s="243">
        <v>2</v>
      </c>
      <c r="PRC1218" s="244" t="s">
        <v>236</v>
      </c>
      <c r="PRD1218" s="245">
        <v>111</v>
      </c>
      <c r="PRE1218" s="246">
        <v>211</v>
      </c>
      <c r="PRF1218" s="247" t="e">
        <f>PRF1235+PRF1277+PRF1308+PRF1324+PRF1346+PRF1378+PRF1394+PRF1415+PRF1430+PRF1460+#REF!+PRF1500+#REF!+PRF1512+#REF!</f>
        <v>#REF!</v>
      </c>
      <c r="PRG1218" s="241" t="s">
        <v>29</v>
      </c>
      <c r="PRH1218" s="242" t="s">
        <v>25</v>
      </c>
      <c r="PRI1218" s="243">
        <v>7</v>
      </c>
      <c r="PRJ1218" s="243">
        <v>2</v>
      </c>
      <c r="PRK1218" s="244" t="s">
        <v>236</v>
      </c>
      <c r="PRL1218" s="245">
        <v>111</v>
      </c>
      <c r="PRM1218" s="246">
        <v>211</v>
      </c>
      <c r="PRN1218" s="247" t="e">
        <f>PRN1235+PRN1277+PRN1308+PRN1324+PRN1346+PRN1378+PRN1394+PRN1415+PRN1430+PRN1460+#REF!+PRN1500+#REF!+PRN1512+#REF!</f>
        <v>#REF!</v>
      </c>
      <c r="PRO1218" s="241" t="s">
        <v>29</v>
      </c>
      <c r="PRP1218" s="242" t="s">
        <v>25</v>
      </c>
      <c r="PRQ1218" s="243">
        <v>7</v>
      </c>
      <c r="PRR1218" s="243">
        <v>2</v>
      </c>
      <c r="PRS1218" s="244" t="s">
        <v>236</v>
      </c>
      <c r="PRT1218" s="245">
        <v>111</v>
      </c>
      <c r="PRU1218" s="246">
        <v>211</v>
      </c>
      <c r="PRV1218" s="247" t="e">
        <f>PRV1235+PRV1277+PRV1308+PRV1324+PRV1346+PRV1378+PRV1394+PRV1415+PRV1430+PRV1460+#REF!+PRV1500+#REF!+PRV1512+#REF!</f>
        <v>#REF!</v>
      </c>
      <c r="PRW1218" s="241" t="s">
        <v>29</v>
      </c>
      <c r="PRX1218" s="242" t="s">
        <v>25</v>
      </c>
      <c r="PRY1218" s="243">
        <v>7</v>
      </c>
      <c r="PRZ1218" s="243">
        <v>2</v>
      </c>
      <c r="PSA1218" s="244" t="s">
        <v>236</v>
      </c>
      <c r="PSB1218" s="245">
        <v>111</v>
      </c>
      <c r="PSC1218" s="246">
        <v>211</v>
      </c>
      <c r="PSD1218" s="247" t="e">
        <f>PSD1235+PSD1277+PSD1308+PSD1324+PSD1346+PSD1378+PSD1394+PSD1415+PSD1430+PSD1460+#REF!+PSD1500+#REF!+PSD1512+#REF!</f>
        <v>#REF!</v>
      </c>
      <c r="PSE1218" s="241" t="s">
        <v>29</v>
      </c>
      <c r="PSF1218" s="242" t="s">
        <v>25</v>
      </c>
      <c r="PSG1218" s="243">
        <v>7</v>
      </c>
      <c r="PSH1218" s="243">
        <v>2</v>
      </c>
      <c r="PSI1218" s="244" t="s">
        <v>236</v>
      </c>
      <c r="PSJ1218" s="245">
        <v>111</v>
      </c>
      <c r="PSK1218" s="246">
        <v>211</v>
      </c>
      <c r="PSL1218" s="247" t="e">
        <f>PSL1235+PSL1277+PSL1308+PSL1324+PSL1346+PSL1378+PSL1394+PSL1415+PSL1430+PSL1460+#REF!+PSL1500+#REF!+PSL1512+#REF!</f>
        <v>#REF!</v>
      </c>
      <c r="PSM1218" s="241" t="s">
        <v>29</v>
      </c>
      <c r="PSN1218" s="242" t="s">
        <v>25</v>
      </c>
      <c r="PSO1218" s="243">
        <v>7</v>
      </c>
      <c r="PSP1218" s="243">
        <v>2</v>
      </c>
      <c r="PSQ1218" s="244" t="s">
        <v>236</v>
      </c>
      <c r="PSR1218" s="245">
        <v>111</v>
      </c>
      <c r="PSS1218" s="246">
        <v>211</v>
      </c>
      <c r="PST1218" s="247" t="e">
        <f>PST1235+PST1277+PST1308+PST1324+PST1346+PST1378+PST1394+PST1415+PST1430+PST1460+#REF!+PST1500+#REF!+PST1512+#REF!</f>
        <v>#REF!</v>
      </c>
      <c r="PSU1218" s="241" t="s">
        <v>29</v>
      </c>
      <c r="PSV1218" s="242" t="s">
        <v>25</v>
      </c>
      <c r="PSW1218" s="243">
        <v>7</v>
      </c>
      <c r="PSX1218" s="243">
        <v>2</v>
      </c>
      <c r="PSY1218" s="244" t="s">
        <v>236</v>
      </c>
      <c r="PSZ1218" s="245">
        <v>111</v>
      </c>
      <c r="PTA1218" s="246">
        <v>211</v>
      </c>
      <c r="PTB1218" s="247" t="e">
        <f>PTB1235+PTB1277+PTB1308+PTB1324+PTB1346+PTB1378+PTB1394+PTB1415+PTB1430+PTB1460+#REF!+PTB1500+#REF!+PTB1512+#REF!</f>
        <v>#REF!</v>
      </c>
      <c r="PTC1218" s="241" t="s">
        <v>29</v>
      </c>
      <c r="PTD1218" s="242" t="s">
        <v>25</v>
      </c>
      <c r="PTE1218" s="243">
        <v>7</v>
      </c>
      <c r="PTF1218" s="243">
        <v>2</v>
      </c>
      <c r="PTG1218" s="244" t="s">
        <v>236</v>
      </c>
      <c r="PTH1218" s="245">
        <v>111</v>
      </c>
      <c r="PTI1218" s="246">
        <v>211</v>
      </c>
      <c r="PTJ1218" s="247" t="e">
        <f>PTJ1235+PTJ1277+PTJ1308+PTJ1324+PTJ1346+PTJ1378+PTJ1394+PTJ1415+PTJ1430+PTJ1460+#REF!+PTJ1500+#REF!+PTJ1512+#REF!</f>
        <v>#REF!</v>
      </c>
      <c r="PTK1218" s="241" t="s">
        <v>29</v>
      </c>
      <c r="PTL1218" s="242" t="s">
        <v>25</v>
      </c>
      <c r="PTM1218" s="243">
        <v>7</v>
      </c>
      <c r="PTN1218" s="243">
        <v>2</v>
      </c>
      <c r="PTO1218" s="244" t="s">
        <v>236</v>
      </c>
      <c r="PTP1218" s="245">
        <v>111</v>
      </c>
      <c r="PTQ1218" s="246">
        <v>211</v>
      </c>
      <c r="PTR1218" s="247" t="e">
        <f>PTR1235+PTR1277+PTR1308+PTR1324+PTR1346+PTR1378+PTR1394+PTR1415+PTR1430+PTR1460+#REF!+PTR1500+#REF!+PTR1512+#REF!</f>
        <v>#REF!</v>
      </c>
      <c r="PTS1218" s="241" t="s">
        <v>29</v>
      </c>
      <c r="PTT1218" s="242" t="s">
        <v>25</v>
      </c>
      <c r="PTU1218" s="243">
        <v>7</v>
      </c>
      <c r="PTV1218" s="243">
        <v>2</v>
      </c>
      <c r="PTW1218" s="244" t="s">
        <v>236</v>
      </c>
      <c r="PTX1218" s="245">
        <v>111</v>
      </c>
      <c r="PTY1218" s="246">
        <v>211</v>
      </c>
      <c r="PTZ1218" s="247" t="e">
        <f>PTZ1235+PTZ1277+PTZ1308+PTZ1324+PTZ1346+PTZ1378+PTZ1394+PTZ1415+PTZ1430+PTZ1460+#REF!+PTZ1500+#REF!+PTZ1512+#REF!</f>
        <v>#REF!</v>
      </c>
      <c r="PUA1218" s="241" t="s">
        <v>29</v>
      </c>
      <c r="PUB1218" s="242" t="s">
        <v>25</v>
      </c>
      <c r="PUC1218" s="243">
        <v>7</v>
      </c>
      <c r="PUD1218" s="243">
        <v>2</v>
      </c>
      <c r="PUE1218" s="244" t="s">
        <v>236</v>
      </c>
      <c r="PUF1218" s="245">
        <v>111</v>
      </c>
      <c r="PUG1218" s="246">
        <v>211</v>
      </c>
      <c r="PUH1218" s="247" t="e">
        <f>PUH1235+PUH1277+PUH1308+PUH1324+PUH1346+PUH1378+PUH1394+PUH1415+PUH1430+PUH1460+#REF!+PUH1500+#REF!+PUH1512+#REF!</f>
        <v>#REF!</v>
      </c>
      <c r="PUI1218" s="241" t="s">
        <v>29</v>
      </c>
      <c r="PUJ1218" s="242" t="s">
        <v>25</v>
      </c>
      <c r="PUK1218" s="243">
        <v>7</v>
      </c>
      <c r="PUL1218" s="243">
        <v>2</v>
      </c>
      <c r="PUM1218" s="244" t="s">
        <v>236</v>
      </c>
      <c r="PUN1218" s="245">
        <v>111</v>
      </c>
      <c r="PUO1218" s="246">
        <v>211</v>
      </c>
      <c r="PUP1218" s="247" t="e">
        <f>PUP1235+PUP1277+PUP1308+PUP1324+PUP1346+PUP1378+PUP1394+PUP1415+PUP1430+PUP1460+#REF!+PUP1500+#REF!+PUP1512+#REF!</f>
        <v>#REF!</v>
      </c>
      <c r="PUQ1218" s="241" t="s">
        <v>29</v>
      </c>
      <c r="PUR1218" s="242" t="s">
        <v>25</v>
      </c>
      <c r="PUS1218" s="243">
        <v>7</v>
      </c>
      <c r="PUT1218" s="243">
        <v>2</v>
      </c>
      <c r="PUU1218" s="244" t="s">
        <v>236</v>
      </c>
      <c r="PUV1218" s="245">
        <v>111</v>
      </c>
      <c r="PUW1218" s="246">
        <v>211</v>
      </c>
      <c r="PUX1218" s="247" t="e">
        <f>PUX1235+PUX1277+PUX1308+PUX1324+PUX1346+PUX1378+PUX1394+PUX1415+PUX1430+PUX1460+#REF!+PUX1500+#REF!+PUX1512+#REF!</f>
        <v>#REF!</v>
      </c>
      <c r="PUY1218" s="241" t="s">
        <v>29</v>
      </c>
      <c r="PUZ1218" s="242" t="s">
        <v>25</v>
      </c>
      <c r="PVA1218" s="243">
        <v>7</v>
      </c>
      <c r="PVB1218" s="243">
        <v>2</v>
      </c>
      <c r="PVC1218" s="244" t="s">
        <v>236</v>
      </c>
      <c r="PVD1218" s="245">
        <v>111</v>
      </c>
      <c r="PVE1218" s="246">
        <v>211</v>
      </c>
      <c r="PVF1218" s="247" t="e">
        <f>PVF1235+PVF1277+PVF1308+PVF1324+PVF1346+PVF1378+PVF1394+PVF1415+PVF1430+PVF1460+#REF!+PVF1500+#REF!+PVF1512+#REF!</f>
        <v>#REF!</v>
      </c>
      <c r="PVG1218" s="241" t="s">
        <v>29</v>
      </c>
      <c r="PVH1218" s="242" t="s">
        <v>25</v>
      </c>
      <c r="PVI1218" s="243">
        <v>7</v>
      </c>
      <c r="PVJ1218" s="243">
        <v>2</v>
      </c>
      <c r="PVK1218" s="244" t="s">
        <v>236</v>
      </c>
      <c r="PVL1218" s="245">
        <v>111</v>
      </c>
      <c r="PVM1218" s="246">
        <v>211</v>
      </c>
      <c r="PVN1218" s="247" t="e">
        <f>PVN1235+PVN1277+PVN1308+PVN1324+PVN1346+PVN1378+PVN1394+PVN1415+PVN1430+PVN1460+#REF!+PVN1500+#REF!+PVN1512+#REF!</f>
        <v>#REF!</v>
      </c>
      <c r="PVO1218" s="241" t="s">
        <v>29</v>
      </c>
      <c r="PVP1218" s="242" t="s">
        <v>25</v>
      </c>
      <c r="PVQ1218" s="243">
        <v>7</v>
      </c>
      <c r="PVR1218" s="243">
        <v>2</v>
      </c>
      <c r="PVS1218" s="244" t="s">
        <v>236</v>
      </c>
      <c r="PVT1218" s="245">
        <v>111</v>
      </c>
      <c r="PVU1218" s="246">
        <v>211</v>
      </c>
      <c r="PVV1218" s="247" t="e">
        <f>PVV1235+PVV1277+PVV1308+PVV1324+PVV1346+PVV1378+PVV1394+PVV1415+PVV1430+PVV1460+#REF!+PVV1500+#REF!+PVV1512+#REF!</f>
        <v>#REF!</v>
      </c>
      <c r="PVW1218" s="241" t="s">
        <v>29</v>
      </c>
      <c r="PVX1218" s="242" t="s">
        <v>25</v>
      </c>
      <c r="PVY1218" s="243">
        <v>7</v>
      </c>
      <c r="PVZ1218" s="243">
        <v>2</v>
      </c>
      <c r="PWA1218" s="244" t="s">
        <v>236</v>
      </c>
      <c r="PWB1218" s="245">
        <v>111</v>
      </c>
      <c r="PWC1218" s="246">
        <v>211</v>
      </c>
      <c r="PWD1218" s="247" t="e">
        <f>PWD1235+PWD1277+PWD1308+PWD1324+PWD1346+PWD1378+PWD1394+PWD1415+PWD1430+PWD1460+#REF!+PWD1500+#REF!+PWD1512+#REF!</f>
        <v>#REF!</v>
      </c>
      <c r="PWE1218" s="241" t="s">
        <v>29</v>
      </c>
      <c r="PWF1218" s="242" t="s">
        <v>25</v>
      </c>
      <c r="PWG1218" s="243">
        <v>7</v>
      </c>
      <c r="PWH1218" s="243">
        <v>2</v>
      </c>
      <c r="PWI1218" s="244" t="s">
        <v>236</v>
      </c>
      <c r="PWJ1218" s="245">
        <v>111</v>
      </c>
      <c r="PWK1218" s="246">
        <v>211</v>
      </c>
      <c r="PWL1218" s="247" t="e">
        <f>PWL1235+PWL1277+PWL1308+PWL1324+PWL1346+PWL1378+PWL1394+PWL1415+PWL1430+PWL1460+#REF!+PWL1500+#REF!+PWL1512+#REF!</f>
        <v>#REF!</v>
      </c>
      <c r="PWM1218" s="241" t="s">
        <v>29</v>
      </c>
      <c r="PWN1218" s="242" t="s">
        <v>25</v>
      </c>
      <c r="PWO1218" s="243">
        <v>7</v>
      </c>
      <c r="PWP1218" s="243">
        <v>2</v>
      </c>
      <c r="PWQ1218" s="244" t="s">
        <v>236</v>
      </c>
      <c r="PWR1218" s="245">
        <v>111</v>
      </c>
      <c r="PWS1218" s="246">
        <v>211</v>
      </c>
      <c r="PWT1218" s="247" t="e">
        <f>PWT1235+PWT1277+PWT1308+PWT1324+PWT1346+PWT1378+PWT1394+PWT1415+PWT1430+PWT1460+#REF!+PWT1500+#REF!+PWT1512+#REF!</f>
        <v>#REF!</v>
      </c>
      <c r="PWU1218" s="241" t="s">
        <v>29</v>
      </c>
      <c r="PWV1218" s="242" t="s">
        <v>25</v>
      </c>
      <c r="PWW1218" s="243">
        <v>7</v>
      </c>
      <c r="PWX1218" s="243">
        <v>2</v>
      </c>
      <c r="PWY1218" s="244" t="s">
        <v>236</v>
      </c>
      <c r="PWZ1218" s="245">
        <v>111</v>
      </c>
      <c r="PXA1218" s="246">
        <v>211</v>
      </c>
      <c r="PXB1218" s="247" t="e">
        <f>PXB1235+PXB1277+PXB1308+PXB1324+PXB1346+PXB1378+PXB1394+PXB1415+PXB1430+PXB1460+#REF!+PXB1500+#REF!+PXB1512+#REF!</f>
        <v>#REF!</v>
      </c>
      <c r="PXC1218" s="241" t="s">
        <v>29</v>
      </c>
      <c r="PXD1218" s="242" t="s">
        <v>25</v>
      </c>
      <c r="PXE1218" s="243">
        <v>7</v>
      </c>
      <c r="PXF1218" s="243">
        <v>2</v>
      </c>
      <c r="PXG1218" s="244" t="s">
        <v>236</v>
      </c>
      <c r="PXH1218" s="245">
        <v>111</v>
      </c>
      <c r="PXI1218" s="246">
        <v>211</v>
      </c>
      <c r="PXJ1218" s="247" t="e">
        <f>PXJ1235+PXJ1277+PXJ1308+PXJ1324+PXJ1346+PXJ1378+PXJ1394+PXJ1415+PXJ1430+PXJ1460+#REF!+PXJ1500+#REF!+PXJ1512+#REF!</f>
        <v>#REF!</v>
      </c>
      <c r="PXK1218" s="241" t="s">
        <v>29</v>
      </c>
      <c r="PXL1218" s="242" t="s">
        <v>25</v>
      </c>
      <c r="PXM1218" s="243">
        <v>7</v>
      </c>
      <c r="PXN1218" s="243">
        <v>2</v>
      </c>
      <c r="PXO1218" s="244" t="s">
        <v>236</v>
      </c>
      <c r="PXP1218" s="245">
        <v>111</v>
      </c>
      <c r="PXQ1218" s="246">
        <v>211</v>
      </c>
      <c r="PXR1218" s="247" t="e">
        <f>PXR1235+PXR1277+PXR1308+PXR1324+PXR1346+PXR1378+PXR1394+PXR1415+PXR1430+PXR1460+#REF!+PXR1500+#REF!+PXR1512+#REF!</f>
        <v>#REF!</v>
      </c>
      <c r="PXS1218" s="241" t="s">
        <v>29</v>
      </c>
      <c r="PXT1218" s="242" t="s">
        <v>25</v>
      </c>
      <c r="PXU1218" s="243">
        <v>7</v>
      </c>
      <c r="PXV1218" s="243">
        <v>2</v>
      </c>
      <c r="PXW1218" s="244" t="s">
        <v>236</v>
      </c>
      <c r="PXX1218" s="245">
        <v>111</v>
      </c>
      <c r="PXY1218" s="246">
        <v>211</v>
      </c>
      <c r="PXZ1218" s="247" t="e">
        <f>PXZ1235+PXZ1277+PXZ1308+PXZ1324+PXZ1346+PXZ1378+PXZ1394+PXZ1415+PXZ1430+PXZ1460+#REF!+PXZ1500+#REF!+PXZ1512+#REF!</f>
        <v>#REF!</v>
      </c>
      <c r="PYA1218" s="241" t="s">
        <v>29</v>
      </c>
      <c r="PYB1218" s="242" t="s">
        <v>25</v>
      </c>
      <c r="PYC1218" s="243">
        <v>7</v>
      </c>
      <c r="PYD1218" s="243">
        <v>2</v>
      </c>
      <c r="PYE1218" s="244" t="s">
        <v>236</v>
      </c>
      <c r="PYF1218" s="245">
        <v>111</v>
      </c>
      <c r="PYG1218" s="246">
        <v>211</v>
      </c>
      <c r="PYH1218" s="247" t="e">
        <f>PYH1235+PYH1277+PYH1308+PYH1324+PYH1346+PYH1378+PYH1394+PYH1415+PYH1430+PYH1460+#REF!+PYH1500+#REF!+PYH1512+#REF!</f>
        <v>#REF!</v>
      </c>
      <c r="PYI1218" s="241" t="s">
        <v>29</v>
      </c>
      <c r="PYJ1218" s="242" t="s">
        <v>25</v>
      </c>
      <c r="PYK1218" s="243">
        <v>7</v>
      </c>
      <c r="PYL1218" s="243">
        <v>2</v>
      </c>
      <c r="PYM1218" s="244" t="s">
        <v>236</v>
      </c>
      <c r="PYN1218" s="245">
        <v>111</v>
      </c>
      <c r="PYO1218" s="246">
        <v>211</v>
      </c>
      <c r="PYP1218" s="247" t="e">
        <f>PYP1235+PYP1277+PYP1308+PYP1324+PYP1346+PYP1378+PYP1394+PYP1415+PYP1430+PYP1460+#REF!+PYP1500+#REF!+PYP1512+#REF!</f>
        <v>#REF!</v>
      </c>
      <c r="PYQ1218" s="241" t="s">
        <v>29</v>
      </c>
      <c r="PYR1218" s="242" t="s">
        <v>25</v>
      </c>
      <c r="PYS1218" s="243">
        <v>7</v>
      </c>
      <c r="PYT1218" s="243">
        <v>2</v>
      </c>
      <c r="PYU1218" s="244" t="s">
        <v>236</v>
      </c>
      <c r="PYV1218" s="245">
        <v>111</v>
      </c>
      <c r="PYW1218" s="246">
        <v>211</v>
      </c>
      <c r="PYX1218" s="247" t="e">
        <f>PYX1235+PYX1277+PYX1308+PYX1324+PYX1346+PYX1378+PYX1394+PYX1415+PYX1430+PYX1460+#REF!+PYX1500+#REF!+PYX1512+#REF!</f>
        <v>#REF!</v>
      </c>
      <c r="PYY1218" s="241" t="s">
        <v>29</v>
      </c>
      <c r="PYZ1218" s="242" t="s">
        <v>25</v>
      </c>
      <c r="PZA1218" s="243">
        <v>7</v>
      </c>
      <c r="PZB1218" s="243">
        <v>2</v>
      </c>
      <c r="PZC1218" s="244" t="s">
        <v>236</v>
      </c>
      <c r="PZD1218" s="245">
        <v>111</v>
      </c>
      <c r="PZE1218" s="246">
        <v>211</v>
      </c>
      <c r="PZF1218" s="247" t="e">
        <f>PZF1235+PZF1277+PZF1308+PZF1324+PZF1346+PZF1378+PZF1394+PZF1415+PZF1430+PZF1460+#REF!+PZF1500+#REF!+PZF1512+#REF!</f>
        <v>#REF!</v>
      </c>
      <c r="PZG1218" s="241" t="s">
        <v>29</v>
      </c>
      <c r="PZH1218" s="242" t="s">
        <v>25</v>
      </c>
      <c r="PZI1218" s="243">
        <v>7</v>
      </c>
      <c r="PZJ1218" s="243">
        <v>2</v>
      </c>
      <c r="PZK1218" s="244" t="s">
        <v>236</v>
      </c>
      <c r="PZL1218" s="245">
        <v>111</v>
      </c>
      <c r="PZM1218" s="246">
        <v>211</v>
      </c>
      <c r="PZN1218" s="247" t="e">
        <f>PZN1235+PZN1277+PZN1308+PZN1324+PZN1346+PZN1378+PZN1394+PZN1415+PZN1430+PZN1460+#REF!+PZN1500+#REF!+PZN1512+#REF!</f>
        <v>#REF!</v>
      </c>
      <c r="PZO1218" s="241" t="s">
        <v>29</v>
      </c>
      <c r="PZP1218" s="242" t="s">
        <v>25</v>
      </c>
      <c r="PZQ1218" s="243">
        <v>7</v>
      </c>
      <c r="PZR1218" s="243">
        <v>2</v>
      </c>
      <c r="PZS1218" s="244" t="s">
        <v>236</v>
      </c>
      <c r="PZT1218" s="245">
        <v>111</v>
      </c>
      <c r="PZU1218" s="246">
        <v>211</v>
      </c>
      <c r="PZV1218" s="247" t="e">
        <f>PZV1235+PZV1277+PZV1308+PZV1324+PZV1346+PZV1378+PZV1394+PZV1415+PZV1430+PZV1460+#REF!+PZV1500+#REF!+PZV1512+#REF!</f>
        <v>#REF!</v>
      </c>
      <c r="PZW1218" s="241" t="s">
        <v>29</v>
      </c>
      <c r="PZX1218" s="242" t="s">
        <v>25</v>
      </c>
      <c r="PZY1218" s="243">
        <v>7</v>
      </c>
      <c r="PZZ1218" s="243">
        <v>2</v>
      </c>
      <c r="QAA1218" s="244" t="s">
        <v>236</v>
      </c>
      <c r="QAB1218" s="245">
        <v>111</v>
      </c>
      <c r="QAC1218" s="246">
        <v>211</v>
      </c>
      <c r="QAD1218" s="247" t="e">
        <f>QAD1235+QAD1277+QAD1308+QAD1324+QAD1346+QAD1378+QAD1394+QAD1415+QAD1430+QAD1460+#REF!+QAD1500+#REF!+QAD1512+#REF!</f>
        <v>#REF!</v>
      </c>
      <c r="QAE1218" s="241" t="s">
        <v>29</v>
      </c>
      <c r="QAF1218" s="242" t="s">
        <v>25</v>
      </c>
      <c r="QAG1218" s="243">
        <v>7</v>
      </c>
      <c r="QAH1218" s="243">
        <v>2</v>
      </c>
      <c r="QAI1218" s="244" t="s">
        <v>236</v>
      </c>
      <c r="QAJ1218" s="245">
        <v>111</v>
      </c>
      <c r="QAK1218" s="246">
        <v>211</v>
      </c>
      <c r="QAL1218" s="247" t="e">
        <f>QAL1235+QAL1277+QAL1308+QAL1324+QAL1346+QAL1378+QAL1394+QAL1415+QAL1430+QAL1460+#REF!+QAL1500+#REF!+QAL1512+#REF!</f>
        <v>#REF!</v>
      </c>
      <c r="QAM1218" s="241" t="s">
        <v>29</v>
      </c>
      <c r="QAN1218" s="242" t="s">
        <v>25</v>
      </c>
      <c r="QAO1218" s="243">
        <v>7</v>
      </c>
      <c r="QAP1218" s="243">
        <v>2</v>
      </c>
      <c r="QAQ1218" s="244" t="s">
        <v>236</v>
      </c>
      <c r="QAR1218" s="245">
        <v>111</v>
      </c>
      <c r="QAS1218" s="246">
        <v>211</v>
      </c>
      <c r="QAT1218" s="247" t="e">
        <f>QAT1235+QAT1277+QAT1308+QAT1324+QAT1346+QAT1378+QAT1394+QAT1415+QAT1430+QAT1460+#REF!+QAT1500+#REF!+QAT1512+#REF!</f>
        <v>#REF!</v>
      </c>
      <c r="QAU1218" s="241" t="s">
        <v>29</v>
      </c>
      <c r="QAV1218" s="242" t="s">
        <v>25</v>
      </c>
      <c r="QAW1218" s="243">
        <v>7</v>
      </c>
      <c r="QAX1218" s="243">
        <v>2</v>
      </c>
      <c r="QAY1218" s="244" t="s">
        <v>236</v>
      </c>
      <c r="QAZ1218" s="245">
        <v>111</v>
      </c>
      <c r="QBA1218" s="246">
        <v>211</v>
      </c>
      <c r="QBB1218" s="247" t="e">
        <f>QBB1235+QBB1277+QBB1308+QBB1324+QBB1346+QBB1378+QBB1394+QBB1415+QBB1430+QBB1460+#REF!+QBB1500+#REF!+QBB1512+#REF!</f>
        <v>#REF!</v>
      </c>
      <c r="QBC1218" s="241" t="s">
        <v>29</v>
      </c>
      <c r="QBD1218" s="242" t="s">
        <v>25</v>
      </c>
      <c r="QBE1218" s="243">
        <v>7</v>
      </c>
      <c r="QBF1218" s="243">
        <v>2</v>
      </c>
      <c r="QBG1218" s="244" t="s">
        <v>236</v>
      </c>
      <c r="QBH1218" s="245">
        <v>111</v>
      </c>
      <c r="QBI1218" s="246">
        <v>211</v>
      </c>
      <c r="QBJ1218" s="247" t="e">
        <f>QBJ1235+QBJ1277+QBJ1308+QBJ1324+QBJ1346+QBJ1378+QBJ1394+QBJ1415+QBJ1430+QBJ1460+#REF!+QBJ1500+#REF!+QBJ1512+#REF!</f>
        <v>#REF!</v>
      </c>
      <c r="QBK1218" s="241" t="s">
        <v>29</v>
      </c>
      <c r="QBL1218" s="242" t="s">
        <v>25</v>
      </c>
      <c r="QBM1218" s="243">
        <v>7</v>
      </c>
      <c r="QBN1218" s="243">
        <v>2</v>
      </c>
      <c r="QBO1218" s="244" t="s">
        <v>236</v>
      </c>
      <c r="QBP1218" s="245">
        <v>111</v>
      </c>
      <c r="QBQ1218" s="246">
        <v>211</v>
      </c>
      <c r="QBR1218" s="247" t="e">
        <f>QBR1235+QBR1277+QBR1308+QBR1324+QBR1346+QBR1378+QBR1394+QBR1415+QBR1430+QBR1460+#REF!+QBR1500+#REF!+QBR1512+#REF!</f>
        <v>#REF!</v>
      </c>
      <c r="QBS1218" s="241" t="s">
        <v>29</v>
      </c>
      <c r="QBT1218" s="242" t="s">
        <v>25</v>
      </c>
      <c r="QBU1218" s="243">
        <v>7</v>
      </c>
      <c r="QBV1218" s="243">
        <v>2</v>
      </c>
      <c r="QBW1218" s="244" t="s">
        <v>236</v>
      </c>
      <c r="QBX1218" s="245">
        <v>111</v>
      </c>
      <c r="QBY1218" s="246">
        <v>211</v>
      </c>
      <c r="QBZ1218" s="247" t="e">
        <f>QBZ1235+QBZ1277+QBZ1308+QBZ1324+QBZ1346+QBZ1378+QBZ1394+QBZ1415+QBZ1430+QBZ1460+#REF!+QBZ1500+#REF!+QBZ1512+#REF!</f>
        <v>#REF!</v>
      </c>
      <c r="QCA1218" s="241" t="s">
        <v>29</v>
      </c>
      <c r="QCB1218" s="242" t="s">
        <v>25</v>
      </c>
      <c r="QCC1218" s="243">
        <v>7</v>
      </c>
      <c r="QCD1218" s="243">
        <v>2</v>
      </c>
      <c r="QCE1218" s="244" t="s">
        <v>236</v>
      </c>
      <c r="QCF1218" s="245">
        <v>111</v>
      </c>
      <c r="QCG1218" s="246">
        <v>211</v>
      </c>
      <c r="QCH1218" s="247" t="e">
        <f>QCH1235+QCH1277+QCH1308+QCH1324+QCH1346+QCH1378+QCH1394+QCH1415+QCH1430+QCH1460+#REF!+QCH1500+#REF!+QCH1512+#REF!</f>
        <v>#REF!</v>
      </c>
      <c r="QCI1218" s="241" t="s">
        <v>29</v>
      </c>
      <c r="QCJ1218" s="242" t="s">
        <v>25</v>
      </c>
      <c r="QCK1218" s="243">
        <v>7</v>
      </c>
      <c r="QCL1218" s="243">
        <v>2</v>
      </c>
      <c r="QCM1218" s="244" t="s">
        <v>236</v>
      </c>
      <c r="QCN1218" s="245">
        <v>111</v>
      </c>
      <c r="QCO1218" s="246">
        <v>211</v>
      </c>
      <c r="QCP1218" s="247" t="e">
        <f>QCP1235+QCP1277+QCP1308+QCP1324+QCP1346+QCP1378+QCP1394+QCP1415+QCP1430+QCP1460+#REF!+QCP1500+#REF!+QCP1512+#REF!</f>
        <v>#REF!</v>
      </c>
      <c r="QCQ1218" s="241" t="s">
        <v>29</v>
      </c>
      <c r="QCR1218" s="242" t="s">
        <v>25</v>
      </c>
      <c r="QCS1218" s="243">
        <v>7</v>
      </c>
      <c r="QCT1218" s="243">
        <v>2</v>
      </c>
      <c r="QCU1218" s="244" t="s">
        <v>236</v>
      </c>
      <c r="QCV1218" s="245">
        <v>111</v>
      </c>
      <c r="QCW1218" s="246">
        <v>211</v>
      </c>
      <c r="QCX1218" s="247" t="e">
        <f>QCX1235+QCX1277+QCX1308+QCX1324+QCX1346+QCX1378+QCX1394+QCX1415+QCX1430+QCX1460+#REF!+QCX1500+#REF!+QCX1512+#REF!</f>
        <v>#REF!</v>
      </c>
      <c r="QCY1218" s="241" t="s">
        <v>29</v>
      </c>
      <c r="QCZ1218" s="242" t="s">
        <v>25</v>
      </c>
      <c r="QDA1218" s="243">
        <v>7</v>
      </c>
      <c r="QDB1218" s="243">
        <v>2</v>
      </c>
      <c r="QDC1218" s="244" t="s">
        <v>236</v>
      </c>
      <c r="QDD1218" s="245">
        <v>111</v>
      </c>
      <c r="QDE1218" s="246">
        <v>211</v>
      </c>
      <c r="QDF1218" s="247" t="e">
        <f>QDF1235+QDF1277+QDF1308+QDF1324+QDF1346+QDF1378+QDF1394+QDF1415+QDF1430+QDF1460+#REF!+QDF1500+#REF!+QDF1512+#REF!</f>
        <v>#REF!</v>
      </c>
      <c r="QDG1218" s="241" t="s">
        <v>29</v>
      </c>
      <c r="QDH1218" s="242" t="s">
        <v>25</v>
      </c>
      <c r="QDI1218" s="243">
        <v>7</v>
      </c>
      <c r="QDJ1218" s="243">
        <v>2</v>
      </c>
      <c r="QDK1218" s="244" t="s">
        <v>236</v>
      </c>
      <c r="QDL1218" s="245">
        <v>111</v>
      </c>
      <c r="QDM1218" s="246">
        <v>211</v>
      </c>
      <c r="QDN1218" s="247" t="e">
        <f>QDN1235+QDN1277+QDN1308+QDN1324+QDN1346+QDN1378+QDN1394+QDN1415+QDN1430+QDN1460+#REF!+QDN1500+#REF!+QDN1512+#REF!</f>
        <v>#REF!</v>
      </c>
      <c r="QDO1218" s="241" t="s">
        <v>29</v>
      </c>
      <c r="QDP1218" s="242" t="s">
        <v>25</v>
      </c>
      <c r="QDQ1218" s="243">
        <v>7</v>
      </c>
      <c r="QDR1218" s="243">
        <v>2</v>
      </c>
      <c r="QDS1218" s="244" t="s">
        <v>236</v>
      </c>
      <c r="QDT1218" s="245">
        <v>111</v>
      </c>
      <c r="QDU1218" s="246">
        <v>211</v>
      </c>
      <c r="QDV1218" s="247" t="e">
        <f>QDV1235+QDV1277+QDV1308+QDV1324+QDV1346+QDV1378+QDV1394+QDV1415+QDV1430+QDV1460+#REF!+QDV1500+#REF!+QDV1512+#REF!</f>
        <v>#REF!</v>
      </c>
      <c r="QDW1218" s="241" t="s">
        <v>29</v>
      </c>
      <c r="QDX1218" s="242" t="s">
        <v>25</v>
      </c>
      <c r="QDY1218" s="243">
        <v>7</v>
      </c>
      <c r="QDZ1218" s="243">
        <v>2</v>
      </c>
      <c r="QEA1218" s="244" t="s">
        <v>236</v>
      </c>
      <c r="QEB1218" s="245">
        <v>111</v>
      </c>
      <c r="QEC1218" s="246">
        <v>211</v>
      </c>
      <c r="QED1218" s="247" t="e">
        <f>QED1235+QED1277+QED1308+QED1324+QED1346+QED1378+QED1394+QED1415+QED1430+QED1460+#REF!+QED1500+#REF!+QED1512+#REF!</f>
        <v>#REF!</v>
      </c>
      <c r="QEE1218" s="241" t="s">
        <v>29</v>
      </c>
      <c r="QEF1218" s="242" t="s">
        <v>25</v>
      </c>
      <c r="QEG1218" s="243">
        <v>7</v>
      </c>
      <c r="QEH1218" s="243">
        <v>2</v>
      </c>
      <c r="QEI1218" s="244" t="s">
        <v>236</v>
      </c>
      <c r="QEJ1218" s="245">
        <v>111</v>
      </c>
      <c r="QEK1218" s="246">
        <v>211</v>
      </c>
      <c r="QEL1218" s="247" t="e">
        <f>QEL1235+QEL1277+QEL1308+QEL1324+QEL1346+QEL1378+QEL1394+QEL1415+QEL1430+QEL1460+#REF!+QEL1500+#REF!+QEL1512+#REF!</f>
        <v>#REF!</v>
      </c>
      <c r="QEM1218" s="241" t="s">
        <v>29</v>
      </c>
      <c r="QEN1218" s="242" t="s">
        <v>25</v>
      </c>
      <c r="QEO1218" s="243">
        <v>7</v>
      </c>
      <c r="QEP1218" s="243">
        <v>2</v>
      </c>
      <c r="QEQ1218" s="244" t="s">
        <v>236</v>
      </c>
      <c r="QER1218" s="245">
        <v>111</v>
      </c>
      <c r="QES1218" s="246">
        <v>211</v>
      </c>
      <c r="QET1218" s="247" t="e">
        <f>QET1235+QET1277+QET1308+QET1324+QET1346+QET1378+QET1394+QET1415+QET1430+QET1460+#REF!+QET1500+#REF!+QET1512+#REF!</f>
        <v>#REF!</v>
      </c>
      <c r="QEU1218" s="241" t="s">
        <v>29</v>
      </c>
      <c r="QEV1218" s="242" t="s">
        <v>25</v>
      </c>
      <c r="QEW1218" s="243">
        <v>7</v>
      </c>
      <c r="QEX1218" s="243">
        <v>2</v>
      </c>
      <c r="QEY1218" s="244" t="s">
        <v>236</v>
      </c>
      <c r="QEZ1218" s="245">
        <v>111</v>
      </c>
      <c r="QFA1218" s="246">
        <v>211</v>
      </c>
      <c r="QFB1218" s="247" t="e">
        <f>QFB1235+QFB1277+QFB1308+QFB1324+QFB1346+QFB1378+QFB1394+QFB1415+QFB1430+QFB1460+#REF!+QFB1500+#REF!+QFB1512+#REF!</f>
        <v>#REF!</v>
      </c>
      <c r="QFC1218" s="241" t="s">
        <v>29</v>
      </c>
      <c r="QFD1218" s="242" t="s">
        <v>25</v>
      </c>
      <c r="QFE1218" s="243">
        <v>7</v>
      </c>
      <c r="QFF1218" s="243">
        <v>2</v>
      </c>
      <c r="QFG1218" s="244" t="s">
        <v>236</v>
      </c>
      <c r="QFH1218" s="245">
        <v>111</v>
      </c>
      <c r="QFI1218" s="246">
        <v>211</v>
      </c>
      <c r="QFJ1218" s="247" t="e">
        <f>QFJ1235+QFJ1277+QFJ1308+QFJ1324+QFJ1346+QFJ1378+QFJ1394+QFJ1415+QFJ1430+QFJ1460+#REF!+QFJ1500+#REF!+QFJ1512+#REF!</f>
        <v>#REF!</v>
      </c>
      <c r="QFK1218" s="241" t="s">
        <v>29</v>
      </c>
      <c r="QFL1218" s="242" t="s">
        <v>25</v>
      </c>
      <c r="QFM1218" s="243">
        <v>7</v>
      </c>
      <c r="QFN1218" s="243">
        <v>2</v>
      </c>
      <c r="QFO1218" s="244" t="s">
        <v>236</v>
      </c>
      <c r="QFP1218" s="245">
        <v>111</v>
      </c>
      <c r="QFQ1218" s="246">
        <v>211</v>
      </c>
      <c r="QFR1218" s="247" t="e">
        <f>QFR1235+QFR1277+QFR1308+QFR1324+QFR1346+QFR1378+QFR1394+QFR1415+QFR1430+QFR1460+#REF!+QFR1500+#REF!+QFR1512+#REF!</f>
        <v>#REF!</v>
      </c>
      <c r="QFS1218" s="241" t="s">
        <v>29</v>
      </c>
      <c r="QFT1218" s="242" t="s">
        <v>25</v>
      </c>
      <c r="QFU1218" s="243">
        <v>7</v>
      </c>
      <c r="QFV1218" s="243">
        <v>2</v>
      </c>
      <c r="QFW1218" s="244" t="s">
        <v>236</v>
      </c>
      <c r="QFX1218" s="245">
        <v>111</v>
      </c>
      <c r="QFY1218" s="246">
        <v>211</v>
      </c>
      <c r="QFZ1218" s="247" t="e">
        <f>QFZ1235+QFZ1277+QFZ1308+QFZ1324+QFZ1346+QFZ1378+QFZ1394+QFZ1415+QFZ1430+QFZ1460+#REF!+QFZ1500+#REF!+QFZ1512+#REF!</f>
        <v>#REF!</v>
      </c>
      <c r="QGA1218" s="241" t="s">
        <v>29</v>
      </c>
      <c r="QGB1218" s="242" t="s">
        <v>25</v>
      </c>
      <c r="QGC1218" s="243">
        <v>7</v>
      </c>
      <c r="QGD1218" s="243">
        <v>2</v>
      </c>
      <c r="QGE1218" s="244" t="s">
        <v>236</v>
      </c>
      <c r="QGF1218" s="245">
        <v>111</v>
      </c>
      <c r="QGG1218" s="246">
        <v>211</v>
      </c>
      <c r="QGH1218" s="247" t="e">
        <f>QGH1235+QGH1277+QGH1308+QGH1324+QGH1346+QGH1378+QGH1394+QGH1415+QGH1430+QGH1460+#REF!+QGH1500+#REF!+QGH1512+#REF!</f>
        <v>#REF!</v>
      </c>
      <c r="QGI1218" s="241" t="s">
        <v>29</v>
      </c>
      <c r="QGJ1218" s="242" t="s">
        <v>25</v>
      </c>
      <c r="QGK1218" s="243">
        <v>7</v>
      </c>
      <c r="QGL1218" s="243">
        <v>2</v>
      </c>
      <c r="QGM1218" s="244" t="s">
        <v>236</v>
      </c>
      <c r="QGN1218" s="245">
        <v>111</v>
      </c>
      <c r="QGO1218" s="246">
        <v>211</v>
      </c>
      <c r="QGP1218" s="247" t="e">
        <f>QGP1235+QGP1277+QGP1308+QGP1324+QGP1346+QGP1378+QGP1394+QGP1415+QGP1430+QGP1460+#REF!+QGP1500+#REF!+QGP1512+#REF!</f>
        <v>#REF!</v>
      </c>
      <c r="QGQ1218" s="241" t="s">
        <v>29</v>
      </c>
      <c r="QGR1218" s="242" t="s">
        <v>25</v>
      </c>
      <c r="QGS1218" s="243">
        <v>7</v>
      </c>
      <c r="QGT1218" s="243">
        <v>2</v>
      </c>
      <c r="QGU1218" s="244" t="s">
        <v>236</v>
      </c>
      <c r="QGV1218" s="245">
        <v>111</v>
      </c>
      <c r="QGW1218" s="246">
        <v>211</v>
      </c>
      <c r="QGX1218" s="247" t="e">
        <f>QGX1235+QGX1277+QGX1308+QGX1324+QGX1346+QGX1378+QGX1394+QGX1415+QGX1430+QGX1460+#REF!+QGX1500+#REF!+QGX1512+#REF!</f>
        <v>#REF!</v>
      </c>
      <c r="QGY1218" s="241" t="s">
        <v>29</v>
      </c>
      <c r="QGZ1218" s="242" t="s">
        <v>25</v>
      </c>
      <c r="QHA1218" s="243">
        <v>7</v>
      </c>
      <c r="QHB1218" s="243">
        <v>2</v>
      </c>
      <c r="QHC1218" s="244" t="s">
        <v>236</v>
      </c>
      <c r="QHD1218" s="245">
        <v>111</v>
      </c>
      <c r="QHE1218" s="246">
        <v>211</v>
      </c>
      <c r="QHF1218" s="247" t="e">
        <f>QHF1235+QHF1277+QHF1308+QHF1324+QHF1346+QHF1378+QHF1394+QHF1415+QHF1430+QHF1460+#REF!+QHF1500+#REF!+QHF1512+#REF!</f>
        <v>#REF!</v>
      </c>
      <c r="QHG1218" s="241" t="s">
        <v>29</v>
      </c>
      <c r="QHH1218" s="242" t="s">
        <v>25</v>
      </c>
      <c r="QHI1218" s="243">
        <v>7</v>
      </c>
      <c r="QHJ1218" s="243">
        <v>2</v>
      </c>
      <c r="QHK1218" s="244" t="s">
        <v>236</v>
      </c>
      <c r="QHL1218" s="245">
        <v>111</v>
      </c>
      <c r="QHM1218" s="246">
        <v>211</v>
      </c>
      <c r="QHN1218" s="247" t="e">
        <f>QHN1235+QHN1277+QHN1308+QHN1324+QHN1346+QHN1378+QHN1394+QHN1415+QHN1430+QHN1460+#REF!+QHN1500+#REF!+QHN1512+#REF!</f>
        <v>#REF!</v>
      </c>
      <c r="QHO1218" s="241" t="s">
        <v>29</v>
      </c>
      <c r="QHP1218" s="242" t="s">
        <v>25</v>
      </c>
      <c r="QHQ1218" s="243">
        <v>7</v>
      </c>
      <c r="QHR1218" s="243">
        <v>2</v>
      </c>
      <c r="QHS1218" s="244" t="s">
        <v>236</v>
      </c>
      <c r="QHT1218" s="245">
        <v>111</v>
      </c>
      <c r="QHU1218" s="246">
        <v>211</v>
      </c>
      <c r="QHV1218" s="247" t="e">
        <f>QHV1235+QHV1277+QHV1308+QHV1324+QHV1346+QHV1378+QHV1394+QHV1415+QHV1430+QHV1460+#REF!+QHV1500+#REF!+QHV1512+#REF!</f>
        <v>#REF!</v>
      </c>
      <c r="QHW1218" s="241" t="s">
        <v>29</v>
      </c>
      <c r="QHX1218" s="242" t="s">
        <v>25</v>
      </c>
      <c r="QHY1218" s="243">
        <v>7</v>
      </c>
      <c r="QHZ1218" s="243">
        <v>2</v>
      </c>
      <c r="QIA1218" s="244" t="s">
        <v>236</v>
      </c>
      <c r="QIB1218" s="245">
        <v>111</v>
      </c>
      <c r="QIC1218" s="246">
        <v>211</v>
      </c>
      <c r="QID1218" s="247" t="e">
        <f>QID1235+QID1277+QID1308+QID1324+QID1346+QID1378+QID1394+QID1415+QID1430+QID1460+#REF!+QID1500+#REF!+QID1512+#REF!</f>
        <v>#REF!</v>
      </c>
      <c r="QIE1218" s="241" t="s">
        <v>29</v>
      </c>
      <c r="QIF1218" s="242" t="s">
        <v>25</v>
      </c>
      <c r="QIG1218" s="243">
        <v>7</v>
      </c>
      <c r="QIH1218" s="243">
        <v>2</v>
      </c>
      <c r="QII1218" s="244" t="s">
        <v>236</v>
      </c>
      <c r="QIJ1218" s="245">
        <v>111</v>
      </c>
      <c r="QIK1218" s="246">
        <v>211</v>
      </c>
      <c r="QIL1218" s="247" t="e">
        <f>QIL1235+QIL1277+QIL1308+QIL1324+QIL1346+QIL1378+QIL1394+QIL1415+QIL1430+QIL1460+#REF!+QIL1500+#REF!+QIL1512+#REF!</f>
        <v>#REF!</v>
      </c>
      <c r="QIM1218" s="241" t="s">
        <v>29</v>
      </c>
      <c r="QIN1218" s="242" t="s">
        <v>25</v>
      </c>
      <c r="QIO1218" s="243">
        <v>7</v>
      </c>
      <c r="QIP1218" s="243">
        <v>2</v>
      </c>
      <c r="QIQ1218" s="244" t="s">
        <v>236</v>
      </c>
      <c r="QIR1218" s="245">
        <v>111</v>
      </c>
      <c r="QIS1218" s="246">
        <v>211</v>
      </c>
      <c r="QIT1218" s="247" t="e">
        <f>QIT1235+QIT1277+QIT1308+QIT1324+QIT1346+QIT1378+QIT1394+QIT1415+QIT1430+QIT1460+#REF!+QIT1500+#REF!+QIT1512+#REF!</f>
        <v>#REF!</v>
      </c>
      <c r="QIU1218" s="241" t="s">
        <v>29</v>
      </c>
      <c r="QIV1218" s="242" t="s">
        <v>25</v>
      </c>
      <c r="QIW1218" s="243">
        <v>7</v>
      </c>
      <c r="QIX1218" s="243">
        <v>2</v>
      </c>
      <c r="QIY1218" s="244" t="s">
        <v>236</v>
      </c>
      <c r="QIZ1218" s="245">
        <v>111</v>
      </c>
      <c r="QJA1218" s="246">
        <v>211</v>
      </c>
      <c r="QJB1218" s="247" t="e">
        <f>QJB1235+QJB1277+QJB1308+QJB1324+QJB1346+QJB1378+QJB1394+QJB1415+QJB1430+QJB1460+#REF!+QJB1500+#REF!+QJB1512+#REF!</f>
        <v>#REF!</v>
      </c>
      <c r="QJC1218" s="241" t="s">
        <v>29</v>
      </c>
      <c r="QJD1218" s="242" t="s">
        <v>25</v>
      </c>
      <c r="QJE1218" s="243">
        <v>7</v>
      </c>
      <c r="QJF1218" s="243">
        <v>2</v>
      </c>
      <c r="QJG1218" s="244" t="s">
        <v>236</v>
      </c>
      <c r="QJH1218" s="245">
        <v>111</v>
      </c>
      <c r="QJI1218" s="246">
        <v>211</v>
      </c>
      <c r="QJJ1218" s="247" t="e">
        <f>QJJ1235+QJJ1277+QJJ1308+QJJ1324+QJJ1346+QJJ1378+QJJ1394+QJJ1415+QJJ1430+QJJ1460+#REF!+QJJ1500+#REF!+QJJ1512+#REF!</f>
        <v>#REF!</v>
      </c>
      <c r="QJK1218" s="241" t="s">
        <v>29</v>
      </c>
      <c r="QJL1218" s="242" t="s">
        <v>25</v>
      </c>
      <c r="QJM1218" s="243">
        <v>7</v>
      </c>
      <c r="QJN1218" s="243">
        <v>2</v>
      </c>
      <c r="QJO1218" s="244" t="s">
        <v>236</v>
      </c>
      <c r="QJP1218" s="245">
        <v>111</v>
      </c>
      <c r="QJQ1218" s="246">
        <v>211</v>
      </c>
      <c r="QJR1218" s="247" t="e">
        <f>QJR1235+QJR1277+QJR1308+QJR1324+QJR1346+QJR1378+QJR1394+QJR1415+QJR1430+QJR1460+#REF!+QJR1500+#REF!+QJR1512+#REF!</f>
        <v>#REF!</v>
      </c>
      <c r="QJS1218" s="241" t="s">
        <v>29</v>
      </c>
      <c r="QJT1218" s="242" t="s">
        <v>25</v>
      </c>
      <c r="QJU1218" s="243">
        <v>7</v>
      </c>
      <c r="QJV1218" s="243">
        <v>2</v>
      </c>
      <c r="QJW1218" s="244" t="s">
        <v>236</v>
      </c>
      <c r="QJX1218" s="245">
        <v>111</v>
      </c>
      <c r="QJY1218" s="246">
        <v>211</v>
      </c>
      <c r="QJZ1218" s="247" t="e">
        <f>QJZ1235+QJZ1277+QJZ1308+QJZ1324+QJZ1346+QJZ1378+QJZ1394+QJZ1415+QJZ1430+QJZ1460+#REF!+QJZ1500+#REF!+QJZ1512+#REF!</f>
        <v>#REF!</v>
      </c>
      <c r="QKA1218" s="241" t="s">
        <v>29</v>
      </c>
      <c r="QKB1218" s="242" t="s">
        <v>25</v>
      </c>
      <c r="QKC1218" s="243">
        <v>7</v>
      </c>
      <c r="QKD1218" s="243">
        <v>2</v>
      </c>
      <c r="QKE1218" s="244" t="s">
        <v>236</v>
      </c>
      <c r="QKF1218" s="245">
        <v>111</v>
      </c>
      <c r="QKG1218" s="246">
        <v>211</v>
      </c>
      <c r="QKH1218" s="247" t="e">
        <f>QKH1235+QKH1277+QKH1308+QKH1324+QKH1346+QKH1378+QKH1394+QKH1415+QKH1430+QKH1460+#REF!+QKH1500+#REF!+QKH1512+#REF!</f>
        <v>#REF!</v>
      </c>
      <c r="QKI1218" s="241" t="s">
        <v>29</v>
      </c>
      <c r="QKJ1218" s="242" t="s">
        <v>25</v>
      </c>
      <c r="QKK1218" s="243">
        <v>7</v>
      </c>
      <c r="QKL1218" s="243">
        <v>2</v>
      </c>
      <c r="QKM1218" s="244" t="s">
        <v>236</v>
      </c>
      <c r="QKN1218" s="245">
        <v>111</v>
      </c>
      <c r="QKO1218" s="246">
        <v>211</v>
      </c>
      <c r="QKP1218" s="247" t="e">
        <f>QKP1235+QKP1277+QKP1308+QKP1324+QKP1346+QKP1378+QKP1394+QKP1415+QKP1430+QKP1460+#REF!+QKP1500+#REF!+QKP1512+#REF!</f>
        <v>#REF!</v>
      </c>
      <c r="QKQ1218" s="241" t="s">
        <v>29</v>
      </c>
      <c r="QKR1218" s="242" t="s">
        <v>25</v>
      </c>
      <c r="QKS1218" s="243">
        <v>7</v>
      </c>
      <c r="QKT1218" s="243">
        <v>2</v>
      </c>
      <c r="QKU1218" s="244" t="s">
        <v>236</v>
      </c>
      <c r="QKV1218" s="245">
        <v>111</v>
      </c>
      <c r="QKW1218" s="246">
        <v>211</v>
      </c>
      <c r="QKX1218" s="247" t="e">
        <f>QKX1235+QKX1277+QKX1308+QKX1324+QKX1346+QKX1378+QKX1394+QKX1415+QKX1430+QKX1460+#REF!+QKX1500+#REF!+QKX1512+#REF!</f>
        <v>#REF!</v>
      </c>
      <c r="QKY1218" s="241" t="s">
        <v>29</v>
      </c>
      <c r="QKZ1218" s="242" t="s">
        <v>25</v>
      </c>
      <c r="QLA1218" s="243">
        <v>7</v>
      </c>
      <c r="QLB1218" s="243">
        <v>2</v>
      </c>
      <c r="QLC1218" s="244" t="s">
        <v>236</v>
      </c>
      <c r="QLD1218" s="245">
        <v>111</v>
      </c>
      <c r="QLE1218" s="246">
        <v>211</v>
      </c>
      <c r="QLF1218" s="247" t="e">
        <f>QLF1235+QLF1277+QLF1308+QLF1324+QLF1346+QLF1378+QLF1394+QLF1415+QLF1430+QLF1460+#REF!+QLF1500+#REF!+QLF1512+#REF!</f>
        <v>#REF!</v>
      </c>
      <c r="QLG1218" s="241" t="s">
        <v>29</v>
      </c>
      <c r="QLH1218" s="242" t="s">
        <v>25</v>
      </c>
      <c r="QLI1218" s="243">
        <v>7</v>
      </c>
      <c r="QLJ1218" s="243">
        <v>2</v>
      </c>
      <c r="QLK1218" s="244" t="s">
        <v>236</v>
      </c>
      <c r="QLL1218" s="245">
        <v>111</v>
      </c>
      <c r="QLM1218" s="246">
        <v>211</v>
      </c>
      <c r="QLN1218" s="247" t="e">
        <f>QLN1235+QLN1277+QLN1308+QLN1324+QLN1346+QLN1378+QLN1394+QLN1415+QLN1430+QLN1460+#REF!+QLN1500+#REF!+QLN1512+#REF!</f>
        <v>#REF!</v>
      </c>
      <c r="QLO1218" s="241" t="s">
        <v>29</v>
      </c>
      <c r="QLP1218" s="242" t="s">
        <v>25</v>
      </c>
      <c r="QLQ1218" s="243">
        <v>7</v>
      </c>
      <c r="QLR1218" s="243">
        <v>2</v>
      </c>
      <c r="QLS1218" s="244" t="s">
        <v>236</v>
      </c>
      <c r="QLT1218" s="245">
        <v>111</v>
      </c>
      <c r="QLU1218" s="246">
        <v>211</v>
      </c>
      <c r="QLV1218" s="247" t="e">
        <f>QLV1235+QLV1277+QLV1308+QLV1324+QLV1346+QLV1378+QLV1394+QLV1415+QLV1430+QLV1460+#REF!+QLV1500+#REF!+QLV1512+#REF!</f>
        <v>#REF!</v>
      </c>
      <c r="QLW1218" s="241" t="s">
        <v>29</v>
      </c>
      <c r="QLX1218" s="242" t="s">
        <v>25</v>
      </c>
      <c r="QLY1218" s="243">
        <v>7</v>
      </c>
      <c r="QLZ1218" s="243">
        <v>2</v>
      </c>
      <c r="QMA1218" s="244" t="s">
        <v>236</v>
      </c>
      <c r="QMB1218" s="245">
        <v>111</v>
      </c>
      <c r="QMC1218" s="246">
        <v>211</v>
      </c>
      <c r="QMD1218" s="247" t="e">
        <f>QMD1235+QMD1277+QMD1308+QMD1324+QMD1346+QMD1378+QMD1394+QMD1415+QMD1430+QMD1460+#REF!+QMD1500+#REF!+QMD1512+#REF!</f>
        <v>#REF!</v>
      </c>
      <c r="QME1218" s="241" t="s">
        <v>29</v>
      </c>
      <c r="QMF1218" s="242" t="s">
        <v>25</v>
      </c>
      <c r="QMG1218" s="243">
        <v>7</v>
      </c>
      <c r="QMH1218" s="243">
        <v>2</v>
      </c>
      <c r="QMI1218" s="244" t="s">
        <v>236</v>
      </c>
      <c r="QMJ1218" s="245">
        <v>111</v>
      </c>
      <c r="QMK1218" s="246">
        <v>211</v>
      </c>
      <c r="QML1218" s="247" t="e">
        <f>QML1235+QML1277+QML1308+QML1324+QML1346+QML1378+QML1394+QML1415+QML1430+QML1460+#REF!+QML1500+#REF!+QML1512+#REF!</f>
        <v>#REF!</v>
      </c>
      <c r="QMM1218" s="241" t="s">
        <v>29</v>
      </c>
      <c r="QMN1218" s="242" t="s">
        <v>25</v>
      </c>
      <c r="QMO1218" s="243">
        <v>7</v>
      </c>
      <c r="QMP1218" s="243">
        <v>2</v>
      </c>
      <c r="QMQ1218" s="244" t="s">
        <v>236</v>
      </c>
      <c r="QMR1218" s="245">
        <v>111</v>
      </c>
      <c r="QMS1218" s="246">
        <v>211</v>
      </c>
      <c r="QMT1218" s="247" t="e">
        <f>QMT1235+QMT1277+QMT1308+QMT1324+QMT1346+QMT1378+QMT1394+QMT1415+QMT1430+QMT1460+#REF!+QMT1500+#REF!+QMT1512+#REF!</f>
        <v>#REF!</v>
      </c>
      <c r="QMU1218" s="241" t="s">
        <v>29</v>
      </c>
      <c r="QMV1218" s="242" t="s">
        <v>25</v>
      </c>
      <c r="QMW1218" s="243">
        <v>7</v>
      </c>
      <c r="QMX1218" s="243">
        <v>2</v>
      </c>
      <c r="QMY1218" s="244" t="s">
        <v>236</v>
      </c>
      <c r="QMZ1218" s="245">
        <v>111</v>
      </c>
      <c r="QNA1218" s="246">
        <v>211</v>
      </c>
      <c r="QNB1218" s="247" t="e">
        <f>QNB1235+QNB1277+QNB1308+QNB1324+QNB1346+QNB1378+QNB1394+QNB1415+QNB1430+QNB1460+#REF!+QNB1500+#REF!+QNB1512+#REF!</f>
        <v>#REF!</v>
      </c>
      <c r="QNC1218" s="241" t="s">
        <v>29</v>
      </c>
      <c r="QND1218" s="242" t="s">
        <v>25</v>
      </c>
      <c r="QNE1218" s="243">
        <v>7</v>
      </c>
      <c r="QNF1218" s="243">
        <v>2</v>
      </c>
      <c r="QNG1218" s="244" t="s">
        <v>236</v>
      </c>
      <c r="QNH1218" s="245">
        <v>111</v>
      </c>
      <c r="QNI1218" s="246">
        <v>211</v>
      </c>
      <c r="QNJ1218" s="247" t="e">
        <f>QNJ1235+QNJ1277+QNJ1308+QNJ1324+QNJ1346+QNJ1378+QNJ1394+QNJ1415+QNJ1430+QNJ1460+#REF!+QNJ1500+#REF!+QNJ1512+#REF!</f>
        <v>#REF!</v>
      </c>
      <c r="QNK1218" s="241" t="s">
        <v>29</v>
      </c>
      <c r="QNL1218" s="242" t="s">
        <v>25</v>
      </c>
      <c r="QNM1218" s="243">
        <v>7</v>
      </c>
      <c r="QNN1218" s="243">
        <v>2</v>
      </c>
      <c r="QNO1218" s="244" t="s">
        <v>236</v>
      </c>
      <c r="QNP1218" s="245">
        <v>111</v>
      </c>
      <c r="QNQ1218" s="246">
        <v>211</v>
      </c>
      <c r="QNR1218" s="247" t="e">
        <f>QNR1235+QNR1277+QNR1308+QNR1324+QNR1346+QNR1378+QNR1394+QNR1415+QNR1430+QNR1460+#REF!+QNR1500+#REF!+QNR1512+#REF!</f>
        <v>#REF!</v>
      </c>
      <c r="QNS1218" s="241" t="s">
        <v>29</v>
      </c>
      <c r="QNT1218" s="242" t="s">
        <v>25</v>
      </c>
      <c r="QNU1218" s="243">
        <v>7</v>
      </c>
      <c r="QNV1218" s="243">
        <v>2</v>
      </c>
      <c r="QNW1218" s="244" t="s">
        <v>236</v>
      </c>
      <c r="QNX1218" s="245">
        <v>111</v>
      </c>
      <c r="QNY1218" s="246">
        <v>211</v>
      </c>
      <c r="QNZ1218" s="247" t="e">
        <f>QNZ1235+QNZ1277+QNZ1308+QNZ1324+QNZ1346+QNZ1378+QNZ1394+QNZ1415+QNZ1430+QNZ1460+#REF!+QNZ1500+#REF!+QNZ1512+#REF!</f>
        <v>#REF!</v>
      </c>
      <c r="QOA1218" s="241" t="s">
        <v>29</v>
      </c>
      <c r="QOB1218" s="242" t="s">
        <v>25</v>
      </c>
      <c r="QOC1218" s="243">
        <v>7</v>
      </c>
      <c r="QOD1218" s="243">
        <v>2</v>
      </c>
      <c r="QOE1218" s="244" t="s">
        <v>236</v>
      </c>
      <c r="QOF1218" s="245">
        <v>111</v>
      </c>
      <c r="QOG1218" s="246">
        <v>211</v>
      </c>
      <c r="QOH1218" s="247" t="e">
        <f>QOH1235+QOH1277+QOH1308+QOH1324+QOH1346+QOH1378+QOH1394+QOH1415+QOH1430+QOH1460+#REF!+QOH1500+#REF!+QOH1512+#REF!</f>
        <v>#REF!</v>
      </c>
      <c r="QOI1218" s="241" t="s">
        <v>29</v>
      </c>
      <c r="QOJ1218" s="242" t="s">
        <v>25</v>
      </c>
      <c r="QOK1218" s="243">
        <v>7</v>
      </c>
      <c r="QOL1218" s="243">
        <v>2</v>
      </c>
      <c r="QOM1218" s="244" t="s">
        <v>236</v>
      </c>
      <c r="QON1218" s="245">
        <v>111</v>
      </c>
      <c r="QOO1218" s="246">
        <v>211</v>
      </c>
      <c r="QOP1218" s="247" t="e">
        <f>QOP1235+QOP1277+QOP1308+QOP1324+QOP1346+QOP1378+QOP1394+QOP1415+QOP1430+QOP1460+#REF!+QOP1500+#REF!+QOP1512+#REF!</f>
        <v>#REF!</v>
      </c>
      <c r="QOQ1218" s="241" t="s">
        <v>29</v>
      </c>
      <c r="QOR1218" s="242" t="s">
        <v>25</v>
      </c>
      <c r="QOS1218" s="243">
        <v>7</v>
      </c>
      <c r="QOT1218" s="243">
        <v>2</v>
      </c>
      <c r="QOU1218" s="244" t="s">
        <v>236</v>
      </c>
      <c r="QOV1218" s="245">
        <v>111</v>
      </c>
      <c r="QOW1218" s="246">
        <v>211</v>
      </c>
      <c r="QOX1218" s="247" t="e">
        <f>QOX1235+QOX1277+QOX1308+QOX1324+QOX1346+QOX1378+QOX1394+QOX1415+QOX1430+QOX1460+#REF!+QOX1500+#REF!+QOX1512+#REF!</f>
        <v>#REF!</v>
      </c>
      <c r="QOY1218" s="241" t="s">
        <v>29</v>
      </c>
      <c r="QOZ1218" s="242" t="s">
        <v>25</v>
      </c>
      <c r="QPA1218" s="243">
        <v>7</v>
      </c>
      <c r="QPB1218" s="243">
        <v>2</v>
      </c>
      <c r="QPC1218" s="244" t="s">
        <v>236</v>
      </c>
      <c r="QPD1218" s="245">
        <v>111</v>
      </c>
      <c r="QPE1218" s="246">
        <v>211</v>
      </c>
      <c r="QPF1218" s="247" t="e">
        <f>QPF1235+QPF1277+QPF1308+QPF1324+QPF1346+QPF1378+QPF1394+QPF1415+QPF1430+QPF1460+#REF!+QPF1500+#REF!+QPF1512+#REF!</f>
        <v>#REF!</v>
      </c>
      <c r="QPG1218" s="241" t="s">
        <v>29</v>
      </c>
      <c r="QPH1218" s="242" t="s">
        <v>25</v>
      </c>
      <c r="QPI1218" s="243">
        <v>7</v>
      </c>
      <c r="QPJ1218" s="243">
        <v>2</v>
      </c>
      <c r="QPK1218" s="244" t="s">
        <v>236</v>
      </c>
      <c r="QPL1218" s="245">
        <v>111</v>
      </c>
      <c r="QPM1218" s="246">
        <v>211</v>
      </c>
      <c r="QPN1218" s="247" t="e">
        <f>QPN1235+QPN1277+QPN1308+QPN1324+QPN1346+QPN1378+QPN1394+QPN1415+QPN1430+QPN1460+#REF!+QPN1500+#REF!+QPN1512+#REF!</f>
        <v>#REF!</v>
      </c>
      <c r="QPO1218" s="241" t="s">
        <v>29</v>
      </c>
      <c r="QPP1218" s="242" t="s">
        <v>25</v>
      </c>
      <c r="QPQ1218" s="243">
        <v>7</v>
      </c>
      <c r="QPR1218" s="243">
        <v>2</v>
      </c>
      <c r="QPS1218" s="244" t="s">
        <v>236</v>
      </c>
      <c r="QPT1218" s="245">
        <v>111</v>
      </c>
      <c r="QPU1218" s="246">
        <v>211</v>
      </c>
      <c r="QPV1218" s="247" t="e">
        <f>QPV1235+QPV1277+QPV1308+QPV1324+QPV1346+QPV1378+QPV1394+QPV1415+QPV1430+QPV1460+#REF!+QPV1500+#REF!+QPV1512+#REF!</f>
        <v>#REF!</v>
      </c>
      <c r="QPW1218" s="241" t="s">
        <v>29</v>
      </c>
      <c r="QPX1218" s="242" t="s">
        <v>25</v>
      </c>
      <c r="QPY1218" s="243">
        <v>7</v>
      </c>
      <c r="QPZ1218" s="243">
        <v>2</v>
      </c>
      <c r="QQA1218" s="244" t="s">
        <v>236</v>
      </c>
      <c r="QQB1218" s="245">
        <v>111</v>
      </c>
      <c r="QQC1218" s="246">
        <v>211</v>
      </c>
      <c r="QQD1218" s="247" t="e">
        <f>QQD1235+QQD1277+QQD1308+QQD1324+QQD1346+QQD1378+QQD1394+QQD1415+QQD1430+QQD1460+#REF!+QQD1500+#REF!+QQD1512+#REF!</f>
        <v>#REF!</v>
      </c>
      <c r="QQE1218" s="241" t="s">
        <v>29</v>
      </c>
      <c r="QQF1218" s="242" t="s">
        <v>25</v>
      </c>
      <c r="QQG1218" s="243">
        <v>7</v>
      </c>
      <c r="QQH1218" s="243">
        <v>2</v>
      </c>
      <c r="QQI1218" s="244" t="s">
        <v>236</v>
      </c>
      <c r="QQJ1218" s="245">
        <v>111</v>
      </c>
      <c r="QQK1218" s="246">
        <v>211</v>
      </c>
      <c r="QQL1218" s="247" t="e">
        <f>QQL1235+QQL1277+QQL1308+QQL1324+QQL1346+QQL1378+QQL1394+QQL1415+QQL1430+QQL1460+#REF!+QQL1500+#REF!+QQL1512+#REF!</f>
        <v>#REF!</v>
      </c>
      <c r="QQM1218" s="241" t="s">
        <v>29</v>
      </c>
      <c r="QQN1218" s="242" t="s">
        <v>25</v>
      </c>
      <c r="QQO1218" s="243">
        <v>7</v>
      </c>
      <c r="QQP1218" s="243">
        <v>2</v>
      </c>
      <c r="QQQ1218" s="244" t="s">
        <v>236</v>
      </c>
      <c r="QQR1218" s="245">
        <v>111</v>
      </c>
      <c r="QQS1218" s="246">
        <v>211</v>
      </c>
      <c r="QQT1218" s="247" t="e">
        <f>QQT1235+QQT1277+QQT1308+QQT1324+QQT1346+QQT1378+QQT1394+QQT1415+QQT1430+QQT1460+#REF!+QQT1500+#REF!+QQT1512+#REF!</f>
        <v>#REF!</v>
      </c>
      <c r="QQU1218" s="241" t="s">
        <v>29</v>
      </c>
      <c r="QQV1218" s="242" t="s">
        <v>25</v>
      </c>
      <c r="QQW1218" s="243">
        <v>7</v>
      </c>
      <c r="QQX1218" s="243">
        <v>2</v>
      </c>
      <c r="QQY1218" s="244" t="s">
        <v>236</v>
      </c>
      <c r="QQZ1218" s="245">
        <v>111</v>
      </c>
      <c r="QRA1218" s="246">
        <v>211</v>
      </c>
      <c r="QRB1218" s="247" t="e">
        <f>QRB1235+QRB1277+QRB1308+QRB1324+QRB1346+QRB1378+QRB1394+QRB1415+QRB1430+QRB1460+#REF!+QRB1500+#REF!+QRB1512+#REF!</f>
        <v>#REF!</v>
      </c>
      <c r="QRC1218" s="241" t="s">
        <v>29</v>
      </c>
      <c r="QRD1218" s="242" t="s">
        <v>25</v>
      </c>
      <c r="QRE1218" s="243">
        <v>7</v>
      </c>
      <c r="QRF1218" s="243">
        <v>2</v>
      </c>
      <c r="QRG1218" s="244" t="s">
        <v>236</v>
      </c>
      <c r="QRH1218" s="245">
        <v>111</v>
      </c>
      <c r="QRI1218" s="246">
        <v>211</v>
      </c>
      <c r="QRJ1218" s="247" t="e">
        <f>QRJ1235+QRJ1277+QRJ1308+QRJ1324+QRJ1346+QRJ1378+QRJ1394+QRJ1415+QRJ1430+QRJ1460+#REF!+QRJ1500+#REF!+QRJ1512+#REF!</f>
        <v>#REF!</v>
      </c>
      <c r="QRK1218" s="241" t="s">
        <v>29</v>
      </c>
      <c r="QRL1218" s="242" t="s">
        <v>25</v>
      </c>
      <c r="QRM1218" s="243">
        <v>7</v>
      </c>
      <c r="QRN1218" s="243">
        <v>2</v>
      </c>
      <c r="QRO1218" s="244" t="s">
        <v>236</v>
      </c>
      <c r="QRP1218" s="245">
        <v>111</v>
      </c>
      <c r="QRQ1218" s="246">
        <v>211</v>
      </c>
      <c r="QRR1218" s="247" t="e">
        <f>QRR1235+QRR1277+QRR1308+QRR1324+QRR1346+QRR1378+QRR1394+QRR1415+QRR1430+QRR1460+#REF!+QRR1500+#REF!+QRR1512+#REF!</f>
        <v>#REF!</v>
      </c>
      <c r="QRS1218" s="241" t="s">
        <v>29</v>
      </c>
      <c r="QRT1218" s="242" t="s">
        <v>25</v>
      </c>
      <c r="QRU1218" s="243">
        <v>7</v>
      </c>
      <c r="QRV1218" s="243">
        <v>2</v>
      </c>
      <c r="QRW1218" s="244" t="s">
        <v>236</v>
      </c>
      <c r="QRX1218" s="245">
        <v>111</v>
      </c>
      <c r="QRY1218" s="246">
        <v>211</v>
      </c>
      <c r="QRZ1218" s="247" t="e">
        <f>QRZ1235+QRZ1277+QRZ1308+QRZ1324+QRZ1346+QRZ1378+QRZ1394+QRZ1415+QRZ1430+QRZ1460+#REF!+QRZ1500+#REF!+QRZ1512+#REF!</f>
        <v>#REF!</v>
      </c>
      <c r="QSA1218" s="241" t="s">
        <v>29</v>
      </c>
      <c r="QSB1218" s="242" t="s">
        <v>25</v>
      </c>
      <c r="QSC1218" s="243">
        <v>7</v>
      </c>
      <c r="QSD1218" s="243">
        <v>2</v>
      </c>
      <c r="QSE1218" s="244" t="s">
        <v>236</v>
      </c>
      <c r="QSF1218" s="245">
        <v>111</v>
      </c>
      <c r="QSG1218" s="246">
        <v>211</v>
      </c>
      <c r="QSH1218" s="247" t="e">
        <f>QSH1235+QSH1277+QSH1308+QSH1324+QSH1346+QSH1378+QSH1394+QSH1415+QSH1430+QSH1460+#REF!+QSH1500+#REF!+QSH1512+#REF!</f>
        <v>#REF!</v>
      </c>
      <c r="QSI1218" s="241" t="s">
        <v>29</v>
      </c>
      <c r="QSJ1218" s="242" t="s">
        <v>25</v>
      </c>
      <c r="QSK1218" s="243">
        <v>7</v>
      </c>
      <c r="QSL1218" s="243">
        <v>2</v>
      </c>
      <c r="QSM1218" s="244" t="s">
        <v>236</v>
      </c>
      <c r="QSN1218" s="245">
        <v>111</v>
      </c>
      <c r="QSO1218" s="246">
        <v>211</v>
      </c>
      <c r="QSP1218" s="247" t="e">
        <f>QSP1235+QSP1277+QSP1308+QSP1324+QSP1346+QSP1378+QSP1394+QSP1415+QSP1430+QSP1460+#REF!+QSP1500+#REF!+QSP1512+#REF!</f>
        <v>#REF!</v>
      </c>
      <c r="QSQ1218" s="241" t="s">
        <v>29</v>
      </c>
      <c r="QSR1218" s="242" t="s">
        <v>25</v>
      </c>
      <c r="QSS1218" s="243">
        <v>7</v>
      </c>
      <c r="QST1218" s="243">
        <v>2</v>
      </c>
      <c r="QSU1218" s="244" t="s">
        <v>236</v>
      </c>
      <c r="QSV1218" s="245">
        <v>111</v>
      </c>
      <c r="QSW1218" s="246">
        <v>211</v>
      </c>
      <c r="QSX1218" s="247" t="e">
        <f>QSX1235+QSX1277+QSX1308+QSX1324+QSX1346+QSX1378+QSX1394+QSX1415+QSX1430+QSX1460+#REF!+QSX1500+#REF!+QSX1512+#REF!</f>
        <v>#REF!</v>
      </c>
      <c r="QSY1218" s="241" t="s">
        <v>29</v>
      </c>
      <c r="QSZ1218" s="242" t="s">
        <v>25</v>
      </c>
      <c r="QTA1218" s="243">
        <v>7</v>
      </c>
      <c r="QTB1218" s="243">
        <v>2</v>
      </c>
      <c r="QTC1218" s="244" t="s">
        <v>236</v>
      </c>
      <c r="QTD1218" s="245">
        <v>111</v>
      </c>
      <c r="QTE1218" s="246">
        <v>211</v>
      </c>
      <c r="QTF1218" s="247" t="e">
        <f>QTF1235+QTF1277+QTF1308+QTF1324+QTF1346+QTF1378+QTF1394+QTF1415+QTF1430+QTF1460+#REF!+QTF1500+#REF!+QTF1512+#REF!</f>
        <v>#REF!</v>
      </c>
      <c r="QTG1218" s="241" t="s">
        <v>29</v>
      </c>
      <c r="QTH1218" s="242" t="s">
        <v>25</v>
      </c>
      <c r="QTI1218" s="243">
        <v>7</v>
      </c>
      <c r="QTJ1218" s="243">
        <v>2</v>
      </c>
      <c r="QTK1218" s="244" t="s">
        <v>236</v>
      </c>
      <c r="QTL1218" s="245">
        <v>111</v>
      </c>
      <c r="QTM1218" s="246">
        <v>211</v>
      </c>
      <c r="QTN1218" s="247" t="e">
        <f>QTN1235+QTN1277+QTN1308+QTN1324+QTN1346+QTN1378+QTN1394+QTN1415+QTN1430+QTN1460+#REF!+QTN1500+#REF!+QTN1512+#REF!</f>
        <v>#REF!</v>
      </c>
      <c r="QTO1218" s="241" t="s">
        <v>29</v>
      </c>
      <c r="QTP1218" s="242" t="s">
        <v>25</v>
      </c>
      <c r="QTQ1218" s="243">
        <v>7</v>
      </c>
      <c r="QTR1218" s="243">
        <v>2</v>
      </c>
      <c r="QTS1218" s="244" t="s">
        <v>236</v>
      </c>
      <c r="QTT1218" s="245">
        <v>111</v>
      </c>
      <c r="QTU1218" s="246">
        <v>211</v>
      </c>
      <c r="QTV1218" s="247" t="e">
        <f>QTV1235+QTV1277+QTV1308+QTV1324+QTV1346+QTV1378+QTV1394+QTV1415+QTV1430+QTV1460+#REF!+QTV1500+#REF!+QTV1512+#REF!</f>
        <v>#REF!</v>
      </c>
      <c r="QTW1218" s="241" t="s">
        <v>29</v>
      </c>
      <c r="QTX1218" s="242" t="s">
        <v>25</v>
      </c>
      <c r="QTY1218" s="243">
        <v>7</v>
      </c>
      <c r="QTZ1218" s="243">
        <v>2</v>
      </c>
      <c r="QUA1218" s="244" t="s">
        <v>236</v>
      </c>
      <c r="QUB1218" s="245">
        <v>111</v>
      </c>
      <c r="QUC1218" s="246">
        <v>211</v>
      </c>
      <c r="QUD1218" s="247" t="e">
        <f>QUD1235+QUD1277+QUD1308+QUD1324+QUD1346+QUD1378+QUD1394+QUD1415+QUD1430+QUD1460+#REF!+QUD1500+#REF!+QUD1512+#REF!</f>
        <v>#REF!</v>
      </c>
      <c r="QUE1218" s="241" t="s">
        <v>29</v>
      </c>
      <c r="QUF1218" s="242" t="s">
        <v>25</v>
      </c>
      <c r="QUG1218" s="243">
        <v>7</v>
      </c>
      <c r="QUH1218" s="243">
        <v>2</v>
      </c>
      <c r="QUI1218" s="244" t="s">
        <v>236</v>
      </c>
      <c r="QUJ1218" s="245">
        <v>111</v>
      </c>
      <c r="QUK1218" s="246">
        <v>211</v>
      </c>
      <c r="QUL1218" s="247" t="e">
        <f>QUL1235+QUL1277+QUL1308+QUL1324+QUL1346+QUL1378+QUL1394+QUL1415+QUL1430+QUL1460+#REF!+QUL1500+#REF!+QUL1512+#REF!</f>
        <v>#REF!</v>
      </c>
      <c r="QUM1218" s="241" t="s">
        <v>29</v>
      </c>
      <c r="QUN1218" s="242" t="s">
        <v>25</v>
      </c>
      <c r="QUO1218" s="243">
        <v>7</v>
      </c>
      <c r="QUP1218" s="243">
        <v>2</v>
      </c>
      <c r="QUQ1218" s="244" t="s">
        <v>236</v>
      </c>
      <c r="QUR1218" s="245">
        <v>111</v>
      </c>
      <c r="QUS1218" s="246">
        <v>211</v>
      </c>
      <c r="QUT1218" s="247" t="e">
        <f>QUT1235+QUT1277+QUT1308+QUT1324+QUT1346+QUT1378+QUT1394+QUT1415+QUT1430+QUT1460+#REF!+QUT1500+#REF!+QUT1512+#REF!</f>
        <v>#REF!</v>
      </c>
      <c r="QUU1218" s="241" t="s">
        <v>29</v>
      </c>
      <c r="QUV1218" s="242" t="s">
        <v>25</v>
      </c>
      <c r="QUW1218" s="243">
        <v>7</v>
      </c>
      <c r="QUX1218" s="243">
        <v>2</v>
      </c>
      <c r="QUY1218" s="244" t="s">
        <v>236</v>
      </c>
      <c r="QUZ1218" s="245">
        <v>111</v>
      </c>
      <c r="QVA1218" s="246">
        <v>211</v>
      </c>
      <c r="QVB1218" s="247" t="e">
        <f>QVB1235+QVB1277+QVB1308+QVB1324+QVB1346+QVB1378+QVB1394+QVB1415+QVB1430+QVB1460+#REF!+QVB1500+#REF!+QVB1512+#REF!</f>
        <v>#REF!</v>
      </c>
      <c r="QVC1218" s="241" t="s">
        <v>29</v>
      </c>
      <c r="QVD1218" s="242" t="s">
        <v>25</v>
      </c>
      <c r="QVE1218" s="243">
        <v>7</v>
      </c>
      <c r="QVF1218" s="243">
        <v>2</v>
      </c>
      <c r="QVG1218" s="244" t="s">
        <v>236</v>
      </c>
      <c r="QVH1218" s="245">
        <v>111</v>
      </c>
      <c r="QVI1218" s="246">
        <v>211</v>
      </c>
      <c r="QVJ1218" s="247" t="e">
        <f>QVJ1235+QVJ1277+QVJ1308+QVJ1324+QVJ1346+QVJ1378+QVJ1394+QVJ1415+QVJ1430+QVJ1460+#REF!+QVJ1500+#REF!+QVJ1512+#REF!</f>
        <v>#REF!</v>
      </c>
      <c r="QVK1218" s="241" t="s">
        <v>29</v>
      </c>
      <c r="QVL1218" s="242" t="s">
        <v>25</v>
      </c>
      <c r="QVM1218" s="243">
        <v>7</v>
      </c>
      <c r="QVN1218" s="243">
        <v>2</v>
      </c>
      <c r="QVO1218" s="244" t="s">
        <v>236</v>
      </c>
      <c r="QVP1218" s="245">
        <v>111</v>
      </c>
      <c r="QVQ1218" s="246">
        <v>211</v>
      </c>
      <c r="QVR1218" s="247" t="e">
        <f>QVR1235+QVR1277+QVR1308+QVR1324+QVR1346+QVR1378+QVR1394+QVR1415+QVR1430+QVR1460+#REF!+QVR1500+#REF!+QVR1512+#REF!</f>
        <v>#REF!</v>
      </c>
      <c r="QVS1218" s="241" t="s">
        <v>29</v>
      </c>
      <c r="QVT1218" s="242" t="s">
        <v>25</v>
      </c>
      <c r="QVU1218" s="243">
        <v>7</v>
      </c>
      <c r="QVV1218" s="243">
        <v>2</v>
      </c>
      <c r="QVW1218" s="244" t="s">
        <v>236</v>
      </c>
      <c r="QVX1218" s="245">
        <v>111</v>
      </c>
      <c r="QVY1218" s="246">
        <v>211</v>
      </c>
      <c r="QVZ1218" s="247" t="e">
        <f>QVZ1235+QVZ1277+QVZ1308+QVZ1324+QVZ1346+QVZ1378+QVZ1394+QVZ1415+QVZ1430+QVZ1460+#REF!+QVZ1500+#REF!+QVZ1512+#REF!</f>
        <v>#REF!</v>
      </c>
      <c r="QWA1218" s="241" t="s">
        <v>29</v>
      </c>
      <c r="QWB1218" s="242" t="s">
        <v>25</v>
      </c>
      <c r="QWC1218" s="243">
        <v>7</v>
      </c>
      <c r="QWD1218" s="243">
        <v>2</v>
      </c>
      <c r="QWE1218" s="244" t="s">
        <v>236</v>
      </c>
      <c r="QWF1218" s="245">
        <v>111</v>
      </c>
      <c r="QWG1218" s="246">
        <v>211</v>
      </c>
      <c r="QWH1218" s="247" t="e">
        <f>QWH1235+QWH1277+QWH1308+QWH1324+QWH1346+QWH1378+QWH1394+QWH1415+QWH1430+QWH1460+#REF!+QWH1500+#REF!+QWH1512+#REF!</f>
        <v>#REF!</v>
      </c>
      <c r="QWI1218" s="241" t="s">
        <v>29</v>
      </c>
      <c r="QWJ1218" s="242" t="s">
        <v>25</v>
      </c>
      <c r="QWK1218" s="243">
        <v>7</v>
      </c>
      <c r="QWL1218" s="243">
        <v>2</v>
      </c>
      <c r="QWM1218" s="244" t="s">
        <v>236</v>
      </c>
      <c r="QWN1218" s="245">
        <v>111</v>
      </c>
      <c r="QWO1218" s="246">
        <v>211</v>
      </c>
      <c r="QWP1218" s="247" t="e">
        <f>QWP1235+QWP1277+QWP1308+QWP1324+QWP1346+QWP1378+QWP1394+QWP1415+QWP1430+QWP1460+#REF!+QWP1500+#REF!+QWP1512+#REF!</f>
        <v>#REF!</v>
      </c>
      <c r="QWQ1218" s="241" t="s">
        <v>29</v>
      </c>
      <c r="QWR1218" s="242" t="s">
        <v>25</v>
      </c>
      <c r="QWS1218" s="243">
        <v>7</v>
      </c>
      <c r="QWT1218" s="243">
        <v>2</v>
      </c>
      <c r="QWU1218" s="244" t="s">
        <v>236</v>
      </c>
      <c r="QWV1218" s="245">
        <v>111</v>
      </c>
      <c r="QWW1218" s="246">
        <v>211</v>
      </c>
      <c r="QWX1218" s="247" t="e">
        <f>QWX1235+QWX1277+QWX1308+QWX1324+QWX1346+QWX1378+QWX1394+QWX1415+QWX1430+QWX1460+#REF!+QWX1500+#REF!+QWX1512+#REF!</f>
        <v>#REF!</v>
      </c>
      <c r="QWY1218" s="241" t="s">
        <v>29</v>
      </c>
      <c r="QWZ1218" s="242" t="s">
        <v>25</v>
      </c>
      <c r="QXA1218" s="243">
        <v>7</v>
      </c>
      <c r="QXB1218" s="243">
        <v>2</v>
      </c>
      <c r="QXC1218" s="244" t="s">
        <v>236</v>
      </c>
      <c r="QXD1218" s="245">
        <v>111</v>
      </c>
      <c r="QXE1218" s="246">
        <v>211</v>
      </c>
      <c r="QXF1218" s="247" t="e">
        <f>QXF1235+QXF1277+QXF1308+QXF1324+QXF1346+QXF1378+QXF1394+QXF1415+QXF1430+QXF1460+#REF!+QXF1500+#REF!+QXF1512+#REF!</f>
        <v>#REF!</v>
      </c>
      <c r="QXG1218" s="241" t="s">
        <v>29</v>
      </c>
      <c r="QXH1218" s="242" t="s">
        <v>25</v>
      </c>
      <c r="QXI1218" s="243">
        <v>7</v>
      </c>
      <c r="QXJ1218" s="243">
        <v>2</v>
      </c>
      <c r="QXK1218" s="244" t="s">
        <v>236</v>
      </c>
      <c r="QXL1218" s="245">
        <v>111</v>
      </c>
      <c r="QXM1218" s="246">
        <v>211</v>
      </c>
      <c r="QXN1218" s="247" t="e">
        <f>QXN1235+QXN1277+QXN1308+QXN1324+QXN1346+QXN1378+QXN1394+QXN1415+QXN1430+QXN1460+#REF!+QXN1500+#REF!+QXN1512+#REF!</f>
        <v>#REF!</v>
      </c>
      <c r="QXO1218" s="241" t="s">
        <v>29</v>
      </c>
      <c r="QXP1218" s="242" t="s">
        <v>25</v>
      </c>
      <c r="QXQ1218" s="243">
        <v>7</v>
      </c>
      <c r="QXR1218" s="243">
        <v>2</v>
      </c>
      <c r="QXS1218" s="244" t="s">
        <v>236</v>
      </c>
      <c r="QXT1218" s="245">
        <v>111</v>
      </c>
      <c r="QXU1218" s="246">
        <v>211</v>
      </c>
      <c r="QXV1218" s="247" t="e">
        <f>QXV1235+QXV1277+QXV1308+QXV1324+QXV1346+QXV1378+QXV1394+QXV1415+QXV1430+QXV1460+#REF!+QXV1500+#REF!+QXV1512+#REF!</f>
        <v>#REF!</v>
      </c>
      <c r="QXW1218" s="241" t="s">
        <v>29</v>
      </c>
      <c r="QXX1218" s="242" t="s">
        <v>25</v>
      </c>
      <c r="QXY1218" s="243">
        <v>7</v>
      </c>
      <c r="QXZ1218" s="243">
        <v>2</v>
      </c>
      <c r="QYA1218" s="244" t="s">
        <v>236</v>
      </c>
      <c r="QYB1218" s="245">
        <v>111</v>
      </c>
      <c r="QYC1218" s="246">
        <v>211</v>
      </c>
      <c r="QYD1218" s="247" t="e">
        <f>QYD1235+QYD1277+QYD1308+QYD1324+QYD1346+QYD1378+QYD1394+QYD1415+QYD1430+QYD1460+#REF!+QYD1500+#REF!+QYD1512+#REF!</f>
        <v>#REF!</v>
      </c>
      <c r="QYE1218" s="241" t="s">
        <v>29</v>
      </c>
      <c r="QYF1218" s="242" t="s">
        <v>25</v>
      </c>
      <c r="QYG1218" s="243">
        <v>7</v>
      </c>
      <c r="QYH1218" s="243">
        <v>2</v>
      </c>
      <c r="QYI1218" s="244" t="s">
        <v>236</v>
      </c>
      <c r="QYJ1218" s="245">
        <v>111</v>
      </c>
      <c r="QYK1218" s="246">
        <v>211</v>
      </c>
      <c r="QYL1218" s="247" t="e">
        <f>QYL1235+QYL1277+QYL1308+QYL1324+QYL1346+QYL1378+QYL1394+QYL1415+QYL1430+QYL1460+#REF!+QYL1500+#REF!+QYL1512+#REF!</f>
        <v>#REF!</v>
      </c>
      <c r="QYM1218" s="241" t="s">
        <v>29</v>
      </c>
      <c r="QYN1218" s="242" t="s">
        <v>25</v>
      </c>
      <c r="QYO1218" s="243">
        <v>7</v>
      </c>
      <c r="QYP1218" s="243">
        <v>2</v>
      </c>
      <c r="QYQ1218" s="244" t="s">
        <v>236</v>
      </c>
      <c r="QYR1218" s="245">
        <v>111</v>
      </c>
      <c r="QYS1218" s="246">
        <v>211</v>
      </c>
      <c r="QYT1218" s="247" t="e">
        <f>QYT1235+QYT1277+QYT1308+QYT1324+QYT1346+QYT1378+QYT1394+QYT1415+QYT1430+QYT1460+#REF!+QYT1500+#REF!+QYT1512+#REF!</f>
        <v>#REF!</v>
      </c>
      <c r="QYU1218" s="241" t="s">
        <v>29</v>
      </c>
      <c r="QYV1218" s="242" t="s">
        <v>25</v>
      </c>
      <c r="QYW1218" s="243">
        <v>7</v>
      </c>
      <c r="QYX1218" s="243">
        <v>2</v>
      </c>
      <c r="QYY1218" s="244" t="s">
        <v>236</v>
      </c>
      <c r="QYZ1218" s="245">
        <v>111</v>
      </c>
      <c r="QZA1218" s="246">
        <v>211</v>
      </c>
      <c r="QZB1218" s="247" t="e">
        <f>QZB1235+QZB1277+QZB1308+QZB1324+QZB1346+QZB1378+QZB1394+QZB1415+QZB1430+QZB1460+#REF!+QZB1500+#REF!+QZB1512+#REF!</f>
        <v>#REF!</v>
      </c>
      <c r="QZC1218" s="241" t="s">
        <v>29</v>
      </c>
      <c r="QZD1218" s="242" t="s">
        <v>25</v>
      </c>
      <c r="QZE1218" s="243">
        <v>7</v>
      </c>
      <c r="QZF1218" s="243">
        <v>2</v>
      </c>
      <c r="QZG1218" s="244" t="s">
        <v>236</v>
      </c>
      <c r="QZH1218" s="245">
        <v>111</v>
      </c>
      <c r="QZI1218" s="246">
        <v>211</v>
      </c>
      <c r="QZJ1218" s="247" t="e">
        <f>QZJ1235+QZJ1277+QZJ1308+QZJ1324+QZJ1346+QZJ1378+QZJ1394+QZJ1415+QZJ1430+QZJ1460+#REF!+QZJ1500+#REF!+QZJ1512+#REF!</f>
        <v>#REF!</v>
      </c>
      <c r="QZK1218" s="241" t="s">
        <v>29</v>
      </c>
      <c r="QZL1218" s="242" t="s">
        <v>25</v>
      </c>
      <c r="QZM1218" s="243">
        <v>7</v>
      </c>
      <c r="QZN1218" s="243">
        <v>2</v>
      </c>
      <c r="QZO1218" s="244" t="s">
        <v>236</v>
      </c>
      <c r="QZP1218" s="245">
        <v>111</v>
      </c>
      <c r="QZQ1218" s="246">
        <v>211</v>
      </c>
      <c r="QZR1218" s="247" t="e">
        <f>QZR1235+QZR1277+QZR1308+QZR1324+QZR1346+QZR1378+QZR1394+QZR1415+QZR1430+QZR1460+#REF!+QZR1500+#REF!+QZR1512+#REF!</f>
        <v>#REF!</v>
      </c>
      <c r="QZS1218" s="241" t="s">
        <v>29</v>
      </c>
      <c r="QZT1218" s="242" t="s">
        <v>25</v>
      </c>
      <c r="QZU1218" s="243">
        <v>7</v>
      </c>
      <c r="QZV1218" s="243">
        <v>2</v>
      </c>
      <c r="QZW1218" s="244" t="s">
        <v>236</v>
      </c>
      <c r="QZX1218" s="245">
        <v>111</v>
      </c>
      <c r="QZY1218" s="246">
        <v>211</v>
      </c>
      <c r="QZZ1218" s="247" t="e">
        <f>QZZ1235+QZZ1277+QZZ1308+QZZ1324+QZZ1346+QZZ1378+QZZ1394+QZZ1415+QZZ1430+QZZ1460+#REF!+QZZ1500+#REF!+QZZ1512+#REF!</f>
        <v>#REF!</v>
      </c>
      <c r="RAA1218" s="241" t="s">
        <v>29</v>
      </c>
      <c r="RAB1218" s="242" t="s">
        <v>25</v>
      </c>
      <c r="RAC1218" s="243">
        <v>7</v>
      </c>
      <c r="RAD1218" s="243">
        <v>2</v>
      </c>
      <c r="RAE1218" s="244" t="s">
        <v>236</v>
      </c>
      <c r="RAF1218" s="245">
        <v>111</v>
      </c>
      <c r="RAG1218" s="246">
        <v>211</v>
      </c>
      <c r="RAH1218" s="247" t="e">
        <f>RAH1235+RAH1277+RAH1308+RAH1324+RAH1346+RAH1378+RAH1394+RAH1415+RAH1430+RAH1460+#REF!+RAH1500+#REF!+RAH1512+#REF!</f>
        <v>#REF!</v>
      </c>
      <c r="RAI1218" s="241" t="s">
        <v>29</v>
      </c>
      <c r="RAJ1218" s="242" t="s">
        <v>25</v>
      </c>
      <c r="RAK1218" s="243">
        <v>7</v>
      </c>
      <c r="RAL1218" s="243">
        <v>2</v>
      </c>
      <c r="RAM1218" s="244" t="s">
        <v>236</v>
      </c>
      <c r="RAN1218" s="245">
        <v>111</v>
      </c>
      <c r="RAO1218" s="246">
        <v>211</v>
      </c>
      <c r="RAP1218" s="247" t="e">
        <f>RAP1235+RAP1277+RAP1308+RAP1324+RAP1346+RAP1378+RAP1394+RAP1415+RAP1430+RAP1460+#REF!+RAP1500+#REF!+RAP1512+#REF!</f>
        <v>#REF!</v>
      </c>
      <c r="RAQ1218" s="241" t="s">
        <v>29</v>
      </c>
      <c r="RAR1218" s="242" t="s">
        <v>25</v>
      </c>
      <c r="RAS1218" s="243">
        <v>7</v>
      </c>
      <c r="RAT1218" s="243">
        <v>2</v>
      </c>
      <c r="RAU1218" s="244" t="s">
        <v>236</v>
      </c>
      <c r="RAV1218" s="245">
        <v>111</v>
      </c>
      <c r="RAW1218" s="246">
        <v>211</v>
      </c>
      <c r="RAX1218" s="247" t="e">
        <f>RAX1235+RAX1277+RAX1308+RAX1324+RAX1346+RAX1378+RAX1394+RAX1415+RAX1430+RAX1460+#REF!+RAX1500+#REF!+RAX1512+#REF!</f>
        <v>#REF!</v>
      </c>
      <c r="RAY1218" s="241" t="s">
        <v>29</v>
      </c>
      <c r="RAZ1218" s="242" t="s">
        <v>25</v>
      </c>
      <c r="RBA1218" s="243">
        <v>7</v>
      </c>
      <c r="RBB1218" s="243">
        <v>2</v>
      </c>
      <c r="RBC1218" s="244" t="s">
        <v>236</v>
      </c>
      <c r="RBD1218" s="245">
        <v>111</v>
      </c>
      <c r="RBE1218" s="246">
        <v>211</v>
      </c>
      <c r="RBF1218" s="247" t="e">
        <f>RBF1235+RBF1277+RBF1308+RBF1324+RBF1346+RBF1378+RBF1394+RBF1415+RBF1430+RBF1460+#REF!+RBF1500+#REF!+RBF1512+#REF!</f>
        <v>#REF!</v>
      </c>
      <c r="RBG1218" s="241" t="s">
        <v>29</v>
      </c>
      <c r="RBH1218" s="242" t="s">
        <v>25</v>
      </c>
      <c r="RBI1218" s="243">
        <v>7</v>
      </c>
      <c r="RBJ1218" s="243">
        <v>2</v>
      </c>
      <c r="RBK1218" s="244" t="s">
        <v>236</v>
      </c>
      <c r="RBL1218" s="245">
        <v>111</v>
      </c>
      <c r="RBM1218" s="246">
        <v>211</v>
      </c>
      <c r="RBN1218" s="247" t="e">
        <f>RBN1235+RBN1277+RBN1308+RBN1324+RBN1346+RBN1378+RBN1394+RBN1415+RBN1430+RBN1460+#REF!+RBN1500+#REF!+RBN1512+#REF!</f>
        <v>#REF!</v>
      </c>
      <c r="RBO1218" s="241" t="s">
        <v>29</v>
      </c>
      <c r="RBP1218" s="242" t="s">
        <v>25</v>
      </c>
      <c r="RBQ1218" s="243">
        <v>7</v>
      </c>
      <c r="RBR1218" s="243">
        <v>2</v>
      </c>
      <c r="RBS1218" s="244" t="s">
        <v>236</v>
      </c>
      <c r="RBT1218" s="245">
        <v>111</v>
      </c>
      <c r="RBU1218" s="246">
        <v>211</v>
      </c>
      <c r="RBV1218" s="247" t="e">
        <f>RBV1235+RBV1277+RBV1308+RBV1324+RBV1346+RBV1378+RBV1394+RBV1415+RBV1430+RBV1460+#REF!+RBV1500+#REF!+RBV1512+#REF!</f>
        <v>#REF!</v>
      </c>
      <c r="RBW1218" s="241" t="s">
        <v>29</v>
      </c>
      <c r="RBX1218" s="242" t="s">
        <v>25</v>
      </c>
      <c r="RBY1218" s="243">
        <v>7</v>
      </c>
      <c r="RBZ1218" s="243">
        <v>2</v>
      </c>
      <c r="RCA1218" s="244" t="s">
        <v>236</v>
      </c>
      <c r="RCB1218" s="245">
        <v>111</v>
      </c>
      <c r="RCC1218" s="246">
        <v>211</v>
      </c>
      <c r="RCD1218" s="247" t="e">
        <f>RCD1235+RCD1277+RCD1308+RCD1324+RCD1346+RCD1378+RCD1394+RCD1415+RCD1430+RCD1460+#REF!+RCD1500+#REF!+RCD1512+#REF!</f>
        <v>#REF!</v>
      </c>
      <c r="RCE1218" s="241" t="s">
        <v>29</v>
      </c>
      <c r="RCF1218" s="242" t="s">
        <v>25</v>
      </c>
      <c r="RCG1218" s="243">
        <v>7</v>
      </c>
      <c r="RCH1218" s="243">
        <v>2</v>
      </c>
      <c r="RCI1218" s="244" t="s">
        <v>236</v>
      </c>
      <c r="RCJ1218" s="245">
        <v>111</v>
      </c>
      <c r="RCK1218" s="246">
        <v>211</v>
      </c>
      <c r="RCL1218" s="247" t="e">
        <f>RCL1235+RCL1277+RCL1308+RCL1324+RCL1346+RCL1378+RCL1394+RCL1415+RCL1430+RCL1460+#REF!+RCL1500+#REF!+RCL1512+#REF!</f>
        <v>#REF!</v>
      </c>
      <c r="RCM1218" s="241" t="s">
        <v>29</v>
      </c>
      <c r="RCN1218" s="242" t="s">
        <v>25</v>
      </c>
      <c r="RCO1218" s="243">
        <v>7</v>
      </c>
      <c r="RCP1218" s="243">
        <v>2</v>
      </c>
      <c r="RCQ1218" s="244" t="s">
        <v>236</v>
      </c>
      <c r="RCR1218" s="245">
        <v>111</v>
      </c>
      <c r="RCS1218" s="246">
        <v>211</v>
      </c>
      <c r="RCT1218" s="247" t="e">
        <f>RCT1235+RCT1277+RCT1308+RCT1324+RCT1346+RCT1378+RCT1394+RCT1415+RCT1430+RCT1460+#REF!+RCT1500+#REF!+RCT1512+#REF!</f>
        <v>#REF!</v>
      </c>
      <c r="RCU1218" s="241" t="s">
        <v>29</v>
      </c>
      <c r="RCV1218" s="242" t="s">
        <v>25</v>
      </c>
      <c r="RCW1218" s="243">
        <v>7</v>
      </c>
      <c r="RCX1218" s="243">
        <v>2</v>
      </c>
      <c r="RCY1218" s="244" t="s">
        <v>236</v>
      </c>
      <c r="RCZ1218" s="245">
        <v>111</v>
      </c>
      <c r="RDA1218" s="246">
        <v>211</v>
      </c>
      <c r="RDB1218" s="247" t="e">
        <f>RDB1235+RDB1277+RDB1308+RDB1324+RDB1346+RDB1378+RDB1394+RDB1415+RDB1430+RDB1460+#REF!+RDB1500+#REF!+RDB1512+#REF!</f>
        <v>#REF!</v>
      </c>
      <c r="RDC1218" s="241" t="s">
        <v>29</v>
      </c>
      <c r="RDD1218" s="242" t="s">
        <v>25</v>
      </c>
      <c r="RDE1218" s="243">
        <v>7</v>
      </c>
      <c r="RDF1218" s="243">
        <v>2</v>
      </c>
      <c r="RDG1218" s="244" t="s">
        <v>236</v>
      </c>
      <c r="RDH1218" s="245">
        <v>111</v>
      </c>
      <c r="RDI1218" s="246">
        <v>211</v>
      </c>
      <c r="RDJ1218" s="247" t="e">
        <f>RDJ1235+RDJ1277+RDJ1308+RDJ1324+RDJ1346+RDJ1378+RDJ1394+RDJ1415+RDJ1430+RDJ1460+#REF!+RDJ1500+#REF!+RDJ1512+#REF!</f>
        <v>#REF!</v>
      </c>
      <c r="RDK1218" s="241" t="s">
        <v>29</v>
      </c>
      <c r="RDL1218" s="242" t="s">
        <v>25</v>
      </c>
      <c r="RDM1218" s="243">
        <v>7</v>
      </c>
      <c r="RDN1218" s="243">
        <v>2</v>
      </c>
      <c r="RDO1218" s="244" t="s">
        <v>236</v>
      </c>
      <c r="RDP1218" s="245">
        <v>111</v>
      </c>
      <c r="RDQ1218" s="246">
        <v>211</v>
      </c>
      <c r="RDR1218" s="247" t="e">
        <f>RDR1235+RDR1277+RDR1308+RDR1324+RDR1346+RDR1378+RDR1394+RDR1415+RDR1430+RDR1460+#REF!+RDR1500+#REF!+RDR1512+#REF!</f>
        <v>#REF!</v>
      </c>
      <c r="RDS1218" s="241" t="s">
        <v>29</v>
      </c>
      <c r="RDT1218" s="242" t="s">
        <v>25</v>
      </c>
      <c r="RDU1218" s="243">
        <v>7</v>
      </c>
      <c r="RDV1218" s="243">
        <v>2</v>
      </c>
      <c r="RDW1218" s="244" t="s">
        <v>236</v>
      </c>
      <c r="RDX1218" s="245">
        <v>111</v>
      </c>
      <c r="RDY1218" s="246">
        <v>211</v>
      </c>
      <c r="RDZ1218" s="247" t="e">
        <f>RDZ1235+RDZ1277+RDZ1308+RDZ1324+RDZ1346+RDZ1378+RDZ1394+RDZ1415+RDZ1430+RDZ1460+#REF!+RDZ1500+#REF!+RDZ1512+#REF!</f>
        <v>#REF!</v>
      </c>
      <c r="REA1218" s="241" t="s">
        <v>29</v>
      </c>
      <c r="REB1218" s="242" t="s">
        <v>25</v>
      </c>
      <c r="REC1218" s="243">
        <v>7</v>
      </c>
      <c r="RED1218" s="243">
        <v>2</v>
      </c>
      <c r="REE1218" s="244" t="s">
        <v>236</v>
      </c>
      <c r="REF1218" s="245">
        <v>111</v>
      </c>
      <c r="REG1218" s="246">
        <v>211</v>
      </c>
      <c r="REH1218" s="247" t="e">
        <f>REH1235+REH1277+REH1308+REH1324+REH1346+REH1378+REH1394+REH1415+REH1430+REH1460+#REF!+REH1500+#REF!+REH1512+#REF!</f>
        <v>#REF!</v>
      </c>
      <c r="REI1218" s="241" t="s">
        <v>29</v>
      </c>
      <c r="REJ1218" s="242" t="s">
        <v>25</v>
      </c>
      <c r="REK1218" s="243">
        <v>7</v>
      </c>
      <c r="REL1218" s="243">
        <v>2</v>
      </c>
      <c r="REM1218" s="244" t="s">
        <v>236</v>
      </c>
      <c r="REN1218" s="245">
        <v>111</v>
      </c>
      <c r="REO1218" s="246">
        <v>211</v>
      </c>
      <c r="REP1218" s="247" t="e">
        <f>REP1235+REP1277+REP1308+REP1324+REP1346+REP1378+REP1394+REP1415+REP1430+REP1460+#REF!+REP1500+#REF!+REP1512+#REF!</f>
        <v>#REF!</v>
      </c>
      <c r="REQ1218" s="241" t="s">
        <v>29</v>
      </c>
      <c r="RER1218" s="242" t="s">
        <v>25</v>
      </c>
      <c r="RES1218" s="243">
        <v>7</v>
      </c>
      <c r="RET1218" s="243">
        <v>2</v>
      </c>
      <c r="REU1218" s="244" t="s">
        <v>236</v>
      </c>
      <c r="REV1218" s="245">
        <v>111</v>
      </c>
      <c r="REW1218" s="246">
        <v>211</v>
      </c>
      <c r="REX1218" s="247" t="e">
        <f>REX1235+REX1277+REX1308+REX1324+REX1346+REX1378+REX1394+REX1415+REX1430+REX1460+#REF!+REX1500+#REF!+REX1512+#REF!</f>
        <v>#REF!</v>
      </c>
      <c r="REY1218" s="241" t="s">
        <v>29</v>
      </c>
      <c r="REZ1218" s="242" t="s">
        <v>25</v>
      </c>
      <c r="RFA1218" s="243">
        <v>7</v>
      </c>
      <c r="RFB1218" s="243">
        <v>2</v>
      </c>
      <c r="RFC1218" s="244" t="s">
        <v>236</v>
      </c>
      <c r="RFD1218" s="245">
        <v>111</v>
      </c>
      <c r="RFE1218" s="246">
        <v>211</v>
      </c>
      <c r="RFF1218" s="247" t="e">
        <f>RFF1235+RFF1277+RFF1308+RFF1324+RFF1346+RFF1378+RFF1394+RFF1415+RFF1430+RFF1460+#REF!+RFF1500+#REF!+RFF1512+#REF!</f>
        <v>#REF!</v>
      </c>
      <c r="RFG1218" s="241" t="s">
        <v>29</v>
      </c>
      <c r="RFH1218" s="242" t="s">
        <v>25</v>
      </c>
      <c r="RFI1218" s="243">
        <v>7</v>
      </c>
      <c r="RFJ1218" s="243">
        <v>2</v>
      </c>
      <c r="RFK1218" s="244" t="s">
        <v>236</v>
      </c>
      <c r="RFL1218" s="245">
        <v>111</v>
      </c>
      <c r="RFM1218" s="246">
        <v>211</v>
      </c>
      <c r="RFN1218" s="247" t="e">
        <f>RFN1235+RFN1277+RFN1308+RFN1324+RFN1346+RFN1378+RFN1394+RFN1415+RFN1430+RFN1460+#REF!+RFN1500+#REF!+RFN1512+#REF!</f>
        <v>#REF!</v>
      </c>
      <c r="RFO1218" s="241" t="s">
        <v>29</v>
      </c>
      <c r="RFP1218" s="242" t="s">
        <v>25</v>
      </c>
      <c r="RFQ1218" s="243">
        <v>7</v>
      </c>
      <c r="RFR1218" s="243">
        <v>2</v>
      </c>
      <c r="RFS1218" s="244" t="s">
        <v>236</v>
      </c>
      <c r="RFT1218" s="245">
        <v>111</v>
      </c>
      <c r="RFU1218" s="246">
        <v>211</v>
      </c>
      <c r="RFV1218" s="247" t="e">
        <f>RFV1235+RFV1277+RFV1308+RFV1324+RFV1346+RFV1378+RFV1394+RFV1415+RFV1430+RFV1460+#REF!+RFV1500+#REF!+RFV1512+#REF!</f>
        <v>#REF!</v>
      </c>
      <c r="RFW1218" s="241" t="s">
        <v>29</v>
      </c>
      <c r="RFX1218" s="242" t="s">
        <v>25</v>
      </c>
      <c r="RFY1218" s="243">
        <v>7</v>
      </c>
      <c r="RFZ1218" s="243">
        <v>2</v>
      </c>
      <c r="RGA1218" s="244" t="s">
        <v>236</v>
      </c>
      <c r="RGB1218" s="245">
        <v>111</v>
      </c>
      <c r="RGC1218" s="246">
        <v>211</v>
      </c>
      <c r="RGD1218" s="247" t="e">
        <f>RGD1235+RGD1277+RGD1308+RGD1324+RGD1346+RGD1378+RGD1394+RGD1415+RGD1430+RGD1460+#REF!+RGD1500+#REF!+RGD1512+#REF!</f>
        <v>#REF!</v>
      </c>
      <c r="RGE1218" s="241" t="s">
        <v>29</v>
      </c>
      <c r="RGF1218" s="242" t="s">
        <v>25</v>
      </c>
      <c r="RGG1218" s="243">
        <v>7</v>
      </c>
      <c r="RGH1218" s="243">
        <v>2</v>
      </c>
      <c r="RGI1218" s="244" t="s">
        <v>236</v>
      </c>
      <c r="RGJ1218" s="245">
        <v>111</v>
      </c>
      <c r="RGK1218" s="246">
        <v>211</v>
      </c>
      <c r="RGL1218" s="247" t="e">
        <f>RGL1235+RGL1277+RGL1308+RGL1324+RGL1346+RGL1378+RGL1394+RGL1415+RGL1430+RGL1460+#REF!+RGL1500+#REF!+RGL1512+#REF!</f>
        <v>#REF!</v>
      </c>
      <c r="RGM1218" s="241" t="s">
        <v>29</v>
      </c>
      <c r="RGN1218" s="242" t="s">
        <v>25</v>
      </c>
      <c r="RGO1218" s="243">
        <v>7</v>
      </c>
      <c r="RGP1218" s="243">
        <v>2</v>
      </c>
      <c r="RGQ1218" s="244" t="s">
        <v>236</v>
      </c>
      <c r="RGR1218" s="245">
        <v>111</v>
      </c>
      <c r="RGS1218" s="246">
        <v>211</v>
      </c>
      <c r="RGT1218" s="247" t="e">
        <f>RGT1235+RGT1277+RGT1308+RGT1324+RGT1346+RGT1378+RGT1394+RGT1415+RGT1430+RGT1460+#REF!+RGT1500+#REF!+RGT1512+#REF!</f>
        <v>#REF!</v>
      </c>
      <c r="RGU1218" s="241" t="s">
        <v>29</v>
      </c>
      <c r="RGV1218" s="242" t="s">
        <v>25</v>
      </c>
      <c r="RGW1218" s="243">
        <v>7</v>
      </c>
      <c r="RGX1218" s="243">
        <v>2</v>
      </c>
      <c r="RGY1218" s="244" t="s">
        <v>236</v>
      </c>
      <c r="RGZ1218" s="245">
        <v>111</v>
      </c>
      <c r="RHA1218" s="246">
        <v>211</v>
      </c>
      <c r="RHB1218" s="247" t="e">
        <f>RHB1235+RHB1277+RHB1308+RHB1324+RHB1346+RHB1378+RHB1394+RHB1415+RHB1430+RHB1460+#REF!+RHB1500+#REF!+RHB1512+#REF!</f>
        <v>#REF!</v>
      </c>
      <c r="RHC1218" s="241" t="s">
        <v>29</v>
      </c>
      <c r="RHD1218" s="242" t="s">
        <v>25</v>
      </c>
      <c r="RHE1218" s="243">
        <v>7</v>
      </c>
      <c r="RHF1218" s="243">
        <v>2</v>
      </c>
      <c r="RHG1218" s="244" t="s">
        <v>236</v>
      </c>
      <c r="RHH1218" s="245">
        <v>111</v>
      </c>
      <c r="RHI1218" s="246">
        <v>211</v>
      </c>
      <c r="RHJ1218" s="247" t="e">
        <f>RHJ1235+RHJ1277+RHJ1308+RHJ1324+RHJ1346+RHJ1378+RHJ1394+RHJ1415+RHJ1430+RHJ1460+#REF!+RHJ1500+#REF!+RHJ1512+#REF!</f>
        <v>#REF!</v>
      </c>
      <c r="RHK1218" s="241" t="s">
        <v>29</v>
      </c>
      <c r="RHL1218" s="242" t="s">
        <v>25</v>
      </c>
      <c r="RHM1218" s="243">
        <v>7</v>
      </c>
      <c r="RHN1218" s="243">
        <v>2</v>
      </c>
      <c r="RHO1218" s="244" t="s">
        <v>236</v>
      </c>
      <c r="RHP1218" s="245">
        <v>111</v>
      </c>
      <c r="RHQ1218" s="246">
        <v>211</v>
      </c>
      <c r="RHR1218" s="247" t="e">
        <f>RHR1235+RHR1277+RHR1308+RHR1324+RHR1346+RHR1378+RHR1394+RHR1415+RHR1430+RHR1460+#REF!+RHR1500+#REF!+RHR1512+#REF!</f>
        <v>#REF!</v>
      </c>
      <c r="RHS1218" s="241" t="s">
        <v>29</v>
      </c>
      <c r="RHT1218" s="242" t="s">
        <v>25</v>
      </c>
      <c r="RHU1218" s="243">
        <v>7</v>
      </c>
      <c r="RHV1218" s="243">
        <v>2</v>
      </c>
      <c r="RHW1218" s="244" t="s">
        <v>236</v>
      </c>
      <c r="RHX1218" s="245">
        <v>111</v>
      </c>
      <c r="RHY1218" s="246">
        <v>211</v>
      </c>
      <c r="RHZ1218" s="247" t="e">
        <f>RHZ1235+RHZ1277+RHZ1308+RHZ1324+RHZ1346+RHZ1378+RHZ1394+RHZ1415+RHZ1430+RHZ1460+#REF!+RHZ1500+#REF!+RHZ1512+#REF!</f>
        <v>#REF!</v>
      </c>
      <c r="RIA1218" s="241" t="s">
        <v>29</v>
      </c>
      <c r="RIB1218" s="242" t="s">
        <v>25</v>
      </c>
      <c r="RIC1218" s="243">
        <v>7</v>
      </c>
      <c r="RID1218" s="243">
        <v>2</v>
      </c>
      <c r="RIE1218" s="244" t="s">
        <v>236</v>
      </c>
      <c r="RIF1218" s="245">
        <v>111</v>
      </c>
      <c r="RIG1218" s="246">
        <v>211</v>
      </c>
      <c r="RIH1218" s="247" t="e">
        <f>RIH1235+RIH1277+RIH1308+RIH1324+RIH1346+RIH1378+RIH1394+RIH1415+RIH1430+RIH1460+#REF!+RIH1500+#REF!+RIH1512+#REF!</f>
        <v>#REF!</v>
      </c>
      <c r="RII1218" s="241" t="s">
        <v>29</v>
      </c>
      <c r="RIJ1218" s="242" t="s">
        <v>25</v>
      </c>
      <c r="RIK1218" s="243">
        <v>7</v>
      </c>
      <c r="RIL1218" s="243">
        <v>2</v>
      </c>
      <c r="RIM1218" s="244" t="s">
        <v>236</v>
      </c>
      <c r="RIN1218" s="245">
        <v>111</v>
      </c>
      <c r="RIO1218" s="246">
        <v>211</v>
      </c>
      <c r="RIP1218" s="247" t="e">
        <f>RIP1235+RIP1277+RIP1308+RIP1324+RIP1346+RIP1378+RIP1394+RIP1415+RIP1430+RIP1460+#REF!+RIP1500+#REF!+RIP1512+#REF!</f>
        <v>#REF!</v>
      </c>
      <c r="RIQ1218" s="241" t="s">
        <v>29</v>
      </c>
      <c r="RIR1218" s="242" t="s">
        <v>25</v>
      </c>
      <c r="RIS1218" s="243">
        <v>7</v>
      </c>
      <c r="RIT1218" s="243">
        <v>2</v>
      </c>
      <c r="RIU1218" s="244" t="s">
        <v>236</v>
      </c>
      <c r="RIV1218" s="245">
        <v>111</v>
      </c>
      <c r="RIW1218" s="246">
        <v>211</v>
      </c>
      <c r="RIX1218" s="247" t="e">
        <f>RIX1235+RIX1277+RIX1308+RIX1324+RIX1346+RIX1378+RIX1394+RIX1415+RIX1430+RIX1460+#REF!+RIX1500+#REF!+RIX1512+#REF!</f>
        <v>#REF!</v>
      </c>
      <c r="RIY1218" s="241" t="s">
        <v>29</v>
      </c>
      <c r="RIZ1218" s="242" t="s">
        <v>25</v>
      </c>
      <c r="RJA1218" s="243">
        <v>7</v>
      </c>
      <c r="RJB1218" s="243">
        <v>2</v>
      </c>
      <c r="RJC1218" s="244" t="s">
        <v>236</v>
      </c>
      <c r="RJD1218" s="245">
        <v>111</v>
      </c>
      <c r="RJE1218" s="246">
        <v>211</v>
      </c>
      <c r="RJF1218" s="247" t="e">
        <f>RJF1235+RJF1277+RJF1308+RJF1324+RJF1346+RJF1378+RJF1394+RJF1415+RJF1430+RJF1460+#REF!+RJF1500+#REF!+RJF1512+#REF!</f>
        <v>#REF!</v>
      </c>
      <c r="RJG1218" s="241" t="s">
        <v>29</v>
      </c>
      <c r="RJH1218" s="242" t="s">
        <v>25</v>
      </c>
      <c r="RJI1218" s="243">
        <v>7</v>
      </c>
      <c r="RJJ1218" s="243">
        <v>2</v>
      </c>
      <c r="RJK1218" s="244" t="s">
        <v>236</v>
      </c>
      <c r="RJL1218" s="245">
        <v>111</v>
      </c>
      <c r="RJM1218" s="246">
        <v>211</v>
      </c>
      <c r="RJN1218" s="247" t="e">
        <f>RJN1235+RJN1277+RJN1308+RJN1324+RJN1346+RJN1378+RJN1394+RJN1415+RJN1430+RJN1460+#REF!+RJN1500+#REF!+RJN1512+#REF!</f>
        <v>#REF!</v>
      </c>
      <c r="RJO1218" s="241" t="s">
        <v>29</v>
      </c>
      <c r="RJP1218" s="242" t="s">
        <v>25</v>
      </c>
      <c r="RJQ1218" s="243">
        <v>7</v>
      </c>
      <c r="RJR1218" s="243">
        <v>2</v>
      </c>
      <c r="RJS1218" s="244" t="s">
        <v>236</v>
      </c>
      <c r="RJT1218" s="245">
        <v>111</v>
      </c>
      <c r="RJU1218" s="246">
        <v>211</v>
      </c>
      <c r="RJV1218" s="247" t="e">
        <f>RJV1235+RJV1277+RJV1308+RJV1324+RJV1346+RJV1378+RJV1394+RJV1415+RJV1430+RJV1460+#REF!+RJV1500+#REF!+RJV1512+#REF!</f>
        <v>#REF!</v>
      </c>
      <c r="RJW1218" s="241" t="s">
        <v>29</v>
      </c>
      <c r="RJX1218" s="242" t="s">
        <v>25</v>
      </c>
      <c r="RJY1218" s="243">
        <v>7</v>
      </c>
      <c r="RJZ1218" s="243">
        <v>2</v>
      </c>
      <c r="RKA1218" s="244" t="s">
        <v>236</v>
      </c>
      <c r="RKB1218" s="245">
        <v>111</v>
      </c>
      <c r="RKC1218" s="246">
        <v>211</v>
      </c>
      <c r="RKD1218" s="247" t="e">
        <f>RKD1235+RKD1277+RKD1308+RKD1324+RKD1346+RKD1378+RKD1394+RKD1415+RKD1430+RKD1460+#REF!+RKD1500+#REF!+RKD1512+#REF!</f>
        <v>#REF!</v>
      </c>
      <c r="RKE1218" s="241" t="s">
        <v>29</v>
      </c>
      <c r="RKF1218" s="242" t="s">
        <v>25</v>
      </c>
      <c r="RKG1218" s="243">
        <v>7</v>
      </c>
      <c r="RKH1218" s="243">
        <v>2</v>
      </c>
      <c r="RKI1218" s="244" t="s">
        <v>236</v>
      </c>
      <c r="RKJ1218" s="245">
        <v>111</v>
      </c>
      <c r="RKK1218" s="246">
        <v>211</v>
      </c>
      <c r="RKL1218" s="247" t="e">
        <f>RKL1235+RKL1277+RKL1308+RKL1324+RKL1346+RKL1378+RKL1394+RKL1415+RKL1430+RKL1460+#REF!+RKL1500+#REF!+RKL1512+#REF!</f>
        <v>#REF!</v>
      </c>
      <c r="RKM1218" s="241" t="s">
        <v>29</v>
      </c>
      <c r="RKN1218" s="242" t="s">
        <v>25</v>
      </c>
      <c r="RKO1218" s="243">
        <v>7</v>
      </c>
      <c r="RKP1218" s="243">
        <v>2</v>
      </c>
      <c r="RKQ1218" s="244" t="s">
        <v>236</v>
      </c>
      <c r="RKR1218" s="245">
        <v>111</v>
      </c>
      <c r="RKS1218" s="246">
        <v>211</v>
      </c>
      <c r="RKT1218" s="247" t="e">
        <f>RKT1235+RKT1277+RKT1308+RKT1324+RKT1346+RKT1378+RKT1394+RKT1415+RKT1430+RKT1460+#REF!+RKT1500+#REF!+RKT1512+#REF!</f>
        <v>#REF!</v>
      </c>
      <c r="RKU1218" s="241" t="s">
        <v>29</v>
      </c>
      <c r="RKV1218" s="242" t="s">
        <v>25</v>
      </c>
      <c r="RKW1218" s="243">
        <v>7</v>
      </c>
      <c r="RKX1218" s="243">
        <v>2</v>
      </c>
      <c r="RKY1218" s="244" t="s">
        <v>236</v>
      </c>
      <c r="RKZ1218" s="245">
        <v>111</v>
      </c>
      <c r="RLA1218" s="246">
        <v>211</v>
      </c>
      <c r="RLB1218" s="247" t="e">
        <f>RLB1235+RLB1277+RLB1308+RLB1324+RLB1346+RLB1378+RLB1394+RLB1415+RLB1430+RLB1460+#REF!+RLB1500+#REF!+RLB1512+#REF!</f>
        <v>#REF!</v>
      </c>
      <c r="RLC1218" s="241" t="s">
        <v>29</v>
      </c>
      <c r="RLD1218" s="242" t="s">
        <v>25</v>
      </c>
      <c r="RLE1218" s="243">
        <v>7</v>
      </c>
      <c r="RLF1218" s="243">
        <v>2</v>
      </c>
      <c r="RLG1218" s="244" t="s">
        <v>236</v>
      </c>
      <c r="RLH1218" s="245">
        <v>111</v>
      </c>
      <c r="RLI1218" s="246">
        <v>211</v>
      </c>
      <c r="RLJ1218" s="247" t="e">
        <f>RLJ1235+RLJ1277+RLJ1308+RLJ1324+RLJ1346+RLJ1378+RLJ1394+RLJ1415+RLJ1430+RLJ1460+#REF!+RLJ1500+#REF!+RLJ1512+#REF!</f>
        <v>#REF!</v>
      </c>
      <c r="RLK1218" s="241" t="s">
        <v>29</v>
      </c>
      <c r="RLL1218" s="242" t="s">
        <v>25</v>
      </c>
      <c r="RLM1218" s="243">
        <v>7</v>
      </c>
      <c r="RLN1218" s="243">
        <v>2</v>
      </c>
      <c r="RLO1218" s="244" t="s">
        <v>236</v>
      </c>
      <c r="RLP1218" s="245">
        <v>111</v>
      </c>
      <c r="RLQ1218" s="246">
        <v>211</v>
      </c>
      <c r="RLR1218" s="247" t="e">
        <f>RLR1235+RLR1277+RLR1308+RLR1324+RLR1346+RLR1378+RLR1394+RLR1415+RLR1430+RLR1460+#REF!+RLR1500+#REF!+RLR1512+#REF!</f>
        <v>#REF!</v>
      </c>
      <c r="RLS1218" s="241" t="s">
        <v>29</v>
      </c>
      <c r="RLT1218" s="242" t="s">
        <v>25</v>
      </c>
      <c r="RLU1218" s="243">
        <v>7</v>
      </c>
      <c r="RLV1218" s="243">
        <v>2</v>
      </c>
      <c r="RLW1218" s="244" t="s">
        <v>236</v>
      </c>
      <c r="RLX1218" s="245">
        <v>111</v>
      </c>
      <c r="RLY1218" s="246">
        <v>211</v>
      </c>
      <c r="RLZ1218" s="247" t="e">
        <f>RLZ1235+RLZ1277+RLZ1308+RLZ1324+RLZ1346+RLZ1378+RLZ1394+RLZ1415+RLZ1430+RLZ1460+#REF!+RLZ1500+#REF!+RLZ1512+#REF!</f>
        <v>#REF!</v>
      </c>
      <c r="RMA1218" s="241" t="s">
        <v>29</v>
      </c>
      <c r="RMB1218" s="242" t="s">
        <v>25</v>
      </c>
      <c r="RMC1218" s="243">
        <v>7</v>
      </c>
      <c r="RMD1218" s="243">
        <v>2</v>
      </c>
      <c r="RME1218" s="244" t="s">
        <v>236</v>
      </c>
      <c r="RMF1218" s="245">
        <v>111</v>
      </c>
      <c r="RMG1218" s="246">
        <v>211</v>
      </c>
      <c r="RMH1218" s="247" t="e">
        <f>RMH1235+RMH1277+RMH1308+RMH1324+RMH1346+RMH1378+RMH1394+RMH1415+RMH1430+RMH1460+#REF!+RMH1500+#REF!+RMH1512+#REF!</f>
        <v>#REF!</v>
      </c>
      <c r="RMI1218" s="241" t="s">
        <v>29</v>
      </c>
      <c r="RMJ1218" s="242" t="s">
        <v>25</v>
      </c>
      <c r="RMK1218" s="243">
        <v>7</v>
      </c>
      <c r="RML1218" s="243">
        <v>2</v>
      </c>
      <c r="RMM1218" s="244" t="s">
        <v>236</v>
      </c>
      <c r="RMN1218" s="245">
        <v>111</v>
      </c>
      <c r="RMO1218" s="246">
        <v>211</v>
      </c>
      <c r="RMP1218" s="247" t="e">
        <f>RMP1235+RMP1277+RMP1308+RMP1324+RMP1346+RMP1378+RMP1394+RMP1415+RMP1430+RMP1460+#REF!+RMP1500+#REF!+RMP1512+#REF!</f>
        <v>#REF!</v>
      </c>
      <c r="RMQ1218" s="241" t="s">
        <v>29</v>
      </c>
      <c r="RMR1218" s="242" t="s">
        <v>25</v>
      </c>
      <c r="RMS1218" s="243">
        <v>7</v>
      </c>
      <c r="RMT1218" s="243">
        <v>2</v>
      </c>
      <c r="RMU1218" s="244" t="s">
        <v>236</v>
      </c>
      <c r="RMV1218" s="245">
        <v>111</v>
      </c>
      <c r="RMW1218" s="246">
        <v>211</v>
      </c>
      <c r="RMX1218" s="247" t="e">
        <f>RMX1235+RMX1277+RMX1308+RMX1324+RMX1346+RMX1378+RMX1394+RMX1415+RMX1430+RMX1460+#REF!+RMX1500+#REF!+RMX1512+#REF!</f>
        <v>#REF!</v>
      </c>
      <c r="RMY1218" s="241" t="s">
        <v>29</v>
      </c>
      <c r="RMZ1218" s="242" t="s">
        <v>25</v>
      </c>
      <c r="RNA1218" s="243">
        <v>7</v>
      </c>
      <c r="RNB1218" s="243">
        <v>2</v>
      </c>
      <c r="RNC1218" s="244" t="s">
        <v>236</v>
      </c>
      <c r="RND1218" s="245">
        <v>111</v>
      </c>
      <c r="RNE1218" s="246">
        <v>211</v>
      </c>
      <c r="RNF1218" s="247" t="e">
        <f>RNF1235+RNF1277+RNF1308+RNF1324+RNF1346+RNF1378+RNF1394+RNF1415+RNF1430+RNF1460+#REF!+RNF1500+#REF!+RNF1512+#REF!</f>
        <v>#REF!</v>
      </c>
      <c r="RNG1218" s="241" t="s">
        <v>29</v>
      </c>
      <c r="RNH1218" s="242" t="s">
        <v>25</v>
      </c>
      <c r="RNI1218" s="243">
        <v>7</v>
      </c>
      <c r="RNJ1218" s="243">
        <v>2</v>
      </c>
      <c r="RNK1218" s="244" t="s">
        <v>236</v>
      </c>
      <c r="RNL1218" s="245">
        <v>111</v>
      </c>
      <c r="RNM1218" s="246">
        <v>211</v>
      </c>
      <c r="RNN1218" s="247" t="e">
        <f>RNN1235+RNN1277+RNN1308+RNN1324+RNN1346+RNN1378+RNN1394+RNN1415+RNN1430+RNN1460+#REF!+RNN1500+#REF!+RNN1512+#REF!</f>
        <v>#REF!</v>
      </c>
      <c r="RNO1218" s="241" t="s">
        <v>29</v>
      </c>
      <c r="RNP1218" s="242" t="s">
        <v>25</v>
      </c>
      <c r="RNQ1218" s="243">
        <v>7</v>
      </c>
      <c r="RNR1218" s="243">
        <v>2</v>
      </c>
      <c r="RNS1218" s="244" t="s">
        <v>236</v>
      </c>
      <c r="RNT1218" s="245">
        <v>111</v>
      </c>
      <c r="RNU1218" s="246">
        <v>211</v>
      </c>
      <c r="RNV1218" s="247" t="e">
        <f>RNV1235+RNV1277+RNV1308+RNV1324+RNV1346+RNV1378+RNV1394+RNV1415+RNV1430+RNV1460+#REF!+RNV1500+#REF!+RNV1512+#REF!</f>
        <v>#REF!</v>
      </c>
      <c r="RNW1218" s="241" t="s">
        <v>29</v>
      </c>
      <c r="RNX1218" s="242" t="s">
        <v>25</v>
      </c>
      <c r="RNY1218" s="243">
        <v>7</v>
      </c>
      <c r="RNZ1218" s="243">
        <v>2</v>
      </c>
      <c r="ROA1218" s="244" t="s">
        <v>236</v>
      </c>
      <c r="ROB1218" s="245">
        <v>111</v>
      </c>
      <c r="ROC1218" s="246">
        <v>211</v>
      </c>
      <c r="ROD1218" s="247" t="e">
        <f>ROD1235+ROD1277+ROD1308+ROD1324+ROD1346+ROD1378+ROD1394+ROD1415+ROD1430+ROD1460+#REF!+ROD1500+#REF!+ROD1512+#REF!</f>
        <v>#REF!</v>
      </c>
      <c r="ROE1218" s="241" t="s">
        <v>29</v>
      </c>
      <c r="ROF1218" s="242" t="s">
        <v>25</v>
      </c>
      <c r="ROG1218" s="243">
        <v>7</v>
      </c>
      <c r="ROH1218" s="243">
        <v>2</v>
      </c>
      <c r="ROI1218" s="244" t="s">
        <v>236</v>
      </c>
      <c r="ROJ1218" s="245">
        <v>111</v>
      </c>
      <c r="ROK1218" s="246">
        <v>211</v>
      </c>
      <c r="ROL1218" s="247" t="e">
        <f>ROL1235+ROL1277+ROL1308+ROL1324+ROL1346+ROL1378+ROL1394+ROL1415+ROL1430+ROL1460+#REF!+ROL1500+#REF!+ROL1512+#REF!</f>
        <v>#REF!</v>
      </c>
      <c r="ROM1218" s="241" t="s">
        <v>29</v>
      </c>
      <c r="RON1218" s="242" t="s">
        <v>25</v>
      </c>
      <c r="ROO1218" s="243">
        <v>7</v>
      </c>
      <c r="ROP1218" s="243">
        <v>2</v>
      </c>
      <c r="ROQ1218" s="244" t="s">
        <v>236</v>
      </c>
      <c r="ROR1218" s="245">
        <v>111</v>
      </c>
      <c r="ROS1218" s="246">
        <v>211</v>
      </c>
      <c r="ROT1218" s="247" t="e">
        <f>ROT1235+ROT1277+ROT1308+ROT1324+ROT1346+ROT1378+ROT1394+ROT1415+ROT1430+ROT1460+#REF!+ROT1500+#REF!+ROT1512+#REF!</f>
        <v>#REF!</v>
      </c>
      <c r="ROU1218" s="241" t="s">
        <v>29</v>
      </c>
      <c r="ROV1218" s="242" t="s">
        <v>25</v>
      </c>
      <c r="ROW1218" s="243">
        <v>7</v>
      </c>
      <c r="ROX1218" s="243">
        <v>2</v>
      </c>
      <c r="ROY1218" s="244" t="s">
        <v>236</v>
      </c>
      <c r="ROZ1218" s="245">
        <v>111</v>
      </c>
      <c r="RPA1218" s="246">
        <v>211</v>
      </c>
      <c r="RPB1218" s="247" t="e">
        <f>RPB1235+RPB1277+RPB1308+RPB1324+RPB1346+RPB1378+RPB1394+RPB1415+RPB1430+RPB1460+#REF!+RPB1500+#REF!+RPB1512+#REF!</f>
        <v>#REF!</v>
      </c>
      <c r="RPC1218" s="241" t="s">
        <v>29</v>
      </c>
      <c r="RPD1218" s="242" t="s">
        <v>25</v>
      </c>
      <c r="RPE1218" s="243">
        <v>7</v>
      </c>
      <c r="RPF1218" s="243">
        <v>2</v>
      </c>
      <c r="RPG1218" s="244" t="s">
        <v>236</v>
      </c>
      <c r="RPH1218" s="245">
        <v>111</v>
      </c>
      <c r="RPI1218" s="246">
        <v>211</v>
      </c>
      <c r="RPJ1218" s="247" t="e">
        <f>RPJ1235+RPJ1277+RPJ1308+RPJ1324+RPJ1346+RPJ1378+RPJ1394+RPJ1415+RPJ1430+RPJ1460+#REF!+RPJ1500+#REF!+RPJ1512+#REF!</f>
        <v>#REF!</v>
      </c>
      <c r="RPK1218" s="241" t="s">
        <v>29</v>
      </c>
      <c r="RPL1218" s="242" t="s">
        <v>25</v>
      </c>
      <c r="RPM1218" s="243">
        <v>7</v>
      </c>
      <c r="RPN1218" s="243">
        <v>2</v>
      </c>
      <c r="RPO1218" s="244" t="s">
        <v>236</v>
      </c>
      <c r="RPP1218" s="245">
        <v>111</v>
      </c>
      <c r="RPQ1218" s="246">
        <v>211</v>
      </c>
      <c r="RPR1218" s="247" t="e">
        <f>RPR1235+RPR1277+RPR1308+RPR1324+RPR1346+RPR1378+RPR1394+RPR1415+RPR1430+RPR1460+#REF!+RPR1500+#REF!+RPR1512+#REF!</f>
        <v>#REF!</v>
      </c>
      <c r="RPS1218" s="241" t="s">
        <v>29</v>
      </c>
      <c r="RPT1218" s="242" t="s">
        <v>25</v>
      </c>
      <c r="RPU1218" s="243">
        <v>7</v>
      </c>
      <c r="RPV1218" s="243">
        <v>2</v>
      </c>
      <c r="RPW1218" s="244" t="s">
        <v>236</v>
      </c>
      <c r="RPX1218" s="245">
        <v>111</v>
      </c>
      <c r="RPY1218" s="246">
        <v>211</v>
      </c>
      <c r="RPZ1218" s="247" t="e">
        <f>RPZ1235+RPZ1277+RPZ1308+RPZ1324+RPZ1346+RPZ1378+RPZ1394+RPZ1415+RPZ1430+RPZ1460+#REF!+RPZ1500+#REF!+RPZ1512+#REF!</f>
        <v>#REF!</v>
      </c>
      <c r="RQA1218" s="241" t="s">
        <v>29</v>
      </c>
      <c r="RQB1218" s="242" t="s">
        <v>25</v>
      </c>
      <c r="RQC1218" s="243">
        <v>7</v>
      </c>
      <c r="RQD1218" s="243">
        <v>2</v>
      </c>
      <c r="RQE1218" s="244" t="s">
        <v>236</v>
      </c>
      <c r="RQF1218" s="245">
        <v>111</v>
      </c>
      <c r="RQG1218" s="246">
        <v>211</v>
      </c>
      <c r="RQH1218" s="247" t="e">
        <f>RQH1235+RQH1277+RQH1308+RQH1324+RQH1346+RQH1378+RQH1394+RQH1415+RQH1430+RQH1460+#REF!+RQH1500+#REF!+RQH1512+#REF!</f>
        <v>#REF!</v>
      </c>
      <c r="RQI1218" s="241" t="s">
        <v>29</v>
      </c>
      <c r="RQJ1218" s="242" t="s">
        <v>25</v>
      </c>
      <c r="RQK1218" s="243">
        <v>7</v>
      </c>
      <c r="RQL1218" s="243">
        <v>2</v>
      </c>
      <c r="RQM1218" s="244" t="s">
        <v>236</v>
      </c>
      <c r="RQN1218" s="245">
        <v>111</v>
      </c>
      <c r="RQO1218" s="246">
        <v>211</v>
      </c>
      <c r="RQP1218" s="247" t="e">
        <f>RQP1235+RQP1277+RQP1308+RQP1324+RQP1346+RQP1378+RQP1394+RQP1415+RQP1430+RQP1460+#REF!+RQP1500+#REF!+RQP1512+#REF!</f>
        <v>#REF!</v>
      </c>
      <c r="RQQ1218" s="241" t="s">
        <v>29</v>
      </c>
      <c r="RQR1218" s="242" t="s">
        <v>25</v>
      </c>
      <c r="RQS1218" s="243">
        <v>7</v>
      </c>
      <c r="RQT1218" s="243">
        <v>2</v>
      </c>
      <c r="RQU1218" s="244" t="s">
        <v>236</v>
      </c>
      <c r="RQV1218" s="245">
        <v>111</v>
      </c>
      <c r="RQW1218" s="246">
        <v>211</v>
      </c>
      <c r="RQX1218" s="247" t="e">
        <f>RQX1235+RQX1277+RQX1308+RQX1324+RQX1346+RQX1378+RQX1394+RQX1415+RQX1430+RQX1460+#REF!+RQX1500+#REF!+RQX1512+#REF!</f>
        <v>#REF!</v>
      </c>
      <c r="RQY1218" s="241" t="s">
        <v>29</v>
      </c>
      <c r="RQZ1218" s="242" t="s">
        <v>25</v>
      </c>
      <c r="RRA1218" s="243">
        <v>7</v>
      </c>
      <c r="RRB1218" s="243">
        <v>2</v>
      </c>
      <c r="RRC1218" s="244" t="s">
        <v>236</v>
      </c>
      <c r="RRD1218" s="245">
        <v>111</v>
      </c>
      <c r="RRE1218" s="246">
        <v>211</v>
      </c>
      <c r="RRF1218" s="247" t="e">
        <f>RRF1235+RRF1277+RRF1308+RRF1324+RRF1346+RRF1378+RRF1394+RRF1415+RRF1430+RRF1460+#REF!+RRF1500+#REF!+RRF1512+#REF!</f>
        <v>#REF!</v>
      </c>
      <c r="RRG1218" s="241" t="s">
        <v>29</v>
      </c>
      <c r="RRH1218" s="242" t="s">
        <v>25</v>
      </c>
      <c r="RRI1218" s="243">
        <v>7</v>
      </c>
      <c r="RRJ1218" s="243">
        <v>2</v>
      </c>
      <c r="RRK1218" s="244" t="s">
        <v>236</v>
      </c>
      <c r="RRL1218" s="245">
        <v>111</v>
      </c>
      <c r="RRM1218" s="246">
        <v>211</v>
      </c>
      <c r="RRN1218" s="247" t="e">
        <f>RRN1235+RRN1277+RRN1308+RRN1324+RRN1346+RRN1378+RRN1394+RRN1415+RRN1430+RRN1460+#REF!+RRN1500+#REF!+RRN1512+#REF!</f>
        <v>#REF!</v>
      </c>
      <c r="RRO1218" s="241" t="s">
        <v>29</v>
      </c>
      <c r="RRP1218" s="242" t="s">
        <v>25</v>
      </c>
      <c r="RRQ1218" s="243">
        <v>7</v>
      </c>
      <c r="RRR1218" s="243">
        <v>2</v>
      </c>
      <c r="RRS1218" s="244" t="s">
        <v>236</v>
      </c>
      <c r="RRT1218" s="245">
        <v>111</v>
      </c>
      <c r="RRU1218" s="246">
        <v>211</v>
      </c>
      <c r="RRV1218" s="247" t="e">
        <f>RRV1235+RRV1277+RRV1308+RRV1324+RRV1346+RRV1378+RRV1394+RRV1415+RRV1430+RRV1460+#REF!+RRV1500+#REF!+RRV1512+#REF!</f>
        <v>#REF!</v>
      </c>
      <c r="RRW1218" s="241" t="s">
        <v>29</v>
      </c>
      <c r="RRX1218" s="242" t="s">
        <v>25</v>
      </c>
      <c r="RRY1218" s="243">
        <v>7</v>
      </c>
      <c r="RRZ1218" s="243">
        <v>2</v>
      </c>
      <c r="RSA1218" s="244" t="s">
        <v>236</v>
      </c>
      <c r="RSB1218" s="245">
        <v>111</v>
      </c>
      <c r="RSC1218" s="246">
        <v>211</v>
      </c>
      <c r="RSD1218" s="247" t="e">
        <f>RSD1235+RSD1277+RSD1308+RSD1324+RSD1346+RSD1378+RSD1394+RSD1415+RSD1430+RSD1460+#REF!+RSD1500+#REF!+RSD1512+#REF!</f>
        <v>#REF!</v>
      </c>
      <c r="RSE1218" s="241" t="s">
        <v>29</v>
      </c>
      <c r="RSF1218" s="242" t="s">
        <v>25</v>
      </c>
      <c r="RSG1218" s="243">
        <v>7</v>
      </c>
      <c r="RSH1218" s="243">
        <v>2</v>
      </c>
      <c r="RSI1218" s="244" t="s">
        <v>236</v>
      </c>
      <c r="RSJ1218" s="245">
        <v>111</v>
      </c>
      <c r="RSK1218" s="246">
        <v>211</v>
      </c>
      <c r="RSL1218" s="247" t="e">
        <f>RSL1235+RSL1277+RSL1308+RSL1324+RSL1346+RSL1378+RSL1394+RSL1415+RSL1430+RSL1460+#REF!+RSL1500+#REF!+RSL1512+#REF!</f>
        <v>#REF!</v>
      </c>
      <c r="RSM1218" s="241" t="s">
        <v>29</v>
      </c>
      <c r="RSN1218" s="242" t="s">
        <v>25</v>
      </c>
      <c r="RSO1218" s="243">
        <v>7</v>
      </c>
      <c r="RSP1218" s="243">
        <v>2</v>
      </c>
      <c r="RSQ1218" s="244" t="s">
        <v>236</v>
      </c>
      <c r="RSR1218" s="245">
        <v>111</v>
      </c>
      <c r="RSS1218" s="246">
        <v>211</v>
      </c>
      <c r="RST1218" s="247" t="e">
        <f>RST1235+RST1277+RST1308+RST1324+RST1346+RST1378+RST1394+RST1415+RST1430+RST1460+#REF!+RST1500+#REF!+RST1512+#REF!</f>
        <v>#REF!</v>
      </c>
      <c r="RSU1218" s="241" t="s">
        <v>29</v>
      </c>
      <c r="RSV1218" s="242" t="s">
        <v>25</v>
      </c>
      <c r="RSW1218" s="243">
        <v>7</v>
      </c>
      <c r="RSX1218" s="243">
        <v>2</v>
      </c>
      <c r="RSY1218" s="244" t="s">
        <v>236</v>
      </c>
      <c r="RSZ1218" s="245">
        <v>111</v>
      </c>
      <c r="RTA1218" s="246">
        <v>211</v>
      </c>
      <c r="RTB1218" s="247" t="e">
        <f>RTB1235+RTB1277+RTB1308+RTB1324+RTB1346+RTB1378+RTB1394+RTB1415+RTB1430+RTB1460+#REF!+RTB1500+#REF!+RTB1512+#REF!</f>
        <v>#REF!</v>
      </c>
      <c r="RTC1218" s="241" t="s">
        <v>29</v>
      </c>
      <c r="RTD1218" s="242" t="s">
        <v>25</v>
      </c>
      <c r="RTE1218" s="243">
        <v>7</v>
      </c>
      <c r="RTF1218" s="243">
        <v>2</v>
      </c>
      <c r="RTG1218" s="244" t="s">
        <v>236</v>
      </c>
      <c r="RTH1218" s="245">
        <v>111</v>
      </c>
      <c r="RTI1218" s="246">
        <v>211</v>
      </c>
      <c r="RTJ1218" s="247" t="e">
        <f>RTJ1235+RTJ1277+RTJ1308+RTJ1324+RTJ1346+RTJ1378+RTJ1394+RTJ1415+RTJ1430+RTJ1460+#REF!+RTJ1500+#REF!+RTJ1512+#REF!</f>
        <v>#REF!</v>
      </c>
      <c r="RTK1218" s="241" t="s">
        <v>29</v>
      </c>
      <c r="RTL1218" s="242" t="s">
        <v>25</v>
      </c>
      <c r="RTM1218" s="243">
        <v>7</v>
      </c>
      <c r="RTN1218" s="243">
        <v>2</v>
      </c>
      <c r="RTO1218" s="244" t="s">
        <v>236</v>
      </c>
      <c r="RTP1218" s="245">
        <v>111</v>
      </c>
      <c r="RTQ1218" s="246">
        <v>211</v>
      </c>
      <c r="RTR1218" s="247" t="e">
        <f>RTR1235+RTR1277+RTR1308+RTR1324+RTR1346+RTR1378+RTR1394+RTR1415+RTR1430+RTR1460+#REF!+RTR1500+#REF!+RTR1512+#REF!</f>
        <v>#REF!</v>
      </c>
      <c r="RTS1218" s="241" t="s">
        <v>29</v>
      </c>
      <c r="RTT1218" s="242" t="s">
        <v>25</v>
      </c>
      <c r="RTU1218" s="243">
        <v>7</v>
      </c>
      <c r="RTV1218" s="243">
        <v>2</v>
      </c>
      <c r="RTW1218" s="244" t="s">
        <v>236</v>
      </c>
      <c r="RTX1218" s="245">
        <v>111</v>
      </c>
      <c r="RTY1218" s="246">
        <v>211</v>
      </c>
      <c r="RTZ1218" s="247" t="e">
        <f>RTZ1235+RTZ1277+RTZ1308+RTZ1324+RTZ1346+RTZ1378+RTZ1394+RTZ1415+RTZ1430+RTZ1460+#REF!+RTZ1500+#REF!+RTZ1512+#REF!</f>
        <v>#REF!</v>
      </c>
      <c r="RUA1218" s="241" t="s">
        <v>29</v>
      </c>
      <c r="RUB1218" s="242" t="s">
        <v>25</v>
      </c>
      <c r="RUC1218" s="243">
        <v>7</v>
      </c>
      <c r="RUD1218" s="243">
        <v>2</v>
      </c>
      <c r="RUE1218" s="244" t="s">
        <v>236</v>
      </c>
      <c r="RUF1218" s="245">
        <v>111</v>
      </c>
      <c r="RUG1218" s="246">
        <v>211</v>
      </c>
      <c r="RUH1218" s="247" t="e">
        <f>RUH1235+RUH1277+RUH1308+RUH1324+RUH1346+RUH1378+RUH1394+RUH1415+RUH1430+RUH1460+#REF!+RUH1500+#REF!+RUH1512+#REF!</f>
        <v>#REF!</v>
      </c>
      <c r="RUI1218" s="241" t="s">
        <v>29</v>
      </c>
      <c r="RUJ1218" s="242" t="s">
        <v>25</v>
      </c>
      <c r="RUK1218" s="243">
        <v>7</v>
      </c>
      <c r="RUL1218" s="243">
        <v>2</v>
      </c>
      <c r="RUM1218" s="244" t="s">
        <v>236</v>
      </c>
      <c r="RUN1218" s="245">
        <v>111</v>
      </c>
      <c r="RUO1218" s="246">
        <v>211</v>
      </c>
      <c r="RUP1218" s="247" t="e">
        <f>RUP1235+RUP1277+RUP1308+RUP1324+RUP1346+RUP1378+RUP1394+RUP1415+RUP1430+RUP1460+#REF!+RUP1500+#REF!+RUP1512+#REF!</f>
        <v>#REF!</v>
      </c>
      <c r="RUQ1218" s="241" t="s">
        <v>29</v>
      </c>
      <c r="RUR1218" s="242" t="s">
        <v>25</v>
      </c>
      <c r="RUS1218" s="243">
        <v>7</v>
      </c>
      <c r="RUT1218" s="243">
        <v>2</v>
      </c>
      <c r="RUU1218" s="244" t="s">
        <v>236</v>
      </c>
      <c r="RUV1218" s="245">
        <v>111</v>
      </c>
      <c r="RUW1218" s="246">
        <v>211</v>
      </c>
      <c r="RUX1218" s="247" t="e">
        <f>RUX1235+RUX1277+RUX1308+RUX1324+RUX1346+RUX1378+RUX1394+RUX1415+RUX1430+RUX1460+#REF!+RUX1500+#REF!+RUX1512+#REF!</f>
        <v>#REF!</v>
      </c>
      <c r="RUY1218" s="241" t="s">
        <v>29</v>
      </c>
      <c r="RUZ1218" s="242" t="s">
        <v>25</v>
      </c>
      <c r="RVA1218" s="243">
        <v>7</v>
      </c>
      <c r="RVB1218" s="243">
        <v>2</v>
      </c>
      <c r="RVC1218" s="244" t="s">
        <v>236</v>
      </c>
      <c r="RVD1218" s="245">
        <v>111</v>
      </c>
      <c r="RVE1218" s="246">
        <v>211</v>
      </c>
      <c r="RVF1218" s="247" t="e">
        <f>RVF1235+RVF1277+RVF1308+RVF1324+RVF1346+RVF1378+RVF1394+RVF1415+RVF1430+RVF1460+#REF!+RVF1500+#REF!+RVF1512+#REF!</f>
        <v>#REF!</v>
      </c>
      <c r="RVG1218" s="241" t="s">
        <v>29</v>
      </c>
      <c r="RVH1218" s="242" t="s">
        <v>25</v>
      </c>
      <c r="RVI1218" s="243">
        <v>7</v>
      </c>
      <c r="RVJ1218" s="243">
        <v>2</v>
      </c>
      <c r="RVK1218" s="244" t="s">
        <v>236</v>
      </c>
      <c r="RVL1218" s="245">
        <v>111</v>
      </c>
      <c r="RVM1218" s="246">
        <v>211</v>
      </c>
      <c r="RVN1218" s="247" t="e">
        <f>RVN1235+RVN1277+RVN1308+RVN1324+RVN1346+RVN1378+RVN1394+RVN1415+RVN1430+RVN1460+#REF!+RVN1500+#REF!+RVN1512+#REF!</f>
        <v>#REF!</v>
      </c>
      <c r="RVO1218" s="241" t="s">
        <v>29</v>
      </c>
      <c r="RVP1218" s="242" t="s">
        <v>25</v>
      </c>
      <c r="RVQ1218" s="243">
        <v>7</v>
      </c>
      <c r="RVR1218" s="243">
        <v>2</v>
      </c>
      <c r="RVS1218" s="244" t="s">
        <v>236</v>
      </c>
      <c r="RVT1218" s="245">
        <v>111</v>
      </c>
      <c r="RVU1218" s="246">
        <v>211</v>
      </c>
      <c r="RVV1218" s="247" t="e">
        <f>RVV1235+RVV1277+RVV1308+RVV1324+RVV1346+RVV1378+RVV1394+RVV1415+RVV1430+RVV1460+#REF!+RVV1500+#REF!+RVV1512+#REF!</f>
        <v>#REF!</v>
      </c>
      <c r="RVW1218" s="241" t="s">
        <v>29</v>
      </c>
      <c r="RVX1218" s="242" t="s">
        <v>25</v>
      </c>
      <c r="RVY1218" s="243">
        <v>7</v>
      </c>
      <c r="RVZ1218" s="243">
        <v>2</v>
      </c>
      <c r="RWA1218" s="244" t="s">
        <v>236</v>
      </c>
      <c r="RWB1218" s="245">
        <v>111</v>
      </c>
      <c r="RWC1218" s="246">
        <v>211</v>
      </c>
      <c r="RWD1218" s="247" t="e">
        <f>RWD1235+RWD1277+RWD1308+RWD1324+RWD1346+RWD1378+RWD1394+RWD1415+RWD1430+RWD1460+#REF!+RWD1500+#REF!+RWD1512+#REF!</f>
        <v>#REF!</v>
      </c>
      <c r="RWE1218" s="241" t="s">
        <v>29</v>
      </c>
      <c r="RWF1218" s="242" t="s">
        <v>25</v>
      </c>
      <c r="RWG1218" s="243">
        <v>7</v>
      </c>
      <c r="RWH1218" s="243">
        <v>2</v>
      </c>
      <c r="RWI1218" s="244" t="s">
        <v>236</v>
      </c>
      <c r="RWJ1218" s="245">
        <v>111</v>
      </c>
      <c r="RWK1218" s="246">
        <v>211</v>
      </c>
      <c r="RWL1218" s="247" t="e">
        <f>RWL1235+RWL1277+RWL1308+RWL1324+RWL1346+RWL1378+RWL1394+RWL1415+RWL1430+RWL1460+#REF!+RWL1500+#REF!+RWL1512+#REF!</f>
        <v>#REF!</v>
      </c>
      <c r="RWM1218" s="241" t="s">
        <v>29</v>
      </c>
      <c r="RWN1218" s="242" t="s">
        <v>25</v>
      </c>
      <c r="RWO1218" s="243">
        <v>7</v>
      </c>
      <c r="RWP1218" s="243">
        <v>2</v>
      </c>
      <c r="RWQ1218" s="244" t="s">
        <v>236</v>
      </c>
      <c r="RWR1218" s="245">
        <v>111</v>
      </c>
      <c r="RWS1218" s="246">
        <v>211</v>
      </c>
      <c r="RWT1218" s="247" t="e">
        <f>RWT1235+RWT1277+RWT1308+RWT1324+RWT1346+RWT1378+RWT1394+RWT1415+RWT1430+RWT1460+#REF!+RWT1500+#REF!+RWT1512+#REF!</f>
        <v>#REF!</v>
      </c>
      <c r="RWU1218" s="241" t="s">
        <v>29</v>
      </c>
      <c r="RWV1218" s="242" t="s">
        <v>25</v>
      </c>
      <c r="RWW1218" s="243">
        <v>7</v>
      </c>
      <c r="RWX1218" s="243">
        <v>2</v>
      </c>
      <c r="RWY1218" s="244" t="s">
        <v>236</v>
      </c>
      <c r="RWZ1218" s="245">
        <v>111</v>
      </c>
      <c r="RXA1218" s="246">
        <v>211</v>
      </c>
      <c r="RXB1218" s="247" t="e">
        <f>RXB1235+RXB1277+RXB1308+RXB1324+RXB1346+RXB1378+RXB1394+RXB1415+RXB1430+RXB1460+#REF!+RXB1500+#REF!+RXB1512+#REF!</f>
        <v>#REF!</v>
      </c>
      <c r="RXC1218" s="241" t="s">
        <v>29</v>
      </c>
      <c r="RXD1218" s="242" t="s">
        <v>25</v>
      </c>
      <c r="RXE1218" s="243">
        <v>7</v>
      </c>
      <c r="RXF1218" s="243">
        <v>2</v>
      </c>
      <c r="RXG1218" s="244" t="s">
        <v>236</v>
      </c>
      <c r="RXH1218" s="245">
        <v>111</v>
      </c>
      <c r="RXI1218" s="246">
        <v>211</v>
      </c>
      <c r="RXJ1218" s="247" t="e">
        <f>RXJ1235+RXJ1277+RXJ1308+RXJ1324+RXJ1346+RXJ1378+RXJ1394+RXJ1415+RXJ1430+RXJ1460+#REF!+RXJ1500+#REF!+RXJ1512+#REF!</f>
        <v>#REF!</v>
      </c>
      <c r="RXK1218" s="241" t="s">
        <v>29</v>
      </c>
      <c r="RXL1218" s="242" t="s">
        <v>25</v>
      </c>
      <c r="RXM1218" s="243">
        <v>7</v>
      </c>
      <c r="RXN1218" s="243">
        <v>2</v>
      </c>
      <c r="RXO1218" s="244" t="s">
        <v>236</v>
      </c>
      <c r="RXP1218" s="245">
        <v>111</v>
      </c>
      <c r="RXQ1218" s="246">
        <v>211</v>
      </c>
      <c r="RXR1218" s="247" t="e">
        <f>RXR1235+RXR1277+RXR1308+RXR1324+RXR1346+RXR1378+RXR1394+RXR1415+RXR1430+RXR1460+#REF!+RXR1500+#REF!+RXR1512+#REF!</f>
        <v>#REF!</v>
      </c>
      <c r="RXS1218" s="241" t="s">
        <v>29</v>
      </c>
      <c r="RXT1218" s="242" t="s">
        <v>25</v>
      </c>
      <c r="RXU1218" s="243">
        <v>7</v>
      </c>
      <c r="RXV1218" s="243">
        <v>2</v>
      </c>
      <c r="RXW1218" s="244" t="s">
        <v>236</v>
      </c>
      <c r="RXX1218" s="245">
        <v>111</v>
      </c>
      <c r="RXY1218" s="246">
        <v>211</v>
      </c>
      <c r="RXZ1218" s="247" t="e">
        <f>RXZ1235+RXZ1277+RXZ1308+RXZ1324+RXZ1346+RXZ1378+RXZ1394+RXZ1415+RXZ1430+RXZ1460+#REF!+RXZ1500+#REF!+RXZ1512+#REF!</f>
        <v>#REF!</v>
      </c>
      <c r="RYA1218" s="241" t="s">
        <v>29</v>
      </c>
      <c r="RYB1218" s="242" t="s">
        <v>25</v>
      </c>
      <c r="RYC1218" s="243">
        <v>7</v>
      </c>
      <c r="RYD1218" s="243">
        <v>2</v>
      </c>
      <c r="RYE1218" s="244" t="s">
        <v>236</v>
      </c>
      <c r="RYF1218" s="245">
        <v>111</v>
      </c>
      <c r="RYG1218" s="246">
        <v>211</v>
      </c>
      <c r="RYH1218" s="247" t="e">
        <f>RYH1235+RYH1277+RYH1308+RYH1324+RYH1346+RYH1378+RYH1394+RYH1415+RYH1430+RYH1460+#REF!+RYH1500+#REF!+RYH1512+#REF!</f>
        <v>#REF!</v>
      </c>
      <c r="RYI1218" s="241" t="s">
        <v>29</v>
      </c>
      <c r="RYJ1218" s="242" t="s">
        <v>25</v>
      </c>
      <c r="RYK1218" s="243">
        <v>7</v>
      </c>
      <c r="RYL1218" s="243">
        <v>2</v>
      </c>
      <c r="RYM1218" s="244" t="s">
        <v>236</v>
      </c>
      <c r="RYN1218" s="245">
        <v>111</v>
      </c>
      <c r="RYO1218" s="246">
        <v>211</v>
      </c>
      <c r="RYP1218" s="247" t="e">
        <f>RYP1235+RYP1277+RYP1308+RYP1324+RYP1346+RYP1378+RYP1394+RYP1415+RYP1430+RYP1460+#REF!+RYP1500+#REF!+RYP1512+#REF!</f>
        <v>#REF!</v>
      </c>
      <c r="RYQ1218" s="241" t="s">
        <v>29</v>
      </c>
      <c r="RYR1218" s="242" t="s">
        <v>25</v>
      </c>
      <c r="RYS1218" s="243">
        <v>7</v>
      </c>
      <c r="RYT1218" s="243">
        <v>2</v>
      </c>
      <c r="RYU1218" s="244" t="s">
        <v>236</v>
      </c>
      <c r="RYV1218" s="245">
        <v>111</v>
      </c>
      <c r="RYW1218" s="246">
        <v>211</v>
      </c>
      <c r="RYX1218" s="247" t="e">
        <f>RYX1235+RYX1277+RYX1308+RYX1324+RYX1346+RYX1378+RYX1394+RYX1415+RYX1430+RYX1460+#REF!+RYX1500+#REF!+RYX1512+#REF!</f>
        <v>#REF!</v>
      </c>
      <c r="RYY1218" s="241" t="s">
        <v>29</v>
      </c>
      <c r="RYZ1218" s="242" t="s">
        <v>25</v>
      </c>
      <c r="RZA1218" s="243">
        <v>7</v>
      </c>
      <c r="RZB1218" s="243">
        <v>2</v>
      </c>
      <c r="RZC1218" s="244" t="s">
        <v>236</v>
      </c>
      <c r="RZD1218" s="245">
        <v>111</v>
      </c>
      <c r="RZE1218" s="246">
        <v>211</v>
      </c>
      <c r="RZF1218" s="247" t="e">
        <f>RZF1235+RZF1277+RZF1308+RZF1324+RZF1346+RZF1378+RZF1394+RZF1415+RZF1430+RZF1460+#REF!+RZF1500+#REF!+RZF1512+#REF!</f>
        <v>#REF!</v>
      </c>
      <c r="RZG1218" s="241" t="s">
        <v>29</v>
      </c>
      <c r="RZH1218" s="242" t="s">
        <v>25</v>
      </c>
      <c r="RZI1218" s="243">
        <v>7</v>
      </c>
      <c r="RZJ1218" s="243">
        <v>2</v>
      </c>
      <c r="RZK1218" s="244" t="s">
        <v>236</v>
      </c>
      <c r="RZL1218" s="245">
        <v>111</v>
      </c>
      <c r="RZM1218" s="246">
        <v>211</v>
      </c>
      <c r="RZN1218" s="247" t="e">
        <f>RZN1235+RZN1277+RZN1308+RZN1324+RZN1346+RZN1378+RZN1394+RZN1415+RZN1430+RZN1460+#REF!+RZN1500+#REF!+RZN1512+#REF!</f>
        <v>#REF!</v>
      </c>
      <c r="RZO1218" s="241" t="s">
        <v>29</v>
      </c>
      <c r="RZP1218" s="242" t="s">
        <v>25</v>
      </c>
      <c r="RZQ1218" s="243">
        <v>7</v>
      </c>
      <c r="RZR1218" s="243">
        <v>2</v>
      </c>
      <c r="RZS1218" s="244" t="s">
        <v>236</v>
      </c>
      <c r="RZT1218" s="245">
        <v>111</v>
      </c>
      <c r="RZU1218" s="246">
        <v>211</v>
      </c>
      <c r="RZV1218" s="247" t="e">
        <f>RZV1235+RZV1277+RZV1308+RZV1324+RZV1346+RZV1378+RZV1394+RZV1415+RZV1430+RZV1460+#REF!+RZV1500+#REF!+RZV1512+#REF!</f>
        <v>#REF!</v>
      </c>
      <c r="RZW1218" s="241" t="s">
        <v>29</v>
      </c>
      <c r="RZX1218" s="242" t="s">
        <v>25</v>
      </c>
      <c r="RZY1218" s="243">
        <v>7</v>
      </c>
      <c r="RZZ1218" s="243">
        <v>2</v>
      </c>
      <c r="SAA1218" s="244" t="s">
        <v>236</v>
      </c>
      <c r="SAB1218" s="245">
        <v>111</v>
      </c>
      <c r="SAC1218" s="246">
        <v>211</v>
      </c>
      <c r="SAD1218" s="247" t="e">
        <f>SAD1235+SAD1277+SAD1308+SAD1324+SAD1346+SAD1378+SAD1394+SAD1415+SAD1430+SAD1460+#REF!+SAD1500+#REF!+SAD1512+#REF!</f>
        <v>#REF!</v>
      </c>
      <c r="SAE1218" s="241" t="s">
        <v>29</v>
      </c>
      <c r="SAF1218" s="242" t="s">
        <v>25</v>
      </c>
      <c r="SAG1218" s="243">
        <v>7</v>
      </c>
      <c r="SAH1218" s="243">
        <v>2</v>
      </c>
      <c r="SAI1218" s="244" t="s">
        <v>236</v>
      </c>
      <c r="SAJ1218" s="245">
        <v>111</v>
      </c>
      <c r="SAK1218" s="246">
        <v>211</v>
      </c>
      <c r="SAL1218" s="247" t="e">
        <f>SAL1235+SAL1277+SAL1308+SAL1324+SAL1346+SAL1378+SAL1394+SAL1415+SAL1430+SAL1460+#REF!+SAL1500+#REF!+SAL1512+#REF!</f>
        <v>#REF!</v>
      </c>
      <c r="SAM1218" s="241" t="s">
        <v>29</v>
      </c>
      <c r="SAN1218" s="242" t="s">
        <v>25</v>
      </c>
      <c r="SAO1218" s="243">
        <v>7</v>
      </c>
      <c r="SAP1218" s="243">
        <v>2</v>
      </c>
      <c r="SAQ1218" s="244" t="s">
        <v>236</v>
      </c>
      <c r="SAR1218" s="245">
        <v>111</v>
      </c>
      <c r="SAS1218" s="246">
        <v>211</v>
      </c>
      <c r="SAT1218" s="247" t="e">
        <f>SAT1235+SAT1277+SAT1308+SAT1324+SAT1346+SAT1378+SAT1394+SAT1415+SAT1430+SAT1460+#REF!+SAT1500+#REF!+SAT1512+#REF!</f>
        <v>#REF!</v>
      </c>
      <c r="SAU1218" s="241" t="s">
        <v>29</v>
      </c>
      <c r="SAV1218" s="242" t="s">
        <v>25</v>
      </c>
      <c r="SAW1218" s="243">
        <v>7</v>
      </c>
      <c r="SAX1218" s="243">
        <v>2</v>
      </c>
      <c r="SAY1218" s="244" t="s">
        <v>236</v>
      </c>
      <c r="SAZ1218" s="245">
        <v>111</v>
      </c>
      <c r="SBA1218" s="246">
        <v>211</v>
      </c>
      <c r="SBB1218" s="247" t="e">
        <f>SBB1235+SBB1277+SBB1308+SBB1324+SBB1346+SBB1378+SBB1394+SBB1415+SBB1430+SBB1460+#REF!+SBB1500+#REF!+SBB1512+#REF!</f>
        <v>#REF!</v>
      </c>
      <c r="SBC1218" s="241" t="s">
        <v>29</v>
      </c>
      <c r="SBD1218" s="242" t="s">
        <v>25</v>
      </c>
      <c r="SBE1218" s="243">
        <v>7</v>
      </c>
      <c r="SBF1218" s="243">
        <v>2</v>
      </c>
      <c r="SBG1218" s="244" t="s">
        <v>236</v>
      </c>
      <c r="SBH1218" s="245">
        <v>111</v>
      </c>
      <c r="SBI1218" s="246">
        <v>211</v>
      </c>
      <c r="SBJ1218" s="247" t="e">
        <f>SBJ1235+SBJ1277+SBJ1308+SBJ1324+SBJ1346+SBJ1378+SBJ1394+SBJ1415+SBJ1430+SBJ1460+#REF!+SBJ1500+#REF!+SBJ1512+#REF!</f>
        <v>#REF!</v>
      </c>
      <c r="SBK1218" s="241" t="s">
        <v>29</v>
      </c>
      <c r="SBL1218" s="242" t="s">
        <v>25</v>
      </c>
      <c r="SBM1218" s="243">
        <v>7</v>
      </c>
      <c r="SBN1218" s="243">
        <v>2</v>
      </c>
      <c r="SBO1218" s="244" t="s">
        <v>236</v>
      </c>
      <c r="SBP1218" s="245">
        <v>111</v>
      </c>
      <c r="SBQ1218" s="246">
        <v>211</v>
      </c>
      <c r="SBR1218" s="247" t="e">
        <f>SBR1235+SBR1277+SBR1308+SBR1324+SBR1346+SBR1378+SBR1394+SBR1415+SBR1430+SBR1460+#REF!+SBR1500+#REF!+SBR1512+#REF!</f>
        <v>#REF!</v>
      </c>
      <c r="SBS1218" s="241" t="s">
        <v>29</v>
      </c>
      <c r="SBT1218" s="242" t="s">
        <v>25</v>
      </c>
      <c r="SBU1218" s="243">
        <v>7</v>
      </c>
      <c r="SBV1218" s="243">
        <v>2</v>
      </c>
      <c r="SBW1218" s="244" t="s">
        <v>236</v>
      </c>
      <c r="SBX1218" s="245">
        <v>111</v>
      </c>
      <c r="SBY1218" s="246">
        <v>211</v>
      </c>
      <c r="SBZ1218" s="247" t="e">
        <f>SBZ1235+SBZ1277+SBZ1308+SBZ1324+SBZ1346+SBZ1378+SBZ1394+SBZ1415+SBZ1430+SBZ1460+#REF!+SBZ1500+#REF!+SBZ1512+#REF!</f>
        <v>#REF!</v>
      </c>
      <c r="SCA1218" s="241" t="s">
        <v>29</v>
      </c>
      <c r="SCB1218" s="242" t="s">
        <v>25</v>
      </c>
      <c r="SCC1218" s="243">
        <v>7</v>
      </c>
      <c r="SCD1218" s="243">
        <v>2</v>
      </c>
      <c r="SCE1218" s="244" t="s">
        <v>236</v>
      </c>
      <c r="SCF1218" s="245">
        <v>111</v>
      </c>
      <c r="SCG1218" s="246">
        <v>211</v>
      </c>
      <c r="SCH1218" s="247" t="e">
        <f>SCH1235+SCH1277+SCH1308+SCH1324+SCH1346+SCH1378+SCH1394+SCH1415+SCH1430+SCH1460+#REF!+SCH1500+#REF!+SCH1512+#REF!</f>
        <v>#REF!</v>
      </c>
      <c r="SCI1218" s="241" t="s">
        <v>29</v>
      </c>
      <c r="SCJ1218" s="242" t="s">
        <v>25</v>
      </c>
      <c r="SCK1218" s="243">
        <v>7</v>
      </c>
      <c r="SCL1218" s="243">
        <v>2</v>
      </c>
      <c r="SCM1218" s="244" t="s">
        <v>236</v>
      </c>
      <c r="SCN1218" s="245">
        <v>111</v>
      </c>
      <c r="SCO1218" s="246">
        <v>211</v>
      </c>
      <c r="SCP1218" s="247" t="e">
        <f>SCP1235+SCP1277+SCP1308+SCP1324+SCP1346+SCP1378+SCP1394+SCP1415+SCP1430+SCP1460+#REF!+SCP1500+#REF!+SCP1512+#REF!</f>
        <v>#REF!</v>
      </c>
      <c r="SCQ1218" s="241" t="s">
        <v>29</v>
      </c>
      <c r="SCR1218" s="242" t="s">
        <v>25</v>
      </c>
      <c r="SCS1218" s="243">
        <v>7</v>
      </c>
      <c r="SCT1218" s="243">
        <v>2</v>
      </c>
      <c r="SCU1218" s="244" t="s">
        <v>236</v>
      </c>
      <c r="SCV1218" s="245">
        <v>111</v>
      </c>
      <c r="SCW1218" s="246">
        <v>211</v>
      </c>
      <c r="SCX1218" s="247" t="e">
        <f>SCX1235+SCX1277+SCX1308+SCX1324+SCX1346+SCX1378+SCX1394+SCX1415+SCX1430+SCX1460+#REF!+SCX1500+#REF!+SCX1512+#REF!</f>
        <v>#REF!</v>
      </c>
      <c r="SCY1218" s="241" t="s">
        <v>29</v>
      </c>
      <c r="SCZ1218" s="242" t="s">
        <v>25</v>
      </c>
      <c r="SDA1218" s="243">
        <v>7</v>
      </c>
      <c r="SDB1218" s="243">
        <v>2</v>
      </c>
      <c r="SDC1218" s="244" t="s">
        <v>236</v>
      </c>
      <c r="SDD1218" s="245">
        <v>111</v>
      </c>
      <c r="SDE1218" s="246">
        <v>211</v>
      </c>
      <c r="SDF1218" s="247" t="e">
        <f>SDF1235+SDF1277+SDF1308+SDF1324+SDF1346+SDF1378+SDF1394+SDF1415+SDF1430+SDF1460+#REF!+SDF1500+#REF!+SDF1512+#REF!</f>
        <v>#REF!</v>
      </c>
      <c r="SDG1218" s="241" t="s">
        <v>29</v>
      </c>
      <c r="SDH1218" s="242" t="s">
        <v>25</v>
      </c>
      <c r="SDI1218" s="243">
        <v>7</v>
      </c>
      <c r="SDJ1218" s="243">
        <v>2</v>
      </c>
      <c r="SDK1218" s="244" t="s">
        <v>236</v>
      </c>
      <c r="SDL1218" s="245">
        <v>111</v>
      </c>
      <c r="SDM1218" s="246">
        <v>211</v>
      </c>
      <c r="SDN1218" s="247" t="e">
        <f>SDN1235+SDN1277+SDN1308+SDN1324+SDN1346+SDN1378+SDN1394+SDN1415+SDN1430+SDN1460+#REF!+SDN1500+#REF!+SDN1512+#REF!</f>
        <v>#REF!</v>
      </c>
      <c r="SDO1218" s="241" t="s">
        <v>29</v>
      </c>
      <c r="SDP1218" s="242" t="s">
        <v>25</v>
      </c>
      <c r="SDQ1218" s="243">
        <v>7</v>
      </c>
      <c r="SDR1218" s="243">
        <v>2</v>
      </c>
      <c r="SDS1218" s="244" t="s">
        <v>236</v>
      </c>
      <c r="SDT1218" s="245">
        <v>111</v>
      </c>
      <c r="SDU1218" s="246">
        <v>211</v>
      </c>
      <c r="SDV1218" s="247" t="e">
        <f>SDV1235+SDV1277+SDV1308+SDV1324+SDV1346+SDV1378+SDV1394+SDV1415+SDV1430+SDV1460+#REF!+SDV1500+#REF!+SDV1512+#REF!</f>
        <v>#REF!</v>
      </c>
      <c r="SDW1218" s="241" t="s">
        <v>29</v>
      </c>
      <c r="SDX1218" s="242" t="s">
        <v>25</v>
      </c>
      <c r="SDY1218" s="243">
        <v>7</v>
      </c>
      <c r="SDZ1218" s="243">
        <v>2</v>
      </c>
      <c r="SEA1218" s="244" t="s">
        <v>236</v>
      </c>
      <c r="SEB1218" s="245">
        <v>111</v>
      </c>
      <c r="SEC1218" s="246">
        <v>211</v>
      </c>
      <c r="SED1218" s="247" t="e">
        <f>SED1235+SED1277+SED1308+SED1324+SED1346+SED1378+SED1394+SED1415+SED1430+SED1460+#REF!+SED1500+#REF!+SED1512+#REF!</f>
        <v>#REF!</v>
      </c>
      <c r="SEE1218" s="241" t="s">
        <v>29</v>
      </c>
      <c r="SEF1218" s="242" t="s">
        <v>25</v>
      </c>
      <c r="SEG1218" s="243">
        <v>7</v>
      </c>
      <c r="SEH1218" s="243">
        <v>2</v>
      </c>
      <c r="SEI1218" s="244" t="s">
        <v>236</v>
      </c>
      <c r="SEJ1218" s="245">
        <v>111</v>
      </c>
      <c r="SEK1218" s="246">
        <v>211</v>
      </c>
      <c r="SEL1218" s="247" t="e">
        <f>SEL1235+SEL1277+SEL1308+SEL1324+SEL1346+SEL1378+SEL1394+SEL1415+SEL1430+SEL1460+#REF!+SEL1500+#REF!+SEL1512+#REF!</f>
        <v>#REF!</v>
      </c>
      <c r="SEM1218" s="241" t="s">
        <v>29</v>
      </c>
      <c r="SEN1218" s="242" t="s">
        <v>25</v>
      </c>
      <c r="SEO1218" s="243">
        <v>7</v>
      </c>
      <c r="SEP1218" s="243">
        <v>2</v>
      </c>
      <c r="SEQ1218" s="244" t="s">
        <v>236</v>
      </c>
      <c r="SER1218" s="245">
        <v>111</v>
      </c>
      <c r="SES1218" s="246">
        <v>211</v>
      </c>
      <c r="SET1218" s="247" t="e">
        <f>SET1235+SET1277+SET1308+SET1324+SET1346+SET1378+SET1394+SET1415+SET1430+SET1460+#REF!+SET1500+#REF!+SET1512+#REF!</f>
        <v>#REF!</v>
      </c>
      <c r="SEU1218" s="241" t="s">
        <v>29</v>
      </c>
      <c r="SEV1218" s="242" t="s">
        <v>25</v>
      </c>
      <c r="SEW1218" s="243">
        <v>7</v>
      </c>
      <c r="SEX1218" s="243">
        <v>2</v>
      </c>
      <c r="SEY1218" s="244" t="s">
        <v>236</v>
      </c>
      <c r="SEZ1218" s="245">
        <v>111</v>
      </c>
      <c r="SFA1218" s="246">
        <v>211</v>
      </c>
      <c r="SFB1218" s="247" t="e">
        <f>SFB1235+SFB1277+SFB1308+SFB1324+SFB1346+SFB1378+SFB1394+SFB1415+SFB1430+SFB1460+#REF!+SFB1500+#REF!+SFB1512+#REF!</f>
        <v>#REF!</v>
      </c>
      <c r="SFC1218" s="241" t="s">
        <v>29</v>
      </c>
      <c r="SFD1218" s="242" t="s">
        <v>25</v>
      </c>
      <c r="SFE1218" s="243">
        <v>7</v>
      </c>
      <c r="SFF1218" s="243">
        <v>2</v>
      </c>
      <c r="SFG1218" s="244" t="s">
        <v>236</v>
      </c>
      <c r="SFH1218" s="245">
        <v>111</v>
      </c>
      <c r="SFI1218" s="246">
        <v>211</v>
      </c>
      <c r="SFJ1218" s="247" t="e">
        <f>SFJ1235+SFJ1277+SFJ1308+SFJ1324+SFJ1346+SFJ1378+SFJ1394+SFJ1415+SFJ1430+SFJ1460+#REF!+SFJ1500+#REF!+SFJ1512+#REF!</f>
        <v>#REF!</v>
      </c>
      <c r="SFK1218" s="241" t="s">
        <v>29</v>
      </c>
      <c r="SFL1218" s="242" t="s">
        <v>25</v>
      </c>
      <c r="SFM1218" s="243">
        <v>7</v>
      </c>
      <c r="SFN1218" s="243">
        <v>2</v>
      </c>
      <c r="SFO1218" s="244" t="s">
        <v>236</v>
      </c>
      <c r="SFP1218" s="245">
        <v>111</v>
      </c>
      <c r="SFQ1218" s="246">
        <v>211</v>
      </c>
      <c r="SFR1218" s="247" t="e">
        <f>SFR1235+SFR1277+SFR1308+SFR1324+SFR1346+SFR1378+SFR1394+SFR1415+SFR1430+SFR1460+#REF!+SFR1500+#REF!+SFR1512+#REF!</f>
        <v>#REF!</v>
      </c>
      <c r="SFS1218" s="241" t="s">
        <v>29</v>
      </c>
      <c r="SFT1218" s="242" t="s">
        <v>25</v>
      </c>
      <c r="SFU1218" s="243">
        <v>7</v>
      </c>
      <c r="SFV1218" s="243">
        <v>2</v>
      </c>
      <c r="SFW1218" s="244" t="s">
        <v>236</v>
      </c>
      <c r="SFX1218" s="245">
        <v>111</v>
      </c>
      <c r="SFY1218" s="246">
        <v>211</v>
      </c>
      <c r="SFZ1218" s="247" t="e">
        <f>SFZ1235+SFZ1277+SFZ1308+SFZ1324+SFZ1346+SFZ1378+SFZ1394+SFZ1415+SFZ1430+SFZ1460+#REF!+SFZ1500+#REF!+SFZ1512+#REF!</f>
        <v>#REF!</v>
      </c>
      <c r="SGA1218" s="241" t="s">
        <v>29</v>
      </c>
      <c r="SGB1218" s="242" t="s">
        <v>25</v>
      </c>
      <c r="SGC1218" s="243">
        <v>7</v>
      </c>
      <c r="SGD1218" s="243">
        <v>2</v>
      </c>
      <c r="SGE1218" s="244" t="s">
        <v>236</v>
      </c>
      <c r="SGF1218" s="245">
        <v>111</v>
      </c>
      <c r="SGG1218" s="246">
        <v>211</v>
      </c>
      <c r="SGH1218" s="247" t="e">
        <f>SGH1235+SGH1277+SGH1308+SGH1324+SGH1346+SGH1378+SGH1394+SGH1415+SGH1430+SGH1460+#REF!+SGH1500+#REF!+SGH1512+#REF!</f>
        <v>#REF!</v>
      </c>
      <c r="SGI1218" s="241" t="s">
        <v>29</v>
      </c>
      <c r="SGJ1218" s="242" t="s">
        <v>25</v>
      </c>
      <c r="SGK1218" s="243">
        <v>7</v>
      </c>
      <c r="SGL1218" s="243">
        <v>2</v>
      </c>
      <c r="SGM1218" s="244" t="s">
        <v>236</v>
      </c>
      <c r="SGN1218" s="245">
        <v>111</v>
      </c>
      <c r="SGO1218" s="246">
        <v>211</v>
      </c>
      <c r="SGP1218" s="247" t="e">
        <f>SGP1235+SGP1277+SGP1308+SGP1324+SGP1346+SGP1378+SGP1394+SGP1415+SGP1430+SGP1460+#REF!+SGP1500+#REF!+SGP1512+#REF!</f>
        <v>#REF!</v>
      </c>
      <c r="SGQ1218" s="241" t="s">
        <v>29</v>
      </c>
      <c r="SGR1218" s="242" t="s">
        <v>25</v>
      </c>
      <c r="SGS1218" s="243">
        <v>7</v>
      </c>
      <c r="SGT1218" s="243">
        <v>2</v>
      </c>
      <c r="SGU1218" s="244" t="s">
        <v>236</v>
      </c>
      <c r="SGV1218" s="245">
        <v>111</v>
      </c>
      <c r="SGW1218" s="246">
        <v>211</v>
      </c>
      <c r="SGX1218" s="247" t="e">
        <f>SGX1235+SGX1277+SGX1308+SGX1324+SGX1346+SGX1378+SGX1394+SGX1415+SGX1430+SGX1460+#REF!+SGX1500+#REF!+SGX1512+#REF!</f>
        <v>#REF!</v>
      </c>
      <c r="SGY1218" s="241" t="s">
        <v>29</v>
      </c>
      <c r="SGZ1218" s="242" t="s">
        <v>25</v>
      </c>
      <c r="SHA1218" s="243">
        <v>7</v>
      </c>
      <c r="SHB1218" s="243">
        <v>2</v>
      </c>
      <c r="SHC1218" s="244" t="s">
        <v>236</v>
      </c>
      <c r="SHD1218" s="245">
        <v>111</v>
      </c>
      <c r="SHE1218" s="246">
        <v>211</v>
      </c>
      <c r="SHF1218" s="247" t="e">
        <f>SHF1235+SHF1277+SHF1308+SHF1324+SHF1346+SHF1378+SHF1394+SHF1415+SHF1430+SHF1460+#REF!+SHF1500+#REF!+SHF1512+#REF!</f>
        <v>#REF!</v>
      </c>
      <c r="SHG1218" s="241" t="s">
        <v>29</v>
      </c>
      <c r="SHH1218" s="242" t="s">
        <v>25</v>
      </c>
      <c r="SHI1218" s="243">
        <v>7</v>
      </c>
      <c r="SHJ1218" s="243">
        <v>2</v>
      </c>
      <c r="SHK1218" s="244" t="s">
        <v>236</v>
      </c>
      <c r="SHL1218" s="245">
        <v>111</v>
      </c>
      <c r="SHM1218" s="246">
        <v>211</v>
      </c>
      <c r="SHN1218" s="247" t="e">
        <f>SHN1235+SHN1277+SHN1308+SHN1324+SHN1346+SHN1378+SHN1394+SHN1415+SHN1430+SHN1460+#REF!+SHN1500+#REF!+SHN1512+#REF!</f>
        <v>#REF!</v>
      </c>
      <c r="SHO1218" s="241" t="s">
        <v>29</v>
      </c>
      <c r="SHP1218" s="242" t="s">
        <v>25</v>
      </c>
      <c r="SHQ1218" s="243">
        <v>7</v>
      </c>
      <c r="SHR1218" s="243">
        <v>2</v>
      </c>
      <c r="SHS1218" s="244" t="s">
        <v>236</v>
      </c>
      <c r="SHT1218" s="245">
        <v>111</v>
      </c>
      <c r="SHU1218" s="246">
        <v>211</v>
      </c>
      <c r="SHV1218" s="247" t="e">
        <f>SHV1235+SHV1277+SHV1308+SHV1324+SHV1346+SHV1378+SHV1394+SHV1415+SHV1430+SHV1460+#REF!+SHV1500+#REF!+SHV1512+#REF!</f>
        <v>#REF!</v>
      </c>
      <c r="SHW1218" s="241" t="s">
        <v>29</v>
      </c>
      <c r="SHX1218" s="242" t="s">
        <v>25</v>
      </c>
      <c r="SHY1218" s="243">
        <v>7</v>
      </c>
      <c r="SHZ1218" s="243">
        <v>2</v>
      </c>
      <c r="SIA1218" s="244" t="s">
        <v>236</v>
      </c>
      <c r="SIB1218" s="245">
        <v>111</v>
      </c>
      <c r="SIC1218" s="246">
        <v>211</v>
      </c>
      <c r="SID1218" s="247" t="e">
        <f>SID1235+SID1277+SID1308+SID1324+SID1346+SID1378+SID1394+SID1415+SID1430+SID1460+#REF!+SID1500+#REF!+SID1512+#REF!</f>
        <v>#REF!</v>
      </c>
      <c r="SIE1218" s="241" t="s">
        <v>29</v>
      </c>
      <c r="SIF1218" s="242" t="s">
        <v>25</v>
      </c>
      <c r="SIG1218" s="243">
        <v>7</v>
      </c>
      <c r="SIH1218" s="243">
        <v>2</v>
      </c>
      <c r="SII1218" s="244" t="s">
        <v>236</v>
      </c>
      <c r="SIJ1218" s="245">
        <v>111</v>
      </c>
      <c r="SIK1218" s="246">
        <v>211</v>
      </c>
      <c r="SIL1218" s="247" t="e">
        <f>SIL1235+SIL1277+SIL1308+SIL1324+SIL1346+SIL1378+SIL1394+SIL1415+SIL1430+SIL1460+#REF!+SIL1500+#REF!+SIL1512+#REF!</f>
        <v>#REF!</v>
      </c>
      <c r="SIM1218" s="241" t="s">
        <v>29</v>
      </c>
      <c r="SIN1218" s="242" t="s">
        <v>25</v>
      </c>
      <c r="SIO1218" s="243">
        <v>7</v>
      </c>
      <c r="SIP1218" s="243">
        <v>2</v>
      </c>
      <c r="SIQ1218" s="244" t="s">
        <v>236</v>
      </c>
      <c r="SIR1218" s="245">
        <v>111</v>
      </c>
      <c r="SIS1218" s="246">
        <v>211</v>
      </c>
      <c r="SIT1218" s="247" t="e">
        <f>SIT1235+SIT1277+SIT1308+SIT1324+SIT1346+SIT1378+SIT1394+SIT1415+SIT1430+SIT1460+#REF!+SIT1500+#REF!+SIT1512+#REF!</f>
        <v>#REF!</v>
      </c>
      <c r="SIU1218" s="241" t="s">
        <v>29</v>
      </c>
      <c r="SIV1218" s="242" t="s">
        <v>25</v>
      </c>
      <c r="SIW1218" s="243">
        <v>7</v>
      </c>
      <c r="SIX1218" s="243">
        <v>2</v>
      </c>
      <c r="SIY1218" s="244" t="s">
        <v>236</v>
      </c>
      <c r="SIZ1218" s="245">
        <v>111</v>
      </c>
      <c r="SJA1218" s="246">
        <v>211</v>
      </c>
      <c r="SJB1218" s="247" t="e">
        <f>SJB1235+SJB1277+SJB1308+SJB1324+SJB1346+SJB1378+SJB1394+SJB1415+SJB1430+SJB1460+#REF!+SJB1500+#REF!+SJB1512+#REF!</f>
        <v>#REF!</v>
      </c>
      <c r="SJC1218" s="241" t="s">
        <v>29</v>
      </c>
      <c r="SJD1218" s="242" t="s">
        <v>25</v>
      </c>
      <c r="SJE1218" s="243">
        <v>7</v>
      </c>
      <c r="SJF1218" s="243">
        <v>2</v>
      </c>
      <c r="SJG1218" s="244" t="s">
        <v>236</v>
      </c>
      <c r="SJH1218" s="245">
        <v>111</v>
      </c>
      <c r="SJI1218" s="246">
        <v>211</v>
      </c>
      <c r="SJJ1218" s="247" t="e">
        <f>SJJ1235+SJJ1277+SJJ1308+SJJ1324+SJJ1346+SJJ1378+SJJ1394+SJJ1415+SJJ1430+SJJ1460+#REF!+SJJ1500+#REF!+SJJ1512+#REF!</f>
        <v>#REF!</v>
      </c>
      <c r="SJK1218" s="241" t="s">
        <v>29</v>
      </c>
      <c r="SJL1218" s="242" t="s">
        <v>25</v>
      </c>
      <c r="SJM1218" s="243">
        <v>7</v>
      </c>
      <c r="SJN1218" s="243">
        <v>2</v>
      </c>
      <c r="SJO1218" s="244" t="s">
        <v>236</v>
      </c>
      <c r="SJP1218" s="245">
        <v>111</v>
      </c>
      <c r="SJQ1218" s="246">
        <v>211</v>
      </c>
      <c r="SJR1218" s="247" t="e">
        <f>SJR1235+SJR1277+SJR1308+SJR1324+SJR1346+SJR1378+SJR1394+SJR1415+SJR1430+SJR1460+#REF!+SJR1500+#REF!+SJR1512+#REF!</f>
        <v>#REF!</v>
      </c>
      <c r="SJS1218" s="241" t="s">
        <v>29</v>
      </c>
      <c r="SJT1218" s="242" t="s">
        <v>25</v>
      </c>
      <c r="SJU1218" s="243">
        <v>7</v>
      </c>
      <c r="SJV1218" s="243">
        <v>2</v>
      </c>
      <c r="SJW1218" s="244" t="s">
        <v>236</v>
      </c>
      <c r="SJX1218" s="245">
        <v>111</v>
      </c>
      <c r="SJY1218" s="246">
        <v>211</v>
      </c>
      <c r="SJZ1218" s="247" t="e">
        <f>SJZ1235+SJZ1277+SJZ1308+SJZ1324+SJZ1346+SJZ1378+SJZ1394+SJZ1415+SJZ1430+SJZ1460+#REF!+SJZ1500+#REF!+SJZ1512+#REF!</f>
        <v>#REF!</v>
      </c>
      <c r="SKA1218" s="241" t="s">
        <v>29</v>
      </c>
      <c r="SKB1218" s="242" t="s">
        <v>25</v>
      </c>
      <c r="SKC1218" s="243">
        <v>7</v>
      </c>
      <c r="SKD1218" s="243">
        <v>2</v>
      </c>
      <c r="SKE1218" s="244" t="s">
        <v>236</v>
      </c>
      <c r="SKF1218" s="245">
        <v>111</v>
      </c>
      <c r="SKG1218" s="246">
        <v>211</v>
      </c>
      <c r="SKH1218" s="247" t="e">
        <f>SKH1235+SKH1277+SKH1308+SKH1324+SKH1346+SKH1378+SKH1394+SKH1415+SKH1430+SKH1460+#REF!+SKH1500+#REF!+SKH1512+#REF!</f>
        <v>#REF!</v>
      </c>
      <c r="SKI1218" s="241" t="s">
        <v>29</v>
      </c>
      <c r="SKJ1218" s="242" t="s">
        <v>25</v>
      </c>
      <c r="SKK1218" s="243">
        <v>7</v>
      </c>
      <c r="SKL1218" s="243">
        <v>2</v>
      </c>
      <c r="SKM1218" s="244" t="s">
        <v>236</v>
      </c>
      <c r="SKN1218" s="245">
        <v>111</v>
      </c>
      <c r="SKO1218" s="246">
        <v>211</v>
      </c>
      <c r="SKP1218" s="247" t="e">
        <f>SKP1235+SKP1277+SKP1308+SKP1324+SKP1346+SKP1378+SKP1394+SKP1415+SKP1430+SKP1460+#REF!+SKP1500+#REF!+SKP1512+#REF!</f>
        <v>#REF!</v>
      </c>
      <c r="SKQ1218" s="241" t="s">
        <v>29</v>
      </c>
      <c r="SKR1218" s="242" t="s">
        <v>25</v>
      </c>
      <c r="SKS1218" s="243">
        <v>7</v>
      </c>
      <c r="SKT1218" s="243">
        <v>2</v>
      </c>
      <c r="SKU1218" s="244" t="s">
        <v>236</v>
      </c>
      <c r="SKV1218" s="245">
        <v>111</v>
      </c>
      <c r="SKW1218" s="246">
        <v>211</v>
      </c>
      <c r="SKX1218" s="247" t="e">
        <f>SKX1235+SKX1277+SKX1308+SKX1324+SKX1346+SKX1378+SKX1394+SKX1415+SKX1430+SKX1460+#REF!+SKX1500+#REF!+SKX1512+#REF!</f>
        <v>#REF!</v>
      </c>
      <c r="SKY1218" s="241" t="s">
        <v>29</v>
      </c>
      <c r="SKZ1218" s="242" t="s">
        <v>25</v>
      </c>
      <c r="SLA1218" s="243">
        <v>7</v>
      </c>
      <c r="SLB1218" s="243">
        <v>2</v>
      </c>
      <c r="SLC1218" s="244" t="s">
        <v>236</v>
      </c>
      <c r="SLD1218" s="245">
        <v>111</v>
      </c>
      <c r="SLE1218" s="246">
        <v>211</v>
      </c>
      <c r="SLF1218" s="247" t="e">
        <f>SLF1235+SLF1277+SLF1308+SLF1324+SLF1346+SLF1378+SLF1394+SLF1415+SLF1430+SLF1460+#REF!+SLF1500+#REF!+SLF1512+#REF!</f>
        <v>#REF!</v>
      </c>
      <c r="SLG1218" s="241" t="s">
        <v>29</v>
      </c>
      <c r="SLH1218" s="242" t="s">
        <v>25</v>
      </c>
      <c r="SLI1218" s="243">
        <v>7</v>
      </c>
      <c r="SLJ1218" s="243">
        <v>2</v>
      </c>
      <c r="SLK1218" s="244" t="s">
        <v>236</v>
      </c>
      <c r="SLL1218" s="245">
        <v>111</v>
      </c>
      <c r="SLM1218" s="246">
        <v>211</v>
      </c>
      <c r="SLN1218" s="247" t="e">
        <f>SLN1235+SLN1277+SLN1308+SLN1324+SLN1346+SLN1378+SLN1394+SLN1415+SLN1430+SLN1460+#REF!+SLN1500+#REF!+SLN1512+#REF!</f>
        <v>#REF!</v>
      </c>
      <c r="SLO1218" s="241" t="s">
        <v>29</v>
      </c>
      <c r="SLP1218" s="242" t="s">
        <v>25</v>
      </c>
      <c r="SLQ1218" s="243">
        <v>7</v>
      </c>
      <c r="SLR1218" s="243">
        <v>2</v>
      </c>
      <c r="SLS1218" s="244" t="s">
        <v>236</v>
      </c>
      <c r="SLT1218" s="245">
        <v>111</v>
      </c>
      <c r="SLU1218" s="246">
        <v>211</v>
      </c>
      <c r="SLV1218" s="247" t="e">
        <f>SLV1235+SLV1277+SLV1308+SLV1324+SLV1346+SLV1378+SLV1394+SLV1415+SLV1430+SLV1460+#REF!+SLV1500+#REF!+SLV1512+#REF!</f>
        <v>#REF!</v>
      </c>
      <c r="SLW1218" s="241" t="s">
        <v>29</v>
      </c>
      <c r="SLX1218" s="242" t="s">
        <v>25</v>
      </c>
      <c r="SLY1218" s="243">
        <v>7</v>
      </c>
      <c r="SLZ1218" s="243">
        <v>2</v>
      </c>
      <c r="SMA1218" s="244" t="s">
        <v>236</v>
      </c>
      <c r="SMB1218" s="245">
        <v>111</v>
      </c>
      <c r="SMC1218" s="246">
        <v>211</v>
      </c>
      <c r="SMD1218" s="247" t="e">
        <f>SMD1235+SMD1277+SMD1308+SMD1324+SMD1346+SMD1378+SMD1394+SMD1415+SMD1430+SMD1460+#REF!+SMD1500+#REF!+SMD1512+#REF!</f>
        <v>#REF!</v>
      </c>
      <c r="SME1218" s="241" t="s">
        <v>29</v>
      </c>
      <c r="SMF1218" s="242" t="s">
        <v>25</v>
      </c>
      <c r="SMG1218" s="243">
        <v>7</v>
      </c>
      <c r="SMH1218" s="243">
        <v>2</v>
      </c>
      <c r="SMI1218" s="244" t="s">
        <v>236</v>
      </c>
      <c r="SMJ1218" s="245">
        <v>111</v>
      </c>
      <c r="SMK1218" s="246">
        <v>211</v>
      </c>
      <c r="SML1218" s="247" t="e">
        <f>SML1235+SML1277+SML1308+SML1324+SML1346+SML1378+SML1394+SML1415+SML1430+SML1460+#REF!+SML1500+#REF!+SML1512+#REF!</f>
        <v>#REF!</v>
      </c>
      <c r="SMM1218" s="241" t="s">
        <v>29</v>
      </c>
      <c r="SMN1218" s="242" t="s">
        <v>25</v>
      </c>
      <c r="SMO1218" s="243">
        <v>7</v>
      </c>
      <c r="SMP1218" s="243">
        <v>2</v>
      </c>
      <c r="SMQ1218" s="244" t="s">
        <v>236</v>
      </c>
      <c r="SMR1218" s="245">
        <v>111</v>
      </c>
      <c r="SMS1218" s="246">
        <v>211</v>
      </c>
      <c r="SMT1218" s="247" t="e">
        <f>SMT1235+SMT1277+SMT1308+SMT1324+SMT1346+SMT1378+SMT1394+SMT1415+SMT1430+SMT1460+#REF!+SMT1500+#REF!+SMT1512+#REF!</f>
        <v>#REF!</v>
      </c>
      <c r="SMU1218" s="241" t="s">
        <v>29</v>
      </c>
      <c r="SMV1218" s="242" t="s">
        <v>25</v>
      </c>
      <c r="SMW1218" s="243">
        <v>7</v>
      </c>
      <c r="SMX1218" s="243">
        <v>2</v>
      </c>
      <c r="SMY1218" s="244" t="s">
        <v>236</v>
      </c>
      <c r="SMZ1218" s="245">
        <v>111</v>
      </c>
      <c r="SNA1218" s="246">
        <v>211</v>
      </c>
      <c r="SNB1218" s="247" t="e">
        <f>SNB1235+SNB1277+SNB1308+SNB1324+SNB1346+SNB1378+SNB1394+SNB1415+SNB1430+SNB1460+#REF!+SNB1500+#REF!+SNB1512+#REF!</f>
        <v>#REF!</v>
      </c>
      <c r="SNC1218" s="241" t="s">
        <v>29</v>
      </c>
      <c r="SND1218" s="242" t="s">
        <v>25</v>
      </c>
      <c r="SNE1218" s="243">
        <v>7</v>
      </c>
      <c r="SNF1218" s="243">
        <v>2</v>
      </c>
      <c r="SNG1218" s="244" t="s">
        <v>236</v>
      </c>
      <c r="SNH1218" s="245">
        <v>111</v>
      </c>
      <c r="SNI1218" s="246">
        <v>211</v>
      </c>
      <c r="SNJ1218" s="247" t="e">
        <f>SNJ1235+SNJ1277+SNJ1308+SNJ1324+SNJ1346+SNJ1378+SNJ1394+SNJ1415+SNJ1430+SNJ1460+#REF!+SNJ1500+#REF!+SNJ1512+#REF!</f>
        <v>#REF!</v>
      </c>
      <c r="SNK1218" s="241" t="s">
        <v>29</v>
      </c>
      <c r="SNL1218" s="242" t="s">
        <v>25</v>
      </c>
      <c r="SNM1218" s="243">
        <v>7</v>
      </c>
      <c r="SNN1218" s="243">
        <v>2</v>
      </c>
      <c r="SNO1218" s="244" t="s">
        <v>236</v>
      </c>
      <c r="SNP1218" s="245">
        <v>111</v>
      </c>
      <c r="SNQ1218" s="246">
        <v>211</v>
      </c>
      <c r="SNR1218" s="247" t="e">
        <f>SNR1235+SNR1277+SNR1308+SNR1324+SNR1346+SNR1378+SNR1394+SNR1415+SNR1430+SNR1460+#REF!+SNR1500+#REF!+SNR1512+#REF!</f>
        <v>#REF!</v>
      </c>
      <c r="SNS1218" s="241" t="s">
        <v>29</v>
      </c>
      <c r="SNT1218" s="242" t="s">
        <v>25</v>
      </c>
      <c r="SNU1218" s="243">
        <v>7</v>
      </c>
      <c r="SNV1218" s="243">
        <v>2</v>
      </c>
      <c r="SNW1218" s="244" t="s">
        <v>236</v>
      </c>
      <c r="SNX1218" s="245">
        <v>111</v>
      </c>
      <c r="SNY1218" s="246">
        <v>211</v>
      </c>
      <c r="SNZ1218" s="247" t="e">
        <f>SNZ1235+SNZ1277+SNZ1308+SNZ1324+SNZ1346+SNZ1378+SNZ1394+SNZ1415+SNZ1430+SNZ1460+#REF!+SNZ1500+#REF!+SNZ1512+#REF!</f>
        <v>#REF!</v>
      </c>
      <c r="SOA1218" s="241" t="s">
        <v>29</v>
      </c>
      <c r="SOB1218" s="242" t="s">
        <v>25</v>
      </c>
      <c r="SOC1218" s="243">
        <v>7</v>
      </c>
      <c r="SOD1218" s="243">
        <v>2</v>
      </c>
      <c r="SOE1218" s="244" t="s">
        <v>236</v>
      </c>
      <c r="SOF1218" s="245">
        <v>111</v>
      </c>
      <c r="SOG1218" s="246">
        <v>211</v>
      </c>
      <c r="SOH1218" s="247" t="e">
        <f>SOH1235+SOH1277+SOH1308+SOH1324+SOH1346+SOH1378+SOH1394+SOH1415+SOH1430+SOH1460+#REF!+SOH1500+#REF!+SOH1512+#REF!</f>
        <v>#REF!</v>
      </c>
      <c r="SOI1218" s="241" t="s">
        <v>29</v>
      </c>
      <c r="SOJ1218" s="242" t="s">
        <v>25</v>
      </c>
      <c r="SOK1218" s="243">
        <v>7</v>
      </c>
      <c r="SOL1218" s="243">
        <v>2</v>
      </c>
      <c r="SOM1218" s="244" t="s">
        <v>236</v>
      </c>
      <c r="SON1218" s="245">
        <v>111</v>
      </c>
      <c r="SOO1218" s="246">
        <v>211</v>
      </c>
      <c r="SOP1218" s="247" t="e">
        <f>SOP1235+SOP1277+SOP1308+SOP1324+SOP1346+SOP1378+SOP1394+SOP1415+SOP1430+SOP1460+#REF!+SOP1500+#REF!+SOP1512+#REF!</f>
        <v>#REF!</v>
      </c>
      <c r="SOQ1218" s="241" t="s">
        <v>29</v>
      </c>
      <c r="SOR1218" s="242" t="s">
        <v>25</v>
      </c>
      <c r="SOS1218" s="243">
        <v>7</v>
      </c>
      <c r="SOT1218" s="243">
        <v>2</v>
      </c>
      <c r="SOU1218" s="244" t="s">
        <v>236</v>
      </c>
      <c r="SOV1218" s="245">
        <v>111</v>
      </c>
      <c r="SOW1218" s="246">
        <v>211</v>
      </c>
      <c r="SOX1218" s="247" t="e">
        <f>SOX1235+SOX1277+SOX1308+SOX1324+SOX1346+SOX1378+SOX1394+SOX1415+SOX1430+SOX1460+#REF!+SOX1500+#REF!+SOX1512+#REF!</f>
        <v>#REF!</v>
      </c>
      <c r="SOY1218" s="241" t="s">
        <v>29</v>
      </c>
      <c r="SOZ1218" s="242" t="s">
        <v>25</v>
      </c>
      <c r="SPA1218" s="243">
        <v>7</v>
      </c>
      <c r="SPB1218" s="243">
        <v>2</v>
      </c>
      <c r="SPC1218" s="244" t="s">
        <v>236</v>
      </c>
      <c r="SPD1218" s="245">
        <v>111</v>
      </c>
      <c r="SPE1218" s="246">
        <v>211</v>
      </c>
      <c r="SPF1218" s="247" t="e">
        <f>SPF1235+SPF1277+SPF1308+SPF1324+SPF1346+SPF1378+SPF1394+SPF1415+SPF1430+SPF1460+#REF!+SPF1500+#REF!+SPF1512+#REF!</f>
        <v>#REF!</v>
      </c>
      <c r="SPG1218" s="241" t="s">
        <v>29</v>
      </c>
      <c r="SPH1218" s="242" t="s">
        <v>25</v>
      </c>
      <c r="SPI1218" s="243">
        <v>7</v>
      </c>
      <c r="SPJ1218" s="243">
        <v>2</v>
      </c>
      <c r="SPK1218" s="244" t="s">
        <v>236</v>
      </c>
      <c r="SPL1218" s="245">
        <v>111</v>
      </c>
      <c r="SPM1218" s="246">
        <v>211</v>
      </c>
      <c r="SPN1218" s="247" t="e">
        <f>SPN1235+SPN1277+SPN1308+SPN1324+SPN1346+SPN1378+SPN1394+SPN1415+SPN1430+SPN1460+#REF!+SPN1500+#REF!+SPN1512+#REF!</f>
        <v>#REF!</v>
      </c>
      <c r="SPO1218" s="241" t="s">
        <v>29</v>
      </c>
      <c r="SPP1218" s="242" t="s">
        <v>25</v>
      </c>
      <c r="SPQ1218" s="243">
        <v>7</v>
      </c>
      <c r="SPR1218" s="243">
        <v>2</v>
      </c>
      <c r="SPS1218" s="244" t="s">
        <v>236</v>
      </c>
      <c r="SPT1218" s="245">
        <v>111</v>
      </c>
      <c r="SPU1218" s="246">
        <v>211</v>
      </c>
      <c r="SPV1218" s="247" t="e">
        <f>SPV1235+SPV1277+SPV1308+SPV1324+SPV1346+SPV1378+SPV1394+SPV1415+SPV1430+SPV1460+#REF!+SPV1500+#REF!+SPV1512+#REF!</f>
        <v>#REF!</v>
      </c>
      <c r="SPW1218" s="241" t="s">
        <v>29</v>
      </c>
      <c r="SPX1218" s="242" t="s">
        <v>25</v>
      </c>
      <c r="SPY1218" s="243">
        <v>7</v>
      </c>
      <c r="SPZ1218" s="243">
        <v>2</v>
      </c>
      <c r="SQA1218" s="244" t="s">
        <v>236</v>
      </c>
      <c r="SQB1218" s="245">
        <v>111</v>
      </c>
      <c r="SQC1218" s="246">
        <v>211</v>
      </c>
      <c r="SQD1218" s="247" t="e">
        <f>SQD1235+SQD1277+SQD1308+SQD1324+SQD1346+SQD1378+SQD1394+SQD1415+SQD1430+SQD1460+#REF!+SQD1500+#REF!+SQD1512+#REF!</f>
        <v>#REF!</v>
      </c>
      <c r="SQE1218" s="241" t="s">
        <v>29</v>
      </c>
      <c r="SQF1218" s="242" t="s">
        <v>25</v>
      </c>
      <c r="SQG1218" s="243">
        <v>7</v>
      </c>
      <c r="SQH1218" s="243">
        <v>2</v>
      </c>
      <c r="SQI1218" s="244" t="s">
        <v>236</v>
      </c>
      <c r="SQJ1218" s="245">
        <v>111</v>
      </c>
      <c r="SQK1218" s="246">
        <v>211</v>
      </c>
      <c r="SQL1218" s="247" t="e">
        <f>SQL1235+SQL1277+SQL1308+SQL1324+SQL1346+SQL1378+SQL1394+SQL1415+SQL1430+SQL1460+#REF!+SQL1500+#REF!+SQL1512+#REF!</f>
        <v>#REF!</v>
      </c>
      <c r="SQM1218" s="241" t="s">
        <v>29</v>
      </c>
      <c r="SQN1218" s="242" t="s">
        <v>25</v>
      </c>
      <c r="SQO1218" s="243">
        <v>7</v>
      </c>
      <c r="SQP1218" s="243">
        <v>2</v>
      </c>
      <c r="SQQ1218" s="244" t="s">
        <v>236</v>
      </c>
      <c r="SQR1218" s="245">
        <v>111</v>
      </c>
      <c r="SQS1218" s="246">
        <v>211</v>
      </c>
      <c r="SQT1218" s="247" t="e">
        <f>SQT1235+SQT1277+SQT1308+SQT1324+SQT1346+SQT1378+SQT1394+SQT1415+SQT1430+SQT1460+#REF!+SQT1500+#REF!+SQT1512+#REF!</f>
        <v>#REF!</v>
      </c>
      <c r="SQU1218" s="241" t="s">
        <v>29</v>
      </c>
      <c r="SQV1218" s="242" t="s">
        <v>25</v>
      </c>
      <c r="SQW1218" s="243">
        <v>7</v>
      </c>
      <c r="SQX1218" s="243">
        <v>2</v>
      </c>
      <c r="SQY1218" s="244" t="s">
        <v>236</v>
      </c>
      <c r="SQZ1218" s="245">
        <v>111</v>
      </c>
      <c r="SRA1218" s="246">
        <v>211</v>
      </c>
      <c r="SRB1218" s="247" t="e">
        <f>SRB1235+SRB1277+SRB1308+SRB1324+SRB1346+SRB1378+SRB1394+SRB1415+SRB1430+SRB1460+#REF!+SRB1500+#REF!+SRB1512+#REF!</f>
        <v>#REF!</v>
      </c>
      <c r="SRC1218" s="241" t="s">
        <v>29</v>
      </c>
      <c r="SRD1218" s="242" t="s">
        <v>25</v>
      </c>
      <c r="SRE1218" s="243">
        <v>7</v>
      </c>
      <c r="SRF1218" s="243">
        <v>2</v>
      </c>
      <c r="SRG1218" s="244" t="s">
        <v>236</v>
      </c>
      <c r="SRH1218" s="245">
        <v>111</v>
      </c>
      <c r="SRI1218" s="246">
        <v>211</v>
      </c>
      <c r="SRJ1218" s="247" t="e">
        <f>SRJ1235+SRJ1277+SRJ1308+SRJ1324+SRJ1346+SRJ1378+SRJ1394+SRJ1415+SRJ1430+SRJ1460+#REF!+SRJ1500+#REF!+SRJ1512+#REF!</f>
        <v>#REF!</v>
      </c>
      <c r="SRK1218" s="241" t="s">
        <v>29</v>
      </c>
      <c r="SRL1218" s="242" t="s">
        <v>25</v>
      </c>
      <c r="SRM1218" s="243">
        <v>7</v>
      </c>
      <c r="SRN1218" s="243">
        <v>2</v>
      </c>
      <c r="SRO1218" s="244" t="s">
        <v>236</v>
      </c>
      <c r="SRP1218" s="245">
        <v>111</v>
      </c>
      <c r="SRQ1218" s="246">
        <v>211</v>
      </c>
      <c r="SRR1218" s="247" t="e">
        <f>SRR1235+SRR1277+SRR1308+SRR1324+SRR1346+SRR1378+SRR1394+SRR1415+SRR1430+SRR1460+#REF!+SRR1500+#REF!+SRR1512+#REF!</f>
        <v>#REF!</v>
      </c>
      <c r="SRS1218" s="241" t="s">
        <v>29</v>
      </c>
      <c r="SRT1218" s="242" t="s">
        <v>25</v>
      </c>
      <c r="SRU1218" s="243">
        <v>7</v>
      </c>
      <c r="SRV1218" s="243">
        <v>2</v>
      </c>
      <c r="SRW1218" s="244" t="s">
        <v>236</v>
      </c>
      <c r="SRX1218" s="245">
        <v>111</v>
      </c>
      <c r="SRY1218" s="246">
        <v>211</v>
      </c>
      <c r="SRZ1218" s="247" t="e">
        <f>SRZ1235+SRZ1277+SRZ1308+SRZ1324+SRZ1346+SRZ1378+SRZ1394+SRZ1415+SRZ1430+SRZ1460+#REF!+SRZ1500+#REF!+SRZ1512+#REF!</f>
        <v>#REF!</v>
      </c>
      <c r="SSA1218" s="241" t="s">
        <v>29</v>
      </c>
      <c r="SSB1218" s="242" t="s">
        <v>25</v>
      </c>
      <c r="SSC1218" s="243">
        <v>7</v>
      </c>
      <c r="SSD1218" s="243">
        <v>2</v>
      </c>
      <c r="SSE1218" s="244" t="s">
        <v>236</v>
      </c>
      <c r="SSF1218" s="245">
        <v>111</v>
      </c>
      <c r="SSG1218" s="246">
        <v>211</v>
      </c>
      <c r="SSH1218" s="247" t="e">
        <f>SSH1235+SSH1277+SSH1308+SSH1324+SSH1346+SSH1378+SSH1394+SSH1415+SSH1430+SSH1460+#REF!+SSH1500+#REF!+SSH1512+#REF!</f>
        <v>#REF!</v>
      </c>
      <c r="SSI1218" s="241" t="s">
        <v>29</v>
      </c>
      <c r="SSJ1218" s="242" t="s">
        <v>25</v>
      </c>
      <c r="SSK1218" s="243">
        <v>7</v>
      </c>
      <c r="SSL1218" s="243">
        <v>2</v>
      </c>
      <c r="SSM1218" s="244" t="s">
        <v>236</v>
      </c>
      <c r="SSN1218" s="245">
        <v>111</v>
      </c>
      <c r="SSO1218" s="246">
        <v>211</v>
      </c>
      <c r="SSP1218" s="247" t="e">
        <f>SSP1235+SSP1277+SSP1308+SSP1324+SSP1346+SSP1378+SSP1394+SSP1415+SSP1430+SSP1460+#REF!+SSP1500+#REF!+SSP1512+#REF!</f>
        <v>#REF!</v>
      </c>
      <c r="SSQ1218" s="241" t="s">
        <v>29</v>
      </c>
      <c r="SSR1218" s="242" t="s">
        <v>25</v>
      </c>
      <c r="SSS1218" s="243">
        <v>7</v>
      </c>
      <c r="SST1218" s="243">
        <v>2</v>
      </c>
      <c r="SSU1218" s="244" t="s">
        <v>236</v>
      </c>
      <c r="SSV1218" s="245">
        <v>111</v>
      </c>
      <c r="SSW1218" s="246">
        <v>211</v>
      </c>
      <c r="SSX1218" s="247" t="e">
        <f>SSX1235+SSX1277+SSX1308+SSX1324+SSX1346+SSX1378+SSX1394+SSX1415+SSX1430+SSX1460+#REF!+SSX1500+#REF!+SSX1512+#REF!</f>
        <v>#REF!</v>
      </c>
      <c r="SSY1218" s="241" t="s">
        <v>29</v>
      </c>
      <c r="SSZ1218" s="242" t="s">
        <v>25</v>
      </c>
      <c r="STA1218" s="243">
        <v>7</v>
      </c>
      <c r="STB1218" s="243">
        <v>2</v>
      </c>
      <c r="STC1218" s="244" t="s">
        <v>236</v>
      </c>
      <c r="STD1218" s="245">
        <v>111</v>
      </c>
      <c r="STE1218" s="246">
        <v>211</v>
      </c>
      <c r="STF1218" s="247" t="e">
        <f>STF1235+STF1277+STF1308+STF1324+STF1346+STF1378+STF1394+STF1415+STF1430+STF1460+#REF!+STF1500+#REF!+STF1512+#REF!</f>
        <v>#REF!</v>
      </c>
      <c r="STG1218" s="241" t="s">
        <v>29</v>
      </c>
      <c r="STH1218" s="242" t="s">
        <v>25</v>
      </c>
      <c r="STI1218" s="243">
        <v>7</v>
      </c>
      <c r="STJ1218" s="243">
        <v>2</v>
      </c>
      <c r="STK1218" s="244" t="s">
        <v>236</v>
      </c>
      <c r="STL1218" s="245">
        <v>111</v>
      </c>
      <c r="STM1218" s="246">
        <v>211</v>
      </c>
      <c r="STN1218" s="247" t="e">
        <f>STN1235+STN1277+STN1308+STN1324+STN1346+STN1378+STN1394+STN1415+STN1430+STN1460+#REF!+STN1500+#REF!+STN1512+#REF!</f>
        <v>#REF!</v>
      </c>
      <c r="STO1218" s="241" t="s">
        <v>29</v>
      </c>
      <c r="STP1218" s="242" t="s">
        <v>25</v>
      </c>
      <c r="STQ1218" s="243">
        <v>7</v>
      </c>
      <c r="STR1218" s="243">
        <v>2</v>
      </c>
      <c r="STS1218" s="244" t="s">
        <v>236</v>
      </c>
      <c r="STT1218" s="245">
        <v>111</v>
      </c>
      <c r="STU1218" s="246">
        <v>211</v>
      </c>
      <c r="STV1218" s="247" t="e">
        <f>STV1235+STV1277+STV1308+STV1324+STV1346+STV1378+STV1394+STV1415+STV1430+STV1460+#REF!+STV1500+#REF!+STV1512+#REF!</f>
        <v>#REF!</v>
      </c>
      <c r="STW1218" s="241" t="s">
        <v>29</v>
      </c>
      <c r="STX1218" s="242" t="s">
        <v>25</v>
      </c>
      <c r="STY1218" s="243">
        <v>7</v>
      </c>
      <c r="STZ1218" s="243">
        <v>2</v>
      </c>
      <c r="SUA1218" s="244" t="s">
        <v>236</v>
      </c>
      <c r="SUB1218" s="245">
        <v>111</v>
      </c>
      <c r="SUC1218" s="246">
        <v>211</v>
      </c>
      <c r="SUD1218" s="247" t="e">
        <f>SUD1235+SUD1277+SUD1308+SUD1324+SUD1346+SUD1378+SUD1394+SUD1415+SUD1430+SUD1460+#REF!+SUD1500+#REF!+SUD1512+#REF!</f>
        <v>#REF!</v>
      </c>
      <c r="SUE1218" s="241" t="s">
        <v>29</v>
      </c>
      <c r="SUF1218" s="242" t="s">
        <v>25</v>
      </c>
      <c r="SUG1218" s="243">
        <v>7</v>
      </c>
      <c r="SUH1218" s="243">
        <v>2</v>
      </c>
      <c r="SUI1218" s="244" t="s">
        <v>236</v>
      </c>
      <c r="SUJ1218" s="245">
        <v>111</v>
      </c>
      <c r="SUK1218" s="246">
        <v>211</v>
      </c>
      <c r="SUL1218" s="247" t="e">
        <f>SUL1235+SUL1277+SUL1308+SUL1324+SUL1346+SUL1378+SUL1394+SUL1415+SUL1430+SUL1460+#REF!+SUL1500+#REF!+SUL1512+#REF!</f>
        <v>#REF!</v>
      </c>
      <c r="SUM1218" s="241" t="s">
        <v>29</v>
      </c>
      <c r="SUN1218" s="242" t="s">
        <v>25</v>
      </c>
      <c r="SUO1218" s="243">
        <v>7</v>
      </c>
      <c r="SUP1218" s="243">
        <v>2</v>
      </c>
      <c r="SUQ1218" s="244" t="s">
        <v>236</v>
      </c>
      <c r="SUR1218" s="245">
        <v>111</v>
      </c>
      <c r="SUS1218" s="246">
        <v>211</v>
      </c>
      <c r="SUT1218" s="247" t="e">
        <f>SUT1235+SUT1277+SUT1308+SUT1324+SUT1346+SUT1378+SUT1394+SUT1415+SUT1430+SUT1460+#REF!+SUT1500+#REF!+SUT1512+#REF!</f>
        <v>#REF!</v>
      </c>
      <c r="SUU1218" s="241" t="s">
        <v>29</v>
      </c>
      <c r="SUV1218" s="242" t="s">
        <v>25</v>
      </c>
      <c r="SUW1218" s="243">
        <v>7</v>
      </c>
      <c r="SUX1218" s="243">
        <v>2</v>
      </c>
      <c r="SUY1218" s="244" t="s">
        <v>236</v>
      </c>
      <c r="SUZ1218" s="245">
        <v>111</v>
      </c>
      <c r="SVA1218" s="246">
        <v>211</v>
      </c>
      <c r="SVB1218" s="247" t="e">
        <f>SVB1235+SVB1277+SVB1308+SVB1324+SVB1346+SVB1378+SVB1394+SVB1415+SVB1430+SVB1460+#REF!+SVB1500+#REF!+SVB1512+#REF!</f>
        <v>#REF!</v>
      </c>
      <c r="SVC1218" s="241" t="s">
        <v>29</v>
      </c>
      <c r="SVD1218" s="242" t="s">
        <v>25</v>
      </c>
      <c r="SVE1218" s="243">
        <v>7</v>
      </c>
      <c r="SVF1218" s="243">
        <v>2</v>
      </c>
      <c r="SVG1218" s="244" t="s">
        <v>236</v>
      </c>
      <c r="SVH1218" s="245">
        <v>111</v>
      </c>
      <c r="SVI1218" s="246">
        <v>211</v>
      </c>
      <c r="SVJ1218" s="247" t="e">
        <f>SVJ1235+SVJ1277+SVJ1308+SVJ1324+SVJ1346+SVJ1378+SVJ1394+SVJ1415+SVJ1430+SVJ1460+#REF!+SVJ1500+#REF!+SVJ1512+#REF!</f>
        <v>#REF!</v>
      </c>
      <c r="SVK1218" s="241" t="s">
        <v>29</v>
      </c>
      <c r="SVL1218" s="242" t="s">
        <v>25</v>
      </c>
      <c r="SVM1218" s="243">
        <v>7</v>
      </c>
      <c r="SVN1218" s="243">
        <v>2</v>
      </c>
      <c r="SVO1218" s="244" t="s">
        <v>236</v>
      </c>
      <c r="SVP1218" s="245">
        <v>111</v>
      </c>
      <c r="SVQ1218" s="246">
        <v>211</v>
      </c>
      <c r="SVR1218" s="247" t="e">
        <f>SVR1235+SVR1277+SVR1308+SVR1324+SVR1346+SVR1378+SVR1394+SVR1415+SVR1430+SVR1460+#REF!+SVR1500+#REF!+SVR1512+#REF!</f>
        <v>#REF!</v>
      </c>
      <c r="SVS1218" s="241" t="s">
        <v>29</v>
      </c>
      <c r="SVT1218" s="242" t="s">
        <v>25</v>
      </c>
      <c r="SVU1218" s="243">
        <v>7</v>
      </c>
      <c r="SVV1218" s="243">
        <v>2</v>
      </c>
      <c r="SVW1218" s="244" t="s">
        <v>236</v>
      </c>
      <c r="SVX1218" s="245">
        <v>111</v>
      </c>
      <c r="SVY1218" s="246">
        <v>211</v>
      </c>
      <c r="SVZ1218" s="247" t="e">
        <f>SVZ1235+SVZ1277+SVZ1308+SVZ1324+SVZ1346+SVZ1378+SVZ1394+SVZ1415+SVZ1430+SVZ1460+#REF!+SVZ1500+#REF!+SVZ1512+#REF!</f>
        <v>#REF!</v>
      </c>
      <c r="SWA1218" s="241" t="s">
        <v>29</v>
      </c>
      <c r="SWB1218" s="242" t="s">
        <v>25</v>
      </c>
      <c r="SWC1218" s="243">
        <v>7</v>
      </c>
      <c r="SWD1218" s="243">
        <v>2</v>
      </c>
      <c r="SWE1218" s="244" t="s">
        <v>236</v>
      </c>
      <c r="SWF1218" s="245">
        <v>111</v>
      </c>
      <c r="SWG1218" s="246">
        <v>211</v>
      </c>
      <c r="SWH1218" s="247" t="e">
        <f>SWH1235+SWH1277+SWH1308+SWH1324+SWH1346+SWH1378+SWH1394+SWH1415+SWH1430+SWH1460+#REF!+SWH1500+#REF!+SWH1512+#REF!</f>
        <v>#REF!</v>
      </c>
      <c r="SWI1218" s="241" t="s">
        <v>29</v>
      </c>
      <c r="SWJ1218" s="242" t="s">
        <v>25</v>
      </c>
      <c r="SWK1218" s="243">
        <v>7</v>
      </c>
      <c r="SWL1218" s="243">
        <v>2</v>
      </c>
      <c r="SWM1218" s="244" t="s">
        <v>236</v>
      </c>
      <c r="SWN1218" s="245">
        <v>111</v>
      </c>
      <c r="SWO1218" s="246">
        <v>211</v>
      </c>
      <c r="SWP1218" s="247" t="e">
        <f>SWP1235+SWP1277+SWP1308+SWP1324+SWP1346+SWP1378+SWP1394+SWP1415+SWP1430+SWP1460+#REF!+SWP1500+#REF!+SWP1512+#REF!</f>
        <v>#REF!</v>
      </c>
      <c r="SWQ1218" s="241" t="s">
        <v>29</v>
      </c>
      <c r="SWR1218" s="242" t="s">
        <v>25</v>
      </c>
      <c r="SWS1218" s="243">
        <v>7</v>
      </c>
      <c r="SWT1218" s="243">
        <v>2</v>
      </c>
      <c r="SWU1218" s="244" t="s">
        <v>236</v>
      </c>
      <c r="SWV1218" s="245">
        <v>111</v>
      </c>
      <c r="SWW1218" s="246">
        <v>211</v>
      </c>
      <c r="SWX1218" s="247" t="e">
        <f>SWX1235+SWX1277+SWX1308+SWX1324+SWX1346+SWX1378+SWX1394+SWX1415+SWX1430+SWX1460+#REF!+SWX1500+#REF!+SWX1512+#REF!</f>
        <v>#REF!</v>
      </c>
      <c r="SWY1218" s="241" t="s">
        <v>29</v>
      </c>
      <c r="SWZ1218" s="242" t="s">
        <v>25</v>
      </c>
      <c r="SXA1218" s="243">
        <v>7</v>
      </c>
      <c r="SXB1218" s="243">
        <v>2</v>
      </c>
      <c r="SXC1218" s="244" t="s">
        <v>236</v>
      </c>
      <c r="SXD1218" s="245">
        <v>111</v>
      </c>
      <c r="SXE1218" s="246">
        <v>211</v>
      </c>
      <c r="SXF1218" s="247" t="e">
        <f>SXF1235+SXF1277+SXF1308+SXF1324+SXF1346+SXF1378+SXF1394+SXF1415+SXF1430+SXF1460+#REF!+SXF1500+#REF!+SXF1512+#REF!</f>
        <v>#REF!</v>
      </c>
      <c r="SXG1218" s="241" t="s">
        <v>29</v>
      </c>
      <c r="SXH1218" s="242" t="s">
        <v>25</v>
      </c>
      <c r="SXI1218" s="243">
        <v>7</v>
      </c>
      <c r="SXJ1218" s="243">
        <v>2</v>
      </c>
      <c r="SXK1218" s="244" t="s">
        <v>236</v>
      </c>
      <c r="SXL1218" s="245">
        <v>111</v>
      </c>
      <c r="SXM1218" s="246">
        <v>211</v>
      </c>
      <c r="SXN1218" s="247" t="e">
        <f>SXN1235+SXN1277+SXN1308+SXN1324+SXN1346+SXN1378+SXN1394+SXN1415+SXN1430+SXN1460+#REF!+SXN1500+#REF!+SXN1512+#REF!</f>
        <v>#REF!</v>
      </c>
      <c r="SXO1218" s="241" t="s">
        <v>29</v>
      </c>
      <c r="SXP1218" s="242" t="s">
        <v>25</v>
      </c>
      <c r="SXQ1218" s="243">
        <v>7</v>
      </c>
      <c r="SXR1218" s="243">
        <v>2</v>
      </c>
      <c r="SXS1218" s="244" t="s">
        <v>236</v>
      </c>
      <c r="SXT1218" s="245">
        <v>111</v>
      </c>
      <c r="SXU1218" s="246">
        <v>211</v>
      </c>
      <c r="SXV1218" s="247" t="e">
        <f>SXV1235+SXV1277+SXV1308+SXV1324+SXV1346+SXV1378+SXV1394+SXV1415+SXV1430+SXV1460+#REF!+SXV1500+#REF!+SXV1512+#REF!</f>
        <v>#REF!</v>
      </c>
      <c r="SXW1218" s="241" t="s">
        <v>29</v>
      </c>
      <c r="SXX1218" s="242" t="s">
        <v>25</v>
      </c>
      <c r="SXY1218" s="243">
        <v>7</v>
      </c>
      <c r="SXZ1218" s="243">
        <v>2</v>
      </c>
      <c r="SYA1218" s="244" t="s">
        <v>236</v>
      </c>
      <c r="SYB1218" s="245">
        <v>111</v>
      </c>
      <c r="SYC1218" s="246">
        <v>211</v>
      </c>
      <c r="SYD1218" s="247" t="e">
        <f>SYD1235+SYD1277+SYD1308+SYD1324+SYD1346+SYD1378+SYD1394+SYD1415+SYD1430+SYD1460+#REF!+SYD1500+#REF!+SYD1512+#REF!</f>
        <v>#REF!</v>
      </c>
      <c r="SYE1218" s="241" t="s">
        <v>29</v>
      </c>
      <c r="SYF1218" s="242" t="s">
        <v>25</v>
      </c>
      <c r="SYG1218" s="243">
        <v>7</v>
      </c>
      <c r="SYH1218" s="243">
        <v>2</v>
      </c>
      <c r="SYI1218" s="244" t="s">
        <v>236</v>
      </c>
      <c r="SYJ1218" s="245">
        <v>111</v>
      </c>
      <c r="SYK1218" s="246">
        <v>211</v>
      </c>
      <c r="SYL1218" s="247" t="e">
        <f>SYL1235+SYL1277+SYL1308+SYL1324+SYL1346+SYL1378+SYL1394+SYL1415+SYL1430+SYL1460+#REF!+SYL1500+#REF!+SYL1512+#REF!</f>
        <v>#REF!</v>
      </c>
      <c r="SYM1218" s="241" t="s">
        <v>29</v>
      </c>
      <c r="SYN1218" s="242" t="s">
        <v>25</v>
      </c>
      <c r="SYO1218" s="243">
        <v>7</v>
      </c>
      <c r="SYP1218" s="243">
        <v>2</v>
      </c>
      <c r="SYQ1218" s="244" t="s">
        <v>236</v>
      </c>
      <c r="SYR1218" s="245">
        <v>111</v>
      </c>
      <c r="SYS1218" s="246">
        <v>211</v>
      </c>
      <c r="SYT1218" s="247" t="e">
        <f>SYT1235+SYT1277+SYT1308+SYT1324+SYT1346+SYT1378+SYT1394+SYT1415+SYT1430+SYT1460+#REF!+SYT1500+#REF!+SYT1512+#REF!</f>
        <v>#REF!</v>
      </c>
      <c r="SYU1218" s="241" t="s">
        <v>29</v>
      </c>
      <c r="SYV1218" s="242" t="s">
        <v>25</v>
      </c>
      <c r="SYW1218" s="243">
        <v>7</v>
      </c>
      <c r="SYX1218" s="243">
        <v>2</v>
      </c>
      <c r="SYY1218" s="244" t="s">
        <v>236</v>
      </c>
      <c r="SYZ1218" s="245">
        <v>111</v>
      </c>
      <c r="SZA1218" s="246">
        <v>211</v>
      </c>
      <c r="SZB1218" s="247" t="e">
        <f>SZB1235+SZB1277+SZB1308+SZB1324+SZB1346+SZB1378+SZB1394+SZB1415+SZB1430+SZB1460+#REF!+SZB1500+#REF!+SZB1512+#REF!</f>
        <v>#REF!</v>
      </c>
      <c r="SZC1218" s="241" t="s">
        <v>29</v>
      </c>
      <c r="SZD1218" s="242" t="s">
        <v>25</v>
      </c>
      <c r="SZE1218" s="243">
        <v>7</v>
      </c>
      <c r="SZF1218" s="243">
        <v>2</v>
      </c>
      <c r="SZG1218" s="244" t="s">
        <v>236</v>
      </c>
      <c r="SZH1218" s="245">
        <v>111</v>
      </c>
      <c r="SZI1218" s="246">
        <v>211</v>
      </c>
      <c r="SZJ1218" s="247" t="e">
        <f>SZJ1235+SZJ1277+SZJ1308+SZJ1324+SZJ1346+SZJ1378+SZJ1394+SZJ1415+SZJ1430+SZJ1460+#REF!+SZJ1500+#REF!+SZJ1512+#REF!</f>
        <v>#REF!</v>
      </c>
      <c r="SZK1218" s="241" t="s">
        <v>29</v>
      </c>
      <c r="SZL1218" s="242" t="s">
        <v>25</v>
      </c>
      <c r="SZM1218" s="243">
        <v>7</v>
      </c>
      <c r="SZN1218" s="243">
        <v>2</v>
      </c>
      <c r="SZO1218" s="244" t="s">
        <v>236</v>
      </c>
      <c r="SZP1218" s="245">
        <v>111</v>
      </c>
      <c r="SZQ1218" s="246">
        <v>211</v>
      </c>
      <c r="SZR1218" s="247" t="e">
        <f>SZR1235+SZR1277+SZR1308+SZR1324+SZR1346+SZR1378+SZR1394+SZR1415+SZR1430+SZR1460+#REF!+SZR1500+#REF!+SZR1512+#REF!</f>
        <v>#REF!</v>
      </c>
      <c r="SZS1218" s="241" t="s">
        <v>29</v>
      </c>
      <c r="SZT1218" s="242" t="s">
        <v>25</v>
      </c>
      <c r="SZU1218" s="243">
        <v>7</v>
      </c>
      <c r="SZV1218" s="243">
        <v>2</v>
      </c>
      <c r="SZW1218" s="244" t="s">
        <v>236</v>
      </c>
      <c r="SZX1218" s="245">
        <v>111</v>
      </c>
      <c r="SZY1218" s="246">
        <v>211</v>
      </c>
      <c r="SZZ1218" s="247" t="e">
        <f>SZZ1235+SZZ1277+SZZ1308+SZZ1324+SZZ1346+SZZ1378+SZZ1394+SZZ1415+SZZ1430+SZZ1460+#REF!+SZZ1500+#REF!+SZZ1512+#REF!</f>
        <v>#REF!</v>
      </c>
      <c r="TAA1218" s="241" t="s">
        <v>29</v>
      </c>
      <c r="TAB1218" s="242" t="s">
        <v>25</v>
      </c>
      <c r="TAC1218" s="243">
        <v>7</v>
      </c>
      <c r="TAD1218" s="243">
        <v>2</v>
      </c>
      <c r="TAE1218" s="244" t="s">
        <v>236</v>
      </c>
      <c r="TAF1218" s="245">
        <v>111</v>
      </c>
      <c r="TAG1218" s="246">
        <v>211</v>
      </c>
      <c r="TAH1218" s="247" t="e">
        <f>TAH1235+TAH1277+TAH1308+TAH1324+TAH1346+TAH1378+TAH1394+TAH1415+TAH1430+TAH1460+#REF!+TAH1500+#REF!+TAH1512+#REF!</f>
        <v>#REF!</v>
      </c>
      <c r="TAI1218" s="241" t="s">
        <v>29</v>
      </c>
      <c r="TAJ1218" s="242" t="s">
        <v>25</v>
      </c>
      <c r="TAK1218" s="243">
        <v>7</v>
      </c>
      <c r="TAL1218" s="243">
        <v>2</v>
      </c>
      <c r="TAM1218" s="244" t="s">
        <v>236</v>
      </c>
      <c r="TAN1218" s="245">
        <v>111</v>
      </c>
      <c r="TAO1218" s="246">
        <v>211</v>
      </c>
      <c r="TAP1218" s="247" t="e">
        <f>TAP1235+TAP1277+TAP1308+TAP1324+TAP1346+TAP1378+TAP1394+TAP1415+TAP1430+TAP1460+#REF!+TAP1500+#REF!+TAP1512+#REF!</f>
        <v>#REF!</v>
      </c>
      <c r="TAQ1218" s="241" t="s">
        <v>29</v>
      </c>
      <c r="TAR1218" s="242" t="s">
        <v>25</v>
      </c>
      <c r="TAS1218" s="243">
        <v>7</v>
      </c>
      <c r="TAT1218" s="243">
        <v>2</v>
      </c>
      <c r="TAU1218" s="244" t="s">
        <v>236</v>
      </c>
      <c r="TAV1218" s="245">
        <v>111</v>
      </c>
      <c r="TAW1218" s="246">
        <v>211</v>
      </c>
      <c r="TAX1218" s="247" t="e">
        <f>TAX1235+TAX1277+TAX1308+TAX1324+TAX1346+TAX1378+TAX1394+TAX1415+TAX1430+TAX1460+#REF!+TAX1500+#REF!+TAX1512+#REF!</f>
        <v>#REF!</v>
      </c>
      <c r="TAY1218" s="241" t="s">
        <v>29</v>
      </c>
      <c r="TAZ1218" s="242" t="s">
        <v>25</v>
      </c>
      <c r="TBA1218" s="243">
        <v>7</v>
      </c>
      <c r="TBB1218" s="243">
        <v>2</v>
      </c>
      <c r="TBC1218" s="244" t="s">
        <v>236</v>
      </c>
      <c r="TBD1218" s="245">
        <v>111</v>
      </c>
      <c r="TBE1218" s="246">
        <v>211</v>
      </c>
      <c r="TBF1218" s="247" t="e">
        <f>TBF1235+TBF1277+TBF1308+TBF1324+TBF1346+TBF1378+TBF1394+TBF1415+TBF1430+TBF1460+#REF!+TBF1500+#REF!+TBF1512+#REF!</f>
        <v>#REF!</v>
      </c>
      <c r="TBG1218" s="241" t="s">
        <v>29</v>
      </c>
      <c r="TBH1218" s="242" t="s">
        <v>25</v>
      </c>
      <c r="TBI1218" s="243">
        <v>7</v>
      </c>
      <c r="TBJ1218" s="243">
        <v>2</v>
      </c>
      <c r="TBK1218" s="244" t="s">
        <v>236</v>
      </c>
      <c r="TBL1218" s="245">
        <v>111</v>
      </c>
      <c r="TBM1218" s="246">
        <v>211</v>
      </c>
      <c r="TBN1218" s="247" t="e">
        <f>TBN1235+TBN1277+TBN1308+TBN1324+TBN1346+TBN1378+TBN1394+TBN1415+TBN1430+TBN1460+#REF!+TBN1500+#REF!+TBN1512+#REF!</f>
        <v>#REF!</v>
      </c>
      <c r="TBO1218" s="241" t="s">
        <v>29</v>
      </c>
      <c r="TBP1218" s="242" t="s">
        <v>25</v>
      </c>
      <c r="TBQ1218" s="243">
        <v>7</v>
      </c>
      <c r="TBR1218" s="243">
        <v>2</v>
      </c>
      <c r="TBS1218" s="244" t="s">
        <v>236</v>
      </c>
      <c r="TBT1218" s="245">
        <v>111</v>
      </c>
      <c r="TBU1218" s="246">
        <v>211</v>
      </c>
      <c r="TBV1218" s="247" t="e">
        <f>TBV1235+TBV1277+TBV1308+TBV1324+TBV1346+TBV1378+TBV1394+TBV1415+TBV1430+TBV1460+#REF!+TBV1500+#REF!+TBV1512+#REF!</f>
        <v>#REF!</v>
      </c>
      <c r="TBW1218" s="241" t="s">
        <v>29</v>
      </c>
      <c r="TBX1218" s="242" t="s">
        <v>25</v>
      </c>
      <c r="TBY1218" s="243">
        <v>7</v>
      </c>
      <c r="TBZ1218" s="243">
        <v>2</v>
      </c>
      <c r="TCA1218" s="244" t="s">
        <v>236</v>
      </c>
      <c r="TCB1218" s="245">
        <v>111</v>
      </c>
      <c r="TCC1218" s="246">
        <v>211</v>
      </c>
      <c r="TCD1218" s="247" t="e">
        <f>TCD1235+TCD1277+TCD1308+TCD1324+TCD1346+TCD1378+TCD1394+TCD1415+TCD1430+TCD1460+#REF!+TCD1500+#REF!+TCD1512+#REF!</f>
        <v>#REF!</v>
      </c>
      <c r="TCE1218" s="241" t="s">
        <v>29</v>
      </c>
      <c r="TCF1218" s="242" t="s">
        <v>25</v>
      </c>
      <c r="TCG1218" s="243">
        <v>7</v>
      </c>
      <c r="TCH1218" s="243">
        <v>2</v>
      </c>
      <c r="TCI1218" s="244" t="s">
        <v>236</v>
      </c>
      <c r="TCJ1218" s="245">
        <v>111</v>
      </c>
      <c r="TCK1218" s="246">
        <v>211</v>
      </c>
      <c r="TCL1218" s="247" t="e">
        <f>TCL1235+TCL1277+TCL1308+TCL1324+TCL1346+TCL1378+TCL1394+TCL1415+TCL1430+TCL1460+#REF!+TCL1500+#REF!+TCL1512+#REF!</f>
        <v>#REF!</v>
      </c>
      <c r="TCM1218" s="241" t="s">
        <v>29</v>
      </c>
      <c r="TCN1218" s="242" t="s">
        <v>25</v>
      </c>
      <c r="TCO1218" s="243">
        <v>7</v>
      </c>
      <c r="TCP1218" s="243">
        <v>2</v>
      </c>
      <c r="TCQ1218" s="244" t="s">
        <v>236</v>
      </c>
      <c r="TCR1218" s="245">
        <v>111</v>
      </c>
      <c r="TCS1218" s="246">
        <v>211</v>
      </c>
      <c r="TCT1218" s="247" t="e">
        <f>TCT1235+TCT1277+TCT1308+TCT1324+TCT1346+TCT1378+TCT1394+TCT1415+TCT1430+TCT1460+#REF!+TCT1500+#REF!+TCT1512+#REF!</f>
        <v>#REF!</v>
      </c>
      <c r="TCU1218" s="241" t="s">
        <v>29</v>
      </c>
      <c r="TCV1218" s="242" t="s">
        <v>25</v>
      </c>
      <c r="TCW1218" s="243">
        <v>7</v>
      </c>
      <c r="TCX1218" s="243">
        <v>2</v>
      </c>
      <c r="TCY1218" s="244" t="s">
        <v>236</v>
      </c>
      <c r="TCZ1218" s="245">
        <v>111</v>
      </c>
      <c r="TDA1218" s="246">
        <v>211</v>
      </c>
      <c r="TDB1218" s="247" t="e">
        <f>TDB1235+TDB1277+TDB1308+TDB1324+TDB1346+TDB1378+TDB1394+TDB1415+TDB1430+TDB1460+#REF!+TDB1500+#REF!+TDB1512+#REF!</f>
        <v>#REF!</v>
      </c>
      <c r="TDC1218" s="241" t="s">
        <v>29</v>
      </c>
      <c r="TDD1218" s="242" t="s">
        <v>25</v>
      </c>
      <c r="TDE1218" s="243">
        <v>7</v>
      </c>
      <c r="TDF1218" s="243">
        <v>2</v>
      </c>
      <c r="TDG1218" s="244" t="s">
        <v>236</v>
      </c>
      <c r="TDH1218" s="245">
        <v>111</v>
      </c>
      <c r="TDI1218" s="246">
        <v>211</v>
      </c>
      <c r="TDJ1218" s="247" t="e">
        <f>TDJ1235+TDJ1277+TDJ1308+TDJ1324+TDJ1346+TDJ1378+TDJ1394+TDJ1415+TDJ1430+TDJ1460+#REF!+TDJ1500+#REF!+TDJ1512+#REF!</f>
        <v>#REF!</v>
      </c>
      <c r="TDK1218" s="241" t="s">
        <v>29</v>
      </c>
      <c r="TDL1218" s="242" t="s">
        <v>25</v>
      </c>
      <c r="TDM1218" s="243">
        <v>7</v>
      </c>
      <c r="TDN1218" s="243">
        <v>2</v>
      </c>
      <c r="TDO1218" s="244" t="s">
        <v>236</v>
      </c>
      <c r="TDP1218" s="245">
        <v>111</v>
      </c>
      <c r="TDQ1218" s="246">
        <v>211</v>
      </c>
      <c r="TDR1218" s="247" t="e">
        <f>TDR1235+TDR1277+TDR1308+TDR1324+TDR1346+TDR1378+TDR1394+TDR1415+TDR1430+TDR1460+#REF!+TDR1500+#REF!+TDR1512+#REF!</f>
        <v>#REF!</v>
      </c>
      <c r="TDS1218" s="241" t="s">
        <v>29</v>
      </c>
      <c r="TDT1218" s="242" t="s">
        <v>25</v>
      </c>
      <c r="TDU1218" s="243">
        <v>7</v>
      </c>
      <c r="TDV1218" s="243">
        <v>2</v>
      </c>
      <c r="TDW1218" s="244" t="s">
        <v>236</v>
      </c>
      <c r="TDX1218" s="245">
        <v>111</v>
      </c>
      <c r="TDY1218" s="246">
        <v>211</v>
      </c>
      <c r="TDZ1218" s="247" t="e">
        <f>TDZ1235+TDZ1277+TDZ1308+TDZ1324+TDZ1346+TDZ1378+TDZ1394+TDZ1415+TDZ1430+TDZ1460+#REF!+TDZ1500+#REF!+TDZ1512+#REF!</f>
        <v>#REF!</v>
      </c>
      <c r="TEA1218" s="241" t="s">
        <v>29</v>
      </c>
      <c r="TEB1218" s="242" t="s">
        <v>25</v>
      </c>
      <c r="TEC1218" s="243">
        <v>7</v>
      </c>
      <c r="TED1218" s="243">
        <v>2</v>
      </c>
      <c r="TEE1218" s="244" t="s">
        <v>236</v>
      </c>
      <c r="TEF1218" s="245">
        <v>111</v>
      </c>
      <c r="TEG1218" s="246">
        <v>211</v>
      </c>
      <c r="TEH1218" s="247" t="e">
        <f>TEH1235+TEH1277+TEH1308+TEH1324+TEH1346+TEH1378+TEH1394+TEH1415+TEH1430+TEH1460+#REF!+TEH1500+#REF!+TEH1512+#REF!</f>
        <v>#REF!</v>
      </c>
      <c r="TEI1218" s="241" t="s">
        <v>29</v>
      </c>
      <c r="TEJ1218" s="242" t="s">
        <v>25</v>
      </c>
      <c r="TEK1218" s="243">
        <v>7</v>
      </c>
      <c r="TEL1218" s="243">
        <v>2</v>
      </c>
      <c r="TEM1218" s="244" t="s">
        <v>236</v>
      </c>
      <c r="TEN1218" s="245">
        <v>111</v>
      </c>
      <c r="TEO1218" s="246">
        <v>211</v>
      </c>
      <c r="TEP1218" s="247" t="e">
        <f>TEP1235+TEP1277+TEP1308+TEP1324+TEP1346+TEP1378+TEP1394+TEP1415+TEP1430+TEP1460+#REF!+TEP1500+#REF!+TEP1512+#REF!</f>
        <v>#REF!</v>
      </c>
      <c r="TEQ1218" s="241" t="s">
        <v>29</v>
      </c>
      <c r="TER1218" s="242" t="s">
        <v>25</v>
      </c>
      <c r="TES1218" s="243">
        <v>7</v>
      </c>
      <c r="TET1218" s="243">
        <v>2</v>
      </c>
      <c r="TEU1218" s="244" t="s">
        <v>236</v>
      </c>
      <c r="TEV1218" s="245">
        <v>111</v>
      </c>
      <c r="TEW1218" s="246">
        <v>211</v>
      </c>
      <c r="TEX1218" s="247" t="e">
        <f>TEX1235+TEX1277+TEX1308+TEX1324+TEX1346+TEX1378+TEX1394+TEX1415+TEX1430+TEX1460+#REF!+TEX1500+#REF!+TEX1512+#REF!</f>
        <v>#REF!</v>
      </c>
      <c r="TEY1218" s="241" t="s">
        <v>29</v>
      </c>
      <c r="TEZ1218" s="242" t="s">
        <v>25</v>
      </c>
      <c r="TFA1218" s="243">
        <v>7</v>
      </c>
      <c r="TFB1218" s="243">
        <v>2</v>
      </c>
      <c r="TFC1218" s="244" t="s">
        <v>236</v>
      </c>
      <c r="TFD1218" s="245">
        <v>111</v>
      </c>
      <c r="TFE1218" s="246">
        <v>211</v>
      </c>
      <c r="TFF1218" s="247" t="e">
        <f>TFF1235+TFF1277+TFF1308+TFF1324+TFF1346+TFF1378+TFF1394+TFF1415+TFF1430+TFF1460+#REF!+TFF1500+#REF!+TFF1512+#REF!</f>
        <v>#REF!</v>
      </c>
      <c r="TFG1218" s="241" t="s">
        <v>29</v>
      </c>
      <c r="TFH1218" s="242" t="s">
        <v>25</v>
      </c>
      <c r="TFI1218" s="243">
        <v>7</v>
      </c>
      <c r="TFJ1218" s="243">
        <v>2</v>
      </c>
      <c r="TFK1218" s="244" t="s">
        <v>236</v>
      </c>
      <c r="TFL1218" s="245">
        <v>111</v>
      </c>
      <c r="TFM1218" s="246">
        <v>211</v>
      </c>
      <c r="TFN1218" s="247" t="e">
        <f>TFN1235+TFN1277+TFN1308+TFN1324+TFN1346+TFN1378+TFN1394+TFN1415+TFN1430+TFN1460+#REF!+TFN1500+#REF!+TFN1512+#REF!</f>
        <v>#REF!</v>
      </c>
      <c r="TFO1218" s="241" t="s">
        <v>29</v>
      </c>
      <c r="TFP1218" s="242" t="s">
        <v>25</v>
      </c>
      <c r="TFQ1218" s="243">
        <v>7</v>
      </c>
      <c r="TFR1218" s="243">
        <v>2</v>
      </c>
      <c r="TFS1218" s="244" t="s">
        <v>236</v>
      </c>
      <c r="TFT1218" s="245">
        <v>111</v>
      </c>
      <c r="TFU1218" s="246">
        <v>211</v>
      </c>
      <c r="TFV1218" s="247" t="e">
        <f>TFV1235+TFV1277+TFV1308+TFV1324+TFV1346+TFV1378+TFV1394+TFV1415+TFV1430+TFV1460+#REF!+TFV1500+#REF!+TFV1512+#REF!</f>
        <v>#REF!</v>
      </c>
      <c r="TFW1218" s="241" t="s">
        <v>29</v>
      </c>
      <c r="TFX1218" s="242" t="s">
        <v>25</v>
      </c>
      <c r="TFY1218" s="243">
        <v>7</v>
      </c>
      <c r="TFZ1218" s="243">
        <v>2</v>
      </c>
      <c r="TGA1218" s="244" t="s">
        <v>236</v>
      </c>
      <c r="TGB1218" s="245">
        <v>111</v>
      </c>
      <c r="TGC1218" s="246">
        <v>211</v>
      </c>
      <c r="TGD1218" s="247" t="e">
        <f>TGD1235+TGD1277+TGD1308+TGD1324+TGD1346+TGD1378+TGD1394+TGD1415+TGD1430+TGD1460+#REF!+TGD1500+#REF!+TGD1512+#REF!</f>
        <v>#REF!</v>
      </c>
      <c r="TGE1218" s="241" t="s">
        <v>29</v>
      </c>
      <c r="TGF1218" s="242" t="s">
        <v>25</v>
      </c>
      <c r="TGG1218" s="243">
        <v>7</v>
      </c>
      <c r="TGH1218" s="243">
        <v>2</v>
      </c>
      <c r="TGI1218" s="244" t="s">
        <v>236</v>
      </c>
      <c r="TGJ1218" s="245">
        <v>111</v>
      </c>
      <c r="TGK1218" s="246">
        <v>211</v>
      </c>
      <c r="TGL1218" s="247" t="e">
        <f>TGL1235+TGL1277+TGL1308+TGL1324+TGL1346+TGL1378+TGL1394+TGL1415+TGL1430+TGL1460+#REF!+TGL1500+#REF!+TGL1512+#REF!</f>
        <v>#REF!</v>
      </c>
      <c r="TGM1218" s="241" t="s">
        <v>29</v>
      </c>
      <c r="TGN1218" s="242" t="s">
        <v>25</v>
      </c>
      <c r="TGO1218" s="243">
        <v>7</v>
      </c>
      <c r="TGP1218" s="243">
        <v>2</v>
      </c>
      <c r="TGQ1218" s="244" t="s">
        <v>236</v>
      </c>
      <c r="TGR1218" s="245">
        <v>111</v>
      </c>
      <c r="TGS1218" s="246">
        <v>211</v>
      </c>
      <c r="TGT1218" s="247" t="e">
        <f>TGT1235+TGT1277+TGT1308+TGT1324+TGT1346+TGT1378+TGT1394+TGT1415+TGT1430+TGT1460+#REF!+TGT1500+#REF!+TGT1512+#REF!</f>
        <v>#REF!</v>
      </c>
      <c r="TGU1218" s="241" t="s">
        <v>29</v>
      </c>
      <c r="TGV1218" s="242" t="s">
        <v>25</v>
      </c>
      <c r="TGW1218" s="243">
        <v>7</v>
      </c>
      <c r="TGX1218" s="243">
        <v>2</v>
      </c>
      <c r="TGY1218" s="244" t="s">
        <v>236</v>
      </c>
      <c r="TGZ1218" s="245">
        <v>111</v>
      </c>
      <c r="THA1218" s="246">
        <v>211</v>
      </c>
      <c r="THB1218" s="247" t="e">
        <f>THB1235+THB1277+THB1308+THB1324+THB1346+THB1378+THB1394+THB1415+THB1430+THB1460+#REF!+THB1500+#REF!+THB1512+#REF!</f>
        <v>#REF!</v>
      </c>
      <c r="THC1218" s="241" t="s">
        <v>29</v>
      </c>
      <c r="THD1218" s="242" t="s">
        <v>25</v>
      </c>
      <c r="THE1218" s="243">
        <v>7</v>
      </c>
      <c r="THF1218" s="243">
        <v>2</v>
      </c>
      <c r="THG1218" s="244" t="s">
        <v>236</v>
      </c>
      <c r="THH1218" s="245">
        <v>111</v>
      </c>
      <c r="THI1218" s="246">
        <v>211</v>
      </c>
      <c r="THJ1218" s="247" t="e">
        <f>THJ1235+THJ1277+THJ1308+THJ1324+THJ1346+THJ1378+THJ1394+THJ1415+THJ1430+THJ1460+#REF!+THJ1500+#REF!+THJ1512+#REF!</f>
        <v>#REF!</v>
      </c>
      <c r="THK1218" s="241" t="s">
        <v>29</v>
      </c>
      <c r="THL1218" s="242" t="s">
        <v>25</v>
      </c>
      <c r="THM1218" s="243">
        <v>7</v>
      </c>
      <c r="THN1218" s="243">
        <v>2</v>
      </c>
      <c r="THO1218" s="244" t="s">
        <v>236</v>
      </c>
      <c r="THP1218" s="245">
        <v>111</v>
      </c>
      <c r="THQ1218" s="246">
        <v>211</v>
      </c>
      <c r="THR1218" s="247" t="e">
        <f>THR1235+THR1277+THR1308+THR1324+THR1346+THR1378+THR1394+THR1415+THR1430+THR1460+#REF!+THR1500+#REF!+THR1512+#REF!</f>
        <v>#REF!</v>
      </c>
      <c r="THS1218" s="241" t="s">
        <v>29</v>
      </c>
      <c r="THT1218" s="242" t="s">
        <v>25</v>
      </c>
      <c r="THU1218" s="243">
        <v>7</v>
      </c>
      <c r="THV1218" s="243">
        <v>2</v>
      </c>
      <c r="THW1218" s="244" t="s">
        <v>236</v>
      </c>
      <c r="THX1218" s="245">
        <v>111</v>
      </c>
      <c r="THY1218" s="246">
        <v>211</v>
      </c>
      <c r="THZ1218" s="247" t="e">
        <f>THZ1235+THZ1277+THZ1308+THZ1324+THZ1346+THZ1378+THZ1394+THZ1415+THZ1430+THZ1460+#REF!+THZ1500+#REF!+THZ1512+#REF!</f>
        <v>#REF!</v>
      </c>
      <c r="TIA1218" s="241" t="s">
        <v>29</v>
      </c>
      <c r="TIB1218" s="242" t="s">
        <v>25</v>
      </c>
      <c r="TIC1218" s="243">
        <v>7</v>
      </c>
      <c r="TID1218" s="243">
        <v>2</v>
      </c>
      <c r="TIE1218" s="244" t="s">
        <v>236</v>
      </c>
      <c r="TIF1218" s="245">
        <v>111</v>
      </c>
      <c r="TIG1218" s="246">
        <v>211</v>
      </c>
      <c r="TIH1218" s="247" t="e">
        <f>TIH1235+TIH1277+TIH1308+TIH1324+TIH1346+TIH1378+TIH1394+TIH1415+TIH1430+TIH1460+#REF!+TIH1500+#REF!+TIH1512+#REF!</f>
        <v>#REF!</v>
      </c>
      <c r="TII1218" s="241" t="s">
        <v>29</v>
      </c>
      <c r="TIJ1218" s="242" t="s">
        <v>25</v>
      </c>
      <c r="TIK1218" s="243">
        <v>7</v>
      </c>
      <c r="TIL1218" s="243">
        <v>2</v>
      </c>
      <c r="TIM1218" s="244" t="s">
        <v>236</v>
      </c>
      <c r="TIN1218" s="245">
        <v>111</v>
      </c>
      <c r="TIO1218" s="246">
        <v>211</v>
      </c>
      <c r="TIP1218" s="247" t="e">
        <f>TIP1235+TIP1277+TIP1308+TIP1324+TIP1346+TIP1378+TIP1394+TIP1415+TIP1430+TIP1460+#REF!+TIP1500+#REF!+TIP1512+#REF!</f>
        <v>#REF!</v>
      </c>
      <c r="TIQ1218" s="241" t="s">
        <v>29</v>
      </c>
      <c r="TIR1218" s="242" t="s">
        <v>25</v>
      </c>
      <c r="TIS1218" s="243">
        <v>7</v>
      </c>
      <c r="TIT1218" s="243">
        <v>2</v>
      </c>
      <c r="TIU1218" s="244" t="s">
        <v>236</v>
      </c>
      <c r="TIV1218" s="245">
        <v>111</v>
      </c>
      <c r="TIW1218" s="246">
        <v>211</v>
      </c>
      <c r="TIX1218" s="247" t="e">
        <f>TIX1235+TIX1277+TIX1308+TIX1324+TIX1346+TIX1378+TIX1394+TIX1415+TIX1430+TIX1460+#REF!+TIX1500+#REF!+TIX1512+#REF!</f>
        <v>#REF!</v>
      </c>
      <c r="TIY1218" s="241" t="s">
        <v>29</v>
      </c>
      <c r="TIZ1218" s="242" t="s">
        <v>25</v>
      </c>
      <c r="TJA1218" s="243">
        <v>7</v>
      </c>
      <c r="TJB1218" s="243">
        <v>2</v>
      </c>
      <c r="TJC1218" s="244" t="s">
        <v>236</v>
      </c>
      <c r="TJD1218" s="245">
        <v>111</v>
      </c>
      <c r="TJE1218" s="246">
        <v>211</v>
      </c>
      <c r="TJF1218" s="247" t="e">
        <f>TJF1235+TJF1277+TJF1308+TJF1324+TJF1346+TJF1378+TJF1394+TJF1415+TJF1430+TJF1460+#REF!+TJF1500+#REF!+TJF1512+#REF!</f>
        <v>#REF!</v>
      </c>
      <c r="TJG1218" s="241" t="s">
        <v>29</v>
      </c>
      <c r="TJH1218" s="242" t="s">
        <v>25</v>
      </c>
      <c r="TJI1218" s="243">
        <v>7</v>
      </c>
      <c r="TJJ1218" s="243">
        <v>2</v>
      </c>
      <c r="TJK1218" s="244" t="s">
        <v>236</v>
      </c>
      <c r="TJL1218" s="245">
        <v>111</v>
      </c>
      <c r="TJM1218" s="246">
        <v>211</v>
      </c>
      <c r="TJN1218" s="247" t="e">
        <f>TJN1235+TJN1277+TJN1308+TJN1324+TJN1346+TJN1378+TJN1394+TJN1415+TJN1430+TJN1460+#REF!+TJN1500+#REF!+TJN1512+#REF!</f>
        <v>#REF!</v>
      </c>
      <c r="TJO1218" s="241" t="s">
        <v>29</v>
      </c>
      <c r="TJP1218" s="242" t="s">
        <v>25</v>
      </c>
      <c r="TJQ1218" s="243">
        <v>7</v>
      </c>
      <c r="TJR1218" s="243">
        <v>2</v>
      </c>
      <c r="TJS1218" s="244" t="s">
        <v>236</v>
      </c>
      <c r="TJT1218" s="245">
        <v>111</v>
      </c>
      <c r="TJU1218" s="246">
        <v>211</v>
      </c>
      <c r="TJV1218" s="247" t="e">
        <f>TJV1235+TJV1277+TJV1308+TJV1324+TJV1346+TJV1378+TJV1394+TJV1415+TJV1430+TJV1460+#REF!+TJV1500+#REF!+TJV1512+#REF!</f>
        <v>#REF!</v>
      </c>
      <c r="TJW1218" s="241" t="s">
        <v>29</v>
      </c>
      <c r="TJX1218" s="242" t="s">
        <v>25</v>
      </c>
      <c r="TJY1218" s="243">
        <v>7</v>
      </c>
      <c r="TJZ1218" s="243">
        <v>2</v>
      </c>
      <c r="TKA1218" s="244" t="s">
        <v>236</v>
      </c>
      <c r="TKB1218" s="245">
        <v>111</v>
      </c>
      <c r="TKC1218" s="246">
        <v>211</v>
      </c>
      <c r="TKD1218" s="247" t="e">
        <f>TKD1235+TKD1277+TKD1308+TKD1324+TKD1346+TKD1378+TKD1394+TKD1415+TKD1430+TKD1460+#REF!+TKD1500+#REF!+TKD1512+#REF!</f>
        <v>#REF!</v>
      </c>
      <c r="TKE1218" s="241" t="s">
        <v>29</v>
      </c>
      <c r="TKF1218" s="242" t="s">
        <v>25</v>
      </c>
      <c r="TKG1218" s="243">
        <v>7</v>
      </c>
      <c r="TKH1218" s="243">
        <v>2</v>
      </c>
      <c r="TKI1218" s="244" t="s">
        <v>236</v>
      </c>
      <c r="TKJ1218" s="245">
        <v>111</v>
      </c>
      <c r="TKK1218" s="246">
        <v>211</v>
      </c>
      <c r="TKL1218" s="247" t="e">
        <f>TKL1235+TKL1277+TKL1308+TKL1324+TKL1346+TKL1378+TKL1394+TKL1415+TKL1430+TKL1460+#REF!+TKL1500+#REF!+TKL1512+#REF!</f>
        <v>#REF!</v>
      </c>
      <c r="TKM1218" s="241" t="s">
        <v>29</v>
      </c>
      <c r="TKN1218" s="242" t="s">
        <v>25</v>
      </c>
      <c r="TKO1218" s="243">
        <v>7</v>
      </c>
      <c r="TKP1218" s="243">
        <v>2</v>
      </c>
      <c r="TKQ1218" s="244" t="s">
        <v>236</v>
      </c>
      <c r="TKR1218" s="245">
        <v>111</v>
      </c>
      <c r="TKS1218" s="246">
        <v>211</v>
      </c>
      <c r="TKT1218" s="247" t="e">
        <f>TKT1235+TKT1277+TKT1308+TKT1324+TKT1346+TKT1378+TKT1394+TKT1415+TKT1430+TKT1460+#REF!+TKT1500+#REF!+TKT1512+#REF!</f>
        <v>#REF!</v>
      </c>
      <c r="TKU1218" s="241" t="s">
        <v>29</v>
      </c>
      <c r="TKV1218" s="242" t="s">
        <v>25</v>
      </c>
      <c r="TKW1218" s="243">
        <v>7</v>
      </c>
      <c r="TKX1218" s="243">
        <v>2</v>
      </c>
      <c r="TKY1218" s="244" t="s">
        <v>236</v>
      </c>
      <c r="TKZ1218" s="245">
        <v>111</v>
      </c>
      <c r="TLA1218" s="246">
        <v>211</v>
      </c>
      <c r="TLB1218" s="247" t="e">
        <f>TLB1235+TLB1277+TLB1308+TLB1324+TLB1346+TLB1378+TLB1394+TLB1415+TLB1430+TLB1460+#REF!+TLB1500+#REF!+TLB1512+#REF!</f>
        <v>#REF!</v>
      </c>
      <c r="TLC1218" s="241" t="s">
        <v>29</v>
      </c>
      <c r="TLD1218" s="242" t="s">
        <v>25</v>
      </c>
      <c r="TLE1218" s="243">
        <v>7</v>
      </c>
      <c r="TLF1218" s="243">
        <v>2</v>
      </c>
      <c r="TLG1218" s="244" t="s">
        <v>236</v>
      </c>
      <c r="TLH1218" s="245">
        <v>111</v>
      </c>
      <c r="TLI1218" s="246">
        <v>211</v>
      </c>
      <c r="TLJ1218" s="247" t="e">
        <f>TLJ1235+TLJ1277+TLJ1308+TLJ1324+TLJ1346+TLJ1378+TLJ1394+TLJ1415+TLJ1430+TLJ1460+#REF!+TLJ1500+#REF!+TLJ1512+#REF!</f>
        <v>#REF!</v>
      </c>
      <c r="TLK1218" s="241" t="s">
        <v>29</v>
      </c>
      <c r="TLL1218" s="242" t="s">
        <v>25</v>
      </c>
      <c r="TLM1218" s="243">
        <v>7</v>
      </c>
      <c r="TLN1218" s="243">
        <v>2</v>
      </c>
      <c r="TLO1218" s="244" t="s">
        <v>236</v>
      </c>
      <c r="TLP1218" s="245">
        <v>111</v>
      </c>
      <c r="TLQ1218" s="246">
        <v>211</v>
      </c>
      <c r="TLR1218" s="247" t="e">
        <f>TLR1235+TLR1277+TLR1308+TLR1324+TLR1346+TLR1378+TLR1394+TLR1415+TLR1430+TLR1460+#REF!+TLR1500+#REF!+TLR1512+#REF!</f>
        <v>#REF!</v>
      </c>
      <c r="TLS1218" s="241" t="s">
        <v>29</v>
      </c>
      <c r="TLT1218" s="242" t="s">
        <v>25</v>
      </c>
      <c r="TLU1218" s="243">
        <v>7</v>
      </c>
      <c r="TLV1218" s="243">
        <v>2</v>
      </c>
      <c r="TLW1218" s="244" t="s">
        <v>236</v>
      </c>
      <c r="TLX1218" s="245">
        <v>111</v>
      </c>
      <c r="TLY1218" s="246">
        <v>211</v>
      </c>
      <c r="TLZ1218" s="247" t="e">
        <f>TLZ1235+TLZ1277+TLZ1308+TLZ1324+TLZ1346+TLZ1378+TLZ1394+TLZ1415+TLZ1430+TLZ1460+#REF!+TLZ1500+#REF!+TLZ1512+#REF!</f>
        <v>#REF!</v>
      </c>
      <c r="TMA1218" s="241" t="s">
        <v>29</v>
      </c>
      <c r="TMB1218" s="242" t="s">
        <v>25</v>
      </c>
      <c r="TMC1218" s="243">
        <v>7</v>
      </c>
      <c r="TMD1218" s="243">
        <v>2</v>
      </c>
      <c r="TME1218" s="244" t="s">
        <v>236</v>
      </c>
      <c r="TMF1218" s="245">
        <v>111</v>
      </c>
      <c r="TMG1218" s="246">
        <v>211</v>
      </c>
      <c r="TMH1218" s="247" t="e">
        <f>TMH1235+TMH1277+TMH1308+TMH1324+TMH1346+TMH1378+TMH1394+TMH1415+TMH1430+TMH1460+#REF!+TMH1500+#REF!+TMH1512+#REF!</f>
        <v>#REF!</v>
      </c>
      <c r="TMI1218" s="241" t="s">
        <v>29</v>
      </c>
      <c r="TMJ1218" s="242" t="s">
        <v>25</v>
      </c>
      <c r="TMK1218" s="243">
        <v>7</v>
      </c>
      <c r="TML1218" s="243">
        <v>2</v>
      </c>
      <c r="TMM1218" s="244" t="s">
        <v>236</v>
      </c>
      <c r="TMN1218" s="245">
        <v>111</v>
      </c>
      <c r="TMO1218" s="246">
        <v>211</v>
      </c>
      <c r="TMP1218" s="247" t="e">
        <f>TMP1235+TMP1277+TMP1308+TMP1324+TMP1346+TMP1378+TMP1394+TMP1415+TMP1430+TMP1460+#REF!+TMP1500+#REF!+TMP1512+#REF!</f>
        <v>#REF!</v>
      </c>
      <c r="TMQ1218" s="241" t="s">
        <v>29</v>
      </c>
      <c r="TMR1218" s="242" t="s">
        <v>25</v>
      </c>
      <c r="TMS1218" s="243">
        <v>7</v>
      </c>
      <c r="TMT1218" s="243">
        <v>2</v>
      </c>
      <c r="TMU1218" s="244" t="s">
        <v>236</v>
      </c>
      <c r="TMV1218" s="245">
        <v>111</v>
      </c>
      <c r="TMW1218" s="246">
        <v>211</v>
      </c>
      <c r="TMX1218" s="247" t="e">
        <f>TMX1235+TMX1277+TMX1308+TMX1324+TMX1346+TMX1378+TMX1394+TMX1415+TMX1430+TMX1460+#REF!+TMX1500+#REF!+TMX1512+#REF!</f>
        <v>#REF!</v>
      </c>
      <c r="TMY1218" s="241" t="s">
        <v>29</v>
      </c>
      <c r="TMZ1218" s="242" t="s">
        <v>25</v>
      </c>
      <c r="TNA1218" s="243">
        <v>7</v>
      </c>
      <c r="TNB1218" s="243">
        <v>2</v>
      </c>
      <c r="TNC1218" s="244" t="s">
        <v>236</v>
      </c>
      <c r="TND1218" s="245">
        <v>111</v>
      </c>
      <c r="TNE1218" s="246">
        <v>211</v>
      </c>
      <c r="TNF1218" s="247" t="e">
        <f>TNF1235+TNF1277+TNF1308+TNF1324+TNF1346+TNF1378+TNF1394+TNF1415+TNF1430+TNF1460+#REF!+TNF1500+#REF!+TNF1512+#REF!</f>
        <v>#REF!</v>
      </c>
      <c r="TNG1218" s="241" t="s">
        <v>29</v>
      </c>
      <c r="TNH1218" s="242" t="s">
        <v>25</v>
      </c>
      <c r="TNI1218" s="243">
        <v>7</v>
      </c>
      <c r="TNJ1218" s="243">
        <v>2</v>
      </c>
      <c r="TNK1218" s="244" t="s">
        <v>236</v>
      </c>
      <c r="TNL1218" s="245">
        <v>111</v>
      </c>
      <c r="TNM1218" s="246">
        <v>211</v>
      </c>
      <c r="TNN1218" s="247" t="e">
        <f>TNN1235+TNN1277+TNN1308+TNN1324+TNN1346+TNN1378+TNN1394+TNN1415+TNN1430+TNN1460+#REF!+TNN1500+#REF!+TNN1512+#REF!</f>
        <v>#REF!</v>
      </c>
      <c r="TNO1218" s="241" t="s">
        <v>29</v>
      </c>
      <c r="TNP1218" s="242" t="s">
        <v>25</v>
      </c>
      <c r="TNQ1218" s="243">
        <v>7</v>
      </c>
      <c r="TNR1218" s="243">
        <v>2</v>
      </c>
      <c r="TNS1218" s="244" t="s">
        <v>236</v>
      </c>
      <c r="TNT1218" s="245">
        <v>111</v>
      </c>
      <c r="TNU1218" s="246">
        <v>211</v>
      </c>
      <c r="TNV1218" s="247" t="e">
        <f>TNV1235+TNV1277+TNV1308+TNV1324+TNV1346+TNV1378+TNV1394+TNV1415+TNV1430+TNV1460+#REF!+TNV1500+#REF!+TNV1512+#REF!</f>
        <v>#REF!</v>
      </c>
      <c r="TNW1218" s="241" t="s">
        <v>29</v>
      </c>
      <c r="TNX1218" s="242" t="s">
        <v>25</v>
      </c>
      <c r="TNY1218" s="243">
        <v>7</v>
      </c>
      <c r="TNZ1218" s="243">
        <v>2</v>
      </c>
      <c r="TOA1218" s="244" t="s">
        <v>236</v>
      </c>
      <c r="TOB1218" s="245">
        <v>111</v>
      </c>
      <c r="TOC1218" s="246">
        <v>211</v>
      </c>
      <c r="TOD1218" s="247" t="e">
        <f>TOD1235+TOD1277+TOD1308+TOD1324+TOD1346+TOD1378+TOD1394+TOD1415+TOD1430+TOD1460+#REF!+TOD1500+#REF!+TOD1512+#REF!</f>
        <v>#REF!</v>
      </c>
      <c r="TOE1218" s="241" t="s">
        <v>29</v>
      </c>
      <c r="TOF1218" s="242" t="s">
        <v>25</v>
      </c>
      <c r="TOG1218" s="243">
        <v>7</v>
      </c>
      <c r="TOH1218" s="243">
        <v>2</v>
      </c>
      <c r="TOI1218" s="244" t="s">
        <v>236</v>
      </c>
      <c r="TOJ1218" s="245">
        <v>111</v>
      </c>
      <c r="TOK1218" s="246">
        <v>211</v>
      </c>
      <c r="TOL1218" s="247" t="e">
        <f>TOL1235+TOL1277+TOL1308+TOL1324+TOL1346+TOL1378+TOL1394+TOL1415+TOL1430+TOL1460+#REF!+TOL1500+#REF!+TOL1512+#REF!</f>
        <v>#REF!</v>
      </c>
      <c r="TOM1218" s="241" t="s">
        <v>29</v>
      </c>
      <c r="TON1218" s="242" t="s">
        <v>25</v>
      </c>
      <c r="TOO1218" s="243">
        <v>7</v>
      </c>
      <c r="TOP1218" s="243">
        <v>2</v>
      </c>
      <c r="TOQ1218" s="244" t="s">
        <v>236</v>
      </c>
      <c r="TOR1218" s="245">
        <v>111</v>
      </c>
      <c r="TOS1218" s="246">
        <v>211</v>
      </c>
      <c r="TOT1218" s="247" t="e">
        <f>TOT1235+TOT1277+TOT1308+TOT1324+TOT1346+TOT1378+TOT1394+TOT1415+TOT1430+TOT1460+#REF!+TOT1500+#REF!+TOT1512+#REF!</f>
        <v>#REF!</v>
      </c>
      <c r="TOU1218" s="241" t="s">
        <v>29</v>
      </c>
      <c r="TOV1218" s="242" t="s">
        <v>25</v>
      </c>
      <c r="TOW1218" s="243">
        <v>7</v>
      </c>
      <c r="TOX1218" s="243">
        <v>2</v>
      </c>
      <c r="TOY1218" s="244" t="s">
        <v>236</v>
      </c>
      <c r="TOZ1218" s="245">
        <v>111</v>
      </c>
      <c r="TPA1218" s="246">
        <v>211</v>
      </c>
      <c r="TPB1218" s="247" t="e">
        <f>TPB1235+TPB1277+TPB1308+TPB1324+TPB1346+TPB1378+TPB1394+TPB1415+TPB1430+TPB1460+#REF!+TPB1500+#REF!+TPB1512+#REF!</f>
        <v>#REF!</v>
      </c>
      <c r="TPC1218" s="241" t="s">
        <v>29</v>
      </c>
      <c r="TPD1218" s="242" t="s">
        <v>25</v>
      </c>
      <c r="TPE1218" s="243">
        <v>7</v>
      </c>
      <c r="TPF1218" s="243">
        <v>2</v>
      </c>
      <c r="TPG1218" s="244" t="s">
        <v>236</v>
      </c>
      <c r="TPH1218" s="245">
        <v>111</v>
      </c>
      <c r="TPI1218" s="246">
        <v>211</v>
      </c>
      <c r="TPJ1218" s="247" t="e">
        <f>TPJ1235+TPJ1277+TPJ1308+TPJ1324+TPJ1346+TPJ1378+TPJ1394+TPJ1415+TPJ1430+TPJ1460+#REF!+TPJ1500+#REF!+TPJ1512+#REF!</f>
        <v>#REF!</v>
      </c>
      <c r="TPK1218" s="241" t="s">
        <v>29</v>
      </c>
      <c r="TPL1218" s="242" t="s">
        <v>25</v>
      </c>
      <c r="TPM1218" s="243">
        <v>7</v>
      </c>
      <c r="TPN1218" s="243">
        <v>2</v>
      </c>
      <c r="TPO1218" s="244" t="s">
        <v>236</v>
      </c>
      <c r="TPP1218" s="245">
        <v>111</v>
      </c>
      <c r="TPQ1218" s="246">
        <v>211</v>
      </c>
      <c r="TPR1218" s="247" t="e">
        <f>TPR1235+TPR1277+TPR1308+TPR1324+TPR1346+TPR1378+TPR1394+TPR1415+TPR1430+TPR1460+#REF!+TPR1500+#REF!+TPR1512+#REF!</f>
        <v>#REF!</v>
      </c>
      <c r="TPS1218" s="241" t="s">
        <v>29</v>
      </c>
      <c r="TPT1218" s="242" t="s">
        <v>25</v>
      </c>
      <c r="TPU1218" s="243">
        <v>7</v>
      </c>
      <c r="TPV1218" s="243">
        <v>2</v>
      </c>
      <c r="TPW1218" s="244" t="s">
        <v>236</v>
      </c>
      <c r="TPX1218" s="245">
        <v>111</v>
      </c>
      <c r="TPY1218" s="246">
        <v>211</v>
      </c>
      <c r="TPZ1218" s="247" t="e">
        <f>TPZ1235+TPZ1277+TPZ1308+TPZ1324+TPZ1346+TPZ1378+TPZ1394+TPZ1415+TPZ1430+TPZ1460+#REF!+TPZ1500+#REF!+TPZ1512+#REF!</f>
        <v>#REF!</v>
      </c>
      <c r="TQA1218" s="241" t="s">
        <v>29</v>
      </c>
      <c r="TQB1218" s="242" t="s">
        <v>25</v>
      </c>
      <c r="TQC1218" s="243">
        <v>7</v>
      </c>
      <c r="TQD1218" s="243">
        <v>2</v>
      </c>
      <c r="TQE1218" s="244" t="s">
        <v>236</v>
      </c>
      <c r="TQF1218" s="245">
        <v>111</v>
      </c>
      <c r="TQG1218" s="246">
        <v>211</v>
      </c>
      <c r="TQH1218" s="247" t="e">
        <f>TQH1235+TQH1277+TQH1308+TQH1324+TQH1346+TQH1378+TQH1394+TQH1415+TQH1430+TQH1460+#REF!+TQH1500+#REF!+TQH1512+#REF!</f>
        <v>#REF!</v>
      </c>
      <c r="TQI1218" s="241" t="s">
        <v>29</v>
      </c>
      <c r="TQJ1218" s="242" t="s">
        <v>25</v>
      </c>
      <c r="TQK1218" s="243">
        <v>7</v>
      </c>
      <c r="TQL1218" s="243">
        <v>2</v>
      </c>
      <c r="TQM1218" s="244" t="s">
        <v>236</v>
      </c>
      <c r="TQN1218" s="245">
        <v>111</v>
      </c>
      <c r="TQO1218" s="246">
        <v>211</v>
      </c>
      <c r="TQP1218" s="247" t="e">
        <f>TQP1235+TQP1277+TQP1308+TQP1324+TQP1346+TQP1378+TQP1394+TQP1415+TQP1430+TQP1460+#REF!+TQP1500+#REF!+TQP1512+#REF!</f>
        <v>#REF!</v>
      </c>
      <c r="TQQ1218" s="241" t="s">
        <v>29</v>
      </c>
      <c r="TQR1218" s="242" t="s">
        <v>25</v>
      </c>
      <c r="TQS1218" s="243">
        <v>7</v>
      </c>
      <c r="TQT1218" s="243">
        <v>2</v>
      </c>
      <c r="TQU1218" s="244" t="s">
        <v>236</v>
      </c>
      <c r="TQV1218" s="245">
        <v>111</v>
      </c>
      <c r="TQW1218" s="246">
        <v>211</v>
      </c>
      <c r="TQX1218" s="247" t="e">
        <f>TQX1235+TQX1277+TQX1308+TQX1324+TQX1346+TQX1378+TQX1394+TQX1415+TQX1430+TQX1460+#REF!+TQX1500+#REF!+TQX1512+#REF!</f>
        <v>#REF!</v>
      </c>
      <c r="TQY1218" s="241" t="s">
        <v>29</v>
      </c>
      <c r="TQZ1218" s="242" t="s">
        <v>25</v>
      </c>
      <c r="TRA1218" s="243">
        <v>7</v>
      </c>
      <c r="TRB1218" s="243">
        <v>2</v>
      </c>
      <c r="TRC1218" s="244" t="s">
        <v>236</v>
      </c>
      <c r="TRD1218" s="245">
        <v>111</v>
      </c>
      <c r="TRE1218" s="246">
        <v>211</v>
      </c>
      <c r="TRF1218" s="247" t="e">
        <f>TRF1235+TRF1277+TRF1308+TRF1324+TRF1346+TRF1378+TRF1394+TRF1415+TRF1430+TRF1460+#REF!+TRF1500+#REF!+TRF1512+#REF!</f>
        <v>#REF!</v>
      </c>
      <c r="TRG1218" s="241" t="s">
        <v>29</v>
      </c>
      <c r="TRH1218" s="242" t="s">
        <v>25</v>
      </c>
      <c r="TRI1218" s="243">
        <v>7</v>
      </c>
      <c r="TRJ1218" s="243">
        <v>2</v>
      </c>
      <c r="TRK1218" s="244" t="s">
        <v>236</v>
      </c>
      <c r="TRL1218" s="245">
        <v>111</v>
      </c>
      <c r="TRM1218" s="246">
        <v>211</v>
      </c>
      <c r="TRN1218" s="247" t="e">
        <f>TRN1235+TRN1277+TRN1308+TRN1324+TRN1346+TRN1378+TRN1394+TRN1415+TRN1430+TRN1460+#REF!+TRN1500+#REF!+TRN1512+#REF!</f>
        <v>#REF!</v>
      </c>
      <c r="TRO1218" s="241" t="s">
        <v>29</v>
      </c>
      <c r="TRP1218" s="242" t="s">
        <v>25</v>
      </c>
      <c r="TRQ1218" s="243">
        <v>7</v>
      </c>
      <c r="TRR1218" s="243">
        <v>2</v>
      </c>
      <c r="TRS1218" s="244" t="s">
        <v>236</v>
      </c>
      <c r="TRT1218" s="245">
        <v>111</v>
      </c>
      <c r="TRU1218" s="246">
        <v>211</v>
      </c>
      <c r="TRV1218" s="247" t="e">
        <f>TRV1235+TRV1277+TRV1308+TRV1324+TRV1346+TRV1378+TRV1394+TRV1415+TRV1430+TRV1460+#REF!+TRV1500+#REF!+TRV1512+#REF!</f>
        <v>#REF!</v>
      </c>
      <c r="TRW1218" s="241" t="s">
        <v>29</v>
      </c>
      <c r="TRX1218" s="242" t="s">
        <v>25</v>
      </c>
      <c r="TRY1218" s="243">
        <v>7</v>
      </c>
      <c r="TRZ1218" s="243">
        <v>2</v>
      </c>
      <c r="TSA1218" s="244" t="s">
        <v>236</v>
      </c>
      <c r="TSB1218" s="245">
        <v>111</v>
      </c>
      <c r="TSC1218" s="246">
        <v>211</v>
      </c>
      <c r="TSD1218" s="247" t="e">
        <f>TSD1235+TSD1277+TSD1308+TSD1324+TSD1346+TSD1378+TSD1394+TSD1415+TSD1430+TSD1460+#REF!+TSD1500+#REF!+TSD1512+#REF!</f>
        <v>#REF!</v>
      </c>
      <c r="TSE1218" s="241" t="s">
        <v>29</v>
      </c>
      <c r="TSF1218" s="242" t="s">
        <v>25</v>
      </c>
      <c r="TSG1218" s="243">
        <v>7</v>
      </c>
      <c r="TSH1218" s="243">
        <v>2</v>
      </c>
      <c r="TSI1218" s="244" t="s">
        <v>236</v>
      </c>
      <c r="TSJ1218" s="245">
        <v>111</v>
      </c>
      <c r="TSK1218" s="246">
        <v>211</v>
      </c>
      <c r="TSL1218" s="247" t="e">
        <f>TSL1235+TSL1277+TSL1308+TSL1324+TSL1346+TSL1378+TSL1394+TSL1415+TSL1430+TSL1460+#REF!+TSL1500+#REF!+TSL1512+#REF!</f>
        <v>#REF!</v>
      </c>
      <c r="TSM1218" s="241" t="s">
        <v>29</v>
      </c>
      <c r="TSN1218" s="242" t="s">
        <v>25</v>
      </c>
      <c r="TSO1218" s="243">
        <v>7</v>
      </c>
      <c r="TSP1218" s="243">
        <v>2</v>
      </c>
      <c r="TSQ1218" s="244" t="s">
        <v>236</v>
      </c>
      <c r="TSR1218" s="245">
        <v>111</v>
      </c>
      <c r="TSS1218" s="246">
        <v>211</v>
      </c>
      <c r="TST1218" s="247" t="e">
        <f>TST1235+TST1277+TST1308+TST1324+TST1346+TST1378+TST1394+TST1415+TST1430+TST1460+#REF!+TST1500+#REF!+TST1512+#REF!</f>
        <v>#REF!</v>
      </c>
      <c r="TSU1218" s="241" t="s">
        <v>29</v>
      </c>
      <c r="TSV1218" s="242" t="s">
        <v>25</v>
      </c>
      <c r="TSW1218" s="243">
        <v>7</v>
      </c>
      <c r="TSX1218" s="243">
        <v>2</v>
      </c>
      <c r="TSY1218" s="244" t="s">
        <v>236</v>
      </c>
      <c r="TSZ1218" s="245">
        <v>111</v>
      </c>
      <c r="TTA1218" s="246">
        <v>211</v>
      </c>
      <c r="TTB1218" s="247" t="e">
        <f>TTB1235+TTB1277+TTB1308+TTB1324+TTB1346+TTB1378+TTB1394+TTB1415+TTB1430+TTB1460+#REF!+TTB1500+#REF!+TTB1512+#REF!</f>
        <v>#REF!</v>
      </c>
      <c r="TTC1218" s="241" t="s">
        <v>29</v>
      </c>
      <c r="TTD1218" s="242" t="s">
        <v>25</v>
      </c>
      <c r="TTE1218" s="243">
        <v>7</v>
      </c>
      <c r="TTF1218" s="243">
        <v>2</v>
      </c>
      <c r="TTG1218" s="244" t="s">
        <v>236</v>
      </c>
      <c r="TTH1218" s="245">
        <v>111</v>
      </c>
      <c r="TTI1218" s="246">
        <v>211</v>
      </c>
      <c r="TTJ1218" s="247" t="e">
        <f>TTJ1235+TTJ1277+TTJ1308+TTJ1324+TTJ1346+TTJ1378+TTJ1394+TTJ1415+TTJ1430+TTJ1460+#REF!+TTJ1500+#REF!+TTJ1512+#REF!</f>
        <v>#REF!</v>
      </c>
      <c r="TTK1218" s="241" t="s">
        <v>29</v>
      </c>
      <c r="TTL1218" s="242" t="s">
        <v>25</v>
      </c>
      <c r="TTM1218" s="243">
        <v>7</v>
      </c>
      <c r="TTN1218" s="243">
        <v>2</v>
      </c>
      <c r="TTO1218" s="244" t="s">
        <v>236</v>
      </c>
      <c r="TTP1218" s="245">
        <v>111</v>
      </c>
      <c r="TTQ1218" s="246">
        <v>211</v>
      </c>
      <c r="TTR1218" s="247" t="e">
        <f>TTR1235+TTR1277+TTR1308+TTR1324+TTR1346+TTR1378+TTR1394+TTR1415+TTR1430+TTR1460+#REF!+TTR1500+#REF!+TTR1512+#REF!</f>
        <v>#REF!</v>
      </c>
      <c r="TTS1218" s="241" t="s">
        <v>29</v>
      </c>
      <c r="TTT1218" s="242" t="s">
        <v>25</v>
      </c>
      <c r="TTU1218" s="243">
        <v>7</v>
      </c>
      <c r="TTV1218" s="243">
        <v>2</v>
      </c>
      <c r="TTW1218" s="244" t="s">
        <v>236</v>
      </c>
      <c r="TTX1218" s="245">
        <v>111</v>
      </c>
      <c r="TTY1218" s="246">
        <v>211</v>
      </c>
      <c r="TTZ1218" s="247" t="e">
        <f>TTZ1235+TTZ1277+TTZ1308+TTZ1324+TTZ1346+TTZ1378+TTZ1394+TTZ1415+TTZ1430+TTZ1460+#REF!+TTZ1500+#REF!+TTZ1512+#REF!</f>
        <v>#REF!</v>
      </c>
      <c r="TUA1218" s="241" t="s">
        <v>29</v>
      </c>
      <c r="TUB1218" s="242" t="s">
        <v>25</v>
      </c>
      <c r="TUC1218" s="243">
        <v>7</v>
      </c>
      <c r="TUD1218" s="243">
        <v>2</v>
      </c>
      <c r="TUE1218" s="244" t="s">
        <v>236</v>
      </c>
      <c r="TUF1218" s="245">
        <v>111</v>
      </c>
      <c r="TUG1218" s="246">
        <v>211</v>
      </c>
      <c r="TUH1218" s="247" t="e">
        <f>TUH1235+TUH1277+TUH1308+TUH1324+TUH1346+TUH1378+TUH1394+TUH1415+TUH1430+TUH1460+#REF!+TUH1500+#REF!+TUH1512+#REF!</f>
        <v>#REF!</v>
      </c>
      <c r="TUI1218" s="241" t="s">
        <v>29</v>
      </c>
      <c r="TUJ1218" s="242" t="s">
        <v>25</v>
      </c>
      <c r="TUK1218" s="243">
        <v>7</v>
      </c>
      <c r="TUL1218" s="243">
        <v>2</v>
      </c>
      <c r="TUM1218" s="244" t="s">
        <v>236</v>
      </c>
      <c r="TUN1218" s="245">
        <v>111</v>
      </c>
      <c r="TUO1218" s="246">
        <v>211</v>
      </c>
      <c r="TUP1218" s="247" t="e">
        <f>TUP1235+TUP1277+TUP1308+TUP1324+TUP1346+TUP1378+TUP1394+TUP1415+TUP1430+TUP1460+#REF!+TUP1500+#REF!+TUP1512+#REF!</f>
        <v>#REF!</v>
      </c>
      <c r="TUQ1218" s="241" t="s">
        <v>29</v>
      </c>
      <c r="TUR1218" s="242" t="s">
        <v>25</v>
      </c>
      <c r="TUS1218" s="243">
        <v>7</v>
      </c>
      <c r="TUT1218" s="243">
        <v>2</v>
      </c>
      <c r="TUU1218" s="244" t="s">
        <v>236</v>
      </c>
      <c r="TUV1218" s="245">
        <v>111</v>
      </c>
      <c r="TUW1218" s="246">
        <v>211</v>
      </c>
      <c r="TUX1218" s="247" t="e">
        <f>TUX1235+TUX1277+TUX1308+TUX1324+TUX1346+TUX1378+TUX1394+TUX1415+TUX1430+TUX1460+#REF!+TUX1500+#REF!+TUX1512+#REF!</f>
        <v>#REF!</v>
      </c>
      <c r="TUY1218" s="241" t="s">
        <v>29</v>
      </c>
      <c r="TUZ1218" s="242" t="s">
        <v>25</v>
      </c>
      <c r="TVA1218" s="243">
        <v>7</v>
      </c>
      <c r="TVB1218" s="243">
        <v>2</v>
      </c>
      <c r="TVC1218" s="244" t="s">
        <v>236</v>
      </c>
      <c r="TVD1218" s="245">
        <v>111</v>
      </c>
      <c r="TVE1218" s="246">
        <v>211</v>
      </c>
      <c r="TVF1218" s="247" t="e">
        <f>TVF1235+TVF1277+TVF1308+TVF1324+TVF1346+TVF1378+TVF1394+TVF1415+TVF1430+TVF1460+#REF!+TVF1500+#REF!+TVF1512+#REF!</f>
        <v>#REF!</v>
      </c>
      <c r="TVG1218" s="241" t="s">
        <v>29</v>
      </c>
      <c r="TVH1218" s="242" t="s">
        <v>25</v>
      </c>
      <c r="TVI1218" s="243">
        <v>7</v>
      </c>
      <c r="TVJ1218" s="243">
        <v>2</v>
      </c>
      <c r="TVK1218" s="244" t="s">
        <v>236</v>
      </c>
      <c r="TVL1218" s="245">
        <v>111</v>
      </c>
      <c r="TVM1218" s="246">
        <v>211</v>
      </c>
      <c r="TVN1218" s="247" t="e">
        <f>TVN1235+TVN1277+TVN1308+TVN1324+TVN1346+TVN1378+TVN1394+TVN1415+TVN1430+TVN1460+#REF!+TVN1500+#REF!+TVN1512+#REF!</f>
        <v>#REF!</v>
      </c>
      <c r="TVO1218" s="241" t="s">
        <v>29</v>
      </c>
      <c r="TVP1218" s="242" t="s">
        <v>25</v>
      </c>
      <c r="TVQ1218" s="243">
        <v>7</v>
      </c>
      <c r="TVR1218" s="243">
        <v>2</v>
      </c>
      <c r="TVS1218" s="244" t="s">
        <v>236</v>
      </c>
      <c r="TVT1218" s="245">
        <v>111</v>
      </c>
      <c r="TVU1218" s="246">
        <v>211</v>
      </c>
      <c r="TVV1218" s="247" t="e">
        <f>TVV1235+TVV1277+TVV1308+TVV1324+TVV1346+TVV1378+TVV1394+TVV1415+TVV1430+TVV1460+#REF!+TVV1500+#REF!+TVV1512+#REF!</f>
        <v>#REF!</v>
      </c>
      <c r="TVW1218" s="241" t="s">
        <v>29</v>
      </c>
      <c r="TVX1218" s="242" t="s">
        <v>25</v>
      </c>
      <c r="TVY1218" s="243">
        <v>7</v>
      </c>
      <c r="TVZ1218" s="243">
        <v>2</v>
      </c>
      <c r="TWA1218" s="244" t="s">
        <v>236</v>
      </c>
      <c r="TWB1218" s="245">
        <v>111</v>
      </c>
      <c r="TWC1218" s="246">
        <v>211</v>
      </c>
      <c r="TWD1218" s="247" t="e">
        <f>TWD1235+TWD1277+TWD1308+TWD1324+TWD1346+TWD1378+TWD1394+TWD1415+TWD1430+TWD1460+#REF!+TWD1500+#REF!+TWD1512+#REF!</f>
        <v>#REF!</v>
      </c>
      <c r="TWE1218" s="241" t="s">
        <v>29</v>
      </c>
      <c r="TWF1218" s="242" t="s">
        <v>25</v>
      </c>
      <c r="TWG1218" s="243">
        <v>7</v>
      </c>
      <c r="TWH1218" s="243">
        <v>2</v>
      </c>
      <c r="TWI1218" s="244" t="s">
        <v>236</v>
      </c>
      <c r="TWJ1218" s="245">
        <v>111</v>
      </c>
      <c r="TWK1218" s="246">
        <v>211</v>
      </c>
      <c r="TWL1218" s="247" t="e">
        <f>TWL1235+TWL1277+TWL1308+TWL1324+TWL1346+TWL1378+TWL1394+TWL1415+TWL1430+TWL1460+#REF!+TWL1500+#REF!+TWL1512+#REF!</f>
        <v>#REF!</v>
      </c>
      <c r="TWM1218" s="241" t="s">
        <v>29</v>
      </c>
      <c r="TWN1218" s="242" t="s">
        <v>25</v>
      </c>
      <c r="TWO1218" s="243">
        <v>7</v>
      </c>
      <c r="TWP1218" s="243">
        <v>2</v>
      </c>
      <c r="TWQ1218" s="244" t="s">
        <v>236</v>
      </c>
      <c r="TWR1218" s="245">
        <v>111</v>
      </c>
      <c r="TWS1218" s="246">
        <v>211</v>
      </c>
      <c r="TWT1218" s="247" t="e">
        <f>TWT1235+TWT1277+TWT1308+TWT1324+TWT1346+TWT1378+TWT1394+TWT1415+TWT1430+TWT1460+#REF!+TWT1500+#REF!+TWT1512+#REF!</f>
        <v>#REF!</v>
      </c>
      <c r="TWU1218" s="241" t="s">
        <v>29</v>
      </c>
      <c r="TWV1218" s="242" t="s">
        <v>25</v>
      </c>
      <c r="TWW1218" s="243">
        <v>7</v>
      </c>
      <c r="TWX1218" s="243">
        <v>2</v>
      </c>
      <c r="TWY1218" s="244" t="s">
        <v>236</v>
      </c>
      <c r="TWZ1218" s="245">
        <v>111</v>
      </c>
      <c r="TXA1218" s="246">
        <v>211</v>
      </c>
      <c r="TXB1218" s="247" t="e">
        <f>TXB1235+TXB1277+TXB1308+TXB1324+TXB1346+TXB1378+TXB1394+TXB1415+TXB1430+TXB1460+#REF!+TXB1500+#REF!+TXB1512+#REF!</f>
        <v>#REF!</v>
      </c>
      <c r="TXC1218" s="241" t="s">
        <v>29</v>
      </c>
      <c r="TXD1218" s="242" t="s">
        <v>25</v>
      </c>
      <c r="TXE1218" s="243">
        <v>7</v>
      </c>
      <c r="TXF1218" s="243">
        <v>2</v>
      </c>
      <c r="TXG1218" s="244" t="s">
        <v>236</v>
      </c>
      <c r="TXH1218" s="245">
        <v>111</v>
      </c>
      <c r="TXI1218" s="246">
        <v>211</v>
      </c>
      <c r="TXJ1218" s="247" t="e">
        <f>TXJ1235+TXJ1277+TXJ1308+TXJ1324+TXJ1346+TXJ1378+TXJ1394+TXJ1415+TXJ1430+TXJ1460+#REF!+TXJ1500+#REF!+TXJ1512+#REF!</f>
        <v>#REF!</v>
      </c>
      <c r="TXK1218" s="241" t="s">
        <v>29</v>
      </c>
      <c r="TXL1218" s="242" t="s">
        <v>25</v>
      </c>
      <c r="TXM1218" s="243">
        <v>7</v>
      </c>
      <c r="TXN1218" s="243">
        <v>2</v>
      </c>
      <c r="TXO1218" s="244" t="s">
        <v>236</v>
      </c>
      <c r="TXP1218" s="245">
        <v>111</v>
      </c>
      <c r="TXQ1218" s="246">
        <v>211</v>
      </c>
      <c r="TXR1218" s="247" t="e">
        <f>TXR1235+TXR1277+TXR1308+TXR1324+TXR1346+TXR1378+TXR1394+TXR1415+TXR1430+TXR1460+#REF!+TXR1500+#REF!+TXR1512+#REF!</f>
        <v>#REF!</v>
      </c>
      <c r="TXS1218" s="241" t="s">
        <v>29</v>
      </c>
      <c r="TXT1218" s="242" t="s">
        <v>25</v>
      </c>
      <c r="TXU1218" s="243">
        <v>7</v>
      </c>
      <c r="TXV1218" s="243">
        <v>2</v>
      </c>
      <c r="TXW1218" s="244" t="s">
        <v>236</v>
      </c>
      <c r="TXX1218" s="245">
        <v>111</v>
      </c>
      <c r="TXY1218" s="246">
        <v>211</v>
      </c>
      <c r="TXZ1218" s="247" t="e">
        <f>TXZ1235+TXZ1277+TXZ1308+TXZ1324+TXZ1346+TXZ1378+TXZ1394+TXZ1415+TXZ1430+TXZ1460+#REF!+TXZ1500+#REF!+TXZ1512+#REF!</f>
        <v>#REF!</v>
      </c>
      <c r="TYA1218" s="241" t="s">
        <v>29</v>
      </c>
      <c r="TYB1218" s="242" t="s">
        <v>25</v>
      </c>
      <c r="TYC1218" s="243">
        <v>7</v>
      </c>
      <c r="TYD1218" s="243">
        <v>2</v>
      </c>
      <c r="TYE1218" s="244" t="s">
        <v>236</v>
      </c>
      <c r="TYF1218" s="245">
        <v>111</v>
      </c>
      <c r="TYG1218" s="246">
        <v>211</v>
      </c>
      <c r="TYH1218" s="247" t="e">
        <f>TYH1235+TYH1277+TYH1308+TYH1324+TYH1346+TYH1378+TYH1394+TYH1415+TYH1430+TYH1460+#REF!+TYH1500+#REF!+TYH1512+#REF!</f>
        <v>#REF!</v>
      </c>
      <c r="TYI1218" s="241" t="s">
        <v>29</v>
      </c>
      <c r="TYJ1218" s="242" t="s">
        <v>25</v>
      </c>
      <c r="TYK1218" s="243">
        <v>7</v>
      </c>
      <c r="TYL1218" s="243">
        <v>2</v>
      </c>
      <c r="TYM1218" s="244" t="s">
        <v>236</v>
      </c>
      <c r="TYN1218" s="245">
        <v>111</v>
      </c>
      <c r="TYO1218" s="246">
        <v>211</v>
      </c>
      <c r="TYP1218" s="247" t="e">
        <f>TYP1235+TYP1277+TYP1308+TYP1324+TYP1346+TYP1378+TYP1394+TYP1415+TYP1430+TYP1460+#REF!+TYP1500+#REF!+TYP1512+#REF!</f>
        <v>#REF!</v>
      </c>
      <c r="TYQ1218" s="241" t="s">
        <v>29</v>
      </c>
      <c r="TYR1218" s="242" t="s">
        <v>25</v>
      </c>
      <c r="TYS1218" s="243">
        <v>7</v>
      </c>
      <c r="TYT1218" s="243">
        <v>2</v>
      </c>
      <c r="TYU1218" s="244" t="s">
        <v>236</v>
      </c>
      <c r="TYV1218" s="245">
        <v>111</v>
      </c>
      <c r="TYW1218" s="246">
        <v>211</v>
      </c>
      <c r="TYX1218" s="247" t="e">
        <f>TYX1235+TYX1277+TYX1308+TYX1324+TYX1346+TYX1378+TYX1394+TYX1415+TYX1430+TYX1460+#REF!+TYX1500+#REF!+TYX1512+#REF!</f>
        <v>#REF!</v>
      </c>
      <c r="TYY1218" s="241" t="s">
        <v>29</v>
      </c>
      <c r="TYZ1218" s="242" t="s">
        <v>25</v>
      </c>
      <c r="TZA1218" s="243">
        <v>7</v>
      </c>
      <c r="TZB1218" s="243">
        <v>2</v>
      </c>
      <c r="TZC1218" s="244" t="s">
        <v>236</v>
      </c>
      <c r="TZD1218" s="245">
        <v>111</v>
      </c>
      <c r="TZE1218" s="246">
        <v>211</v>
      </c>
      <c r="TZF1218" s="247" t="e">
        <f>TZF1235+TZF1277+TZF1308+TZF1324+TZF1346+TZF1378+TZF1394+TZF1415+TZF1430+TZF1460+#REF!+TZF1500+#REF!+TZF1512+#REF!</f>
        <v>#REF!</v>
      </c>
      <c r="TZG1218" s="241" t="s">
        <v>29</v>
      </c>
      <c r="TZH1218" s="242" t="s">
        <v>25</v>
      </c>
      <c r="TZI1218" s="243">
        <v>7</v>
      </c>
      <c r="TZJ1218" s="243">
        <v>2</v>
      </c>
      <c r="TZK1218" s="244" t="s">
        <v>236</v>
      </c>
      <c r="TZL1218" s="245">
        <v>111</v>
      </c>
      <c r="TZM1218" s="246">
        <v>211</v>
      </c>
      <c r="TZN1218" s="247" t="e">
        <f>TZN1235+TZN1277+TZN1308+TZN1324+TZN1346+TZN1378+TZN1394+TZN1415+TZN1430+TZN1460+#REF!+TZN1500+#REF!+TZN1512+#REF!</f>
        <v>#REF!</v>
      </c>
      <c r="TZO1218" s="241" t="s">
        <v>29</v>
      </c>
      <c r="TZP1218" s="242" t="s">
        <v>25</v>
      </c>
      <c r="TZQ1218" s="243">
        <v>7</v>
      </c>
      <c r="TZR1218" s="243">
        <v>2</v>
      </c>
      <c r="TZS1218" s="244" t="s">
        <v>236</v>
      </c>
      <c r="TZT1218" s="245">
        <v>111</v>
      </c>
      <c r="TZU1218" s="246">
        <v>211</v>
      </c>
      <c r="TZV1218" s="247" t="e">
        <f>TZV1235+TZV1277+TZV1308+TZV1324+TZV1346+TZV1378+TZV1394+TZV1415+TZV1430+TZV1460+#REF!+TZV1500+#REF!+TZV1512+#REF!</f>
        <v>#REF!</v>
      </c>
      <c r="TZW1218" s="241" t="s">
        <v>29</v>
      </c>
      <c r="TZX1218" s="242" t="s">
        <v>25</v>
      </c>
      <c r="TZY1218" s="243">
        <v>7</v>
      </c>
      <c r="TZZ1218" s="243">
        <v>2</v>
      </c>
      <c r="UAA1218" s="244" t="s">
        <v>236</v>
      </c>
      <c r="UAB1218" s="245">
        <v>111</v>
      </c>
      <c r="UAC1218" s="246">
        <v>211</v>
      </c>
      <c r="UAD1218" s="247" t="e">
        <f>UAD1235+UAD1277+UAD1308+UAD1324+UAD1346+UAD1378+UAD1394+UAD1415+UAD1430+UAD1460+#REF!+UAD1500+#REF!+UAD1512+#REF!</f>
        <v>#REF!</v>
      </c>
      <c r="UAE1218" s="241" t="s">
        <v>29</v>
      </c>
      <c r="UAF1218" s="242" t="s">
        <v>25</v>
      </c>
      <c r="UAG1218" s="243">
        <v>7</v>
      </c>
      <c r="UAH1218" s="243">
        <v>2</v>
      </c>
      <c r="UAI1218" s="244" t="s">
        <v>236</v>
      </c>
      <c r="UAJ1218" s="245">
        <v>111</v>
      </c>
      <c r="UAK1218" s="246">
        <v>211</v>
      </c>
      <c r="UAL1218" s="247" t="e">
        <f>UAL1235+UAL1277+UAL1308+UAL1324+UAL1346+UAL1378+UAL1394+UAL1415+UAL1430+UAL1460+#REF!+UAL1500+#REF!+UAL1512+#REF!</f>
        <v>#REF!</v>
      </c>
      <c r="UAM1218" s="241" t="s">
        <v>29</v>
      </c>
      <c r="UAN1218" s="242" t="s">
        <v>25</v>
      </c>
      <c r="UAO1218" s="243">
        <v>7</v>
      </c>
      <c r="UAP1218" s="243">
        <v>2</v>
      </c>
      <c r="UAQ1218" s="244" t="s">
        <v>236</v>
      </c>
      <c r="UAR1218" s="245">
        <v>111</v>
      </c>
      <c r="UAS1218" s="246">
        <v>211</v>
      </c>
      <c r="UAT1218" s="247" t="e">
        <f>UAT1235+UAT1277+UAT1308+UAT1324+UAT1346+UAT1378+UAT1394+UAT1415+UAT1430+UAT1460+#REF!+UAT1500+#REF!+UAT1512+#REF!</f>
        <v>#REF!</v>
      </c>
      <c r="UAU1218" s="241" t="s">
        <v>29</v>
      </c>
      <c r="UAV1218" s="242" t="s">
        <v>25</v>
      </c>
      <c r="UAW1218" s="243">
        <v>7</v>
      </c>
      <c r="UAX1218" s="243">
        <v>2</v>
      </c>
      <c r="UAY1218" s="244" t="s">
        <v>236</v>
      </c>
      <c r="UAZ1218" s="245">
        <v>111</v>
      </c>
      <c r="UBA1218" s="246">
        <v>211</v>
      </c>
      <c r="UBB1218" s="247" t="e">
        <f>UBB1235+UBB1277+UBB1308+UBB1324+UBB1346+UBB1378+UBB1394+UBB1415+UBB1430+UBB1460+#REF!+UBB1500+#REF!+UBB1512+#REF!</f>
        <v>#REF!</v>
      </c>
      <c r="UBC1218" s="241" t="s">
        <v>29</v>
      </c>
      <c r="UBD1218" s="242" t="s">
        <v>25</v>
      </c>
      <c r="UBE1218" s="243">
        <v>7</v>
      </c>
      <c r="UBF1218" s="243">
        <v>2</v>
      </c>
      <c r="UBG1218" s="244" t="s">
        <v>236</v>
      </c>
      <c r="UBH1218" s="245">
        <v>111</v>
      </c>
      <c r="UBI1218" s="246">
        <v>211</v>
      </c>
      <c r="UBJ1218" s="247" t="e">
        <f>UBJ1235+UBJ1277+UBJ1308+UBJ1324+UBJ1346+UBJ1378+UBJ1394+UBJ1415+UBJ1430+UBJ1460+#REF!+UBJ1500+#REF!+UBJ1512+#REF!</f>
        <v>#REF!</v>
      </c>
      <c r="UBK1218" s="241" t="s">
        <v>29</v>
      </c>
      <c r="UBL1218" s="242" t="s">
        <v>25</v>
      </c>
      <c r="UBM1218" s="243">
        <v>7</v>
      </c>
      <c r="UBN1218" s="243">
        <v>2</v>
      </c>
      <c r="UBO1218" s="244" t="s">
        <v>236</v>
      </c>
      <c r="UBP1218" s="245">
        <v>111</v>
      </c>
      <c r="UBQ1218" s="246">
        <v>211</v>
      </c>
      <c r="UBR1218" s="247" t="e">
        <f>UBR1235+UBR1277+UBR1308+UBR1324+UBR1346+UBR1378+UBR1394+UBR1415+UBR1430+UBR1460+#REF!+UBR1500+#REF!+UBR1512+#REF!</f>
        <v>#REF!</v>
      </c>
      <c r="UBS1218" s="241" t="s">
        <v>29</v>
      </c>
      <c r="UBT1218" s="242" t="s">
        <v>25</v>
      </c>
      <c r="UBU1218" s="243">
        <v>7</v>
      </c>
      <c r="UBV1218" s="243">
        <v>2</v>
      </c>
      <c r="UBW1218" s="244" t="s">
        <v>236</v>
      </c>
      <c r="UBX1218" s="245">
        <v>111</v>
      </c>
      <c r="UBY1218" s="246">
        <v>211</v>
      </c>
      <c r="UBZ1218" s="247" t="e">
        <f>UBZ1235+UBZ1277+UBZ1308+UBZ1324+UBZ1346+UBZ1378+UBZ1394+UBZ1415+UBZ1430+UBZ1460+#REF!+UBZ1500+#REF!+UBZ1512+#REF!</f>
        <v>#REF!</v>
      </c>
      <c r="UCA1218" s="241" t="s">
        <v>29</v>
      </c>
      <c r="UCB1218" s="242" t="s">
        <v>25</v>
      </c>
      <c r="UCC1218" s="243">
        <v>7</v>
      </c>
      <c r="UCD1218" s="243">
        <v>2</v>
      </c>
      <c r="UCE1218" s="244" t="s">
        <v>236</v>
      </c>
      <c r="UCF1218" s="245">
        <v>111</v>
      </c>
      <c r="UCG1218" s="246">
        <v>211</v>
      </c>
      <c r="UCH1218" s="247" t="e">
        <f>UCH1235+UCH1277+UCH1308+UCH1324+UCH1346+UCH1378+UCH1394+UCH1415+UCH1430+UCH1460+#REF!+UCH1500+#REF!+UCH1512+#REF!</f>
        <v>#REF!</v>
      </c>
      <c r="UCI1218" s="241" t="s">
        <v>29</v>
      </c>
      <c r="UCJ1218" s="242" t="s">
        <v>25</v>
      </c>
      <c r="UCK1218" s="243">
        <v>7</v>
      </c>
      <c r="UCL1218" s="243">
        <v>2</v>
      </c>
      <c r="UCM1218" s="244" t="s">
        <v>236</v>
      </c>
      <c r="UCN1218" s="245">
        <v>111</v>
      </c>
      <c r="UCO1218" s="246">
        <v>211</v>
      </c>
      <c r="UCP1218" s="247" t="e">
        <f>UCP1235+UCP1277+UCP1308+UCP1324+UCP1346+UCP1378+UCP1394+UCP1415+UCP1430+UCP1460+#REF!+UCP1500+#REF!+UCP1512+#REF!</f>
        <v>#REF!</v>
      </c>
      <c r="UCQ1218" s="241" t="s">
        <v>29</v>
      </c>
      <c r="UCR1218" s="242" t="s">
        <v>25</v>
      </c>
      <c r="UCS1218" s="243">
        <v>7</v>
      </c>
      <c r="UCT1218" s="243">
        <v>2</v>
      </c>
      <c r="UCU1218" s="244" t="s">
        <v>236</v>
      </c>
      <c r="UCV1218" s="245">
        <v>111</v>
      </c>
      <c r="UCW1218" s="246">
        <v>211</v>
      </c>
      <c r="UCX1218" s="247" t="e">
        <f>UCX1235+UCX1277+UCX1308+UCX1324+UCX1346+UCX1378+UCX1394+UCX1415+UCX1430+UCX1460+#REF!+UCX1500+#REF!+UCX1512+#REF!</f>
        <v>#REF!</v>
      </c>
      <c r="UCY1218" s="241" t="s">
        <v>29</v>
      </c>
      <c r="UCZ1218" s="242" t="s">
        <v>25</v>
      </c>
      <c r="UDA1218" s="243">
        <v>7</v>
      </c>
      <c r="UDB1218" s="243">
        <v>2</v>
      </c>
      <c r="UDC1218" s="244" t="s">
        <v>236</v>
      </c>
      <c r="UDD1218" s="245">
        <v>111</v>
      </c>
      <c r="UDE1218" s="246">
        <v>211</v>
      </c>
      <c r="UDF1218" s="247" t="e">
        <f>UDF1235+UDF1277+UDF1308+UDF1324+UDF1346+UDF1378+UDF1394+UDF1415+UDF1430+UDF1460+#REF!+UDF1500+#REF!+UDF1512+#REF!</f>
        <v>#REF!</v>
      </c>
      <c r="UDG1218" s="241" t="s">
        <v>29</v>
      </c>
      <c r="UDH1218" s="242" t="s">
        <v>25</v>
      </c>
      <c r="UDI1218" s="243">
        <v>7</v>
      </c>
      <c r="UDJ1218" s="243">
        <v>2</v>
      </c>
      <c r="UDK1218" s="244" t="s">
        <v>236</v>
      </c>
      <c r="UDL1218" s="245">
        <v>111</v>
      </c>
      <c r="UDM1218" s="246">
        <v>211</v>
      </c>
      <c r="UDN1218" s="247" t="e">
        <f>UDN1235+UDN1277+UDN1308+UDN1324+UDN1346+UDN1378+UDN1394+UDN1415+UDN1430+UDN1460+#REF!+UDN1500+#REF!+UDN1512+#REF!</f>
        <v>#REF!</v>
      </c>
      <c r="UDO1218" s="241" t="s">
        <v>29</v>
      </c>
      <c r="UDP1218" s="242" t="s">
        <v>25</v>
      </c>
      <c r="UDQ1218" s="243">
        <v>7</v>
      </c>
      <c r="UDR1218" s="243">
        <v>2</v>
      </c>
      <c r="UDS1218" s="244" t="s">
        <v>236</v>
      </c>
      <c r="UDT1218" s="245">
        <v>111</v>
      </c>
      <c r="UDU1218" s="246">
        <v>211</v>
      </c>
      <c r="UDV1218" s="247" t="e">
        <f>UDV1235+UDV1277+UDV1308+UDV1324+UDV1346+UDV1378+UDV1394+UDV1415+UDV1430+UDV1460+#REF!+UDV1500+#REF!+UDV1512+#REF!</f>
        <v>#REF!</v>
      </c>
      <c r="UDW1218" s="241" t="s">
        <v>29</v>
      </c>
      <c r="UDX1218" s="242" t="s">
        <v>25</v>
      </c>
      <c r="UDY1218" s="243">
        <v>7</v>
      </c>
      <c r="UDZ1218" s="243">
        <v>2</v>
      </c>
      <c r="UEA1218" s="244" t="s">
        <v>236</v>
      </c>
      <c r="UEB1218" s="245">
        <v>111</v>
      </c>
      <c r="UEC1218" s="246">
        <v>211</v>
      </c>
      <c r="UED1218" s="247" t="e">
        <f>UED1235+UED1277+UED1308+UED1324+UED1346+UED1378+UED1394+UED1415+UED1430+UED1460+#REF!+UED1500+#REF!+UED1512+#REF!</f>
        <v>#REF!</v>
      </c>
      <c r="UEE1218" s="241" t="s">
        <v>29</v>
      </c>
      <c r="UEF1218" s="242" t="s">
        <v>25</v>
      </c>
      <c r="UEG1218" s="243">
        <v>7</v>
      </c>
      <c r="UEH1218" s="243">
        <v>2</v>
      </c>
      <c r="UEI1218" s="244" t="s">
        <v>236</v>
      </c>
      <c r="UEJ1218" s="245">
        <v>111</v>
      </c>
      <c r="UEK1218" s="246">
        <v>211</v>
      </c>
      <c r="UEL1218" s="247" t="e">
        <f>UEL1235+UEL1277+UEL1308+UEL1324+UEL1346+UEL1378+UEL1394+UEL1415+UEL1430+UEL1460+#REF!+UEL1500+#REF!+UEL1512+#REF!</f>
        <v>#REF!</v>
      </c>
      <c r="UEM1218" s="241" t="s">
        <v>29</v>
      </c>
      <c r="UEN1218" s="242" t="s">
        <v>25</v>
      </c>
      <c r="UEO1218" s="243">
        <v>7</v>
      </c>
      <c r="UEP1218" s="243">
        <v>2</v>
      </c>
      <c r="UEQ1218" s="244" t="s">
        <v>236</v>
      </c>
      <c r="UER1218" s="245">
        <v>111</v>
      </c>
      <c r="UES1218" s="246">
        <v>211</v>
      </c>
      <c r="UET1218" s="247" t="e">
        <f>UET1235+UET1277+UET1308+UET1324+UET1346+UET1378+UET1394+UET1415+UET1430+UET1460+#REF!+UET1500+#REF!+UET1512+#REF!</f>
        <v>#REF!</v>
      </c>
      <c r="UEU1218" s="241" t="s">
        <v>29</v>
      </c>
      <c r="UEV1218" s="242" t="s">
        <v>25</v>
      </c>
      <c r="UEW1218" s="243">
        <v>7</v>
      </c>
      <c r="UEX1218" s="243">
        <v>2</v>
      </c>
      <c r="UEY1218" s="244" t="s">
        <v>236</v>
      </c>
      <c r="UEZ1218" s="245">
        <v>111</v>
      </c>
      <c r="UFA1218" s="246">
        <v>211</v>
      </c>
      <c r="UFB1218" s="247" t="e">
        <f>UFB1235+UFB1277+UFB1308+UFB1324+UFB1346+UFB1378+UFB1394+UFB1415+UFB1430+UFB1460+#REF!+UFB1500+#REF!+UFB1512+#REF!</f>
        <v>#REF!</v>
      </c>
      <c r="UFC1218" s="241" t="s">
        <v>29</v>
      </c>
      <c r="UFD1218" s="242" t="s">
        <v>25</v>
      </c>
      <c r="UFE1218" s="243">
        <v>7</v>
      </c>
      <c r="UFF1218" s="243">
        <v>2</v>
      </c>
      <c r="UFG1218" s="244" t="s">
        <v>236</v>
      </c>
      <c r="UFH1218" s="245">
        <v>111</v>
      </c>
      <c r="UFI1218" s="246">
        <v>211</v>
      </c>
      <c r="UFJ1218" s="247" t="e">
        <f>UFJ1235+UFJ1277+UFJ1308+UFJ1324+UFJ1346+UFJ1378+UFJ1394+UFJ1415+UFJ1430+UFJ1460+#REF!+UFJ1500+#REF!+UFJ1512+#REF!</f>
        <v>#REF!</v>
      </c>
      <c r="UFK1218" s="241" t="s">
        <v>29</v>
      </c>
      <c r="UFL1218" s="242" t="s">
        <v>25</v>
      </c>
      <c r="UFM1218" s="243">
        <v>7</v>
      </c>
      <c r="UFN1218" s="243">
        <v>2</v>
      </c>
      <c r="UFO1218" s="244" t="s">
        <v>236</v>
      </c>
      <c r="UFP1218" s="245">
        <v>111</v>
      </c>
      <c r="UFQ1218" s="246">
        <v>211</v>
      </c>
      <c r="UFR1218" s="247" t="e">
        <f>UFR1235+UFR1277+UFR1308+UFR1324+UFR1346+UFR1378+UFR1394+UFR1415+UFR1430+UFR1460+#REF!+UFR1500+#REF!+UFR1512+#REF!</f>
        <v>#REF!</v>
      </c>
      <c r="UFS1218" s="241" t="s">
        <v>29</v>
      </c>
      <c r="UFT1218" s="242" t="s">
        <v>25</v>
      </c>
      <c r="UFU1218" s="243">
        <v>7</v>
      </c>
      <c r="UFV1218" s="243">
        <v>2</v>
      </c>
      <c r="UFW1218" s="244" t="s">
        <v>236</v>
      </c>
      <c r="UFX1218" s="245">
        <v>111</v>
      </c>
      <c r="UFY1218" s="246">
        <v>211</v>
      </c>
      <c r="UFZ1218" s="247" t="e">
        <f>UFZ1235+UFZ1277+UFZ1308+UFZ1324+UFZ1346+UFZ1378+UFZ1394+UFZ1415+UFZ1430+UFZ1460+#REF!+UFZ1500+#REF!+UFZ1512+#REF!</f>
        <v>#REF!</v>
      </c>
      <c r="UGA1218" s="241" t="s">
        <v>29</v>
      </c>
      <c r="UGB1218" s="242" t="s">
        <v>25</v>
      </c>
      <c r="UGC1218" s="243">
        <v>7</v>
      </c>
      <c r="UGD1218" s="243">
        <v>2</v>
      </c>
      <c r="UGE1218" s="244" t="s">
        <v>236</v>
      </c>
      <c r="UGF1218" s="245">
        <v>111</v>
      </c>
      <c r="UGG1218" s="246">
        <v>211</v>
      </c>
      <c r="UGH1218" s="247" t="e">
        <f>UGH1235+UGH1277+UGH1308+UGH1324+UGH1346+UGH1378+UGH1394+UGH1415+UGH1430+UGH1460+#REF!+UGH1500+#REF!+UGH1512+#REF!</f>
        <v>#REF!</v>
      </c>
      <c r="UGI1218" s="241" t="s">
        <v>29</v>
      </c>
      <c r="UGJ1218" s="242" t="s">
        <v>25</v>
      </c>
      <c r="UGK1218" s="243">
        <v>7</v>
      </c>
      <c r="UGL1218" s="243">
        <v>2</v>
      </c>
      <c r="UGM1218" s="244" t="s">
        <v>236</v>
      </c>
      <c r="UGN1218" s="245">
        <v>111</v>
      </c>
      <c r="UGO1218" s="246">
        <v>211</v>
      </c>
      <c r="UGP1218" s="247" t="e">
        <f>UGP1235+UGP1277+UGP1308+UGP1324+UGP1346+UGP1378+UGP1394+UGP1415+UGP1430+UGP1460+#REF!+UGP1500+#REF!+UGP1512+#REF!</f>
        <v>#REF!</v>
      </c>
      <c r="UGQ1218" s="241" t="s">
        <v>29</v>
      </c>
      <c r="UGR1218" s="242" t="s">
        <v>25</v>
      </c>
      <c r="UGS1218" s="243">
        <v>7</v>
      </c>
      <c r="UGT1218" s="243">
        <v>2</v>
      </c>
      <c r="UGU1218" s="244" t="s">
        <v>236</v>
      </c>
      <c r="UGV1218" s="245">
        <v>111</v>
      </c>
      <c r="UGW1218" s="246">
        <v>211</v>
      </c>
      <c r="UGX1218" s="247" t="e">
        <f>UGX1235+UGX1277+UGX1308+UGX1324+UGX1346+UGX1378+UGX1394+UGX1415+UGX1430+UGX1460+#REF!+UGX1500+#REF!+UGX1512+#REF!</f>
        <v>#REF!</v>
      </c>
      <c r="UGY1218" s="241" t="s">
        <v>29</v>
      </c>
      <c r="UGZ1218" s="242" t="s">
        <v>25</v>
      </c>
      <c r="UHA1218" s="243">
        <v>7</v>
      </c>
      <c r="UHB1218" s="243">
        <v>2</v>
      </c>
      <c r="UHC1218" s="244" t="s">
        <v>236</v>
      </c>
      <c r="UHD1218" s="245">
        <v>111</v>
      </c>
      <c r="UHE1218" s="246">
        <v>211</v>
      </c>
      <c r="UHF1218" s="247" t="e">
        <f>UHF1235+UHF1277+UHF1308+UHF1324+UHF1346+UHF1378+UHF1394+UHF1415+UHF1430+UHF1460+#REF!+UHF1500+#REF!+UHF1512+#REF!</f>
        <v>#REF!</v>
      </c>
      <c r="UHG1218" s="241" t="s">
        <v>29</v>
      </c>
      <c r="UHH1218" s="242" t="s">
        <v>25</v>
      </c>
      <c r="UHI1218" s="243">
        <v>7</v>
      </c>
      <c r="UHJ1218" s="243">
        <v>2</v>
      </c>
      <c r="UHK1218" s="244" t="s">
        <v>236</v>
      </c>
      <c r="UHL1218" s="245">
        <v>111</v>
      </c>
      <c r="UHM1218" s="246">
        <v>211</v>
      </c>
      <c r="UHN1218" s="247" t="e">
        <f>UHN1235+UHN1277+UHN1308+UHN1324+UHN1346+UHN1378+UHN1394+UHN1415+UHN1430+UHN1460+#REF!+UHN1500+#REF!+UHN1512+#REF!</f>
        <v>#REF!</v>
      </c>
      <c r="UHO1218" s="241" t="s">
        <v>29</v>
      </c>
      <c r="UHP1218" s="242" t="s">
        <v>25</v>
      </c>
      <c r="UHQ1218" s="243">
        <v>7</v>
      </c>
      <c r="UHR1218" s="243">
        <v>2</v>
      </c>
      <c r="UHS1218" s="244" t="s">
        <v>236</v>
      </c>
      <c r="UHT1218" s="245">
        <v>111</v>
      </c>
      <c r="UHU1218" s="246">
        <v>211</v>
      </c>
      <c r="UHV1218" s="247" t="e">
        <f>UHV1235+UHV1277+UHV1308+UHV1324+UHV1346+UHV1378+UHV1394+UHV1415+UHV1430+UHV1460+#REF!+UHV1500+#REF!+UHV1512+#REF!</f>
        <v>#REF!</v>
      </c>
      <c r="UHW1218" s="241" t="s">
        <v>29</v>
      </c>
      <c r="UHX1218" s="242" t="s">
        <v>25</v>
      </c>
      <c r="UHY1218" s="243">
        <v>7</v>
      </c>
      <c r="UHZ1218" s="243">
        <v>2</v>
      </c>
      <c r="UIA1218" s="244" t="s">
        <v>236</v>
      </c>
      <c r="UIB1218" s="245">
        <v>111</v>
      </c>
      <c r="UIC1218" s="246">
        <v>211</v>
      </c>
      <c r="UID1218" s="247" t="e">
        <f>UID1235+UID1277+UID1308+UID1324+UID1346+UID1378+UID1394+UID1415+UID1430+UID1460+#REF!+UID1500+#REF!+UID1512+#REF!</f>
        <v>#REF!</v>
      </c>
      <c r="UIE1218" s="241" t="s">
        <v>29</v>
      </c>
      <c r="UIF1218" s="242" t="s">
        <v>25</v>
      </c>
      <c r="UIG1218" s="243">
        <v>7</v>
      </c>
      <c r="UIH1218" s="243">
        <v>2</v>
      </c>
      <c r="UII1218" s="244" t="s">
        <v>236</v>
      </c>
      <c r="UIJ1218" s="245">
        <v>111</v>
      </c>
      <c r="UIK1218" s="246">
        <v>211</v>
      </c>
      <c r="UIL1218" s="247" t="e">
        <f>UIL1235+UIL1277+UIL1308+UIL1324+UIL1346+UIL1378+UIL1394+UIL1415+UIL1430+UIL1460+#REF!+UIL1500+#REF!+UIL1512+#REF!</f>
        <v>#REF!</v>
      </c>
      <c r="UIM1218" s="241" t="s">
        <v>29</v>
      </c>
      <c r="UIN1218" s="242" t="s">
        <v>25</v>
      </c>
      <c r="UIO1218" s="243">
        <v>7</v>
      </c>
      <c r="UIP1218" s="243">
        <v>2</v>
      </c>
      <c r="UIQ1218" s="244" t="s">
        <v>236</v>
      </c>
      <c r="UIR1218" s="245">
        <v>111</v>
      </c>
      <c r="UIS1218" s="246">
        <v>211</v>
      </c>
      <c r="UIT1218" s="247" t="e">
        <f>UIT1235+UIT1277+UIT1308+UIT1324+UIT1346+UIT1378+UIT1394+UIT1415+UIT1430+UIT1460+#REF!+UIT1500+#REF!+UIT1512+#REF!</f>
        <v>#REF!</v>
      </c>
      <c r="UIU1218" s="241" t="s">
        <v>29</v>
      </c>
      <c r="UIV1218" s="242" t="s">
        <v>25</v>
      </c>
      <c r="UIW1218" s="243">
        <v>7</v>
      </c>
      <c r="UIX1218" s="243">
        <v>2</v>
      </c>
      <c r="UIY1218" s="244" t="s">
        <v>236</v>
      </c>
      <c r="UIZ1218" s="245">
        <v>111</v>
      </c>
      <c r="UJA1218" s="246">
        <v>211</v>
      </c>
      <c r="UJB1218" s="247" t="e">
        <f>UJB1235+UJB1277+UJB1308+UJB1324+UJB1346+UJB1378+UJB1394+UJB1415+UJB1430+UJB1460+#REF!+UJB1500+#REF!+UJB1512+#REF!</f>
        <v>#REF!</v>
      </c>
      <c r="UJC1218" s="241" t="s">
        <v>29</v>
      </c>
      <c r="UJD1218" s="242" t="s">
        <v>25</v>
      </c>
      <c r="UJE1218" s="243">
        <v>7</v>
      </c>
      <c r="UJF1218" s="243">
        <v>2</v>
      </c>
      <c r="UJG1218" s="244" t="s">
        <v>236</v>
      </c>
      <c r="UJH1218" s="245">
        <v>111</v>
      </c>
      <c r="UJI1218" s="246">
        <v>211</v>
      </c>
      <c r="UJJ1218" s="247" t="e">
        <f>UJJ1235+UJJ1277+UJJ1308+UJJ1324+UJJ1346+UJJ1378+UJJ1394+UJJ1415+UJJ1430+UJJ1460+#REF!+UJJ1500+#REF!+UJJ1512+#REF!</f>
        <v>#REF!</v>
      </c>
      <c r="UJK1218" s="241" t="s">
        <v>29</v>
      </c>
      <c r="UJL1218" s="242" t="s">
        <v>25</v>
      </c>
      <c r="UJM1218" s="243">
        <v>7</v>
      </c>
      <c r="UJN1218" s="243">
        <v>2</v>
      </c>
      <c r="UJO1218" s="244" t="s">
        <v>236</v>
      </c>
      <c r="UJP1218" s="245">
        <v>111</v>
      </c>
      <c r="UJQ1218" s="246">
        <v>211</v>
      </c>
      <c r="UJR1218" s="247" t="e">
        <f>UJR1235+UJR1277+UJR1308+UJR1324+UJR1346+UJR1378+UJR1394+UJR1415+UJR1430+UJR1460+#REF!+UJR1500+#REF!+UJR1512+#REF!</f>
        <v>#REF!</v>
      </c>
      <c r="UJS1218" s="241" t="s">
        <v>29</v>
      </c>
      <c r="UJT1218" s="242" t="s">
        <v>25</v>
      </c>
      <c r="UJU1218" s="243">
        <v>7</v>
      </c>
      <c r="UJV1218" s="243">
        <v>2</v>
      </c>
      <c r="UJW1218" s="244" t="s">
        <v>236</v>
      </c>
      <c r="UJX1218" s="245">
        <v>111</v>
      </c>
      <c r="UJY1218" s="246">
        <v>211</v>
      </c>
      <c r="UJZ1218" s="247" t="e">
        <f>UJZ1235+UJZ1277+UJZ1308+UJZ1324+UJZ1346+UJZ1378+UJZ1394+UJZ1415+UJZ1430+UJZ1460+#REF!+UJZ1500+#REF!+UJZ1512+#REF!</f>
        <v>#REF!</v>
      </c>
      <c r="UKA1218" s="241" t="s">
        <v>29</v>
      </c>
      <c r="UKB1218" s="242" t="s">
        <v>25</v>
      </c>
      <c r="UKC1218" s="243">
        <v>7</v>
      </c>
      <c r="UKD1218" s="243">
        <v>2</v>
      </c>
      <c r="UKE1218" s="244" t="s">
        <v>236</v>
      </c>
      <c r="UKF1218" s="245">
        <v>111</v>
      </c>
      <c r="UKG1218" s="246">
        <v>211</v>
      </c>
      <c r="UKH1218" s="247" t="e">
        <f>UKH1235+UKH1277+UKH1308+UKH1324+UKH1346+UKH1378+UKH1394+UKH1415+UKH1430+UKH1460+#REF!+UKH1500+#REF!+UKH1512+#REF!</f>
        <v>#REF!</v>
      </c>
      <c r="UKI1218" s="241" t="s">
        <v>29</v>
      </c>
      <c r="UKJ1218" s="242" t="s">
        <v>25</v>
      </c>
      <c r="UKK1218" s="243">
        <v>7</v>
      </c>
      <c r="UKL1218" s="243">
        <v>2</v>
      </c>
      <c r="UKM1218" s="244" t="s">
        <v>236</v>
      </c>
      <c r="UKN1218" s="245">
        <v>111</v>
      </c>
      <c r="UKO1218" s="246">
        <v>211</v>
      </c>
      <c r="UKP1218" s="247" t="e">
        <f>UKP1235+UKP1277+UKP1308+UKP1324+UKP1346+UKP1378+UKP1394+UKP1415+UKP1430+UKP1460+#REF!+UKP1500+#REF!+UKP1512+#REF!</f>
        <v>#REF!</v>
      </c>
      <c r="UKQ1218" s="241" t="s">
        <v>29</v>
      </c>
      <c r="UKR1218" s="242" t="s">
        <v>25</v>
      </c>
      <c r="UKS1218" s="243">
        <v>7</v>
      </c>
      <c r="UKT1218" s="243">
        <v>2</v>
      </c>
      <c r="UKU1218" s="244" t="s">
        <v>236</v>
      </c>
      <c r="UKV1218" s="245">
        <v>111</v>
      </c>
      <c r="UKW1218" s="246">
        <v>211</v>
      </c>
      <c r="UKX1218" s="247" t="e">
        <f>UKX1235+UKX1277+UKX1308+UKX1324+UKX1346+UKX1378+UKX1394+UKX1415+UKX1430+UKX1460+#REF!+UKX1500+#REF!+UKX1512+#REF!</f>
        <v>#REF!</v>
      </c>
      <c r="UKY1218" s="241" t="s">
        <v>29</v>
      </c>
      <c r="UKZ1218" s="242" t="s">
        <v>25</v>
      </c>
      <c r="ULA1218" s="243">
        <v>7</v>
      </c>
      <c r="ULB1218" s="243">
        <v>2</v>
      </c>
      <c r="ULC1218" s="244" t="s">
        <v>236</v>
      </c>
      <c r="ULD1218" s="245">
        <v>111</v>
      </c>
      <c r="ULE1218" s="246">
        <v>211</v>
      </c>
      <c r="ULF1218" s="247" t="e">
        <f>ULF1235+ULF1277+ULF1308+ULF1324+ULF1346+ULF1378+ULF1394+ULF1415+ULF1430+ULF1460+#REF!+ULF1500+#REF!+ULF1512+#REF!</f>
        <v>#REF!</v>
      </c>
      <c r="ULG1218" s="241" t="s">
        <v>29</v>
      </c>
      <c r="ULH1218" s="242" t="s">
        <v>25</v>
      </c>
      <c r="ULI1218" s="243">
        <v>7</v>
      </c>
      <c r="ULJ1218" s="243">
        <v>2</v>
      </c>
      <c r="ULK1218" s="244" t="s">
        <v>236</v>
      </c>
      <c r="ULL1218" s="245">
        <v>111</v>
      </c>
      <c r="ULM1218" s="246">
        <v>211</v>
      </c>
      <c r="ULN1218" s="247" t="e">
        <f>ULN1235+ULN1277+ULN1308+ULN1324+ULN1346+ULN1378+ULN1394+ULN1415+ULN1430+ULN1460+#REF!+ULN1500+#REF!+ULN1512+#REF!</f>
        <v>#REF!</v>
      </c>
      <c r="ULO1218" s="241" t="s">
        <v>29</v>
      </c>
      <c r="ULP1218" s="242" t="s">
        <v>25</v>
      </c>
      <c r="ULQ1218" s="243">
        <v>7</v>
      </c>
      <c r="ULR1218" s="243">
        <v>2</v>
      </c>
      <c r="ULS1218" s="244" t="s">
        <v>236</v>
      </c>
      <c r="ULT1218" s="245">
        <v>111</v>
      </c>
      <c r="ULU1218" s="246">
        <v>211</v>
      </c>
      <c r="ULV1218" s="247" t="e">
        <f>ULV1235+ULV1277+ULV1308+ULV1324+ULV1346+ULV1378+ULV1394+ULV1415+ULV1430+ULV1460+#REF!+ULV1500+#REF!+ULV1512+#REF!</f>
        <v>#REF!</v>
      </c>
      <c r="ULW1218" s="241" t="s">
        <v>29</v>
      </c>
      <c r="ULX1218" s="242" t="s">
        <v>25</v>
      </c>
      <c r="ULY1218" s="243">
        <v>7</v>
      </c>
      <c r="ULZ1218" s="243">
        <v>2</v>
      </c>
      <c r="UMA1218" s="244" t="s">
        <v>236</v>
      </c>
      <c r="UMB1218" s="245">
        <v>111</v>
      </c>
      <c r="UMC1218" s="246">
        <v>211</v>
      </c>
      <c r="UMD1218" s="247" t="e">
        <f>UMD1235+UMD1277+UMD1308+UMD1324+UMD1346+UMD1378+UMD1394+UMD1415+UMD1430+UMD1460+#REF!+UMD1500+#REF!+UMD1512+#REF!</f>
        <v>#REF!</v>
      </c>
      <c r="UME1218" s="241" t="s">
        <v>29</v>
      </c>
      <c r="UMF1218" s="242" t="s">
        <v>25</v>
      </c>
      <c r="UMG1218" s="243">
        <v>7</v>
      </c>
      <c r="UMH1218" s="243">
        <v>2</v>
      </c>
      <c r="UMI1218" s="244" t="s">
        <v>236</v>
      </c>
      <c r="UMJ1218" s="245">
        <v>111</v>
      </c>
      <c r="UMK1218" s="246">
        <v>211</v>
      </c>
      <c r="UML1218" s="247" t="e">
        <f>UML1235+UML1277+UML1308+UML1324+UML1346+UML1378+UML1394+UML1415+UML1430+UML1460+#REF!+UML1500+#REF!+UML1512+#REF!</f>
        <v>#REF!</v>
      </c>
      <c r="UMM1218" s="241" t="s">
        <v>29</v>
      </c>
      <c r="UMN1218" s="242" t="s">
        <v>25</v>
      </c>
      <c r="UMO1218" s="243">
        <v>7</v>
      </c>
      <c r="UMP1218" s="243">
        <v>2</v>
      </c>
      <c r="UMQ1218" s="244" t="s">
        <v>236</v>
      </c>
      <c r="UMR1218" s="245">
        <v>111</v>
      </c>
      <c r="UMS1218" s="246">
        <v>211</v>
      </c>
      <c r="UMT1218" s="247" t="e">
        <f>UMT1235+UMT1277+UMT1308+UMT1324+UMT1346+UMT1378+UMT1394+UMT1415+UMT1430+UMT1460+#REF!+UMT1500+#REF!+UMT1512+#REF!</f>
        <v>#REF!</v>
      </c>
      <c r="UMU1218" s="241" t="s">
        <v>29</v>
      </c>
      <c r="UMV1218" s="242" t="s">
        <v>25</v>
      </c>
      <c r="UMW1218" s="243">
        <v>7</v>
      </c>
      <c r="UMX1218" s="243">
        <v>2</v>
      </c>
      <c r="UMY1218" s="244" t="s">
        <v>236</v>
      </c>
      <c r="UMZ1218" s="245">
        <v>111</v>
      </c>
      <c r="UNA1218" s="246">
        <v>211</v>
      </c>
      <c r="UNB1218" s="247" t="e">
        <f>UNB1235+UNB1277+UNB1308+UNB1324+UNB1346+UNB1378+UNB1394+UNB1415+UNB1430+UNB1460+#REF!+UNB1500+#REF!+UNB1512+#REF!</f>
        <v>#REF!</v>
      </c>
      <c r="UNC1218" s="241" t="s">
        <v>29</v>
      </c>
      <c r="UND1218" s="242" t="s">
        <v>25</v>
      </c>
      <c r="UNE1218" s="243">
        <v>7</v>
      </c>
      <c r="UNF1218" s="243">
        <v>2</v>
      </c>
      <c r="UNG1218" s="244" t="s">
        <v>236</v>
      </c>
      <c r="UNH1218" s="245">
        <v>111</v>
      </c>
      <c r="UNI1218" s="246">
        <v>211</v>
      </c>
      <c r="UNJ1218" s="247" t="e">
        <f>UNJ1235+UNJ1277+UNJ1308+UNJ1324+UNJ1346+UNJ1378+UNJ1394+UNJ1415+UNJ1430+UNJ1460+#REF!+UNJ1500+#REF!+UNJ1512+#REF!</f>
        <v>#REF!</v>
      </c>
      <c r="UNK1218" s="241" t="s">
        <v>29</v>
      </c>
      <c r="UNL1218" s="242" t="s">
        <v>25</v>
      </c>
      <c r="UNM1218" s="243">
        <v>7</v>
      </c>
      <c r="UNN1218" s="243">
        <v>2</v>
      </c>
      <c r="UNO1218" s="244" t="s">
        <v>236</v>
      </c>
      <c r="UNP1218" s="245">
        <v>111</v>
      </c>
      <c r="UNQ1218" s="246">
        <v>211</v>
      </c>
      <c r="UNR1218" s="247" t="e">
        <f>UNR1235+UNR1277+UNR1308+UNR1324+UNR1346+UNR1378+UNR1394+UNR1415+UNR1430+UNR1460+#REF!+UNR1500+#REF!+UNR1512+#REF!</f>
        <v>#REF!</v>
      </c>
      <c r="UNS1218" s="241" t="s">
        <v>29</v>
      </c>
      <c r="UNT1218" s="242" t="s">
        <v>25</v>
      </c>
      <c r="UNU1218" s="243">
        <v>7</v>
      </c>
      <c r="UNV1218" s="243">
        <v>2</v>
      </c>
      <c r="UNW1218" s="244" t="s">
        <v>236</v>
      </c>
      <c r="UNX1218" s="245">
        <v>111</v>
      </c>
      <c r="UNY1218" s="246">
        <v>211</v>
      </c>
      <c r="UNZ1218" s="247" t="e">
        <f>UNZ1235+UNZ1277+UNZ1308+UNZ1324+UNZ1346+UNZ1378+UNZ1394+UNZ1415+UNZ1430+UNZ1460+#REF!+UNZ1500+#REF!+UNZ1512+#REF!</f>
        <v>#REF!</v>
      </c>
      <c r="UOA1218" s="241" t="s">
        <v>29</v>
      </c>
      <c r="UOB1218" s="242" t="s">
        <v>25</v>
      </c>
      <c r="UOC1218" s="243">
        <v>7</v>
      </c>
      <c r="UOD1218" s="243">
        <v>2</v>
      </c>
      <c r="UOE1218" s="244" t="s">
        <v>236</v>
      </c>
      <c r="UOF1218" s="245">
        <v>111</v>
      </c>
      <c r="UOG1218" s="246">
        <v>211</v>
      </c>
      <c r="UOH1218" s="247" t="e">
        <f>UOH1235+UOH1277+UOH1308+UOH1324+UOH1346+UOH1378+UOH1394+UOH1415+UOH1430+UOH1460+#REF!+UOH1500+#REF!+UOH1512+#REF!</f>
        <v>#REF!</v>
      </c>
      <c r="UOI1218" s="241" t="s">
        <v>29</v>
      </c>
      <c r="UOJ1218" s="242" t="s">
        <v>25</v>
      </c>
      <c r="UOK1218" s="243">
        <v>7</v>
      </c>
      <c r="UOL1218" s="243">
        <v>2</v>
      </c>
      <c r="UOM1218" s="244" t="s">
        <v>236</v>
      </c>
      <c r="UON1218" s="245">
        <v>111</v>
      </c>
      <c r="UOO1218" s="246">
        <v>211</v>
      </c>
      <c r="UOP1218" s="247" t="e">
        <f>UOP1235+UOP1277+UOP1308+UOP1324+UOP1346+UOP1378+UOP1394+UOP1415+UOP1430+UOP1460+#REF!+UOP1500+#REF!+UOP1512+#REF!</f>
        <v>#REF!</v>
      </c>
      <c r="UOQ1218" s="241" t="s">
        <v>29</v>
      </c>
      <c r="UOR1218" s="242" t="s">
        <v>25</v>
      </c>
      <c r="UOS1218" s="243">
        <v>7</v>
      </c>
      <c r="UOT1218" s="243">
        <v>2</v>
      </c>
      <c r="UOU1218" s="244" t="s">
        <v>236</v>
      </c>
      <c r="UOV1218" s="245">
        <v>111</v>
      </c>
      <c r="UOW1218" s="246">
        <v>211</v>
      </c>
      <c r="UOX1218" s="247" t="e">
        <f>UOX1235+UOX1277+UOX1308+UOX1324+UOX1346+UOX1378+UOX1394+UOX1415+UOX1430+UOX1460+#REF!+UOX1500+#REF!+UOX1512+#REF!</f>
        <v>#REF!</v>
      </c>
      <c r="UOY1218" s="241" t="s">
        <v>29</v>
      </c>
      <c r="UOZ1218" s="242" t="s">
        <v>25</v>
      </c>
      <c r="UPA1218" s="243">
        <v>7</v>
      </c>
      <c r="UPB1218" s="243">
        <v>2</v>
      </c>
      <c r="UPC1218" s="244" t="s">
        <v>236</v>
      </c>
      <c r="UPD1218" s="245">
        <v>111</v>
      </c>
      <c r="UPE1218" s="246">
        <v>211</v>
      </c>
      <c r="UPF1218" s="247" t="e">
        <f>UPF1235+UPF1277+UPF1308+UPF1324+UPF1346+UPF1378+UPF1394+UPF1415+UPF1430+UPF1460+#REF!+UPF1500+#REF!+UPF1512+#REF!</f>
        <v>#REF!</v>
      </c>
      <c r="UPG1218" s="241" t="s">
        <v>29</v>
      </c>
      <c r="UPH1218" s="242" t="s">
        <v>25</v>
      </c>
      <c r="UPI1218" s="243">
        <v>7</v>
      </c>
      <c r="UPJ1218" s="243">
        <v>2</v>
      </c>
      <c r="UPK1218" s="244" t="s">
        <v>236</v>
      </c>
      <c r="UPL1218" s="245">
        <v>111</v>
      </c>
      <c r="UPM1218" s="246">
        <v>211</v>
      </c>
      <c r="UPN1218" s="247" t="e">
        <f>UPN1235+UPN1277+UPN1308+UPN1324+UPN1346+UPN1378+UPN1394+UPN1415+UPN1430+UPN1460+#REF!+UPN1500+#REF!+UPN1512+#REF!</f>
        <v>#REF!</v>
      </c>
      <c r="UPO1218" s="241" t="s">
        <v>29</v>
      </c>
      <c r="UPP1218" s="242" t="s">
        <v>25</v>
      </c>
      <c r="UPQ1218" s="243">
        <v>7</v>
      </c>
      <c r="UPR1218" s="243">
        <v>2</v>
      </c>
      <c r="UPS1218" s="244" t="s">
        <v>236</v>
      </c>
      <c r="UPT1218" s="245">
        <v>111</v>
      </c>
      <c r="UPU1218" s="246">
        <v>211</v>
      </c>
      <c r="UPV1218" s="247" t="e">
        <f>UPV1235+UPV1277+UPV1308+UPV1324+UPV1346+UPV1378+UPV1394+UPV1415+UPV1430+UPV1460+#REF!+UPV1500+#REF!+UPV1512+#REF!</f>
        <v>#REF!</v>
      </c>
      <c r="UPW1218" s="241" t="s">
        <v>29</v>
      </c>
      <c r="UPX1218" s="242" t="s">
        <v>25</v>
      </c>
      <c r="UPY1218" s="243">
        <v>7</v>
      </c>
      <c r="UPZ1218" s="243">
        <v>2</v>
      </c>
      <c r="UQA1218" s="244" t="s">
        <v>236</v>
      </c>
      <c r="UQB1218" s="245">
        <v>111</v>
      </c>
      <c r="UQC1218" s="246">
        <v>211</v>
      </c>
      <c r="UQD1218" s="247" t="e">
        <f>UQD1235+UQD1277+UQD1308+UQD1324+UQD1346+UQD1378+UQD1394+UQD1415+UQD1430+UQD1460+#REF!+UQD1500+#REF!+UQD1512+#REF!</f>
        <v>#REF!</v>
      </c>
      <c r="UQE1218" s="241" t="s">
        <v>29</v>
      </c>
      <c r="UQF1218" s="242" t="s">
        <v>25</v>
      </c>
      <c r="UQG1218" s="243">
        <v>7</v>
      </c>
      <c r="UQH1218" s="243">
        <v>2</v>
      </c>
      <c r="UQI1218" s="244" t="s">
        <v>236</v>
      </c>
      <c r="UQJ1218" s="245">
        <v>111</v>
      </c>
      <c r="UQK1218" s="246">
        <v>211</v>
      </c>
      <c r="UQL1218" s="247" t="e">
        <f>UQL1235+UQL1277+UQL1308+UQL1324+UQL1346+UQL1378+UQL1394+UQL1415+UQL1430+UQL1460+#REF!+UQL1500+#REF!+UQL1512+#REF!</f>
        <v>#REF!</v>
      </c>
      <c r="UQM1218" s="241" t="s">
        <v>29</v>
      </c>
      <c r="UQN1218" s="242" t="s">
        <v>25</v>
      </c>
      <c r="UQO1218" s="243">
        <v>7</v>
      </c>
      <c r="UQP1218" s="243">
        <v>2</v>
      </c>
      <c r="UQQ1218" s="244" t="s">
        <v>236</v>
      </c>
      <c r="UQR1218" s="245">
        <v>111</v>
      </c>
      <c r="UQS1218" s="246">
        <v>211</v>
      </c>
      <c r="UQT1218" s="247" t="e">
        <f>UQT1235+UQT1277+UQT1308+UQT1324+UQT1346+UQT1378+UQT1394+UQT1415+UQT1430+UQT1460+#REF!+UQT1500+#REF!+UQT1512+#REF!</f>
        <v>#REF!</v>
      </c>
      <c r="UQU1218" s="241" t="s">
        <v>29</v>
      </c>
      <c r="UQV1218" s="242" t="s">
        <v>25</v>
      </c>
      <c r="UQW1218" s="243">
        <v>7</v>
      </c>
      <c r="UQX1218" s="243">
        <v>2</v>
      </c>
      <c r="UQY1218" s="244" t="s">
        <v>236</v>
      </c>
      <c r="UQZ1218" s="245">
        <v>111</v>
      </c>
      <c r="URA1218" s="246">
        <v>211</v>
      </c>
      <c r="URB1218" s="247" t="e">
        <f>URB1235+URB1277+URB1308+URB1324+URB1346+URB1378+URB1394+URB1415+URB1430+URB1460+#REF!+URB1500+#REF!+URB1512+#REF!</f>
        <v>#REF!</v>
      </c>
      <c r="URC1218" s="241" t="s">
        <v>29</v>
      </c>
      <c r="URD1218" s="242" t="s">
        <v>25</v>
      </c>
      <c r="URE1218" s="243">
        <v>7</v>
      </c>
      <c r="URF1218" s="243">
        <v>2</v>
      </c>
      <c r="URG1218" s="244" t="s">
        <v>236</v>
      </c>
      <c r="URH1218" s="245">
        <v>111</v>
      </c>
      <c r="URI1218" s="246">
        <v>211</v>
      </c>
      <c r="URJ1218" s="247" t="e">
        <f>URJ1235+URJ1277+URJ1308+URJ1324+URJ1346+URJ1378+URJ1394+URJ1415+URJ1430+URJ1460+#REF!+URJ1500+#REF!+URJ1512+#REF!</f>
        <v>#REF!</v>
      </c>
      <c r="URK1218" s="241" t="s">
        <v>29</v>
      </c>
      <c r="URL1218" s="242" t="s">
        <v>25</v>
      </c>
      <c r="URM1218" s="243">
        <v>7</v>
      </c>
      <c r="URN1218" s="243">
        <v>2</v>
      </c>
      <c r="URO1218" s="244" t="s">
        <v>236</v>
      </c>
      <c r="URP1218" s="245">
        <v>111</v>
      </c>
      <c r="URQ1218" s="246">
        <v>211</v>
      </c>
      <c r="URR1218" s="247" t="e">
        <f>URR1235+URR1277+URR1308+URR1324+URR1346+URR1378+URR1394+URR1415+URR1430+URR1460+#REF!+URR1500+#REF!+URR1512+#REF!</f>
        <v>#REF!</v>
      </c>
      <c r="URS1218" s="241" t="s">
        <v>29</v>
      </c>
      <c r="URT1218" s="242" t="s">
        <v>25</v>
      </c>
      <c r="URU1218" s="243">
        <v>7</v>
      </c>
      <c r="URV1218" s="243">
        <v>2</v>
      </c>
      <c r="URW1218" s="244" t="s">
        <v>236</v>
      </c>
      <c r="URX1218" s="245">
        <v>111</v>
      </c>
      <c r="URY1218" s="246">
        <v>211</v>
      </c>
      <c r="URZ1218" s="247" t="e">
        <f>URZ1235+URZ1277+URZ1308+URZ1324+URZ1346+URZ1378+URZ1394+URZ1415+URZ1430+URZ1460+#REF!+URZ1500+#REF!+URZ1512+#REF!</f>
        <v>#REF!</v>
      </c>
      <c r="USA1218" s="241" t="s">
        <v>29</v>
      </c>
      <c r="USB1218" s="242" t="s">
        <v>25</v>
      </c>
      <c r="USC1218" s="243">
        <v>7</v>
      </c>
      <c r="USD1218" s="243">
        <v>2</v>
      </c>
      <c r="USE1218" s="244" t="s">
        <v>236</v>
      </c>
      <c r="USF1218" s="245">
        <v>111</v>
      </c>
      <c r="USG1218" s="246">
        <v>211</v>
      </c>
      <c r="USH1218" s="247" t="e">
        <f>USH1235+USH1277+USH1308+USH1324+USH1346+USH1378+USH1394+USH1415+USH1430+USH1460+#REF!+USH1500+#REF!+USH1512+#REF!</f>
        <v>#REF!</v>
      </c>
      <c r="USI1218" s="241" t="s">
        <v>29</v>
      </c>
      <c r="USJ1218" s="242" t="s">
        <v>25</v>
      </c>
      <c r="USK1218" s="243">
        <v>7</v>
      </c>
      <c r="USL1218" s="243">
        <v>2</v>
      </c>
      <c r="USM1218" s="244" t="s">
        <v>236</v>
      </c>
      <c r="USN1218" s="245">
        <v>111</v>
      </c>
      <c r="USO1218" s="246">
        <v>211</v>
      </c>
      <c r="USP1218" s="247" t="e">
        <f>USP1235+USP1277+USP1308+USP1324+USP1346+USP1378+USP1394+USP1415+USP1430+USP1460+#REF!+USP1500+#REF!+USP1512+#REF!</f>
        <v>#REF!</v>
      </c>
      <c r="USQ1218" s="241" t="s">
        <v>29</v>
      </c>
      <c r="USR1218" s="242" t="s">
        <v>25</v>
      </c>
      <c r="USS1218" s="243">
        <v>7</v>
      </c>
      <c r="UST1218" s="243">
        <v>2</v>
      </c>
      <c r="USU1218" s="244" t="s">
        <v>236</v>
      </c>
      <c r="USV1218" s="245">
        <v>111</v>
      </c>
      <c r="USW1218" s="246">
        <v>211</v>
      </c>
      <c r="USX1218" s="247" t="e">
        <f>USX1235+USX1277+USX1308+USX1324+USX1346+USX1378+USX1394+USX1415+USX1430+USX1460+#REF!+USX1500+#REF!+USX1512+#REF!</f>
        <v>#REF!</v>
      </c>
      <c r="USY1218" s="241" t="s">
        <v>29</v>
      </c>
      <c r="USZ1218" s="242" t="s">
        <v>25</v>
      </c>
      <c r="UTA1218" s="243">
        <v>7</v>
      </c>
      <c r="UTB1218" s="243">
        <v>2</v>
      </c>
      <c r="UTC1218" s="244" t="s">
        <v>236</v>
      </c>
      <c r="UTD1218" s="245">
        <v>111</v>
      </c>
      <c r="UTE1218" s="246">
        <v>211</v>
      </c>
      <c r="UTF1218" s="247" t="e">
        <f>UTF1235+UTF1277+UTF1308+UTF1324+UTF1346+UTF1378+UTF1394+UTF1415+UTF1430+UTF1460+#REF!+UTF1500+#REF!+UTF1512+#REF!</f>
        <v>#REF!</v>
      </c>
      <c r="UTG1218" s="241" t="s">
        <v>29</v>
      </c>
      <c r="UTH1218" s="242" t="s">
        <v>25</v>
      </c>
      <c r="UTI1218" s="243">
        <v>7</v>
      </c>
      <c r="UTJ1218" s="243">
        <v>2</v>
      </c>
      <c r="UTK1218" s="244" t="s">
        <v>236</v>
      </c>
      <c r="UTL1218" s="245">
        <v>111</v>
      </c>
      <c r="UTM1218" s="246">
        <v>211</v>
      </c>
      <c r="UTN1218" s="247" t="e">
        <f>UTN1235+UTN1277+UTN1308+UTN1324+UTN1346+UTN1378+UTN1394+UTN1415+UTN1430+UTN1460+#REF!+UTN1500+#REF!+UTN1512+#REF!</f>
        <v>#REF!</v>
      </c>
      <c r="UTO1218" s="241" t="s">
        <v>29</v>
      </c>
      <c r="UTP1218" s="242" t="s">
        <v>25</v>
      </c>
      <c r="UTQ1218" s="243">
        <v>7</v>
      </c>
      <c r="UTR1218" s="243">
        <v>2</v>
      </c>
      <c r="UTS1218" s="244" t="s">
        <v>236</v>
      </c>
      <c r="UTT1218" s="245">
        <v>111</v>
      </c>
      <c r="UTU1218" s="246">
        <v>211</v>
      </c>
      <c r="UTV1218" s="247" t="e">
        <f>UTV1235+UTV1277+UTV1308+UTV1324+UTV1346+UTV1378+UTV1394+UTV1415+UTV1430+UTV1460+#REF!+UTV1500+#REF!+UTV1512+#REF!</f>
        <v>#REF!</v>
      </c>
      <c r="UTW1218" s="241" t="s">
        <v>29</v>
      </c>
      <c r="UTX1218" s="242" t="s">
        <v>25</v>
      </c>
      <c r="UTY1218" s="243">
        <v>7</v>
      </c>
      <c r="UTZ1218" s="243">
        <v>2</v>
      </c>
      <c r="UUA1218" s="244" t="s">
        <v>236</v>
      </c>
      <c r="UUB1218" s="245">
        <v>111</v>
      </c>
      <c r="UUC1218" s="246">
        <v>211</v>
      </c>
      <c r="UUD1218" s="247" t="e">
        <f>UUD1235+UUD1277+UUD1308+UUD1324+UUD1346+UUD1378+UUD1394+UUD1415+UUD1430+UUD1460+#REF!+UUD1500+#REF!+UUD1512+#REF!</f>
        <v>#REF!</v>
      </c>
      <c r="UUE1218" s="241" t="s">
        <v>29</v>
      </c>
      <c r="UUF1218" s="242" t="s">
        <v>25</v>
      </c>
      <c r="UUG1218" s="243">
        <v>7</v>
      </c>
      <c r="UUH1218" s="243">
        <v>2</v>
      </c>
      <c r="UUI1218" s="244" t="s">
        <v>236</v>
      </c>
      <c r="UUJ1218" s="245">
        <v>111</v>
      </c>
      <c r="UUK1218" s="246">
        <v>211</v>
      </c>
      <c r="UUL1218" s="247" t="e">
        <f>UUL1235+UUL1277+UUL1308+UUL1324+UUL1346+UUL1378+UUL1394+UUL1415+UUL1430+UUL1460+#REF!+UUL1500+#REF!+UUL1512+#REF!</f>
        <v>#REF!</v>
      </c>
      <c r="UUM1218" s="241" t="s">
        <v>29</v>
      </c>
      <c r="UUN1218" s="242" t="s">
        <v>25</v>
      </c>
      <c r="UUO1218" s="243">
        <v>7</v>
      </c>
      <c r="UUP1218" s="243">
        <v>2</v>
      </c>
      <c r="UUQ1218" s="244" t="s">
        <v>236</v>
      </c>
      <c r="UUR1218" s="245">
        <v>111</v>
      </c>
      <c r="UUS1218" s="246">
        <v>211</v>
      </c>
      <c r="UUT1218" s="247" t="e">
        <f>UUT1235+UUT1277+UUT1308+UUT1324+UUT1346+UUT1378+UUT1394+UUT1415+UUT1430+UUT1460+#REF!+UUT1500+#REF!+UUT1512+#REF!</f>
        <v>#REF!</v>
      </c>
      <c r="UUU1218" s="241" t="s">
        <v>29</v>
      </c>
      <c r="UUV1218" s="242" t="s">
        <v>25</v>
      </c>
      <c r="UUW1218" s="243">
        <v>7</v>
      </c>
      <c r="UUX1218" s="243">
        <v>2</v>
      </c>
      <c r="UUY1218" s="244" t="s">
        <v>236</v>
      </c>
      <c r="UUZ1218" s="245">
        <v>111</v>
      </c>
      <c r="UVA1218" s="246">
        <v>211</v>
      </c>
      <c r="UVB1218" s="247" t="e">
        <f>UVB1235+UVB1277+UVB1308+UVB1324+UVB1346+UVB1378+UVB1394+UVB1415+UVB1430+UVB1460+#REF!+UVB1500+#REF!+UVB1512+#REF!</f>
        <v>#REF!</v>
      </c>
      <c r="UVC1218" s="241" t="s">
        <v>29</v>
      </c>
      <c r="UVD1218" s="242" t="s">
        <v>25</v>
      </c>
      <c r="UVE1218" s="243">
        <v>7</v>
      </c>
      <c r="UVF1218" s="243">
        <v>2</v>
      </c>
      <c r="UVG1218" s="244" t="s">
        <v>236</v>
      </c>
      <c r="UVH1218" s="245">
        <v>111</v>
      </c>
      <c r="UVI1218" s="246">
        <v>211</v>
      </c>
      <c r="UVJ1218" s="247" t="e">
        <f>UVJ1235+UVJ1277+UVJ1308+UVJ1324+UVJ1346+UVJ1378+UVJ1394+UVJ1415+UVJ1430+UVJ1460+#REF!+UVJ1500+#REF!+UVJ1512+#REF!</f>
        <v>#REF!</v>
      </c>
      <c r="UVK1218" s="241" t="s">
        <v>29</v>
      </c>
      <c r="UVL1218" s="242" t="s">
        <v>25</v>
      </c>
      <c r="UVM1218" s="243">
        <v>7</v>
      </c>
      <c r="UVN1218" s="243">
        <v>2</v>
      </c>
      <c r="UVO1218" s="244" t="s">
        <v>236</v>
      </c>
      <c r="UVP1218" s="245">
        <v>111</v>
      </c>
      <c r="UVQ1218" s="246">
        <v>211</v>
      </c>
      <c r="UVR1218" s="247" t="e">
        <f>UVR1235+UVR1277+UVR1308+UVR1324+UVR1346+UVR1378+UVR1394+UVR1415+UVR1430+UVR1460+#REF!+UVR1500+#REF!+UVR1512+#REF!</f>
        <v>#REF!</v>
      </c>
      <c r="UVS1218" s="241" t="s">
        <v>29</v>
      </c>
      <c r="UVT1218" s="242" t="s">
        <v>25</v>
      </c>
      <c r="UVU1218" s="243">
        <v>7</v>
      </c>
      <c r="UVV1218" s="243">
        <v>2</v>
      </c>
      <c r="UVW1218" s="244" t="s">
        <v>236</v>
      </c>
      <c r="UVX1218" s="245">
        <v>111</v>
      </c>
      <c r="UVY1218" s="246">
        <v>211</v>
      </c>
      <c r="UVZ1218" s="247" t="e">
        <f>UVZ1235+UVZ1277+UVZ1308+UVZ1324+UVZ1346+UVZ1378+UVZ1394+UVZ1415+UVZ1430+UVZ1460+#REF!+UVZ1500+#REF!+UVZ1512+#REF!</f>
        <v>#REF!</v>
      </c>
      <c r="UWA1218" s="241" t="s">
        <v>29</v>
      </c>
      <c r="UWB1218" s="242" t="s">
        <v>25</v>
      </c>
      <c r="UWC1218" s="243">
        <v>7</v>
      </c>
      <c r="UWD1218" s="243">
        <v>2</v>
      </c>
      <c r="UWE1218" s="244" t="s">
        <v>236</v>
      </c>
      <c r="UWF1218" s="245">
        <v>111</v>
      </c>
      <c r="UWG1218" s="246">
        <v>211</v>
      </c>
      <c r="UWH1218" s="247" t="e">
        <f>UWH1235+UWH1277+UWH1308+UWH1324+UWH1346+UWH1378+UWH1394+UWH1415+UWH1430+UWH1460+#REF!+UWH1500+#REF!+UWH1512+#REF!</f>
        <v>#REF!</v>
      </c>
      <c r="UWI1218" s="241" t="s">
        <v>29</v>
      </c>
      <c r="UWJ1218" s="242" t="s">
        <v>25</v>
      </c>
      <c r="UWK1218" s="243">
        <v>7</v>
      </c>
      <c r="UWL1218" s="243">
        <v>2</v>
      </c>
      <c r="UWM1218" s="244" t="s">
        <v>236</v>
      </c>
      <c r="UWN1218" s="245">
        <v>111</v>
      </c>
      <c r="UWO1218" s="246">
        <v>211</v>
      </c>
      <c r="UWP1218" s="247" t="e">
        <f>UWP1235+UWP1277+UWP1308+UWP1324+UWP1346+UWP1378+UWP1394+UWP1415+UWP1430+UWP1460+#REF!+UWP1500+#REF!+UWP1512+#REF!</f>
        <v>#REF!</v>
      </c>
      <c r="UWQ1218" s="241" t="s">
        <v>29</v>
      </c>
      <c r="UWR1218" s="242" t="s">
        <v>25</v>
      </c>
      <c r="UWS1218" s="243">
        <v>7</v>
      </c>
      <c r="UWT1218" s="243">
        <v>2</v>
      </c>
      <c r="UWU1218" s="244" t="s">
        <v>236</v>
      </c>
      <c r="UWV1218" s="245">
        <v>111</v>
      </c>
      <c r="UWW1218" s="246">
        <v>211</v>
      </c>
      <c r="UWX1218" s="247" t="e">
        <f>UWX1235+UWX1277+UWX1308+UWX1324+UWX1346+UWX1378+UWX1394+UWX1415+UWX1430+UWX1460+#REF!+UWX1500+#REF!+UWX1512+#REF!</f>
        <v>#REF!</v>
      </c>
      <c r="UWY1218" s="241" t="s">
        <v>29</v>
      </c>
      <c r="UWZ1218" s="242" t="s">
        <v>25</v>
      </c>
      <c r="UXA1218" s="243">
        <v>7</v>
      </c>
      <c r="UXB1218" s="243">
        <v>2</v>
      </c>
      <c r="UXC1218" s="244" t="s">
        <v>236</v>
      </c>
      <c r="UXD1218" s="245">
        <v>111</v>
      </c>
      <c r="UXE1218" s="246">
        <v>211</v>
      </c>
      <c r="UXF1218" s="247" t="e">
        <f>UXF1235+UXF1277+UXF1308+UXF1324+UXF1346+UXF1378+UXF1394+UXF1415+UXF1430+UXF1460+#REF!+UXF1500+#REF!+UXF1512+#REF!</f>
        <v>#REF!</v>
      </c>
      <c r="UXG1218" s="241" t="s">
        <v>29</v>
      </c>
      <c r="UXH1218" s="242" t="s">
        <v>25</v>
      </c>
      <c r="UXI1218" s="243">
        <v>7</v>
      </c>
      <c r="UXJ1218" s="243">
        <v>2</v>
      </c>
      <c r="UXK1218" s="244" t="s">
        <v>236</v>
      </c>
      <c r="UXL1218" s="245">
        <v>111</v>
      </c>
      <c r="UXM1218" s="246">
        <v>211</v>
      </c>
      <c r="UXN1218" s="247" t="e">
        <f>UXN1235+UXN1277+UXN1308+UXN1324+UXN1346+UXN1378+UXN1394+UXN1415+UXN1430+UXN1460+#REF!+UXN1500+#REF!+UXN1512+#REF!</f>
        <v>#REF!</v>
      </c>
      <c r="UXO1218" s="241" t="s">
        <v>29</v>
      </c>
      <c r="UXP1218" s="242" t="s">
        <v>25</v>
      </c>
      <c r="UXQ1218" s="243">
        <v>7</v>
      </c>
      <c r="UXR1218" s="243">
        <v>2</v>
      </c>
      <c r="UXS1218" s="244" t="s">
        <v>236</v>
      </c>
      <c r="UXT1218" s="245">
        <v>111</v>
      </c>
      <c r="UXU1218" s="246">
        <v>211</v>
      </c>
      <c r="UXV1218" s="247" t="e">
        <f>UXV1235+UXV1277+UXV1308+UXV1324+UXV1346+UXV1378+UXV1394+UXV1415+UXV1430+UXV1460+#REF!+UXV1500+#REF!+UXV1512+#REF!</f>
        <v>#REF!</v>
      </c>
      <c r="UXW1218" s="241" t="s">
        <v>29</v>
      </c>
      <c r="UXX1218" s="242" t="s">
        <v>25</v>
      </c>
      <c r="UXY1218" s="243">
        <v>7</v>
      </c>
      <c r="UXZ1218" s="243">
        <v>2</v>
      </c>
      <c r="UYA1218" s="244" t="s">
        <v>236</v>
      </c>
      <c r="UYB1218" s="245">
        <v>111</v>
      </c>
      <c r="UYC1218" s="246">
        <v>211</v>
      </c>
      <c r="UYD1218" s="247" t="e">
        <f>UYD1235+UYD1277+UYD1308+UYD1324+UYD1346+UYD1378+UYD1394+UYD1415+UYD1430+UYD1460+#REF!+UYD1500+#REF!+UYD1512+#REF!</f>
        <v>#REF!</v>
      </c>
      <c r="UYE1218" s="241" t="s">
        <v>29</v>
      </c>
      <c r="UYF1218" s="242" t="s">
        <v>25</v>
      </c>
      <c r="UYG1218" s="243">
        <v>7</v>
      </c>
      <c r="UYH1218" s="243">
        <v>2</v>
      </c>
      <c r="UYI1218" s="244" t="s">
        <v>236</v>
      </c>
      <c r="UYJ1218" s="245">
        <v>111</v>
      </c>
      <c r="UYK1218" s="246">
        <v>211</v>
      </c>
      <c r="UYL1218" s="247" t="e">
        <f>UYL1235+UYL1277+UYL1308+UYL1324+UYL1346+UYL1378+UYL1394+UYL1415+UYL1430+UYL1460+#REF!+UYL1500+#REF!+UYL1512+#REF!</f>
        <v>#REF!</v>
      </c>
      <c r="UYM1218" s="241" t="s">
        <v>29</v>
      </c>
      <c r="UYN1218" s="242" t="s">
        <v>25</v>
      </c>
      <c r="UYO1218" s="243">
        <v>7</v>
      </c>
      <c r="UYP1218" s="243">
        <v>2</v>
      </c>
      <c r="UYQ1218" s="244" t="s">
        <v>236</v>
      </c>
      <c r="UYR1218" s="245">
        <v>111</v>
      </c>
      <c r="UYS1218" s="246">
        <v>211</v>
      </c>
      <c r="UYT1218" s="247" t="e">
        <f>UYT1235+UYT1277+UYT1308+UYT1324+UYT1346+UYT1378+UYT1394+UYT1415+UYT1430+UYT1460+#REF!+UYT1500+#REF!+UYT1512+#REF!</f>
        <v>#REF!</v>
      </c>
      <c r="UYU1218" s="241" t="s">
        <v>29</v>
      </c>
      <c r="UYV1218" s="242" t="s">
        <v>25</v>
      </c>
      <c r="UYW1218" s="243">
        <v>7</v>
      </c>
      <c r="UYX1218" s="243">
        <v>2</v>
      </c>
      <c r="UYY1218" s="244" t="s">
        <v>236</v>
      </c>
      <c r="UYZ1218" s="245">
        <v>111</v>
      </c>
      <c r="UZA1218" s="246">
        <v>211</v>
      </c>
      <c r="UZB1218" s="247" t="e">
        <f>UZB1235+UZB1277+UZB1308+UZB1324+UZB1346+UZB1378+UZB1394+UZB1415+UZB1430+UZB1460+#REF!+UZB1500+#REF!+UZB1512+#REF!</f>
        <v>#REF!</v>
      </c>
      <c r="UZC1218" s="241" t="s">
        <v>29</v>
      </c>
      <c r="UZD1218" s="242" t="s">
        <v>25</v>
      </c>
      <c r="UZE1218" s="243">
        <v>7</v>
      </c>
      <c r="UZF1218" s="243">
        <v>2</v>
      </c>
      <c r="UZG1218" s="244" t="s">
        <v>236</v>
      </c>
      <c r="UZH1218" s="245">
        <v>111</v>
      </c>
      <c r="UZI1218" s="246">
        <v>211</v>
      </c>
      <c r="UZJ1218" s="247" t="e">
        <f>UZJ1235+UZJ1277+UZJ1308+UZJ1324+UZJ1346+UZJ1378+UZJ1394+UZJ1415+UZJ1430+UZJ1460+#REF!+UZJ1500+#REF!+UZJ1512+#REF!</f>
        <v>#REF!</v>
      </c>
      <c r="UZK1218" s="241" t="s">
        <v>29</v>
      </c>
      <c r="UZL1218" s="242" t="s">
        <v>25</v>
      </c>
      <c r="UZM1218" s="243">
        <v>7</v>
      </c>
      <c r="UZN1218" s="243">
        <v>2</v>
      </c>
      <c r="UZO1218" s="244" t="s">
        <v>236</v>
      </c>
      <c r="UZP1218" s="245">
        <v>111</v>
      </c>
      <c r="UZQ1218" s="246">
        <v>211</v>
      </c>
      <c r="UZR1218" s="247" t="e">
        <f>UZR1235+UZR1277+UZR1308+UZR1324+UZR1346+UZR1378+UZR1394+UZR1415+UZR1430+UZR1460+#REF!+UZR1500+#REF!+UZR1512+#REF!</f>
        <v>#REF!</v>
      </c>
      <c r="UZS1218" s="241" t="s">
        <v>29</v>
      </c>
      <c r="UZT1218" s="242" t="s">
        <v>25</v>
      </c>
      <c r="UZU1218" s="243">
        <v>7</v>
      </c>
      <c r="UZV1218" s="243">
        <v>2</v>
      </c>
      <c r="UZW1218" s="244" t="s">
        <v>236</v>
      </c>
      <c r="UZX1218" s="245">
        <v>111</v>
      </c>
      <c r="UZY1218" s="246">
        <v>211</v>
      </c>
      <c r="UZZ1218" s="247" t="e">
        <f>UZZ1235+UZZ1277+UZZ1308+UZZ1324+UZZ1346+UZZ1378+UZZ1394+UZZ1415+UZZ1430+UZZ1460+#REF!+UZZ1500+#REF!+UZZ1512+#REF!</f>
        <v>#REF!</v>
      </c>
      <c r="VAA1218" s="241" t="s">
        <v>29</v>
      </c>
      <c r="VAB1218" s="242" t="s">
        <v>25</v>
      </c>
      <c r="VAC1218" s="243">
        <v>7</v>
      </c>
      <c r="VAD1218" s="243">
        <v>2</v>
      </c>
      <c r="VAE1218" s="244" t="s">
        <v>236</v>
      </c>
      <c r="VAF1218" s="245">
        <v>111</v>
      </c>
      <c r="VAG1218" s="246">
        <v>211</v>
      </c>
      <c r="VAH1218" s="247" t="e">
        <f>VAH1235+VAH1277+VAH1308+VAH1324+VAH1346+VAH1378+VAH1394+VAH1415+VAH1430+VAH1460+#REF!+VAH1500+#REF!+VAH1512+#REF!</f>
        <v>#REF!</v>
      </c>
      <c r="VAI1218" s="241" t="s">
        <v>29</v>
      </c>
      <c r="VAJ1218" s="242" t="s">
        <v>25</v>
      </c>
      <c r="VAK1218" s="243">
        <v>7</v>
      </c>
      <c r="VAL1218" s="243">
        <v>2</v>
      </c>
      <c r="VAM1218" s="244" t="s">
        <v>236</v>
      </c>
      <c r="VAN1218" s="245">
        <v>111</v>
      </c>
      <c r="VAO1218" s="246">
        <v>211</v>
      </c>
      <c r="VAP1218" s="247" t="e">
        <f>VAP1235+VAP1277+VAP1308+VAP1324+VAP1346+VAP1378+VAP1394+VAP1415+VAP1430+VAP1460+#REF!+VAP1500+#REF!+VAP1512+#REF!</f>
        <v>#REF!</v>
      </c>
      <c r="VAQ1218" s="241" t="s">
        <v>29</v>
      </c>
      <c r="VAR1218" s="242" t="s">
        <v>25</v>
      </c>
      <c r="VAS1218" s="243">
        <v>7</v>
      </c>
      <c r="VAT1218" s="243">
        <v>2</v>
      </c>
      <c r="VAU1218" s="244" t="s">
        <v>236</v>
      </c>
      <c r="VAV1218" s="245">
        <v>111</v>
      </c>
      <c r="VAW1218" s="246">
        <v>211</v>
      </c>
      <c r="VAX1218" s="247" t="e">
        <f>VAX1235+VAX1277+VAX1308+VAX1324+VAX1346+VAX1378+VAX1394+VAX1415+VAX1430+VAX1460+#REF!+VAX1500+#REF!+VAX1512+#REF!</f>
        <v>#REF!</v>
      </c>
      <c r="VAY1218" s="241" t="s">
        <v>29</v>
      </c>
      <c r="VAZ1218" s="242" t="s">
        <v>25</v>
      </c>
      <c r="VBA1218" s="243">
        <v>7</v>
      </c>
      <c r="VBB1218" s="243">
        <v>2</v>
      </c>
      <c r="VBC1218" s="244" t="s">
        <v>236</v>
      </c>
      <c r="VBD1218" s="245">
        <v>111</v>
      </c>
      <c r="VBE1218" s="246">
        <v>211</v>
      </c>
      <c r="VBF1218" s="247" t="e">
        <f>VBF1235+VBF1277+VBF1308+VBF1324+VBF1346+VBF1378+VBF1394+VBF1415+VBF1430+VBF1460+#REF!+VBF1500+#REF!+VBF1512+#REF!</f>
        <v>#REF!</v>
      </c>
      <c r="VBG1218" s="241" t="s">
        <v>29</v>
      </c>
      <c r="VBH1218" s="242" t="s">
        <v>25</v>
      </c>
      <c r="VBI1218" s="243">
        <v>7</v>
      </c>
      <c r="VBJ1218" s="243">
        <v>2</v>
      </c>
      <c r="VBK1218" s="244" t="s">
        <v>236</v>
      </c>
      <c r="VBL1218" s="245">
        <v>111</v>
      </c>
      <c r="VBM1218" s="246">
        <v>211</v>
      </c>
      <c r="VBN1218" s="247" t="e">
        <f>VBN1235+VBN1277+VBN1308+VBN1324+VBN1346+VBN1378+VBN1394+VBN1415+VBN1430+VBN1460+#REF!+VBN1500+#REF!+VBN1512+#REF!</f>
        <v>#REF!</v>
      </c>
      <c r="VBO1218" s="241" t="s">
        <v>29</v>
      </c>
      <c r="VBP1218" s="242" t="s">
        <v>25</v>
      </c>
      <c r="VBQ1218" s="243">
        <v>7</v>
      </c>
      <c r="VBR1218" s="243">
        <v>2</v>
      </c>
      <c r="VBS1218" s="244" t="s">
        <v>236</v>
      </c>
      <c r="VBT1218" s="245">
        <v>111</v>
      </c>
      <c r="VBU1218" s="246">
        <v>211</v>
      </c>
      <c r="VBV1218" s="247" t="e">
        <f>VBV1235+VBV1277+VBV1308+VBV1324+VBV1346+VBV1378+VBV1394+VBV1415+VBV1430+VBV1460+#REF!+VBV1500+#REF!+VBV1512+#REF!</f>
        <v>#REF!</v>
      </c>
      <c r="VBW1218" s="241" t="s">
        <v>29</v>
      </c>
      <c r="VBX1218" s="242" t="s">
        <v>25</v>
      </c>
      <c r="VBY1218" s="243">
        <v>7</v>
      </c>
      <c r="VBZ1218" s="243">
        <v>2</v>
      </c>
      <c r="VCA1218" s="244" t="s">
        <v>236</v>
      </c>
      <c r="VCB1218" s="245">
        <v>111</v>
      </c>
      <c r="VCC1218" s="246">
        <v>211</v>
      </c>
      <c r="VCD1218" s="247" t="e">
        <f>VCD1235+VCD1277+VCD1308+VCD1324+VCD1346+VCD1378+VCD1394+VCD1415+VCD1430+VCD1460+#REF!+VCD1500+#REF!+VCD1512+#REF!</f>
        <v>#REF!</v>
      </c>
      <c r="VCE1218" s="241" t="s">
        <v>29</v>
      </c>
      <c r="VCF1218" s="242" t="s">
        <v>25</v>
      </c>
      <c r="VCG1218" s="243">
        <v>7</v>
      </c>
      <c r="VCH1218" s="243">
        <v>2</v>
      </c>
      <c r="VCI1218" s="244" t="s">
        <v>236</v>
      </c>
      <c r="VCJ1218" s="245">
        <v>111</v>
      </c>
      <c r="VCK1218" s="246">
        <v>211</v>
      </c>
      <c r="VCL1218" s="247" t="e">
        <f>VCL1235+VCL1277+VCL1308+VCL1324+VCL1346+VCL1378+VCL1394+VCL1415+VCL1430+VCL1460+#REF!+VCL1500+#REF!+VCL1512+#REF!</f>
        <v>#REF!</v>
      </c>
      <c r="VCM1218" s="241" t="s">
        <v>29</v>
      </c>
      <c r="VCN1218" s="242" t="s">
        <v>25</v>
      </c>
      <c r="VCO1218" s="243">
        <v>7</v>
      </c>
      <c r="VCP1218" s="243">
        <v>2</v>
      </c>
      <c r="VCQ1218" s="244" t="s">
        <v>236</v>
      </c>
      <c r="VCR1218" s="245">
        <v>111</v>
      </c>
      <c r="VCS1218" s="246">
        <v>211</v>
      </c>
      <c r="VCT1218" s="247" t="e">
        <f>VCT1235+VCT1277+VCT1308+VCT1324+VCT1346+VCT1378+VCT1394+VCT1415+VCT1430+VCT1460+#REF!+VCT1500+#REF!+VCT1512+#REF!</f>
        <v>#REF!</v>
      </c>
      <c r="VCU1218" s="241" t="s">
        <v>29</v>
      </c>
      <c r="VCV1218" s="242" t="s">
        <v>25</v>
      </c>
      <c r="VCW1218" s="243">
        <v>7</v>
      </c>
      <c r="VCX1218" s="243">
        <v>2</v>
      </c>
      <c r="VCY1218" s="244" t="s">
        <v>236</v>
      </c>
      <c r="VCZ1218" s="245">
        <v>111</v>
      </c>
      <c r="VDA1218" s="246">
        <v>211</v>
      </c>
      <c r="VDB1218" s="247" t="e">
        <f>VDB1235+VDB1277+VDB1308+VDB1324+VDB1346+VDB1378+VDB1394+VDB1415+VDB1430+VDB1460+#REF!+VDB1500+#REF!+VDB1512+#REF!</f>
        <v>#REF!</v>
      </c>
      <c r="VDC1218" s="241" t="s">
        <v>29</v>
      </c>
      <c r="VDD1218" s="242" t="s">
        <v>25</v>
      </c>
      <c r="VDE1218" s="243">
        <v>7</v>
      </c>
      <c r="VDF1218" s="243">
        <v>2</v>
      </c>
      <c r="VDG1218" s="244" t="s">
        <v>236</v>
      </c>
      <c r="VDH1218" s="245">
        <v>111</v>
      </c>
      <c r="VDI1218" s="246">
        <v>211</v>
      </c>
      <c r="VDJ1218" s="247" t="e">
        <f>VDJ1235+VDJ1277+VDJ1308+VDJ1324+VDJ1346+VDJ1378+VDJ1394+VDJ1415+VDJ1430+VDJ1460+#REF!+VDJ1500+#REF!+VDJ1512+#REF!</f>
        <v>#REF!</v>
      </c>
      <c r="VDK1218" s="241" t="s">
        <v>29</v>
      </c>
      <c r="VDL1218" s="242" t="s">
        <v>25</v>
      </c>
      <c r="VDM1218" s="243">
        <v>7</v>
      </c>
      <c r="VDN1218" s="243">
        <v>2</v>
      </c>
      <c r="VDO1218" s="244" t="s">
        <v>236</v>
      </c>
      <c r="VDP1218" s="245">
        <v>111</v>
      </c>
      <c r="VDQ1218" s="246">
        <v>211</v>
      </c>
      <c r="VDR1218" s="247" t="e">
        <f>VDR1235+VDR1277+VDR1308+VDR1324+VDR1346+VDR1378+VDR1394+VDR1415+VDR1430+VDR1460+#REF!+VDR1500+#REF!+VDR1512+#REF!</f>
        <v>#REF!</v>
      </c>
      <c r="VDS1218" s="241" t="s">
        <v>29</v>
      </c>
      <c r="VDT1218" s="242" t="s">
        <v>25</v>
      </c>
      <c r="VDU1218" s="243">
        <v>7</v>
      </c>
      <c r="VDV1218" s="243">
        <v>2</v>
      </c>
      <c r="VDW1218" s="244" t="s">
        <v>236</v>
      </c>
      <c r="VDX1218" s="245">
        <v>111</v>
      </c>
      <c r="VDY1218" s="246">
        <v>211</v>
      </c>
      <c r="VDZ1218" s="247" t="e">
        <f>VDZ1235+VDZ1277+VDZ1308+VDZ1324+VDZ1346+VDZ1378+VDZ1394+VDZ1415+VDZ1430+VDZ1460+#REF!+VDZ1500+#REF!+VDZ1512+#REF!</f>
        <v>#REF!</v>
      </c>
      <c r="VEA1218" s="241" t="s">
        <v>29</v>
      </c>
      <c r="VEB1218" s="242" t="s">
        <v>25</v>
      </c>
      <c r="VEC1218" s="243">
        <v>7</v>
      </c>
      <c r="VED1218" s="243">
        <v>2</v>
      </c>
      <c r="VEE1218" s="244" t="s">
        <v>236</v>
      </c>
      <c r="VEF1218" s="245">
        <v>111</v>
      </c>
      <c r="VEG1218" s="246">
        <v>211</v>
      </c>
      <c r="VEH1218" s="247" t="e">
        <f>VEH1235+VEH1277+VEH1308+VEH1324+VEH1346+VEH1378+VEH1394+VEH1415+VEH1430+VEH1460+#REF!+VEH1500+#REF!+VEH1512+#REF!</f>
        <v>#REF!</v>
      </c>
      <c r="VEI1218" s="241" t="s">
        <v>29</v>
      </c>
      <c r="VEJ1218" s="242" t="s">
        <v>25</v>
      </c>
      <c r="VEK1218" s="243">
        <v>7</v>
      </c>
      <c r="VEL1218" s="243">
        <v>2</v>
      </c>
      <c r="VEM1218" s="244" t="s">
        <v>236</v>
      </c>
      <c r="VEN1218" s="245">
        <v>111</v>
      </c>
      <c r="VEO1218" s="246">
        <v>211</v>
      </c>
      <c r="VEP1218" s="247" t="e">
        <f>VEP1235+VEP1277+VEP1308+VEP1324+VEP1346+VEP1378+VEP1394+VEP1415+VEP1430+VEP1460+#REF!+VEP1500+#REF!+VEP1512+#REF!</f>
        <v>#REF!</v>
      </c>
      <c r="VEQ1218" s="241" t="s">
        <v>29</v>
      </c>
      <c r="VER1218" s="242" t="s">
        <v>25</v>
      </c>
      <c r="VES1218" s="243">
        <v>7</v>
      </c>
      <c r="VET1218" s="243">
        <v>2</v>
      </c>
      <c r="VEU1218" s="244" t="s">
        <v>236</v>
      </c>
      <c r="VEV1218" s="245">
        <v>111</v>
      </c>
      <c r="VEW1218" s="246">
        <v>211</v>
      </c>
      <c r="VEX1218" s="247" t="e">
        <f>VEX1235+VEX1277+VEX1308+VEX1324+VEX1346+VEX1378+VEX1394+VEX1415+VEX1430+VEX1460+#REF!+VEX1500+#REF!+VEX1512+#REF!</f>
        <v>#REF!</v>
      </c>
      <c r="VEY1218" s="241" t="s">
        <v>29</v>
      </c>
      <c r="VEZ1218" s="242" t="s">
        <v>25</v>
      </c>
      <c r="VFA1218" s="243">
        <v>7</v>
      </c>
      <c r="VFB1218" s="243">
        <v>2</v>
      </c>
      <c r="VFC1218" s="244" t="s">
        <v>236</v>
      </c>
      <c r="VFD1218" s="245">
        <v>111</v>
      </c>
      <c r="VFE1218" s="246">
        <v>211</v>
      </c>
      <c r="VFF1218" s="247" t="e">
        <f>VFF1235+VFF1277+VFF1308+VFF1324+VFF1346+VFF1378+VFF1394+VFF1415+VFF1430+VFF1460+#REF!+VFF1500+#REF!+VFF1512+#REF!</f>
        <v>#REF!</v>
      </c>
      <c r="VFG1218" s="241" t="s">
        <v>29</v>
      </c>
      <c r="VFH1218" s="242" t="s">
        <v>25</v>
      </c>
      <c r="VFI1218" s="243">
        <v>7</v>
      </c>
      <c r="VFJ1218" s="243">
        <v>2</v>
      </c>
      <c r="VFK1218" s="244" t="s">
        <v>236</v>
      </c>
      <c r="VFL1218" s="245">
        <v>111</v>
      </c>
      <c r="VFM1218" s="246">
        <v>211</v>
      </c>
      <c r="VFN1218" s="247" t="e">
        <f>VFN1235+VFN1277+VFN1308+VFN1324+VFN1346+VFN1378+VFN1394+VFN1415+VFN1430+VFN1460+#REF!+VFN1500+#REF!+VFN1512+#REF!</f>
        <v>#REF!</v>
      </c>
      <c r="VFO1218" s="241" t="s">
        <v>29</v>
      </c>
      <c r="VFP1218" s="242" t="s">
        <v>25</v>
      </c>
      <c r="VFQ1218" s="243">
        <v>7</v>
      </c>
      <c r="VFR1218" s="243">
        <v>2</v>
      </c>
      <c r="VFS1218" s="244" t="s">
        <v>236</v>
      </c>
      <c r="VFT1218" s="245">
        <v>111</v>
      </c>
      <c r="VFU1218" s="246">
        <v>211</v>
      </c>
      <c r="VFV1218" s="247" t="e">
        <f>VFV1235+VFV1277+VFV1308+VFV1324+VFV1346+VFV1378+VFV1394+VFV1415+VFV1430+VFV1460+#REF!+VFV1500+#REF!+VFV1512+#REF!</f>
        <v>#REF!</v>
      </c>
      <c r="VFW1218" s="241" t="s">
        <v>29</v>
      </c>
      <c r="VFX1218" s="242" t="s">
        <v>25</v>
      </c>
      <c r="VFY1218" s="243">
        <v>7</v>
      </c>
      <c r="VFZ1218" s="243">
        <v>2</v>
      </c>
      <c r="VGA1218" s="244" t="s">
        <v>236</v>
      </c>
      <c r="VGB1218" s="245">
        <v>111</v>
      </c>
      <c r="VGC1218" s="246">
        <v>211</v>
      </c>
      <c r="VGD1218" s="247" t="e">
        <f>VGD1235+VGD1277+VGD1308+VGD1324+VGD1346+VGD1378+VGD1394+VGD1415+VGD1430+VGD1460+#REF!+VGD1500+#REF!+VGD1512+#REF!</f>
        <v>#REF!</v>
      </c>
      <c r="VGE1218" s="241" t="s">
        <v>29</v>
      </c>
      <c r="VGF1218" s="242" t="s">
        <v>25</v>
      </c>
      <c r="VGG1218" s="243">
        <v>7</v>
      </c>
      <c r="VGH1218" s="243">
        <v>2</v>
      </c>
      <c r="VGI1218" s="244" t="s">
        <v>236</v>
      </c>
      <c r="VGJ1218" s="245">
        <v>111</v>
      </c>
      <c r="VGK1218" s="246">
        <v>211</v>
      </c>
      <c r="VGL1218" s="247" t="e">
        <f>VGL1235+VGL1277+VGL1308+VGL1324+VGL1346+VGL1378+VGL1394+VGL1415+VGL1430+VGL1460+#REF!+VGL1500+#REF!+VGL1512+#REF!</f>
        <v>#REF!</v>
      </c>
      <c r="VGM1218" s="241" t="s">
        <v>29</v>
      </c>
      <c r="VGN1218" s="242" t="s">
        <v>25</v>
      </c>
      <c r="VGO1218" s="243">
        <v>7</v>
      </c>
      <c r="VGP1218" s="243">
        <v>2</v>
      </c>
      <c r="VGQ1218" s="244" t="s">
        <v>236</v>
      </c>
      <c r="VGR1218" s="245">
        <v>111</v>
      </c>
      <c r="VGS1218" s="246">
        <v>211</v>
      </c>
      <c r="VGT1218" s="247" t="e">
        <f>VGT1235+VGT1277+VGT1308+VGT1324+VGT1346+VGT1378+VGT1394+VGT1415+VGT1430+VGT1460+#REF!+VGT1500+#REF!+VGT1512+#REF!</f>
        <v>#REF!</v>
      </c>
      <c r="VGU1218" s="241" t="s">
        <v>29</v>
      </c>
      <c r="VGV1218" s="242" t="s">
        <v>25</v>
      </c>
      <c r="VGW1218" s="243">
        <v>7</v>
      </c>
      <c r="VGX1218" s="243">
        <v>2</v>
      </c>
      <c r="VGY1218" s="244" t="s">
        <v>236</v>
      </c>
      <c r="VGZ1218" s="245">
        <v>111</v>
      </c>
      <c r="VHA1218" s="246">
        <v>211</v>
      </c>
      <c r="VHB1218" s="247" t="e">
        <f>VHB1235+VHB1277+VHB1308+VHB1324+VHB1346+VHB1378+VHB1394+VHB1415+VHB1430+VHB1460+#REF!+VHB1500+#REF!+VHB1512+#REF!</f>
        <v>#REF!</v>
      </c>
      <c r="VHC1218" s="241" t="s">
        <v>29</v>
      </c>
      <c r="VHD1218" s="242" t="s">
        <v>25</v>
      </c>
      <c r="VHE1218" s="243">
        <v>7</v>
      </c>
      <c r="VHF1218" s="243">
        <v>2</v>
      </c>
      <c r="VHG1218" s="244" t="s">
        <v>236</v>
      </c>
      <c r="VHH1218" s="245">
        <v>111</v>
      </c>
      <c r="VHI1218" s="246">
        <v>211</v>
      </c>
      <c r="VHJ1218" s="247" t="e">
        <f>VHJ1235+VHJ1277+VHJ1308+VHJ1324+VHJ1346+VHJ1378+VHJ1394+VHJ1415+VHJ1430+VHJ1460+#REF!+VHJ1500+#REF!+VHJ1512+#REF!</f>
        <v>#REF!</v>
      </c>
      <c r="VHK1218" s="241" t="s">
        <v>29</v>
      </c>
      <c r="VHL1218" s="242" t="s">
        <v>25</v>
      </c>
      <c r="VHM1218" s="243">
        <v>7</v>
      </c>
      <c r="VHN1218" s="243">
        <v>2</v>
      </c>
      <c r="VHO1218" s="244" t="s">
        <v>236</v>
      </c>
      <c r="VHP1218" s="245">
        <v>111</v>
      </c>
      <c r="VHQ1218" s="246">
        <v>211</v>
      </c>
      <c r="VHR1218" s="247" t="e">
        <f>VHR1235+VHR1277+VHR1308+VHR1324+VHR1346+VHR1378+VHR1394+VHR1415+VHR1430+VHR1460+#REF!+VHR1500+#REF!+VHR1512+#REF!</f>
        <v>#REF!</v>
      </c>
      <c r="VHS1218" s="241" t="s">
        <v>29</v>
      </c>
      <c r="VHT1218" s="242" t="s">
        <v>25</v>
      </c>
      <c r="VHU1218" s="243">
        <v>7</v>
      </c>
      <c r="VHV1218" s="243">
        <v>2</v>
      </c>
      <c r="VHW1218" s="244" t="s">
        <v>236</v>
      </c>
      <c r="VHX1218" s="245">
        <v>111</v>
      </c>
      <c r="VHY1218" s="246">
        <v>211</v>
      </c>
      <c r="VHZ1218" s="247" t="e">
        <f>VHZ1235+VHZ1277+VHZ1308+VHZ1324+VHZ1346+VHZ1378+VHZ1394+VHZ1415+VHZ1430+VHZ1460+#REF!+VHZ1500+#REF!+VHZ1512+#REF!</f>
        <v>#REF!</v>
      </c>
      <c r="VIA1218" s="241" t="s">
        <v>29</v>
      </c>
      <c r="VIB1218" s="242" t="s">
        <v>25</v>
      </c>
      <c r="VIC1218" s="243">
        <v>7</v>
      </c>
      <c r="VID1218" s="243">
        <v>2</v>
      </c>
      <c r="VIE1218" s="244" t="s">
        <v>236</v>
      </c>
      <c r="VIF1218" s="245">
        <v>111</v>
      </c>
      <c r="VIG1218" s="246">
        <v>211</v>
      </c>
      <c r="VIH1218" s="247" t="e">
        <f>VIH1235+VIH1277+VIH1308+VIH1324+VIH1346+VIH1378+VIH1394+VIH1415+VIH1430+VIH1460+#REF!+VIH1500+#REF!+VIH1512+#REF!</f>
        <v>#REF!</v>
      </c>
      <c r="VII1218" s="241" t="s">
        <v>29</v>
      </c>
      <c r="VIJ1218" s="242" t="s">
        <v>25</v>
      </c>
      <c r="VIK1218" s="243">
        <v>7</v>
      </c>
      <c r="VIL1218" s="243">
        <v>2</v>
      </c>
      <c r="VIM1218" s="244" t="s">
        <v>236</v>
      </c>
      <c r="VIN1218" s="245">
        <v>111</v>
      </c>
      <c r="VIO1218" s="246">
        <v>211</v>
      </c>
      <c r="VIP1218" s="247" t="e">
        <f>VIP1235+VIP1277+VIP1308+VIP1324+VIP1346+VIP1378+VIP1394+VIP1415+VIP1430+VIP1460+#REF!+VIP1500+#REF!+VIP1512+#REF!</f>
        <v>#REF!</v>
      </c>
      <c r="VIQ1218" s="241" t="s">
        <v>29</v>
      </c>
      <c r="VIR1218" s="242" t="s">
        <v>25</v>
      </c>
      <c r="VIS1218" s="243">
        <v>7</v>
      </c>
      <c r="VIT1218" s="243">
        <v>2</v>
      </c>
      <c r="VIU1218" s="244" t="s">
        <v>236</v>
      </c>
      <c r="VIV1218" s="245">
        <v>111</v>
      </c>
      <c r="VIW1218" s="246">
        <v>211</v>
      </c>
      <c r="VIX1218" s="247" t="e">
        <f>VIX1235+VIX1277+VIX1308+VIX1324+VIX1346+VIX1378+VIX1394+VIX1415+VIX1430+VIX1460+#REF!+VIX1500+#REF!+VIX1512+#REF!</f>
        <v>#REF!</v>
      </c>
      <c r="VIY1218" s="241" t="s">
        <v>29</v>
      </c>
      <c r="VIZ1218" s="242" t="s">
        <v>25</v>
      </c>
      <c r="VJA1218" s="243">
        <v>7</v>
      </c>
      <c r="VJB1218" s="243">
        <v>2</v>
      </c>
      <c r="VJC1218" s="244" t="s">
        <v>236</v>
      </c>
      <c r="VJD1218" s="245">
        <v>111</v>
      </c>
      <c r="VJE1218" s="246">
        <v>211</v>
      </c>
      <c r="VJF1218" s="247" t="e">
        <f>VJF1235+VJF1277+VJF1308+VJF1324+VJF1346+VJF1378+VJF1394+VJF1415+VJF1430+VJF1460+#REF!+VJF1500+#REF!+VJF1512+#REF!</f>
        <v>#REF!</v>
      </c>
      <c r="VJG1218" s="241" t="s">
        <v>29</v>
      </c>
      <c r="VJH1218" s="242" t="s">
        <v>25</v>
      </c>
      <c r="VJI1218" s="243">
        <v>7</v>
      </c>
      <c r="VJJ1218" s="243">
        <v>2</v>
      </c>
      <c r="VJK1218" s="244" t="s">
        <v>236</v>
      </c>
      <c r="VJL1218" s="245">
        <v>111</v>
      </c>
      <c r="VJM1218" s="246">
        <v>211</v>
      </c>
      <c r="VJN1218" s="247" t="e">
        <f>VJN1235+VJN1277+VJN1308+VJN1324+VJN1346+VJN1378+VJN1394+VJN1415+VJN1430+VJN1460+#REF!+VJN1500+#REF!+VJN1512+#REF!</f>
        <v>#REF!</v>
      </c>
      <c r="VJO1218" s="241" t="s">
        <v>29</v>
      </c>
      <c r="VJP1218" s="242" t="s">
        <v>25</v>
      </c>
      <c r="VJQ1218" s="243">
        <v>7</v>
      </c>
      <c r="VJR1218" s="243">
        <v>2</v>
      </c>
      <c r="VJS1218" s="244" t="s">
        <v>236</v>
      </c>
      <c r="VJT1218" s="245">
        <v>111</v>
      </c>
      <c r="VJU1218" s="246">
        <v>211</v>
      </c>
      <c r="VJV1218" s="247" t="e">
        <f>VJV1235+VJV1277+VJV1308+VJV1324+VJV1346+VJV1378+VJV1394+VJV1415+VJV1430+VJV1460+#REF!+VJV1500+#REF!+VJV1512+#REF!</f>
        <v>#REF!</v>
      </c>
      <c r="VJW1218" s="241" t="s">
        <v>29</v>
      </c>
      <c r="VJX1218" s="242" t="s">
        <v>25</v>
      </c>
      <c r="VJY1218" s="243">
        <v>7</v>
      </c>
      <c r="VJZ1218" s="243">
        <v>2</v>
      </c>
      <c r="VKA1218" s="244" t="s">
        <v>236</v>
      </c>
      <c r="VKB1218" s="245">
        <v>111</v>
      </c>
      <c r="VKC1218" s="246">
        <v>211</v>
      </c>
      <c r="VKD1218" s="247" t="e">
        <f>VKD1235+VKD1277+VKD1308+VKD1324+VKD1346+VKD1378+VKD1394+VKD1415+VKD1430+VKD1460+#REF!+VKD1500+#REF!+VKD1512+#REF!</f>
        <v>#REF!</v>
      </c>
      <c r="VKE1218" s="241" t="s">
        <v>29</v>
      </c>
      <c r="VKF1218" s="242" t="s">
        <v>25</v>
      </c>
      <c r="VKG1218" s="243">
        <v>7</v>
      </c>
      <c r="VKH1218" s="243">
        <v>2</v>
      </c>
      <c r="VKI1218" s="244" t="s">
        <v>236</v>
      </c>
      <c r="VKJ1218" s="245">
        <v>111</v>
      </c>
      <c r="VKK1218" s="246">
        <v>211</v>
      </c>
      <c r="VKL1218" s="247" t="e">
        <f>VKL1235+VKL1277+VKL1308+VKL1324+VKL1346+VKL1378+VKL1394+VKL1415+VKL1430+VKL1460+#REF!+VKL1500+#REF!+VKL1512+#REF!</f>
        <v>#REF!</v>
      </c>
      <c r="VKM1218" s="241" t="s">
        <v>29</v>
      </c>
      <c r="VKN1218" s="242" t="s">
        <v>25</v>
      </c>
      <c r="VKO1218" s="243">
        <v>7</v>
      </c>
      <c r="VKP1218" s="243">
        <v>2</v>
      </c>
      <c r="VKQ1218" s="244" t="s">
        <v>236</v>
      </c>
      <c r="VKR1218" s="245">
        <v>111</v>
      </c>
      <c r="VKS1218" s="246">
        <v>211</v>
      </c>
      <c r="VKT1218" s="247" t="e">
        <f>VKT1235+VKT1277+VKT1308+VKT1324+VKT1346+VKT1378+VKT1394+VKT1415+VKT1430+VKT1460+#REF!+VKT1500+#REF!+VKT1512+#REF!</f>
        <v>#REF!</v>
      </c>
      <c r="VKU1218" s="241" t="s">
        <v>29</v>
      </c>
      <c r="VKV1218" s="242" t="s">
        <v>25</v>
      </c>
      <c r="VKW1218" s="243">
        <v>7</v>
      </c>
      <c r="VKX1218" s="243">
        <v>2</v>
      </c>
      <c r="VKY1218" s="244" t="s">
        <v>236</v>
      </c>
      <c r="VKZ1218" s="245">
        <v>111</v>
      </c>
      <c r="VLA1218" s="246">
        <v>211</v>
      </c>
      <c r="VLB1218" s="247" t="e">
        <f>VLB1235+VLB1277+VLB1308+VLB1324+VLB1346+VLB1378+VLB1394+VLB1415+VLB1430+VLB1460+#REF!+VLB1500+#REF!+VLB1512+#REF!</f>
        <v>#REF!</v>
      </c>
      <c r="VLC1218" s="241" t="s">
        <v>29</v>
      </c>
      <c r="VLD1218" s="242" t="s">
        <v>25</v>
      </c>
      <c r="VLE1218" s="243">
        <v>7</v>
      </c>
      <c r="VLF1218" s="243">
        <v>2</v>
      </c>
      <c r="VLG1218" s="244" t="s">
        <v>236</v>
      </c>
      <c r="VLH1218" s="245">
        <v>111</v>
      </c>
      <c r="VLI1218" s="246">
        <v>211</v>
      </c>
      <c r="VLJ1218" s="247" t="e">
        <f>VLJ1235+VLJ1277+VLJ1308+VLJ1324+VLJ1346+VLJ1378+VLJ1394+VLJ1415+VLJ1430+VLJ1460+#REF!+VLJ1500+#REF!+VLJ1512+#REF!</f>
        <v>#REF!</v>
      </c>
      <c r="VLK1218" s="241" t="s">
        <v>29</v>
      </c>
      <c r="VLL1218" s="242" t="s">
        <v>25</v>
      </c>
      <c r="VLM1218" s="243">
        <v>7</v>
      </c>
      <c r="VLN1218" s="243">
        <v>2</v>
      </c>
      <c r="VLO1218" s="244" t="s">
        <v>236</v>
      </c>
      <c r="VLP1218" s="245">
        <v>111</v>
      </c>
      <c r="VLQ1218" s="246">
        <v>211</v>
      </c>
      <c r="VLR1218" s="247" t="e">
        <f>VLR1235+VLR1277+VLR1308+VLR1324+VLR1346+VLR1378+VLR1394+VLR1415+VLR1430+VLR1460+#REF!+VLR1500+#REF!+VLR1512+#REF!</f>
        <v>#REF!</v>
      </c>
      <c r="VLS1218" s="241" t="s">
        <v>29</v>
      </c>
      <c r="VLT1218" s="242" t="s">
        <v>25</v>
      </c>
      <c r="VLU1218" s="243">
        <v>7</v>
      </c>
      <c r="VLV1218" s="243">
        <v>2</v>
      </c>
      <c r="VLW1218" s="244" t="s">
        <v>236</v>
      </c>
      <c r="VLX1218" s="245">
        <v>111</v>
      </c>
      <c r="VLY1218" s="246">
        <v>211</v>
      </c>
      <c r="VLZ1218" s="247" t="e">
        <f>VLZ1235+VLZ1277+VLZ1308+VLZ1324+VLZ1346+VLZ1378+VLZ1394+VLZ1415+VLZ1430+VLZ1460+#REF!+VLZ1500+#REF!+VLZ1512+#REF!</f>
        <v>#REF!</v>
      </c>
      <c r="VMA1218" s="241" t="s">
        <v>29</v>
      </c>
      <c r="VMB1218" s="242" t="s">
        <v>25</v>
      </c>
      <c r="VMC1218" s="243">
        <v>7</v>
      </c>
      <c r="VMD1218" s="243">
        <v>2</v>
      </c>
      <c r="VME1218" s="244" t="s">
        <v>236</v>
      </c>
      <c r="VMF1218" s="245">
        <v>111</v>
      </c>
      <c r="VMG1218" s="246">
        <v>211</v>
      </c>
      <c r="VMH1218" s="247" t="e">
        <f>VMH1235+VMH1277+VMH1308+VMH1324+VMH1346+VMH1378+VMH1394+VMH1415+VMH1430+VMH1460+#REF!+VMH1500+#REF!+VMH1512+#REF!</f>
        <v>#REF!</v>
      </c>
      <c r="VMI1218" s="241" t="s">
        <v>29</v>
      </c>
      <c r="VMJ1218" s="242" t="s">
        <v>25</v>
      </c>
      <c r="VMK1218" s="243">
        <v>7</v>
      </c>
      <c r="VML1218" s="243">
        <v>2</v>
      </c>
      <c r="VMM1218" s="244" t="s">
        <v>236</v>
      </c>
      <c r="VMN1218" s="245">
        <v>111</v>
      </c>
      <c r="VMO1218" s="246">
        <v>211</v>
      </c>
      <c r="VMP1218" s="247" t="e">
        <f>VMP1235+VMP1277+VMP1308+VMP1324+VMP1346+VMP1378+VMP1394+VMP1415+VMP1430+VMP1460+#REF!+VMP1500+#REF!+VMP1512+#REF!</f>
        <v>#REF!</v>
      </c>
      <c r="VMQ1218" s="241" t="s">
        <v>29</v>
      </c>
      <c r="VMR1218" s="242" t="s">
        <v>25</v>
      </c>
      <c r="VMS1218" s="243">
        <v>7</v>
      </c>
      <c r="VMT1218" s="243">
        <v>2</v>
      </c>
      <c r="VMU1218" s="244" t="s">
        <v>236</v>
      </c>
      <c r="VMV1218" s="245">
        <v>111</v>
      </c>
      <c r="VMW1218" s="246">
        <v>211</v>
      </c>
      <c r="VMX1218" s="247" t="e">
        <f>VMX1235+VMX1277+VMX1308+VMX1324+VMX1346+VMX1378+VMX1394+VMX1415+VMX1430+VMX1460+#REF!+VMX1500+#REF!+VMX1512+#REF!</f>
        <v>#REF!</v>
      </c>
      <c r="VMY1218" s="241" t="s">
        <v>29</v>
      </c>
      <c r="VMZ1218" s="242" t="s">
        <v>25</v>
      </c>
      <c r="VNA1218" s="243">
        <v>7</v>
      </c>
      <c r="VNB1218" s="243">
        <v>2</v>
      </c>
      <c r="VNC1218" s="244" t="s">
        <v>236</v>
      </c>
      <c r="VND1218" s="245">
        <v>111</v>
      </c>
      <c r="VNE1218" s="246">
        <v>211</v>
      </c>
      <c r="VNF1218" s="247" t="e">
        <f>VNF1235+VNF1277+VNF1308+VNF1324+VNF1346+VNF1378+VNF1394+VNF1415+VNF1430+VNF1460+#REF!+VNF1500+#REF!+VNF1512+#REF!</f>
        <v>#REF!</v>
      </c>
      <c r="VNG1218" s="241" t="s">
        <v>29</v>
      </c>
      <c r="VNH1218" s="242" t="s">
        <v>25</v>
      </c>
      <c r="VNI1218" s="243">
        <v>7</v>
      </c>
      <c r="VNJ1218" s="243">
        <v>2</v>
      </c>
      <c r="VNK1218" s="244" t="s">
        <v>236</v>
      </c>
      <c r="VNL1218" s="245">
        <v>111</v>
      </c>
      <c r="VNM1218" s="246">
        <v>211</v>
      </c>
      <c r="VNN1218" s="247" t="e">
        <f>VNN1235+VNN1277+VNN1308+VNN1324+VNN1346+VNN1378+VNN1394+VNN1415+VNN1430+VNN1460+#REF!+VNN1500+#REF!+VNN1512+#REF!</f>
        <v>#REF!</v>
      </c>
      <c r="VNO1218" s="241" t="s">
        <v>29</v>
      </c>
      <c r="VNP1218" s="242" t="s">
        <v>25</v>
      </c>
      <c r="VNQ1218" s="243">
        <v>7</v>
      </c>
      <c r="VNR1218" s="243">
        <v>2</v>
      </c>
      <c r="VNS1218" s="244" t="s">
        <v>236</v>
      </c>
      <c r="VNT1218" s="245">
        <v>111</v>
      </c>
      <c r="VNU1218" s="246">
        <v>211</v>
      </c>
      <c r="VNV1218" s="247" t="e">
        <f>VNV1235+VNV1277+VNV1308+VNV1324+VNV1346+VNV1378+VNV1394+VNV1415+VNV1430+VNV1460+#REF!+VNV1500+#REF!+VNV1512+#REF!</f>
        <v>#REF!</v>
      </c>
      <c r="VNW1218" s="241" t="s">
        <v>29</v>
      </c>
      <c r="VNX1218" s="242" t="s">
        <v>25</v>
      </c>
      <c r="VNY1218" s="243">
        <v>7</v>
      </c>
      <c r="VNZ1218" s="243">
        <v>2</v>
      </c>
      <c r="VOA1218" s="244" t="s">
        <v>236</v>
      </c>
      <c r="VOB1218" s="245">
        <v>111</v>
      </c>
      <c r="VOC1218" s="246">
        <v>211</v>
      </c>
      <c r="VOD1218" s="247" t="e">
        <f>VOD1235+VOD1277+VOD1308+VOD1324+VOD1346+VOD1378+VOD1394+VOD1415+VOD1430+VOD1460+#REF!+VOD1500+#REF!+VOD1512+#REF!</f>
        <v>#REF!</v>
      </c>
      <c r="VOE1218" s="241" t="s">
        <v>29</v>
      </c>
      <c r="VOF1218" s="242" t="s">
        <v>25</v>
      </c>
      <c r="VOG1218" s="243">
        <v>7</v>
      </c>
      <c r="VOH1218" s="243">
        <v>2</v>
      </c>
      <c r="VOI1218" s="244" t="s">
        <v>236</v>
      </c>
      <c r="VOJ1218" s="245">
        <v>111</v>
      </c>
      <c r="VOK1218" s="246">
        <v>211</v>
      </c>
      <c r="VOL1218" s="247" t="e">
        <f>VOL1235+VOL1277+VOL1308+VOL1324+VOL1346+VOL1378+VOL1394+VOL1415+VOL1430+VOL1460+#REF!+VOL1500+#REF!+VOL1512+#REF!</f>
        <v>#REF!</v>
      </c>
      <c r="VOM1218" s="241" t="s">
        <v>29</v>
      </c>
      <c r="VON1218" s="242" t="s">
        <v>25</v>
      </c>
      <c r="VOO1218" s="243">
        <v>7</v>
      </c>
      <c r="VOP1218" s="243">
        <v>2</v>
      </c>
      <c r="VOQ1218" s="244" t="s">
        <v>236</v>
      </c>
      <c r="VOR1218" s="245">
        <v>111</v>
      </c>
      <c r="VOS1218" s="246">
        <v>211</v>
      </c>
      <c r="VOT1218" s="247" t="e">
        <f>VOT1235+VOT1277+VOT1308+VOT1324+VOT1346+VOT1378+VOT1394+VOT1415+VOT1430+VOT1460+#REF!+VOT1500+#REF!+VOT1512+#REF!</f>
        <v>#REF!</v>
      </c>
      <c r="VOU1218" s="241" t="s">
        <v>29</v>
      </c>
      <c r="VOV1218" s="242" t="s">
        <v>25</v>
      </c>
      <c r="VOW1218" s="243">
        <v>7</v>
      </c>
      <c r="VOX1218" s="243">
        <v>2</v>
      </c>
      <c r="VOY1218" s="244" t="s">
        <v>236</v>
      </c>
      <c r="VOZ1218" s="245">
        <v>111</v>
      </c>
      <c r="VPA1218" s="246">
        <v>211</v>
      </c>
      <c r="VPB1218" s="247" t="e">
        <f>VPB1235+VPB1277+VPB1308+VPB1324+VPB1346+VPB1378+VPB1394+VPB1415+VPB1430+VPB1460+#REF!+VPB1500+#REF!+VPB1512+#REF!</f>
        <v>#REF!</v>
      </c>
      <c r="VPC1218" s="241" t="s">
        <v>29</v>
      </c>
      <c r="VPD1218" s="242" t="s">
        <v>25</v>
      </c>
      <c r="VPE1218" s="243">
        <v>7</v>
      </c>
      <c r="VPF1218" s="243">
        <v>2</v>
      </c>
      <c r="VPG1218" s="244" t="s">
        <v>236</v>
      </c>
      <c r="VPH1218" s="245">
        <v>111</v>
      </c>
      <c r="VPI1218" s="246">
        <v>211</v>
      </c>
      <c r="VPJ1218" s="247" t="e">
        <f>VPJ1235+VPJ1277+VPJ1308+VPJ1324+VPJ1346+VPJ1378+VPJ1394+VPJ1415+VPJ1430+VPJ1460+#REF!+VPJ1500+#REF!+VPJ1512+#REF!</f>
        <v>#REF!</v>
      </c>
      <c r="VPK1218" s="241" t="s">
        <v>29</v>
      </c>
      <c r="VPL1218" s="242" t="s">
        <v>25</v>
      </c>
      <c r="VPM1218" s="243">
        <v>7</v>
      </c>
      <c r="VPN1218" s="243">
        <v>2</v>
      </c>
      <c r="VPO1218" s="244" t="s">
        <v>236</v>
      </c>
      <c r="VPP1218" s="245">
        <v>111</v>
      </c>
      <c r="VPQ1218" s="246">
        <v>211</v>
      </c>
      <c r="VPR1218" s="247" t="e">
        <f>VPR1235+VPR1277+VPR1308+VPR1324+VPR1346+VPR1378+VPR1394+VPR1415+VPR1430+VPR1460+#REF!+VPR1500+#REF!+VPR1512+#REF!</f>
        <v>#REF!</v>
      </c>
      <c r="VPS1218" s="241" t="s">
        <v>29</v>
      </c>
      <c r="VPT1218" s="242" t="s">
        <v>25</v>
      </c>
      <c r="VPU1218" s="243">
        <v>7</v>
      </c>
      <c r="VPV1218" s="243">
        <v>2</v>
      </c>
      <c r="VPW1218" s="244" t="s">
        <v>236</v>
      </c>
      <c r="VPX1218" s="245">
        <v>111</v>
      </c>
      <c r="VPY1218" s="246">
        <v>211</v>
      </c>
      <c r="VPZ1218" s="247" t="e">
        <f>VPZ1235+VPZ1277+VPZ1308+VPZ1324+VPZ1346+VPZ1378+VPZ1394+VPZ1415+VPZ1430+VPZ1460+#REF!+VPZ1500+#REF!+VPZ1512+#REF!</f>
        <v>#REF!</v>
      </c>
      <c r="VQA1218" s="241" t="s">
        <v>29</v>
      </c>
      <c r="VQB1218" s="242" t="s">
        <v>25</v>
      </c>
      <c r="VQC1218" s="243">
        <v>7</v>
      </c>
      <c r="VQD1218" s="243">
        <v>2</v>
      </c>
      <c r="VQE1218" s="244" t="s">
        <v>236</v>
      </c>
      <c r="VQF1218" s="245">
        <v>111</v>
      </c>
      <c r="VQG1218" s="246">
        <v>211</v>
      </c>
      <c r="VQH1218" s="247" t="e">
        <f>VQH1235+VQH1277+VQH1308+VQH1324+VQH1346+VQH1378+VQH1394+VQH1415+VQH1430+VQH1460+#REF!+VQH1500+#REF!+VQH1512+#REF!</f>
        <v>#REF!</v>
      </c>
      <c r="VQI1218" s="241" t="s">
        <v>29</v>
      </c>
      <c r="VQJ1218" s="242" t="s">
        <v>25</v>
      </c>
      <c r="VQK1218" s="243">
        <v>7</v>
      </c>
      <c r="VQL1218" s="243">
        <v>2</v>
      </c>
      <c r="VQM1218" s="244" t="s">
        <v>236</v>
      </c>
      <c r="VQN1218" s="245">
        <v>111</v>
      </c>
      <c r="VQO1218" s="246">
        <v>211</v>
      </c>
      <c r="VQP1218" s="247" t="e">
        <f>VQP1235+VQP1277+VQP1308+VQP1324+VQP1346+VQP1378+VQP1394+VQP1415+VQP1430+VQP1460+#REF!+VQP1500+#REF!+VQP1512+#REF!</f>
        <v>#REF!</v>
      </c>
      <c r="VQQ1218" s="241" t="s">
        <v>29</v>
      </c>
      <c r="VQR1218" s="242" t="s">
        <v>25</v>
      </c>
      <c r="VQS1218" s="243">
        <v>7</v>
      </c>
      <c r="VQT1218" s="243">
        <v>2</v>
      </c>
      <c r="VQU1218" s="244" t="s">
        <v>236</v>
      </c>
      <c r="VQV1218" s="245">
        <v>111</v>
      </c>
      <c r="VQW1218" s="246">
        <v>211</v>
      </c>
      <c r="VQX1218" s="247" t="e">
        <f>VQX1235+VQX1277+VQX1308+VQX1324+VQX1346+VQX1378+VQX1394+VQX1415+VQX1430+VQX1460+#REF!+VQX1500+#REF!+VQX1512+#REF!</f>
        <v>#REF!</v>
      </c>
      <c r="VQY1218" s="241" t="s">
        <v>29</v>
      </c>
      <c r="VQZ1218" s="242" t="s">
        <v>25</v>
      </c>
      <c r="VRA1218" s="243">
        <v>7</v>
      </c>
      <c r="VRB1218" s="243">
        <v>2</v>
      </c>
      <c r="VRC1218" s="244" t="s">
        <v>236</v>
      </c>
      <c r="VRD1218" s="245">
        <v>111</v>
      </c>
      <c r="VRE1218" s="246">
        <v>211</v>
      </c>
      <c r="VRF1218" s="247" t="e">
        <f>VRF1235+VRF1277+VRF1308+VRF1324+VRF1346+VRF1378+VRF1394+VRF1415+VRF1430+VRF1460+#REF!+VRF1500+#REF!+VRF1512+#REF!</f>
        <v>#REF!</v>
      </c>
      <c r="VRG1218" s="241" t="s">
        <v>29</v>
      </c>
      <c r="VRH1218" s="242" t="s">
        <v>25</v>
      </c>
      <c r="VRI1218" s="243">
        <v>7</v>
      </c>
      <c r="VRJ1218" s="243">
        <v>2</v>
      </c>
      <c r="VRK1218" s="244" t="s">
        <v>236</v>
      </c>
      <c r="VRL1218" s="245">
        <v>111</v>
      </c>
      <c r="VRM1218" s="246">
        <v>211</v>
      </c>
      <c r="VRN1218" s="247" t="e">
        <f>VRN1235+VRN1277+VRN1308+VRN1324+VRN1346+VRN1378+VRN1394+VRN1415+VRN1430+VRN1460+#REF!+VRN1500+#REF!+VRN1512+#REF!</f>
        <v>#REF!</v>
      </c>
      <c r="VRO1218" s="241" t="s">
        <v>29</v>
      </c>
      <c r="VRP1218" s="242" t="s">
        <v>25</v>
      </c>
      <c r="VRQ1218" s="243">
        <v>7</v>
      </c>
      <c r="VRR1218" s="243">
        <v>2</v>
      </c>
      <c r="VRS1218" s="244" t="s">
        <v>236</v>
      </c>
      <c r="VRT1218" s="245">
        <v>111</v>
      </c>
      <c r="VRU1218" s="246">
        <v>211</v>
      </c>
      <c r="VRV1218" s="247" t="e">
        <f>VRV1235+VRV1277+VRV1308+VRV1324+VRV1346+VRV1378+VRV1394+VRV1415+VRV1430+VRV1460+#REF!+VRV1500+#REF!+VRV1512+#REF!</f>
        <v>#REF!</v>
      </c>
      <c r="VRW1218" s="241" t="s">
        <v>29</v>
      </c>
      <c r="VRX1218" s="242" t="s">
        <v>25</v>
      </c>
      <c r="VRY1218" s="243">
        <v>7</v>
      </c>
      <c r="VRZ1218" s="243">
        <v>2</v>
      </c>
      <c r="VSA1218" s="244" t="s">
        <v>236</v>
      </c>
      <c r="VSB1218" s="245">
        <v>111</v>
      </c>
      <c r="VSC1218" s="246">
        <v>211</v>
      </c>
      <c r="VSD1218" s="247" t="e">
        <f>VSD1235+VSD1277+VSD1308+VSD1324+VSD1346+VSD1378+VSD1394+VSD1415+VSD1430+VSD1460+#REF!+VSD1500+#REF!+VSD1512+#REF!</f>
        <v>#REF!</v>
      </c>
      <c r="VSE1218" s="241" t="s">
        <v>29</v>
      </c>
      <c r="VSF1218" s="242" t="s">
        <v>25</v>
      </c>
      <c r="VSG1218" s="243">
        <v>7</v>
      </c>
      <c r="VSH1218" s="243">
        <v>2</v>
      </c>
      <c r="VSI1218" s="244" t="s">
        <v>236</v>
      </c>
      <c r="VSJ1218" s="245">
        <v>111</v>
      </c>
      <c r="VSK1218" s="246">
        <v>211</v>
      </c>
      <c r="VSL1218" s="247" t="e">
        <f>VSL1235+VSL1277+VSL1308+VSL1324+VSL1346+VSL1378+VSL1394+VSL1415+VSL1430+VSL1460+#REF!+VSL1500+#REF!+VSL1512+#REF!</f>
        <v>#REF!</v>
      </c>
      <c r="VSM1218" s="241" t="s">
        <v>29</v>
      </c>
      <c r="VSN1218" s="242" t="s">
        <v>25</v>
      </c>
      <c r="VSO1218" s="243">
        <v>7</v>
      </c>
      <c r="VSP1218" s="243">
        <v>2</v>
      </c>
      <c r="VSQ1218" s="244" t="s">
        <v>236</v>
      </c>
      <c r="VSR1218" s="245">
        <v>111</v>
      </c>
      <c r="VSS1218" s="246">
        <v>211</v>
      </c>
      <c r="VST1218" s="247" t="e">
        <f>VST1235+VST1277+VST1308+VST1324+VST1346+VST1378+VST1394+VST1415+VST1430+VST1460+#REF!+VST1500+#REF!+VST1512+#REF!</f>
        <v>#REF!</v>
      </c>
      <c r="VSU1218" s="241" t="s">
        <v>29</v>
      </c>
      <c r="VSV1218" s="242" t="s">
        <v>25</v>
      </c>
      <c r="VSW1218" s="243">
        <v>7</v>
      </c>
      <c r="VSX1218" s="243">
        <v>2</v>
      </c>
      <c r="VSY1218" s="244" t="s">
        <v>236</v>
      </c>
      <c r="VSZ1218" s="245">
        <v>111</v>
      </c>
      <c r="VTA1218" s="246">
        <v>211</v>
      </c>
      <c r="VTB1218" s="247" t="e">
        <f>VTB1235+VTB1277+VTB1308+VTB1324+VTB1346+VTB1378+VTB1394+VTB1415+VTB1430+VTB1460+#REF!+VTB1500+#REF!+VTB1512+#REF!</f>
        <v>#REF!</v>
      </c>
      <c r="VTC1218" s="241" t="s">
        <v>29</v>
      </c>
      <c r="VTD1218" s="242" t="s">
        <v>25</v>
      </c>
      <c r="VTE1218" s="243">
        <v>7</v>
      </c>
      <c r="VTF1218" s="243">
        <v>2</v>
      </c>
      <c r="VTG1218" s="244" t="s">
        <v>236</v>
      </c>
      <c r="VTH1218" s="245">
        <v>111</v>
      </c>
      <c r="VTI1218" s="246">
        <v>211</v>
      </c>
      <c r="VTJ1218" s="247" t="e">
        <f>VTJ1235+VTJ1277+VTJ1308+VTJ1324+VTJ1346+VTJ1378+VTJ1394+VTJ1415+VTJ1430+VTJ1460+#REF!+VTJ1500+#REF!+VTJ1512+#REF!</f>
        <v>#REF!</v>
      </c>
      <c r="VTK1218" s="241" t="s">
        <v>29</v>
      </c>
      <c r="VTL1218" s="242" t="s">
        <v>25</v>
      </c>
      <c r="VTM1218" s="243">
        <v>7</v>
      </c>
      <c r="VTN1218" s="243">
        <v>2</v>
      </c>
      <c r="VTO1218" s="244" t="s">
        <v>236</v>
      </c>
      <c r="VTP1218" s="245">
        <v>111</v>
      </c>
      <c r="VTQ1218" s="246">
        <v>211</v>
      </c>
      <c r="VTR1218" s="247" t="e">
        <f>VTR1235+VTR1277+VTR1308+VTR1324+VTR1346+VTR1378+VTR1394+VTR1415+VTR1430+VTR1460+#REF!+VTR1500+#REF!+VTR1512+#REF!</f>
        <v>#REF!</v>
      </c>
      <c r="VTS1218" s="241" t="s">
        <v>29</v>
      </c>
      <c r="VTT1218" s="242" t="s">
        <v>25</v>
      </c>
      <c r="VTU1218" s="243">
        <v>7</v>
      </c>
      <c r="VTV1218" s="243">
        <v>2</v>
      </c>
      <c r="VTW1218" s="244" t="s">
        <v>236</v>
      </c>
      <c r="VTX1218" s="245">
        <v>111</v>
      </c>
      <c r="VTY1218" s="246">
        <v>211</v>
      </c>
      <c r="VTZ1218" s="247" t="e">
        <f>VTZ1235+VTZ1277+VTZ1308+VTZ1324+VTZ1346+VTZ1378+VTZ1394+VTZ1415+VTZ1430+VTZ1460+#REF!+VTZ1500+#REF!+VTZ1512+#REF!</f>
        <v>#REF!</v>
      </c>
      <c r="VUA1218" s="241" t="s">
        <v>29</v>
      </c>
      <c r="VUB1218" s="242" t="s">
        <v>25</v>
      </c>
      <c r="VUC1218" s="243">
        <v>7</v>
      </c>
      <c r="VUD1218" s="243">
        <v>2</v>
      </c>
      <c r="VUE1218" s="244" t="s">
        <v>236</v>
      </c>
      <c r="VUF1218" s="245">
        <v>111</v>
      </c>
      <c r="VUG1218" s="246">
        <v>211</v>
      </c>
      <c r="VUH1218" s="247" t="e">
        <f>VUH1235+VUH1277+VUH1308+VUH1324+VUH1346+VUH1378+VUH1394+VUH1415+VUH1430+VUH1460+#REF!+VUH1500+#REF!+VUH1512+#REF!</f>
        <v>#REF!</v>
      </c>
      <c r="VUI1218" s="241" t="s">
        <v>29</v>
      </c>
      <c r="VUJ1218" s="242" t="s">
        <v>25</v>
      </c>
      <c r="VUK1218" s="243">
        <v>7</v>
      </c>
      <c r="VUL1218" s="243">
        <v>2</v>
      </c>
      <c r="VUM1218" s="244" t="s">
        <v>236</v>
      </c>
      <c r="VUN1218" s="245">
        <v>111</v>
      </c>
      <c r="VUO1218" s="246">
        <v>211</v>
      </c>
      <c r="VUP1218" s="247" t="e">
        <f>VUP1235+VUP1277+VUP1308+VUP1324+VUP1346+VUP1378+VUP1394+VUP1415+VUP1430+VUP1460+#REF!+VUP1500+#REF!+VUP1512+#REF!</f>
        <v>#REF!</v>
      </c>
      <c r="VUQ1218" s="241" t="s">
        <v>29</v>
      </c>
      <c r="VUR1218" s="242" t="s">
        <v>25</v>
      </c>
      <c r="VUS1218" s="243">
        <v>7</v>
      </c>
      <c r="VUT1218" s="243">
        <v>2</v>
      </c>
      <c r="VUU1218" s="244" t="s">
        <v>236</v>
      </c>
      <c r="VUV1218" s="245">
        <v>111</v>
      </c>
      <c r="VUW1218" s="246">
        <v>211</v>
      </c>
      <c r="VUX1218" s="247" t="e">
        <f>VUX1235+VUX1277+VUX1308+VUX1324+VUX1346+VUX1378+VUX1394+VUX1415+VUX1430+VUX1460+#REF!+VUX1500+#REF!+VUX1512+#REF!</f>
        <v>#REF!</v>
      </c>
      <c r="VUY1218" s="241" t="s">
        <v>29</v>
      </c>
      <c r="VUZ1218" s="242" t="s">
        <v>25</v>
      </c>
      <c r="VVA1218" s="243">
        <v>7</v>
      </c>
      <c r="VVB1218" s="243">
        <v>2</v>
      </c>
      <c r="VVC1218" s="244" t="s">
        <v>236</v>
      </c>
      <c r="VVD1218" s="245">
        <v>111</v>
      </c>
      <c r="VVE1218" s="246">
        <v>211</v>
      </c>
      <c r="VVF1218" s="247" t="e">
        <f>VVF1235+VVF1277+VVF1308+VVF1324+VVF1346+VVF1378+VVF1394+VVF1415+VVF1430+VVF1460+#REF!+VVF1500+#REF!+VVF1512+#REF!</f>
        <v>#REF!</v>
      </c>
      <c r="VVG1218" s="241" t="s">
        <v>29</v>
      </c>
      <c r="VVH1218" s="242" t="s">
        <v>25</v>
      </c>
      <c r="VVI1218" s="243">
        <v>7</v>
      </c>
      <c r="VVJ1218" s="243">
        <v>2</v>
      </c>
      <c r="VVK1218" s="244" t="s">
        <v>236</v>
      </c>
      <c r="VVL1218" s="245">
        <v>111</v>
      </c>
      <c r="VVM1218" s="246">
        <v>211</v>
      </c>
      <c r="VVN1218" s="247" t="e">
        <f>VVN1235+VVN1277+VVN1308+VVN1324+VVN1346+VVN1378+VVN1394+VVN1415+VVN1430+VVN1460+#REF!+VVN1500+#REF!+VVN1512+#REF!</f>
        <v>#REF!</v>
      </c>
      <c r="VVO1218" s="241" t="s">
        <v>29</v>
      </c>
      <c r="VVP1218" s="242" t="s">
        <v>25</v>
      </c>
      <c r="VVQ1218" s="243">
        <v>7</v>
      </c>
      <c r="VVR1218" s="243">
        <v>2</v>
      </c>
      <c r="VVS1218" s="244" t="s">
        <v>236</v>
      </c>
      <c r="VVT1218" s="245">
        <v>111</v>
      </c>
      <c r="VVU1218" s="246">
        <v>211</v>
      </c>
      <c r="VVV1218" s="247" t="e">
        <f>VVV1235+VVV1277+VVV1308+VVV1324+VVV1346+VVV1378+VVV1394+VVV1415+VVV1430+VVV1460+#REF!+VVV1500+#REF!+VVV1512+#REF!</f>
        <v>#REF!</v>
      </c>
      <c r="VVW1218" s="241" t="s">
        <v>29</v>
      </c>
      <c r="VVX1218" s="242" t="s">
        <v>25</v>
      </c>
      <c r="VVY1218" s="243">
        <v>7</v>
      </c>
      <c r="VVZ1218" s="243">
        <v>2</v>
      </c>
      <c r="VWA1218" s="244" t="s">
        <v>236</v>
      </c>
      <c r="VWB1218" s="245">
        <v>111</v>
      </c>
      <c r="VWC1218" s="246">
        <v>211</v>
      </c>
      <c r="VWD1218" s="247" t="e">
        <f>VWD1235+VWD1277+VWD1308+VWD1324+VWD1346+VWD1378+VWD1394+VWD1415+VWD1430+VWD1460+#REF!+VWD1500+#REF!+VWD1512+#REF!</f>
        <v>#REF!</v>
      </c>
      <c r="VWE1218" s="241" t="s">
        <v>29</v>
      </c>
      <c r="VWF1218" s="242" t="s">
        <v>25</v>
      </c>
      <c r="VWG1218" s="243">
        <v>7</v>
      </c>
      <c r="VWH1218" s="243">
        <v>2</v>
      </c>
      <c r="VWI1218" s="244" t="s">
        <v>236</v>
      </c>
      <c r="VWJ1218" s="245">
        <v>111</v>
      </c>
      <c r="VWK1218" s="246">
        <v>211</v>
      </c>
      <c r="VWL1218" s="247" t="e">
        <f>VWL1235+VWL1277+VWL1308+VWL1324+VWL1346+VWL1378+VWL1394+VWL1415+VWL1430+VWL1460+#REF!+VWL1500+#REF!+VWL1512+#REF!</f>
        <v>#REF!</v>
      </c>
      <c r="VWM1218" s="241" t="s">
        <v>29</v>
      </c>
      <c r="VWN1218" s="242" t="s">
        <v>25</v>
      </c>
      <c r="VWO1218" s="243">
        <v>7</v>
      </c>
      <c r="VWP1218" s="243">
        <v>2</v>
      </c>
      <c r="VWQ1218" s="244" t="s">
        <v>236</v>
      </c>
      <c r="VWR1218" s="245">
        <v>111</v>
      </c>
      <c r="VWS1218" s="246">
        <v>211</v>
      </c>
      <c r="VWT1218" s="247" t="e">
        <f>VWT1235+VWT1277+VWT1308+VWT1324+VWT1346+VWT1378+VWT1394+VWT1415+VWT1430+VWT1460+#REF!+VWT1500+#REF!+VWT1512+#REF!</f>
        <v>#REF!</v>
      </c>
      <c r="VWU1218" s="241" t="s">
        <v>29</v>
      </c>
      <c r="VWV1218" s="242" t="s">
        <v>25</v>
      </c>
      <c r="VWW1218" s="243">
        <v>7</v>
      </c>
      <c r="VWX1218" s="243">
        <v>2</v>
      </c>
      <c r="VWY1218" s="244" t="s">
        <v>236</v>
      </c>
      <c r="VWZ1218" s="245">
        <v>111</v>
      </c>
      <c r="VXA1218" s="246">
        <v>211</v>
      </c>
      <c r="VXB1218" s="247" t="e">
        <f>VXB1235+VXB1277+VXB1308+VXB1324+VXB1346+VXB1378+VXB1394+VXB1415+VXB1430+VXB1460+#REF!+VXB1500+#REF!+VXB1512+#REF!</f>
        <v>#REF!</v>
      </c>
      <c r="VXC1218" s="241" t="s">
        <v>29</v>
      </c>
      <c r="VXD1218" s="242" t="s">
        <v>25</v>
      </c>
      <c r="VXE1218" s="243">
        <v>7</v>
      </c>
      <c r="VXF1218" s="243">
        <v>2</v>
      </c>
      <c r="VXG1218" s="244" t="s">
        <v>236</v>
      </c>
      <c r="VXH1218" s="245">
        <v>111</v>
      </c>
      <c r="VXI1218" s="246">
        <v>211</v>
      </c>
      <c r="VXJ1218" s="247" t="e">
        <f>VXJ1235+VXJ1277+VXJ1308+VXJ1324+VXJ1346+VXJ1378+VXJ1394+VXJ1415+VXJ1430+VXJ1460+#REF!+VXJ1500+#REF!+VXJ1512+#REF!</f>
        <v>#REF!</v>
      </c>
      <c r="VXK1218" s="241" t="s">
        <v>29</v>
      </c>
      <c r="VXL1218" s="242" t="s">
        <v>25</v>
      </c>
      <c r="VXM1218" s="243">
        <v>7</v>
      </c>
      <c r="VXN1218" s="243">
        <v>2</v>
      </c>
      <c r="VXO1218" s="244" t="s">
        <v>236</v>
      </c>
      <c r="VXP1218" s="245">
        <v>111</v>
      </c>
      <c r="VXQ1218" s="246">
        <v>211</v>
      </c>
      <c r="VXR1218" s="247" t="e">
        <f>VXR1235+VXR1277+VXR1308+VXR1324+VXR1346+VXR1378+VXR1394+VXR1415+VXR1430+VXR1460+#REF!+VXR1500+#REF!+VXR1512+#REF!</f>
        <v>#REF!</v>
      </c>
      <c r="VXS1218" s="241" t="s">
        <v>29</v>
      </c>
      <c r="VXT1218" s="242" t="s">
        <v>25</v>
      </c>
      <c r="VXU1218" s="243">
        <v>7</v>
      </c>
      <c r="VXV1218" s="243">
        <v>2</v>
      </c>
      <c r="VXW1218" s="244" t="s">
        <v>236</v>
      </c>
      <c r="VXX1218" s="245">
        <v>111</v>
      </c>
      <c r="VXY1218" s="246">
        <v>211</v>
      </c>
      <c r="VXZ1218" s="247" t="e">
        <f>VXZ1235+VXZ1277+VXZ1308+VXZ1324+VXZ1346+VXZ1378+VXZ1394+VXZ1415+VXZ1430+VXZ1460+#REF!+VXZ1500+#REF!+VXZ1512+#REF!</f>
        <v>#REF!</v>
      </c>
      <c r="VYA1218" s="241" t="s">
        <v>29</v>
      </c>
      <c r="VYB1218" s="242" t="s">
        <v>25</v>
      </c>
      <c r="VYC1218" s="243">
        <v>7</v>
      </c>
      <c r="VYD1218" s="243">
        <v>2</v>
      </c>
      <c r="VYE1218" s="244" t="s">
        <v>236</v>
      </c>
      <c r="VYF1218" s="245">
        <v>111</v>
      </c>
      <c r="VYG1218" s="246">
        <v>211</v>
      </c>
      <c r="VYH1218" s="247" t="e">
        <f>VYH1235+VYH1277+VYH1308+VYH1324+VYH1346+VYH1378+VYH1394+VYH1415+VYH1430+VYH1460+#REF!+VYH1500+#REF!+VYH1512+#REF!</f>
        <v>#REF!</v>
      </c>
      <c r="VYI1218" s="241" t="s">
        <v>29</v>
      </c>
      <c r="VYJ1218" s="242" t="s">
        <v>25</v>
      </c>
      <c r="VYK1218" s="243">
        <v>7</v>
      </c>
      <c r="VYL1218" s="243">
        <v>2</v>
      </c>
      <c r="VYM1218" s="244" t="s">
        <v>236</v>
      </c>
      <c r="VYN1218" s="245">
        <v>111</v>
      </c>
      <c r="VYO1218" s="246">
        <v>211</v>
      </c>
      <c r="VYP1218" s="247" t="e">
        <f>VYP1235+VYP1277+VYP1308+VYP1324+VYP1346+VYP1378+VYP1394+VYP1415+VYP1430+VYP1460+#REF!+VYP1500+#REF!+VYP1512+#REF!</f>
        <v>#REF!</v>
      </c>
      <c r="VYQ1218" s="241" t="s">
        <v>29</v>
      </c>
      <c r="VYR1218" s="242" t="s">
        <v>25</v>
      </c>
      <c r="VYS1218" s="243">
        <v>7</v>
      </c>
      <c r="VYT1218" s="243">
        <v>2</v>
      </c>
      <c r="VYU1218" s="244" t="s">
        <v>236</v>
      </c>
      <c r="VYV1218" s="245">
        <v>111</v>
      </c>
      <c r="VYW1218" s="246">
        <v>211</v>
      </c>
      <c r="VYX1218" s="247" t="e">
        <f>VYX1235+VYX1277+VYX1308+VYX1324+VYX1346+VYX1378+VYX1394+VYX1415+VYX1430+VYX1460+#REF!+VYX1500+#REF!+VYX1512+#REF!</f>
        <v>#REF!</v>
      </c>
      <c r="VYY1218" s="241" t="s">
        <v>29</v>
      </c>
      <c r="VYZ1218" s="242" t="s">
        <v>25</v>
      </c>
      <c r="VZA1218" s="243">
        <v>7</v>
      </c>
      <c r="VZB1218" s="243">
        <v>2</v>
      </c>
      <c r="VZC1218" s="244" t="s">
        <v>236</v>
      </c>
      <c r="VZD1218" s="245">
        <v>111</v>
      </c>
      <c r="VZE1218" s="246">
        <v>211</v>
      </c>
      <c r="VZF1218" s="247" t="e">
        <f>VZF1235+VZF1277+VZF1308+VZF1324+VZF1346+VZF1378+VZF1394+VZF1415+VZF1430+VZF1460+#REF!+VZF1500+#REF!+VZF1512+#REF!</f>
        <v>#REF!</v>
      </c>
      <c r="VZG1218" s="241" t="s">
        <v>29</v>
      </c>
      <c r="VZH1218" s="242" t="s">
        <v>25</v>
      </c>
      <c r="VZI1218" s="243">
        <v>7</v>
      </c>
      <c r="VZJ1218" s="243">
        <v>2</v>
      </c>
      <c r="VZK1218" s="244" t="s">
        <v>236</v>
      </c>
      <c r="VZL1218" s="245">
        <v>111</v>
      </c>
      <c r="VZM1218" s="246">
        <v>211</v>
      </c>
      <c r="VZN1218" s="247" t="e">
        <f>VZN1235+VZN1277+VZN1308+VZN1324+VZN1346+VZN1378+VZN1394+VZN1415+VZN1430+VZN1460+#REF!+VZN1500+#REF!+VZN1512+#REF!</f>
        <v>#REF!</v>
      </c>
      <c r="VZO1218" s="241" t="s">
        <v>29</v>
      </c>
      <c r="VZP1218" s="242" t="s">
        <v>25</v>
      </c>
      <c r="VZQ1218" s="243">
        <v>7</v>
      </c>
      <c r="VZR1218" s="243">
        <v>2</v>
      </c>
      <c r="VZS1218" s="244" t="s">
        <v>236</v>
      </c>
      <c r="VZT1218" s="245">
        <v>111</v>
      </c>
      <c r="VZU1218" s="246">
        <v>211</v>
      </c>
      <c r="VZV1218" s="247" t="e">
        <f>VZV1235+VZV1277+VZV1308+VZV1324+VZV1346+VZV1378+VZV1394+VZV1415+VZV1430+VZV1460+#REF!+VZV1500+#REF!+VZV1512+#REF!</f>
        <v>#REF!</v>
      </c>
      <c r="VZW1218" s="241" t="s">
        <v>29</v>
      </c>
      <c r="VZX1218" s="242" t="s">
        <v>25</v>
      </c>
      <c r="VZY1218" s="243">
        <v>7</v>
      </c>
      <c r="VZZ1218" s="243">
        <v>2</v>
      </c>
      <c r="WAA1218" s="244" t="s">
        <v>236</v>
      </c>
      <c r="WAB1218" s="245">
        <v>111</v>
      </c>
      <c r="WAC1218" s="246">
        <v>211</v>
      </c>
      <c r="WAD1218" s="247" t="e">
        <f>WAD1235+WAD1277+WAD1308+WAD1324+WAD1346+WAD1378+WAD1394+WAD1415+WAD1430+WAD1460+#REF!+WAD1500+#REF!+WAD1512+#REF!</f>
        <v>#REF!</v>
      </c>
      <c r="WAE1218" s="241" t="s">
        <v>29</v>
      </c>
      <c r="WAF1218" s="242" t="s">
        <v>25</v>
      </c>
      <c r="WAG1218" s="243">
        <v>7</v>
      </c>
      <c r="WAH1218" s="243">
        <v>2</v>
      </c>
      <c r="WAI1218" s="244" t="s">
        <v>236</v>
      </c>
      <c r="WAJ1218" s="245">
        <v>111</v>
      </c>
      <c r="WAK1218" s="246">
        <v>211</v>
      </c>
      <c r="WAL1218" s="247" t="e">
        <f>WAL1235+WAL1277+WAL1308+WAL1324+WAL1346+WAL1378+WAL1394+WAL1415+WAL1430+WAL1460+#REF!+WAL1500+#REF!+WAL1512+#REF!</f>
        <v>#REF!</v>
      </c>
      <c r="WAM1218" s="241" t="s">
        <v>29</v>
      </c>
      <c r="WAN1218" s="242" t="s">
        <v>25</v>
      </c>
      <c r="WAO1218" s="243">
        <v>7</v>
      </c>
      <c r="WAP1218" s="243">
        <v>2</v>
      </c>
      <c r="WAQ1218" s="244" t="s">
        <v>236</v>
      </c>
      <c r="WAR1218" s="245">
        <v>111</v>
      </c>
      <c r="WAS1218" s="246">
        <v>211</v>
      </c>
      <c r="WAT1218" s="247" t="e">
        <f>WAT1235+WAT1277+WAT1308+WAT1324+WAT1346+WAT1378+WAT1394+WAT1415+WAT1430+WAT1460+#REF!+WAT1500+#REF!+WAT1512+#REF!</f>
        <v>#REF!</v>
      </c>
      <c r="WAU1218" s="241" t="s">
        <v>29</v>
      </c>
      <c r="WAV1218" s="242" t="s">
        <v>25</v>
      </c>
      <c r="WAW1218" s="243">
        <v>7</v>
      </c>
      <c r="WAX1218" s="243">
        <v>2</v>
      </c>
      <c r="WAY1218" s="244" t="s">
        <v>236</v>
      </c>
      <c r="WAZ1218" s="245">
        <v>111</v>
      </c>
      <c r="WBA1218" s="246">
        <v>211</v>
      </c>
      <c r="WBB1218" s="247" t="e">
        <f>WBB1235+WBB1277+WBB1308+WBB1324+WBB1346+WBB1378+WBB1394+WBB1415+WBB1430+WBB1460+#REF!+WBB1500+#REF!+WBB1512+#REF!</f>
        <v>#REF!</v>
      </c>
      <c r="WBC1218" s="241" t="s">
        <v>29</v>
      </c>
      <c r="WBD1218" s="242" t="s">
        <v>25</v>
      </c>
      <c r="WBE1218" s="243">
        <v>7</v>
      </c>
      <c r="WBF1218" s="243">
        <v>2</v>
      </c>
      <c r="WBG1218" s="244" t="s">
        <v>236</v>
      </c>
      <c r="WBH1218" s="245">
        <v>111</v>
      </c>
      <c r="WBI1218" s="246">
        <v>211</v>
      </c>
      <c r="WBJ1218" s="247" t="e">
        <f>WBJ1235+WBJ1277+WBJ1308+WBJ1324+WBJ1346+WBJ1378+WBJ1394+WBJ1415+WBJ1430+WBJ1460+#REF!+WBJ1500+#REF!+WBJ1512+#REF!</f>
        <v>#REF!</v>
      </c>
      <c r="WBK1218" s="241" t="s">
        <v>29</v>
      </c>
      <c r="WBL1218" s="242" t="s">
        <v>25</v>
      </c>
      <c r="WBM1218" s="243">
        <v>7</v>
      </c>
      <c r="WBN1218" s="243">
        <v>2</v>
      </c>
      <c r="WBO1218" s="244" t="s">
        <v>236</v>
      </c>
      <c r="WBP1218" s="245">
        <v>111</v>
      </c>
      <c r="WBQ1218" s="246">
        <v>211</v>
      </c>
      <c r="WBR1218" s="247" t="e">
        <f>WBR1235+WBR1277+WBR1308+WBR1324+WBR1346+WBR1378+WBR1394+WBR1415+WBR1430+WBR1460+#REF!+WBR1500+#REF!+WBR1512+#REF!</f>
        <v>#REF!</v>
      </c>
      <c r="WBS1218" s="241" t="s">
        <v>29</v>
      </c>
      <c r="WBT1218" s="242" t="s">
        <v>25</v>
      </c>
      <c r="WBU1218" s="243">
        <v>7</v>
      </c>
      <c r="WBV1218" s="243">
        <v>2</v>
      </c>
      <c r="WBW1218" s="244" t="s">
        <v>236</v>
      </c>
      <c r="WBX1218" s="245">
        <v>111</v>
      </c>
      <c r="WBY1218" s="246">
        <v>211</v>
      </c>
      <c r="WBZ1218" s="247" t="e">
        <f>WBZ1235+WBZ1277+WBZ1308+WBZ1324+WBZ1346+WBZ1378+WBZ1394+WBZ1415+WBZ1430+WBZ1460+#REF!+WBZ1500+#REF!+WBZ1512+#REF!</f>
        <v>#REF!</v>
      </c>
      <c r="WCA1218" s="241" t="s">
        <v>29</v>
      </c>
      <c r="WCB1218" s="242" t="s">
        <v>25</v>
      </c>
      <c r="WCC1218" s="243">
        <v>7</v>
      </c>
      <c r="WCD1218" s="243">
        <v>2</v>
      </c>
      <c r="WCE1218" s="244" t="s">
        <v>236</v>
      </c>
      <c r="WCF1218" s="245">
        <v>111</v>
      </c>
      <c r="WCG1218" s="246">
        <v>211</v>
      </c>
      <c r="WCH1218" s="247" t="e">
        <f>WCH1235+WCH1277+WCH1308+WCH1324+WCH1346+WCH1378+WCH1394+WCH1415+WCH1430+WCH1460+#REF!+WCH1500+#REF!+WCH1512+#REF!</f>
        <v>#REF!</v>
      </c>
      <c r="WCI1218" s="241" t="s">
        <v>29</v>
      </c>
      <c r="WCJ1218" s="242" t="s">
        <v>25</v>
      </c>
      <c r="WCK1218" s="243">
        <v>7</v>
      </c>
      <c r="WCL1218" s="243">
        <v>2</v>
      </c>
      <c r="WCM1218" s="244" t="s">
        <v>236</v>
      </c>
      <c r="WCN1218" s="245">
        <v>111</v>
      </c>
      <c r="WCO1218" s="246">
        <v>211</v>
      </c>
      <c r="WCP1218" s="247" t="e">
        <f>WCP1235+WCP1277+WCP1308+WCP1324+WCP1346+WCP1378+WCP1394+WCP1415+WCP1430+WCP1460+#REF!+WCP1500+#REF!+WCP1512+#REF!</f>
        <v>#REF!</v>
      </c>
      <c r="WCQ1218" s="241" t="s">
        <v>29</v>
      </c>
      <c r="WCR1218" s="242" t="s">
        <v>25</v>
      </c>
      <c r="WCS1218" s="243">
        <v>7</v>
      </c>
      <c r="WCT1218" s="243">
        <v>2</v>
      </c>
      <c r="WCU1218" s="244" t="s">
        <v>236</v>
      </c>
      <c r="WCV1218" s="245">
        <v>111</v>
      </c>
      <c r="WCW1218" s="246">
        <v>211</v>
      </c>
      <c r="WCX1218" s="247" t="e">
        <f>WCX1235+WCX1277+WCX1308+WCX1324+WCX1346+WCX1378+WCX1394+WCX1415+WCX1430+WCX1460+#REF!+WCX1500+#REF!+WCX1512+#REF!</f>
        <v>#REF!</v>
      </c>
      <c r="WCY1218" s="241" t="s">
        <v>29</v>
      </c>
      <c r="WCZ1218" s="242" t="s">
        <v>25</v>
      </c>
      <c r="WDA1218" s="243">
        <v>7</v>
      </c>
      <c r="WDB1218" s="243">
        <v>2</v>
      </c>
      <c r="WDC1218" s="244" t="s">
        <v>236</v>
      </c>
      <c r="WDD1218" s="245">
        <v>111</v>
      </c>
      <c r="WDE1218" s="246">
        <v>211</v>
      </c>
      <c r="WDF1218" s="247" t="e">
        <f>WDF1235+WDF1277+WDF1308+WDF1324+WDF1346+WDF1378+WDF1394+WDF1415+WDF1430+WDF1460+#REF!+WDF1500+#REF!+WDF1512+#REF!</f>
        <v>#REF!</v>
      </c>
      <c r="WDG1218" s="241" t="s">
        <v>29</v>
      </c>
      <c r="WDH1218" s="242" t="s">
        <v>25</v>
      </c>
      <c r="WDI1218" s="243">
        <v>7</v>
      </c>
      <c r="WDJ1218" s="243">
        <v>2</v>
      </c>
      <c r="WDK1218" s="244" t="s">
        <v>236</v>
      </c>
      <c r="WDL1218" s="245">
        <v>111</v>
      </c>
      <c r="WDM1218" s="246">
        <v>211</v>
      </c>
      <c r="WDN1218" s="247" t="e">
        <f>WDN1235+WDN1277+WDN1308+WDN1324+WDN1346+WDN1378+WDN1394+WDN1415+WDN1430+WDN1460+#REF!+WDN1500+#REF!+WDN1512+#REF!</f>
        <v>#REF!</v>
      </c>
      <c r="WDO1218" s="241" t="s">
        <v>29</v>
      </c>
      <c r="WDP1218" s="242" t="s">
        <v>25</v>
      </c>
      <c r="WDQ1218" s="243">
        <v>7</v>
      </c>
      <c r="WDR1218" s="243">
        <v>2</v>
      </c>
      <c r="WDS1218" s="244" t="s">
        <v>236</v>
      </c>
      <c r="WDT1218" s="245">
        <v>111</v>
      </c>
      <c r="WDU1218" s="246">
        <v>211</v>
      </c>
      <c r="WDV1218" s="247" t="e">
        <f>WDV1235+WDV1277+WDV1308+WDV1324+WDV1346+WDV1378+WDV1394+WDV1415+WDV1430+WDV1460+#REF!+WDV1500+#REF!+WDV1512+#REF!</f>
        <v>#REF!</v>
      </c>
      <c r="WDW1218" s="241" t="s">
        <v>29</v>
      </c>
      <c r="WDX1218" s="242" t="s">
        <v>25</v>
      </c>
      <c r="WDY1218" s="243">
        <v>7</v>
      </c>
      <c r="WDZ1218" s="243">
        <v>2</v>
      </c>
      <c r="WEA1218" s="244" t="s">
        <v>236</v>
      </c>
      <c r="WEB1218" s="245">
        <v>111</v>
      </c>
      <c r="WEC1218" s="246">
        <v>211</v>
      </c>
      <c r="WED1218" s="247" t="e">
        <f>WED1235+WED1277+WED1308+WED1324+WED1346+WED1378+WED1394+WED1415+WED1430+WED1460+#REF!+WED1500+#REF!+WED1512+#REF!</f>
        <v>#REF!</v>
      </c>
      <c r="WEE1218" s="241" t="s">
        <v>29</v>
      </c>
      <c r="WEF1218" s="242" t="s">
        <v>25</v>
      </c>
      <c r="WEG1218" s="243">
        <v>7</v>
      </c>
      <c r="WEH1218" s="243">
        <v>2</v>
      </c>
      <c r="WEI1218" s="244" t="s">
        <v>236</v>
      </c>
      <c r="WEJ1218" s="245">
        <v>111</v>
      </c>
      <c r="WEK1218" s="246">
        <v>211</v>
      </c>
      <c r="WEL1218" s="247" t="e">
        <f>WEL1235+WEL1277+WEL1308+WEL1324+WEL1346+WEL1378+WEL1394+WEL1415+WEL1430+WEL1460+#REF!+WEL1500+#REF!+WEL1512+#REF!</f>
        <v>#REF!</v>
      </c>
      <c r="WEM1218" s="241" t="s">
        <v>29</v>
      </c>
      <c r="WEN1218" s="242" t="s">
        <v>25</v>
      </c>
      <c r="WEO1218" s="243">
        <v>7</v>
      </c>
      <c r="WEP1218" s="243">
        <v>2</v>
      </c>
      <c r="WEQ1218" s="244" t="s">
        <v>236</v>
      </c>
      <c r="WER1218" s="245">
        <v>111</v>
      </c>
      <c r="WES1218" s="246">
        <v>211</v>
      </c>
      <c r="WET1218" s="247" t="e">
        <f>WET1235+WET1277+WET1308+WET1324+WET1346+WET1378+WET1394+WET1415+WET1430+WET1460+#REF!+WET1500+#REF!+WET1512+#REF!</f>
        <v>#REF!</v>
      </c>
      <c r="WEU1218" s="241" t="s">
        <v>29</v>
      </c>
      <c r="WEV1218" s="242" t="s">
        <v>25</v>
      </c>
      <c r="WEW1218" s="243">
        <v>7</v>
      </c>
      <c r="WEX1218" s="243">
        <v>2</v>
      </c>
      <c r="WEY1218" s="244" t="s">
        <v>236</v>
      </c>
      <c r="WEZ1218" s="245">
        <v>111</v>
      </c>
      <c r="WFA1218" s="246">
        <v>211</v>
      </c>
      <c r="WFB1218" s="247" t="e">
        <f>WFB1235+WFB1277+WFB1308+WFB1324+WFB1346+WFB1378+WFB1394+WFB1415+WFB1430+WFB1460+#REF!+WFB1500+#REF!+WFB1512+#REF!</f>
        <v>#REF!</v>
      </c>
      <c r="WFC1218" s="241" t="s">
        <v>29</v>
      </c>
      <c r="WFD1218" s="242" t="s">
        <v>25</v>
      </c>
      <c r="WFE1218" s="243">
        <v>7</v>
      </c>
      <c r="WFF1218" s="243">
        <v>2</v>
      </c>
      <c r="WFG1218" s="244" t="s">
        <v>236</v>
      </c>
      <c r="WFH1218" s="245">
        <v>111</v>
      </c>
      <c r="WFI1218" s="246">
        <v>211</v>
      </c>
      <c r="WFJ1218" s="247" t="e">
        <f>WFJ1235+WFJ1277+WFJ1308+WFJ1324+WFJ1346+WFJ1378+WFJ1394+WFJ1415+WFJ1430+WFJ1460+#REF!+WFJ1500+#REF!+WFJ1512+#REF!</f>
        <v>#REF!</v>
      </c>
      <c r="WFK1218" s="241" t="s">
        <v>29</v>
      </c>
      <c r="WFL1218" s="242" t="s">
        <v>25</v>
      </c>
      <c r="WFM1218" s="243">
        <v>7</v>
      </c>
      <c r="WFN1218" s="243">
        <v>2</v>
      </c>
      <c r="WFO1218" s="244" t="s">
        <v>236</v>
      </c>
      <c r="WFP1218" s="245">
        <v>111</v>
      </c>
      <c r="WFQ1218" s="246">
        <v>211</v>
      </c>
      <c r="WFR1218" s="247" t="e">
        <f>WFR1235+WFR1277+WFR1308+WFR1324+WFR1346+WFR1378+WFR1394+WFR1415+WFR1430+WFR1460+#REF!+WFR1500+#REF!+WFR1512+#REF!</f>
        <v>#REF!</v>
      </c>
      <c r="WFS1218" s="241" t="s">
        <v>29</v>
      </c>
      <c r="WFT1218" s="242" t="s">
        <v>25</v>
      </c>
      <c r="WFU1218" s="243">
        <v>7</v>
      </c>
      <c r="WFV1218" s="243">
        <v>2</v>
      </c>
      <c r="WFW1218" s="244" t="s">
        <v>236</v>
      </c>
      <c r="WFX1218" s="245">
        <v>111</v>
      </c>
      <c r="WFY1218" s="246">
        <v>211</v>
      </c>
      <c r="WFZ1218" s="247" t="e">
        <f>WFZ1235+WFZ1277+WFZ1308+WFZ1324+WFZ1346+WFZ1378+WFZ1394+WFZ1415+WFZ1430+WFZ1460+#REF!+WFZ1500+#REF!+WFZ1512+#REF!</f>
        <v>#REF!</v>
      </c>
      <c r="WGA1218" s="241" t="s">
        <v>29</v>
      </c>
      <c r="WGB1218" s="242" t="s">
        <v>25</v>
      </c>
      <c r="WGC1218" s="243">
        <v>7</v>
      </c>
      <c r="WGD1218" s="243">
        <v>2</v>
      </c>
      <c r="WGE1218" s="244" t="s">
        <v>236</v>
      </c>
      <c r="WGF1218" s="245">
        <v>111</v>
      </c>
      <c r="WGG1218" s="246">
        <v>211</v>
      </c>
      <c r="WGH1218" s="247" t="e">
        <f>WGH1235+WGH1277+WGH1308+WGH1324+WGH1346+WGH1378+WGH1394+WGH1415+WGH1430+WGH1460+#REF!+WGH1500+#REF!+WGH1512+#REF!</f>
        <v>#REF!</v>
      </c>
      <c r="WGI1218" s="241" t="s">
        <v>29</v>
      </c>
      <c r="WGJ1218" s="242" t="s">
        <v>25</v>
      </c>
      <c r="WGK1218" s="243">
        <v>7</v>
      </c>
      <c r="WGL1218" s="243">
        <v>2</v>
      </c>
      <c r="WGM1218" s="244" t="s">
        <v>236</v>
      </c>
      <c r="WGN1218" s="245">
        <v>111</v>
      </c>
      <c r="WGO1218" s="246">
        <v>211</v>
      </c>
      <c r="WGP1218" s="247" t="e">
        <f>WGP1235+WGP1277+WGP1308+WGP1324+WGP1346+WGP1378+WGP1394+WGP1415+WGP1430+WGP1460+#REF!+WGP1500+#REF!+WGP1512+#REF!</f>
        <v>#REF!</v>
      </c>
      <c r="WGQ1218" s="241" t="s">
        <v>29</v>
      </c>
      <c r="WGR1218" s="242" t="s">
        <v>25</v>
      </c>
      <c r="WGS1218" s="243">
        <v>7</v>
      </c>
      <c r="WGT1218" s="243">
        <v>2</v>
      </c>
      <c r="WGU1218" s="244" t="s">
        <v>236</v>
      </c>
      <c r="WGV1218" s="245">
        <v>111</v>
      </c>
      <c r="WGW1218" s="246">
        <v>211</v>
      </c>
      <c r="WGX1218" s="247" t="e">
        <f>WGX1235+WGX1277+WGX1308+WGX1324+WGX1346+WGX1378+WGX1394+WGX1415+WGX1430+WGX1460+#REF!+WGX1500+#REF!+WGX1512+#REF!</f>
        <v>#REF!</v>
      </c>
      <c r="WGY1218" s="241" t="s">
        <v>29</v>
      </c>
      <c r="WGZ1218" s="242" t="s">
        <v>25</v>
      </c>
      <c r="WHA1218" s="243">
        <v>7</v>
      </c>
      <c r="WHB1218" s="243">
        <v>2</v>
      </c>
      <c r="WHC1218" s="244" t="s">
        <v>236</v>
      </c>
      <c r="WHD1218" s="245">
        <v>111</v>
      </c>
      <c r="WHE1218" s="246">
        <v>211</v>
      </c>
      <c r="WHF1218" s="247" t="e">
        <f>WHF1235+WHF1277+WHF1308+WHF1324+WHF1346+WHF1378+WHF1394+WHF1415+WHF1430+WHF1460+#REF!+WHF1500+#REF!+WHF1512+#REF!</f>
        <v>#REF!</v>
      </c>
      <c r="WHG1218" s="241" t="s">
        <v>29</v>
      </c>
      <c r="WHH1218" s="242" t="s">
        <v>25</v>
      </c>
      <c r="WHI1218" s="243">
        <v>7</v>
      </c>
      <c r="WHJ1218" s="243">
        <v>2</v>
      </c>
      <c r="WHK1218" s="244" t="s">
        <v>236</v>
      </c>
      <c r="WHL1218" s="245">
        <v>111</v>
      </c>
      <c r="WHM1218" s="246">
        <v>211</v>
      </c>
      <c r="WHN1218" s="247" t="e">
        <f>WHN1235+WHN1277+WHN1308+WHN1324+WHN1346+WHN1378+WHN1394+WHN1415+WHN1430+WHN1460+#REF!+WHN1500+#REF!+WHN1512+#REF!</f>
        <v>#REF!</v>
      </c>
      <c r="WHO1218" s="241" t="s">
        <v>29</v>
      </c>
      <c r="WHP1218" s="242" t="s">
        <v>25</v>
      </c>
      <c r="WHQ1218" s="243">
        <v>7</v>
      </c>
      <c r="WHR1218" s="243">
        <v>2</v>
      </c>
      <c r="WHS1218" s="244" t="s">
        <v>236</v>
      </c>
      <c r="WHT1218" s="245">
        <v>111</v>
      </c>
      <c r="WHU1218" s="246">
        <v>211</v>
      </c>
      <c r="WHV1218" s="247" t="e">
        <f>WHV1235+WHV1277+WHV1308+WHV1324+WHV1346+WHV1378+WHV1394+WHV1415+WHV1430+WHV1460+#REF!+WHV1500+#REF!+WHV1512+#REF!</f>
        <v>#REF!</v>
      </c>
      <c r="WHW1218" s="241" t="s">
        <v>29</v>
      </c>
      <c r="WHX1218" s="242" t="s">
        <v>25</v>
      </c>
      <c r="WHY1218" s="243">
        <v>7</v>
      </c>
      <c r="WHZ1218" s="243">
        <v>2</v>
      </c>
      <c r="WIA1218" s="244" t="s">
        <v>236</v>
      </c>
      <c r="WIB1218" s="245">
        <v>111</v>
      </c>
      <c r="WIC1218" s="246">
        <v>211</v>
      </c>
      <c r="WID1218" s="247" t="e">
        <f>WID1235+WID1277+WID1308+WID1324+WID1346+WID1378+WID1394+WID1415+WID1430+WID1460+#REF!+WID1500+#REF!+WID1512+#REF!</f>
        <v>#REF!</v>
      </c>
      <c r="WIE1218" s="241" t="s">
        <v>29</v>
      </c>
      <c r="WIF1218" s="242" t="s">
        <v>25</v>
      </c>
      <c r="WIG1218" s="243">
        <v>7</v>
      </c>
      <c r="WIH1218" s="243">
        <v>2</v>
      </c>
      <c r="WII1218" s="244" t="s">
        <v>236</v>
      </c>
      <c r="WIJ1218" s="245">
        <v>111</v>
      </c>
      <c r="WIK1218" s="246">
        <v>211</v>
      </c>
      <c r="WIL1218" s="247" t="e">
        <f>WIL1235+WIL1277+WIL1308+WIL1324+WIL1346+WIL1378+WIL1394+WIL1415+WIL1430+WIL1460+#REF!+WIL1500+#REF!+WIL1512+#REF!</f>
        <v>#REF!</v>
      </c>
      <c r="WIM1218" s="241" t="s">
        <v>29</v>
      </c>
      <c r="WIN1218" s="242" t="s">
        <v>25</v>
      </c>
      <c r="WIO1218" s="243">
        <v>7</v>
      </c>
      <c r="WIP1218" s="243">
        <v>2</v>
      </c>
      <c r="WIQ1218" s="244" t="s">
        <v>236</v>
      </c>
      <c r="WIR1218" s="245">
        <v>111</v>
      </c>
      <c r="WIS1218" s="246">
        <v>211</v>
      </c>
      <c r="WIT1218" s="247" t="e">
        <f>WIT1235+WIT1277+WIT1308+WIT1324+WIT1346+WIT1378+WIT1394+WIT1415+WIT1430+WIT1460+#REF!+WIT1500+#REF!+WIT1512+#REF!</f>
        <v>#REF!</v>
      </c>
      <c r="WIU1218" s="241" t="s">
        <v>29</v>
      </c>
      <c r="WIV1218" s="242" t="s">
        <v>25</v>
      </c>
      <c r="WIW1218" s="243">
        <v>7</v>
      </c>
      <c r="WIX1218" s="243">
        <v>2</v>
      </c>
      <c r="WIY1218" s="244" t="s">
        <v>236</v>
      </c>
      <c r="WIZ1218" s="245">
        <v>111</v>
      </c>
      <c r="WJA1218" s="246">
        <v>211</v>
      </c>
      <c r="WJB1218" s="247" t="e">
        <f>WJB1235+WJB1277+WJB1308+WJB1324+WJB1346+WJB1378+WJB1394+WJB1415+WJB1430+WJB1460+#REF!+WJB1500+#REF!+WJB1512+#REF!</f>
        <v>#REF!</v>
      </c>
      <c r="WJC1218" s="241" t="s">
        <v>29</v>
      </c>
      <c r="WJD1218" s="242" t="s">
        <v>25</v>
      </c>
      <c r="WJE1218" s="243">
        <v>7</v>
      </c>
      <c r="WJF1218" s="243">
        <v>2</v>
      </c>
      <c r="WJG1218" s="244" t="s">
        <v>236</v>
      </c>
      <c r="WJH1218" s="245">
        <v>111</v>
      </c>
      <c r="WJI1218" s="246">
        <v>211</v>
      </c>
      <c r="WJJ1218" s="247" t="e">
        <f>WJJ1235+WJJ1277+WJJ1308+WJJ1324+WJJ1346+WJJ1378+WJJ1394+WJJ1415+WJJ1430+WJJ1460+#REF!+WJJ1500+#REF!+WJJ1512+#REF!</f>
        <v>#REF!</v>
      </c>
      <c r="WJK1218" s="241" t="s">
        <v>29</v>
      </c>
      <c r="WJL1218" s="242" t="s">
        <v>25</v>
      </c>
      <c r="WJM1218" s="243">
        <v>7</v>
      </c>
      <c r="WJN1218" s="243">
        <v>2</v>
      </c>
      <c r="WJO1218" s="244" t="s">
        <v>236</v>
      </c>
      <c r="WJP1218" s="245">
        <v>111</v>
      </c>
      <c r="WJQ1218" s="246">
        <v>211</v>
      </c>
      <c r="WJR1218" s="247" t="e">
        <f>WJR1235+WJR1277+WJR1308+WJR1324+WJR1346+WJR1378+WJR1394+WJR1415+WJR1430+WJR1460+#REF!+WJR1500+#REF!+WJR1512+#REF!</f>
        <v>#REF!</v>
      </c>
      <c r="WJS1218" s="241" t="s">
        <v>29</v>
      </c>
      <c r="WJT1218" s="242" t="s">
        <v>25</v>
      </c>
      <c r="WJU1218" s="243">
        <v>7</v>
      </c>
      <c r="WJV1218" s="243">
        <v>2</v>
      </c>
      <c r="WJW1218" s="244" t="s">
        <v>236</v>
      </c>
      <c r="WJX1218" s="245">
        <v>111</v>
      </c>
      <c r="WJY1218" s="246">
        <v>211</v>
      </c>
      <c r="WJZ1218" s="247" t="e">
        <f>WJZ1235+WJZ1277+WJZ1308+WJZ1324+WJZ1346+WJZ1378+WJZ1394+WJZ1415+WJZ1430+WJZ1460+#REF!+WJZ1500+#REF!+WJZ1512+#REF!</f>
        <v>#REF!</v>
      </c>
      <c r="WKA1218" s="241" t="s">
        <v>29</v>
      </c>
      <c r="WKB1218" s="242" t="s">
        <v>25</v>
      </c>
      <c r="WKC1218" s="243">
        <v>7</v>
      </c>
      <c r="WKD1218" s="243">
        <v>2</v>
      </c>
      <c r="WKE1218" s="244" t="s">
        <v>236</v>
      </c>
      <c r="WKF1218" s="245">
        <v>111</v>
      </c>
      <c r="WKG1218" s="246">
        <v>211</v>
      </c>
      <c r="WKH1218" s="247" t="e">
        <f>WKH1235+WKH1277+WKH1308+WKH1324+WKH1346+WKH1378+WKH1394+WKH1415+WKH1430+WKH1460+#REF!+WKH1500+#REF!+WKH1512+#REF!</f>
        <v>#REF!</v>
      </c>
      <c r="WKI1218" s="241" t="s">
        <v>29</v>
      </c>
      <c r="WKJ1218" s="242" t="s">
        <v>25</v>
      </c>
      <c r="WKK1218" s="243">
        <v>7</v>
      </c>
      <c r="WKL1218" s="243">
        <v>2</v>
      </c>
      <c r="WKM1218" s="244" t="s">
        <v>236</v>
      </c>
      <c r="WKN1218" s="245">
        <v>111</v>
      </c>
      <c r="WKO1218" s="246">
        <v>211</v>
      </c>
      <c r="WKP1218" s="247" t="e">
        <f>WKP1235+WKP1277+WKP1308+WKP1324+WKP1346+WKP1378+WKP1394+WKP1415+WKP1430+WKP1460+#REF!+WKP1500+#REF!+WKP1512+#REF!</f>
        <v>#REF!</v>
      </c>
      <c r="WKQ1218" s="241" t="s">
        <v>29</v>
      </c>
      <c r="WKR1218" s="242" t="s">
        <v>25</v>
      </c>
      <c r="WKS1218" s="243">
        <v>7</v>
      </c>
      <c r="WKT1218" s="243">
        <v>2</v>
      </c>
      <c r="WKU1218" s="244" t="s">
        <v>236</v>
      </c>
      <c r="WKV1218" s="245">
        <v>111</v>
      </c>
      <c r="WKW1218" s="246">
        <v>211</v>
      </c>
      <c r="WKX1218" s="247" t="e">
        <f>WKX1235+WKX1277+WKX1308+WKX1324+WKX1346+WKX1378+WKX1394+WKX1415+WKX1430+WKX1460+#REF!+WKX1500+#REF!+WKX1512+#REF!</f>
        <v>#REF!</v>
      </c>
      <c r="WKY1218" s="241" t="s">
        <v>29</v>
      </c>
      <c r="WKZ1218" s="242" t="s">
        <v>25</v>
      </c>
      <c r="WLA1218" s="243">
        <v>7</v>
      </c>
      <c r="WLB1218" s="243">
        <v>2</v>
      </c>
      <c r="WLC1218" s="244" t="s">
        <v>236</v>
      </c>
      <c r="WLD1218" s="245">
        <v>111</v>
      </c>
      <c r="WLE1218" s="246">
        <v>211</v>
      </c>
      <c r="WLF1218" s="247" t="e">
        <f>WLF1235+WLF1277+WLF1308+WLF1324+WLF1346+WLF1378+WLF1394+WLF1415+WLF1430+WLF1460+#REF!+WLF1500+#REF!+WLF1512+#REF!</f>
        <v>#REF!</v>
      </c>
      <c r="WLG1218" s="241" t="s">
        <v>29</v>
      </c>
      <c r="WLH1218" s="242" t="s">
        <v>25</v>
      </c>
      <c r="WLI1218" s="243">
        <v>7</v>
      </c>
      <c r="WLJ1218" s="243">
        <v>2</v>
      </c>
      <c r="WLK1218" s="244" t="s">
        <v>236</v>
      </c>
      <c r="WLL1218" s="245">
        <v>111</v>
      </c>
      <c r="WLM1218" s="246">
        <v>211</v>
      </c>
      <c r="WLN1218" s="247" t="e">
        <f>WLN1235+WLN1277+WLN1308+WLN1324+WLN1346+WLN1378+WLN1394+WLN1415+WLN1430+WLN1460+#REF!+WLN1500+#REF!+WLN1512+#REF!</f>
        <v>#REF!</v>
      </c>
      <c r="WLO1218" s="241" t="s">
        <v>29</v>
      </c>
      <c r="WLP1218" s="242" t="s">
        <v>25</v>
      </c>
      <c r="WLQ1218" s="243">
        <v>7</v>
      </c>
      <c r="WLR1218" s="243">
        <v>2</v>
      </c>
      <c r="WLS1218" s="244" t="s">
        <v>236</v>
      </c>
      <c r="WLT1218" s="245">
        <v>111</v>
      </c>
      <c r="WLU1218" s="246">
        <v>211</v>
      </c>
      <c r="WLV1218" s="247" t="e">
        <f>WLV1235+WLV1277+WLV1308+WLV1324+WLV1346+WLV1378+WLV1394+WLV1415+WLV1430+WLV1460+#REF!+WLV1500+#REF!+WLV1512+#REF!</f>
        <v>#REF!</v>
      </c>
      <c r="WLW1218" s="241" t="s">
        <v>29</v>
      </c>
      <c r="WLX1218" s="242" t="s">
        <v>25</v>
      </c>
      <c r="WLY1218" s="243">
        <v>7</v>
      </c>
      <c r="WLZ1218" s="243">
        <v>2</v>
      </c>
      <c r="WMA1218" s="244" t="s">
        <v>236</v>
      </c>
      <c r="WMB1218" s="245">
        <v>111</v>
      </c>
      <c r="WMC1218" s="246">
        <v>211</v>
      </c>
      <c r="WMD1218" s="247" t="e">
        <f>WMD1235+WMD1277+WMD1308+WMD1324+WMD1346+WMD1378+WMD1394+WMD1415+WMD1430+WMD1460+#REF!+WMD1500+#REF!+WMD1512+#REF!</f>
        <v>#REF!</v>
      </c>
      <c r="WME1218" s="241" t="s">
        <v>29</v>
      </c>
      <c r="WMF1218" s="242" t="s">
        <v>25</v>
      </c>
      <c r="WMG1218" s="243">
        <v>7</v>
      </c>
      <c r="WMH1218" s="243">
        <v>2</v>
      </c>
      <c r="WMI1218" s="244" t="s">
        <v>236</v>
      </c>
      <c r="WMJ1218" s="245">
        <v>111</v>
      </c>
      <c r="WMK1218" s="246">
        <v>211</v>
      </c>
      <c r="WML1218" s="247" t="e">
        <f>WML1235+WML1277+WML1308+WML1324+WML1346+WML1378+WML1394+WML1415+WML1430+WML1460+#REF!+WML1500+#REF!+WML1512+#REF!</f>
        <v>#REF!</v>
      </c>
      <c r="WMM1218" s="241" t="s">
        <v>29</v>
      </c>
      <c r="WMN1218" s="242" t="s">
        <v>25</v>
      </c>
      <c r="WMO1218" s="243">
        <v>7</v>
      </c>
      <c r="WMP1218" s="243">
        <v>2</v>
      </c>
      <c r="WMQ1218" s="244" t="s">
        <v>236</v>
      </c>
      <c r="WMR1218" s="245">
        <v>111</v>
      </c>
      <c r="WMS1218" s="246">
        <v>211</v>
      </c>
      <c r="WMT1218" s="247" t="e">
        <f>WMT1235+WMT1277+WMT1308+WMT1324+WMT1346+WMT1378+WMT1394+WMT1415+WMT1430+WMT1460+#REF!+WMT1500+#REF!+WMT1512+#REF!</f>
        <v>#REF!</v>
      </c>
      <c r="WMU1218" s="241" t="s">
        <v>29</v>
      </c>
      <c r="WMV1218" s="242" t="s">
        <v>25</v>
      </c>
      <c r="WMW1218" s="243">
        <v>7</v>
      </c>
      <c r="WMX1218" s="243">
        <v>2</v>
      </c>
      <c r="WMY1218" s="244" t="s">
        <v>236</v>
      </c>
      <c r="WMZ1218" s="245">
        <v>111</v>
      </c>
      <c r="WNA1218" s="246">
        <v>211</v>
      </c>
      <c r="WNB1218" s="247" t="e">
        <f>WNB1235+WNB1277+WNB1308+WNB1324+WNB1346+WNB1378+WNB1394+WNB1415+WNB1430+WNB1460+#REF!+WNB1500+#REF!+WNB1512+#REF!</f>
        <v>#REF!</v>
      </c>
      <c r="WNC1218" s="241" t="s">
        <v>29</v>
      </c>
      <c r="WND1218" s="242" t="s">
        <v>25</v>
      </c>
      <c r="WNE1218" s="243">
        <v>7</v>
      </c>
      <c r="WNF1218" s="243">
        <v>2</v>
      </c>
      <c r="WNG1218" s="244" t="s">
        <v>236</v>
      </c>
      <c r="WNH1218" s="245">
        <v>111</v>
      </c>
      <c r="WNI1218" s="246">
        <v>211</v>
      </c>
      <c r="WNJ1218" s="247" t="e">
        <f>WNJ1235+WNJ1277+WNJ1308+WNJ1324+WNJ1346+WNJ1378+WNJ1394+WNJ1415+WNJ1430+WNJ1460+#REF!+WNJ1500+#REF!+WNJ1512+#REF!</f>
        <v>#REF!</v>
      </c>
      <c r="WNK1218" s="241" t="s">
        <v>29</v>
      </c>
      <c r="WNL1218" s="242" t="s">
        <v>25</v>
      </c>
      <c r="WNM1218" s="243">
        <v>7</v>
      </c>
      <c r="WNN1218" s="243">
        <v>2</v>
      </c>
      <c r="WNO1218" s="244" t="s">
        <v>236</v>
      </c>
      <c r="WNP1218" s="245">
        <v>111</v>
      </c>
      <c r="WNQ1218" s="246">
        <v>211</v>
      </c>
      <c r="WNR1218" s="247" t="e">
        <f>WNR1235+WNR1277+WNR1308+WNR1324+WNR1346+WNR1378+WNR1394+WNR1415+WNR1430+WNR1460+#REF!+WNR1500+#REF!+WNR1512+#REF!</f>
        <v>#REF!</v>
      </c>
      <c r="WNS1218" s="241" t="s">
        <v>29</v>
      </c>
      <c r="WNT1218" s="242" t="s">
        <v>25</v>
      </c>
      <c r="WNU1218" s="243">
        <v>7</v>
      </c>
      <c r="WNV1218" s="243">
        <v>2</v>
      </c>
      <c r="WNW1218" s="244" t="s">
        <v>236</v>
      </c>
      <c r="WNX1218" s="245">
        <v>111</v>
      </c>
      <c r="WNY1218" s="246">
        <v>211</v>
      </c>
      <c r="WNZ1218" s="247" t="e">
        <f>WNZ1235+WNZ1277+WNZ1308+WNZ1324+WNZ1346+WNZ1378+WNZ1394+WNZ1415+WNZ1430+WNZ1460+#REF!+WNZ1500+#REF!+WNZ1512+#REF!</f>
        <v>#REF!</v>
      </c>
      <c r="WOA1218" s="241" t="s">
        <v>29</v>
      </c>
      <c r="WOB1218" s="242" t="s">
        <v>25</v>
      </c>
      <c r="WOC1218" s="243">
        <v>7</v>
      </c>
      <c r="WOD1218" s="243">
        <v>2</v>
      </c>
      <c r="WOE1218" s="244" t="s">
        <v>236</v>
      </c>
      <c r="WOF1218" s="245">
        <v>111</v>
      </c>
      <c r="WOG1218" s="246">
        <v>211</v>
      </c>
      <c r="WOH1218" s="247" t="e">
        <f>WOH1235+WOH1277+WOH1308+WOH1324+WOH1346+WOH1378+WOH1394+WOH1415+WOH1430+WOH1460+#REF!+WOH1500+#REF!+WOH1512+#REF!</f>
        <v>#REF!</v>
      </c>
      <c r="WOI1218" s="241" t="s">
        <v>29</v>
      </c>
      <c r="WOJ1218" s="242" t="s">
        <v>25</v>
      </c>
      <c r="WOK1218" s="243">
        <v>7</v>
      </c>
      <c r="WOL1218" s="243">
        <v>2</v>
      </c>
      <c r="WOM1218" s="244" t="s">
        <v>236</v>
      </c>
      <c r="WON1218" s="245">
        <v>111</v>
      </c>
      <c r="WOO1218" s="246">
        <v>211</v>
      </c>
      <c r="WOP1218" s="247" t="e">
        <f>WOP1235+WOP1277+WOP1308+WOP1324+WOP1346+WOP1378+WOP1394+WOP1415+WOP1430+WOP1460+#REF!+WOP1500+#REF!+WOP1512+#REF!</f>
        <v>#REF!</v>
      </c>
      <c r="WOQ1218" s="241" t="s">
        <v>29</v>
      </c>
      <c r="WOR1218" s="242" t="s">
        <v>25</v>
      </c>
      <c r="WOS1218" s="243">
        <v>7</v>
      </c>
      <c r="WOT1218" s="243">
        <v>2</v>
      </c>
      <c r="WOU1218" s="244" t="s">
        <v>236</v>
      </c>
      <c r="WOV1218" s="245">
        <v>111</v>
      </c>
      <c r="WOW1218" s="246">
        <v>211</v>
      </c>
      <c r="WOX1218" s="247" t="e">
        <f>WOX1235+WOX1277+WOX1308+WOX1324+WOX1346+WOX1378+WOX1394+WOX1415+WOX1430+WOX1460+#REF!+WOX1500+#REF!+WOX1512+#REF!</f>
        <v>#REF!</v>
      </c>
      <c r="WOY1218" s="241" t="s">
        <v>29</v>
      </c>
      <c r="WOZ1218" s="242" t="s">
        <v>25</v>
      </c>
      <c r="WPA1218" s="243">
        <v>7</v>
      </c>
      <c r="WPB1218" s="243">
        <v>2</v>
      </c>
      <c r="WPC1218" s="244" t="s">
        <v>236</v>
      </c>
      <c r="WPD1218" s="245">
        <v>111</v>
      </c>
      <c r="WPE1218" s="246">
        <v>211</v>
      </c>
      <c r="WPF1218" s="247" t="e">
        <f>WPF1235+WPF1277+WPF1308+WPF1324+WPF1346+WPF1378+WPF1394+WPF1415+WPF1430+WPF1460+#REF!+WPF1500+#REF!+WPF1512+#REF!</f>
        <v>#REF!</v>
      </c>
      <c r="WPG1218" s="241" t="s">
        <v>29</v>
      </c>
      <c r="WPH1218" s="242" t="s">
        <v>25</v>
      </c>
      <c r="WPI1218" s="243">
        <v>7</v>
      </c>
      <c r="WPJ1218" s="243">
        <v>2</v>
      </c>
      <c r="WPK1218" s="244" t="s">
        <v>236</v>
      </c>
      <c r="WPL1218" s="245">
        <v>111</v>
      </c>
      <c r="WPM1218" s="246">
        <v>211</v>
      </c>
      <c r="WPN1218" s="247" t="e">
        <f>WPN1235+WPN1277+WPN1308+WPN1324+WPN1346+WPN1378+WPN1394+WPN1415+WPN1430+WPN1460+#REF!+WPN1500+#REF!+WPN1512+#REF!</f>
        <v>#REF!</v>
      </c>
      <c r="WPO1218" s="241" t="s">
        <v>29</v>
      </c>
      <c r="WPP1218" s="242" t="s">
        <v>25</v>
      </c>
      <c r="WPQ1218" s="243">
        <v>7</v>
      </c>
      <c r="WPR1218" s="243">
        <v>2</v>
      </c>
      <c r="WPS1218" s="244" t="s">
        <v>236</v>
      </c>
      <c r="WPT1218" s="245">
        <v>111</v>
      </c>
      <c r="WPU1218" s="246">
        <v>211</v>
      </c>
      <c r="WPV1218" s="247" t="e">
        <f>WPV1235+WPV1277+WPV1308+WPV1324+WPV1346+WPV1378+WPV1394+WPV1415+WPV1430+WPV1460+#REF!+WPV1500+#REF!+WPV1512+#REF!</f>
        <v>#REF!</v>
      </c>
      <c r="WPW1218" s="241" t="s">
        <v>29</v>
      </c>
      <c r="WPX1218" s="242" t="s">
        <v>25</v>
      </c>
      <c r="WPY1218" s="243">
        <v>7</v>
      </c>
      <c r="WPZ1218" s="243">
        <v>2</v>
      </c>
      <c r="WQA1218" s="244" t="s">
        <v>236</v>
      </c>
      <c r="WQB1218" s="245">
        <v>111</v>
      </c>
      <c r="WQC1218" s="246">
        <v>211</v>
      </c>
      <c r="WQD1218" s="247" t="e">
        <f>WQD1235+WQD1277+WQD1308+WQD1324+WQD1346+WQD1378+WQD1394+WQD1415+WQD1430+WQD1460+#REF!+WQD1500+#REF!+WQD1512+#REF!</f>
        <v>#REF!</v>
      </c>
      <c r="WQE1218" s="241" t="s">
        <v>29</v>
      </c>
      <c r="WQF1218" s="242" t="s">
        <v>25</v>
      </c>
      <c r="WQG1218" s="243">
        <v>7</v>
      </c>
      <c r="WQH1218" s="243">
        <v>2</v>
      </c>
      <c r="WQI1218" s="244" t="s">
        <v>236</v>
      </c>
      <c r="WQJ1218" s="245">
        <v>111</v>
      </c>
      <c r="WQK1218" s="246">
        <v>211</v>
      </c>
      <c r="WQL1218" s="247" t="e">
        <f>WQL1235+WQL1277+WQL1308+WQL1324+WQL1346+WQL1378+WQL1394+WQL1415+WQL1430+WQL1460+#REF!+WQL1500+#REF!+WQL1512+#REF!</f>
        <v>#REF!</v>
      </c>
      <c r="WQM1218" s="241" t="s">
        <v>29</v>
      </c>
      <c r="WQN1218" s="242" t="s">
        <v>25</v>
      </c>
      <c r="WQO1218" s="243">
        <v>7</v>
      </c>
      <c r="WQP1218" s="243">
        <v>2</v>
      </c>
      <c r="WQQ1218" s="244" t="s">
        <v>236</v>
      </c>
      <c r="WQR1218" s="245">
        <v>111</v>
      </c>
      <c r="WQS1218" s="246">
        <v>211</v>
      </c>
      <c r="WQT1218" s="247" t="e">
        <f>WQT1235+WQT1277+WQT1308+WQT1324+WQT1346+WQT1378+WQT1394+WQT1415+WQT1430+WQT1460+#REF!+WQT1500+#REF!+WQT1512+#REF!</f>
        <v>#REF!</v>
      </c>
      <c r="WQU1218" s="241" t="s">
        <v>29</v>
      </c>
      <c r="WQV1218" s="242" t="s">
        <v>25</v>
      </c>
      <c r="WQW1218" s="243">
        <v>7</v>
      </c>
      <c r="WQX1218" s="243">
        <v>2</v>
      </c>
      <c r="WQY1218" s="244" t="s">
        <v>236</v>
      </c>
      <c r="WQZ1218" s="245">
        <v>111</v>
      </c>
      <c r="WRA1218" s="246">
        <v>211</v>
      </c>
      <c r="WRB1218" s="247" t="e">
        <f>WRB1235+WRB1277+WRB1308+WRB1324+WRB1346+WRB1378+WRB1394+WRB1415+WRB1430+WRB1460+#REF!+WRB1500+#REF!+WRB1512+#REF!</f>
        <v>#REF!</v>
      </c>
      <c r="WRC1218" s="241" t="s">
        <v>29</v>
      </c>
      <c r="WRD1218" s="242" t="s">
        <v>25</v>
      </c>
      <c r="WRE1218" s="243">
        <v>7</v>
      </c>
      <c r="WRF1218" s="243">
        <v>2</v>
      </c>
      <c r="WRG1218" s="244" t="s">
        <v>236</v>
      </c>
      <c r="WRH1218" s="245">
        <v>111</v>
      </c>
      <c r="WRI1218" s="246">
        <v>211</v>
      </c>
      <c r="WRJ1218" s="247" t="e">
        <f>WRJ1235+WRJ1277+WRJ1308+WRJ1324+WRJ1346+WRJ1378+WRJ1394+WRJ1415+WRJ1430+WRJ1460+#REF!+WRJ1500+#REF!+WRJ1512+#REF!</f>
        <v>#REF!</v>
      </c>
      <c r="WRK1218" s="241" t="s">
        <v>29</v>
      </c>
      <c r="WRL1218" s="242" t="s">
        <v>25</v>
      </c>
      <c r="WRM1218" s="243">
        <v>7</v>
      </c>
      <c r="WRN1218" s="243">
        <v>2</v>
      </c>
      <c r="WRO1218" s="244" t="s">
        <v>236</v>
      </c>
      <c r="WRP1218" s="245">
        <v>111</v>
      </c>
      <c r="WRQ1218" s="246">
        <v>211</v>
      </c>
      <c r="WRR1218" s="247" t="e">
        <f>WRR1235+WRR1277+WRR1308+WRR1324+WRR1346+WRR1378+WRR1394+WRR1415+WRR1430+WRR1460+#REF!+WRR1500+#REF!+WRR1512+#REF!</f>
        <v>#REF!</v>
      </c>
      <c r="WRS1218" s="241" t="s">
        <v>29</v>
      </c>
      <c r="WRT1218" s="242" t="s">
        <v>25</v>
      </c>
      <c r="WRU1218" s="243">
        <v>7</v>
      </c>
      <c r="WRV1218" s="243">
        <v>2</v>
      </c>
      <c r="WRW1218" s="244" t="s">
        <v>236</v>
      </c>
      <c r="WRX1218" s="245">
        <v>111</v>
      </c>
      <c r="WRY1218" s="246">
        <v>211</v>
      </c>
      <c r="WRZ1218" s="247" t="e">
        <f>WRZ1235+WRZ1277+WRZ1308+WRZ1324+WRZ1346+WRZ1378+WRZ1394+WRZ1415+WRZ1430+WRZ1460+#REF!+WRZ1500+#REF!+WRZ1512+#REF!</f>
        <v>#REF!</v>
      </c>
      <c r="WSA1218" s="241" t="s">
        <v>29</v>
      </c>
      <c r="WSB1218" s="242" t="s">
        <v>25</v>
      </c>
      <c r="WSC1218" s="243">
        <v>7</v>
      </c>
      <c r="WSD1218" s="243">
        <v>2</v>
      </c>
      <c r="WSE1218" s="244" t="s">
        <v>236</v>
      </c>
      <c r="WSF1218" s="245">
        <v>111</v>
      </c>
      <c r="WSG1218" s="246">
        <v>211</v>
      </c>
      <c r="WSH1218" s="247" t="e">
        <f>WSH1235+WSH1277+WSH1308+WSH1324+WSH1346+WSH1378+WSH1394+WSH1415+WSH1430+WSH1460+#REF!+WSH1500+#REF!+WSH1512+#REF!</f>
        <v>#REF!</v>
      </c>
      <c r="WSI1218" s="241" t="s">
        <v>29</v>
      </c>
      <c r="WSJ1218" s="242" t="s">
        <v>25</v>
      </c>
      <c r="WSK1218" s="243">
        <v>7</v>
      </c>
      <c r="WSL1218" s="243">
        <v>2</v>
      </c>
      <c r="WSM1218" s="244" t="s">
        <v>236</v>
      </c>
      <c r="WSN1218" s="245">
        <v>111</v>
      </c>
      <c r="WSO1218" s="246">
        <v>211</v>
      </c>
      <c r="WSP1218" s="247" t="e">
        <f>WSP1235+WSP1277+WSP1308+WSP1324+WSP1346+WSP1378+WSP1394+WSP1415+WSP1430+WSP1460+#REF!+WSP1500+#REF!+WSP1512+#REF!</f>
        <v>#REF!</v>
      </c>
      <c r="WSQ1218" s="241" t="s">
        <v>29</v>
      </c>
      <c r="WSR1218" s="242" t="s">
        <v>25</v>
      </c>
      <c r="WSS1218" s="243">
        <v>7</v>
      </c>
      <c r="WST1218" s="243">
        <v>2</v>
      </c>
      <c r="WSU1218" s="244" t="s">
        <v>236</v>
      </c>
      <c r="WSV1218" s="245">
        <v>111</v>
      </c>
      <c r="WSW1218" s="246">
        <v>211</v>
      </c>
      <c r="WSX1218" s="247" t="e">
        <f>WSX1235+WSX1277+WSX1308+WSX1324+WSX1346+WSX1378+WSX1394+WSX1415+WSX1430+WSX1460+#REF!+WSX1500+#REF!+WSX1512+#REF!</f>
        <v>#REF!</v>
      </c>
      <c r="WSY1218" s="241" t="s">
        <v>29</v>
      </c>
      <c r="WSZ1218" s="242" t="s">
        <v>25</v>
      </c>
      <c r="WTA1218" s="243">
        <v>7</v>
      </c>
      <c r="WTB1218" s="243">
        <v>2</v>
      </c>
      <c r="WTC1218" s="244" t="s">
        <v>236</v>
      </c>
      <c r="WTD1218" s="245">
        <v>111</v>
      </c>
      <c r="WTE1218" s="246">
        <v>211</v>
      </c>
      <c r="WTF1218" s="247" t="e">
        <f>WTF1235+WTF1277+WTF1308+WTF1324+WTF1346+WTF1378+WTF1394+WTF1415+WTF1430+WTF1460+#REF!+WTF1500+#REF!+WTF1512+#REF!</f>
        <v>#REF!</v>
      </c>
      <c r="WTG1218" s="241" t="s">
        <v>29</v>
      </c>
      <c r="WTH1218" s="242" t="s">
        <v>25</v>
      </c>
      <c r="WTI1218" s="243">
        <v>7</v>
      </c>
      <c r="WTJ1218" s="243">
        <v>2</v>
      </c>
      <c r="WTK1218" s="244" t="s">
        <v>236</v>
      </c>
      <c r="WTL1218" s="245">
        <v>111</v>
      </c>
      <c r="WTM1218" s="246">
        <v>211</v>
      </c>
      <c r="WTN1218" s="247" t="e">
        <f>WTN1235+WTN1277+WTN1308+WTN1324+WTN1346+WTN1378+WTN1394+WTN1415+WTN1430+WTN1460+#REF!+WTN1500+#REF!+WTN1512+#REF!</f>
        <v>#REF!</v>
      </c>
      <c r="WTO1218" s="241" t="s">
        <v>29</v>
      </c>
      <c r="WTP1218" s="242" t="s">
        <v>25</v>
      </c>
      <c r="WTQ1218" s="243">
        <v>7</v>
      </c>
      <c r="WTR1218" s="243">
        <v>2</v>
      </c>
      <c r="WTS1218" s="244" t="s">
        <v>236</v>
      </c>
      <c r="WTT1218" s="245">
        <v>111</v>
      </c>
      <c r="WTU1218" s="246">
        <v>211</v>
      </c>
      <c r="WTV1218" s="247" t="e">
        <f>WTV1235+WTV1277+WTV1308+WTV1324+WTV1346+WTV1378+WTV1394+WTV1415+WTV1430+WTV1460+#REF!+WTV1500+#REF!+WTV1512+#REF!</f>
        <v>#REF!</v>
      </c>
      <c r="WTW1218" s="241" t="s">
        <v>29</v>
      </c>
      <c r="WTX1218" s="242" t="s">
        <v>25</v>
      </c>
      <c r="WTY1218" s="243">
        <v>7</v>
      </c>
      <c r="WTZ1218" s="243">
        <v>2</v>
      </c>
      <c r="WUA1218" s="244" t="s">
        <v>236</v>
      </c>
      <c r="WUB1218" s="245">
        <v>111</v>
      </c>
      <c r="WUC1218" s="246">
        <v>211</v>
      </c>
      <c r="WUD1218" s="247" t="e">
        <f>WUD1235+WUD1277+WUD1308+WUD1324+WUD1346+WUD1378+WUD1394+WUD1415+WUD1430+WUD1460+#REF!+WUD1500+#REF!+WUD1512+#REF!</f>
        <v>#REF!</v>
      </c>
      <c r="WUE1218" s="241" t="s">
        <v>29</v>
      </c>
      <c r="WUF1218" s="242" t="s">
        <v>25</v>
      </c>
      <c r="WUG1218" s="243">
        <v>7</v>
      </c>
      <c r="WUH1218" s="243">
        <v>2</v>
      </c>
      <c r="WUI1218" s="244" t="s">
        <v>236</v>
      </c>
      <c r="WUJ1218" s="245">
        <v>111</v>
      </c>
      <c r="WUK1218" s="246">
        <v>211</v>
      </c>
      <c r="WUL1218" s="247" t="e">
        <f>WUL1235+WUL1277+WUL1308+WUL1324+WUL1346+WUL1378+WUL1394+WUL1415+WUL1430+WUL1460+#REF!+WUL1500+#REF!+WUL1512+#REF!</f>
        <v>#REF!</v>
      </c>
      <c r="WUM1218" s="241" t="s">
        <v>29</v>
      </c>
      <c r="WUN1218" s="242" t="s">
        <v>25</v>
      </c>
      <c r="WUO1218" s="243">
        <v>7</v>
      </c>
      <c r="WUP1218" s="243">
        <v>2</v>
      </c>
      <c r="WUQ1218" s="244" t="s">
        <v>236</v>
      </c>
      <c r="WUR1218" s="245">
        <v>111</v>
      </c>
      <c r="WUS1218" s="246">
        <v>211</v>
      </c>
      <c r="WUT1218" s="247" t="e">
        <f>WUT1235+WUT1277+WUT1308+WUT1324+WUT1346+WUT1378+WUT1394+WUT1415+WUT1430+WUT1460+#REF!+WUT1500+#REF!+WUT1512+#REF!</f>
        <v>#REF!</v>
      </c>
      <c r="WUU1218" s="241" t="s">
        <v>29</v>
      </c>
      <c r="WUV1218" s="242" t="s">
        <v>25</v>
      </c>
      <c r="WUW1218" s="243">
        <v>7</v>
      </c>
      <c r="WUX1218" s="243">
        <v>2</v>
      </c>
      <c r="WUY1218" s="244" t="s">
        <v>236</v>
      </c>
      <c r="WUZ1218" s="245">
        <v>111</v>
      </c>
      <c r="WVA1218" s="246">
        <v>211</v>
      </c>
      <c r="WVB1218" s="247" t="e">
        <f>WVB1235+WVB1277+WVB1308+WVB1324+WVB1346+WVB1378+WVB1394+WVB1415+WVB1430+WVB1460+#REF!+WVB1500+#REF!+WVB1512+#REF!</f>
        <v>#REF!</v>
      </c>
      <c r="WVC1218" s="241" t="s">
        <v>29</v>
      </c>
      <c r="WVD1218" s="242" t="s">
        <v>25</v>
      </c>
      <c r="WVE1218" s="243">
        <v>7</v>
      </c>
      <c r="WVF1218" s="243">
        <v>2</v>
      </c>
      <c r="WVG1218" s="244" t="s">
        <v>236</v>
      </c>
      <c r="WVH1218" s="245">
        <v>111</v>
      </c>
      <c r="WVI1218" s="246">
        <v>211</v>
      </c>
      <c r="WVJ1218" s="247" t="e">
        <f>WVJ1235+WVJ1277+WVJ1308+WVJ1324+WVJ1346+WVJ1378+WVJ1394+WVJ1415+WVJ1430+WVJ1460+#REF!+WVJ1500+#REF!+WVJ1512+#REF!</f>
        <v>#REF!</v>
      </c>
      <c r="WVK1218" s="241" t="s">
        <v>29</v>
      </c>
      <c r="WVL1218" s="242" t="s">
        <v>25</v>
      </c>
      <c r="WVM1218" s="243">
        <v>7</v>
      </c>
      <c r="WVN1218" s="243">
        <v>2</v>
      </c>
      <c r="WVO1218" s="244" t="s">
        <v>236</v>
      </c>
      <c r="WVP1218" s="245">
        <v>111</v>
      </c>
      <c r="WVQ1218" s="246">
        <v>211</v>
      </c>
      <c r="WVR1218" s="247" t="e">
        <f>WVR1235+WVR1277+WVR1308+WVR1324+WVR1346+WVR1378+WVR1394+WVR1415+WVR1430+WVR1460+#REF!+WVR1500+#REF!+WVR1512+#REF!</f>
        <v>#REF!</v>
      </c>
      <c r="WVS1218" s="241" t="s">
        <v>29</v>
      </c>
      <c r="WVT1218" s="242" t="s">
        <v>25</v>
      </c>
      <c r="WVU1218" s="243">
        <v>7</v>
      </c>
      <c r="WVV1218" s="243">
        <v>2</v>
      </c>
      <c r="WVW1218" s="244" t="s">
        <v>236</v>
      </c>
      <c r="WVX1218" s="245">
        <v>111</v>
      </c>
      <c r="WVY1218" s="246">
        <v>211</v>
      </c>
      <c r="WVZ1218" s="247" t="e">
        <f>WVZ1235+WVZ1277+WVZ1308+WVZ1324+WVZ1346+WVZ1378+WVZ1394+WVZ1415+WVZ1430+WVZ1460+#REF!+WVZ1500+#REF!+WVZ1512+#REF!</f>
        <v>#REF!</v>
      </c>
      <c r="WWA1218" s="241" t="s">
        <v>29</v>
      </c>
      <c r="WWB1218" s="242" t="s">
        <v>25</v>
      </c>
      <c r="WWC1218" s="243">
        <v>7</v>
      </c>
      <c r="WWD1218" s="243">
        <v>2</v>
      </c>
      <c r="WWE1218" s="244" t="s">
        <v>236</v>
      </c>
      <c r="WWF1218" s="245">
        <v>111</v>
      </c>
      <c r="WWG1218" s="246">
        <v>211</v>
      </c>
      <c r="WWH1218" s="247" t="e">
        <f>WWH1235+WWH1277+WWH1308+WWH1324+WWH1346+WWH1378+WWH1394+WWH1415+WWH1430+WWH1460+#REF!+WWH1500+#REF!+WWH1512+#REF!</f>
        <v>#REF!</v>
      </c>
      <c r="WWI1218" s="241" t="s">
        <v>29</v>
      </c>
      <c r="WWJ1218" s="242" t="s">
        <v>25</v>
      </c>
      <c r="WWK1218" s="243">
        <v>7</v>
      </c>
      <c r="WWL1218" s="243">
        <v>2</v>
      </c>
      <c r="WWM1218" s="244" t="s">
        <v>236</v>
      </c>
      <c r="WWN1218" s="245">
        <v>111</v>
      </c>
      <c r="WWO1218" s="246">
        <v>211</v>
      </c>
      <c r="WWP1218" s="247" t="e">
        <f>WWP1235+WWP1277+WWP1308+WWP1324+WWP1346+WWP1378+WWP1394+WWP1415+WWP1430+WWP1460+#REF!+WWP1500+#REF!+WWP1512+#REF!</f>
        <v>#REF!</v>
      </c>
      <c r="WWQ1218" s="241" t="s">
        <v>29</v>
      </c>
      <c r="WWR1218" s="242" t="s">
        <v>25</v>
      </c>
      <c r="WWS1218" s="243">
        <v>7</v>
      </c>
      <c r="WWT1218" s="243">
        <v>2</v>
      </c>
      <c r="WWU1218" s="244" t="s">
        <v>236</v>
      </c>
      <c r="WWV1218" s="245">
        <v>111</v>
      </c>
      <c r="WWW1218" s="246">
        <v>211</v>
      </c>
      <c r="WWX1218" s="247" t="e">
        <f>WWX1235+WWX1277+WWX1308+WWX1324+WWX1346+WWX1378+WWX1394+WWX1415+WWX1430+WWX1460+#REF!+WWX1500+#REF!+WWX1512+#REF!</f>
        <v>#REF!</v>
      </c>
      <c r="WWY1218" s="241" t="s">
        <v>29</v>
      </c>
      <c r="WWZ1218" s="242" t="s">
        <v>25</v>
      </c>
      <c r="WXA1218" s="243">
        <v>7</v>
      </c>
      <c r="WXB1218" s="243">
        <v>2</v>
      </c>
      <c r="WXC1218" s="244" t="s">
        <v>236</v>
      </c>
      <c r="WXD1218" s="245">
        <v>111</v>
      </c>
      <c r="WXE1218" s="246">
        <v>211</v>
      </c>
      <c r="WXF1218" s="247" t="e">
        <f>WXF1235+WXF1277+WXF1308+WXF1324+WXF1346+WXF1378+WXF1394+WXF1415+WXF1430+WXF1460+#REF!+WXF1500+#REF!+WXF1512+#REF!</f>
        <v>#REF!</v>
      </c>
      <c r="WXG1218" s="241" t="s">
        <v>29</v>
      </c>
      <c r="WXH1218" s="242" t="s">
        <v>25</v>
      </c>
      <c r="WXI1218" s="243">
        <v>7</v>
      </c>
      <c r="WXJ1218" s="243">
        <v>2</v>
      </c>
      <c r="WXK1218" s="244" t="s">
        <v>236</v>
      </c>
      <c r="WXL1218" s="245">
        <v>111</v>
      </c>
      <c r="WXM1218" s="246">
        <v>211</v>
      </c>
      <c r="WXN1218" s="247" t="e">
        <f>WXN1235+WXN1277+WXN1308+WXN1324+WXN1346+WXN1378+WXN1394+WXN1415+WXN1430+WXN1460+#REF!+WXN1500+#REF!+WXN1512+#REF!</f>
        <v>#REF!</v>
      </c>
      <c r="WXO1218" s="241" t="s">
        <v>29</v>
      </c>
      <c r="WXP1218" s="242" t="s">
        <v>25</v>
      </c>
      <c r="WXQ1218" s="243">
        <v>7</v>
      </c>
      <c r="WXR1218" s="243">
        <v>2</v>
      </c>
      <c r="WXS1218" s="244" t="s">
        <v>236</v>
      </c>
      <c r="WXT1218" s="245">
        <v>111</v>
      </c>
      <c r="WXU1218" s="246">
        <v>211</v>
      </c>
      <c r="WXV1218" s="247" t="e">
        <f>WXV1235+WXV1277+WXV1308+WXV1324+WXV1346+WXV1378+WXV1394+WXV1415+WXV1430+WXV1460+#REF!+WXV1500+#REF!+WXV1512+#REF!</f>
        <v>#REF!</v>
      </c>
      <c r="WXW1218" s="241" t="s">
        <v>29</v>
      </c>
      <c r="WXX1218" s="242" t="s">
        <v>25</v>
      </c>
      <c r="WXY1218" s="243">
        <v>7</v>
      </c>
      <c r="WXZ1218" s="243">
        <v>2</v>
      </c>
      <c r="WYA1218" s="244" t="s">
        <v>236</v>
      </c>
      <c r="WYB1218" s="245">
        <v>111</v>
      </c>
      <c r="WYC1218" s="246">
        <v>211</v>
      </c>
      <c r="WYD1218" s="247" t="e">
        <f>WYD1235+WYD1277+WYD1308+WYD1324+WYD1346+WYD1378+WYD1394+WYD1415+WYD1430+WYD1460+#REF!+WYD1500+#REF!+WYD1512+#REF!</f>
        <v>#REF!</v>
      </c>
      <c r="WYE1218" s="241" t="s">
        <v>29</v>
      </c>
      <c r="WYF1218" s="242" t="s">
        <v>25</v>
      </c>
      <c r="WYG1218" s="243">
        <v>7</v>
      </c>
      <c r="WYH1218" s="243">
        <v>2</v>
      </c>
      <c r="WYI1218" s="244" t="s">
        <v>236</v>
      </c>
      <c r="WYJ1218" s="245">
        <v>111</v>
      </c>
      <c r="WYK1218" s="246">
        <v>211</v>
      </c>
      <c r="WYL1218" s="247" t="e">
        <f>WYL1235+WYL1277+WYL1308+WYL1324+WYL1346+WYL1378+WYL1394+WYL1415+WYL1430+WYL1460+#REF!+WYL1500+#REF!+WYL1512+#REF!</f>
        <v>#REF!</v>
      </c>
      <c r="WYM1218" s="241" t="s">
        <v>29</v>
      </c>
      <c r="WYN1218" s="242" t="s">
        <v>25</v>
      </c>
      <c r="WYO1218" s="243">
        <v>7</v>
      </c>
      <c r="WYP1218" s="243">
        <v>2</v>
      </c>
      <c r="WYQ1218" s="244" t="s">
        <v>236</v>
      </c>
      <c r="WYR1218" s="245">
        <v>111</v>
      </c>
      <c r="WYS1218" s="246">
        <v>211</v>
      </c>
      <c r="WYT1218" s="247" t="e">
        <f>WYT1235+WYT1277+WYT1308+WYT1324+WYT1346+WYT1378+WYT1394+WYT1415+WYT1430+WYT1460+#REF!+WYT1500+#REF!+WYT1512+#REF!</f>
        <v>#REF!</v>
      </c>
      <c r="WYU1218" s="241" t="s">
        <v>29</v>
      </c>
      <c r="WYV1218" s="242" t="s">
        <v>25</v>
      </c>
      <c r="WYW1218" s="243">
        <v>7</v>
      </c>
      <c r="WYX1218" s="243">
        <v>2</v>
      </c>
      <c r="WYY1218" s="244" t="s">
        <v>236</v>
      </c>
      <c r="WYZ1218" s="245">
        <v>111</v>
      </c>
      <c r="WZA1218" s="246">
        <v>211</v>
      </c>
      <c r="WZB1218" s="247" t="e">
        <f>WZB1235+WZB1277+WZB1308+WZB1324+WZB1346+WZB1378+WZB1394+WZB1415+WZB1430+WZB1460+#REF!+WZB1500+#REF!+WZB1512+#REF!</f>
        <v>#REF!</v>
      </c>
      <c r="WZC1218" s="241" t="s">
        <v>29</v>
      </c>
      <c r="WZD1218" s="242" t="s">
        <v>25</v>
      </c>
      <c r="WZE1218" s="243">
        <v>7</v>
      </c>
      <c r="WZF1218" s="243">
        <v>2</v>
      </c>
      <c r="WZG1218" s="244" t="s">
        <v>236</v>
      </c>
      <c r="WZH1218" s="245">
        <v>111</v>
      </c>
      <c r="WZI1218" s="246">
        <v>211</v>
      </c>
      <c r="WZJ1218" s="247" t="e">
        <f>WZJ1235+WZJ1277+WZJ1308+WZJ1324+WZJ1346+WZJ1378+WZJ1394+WZJ1415+WZJ1430+WZJ1460+#REF!+WZJ1500+#REF!+WZJ1512+#REF!</f>
        <v>#REF!</v>
      </c>
      <c r="WZK1218" s="241" t="s">
        <v>29</v>
      </c>
      <c r="WZL1218" s="242" t="s">
        <v>25</v>
      </c>
      <c r="WZM1218" s="243">
        <v>7</v>
      </c>
      <c r="WZN1218" s="243">
        <v>2</v>
      </c>
      <c r="WZO1218" s="244" t="s">
        <v>236</v>
      </c>
      <c r="WZP1218" s="245">
        <v>111</v>
      </c>
      <c r="WZQ1218" s="246">
        <v>211</v>
      </c>
      <c r="WZR1218" s="247" t="e">
        <f>WZR1235+WZR1277+WZR1308+WZR1324+WZR1346+WZR1378+WZR1394+WZR1415+WZR1430+WZR1460+#REF!+WZR1500+#REF!+WZR1512+#REF!</f>
        <v>#REF!</v>
      </c>
      <c r="WZS1218" s="241" t="s">
        <v>29</v>
      </c>
      <c r="WZT1218" s="242" t="s">
        <v>25</v>
      </c>
      <c r="WZU1218" s="243">
        <v>7</v>
      </c>
      <c r="WZV1218" s="243">
        <v>2</v>
      </c>
      <c r="WZW1218" s="244" t="s">
        <v>236</v>
      </c>
      <c r="WZX1218" s="245">
        <v>111</v>
      </c>
      <c r="WZY1218" s="246">
        <v>211</v>
      </c>
      <c r="WZZ1218" s="247" t="e">
        <f>WZZ1235+WZZ1277+WZZ1308+WZZ1324+WZZ1346+WZZ1378+WZZ1394+WZZ1415+WZZ1430+WZZ1460+#REF!+WZZ1500+#REF!+WZZ1512+#REF!</f>
        <v>#REF!</v>
      </c>
      <c r="XAA1218" s="241" t="s">
        <v>29</v>
      </c>
      <c r="XAB1218" s="242" t="s">
        <v>25</v>
      </c>
      <c r="XAC1218" s="243">
        <v>7</v>
      </c>
      <c r="XAD1218" s="243">
        <v>2</v>
      </c>
      <c r="XAE1218" s="244" t="s">
        <v>236</v>
      </c>
      <c r="XAF1218" s="245">
        <v>111</v>
      </c>
      <c r="XAG1218" s="246">
        <v>211</v>
      </c>
      <c r="XAH1218" s="247" t="e">
        <f>XAH1235+XAH1277+XAH1308+XAH1324+XAH1346+XAH1378+XAH1394+XAH1415+XAH1430+XAH1460+#REF!+XAH1500+#REF!+XAH1512+#REF!</f>
        <v>#REF!</v>
      </c>
      <c r="XAI1218" s="241" t="s">
        <v>29</v>
      </c>
      <c r="XAJ1218" s="242" t="s">
        <v>25</v>
      </c>
      <c r="XAK1218" s="243">
        <v>7</v>
      </c>
      <c r="XAL1218" s="243">
        <v>2</v>
      </c>
      <c r="XAM1218" s="244" t="s">
        <v>236</v>
      </c>
      <c r="XAN1218" s="245">
        <v>111</v>
      </c>
      <c r="XAO1218" s="246">
        <v>211</v>
      </c>
      <c r="XAP1218" s="247" t="e">
        <f>XAP1235+XAP1277+XAP1308+XAP1324+XAP1346+XAP1378+XAP1394+XAP1415+XAP1430+XAP1460+#REF!+XAP1500+#REF!+XAP1512+#REF!</f>
        <v>#REF!</v>
      </c>
      <c r="XAQ1218" s="241" t="s">
        <v>29</v>
      </c>
      <c r="XAR1218" s="242" t="s">
        <v>25</v>
      </c>
      <c r="XAS1218" s="243">
        <v>7</v>
      </c>
      <c r="XAT1218" s="243">
        <v>2</v>
      </c>
      <c r="XAU1218" s="244" t="s">
        <v>236</v>
      </c>
      <c r="XAV1218" s="245">
        <v>111</v>
      </c>
      <c r="XAW1218" s="246">
        <v>211</v>
      </c>
      <c r="XAX1218" s="247" t="e">
        <f>XAX1235+XAX1277+XAX1308+XAX1324+XAX1346+XAX1378+XAX1394+XAX1415+XAX1430+XAX1460+#REF!+XAX1500+#REF!+XAX1512+#REF!</f>
        <v>#REF!</v>
      </c>
      <c r="XAY1218" s="241" t="s">
        <v>29</v>
      </c>
      <c r="XAZ1218" s="242" t="s">
        <v>25</v>
      </c>
      <c r="XBA1218" s="243">
        <v>7</v>
      </c>
      <c r="XBB1218" s="243">
        <v>2</v>
      </c>
      <c r="XBC1218" s="244" t="s">
        <v>236</v>
      </c>
      <c r="XBD1218" s="245">
        <v>111</v>
      </c>
      <c r="XBE1218" s="246">
        <v>211</v>
      </c>
      <c r="XBF1218" s="247" t="e">
        <f>XBF1235+XBF1277+XBF1308+XBF1324+XBF1346+XBF1378+XBF1394+XBF1415+XBF1430+XBF1460+#REF!+XBF1500+#REF!+XBF1512+#REF!</f>
        <v>#REF!</v>
      </c>
      <c r="XBG1218" s="241" t="s">
        <v>29</v>
      </c>
      <c r="XBH1218" s="242" t="s">
        <v>25</v>
      </c>
      <c r="XBI1218" s="243">
        <v>7</v>
      </c>
      <c r="XBJ1218" s="243">
        <v>2</v>
      </c>
      <c r="XBK1218" s="244" t="s">
        <v>236</v>
      </c>
      <c r="XBL1218" s="245">
        <v>111</v>
      </c>
      <c r="XBM1218" s="246">
        <v>211</v>
      </c>
      <c r="XBN1218" s="247" t="e">
        <f>XBN1235+XBN1277+XBN1308+XBN1324+XBN1346+XBN1378+XBN1394+XBN1415+XBN1430+XBN1460+#REF!+XBN1500+#REF!+XBN1512+#REF!</f>
        <v>#REF!</v>
      </c>
      <c r="XBO1218" s="241" t="s">
        <v>29</v>
      </c>
      <c r="XBP1218" s="242" t="s">
        <v>25</v>
      </c>
      <c r="XBQ1218" s="243">
        <v>7</v>
      </c>
      <c r="XBR1218" s="243">
        <v>2</v>
      </c>
      <c r="XBS1218" s="244" t="s">
        <v>236</v>
      </c>
      <c r="XBT1218" s="245">
        <v>111</v>
      </c>
      <c r="XBU1218" s="246">
        <v>211</v>
      </c>
      <c r="XBV1218" s="247" t="e">
        <f>XBV1235+XBV1277+XBV1308+XBV1324+XBV1346+XBV1378+XBV1394+XBV1415+XBV1430+XBV1460+#REF!+XBV1500+#REF!+XBV1512+#REF!</f>
        <v>#REF!</v>
      </c>
      <c r="XBW1218" s="241" t="s">
        <v>29</v>
      </c>
      <c r="XBX1218" s="242" t="s">
        <v>25</v>
      </c>
      <c r="XBY1218" s="243">
        <v>7</v>
      </c>
      <c r="XBZ1218" s="243">
        <v>2</v>
      </c>
      <c r="XCA1218" s="244" t="s">
        <v>236</v>
      </c>
      <c r="XCB1218" s="245">
        <v>111</v>
      </c>
      <c r="XCC1218" s="246">
        <v>211</v>
      </c>
      <c r="XCD1218" s="247" t="e">
        <f>XCD1235+XCD1277+XCD1308+XCD1324+XCD1346+XCD1378+XCD1394+XCD1415+XCD1430+XCD1460+#REF!+XCD1500+#REF!+XCD1512+#REF!</f>
        <v>#REF!</v>
      </c>
      <c r="XCE1218" s="241" t="s">
        <v>29</v>
      </c>
      <c r="XCF1218" s="242" t="s">
        <v>25</v>
      </c>
      <c r="XCG1218" s="243">
        <v>7</v>
      </c>
      <c r="XCH1218" s="243">
        <v>2</v>
      </c>
      <c r="XCI1218" s="244" t="s">
        <v>236</v>
      </c>
      <c r="XCJ1218" s="245">
        <v>111</v>
      </c>
      <c r="XCK1218" s="246">
        <v>211</v>
      </c>
      <c r="XCL1218" s="247" t="e">
        <f>XCL1235+XCL1277+XCL1308+XCL1324+XCL1346+XCL1378+XCL1394+XCL1415+XCL1430+XCL1460+#REF!+XCL1500+#REF!+XCL1512+#REF!</f>
        <v>#REF!</v>
      </c>
      <c r="XCM1218" s="241" t="s">
        <v>29</v>
      </c>
      <c r="XCN1218" s="242" t="s">
        <v>25</v>
      </c>
      <c r="XCO1218" s="243">
        <v>7</v>
      </c>
      <c r="XCP1218" s="243">
        <v>2</v>
      </c>
      <c r="XCQ1218" s="244" t="s">
        <v>236</v>
      </c>
      <c r="XCR1218" s="245">
        <v>111</v>
      </c>
      <c r="XCS1218" s="246">
        <v>211</v>
      </c>
      <c r="XCT1218" s="247" t="e">
        <f>XCT1235+XCT1277+XCT1308+XCT1324+XCT1346+XCT1378+XCT1394+XCT1415+XCT1430+XCT1460+#REF!+XCT1500+#REF!+XCT1512+#REF!</f>
        <v>#REF!</v>
      </c>
      <c r="XCU1218" s="241" t="s">
        <v>29</v>
      </c>
      <c r="XCV1218" s="242" t="s">
        <v>25</v>
      </c>
      <c r="XCW1218" s="243">
        <v>7</v>
      </c>
      <c r="XCX1218" s="243">
        <v>2</v>
      </c>
      <c r="XCY1218" s="244" t="s">
        <v>236</v>
      </c>
      <c r="XCZ1218" s="245">
        <v>111</v>
      </c>
      <c r="XDA1218" s="246">
        <v>211</v>
      </c>
      <c r="XDB1218" s="247" t="e">
        <f>XDB1235+XDB1277+XDB1308+XDB1324+XDB1346+XDB1378+XDB1394+XDB1415+XDB1430+XDB1460+#REF!+XDB1500+#REF!+XDB1512+#REF!</f>
        <v>#REF!</v>
      </c>
      <c r="XDC1218" s="241" t="s">
        <v>29</v>
      </c>
      <c r="XDD1218" s="242" t="s">
        <v>25</v>
      </c>
      <c r="XDE1218" s="243">
        <v>7</v>
      </c>
      <c r="XDF1218" s="243">
        <v>2</v>
      </c>
      <c r="XDG1218" s="244" t="s">
        <v>236</v>
      </c>
      <c r="XDH1218" s="245">
        <v>111</v>
      </c>
      <c r="XDI1218" s="246">
        <v>211</v>
      </c>
      <c r="XDJ1218" s="247" t="e">
        <f>XDJ1235+XDJ1277+XDJ1308+XDJ1324+XDJ1346+XDJ1378+XDJ1394+XDJ1415+XDJ1430+XDJ1460+#REF!+XDJ1500+#REF!+XDJ1512+#REF!</f>
        <v>#REF!</v>
      </c>
    </row>
    <row r="1219" spans="1:16338" ht="30" thickBot="1" x14ac:dyDescent="0.3">
      <c r="A1219" s="431" t="s">
        <v>528</v>
      </c>
      <c r="B1219" s="432" t="s">
        <v>25</v>
      </c>
      <c r="C1219" s="433">
        <v>7</v>
      </c>
      <c r="D1219" s="433">
        <v>2</v>
      </c>
      <c r="E1219" s="801" t="s">
        <v>529</v>
      </c>
      <c r="F1219" s="435">
        <v>0</v>
      </c>
      <c r="G1219" s="436"/>
      <c r="H1219" s="1206">
        <f>H1220</f>
        <v>43128.492000000006</v>
      </c>
      <c r="I1219" s="1206">
        <f>I1220</f>
        <v>43128.492000000006</v>
      </c>
      <c r="J1219" s="1207">
        <f t="shared" ref="J1219" si="155">J1220</f>
        <v>0</v>
      </c>
      <c r="K1219" s="241"/>
      <c r="L1219" s="242"/>
      <c r="M1219" s="243"/>
      <c r="N1219" s="243"/>
      <c r="O1219" s="244"/>
      <c r="P1219" s="245"/>
      <c r="Q1219" s="246"/>
      <c r="R1219" s="247"/>
      <c r="S1219" s="241"/>
      <c r="T1219" s="242"/>
      <c r="U1219" s="243"/>
      <c r="V1219" s="243"/>
      <c r="W1219" s="244"/>
      <c r="X1219" s="245"/>
      <c r="Y1219" s="246"/>
      <c r="Z1219" s="247"/>
      <c r="AA1219" s="241"/>
      <c r="AB1219" s="242"/>
      <c r="AC1219" s="243"/>
      <c r="AD1219" s="243"/>
      <c r="AE1219" s="244"/>
      <c r="AF1219" s="245"/>
      <c r="AG1219" s="246"/>
      <c r="AH1219" s="247"/>
      <c r="AI1219" s="241"/>
      <c r="AJ1219" s="242"/>
      <c r="AK1219" s="243"/>
      <c r="AL1219" s="243"/>
      <c r="AM1219" s="244"/>
      <c r="AN1219" s="245"/>
      <c r="AO1219" s="246"/>
      <c r="AP1219" s="247"/>
      <c r="AQ1219" s="241"/>
      <c r="AR1219" s="242"/>
      <c r="AS1219" s="243"/>
      <c r="AT1219" s="243"/>
      <c r="AU1219" s="244"/>
      <c r="AV1219" s="245"/>
      <c r="AW1219" s="246"/>
      <c r="AX1219" s="247"/>
      <c r="AY1219" s="241"/>
      <c r="AZ1219" s="242"/>
      <c r="BA1219" s="243"/>
      <c r="BB1219" s="243"/>
      <c r="BC1219" s="244"/>
      <c r="BD1219" s="245"/>
      <c r="BE1219" s="246"/>
      <c r="BF1219" s="247"/>
      <c r="BG1219" s="241"/>
      <c r="BH1219" s="242"/>
      <c r="BI1219" s="243"/>
      <c r="BJ1219" s="243"/>
      <c r="BK1219" s="244"/>
      <c r="BL1219" s="245"/>
      <c r="BM1219" s="246"/>
      <c r="BN1219" s="247"/>
      <c r="BO1219" s="241"/>
      <c r="BP1219" s="242"/>
      <c r="BQ1219" s="243"/>
      <c r="BR1219" s="243"/>
      <c r="BS1219" s="244"/>
      <c r="BT1219" s="245"/>
      <c r="BU1219" s="246"/>
      <c r="BV1219" s="247"/>
      <c r="BW1219" s="241"/>
      <c r="BX1219" s="242"/>
      <c r="BY1219" s="243"/>
      <c r="BZ1219" s="243"/>
      <c r="CA1219" s="244"/>
      <c r="CB1219" s="245"/>
      <c r="CC1219" s="246"/>
      <c r="CD1219" s="247"/>
      <c r="CE1219" s="241"/>
      <c r="CF1219" s="242"/>
      <c r="CG1219" s="243"/>
      <c r="CH1219" s="243"/>
      <c r="CI1219" s="244"/>
      <c r="CJ1219" s="245"/>
      <c r="CK1219" s="246"/>
      <c r="CL1219" s="247"/>
      <c r="CM1219" s="241"/>
      <c r="CN1219" s="242"/>
      <c r="CO1219" s="243"/>
      <c r="CP1219" s="243"/>
      <c r="CQ1219" s="244"/>
      <c r="CR1219" s="245"/>
      <c r="CS1219" s="246"/>
      <c r="CT1219" s="247"/>
      <c r="CU1219" s="241"/>
      <c r="CV1219" s="242"/>
      <c r="CW1219" s="243"/>
      <c r="CX1219" s="243"/>
      <c r="CY1219" s="244"/>
      <c r="CZ1219" s="245"/>
      <c r="DA1219" s="246"/>
      <c r="DB1219" s="247"/>
      <c r="DC1219" s="241"/>
      <c r="DD1219" s="242"/>
      <c r="DE1219" s="243"/>
      <c r="DF1219" s="243"/>
      <c r="DG1219" s="244"/>
      <c r="DH1219" s="245"/>
      <c r="DI1219" s="246"/>
      <c r="DJ1219" s="247"/>
      <c r="DK1219" s="241"/>
      <c r="DL1219" s="242"/>
      <c r="DM1219" s="243"/>
      <c r="DN1219" s="243"/>
      <c r="DO1219" s="244"/>
      <c r="DP1219" s="245"/>
      <c r="DQ1219" s="246"/>
      <c r="DR1219" s="247"/>
      <c r="DS1219" s="241"/>
      <c r="DT1219" s="242"/>
      <c r="DU1219" s="243"/>
      <c r="DV1219" s="243"/>
      <c r="DW1219" s="244"/>
      <c r="DX1219" s="245"/>
      <c r="DY1219" s="246"/>
      <c r="DZ1219" s="247"/>
      <c r="EA1219" s="241"/>
      <c r="EB1219" s="242"/>
      <c r="EC1219" s="243"/>
      <c r="ED1219" s="243"/>
      <c r="EE1219" s="244"/>
      <c r="EF1219" s="245"/>
      <c r="EG1219" s="246"/>
      <c r="EH1219" s="247"/>
      <c r="EI1219" s="241"/>
      <c r="EJ1219" s="242"/>
      <c r="EK1219" s="243"/>
      <c r="EL1219" s="243"/>
      <c r="EM1219" s="244"/>
      <c r="EN1219" s="245"/>
      <c r="EO1219" s="246"/>
      <c r="EP1219" s="247"/>
      <c r="EQ1219" s="241"/>
      <c r="ER1219" s="242"/>
      <c r="ES1219" s="243"/>
      <c r="ET1219" s="243"/>
      <c r="EU1219" s="244"/>
      <c r="EV1219" s="245"/>
      <c r="EW1219" s="246"/>
      <c r="EX1219" s="247"/>
      <c r="EY1219" s="241"/>
      <c r="EZ1219" s="242"/>
      <c r="FA1219" s="243"/>
      <c r="FB1219" s="243"/>
      <c r="FC1219" s="244"/>
      <c r="FD1219" s="245"/>
      <c r="FE1219" s="246"/>
      <c r="FF1219" s="247"/>
      <c r="FG1219" s="241"/>
      <c r="FH1219" s="242"/>
      <c r="FI1219" s="243"/>
      <c r="FJ1219" s="243"/>
      <c r="FK1219" s="244"/>
      <c r="FL1219" s="245"/>
      <c r="FM1219" s="246"/>
      <c r="FN1219" s="247"/>
      <c r="FO1219" s="241"/>
      <c r="FP1219" s="242"/>
      <c r="FQ1219" s="243"/>
      <c r="FR1219" s="243"/>
      <c r="FS1219" s="244"/>
      <c r="FT1219" s="245"/>
      <c r="FU1219" s="246"/>
      <c r="FV1219" s="247"/>
      <c r="FW1219" s="241"/>
      <c r="FX1219" s="242"/>
      <c r="FY1219" s="243"/>
      <c r="FZ1219" s="243"/>
      <c r="GA1219" s="244"/>
      <c r="GB1219" s="245"/>
      <c r="GC1219" s="246"/>
      <c r="GD1219" s="247"/>
      <c r="GE1219" s="241"/>
      <c r="GF1219" s="242"/>
      <c r="GG1219" s="243"/>
      <c r="GH1219" s="243"/>
      <c r="GI1219" s="244"/>
      <c r="GJ1219" s="245"/>
      <c r="GK1219" s="246"/>
      <c r="GL1219" s="247"/>
      <c r="GM1219" s="241"/>
      <c r="GN1219" s="242"/>
      <c r="GO1219" s="243"/>
      <c r="GP1219" s="243"/>
      <c r="GQ1219" s="244"/>
      <c r="GR1219" s="245"/>
      <c r="GS1219" s="246"/>
      <c r="GT1219" s="247"/>
      <c r="GU1219" s="241"/>
      <c r="GV1219" s="242"/>
      <c r="GW1219" s="243"/>
      <c r="GX1219" s="243"/>
      <c r="GY1219" s="244"/>
      <c r="GZ1219" s="245"/>
      <c r="HA1219" s="246"/>
      <c r="HB1219" s="247"/>
      <c r="HC1219" s="241"/>
      <c r="HD1219" s="242"/>
      <c r="HE1219" s="243"/>
      <c r="HF1219" s="243"/>
      <c r="HG1219" s="244"/>
      <c r="HH1219" s="245"/>
      <c r="HI1219" s="246"/>
      <c r="HJ1219" s="247"/>
      <c r="HK1219" s="241"/>
      <c r="HL1219" s="242"/>
      <c r="HM1219" s="243"/>
      <c r="HN1219" s="243"/>
      <c r="HO1219" s="244"/>
      <c r="HP1219" s="245"/>
      <c r="HQ1219" s="246"/>
      <c r="HR1219" s="247"/>
      <c r="HS1219" s="241"/>
      <c r="HT1219" s="242"/>
      <c r="HU1219" s="243"/>
      <c r="HV1219" s="243"/>
      <c r="HW1219" s="244"/>
      <c r="HX1219" s="245"/>
      <c r="HY1219" s="246"/>
      <c r="HZ1219" s="247"/>
      <c r="IA1219" s="241"/>
      <c r="IB1219" s="242"/>
      <c r="IC1219" s="243"/>
      <c r="ID1219" s="243"/>
      <c r="IE1219" s="244"/>
      <c r="IF1219" s="245"/>
      <c r="IG1219" s="246"/>
      <c r="IH1219" s="247"/>
      <c r="II1219" s="241"/>
      <c r="IJ1219" s="242"/>
      <c r="IK1219" s="243"/>
      <c r="IL1219" s="243"/>
      <c r="IM1219" s="244"/>
      <c r="IN1219" s="245"/>
      <c r="IO1219" s="246"/>
      <c r="IP1219" s="247"/>
      <c r="IQ1219" s="241"/>
      <c r="IR1219" s="242"/>
      <c r="IS1219" s="243"/>
      <c r="IT1219" s="243"/>
      <c r="IU1219" s="244"/>
      <c r="IV1219" s="245"/>
      <c r="IW1219" s="246"/>
      <c r="IX1219" s="247"/>
      <c r="IY1219" s="241"/>
      <c r="IZ1219" s="242"/>
      <c r="JA1219" s="243"/>
      <c r="JB1219" s="243"/>
      <c r="JC1219" s="244"/>
      <c r="JD1219" s="245"/>
      <c r="JE1219" s="246"/>
      <c r="JF1219" s="247"/>
      <c r="JG1219" s="241"/>
      <c r="JH1219" s="242"/>
      <c r="JI1219" s="243"/>
      <c r="JJ1219" s="243"/>
      <c r="JK1219" s="244"/>
      <c r="JL1219" s="245"/>
      <c r="JM1219" s="246"/>
      <c r="JN1219" s="247"/>
      <c r="JO1219" s="241"/>
      <c r="JP1219" s="242"/>
      <c r="JQ1219" s="243"/>
      <c r="JR1219" s="243"/>
      <c r="JS1219" s="244"/>
      <c r="JT1219" s="245"/>
      <c r="JU1219" s="246"/>
      <c r="JV1219" s="247"/>
      <c r="JW1219" s="241"/>
      <c r="JX1219" s="242"/>
      <c r="JY1219" s="243"/>
      <c r="JZ1219" s="243"/>
      <c r="KA1219" s="244"/>
      <c r="KB1219" s="245"/>
      <c r="KC1219" s="246"/>
      <c r="KD1219" s="247"/>
      <c r="KE1219" s="241"/>
      <c r="KF1219" s="242"/>
      <c r="KG1219" s="243"/>
      <c r="KH1219" s="243"/>
      <c r="KI1219" s="244"/>
      <c r="KJ1219" s="245"/>
      <c r="KK1219" s="246"/>
      <c r="KL1219" s="247"/>
      <c r="KM1219" s="241"/>
      <c r="KN1219" s="242"/>
      <c r="KO1219" s="243"/>
      <c r="KP1219" s="243"/>
      <c r="KQ1219" s="244"/>
      <c r="KR1219" s="245"/>
      <c r="KS1219" s="246"/>
      <c r="KT1219" s="247"/>
      <c r="KU1219" s="241"/>
      <c r="KV1219" s="242"/>
      <c r="KW1219" s="243"/>
      <c r="KX1219" s="243"/>
      <c r="KY1219" s="244"/>
      <c r="KZ1219" s="245"/>
      <c r="LA1219" s="246"/>
      <c r="LB1219" s="247"/>
      <c r="LC1219" s="241"/>
      <c r="LD1219" s="242"/>
      <c r="LE1219" s="243"/>
      <c r="LF1219" s="243"/>
      <c r="LG1219" s="244"/>
      <c r="LH1219" s="245"/>
      <c r="LI1219" s="246"/>
      <c r="LJ1219" s="247"/>
      <c r="LK1219" s="241"/>
      <c r="LL1219" s="242"/>
      <c r="LM1219" s="243"/>
      <c r="LN1219" s="243"/>
      <c r="LO1219" s="244"/>
      <c r="LP1219" s="245"/>
      <c r="LQ1219" s="246"/>
      <c r="LR1219" s="247"/>
      <c r="LS1219" s="241"/>
      <c r="LT1219" s="242"/>
      <c r="LU1219" s="243"/>
      <c r="LV1219" s="243"/>
      <c r="LW1219" s="244"/>
      <c r="LX1219" s="245"/>
      <c r="LY1219" s="246"/>
      <c r="LZ1219" s="247"/>
      <c r="MA1219" s="241"/>
      <c r="MB1219" s="242"/>
      <c r="MC1219" s="243"/>
      <c r="MD1219" s="243"/>
      <c r="ME1219" s="244"/>
      <c r="MF1219" s="245"/>
      <c r="MG1219" s="246"/>
      <c r="MH1219" s="247"/>
      <c r="MI1219" s="241"/>
      <c r="MJ1219" s="242"/>
      <c r="MK1219" s="243"/>
      <c r="ML1219" s="243"/>
      <c r="MM1219" s="244"/>
      <c r="MN1219" s="245"/>
      <c r="MO1219" s="246"/>
      <c r="MP1219" s="247"/>
      <c r="MQ1219" s="241"/>
      <c r="MR1219" s="242"/>
      <c r="MS1219" s="243"/>
      <c r="MT1219" s="243"/>
      <c r="MU1219" s="244"/>
      <c r="MV1219" s="245"/>
      <c r="MW1219" s="246"/>
      <c r="MX1219" s="247"/>
      <c r="MY1219" s="241"/>
      <c r="MZ1219" s="242"/>
      <c r="NA1219" s="243"/>
      <c r="NB1219" s="243"/>
      <c r="NC1219" s="244"/>
      <c r="ND1219" s="245"/>
      <c r="NE1219" s="246"/>
      <c r="NF1219" s="247"/>
      <c r="NG1219" s="241"/>
      <c r="NH1219" s="242"/>
      <c r="NI1219" s="243"/>
      <c r="NJ1219" s="243"/>
      <c r="NK1219" s="244"/>
      <c r="NL1219" s="245"/>
      <c r="NM1219" s="246"/>
      <c r="NN1219" s="247"/>
      <c r="NO1219" s="241"/>
      <c r="NP1219" s="242"/>
      <c r="NQ1219" s="243"/>
      <c r="NR1219" s="243"/>
      <c r="NS1219" s="244"/>
      <c r="NT1219" s="245"/>
      <c r="NU1219" s="246"/>
      <c r="NV1219" s="247"/>
      <c r="NW1219" s="241"/>
      <c r="NX1219" s="242"/>
      <c r="NY1219" s="243"/>
      <c r="NZ1219" s="243"/>
      <c r="OA1219" s="244"/>
      <c r="OB1219" s="245"/>
      <c r="OC1219" s="246"/>
      <c r="OD1219" s="247"/>
      <c r="OE1219" s="241"/>
      <c r="OF1219" s="242"/>
      <c r="OG1219" s="243"/>
      <c r="OH1219" s="243"/>
      <c r="OI1219" s="244"/>
      <c r="OJ1219" s="245"/>
      <c r="OK1219" s="246"/>
      <c r="OL1219" s="247"/>
      <c r="OM1219" s="241"/>
      <c r="ON1219" s="242"/>
      <c r="OO1219" s="243"/>
      <c r="OP1219" s="243"/>
      <c r="OQ1219" s="244"/>
      <c r="OR1219" s="245"/>
      <c r="OS1219" s="246"/>
      <c r="OT1219" s="247"/>
      <c r="OU1219" s="241"/>
      <c r="OV1219" s="242"/>
      <c r="OW1219" s="243"/>
      <c r="OX1219" s="243"/>
      <c r="OY1219" s="244"/>
      <c r="OZ1219" s="245"/>
      <c r="PA1219" s="246"/>
      <c r="PB1219" s="247"/>
      <c r="PC1219" s="241"/>
      <c r="PD1219" s="242"/>
      <c r="PE1219" s="243"/>
      <c r="PF1219" s="243"/>
      <c r="PG1219" s="244"/>
      <c r="PH1219" s="245"/>
      <c r="PI1219" s="246"/>
      <c r="PJ1219" s="247"/>
      <c r="PK1219" s="241"/>
      <c r="PL1219" s="242"/>
      <c r="PM1219" s="243"/>
      <c r="PN1219" s="243"/>
      <c r="PO1219" s="244"/>
      <c r="PP1219" s="245"/>
      <c r="PQ1219" s="246"/>
      <c r="PR1219" s="247"/>
      <c r="PS1219" s="241"/>
      <c r="PT1219" s="242"/>
      <c r="PU1219" s="243"/>
      <c r="PV1219" s="243"/>
      <c r="PW1219" s="244"/>
      <c r="PX1219" s="245"/>
      <c r="PY1219" s="246"/>
      <c r="PZ1219" s="247"/>
      <c r="QA1219" s="241"/>
      <c r="QB1219" s="242"/>
      <c r="QC1219" s="243"/>
      <c r="QD1219" s="243"/>
      <c r="QE1219" s="244"/>
      <c r="QF1219" s="245"/>
      <c r="QG1219" s="246"/>
      <c r="QH1219" s="247"/>
      <c r="QI1219" s="241"/>
      <c r="QJ1219" s="242"/>
      <c r="QK1219" s="243"/>
      <c r="QL1219" s="243"/>
      <c r="QM1219" s="244"/>
      <c r="QN1219" s="245"/>
      <c r="QO1219" s="246"/>
      <c r="QP1219" s="247"/>
      <c r="QQ1219" s="241"/>
      <c r="QR1219" s="242"/>
      <c r="QS1219" s="243"/>
      <c r="QT1219" s="243"/>
      <c r="QU1219" s="244"/>
      <c r="QV1219" s="245"/>
      <c r="QW1219" s="246"/>
      <c r="QX1219" s="247"/>
      <c r="QY1219" s="241"/>
      <c r="QZ1219" s="242"/>
      <c r="RA1219" s="243"/>
      <c r="RB1219" s="243"/>
      <c r="RC1219" s="244"/>
      <c r="RD1219" s="245"/>
      <c r="RE1219" s="246"/>
      <c r="RF1219" s="247"/>
      <c r="RG1219" s="241"/>
      <c r="RH1219" s="242"/>
      <c r="RI1219" s="243"/>
      <c r="RJ1219" s="243"/>
      <c r="RK1219" s="244"/>
      <c r="RL1219" s="245"/>
      <c r="RM1219" s="246"/>
      <c r="RN1219" s="247"/>
      <c r="RO1219" s="241"/>
      <c r="RP1219" s="242"/>
      <c r="RQ1219" s="243"/>
      <c r="RR1219" s="243"/>
      <c r="RS1219" s="244"/>
      <c r="RT1219" s="245"/>
      <c r="RU1219" s="246"/>
      <c r="RV1219" s="247"/>
      <c r="RW1219" s="241"/>
      <c r="RX1219" s="242"/>
      <c r="RY1219" s="243"/>
      <c r="RZ1219" s="243"/>
      <c r="SA1219" s="244"/>
      <c r="SB1219" s="245"/>
      <c r="SC1219" s="246"/>
      <c r="SD1219" s="247"/>
      <c r="SE1219" s="241"/>
      <c r="SF1219" s="242"/>
      <c r="SG1219" s="243"/>
      <c r="SH1219" s="243"/>
      <c r="SI1219" s="244"/>
      <c r="SJ1219" s="245"/>
      <c r="SK1219" s="246"/>
      <c r="SL1219" s="247"/>
      <c r="SM1219" s="241"/>
      <c r="SN1219" s="242"/>
      <c r="SO1219" s="243"/>
      <c r="SP1219" s="243"/>
      <c r="SQ1219" s="244"/>
      <c r="SR1219" s="245"/>
      <c r="SS1219" s="246"/>
      <c r="ST1219" s="247"/>
      <c r="SU1219" s="241"/>
      <c r="SV1219" s="242"/>
      <c r="SW1219" s="243"/>
      <c r="SX1219" s="243"/>
      <c r="SY1219" s="244"/>
      <c r="SZ1219" s="245"/>
      <c r="TA1219" s="246"/>
      <c r="TB1219" s="247"/>
      <c r="TC1219" s="241"/>
      <c r="TD1219" s="242"/>
      <c r="TE1219" s="243"/>
      <c r="TF1219" s="243"/>
      <c r="TG1219" s="244"/>
      <c r="TH1219" s="245"/>
      <c r="TI1219" s="246"/>
      <c r="TJ1219" s="247"/>
      <c r="TK1219" s="241"/>
      <c r="TL1219" s="242"/>
      <c r="TM1219" s="243"/>
      <c r="TN1219" s="243"/>
      <c r="TO1219" s="244"/>
      <c r="TP1219" s="245"/>
      <c r="TQ1219" s="246"/>
      <c r="TR1219" s="247"/>
      <c r="TS1219" s="241"/>
      <c r="TT1219" s="242"/>
      <c r="TU1219" s="243"/>
      <c r="TV1219" s="243"/>
      <c r="TW1219" s="244"/>
      <c r="TX1219" s="245"/>
      <c r="TY1219" s="246"/>
      <c r="TZ1219" s="247"/>
      <c r="UA1219" s="241"/>
      <c r="UB1219" s="242"/>
      <c r="UC1219" s="243"/>
      <c r="UD1219" s="243"/>
      <c r="UE1219" s="244"/>
      <c r="UF1219" s="245"/>
      <c r="UG1219" s="246"/>
      <c r="UH1219" s="247"/>
      <c r="UI1219" s="241"/>
      <c r="UJ1219" s="242"/>
      <c r="UK1219" s="243"/>
      <c r="UL1219" s="243"/>
      <c r="UM1219" s="244"/>
      <c r="UN1219" s="245"/>
      <c r="UO1219" s="246"/>
      <c r="UP1219" s="247"/>
      <c r="UQ1219" s="241"/>
      <c r="UR1219" s="242"/>
      <c r="US1219" s="243"/>
      <c r="UT1219" s="243"/>
      <c r="UU1219" s="244"/>
      <c r="UV1219" s="245"/>
      <c r="UW1219" s="246"/>
      <c r="UX1219" s="247"/>
      <c r="UY1219" s="241"/>
      <c r="UZ1219" s="242"/>
      <c r="VA1219" s="243"/>
      <c r="VB1219" s="243"/>
      <c r="VC1219" s="244"/>
      <c r="VD1219" s="245"/>
      <c r="VE1219" s="246"/>
      <c r="VF1219" s="247"/>
      <c r="VG1219" s="241"/>
      <c r="VH1219" s="242"/>
      <c r="VI1219" s="243"/>
      <c r="VJ1219" s="243"/>
      <c r="VK1219" s="244"/>
      <c r="VL1219" s="245"/>
      <c r="VM1219" s="246"/>
      <c r="VN1219" s="247"/>
      <c r="VO1219" s="241"/>
      <c r="VP1219" s="242"/>
      <c r="VQ1219" s="243"/>
      <c r="VR1219" s="243"/>
      <c r="VS1219" s="244"/>
      <c r="VT1219" s="245"/>
      <c r="VU1219" s="246"/>
      <c r="VV1219" s="247"/>
      <c r="VW1219" s="241"/>
      <c r="VX1219" s="242"/>
      <c r="VY1219" s="243"/>
      <c r="VZ1219" s="243"/>
      <c r="WA1219" s="244"/>
      <c r="WB1219" s="245"/>
      <c r="WC1219" s="246"/>
      <c r="WD1219" s="247"/>
      <c r="WE1219" s="241"/>
      <c r="WF1219" s="242"/>
      <c r="WG1219" s="243"/>
      <c r="WH1219" s="243"/>
      <c r="WI1219" s="244"/>
      <c r="WJ1219" s="245"/>
      <c r="WK1219" s="246"/>
      <c r="WL1219" s="247"/>
      <c r="WM1219" s="241"/>
      <c r="WN1219" s="242"/>
      <c r="WO1219" s="243"/>
      <c r="WP1219" s="243"/>
      <c r="WQ1219" s="244"/>
      <c r="WR1219" s="245"/>
      <c r="WS1219" s="246"/>
      <c r="WT1219" s="247"/>
      <c r="WU1219" s="241"/>
      <c r="WV1219" s="242"/>
      <c r="WW1219" s="243"/>
      <c r="WX1219" s="243"/>
      <c r="WY1219" s="244"/>
      <c r="WZ1219" s="245"/>
      <c r="XA1219" s="246"/>
      <c r="XB1219" s="247"/>
      <c r="XC1219" s="241"/>
      <c r="XD1219" s="242"/>
      <c r="XE1219" s="243"/>
      <c r="XF1219" s="243"/>
      <c r="XG1219" s="244"/>
      <c r="XH1219" s="245"/>
      <c r="XI1219" s="246"/>
      <c r="XJ1219" s="247"/>
      <c r="XK1219" s="241"/>
      <c r="XL1219" s="242"/>
      <c r="XM1219" s="243"/>
      <c r="XN1219" s="243"/>
      <c r="XO1219" s="244"/>
      <c r="XP1219" s="245"/>
      <c r="XQ1219" s="246"/>
      <c r="XR1219" s="247"/>
      <c r="XS1219" s="241"/>
      <c r="XT1219" s="242"/>
      <c r="XU1219" s="243"/>
      <c r="XV1219" s="243"/>
      <c r="XW1219" s="244"/>
      <c r="XX1219" s="245"/>
      <c r="XY1219" s="246"/>
      <c r="XZ1219" s="247"/>
      <c r="YA1219" s="241"/>
      <c r="YB1219" s="242"/>
      <c r="YC1219" s="243"/>
      <c r="YD1219" s="243"/>
      <c r="YE1219" s="244"/>
      <c r="YF1219" s="245"/>
      <c r="YG1219" s="246"/>
      <c r="YH1219" s="247"/>
      <c r="YI1219" s="241"/>
      <c r="YJ1219" s="242"/>
      <c r="YK1219" s="243"/>
      <c r="YL1219" s="243"/>
      <c r="YM1219" s="244"/>
      <c r="YN1219" s="245"/>
      <c r="YO1219" s="246"/>
      <c r="YP1219" s="247"/>
      <c r="YQ1219" s="241"/>
      <c r="YR1219" s="242"/>
      <c r="YS1219" s="243"/>
      <c r="YT1219" s="243"/>
      <c r="YU1219" s="244"/>
      <c r="YV1219" s="245"/>
      <c r="YW1219" s="246"/>
      <c r="YX1219" s="247"/>
      <c r="YY1219" s="241"/>
      <c r="YZ1219" s="242"/>
      <c r="ZA1219" s="243"/>
      <c r="ZB1219" s="243"/>
      <c r="ZC1219" s="244"/>
      <c r="ZD1219" s="245"/>
      <c r="ZE1219" s="246"/>
      <c r="ZF1219" s="247"/>
      <c r="ZG1219" s="241"/>
      <c r="ZH1219" s="242"/>
      <c r="ZI1219" s="243"/>
      <c r="ZJ1219" s="243"/>
      <c r="ZK1219" s="244"/>
      <c r="ZL1219" s="245"/>
      <c r="ZM1219" s="246"/>
      <c r="ZN1219" s="247"/>
      <c r="ZO1219" s="241"/>
      <c r="ZP1219" s="242"/>
      <c r="ZQ1219" s="243"/>
      <c r="ZR1219" s="243"/>
      <c r="ZS1219" s="244"/>
      <c r="ZT1219" s="245"/>
      <c r="ZU1219" s="246"/>
      <c r="ZV1219" s="247"/>
      <c r="ZW1219" s="241"/>
      <c r="ZX1219" s="242"/>
      <c r="ZY1219" s="243"/>
      <c r="ZZ1219" s="243"/>
      <c r="AAA1219" s="244"/>
      <c r="AAB1219" s="245"/>
      <c r="AAC1219" s="246"/>
      <c r="AAD1219" s="247"/>
      <c r="AAE1219" s="241"/>
      <c r="AAF1219" s="242"/>
      <c r="AAG1219" s="243"/>
      <c r="AAH1219" s="243"/>
      <c r="AAI1219" s="244"/>
      <c r="AAJ1219" s="245"/>
      <c r="AAK1219" s="246"/>
      <c r="AAL1219" s="247"/>
      <c r="AAM1219" s="241"/>
      <c r="AAN1219" s="242"/>
      <c r="AAO1219" s="243"/>
      <c r="AAP1219" s="243"/>
      <c r="AAQ1219" s="244"/>
      <c r="AAR1219" s="245"/>
      <c r="AAS1219" s="246"/>
      <c r="AAT1219" s="247"/>
      <c r="AAU1219" s="241"/>
      <c r="AAV1219" s="242"/>
      <c r="AAW1219" s="243"/>
      <c r="AAX1219" s="243"/>
      <c r="AAY1219" s="244"/>
      <c r="AAZ1219" s="245"/>
      <c r="ABA1219" s="246"/>
      <c r="ABB1219" s="247"/>
      <c r="ABC1219" s="241"/>
      <c r="ABD1219" s="242"/>
      <c r="ABE1219" s="243"/>
      <c r="ABF1219" s="243"/>
      <c r="ABG1219" s="244"/>
      <c r="ABH1219" s="245"/>
      <c r="ABI1219" s="246"/>
      <c r="ABJ1219" s="247"/>
      <c r="ABK1219" s="241"/>
      <c r="ABL1219" s="242"/>
      <c r="ABM1219" s="243"/>
      <c r="ABN1219" s="243"/>
      <c r="ABO1219" s="244"/>
      <c r="ABP1219" s="245"/>
      <c r="ABQ1219" s="246"/>
      <c r="ABR1219" s="247"/>
      <c r="ABS1219" s="241"/>
      <c r="ABT1219" s="242"/>
      <c r="ABU1219" s="243"/>
      <c r="ABV1219" s="243"/>
      <c r="ABW1219" s="244"/>
      <c r="ABX1219" s="245"/>
      <c r="ABY1219" s="246"/>
      <c r="ABZ1219" s="247"/>
      <c r="ACA1219" s="241"/>
      <c r="ACB1219" s="242"/>
      <c r="ACC1219" s="243"/>
      <c r="ACD1219" s="243"/>
      <c r="ACE1219" s="244"/>
      <c r="ACF1219" s="245"/>
      <c r="ACG1219" s="246"/>
      <c r="ACH1219" s="247"/>
      <c r="ACI1219" s="241"/>
      <c r="ACJ1219" s="242"/>
      <c r="ACK1219" s="243"/>
      <c r="ACL1219" s="243"/>
      <c r="ACM1219" s="244"/>
      <c r="ACN1219" s="245"/>
      <c r="ACO1219" s="246"/>
      <c r="ACP1219" s="247"/>
      <c r="ACQ1219" s="241"/>
      <c r="ACR1219" s="242"/>
      <c r="ACS1219" s="243"/>
      <c r="ACT1219" s="243"/>
      <c r="ACU1219" s="244"/>
      <c r="ACV1219" s="245"/>
      <c r="ACW1219" s="246"/>
      <c r="ACX1219" s="247"/>
      <c r="ACY1219" s="241"/>
      <c r="ACZ1219" s="242"/>
      <c r="ADA1219" s="243"/>
      <c r="ADB1219" s="243"/>
      <c r="ADC1219" s="244"/>
      <c r="ADD1219" s="245"/>
      <c r="ADE1219" s="246"/>
      <c r="ADF1219" s="247"/>
      <c r="ADG1219" s="241"/>
      <c r="ADH1219" s="242"/>
      <c r="ADI1219" s="243"/>
      <c r="ADJ1219" s="243"/>
      <c r="ADK1219" s="244"/>
      <c r="ADL1219" s="245"/>
      <c r="ADM1219" s="246"/>
      <c r="ADN1219" s="247"/>
      <c r="ADO1219" s="241"/>
      <c r="ADP1219" s="242"/>
      <c r="ADQ1219" s="243"/>
      <c r="ADR1219" s="243"/>
      <c r="ADS1219" s="244"/>
      <c r="ADT1219" s="245"/>
      <c r="ADU1219" s="246"/>
      <c r="ADV1219" s="247"/>
      <c r="ADW1219" s="241"/>
      <c r="ADX1219" s="242"/>
      <c r="ADY1219" s="243"/>
      <c r="ADZ1219" s="243"/>
      <c r="AEA1219" s="244"/>
      <c r="AEB1219" s="245"/>
      <c r="AEC1219" s="246"/>
      <c r="AED1219" s="247"/>
      <c r="AEE1219" s="241"/>
      <c r="AEF1219" s="242"/>
      <c r="AEG1219" s="243"/>
      <c r="AEH1219" s="243"/>
      <c r="AEI1219" s="244"/>
      <c r="AEJ1219" s="245"/>
      <c r="AEK1219" s="246"/>
      <c r="AEL1219" s="247"/>
      <c r="AEM1219" s="241"/>
      <c r="AEN1219" s="242"/>
      <c r="AEO1219" s="243"/>
      <c r="AEP1219" s="243"/>
      <c r="AEQ1219" s="244"/>
      <c r="AER1219" s="245"/>
      <c r="AES1219" s="246"/>
      <c r="AET1219" s="247"/>
      <c r="AEU1219" s="241"/>
      <c r="AEV1219" s="242"/>
      <c r="AEW1219" s="243"/>
      <c r="AEX1219" s="243"/>
      <c r="AEY1219" s="244"/>
      <c r="AEZ1219" s="245"/>
      <c r="AFA1219" s="246"/>
      <c r="AFB1219" s="247"/>
      <c r="AFC1219" s="241"/>
      <c r="AFD1219" s="242"/>
      <c r="AFE1219" s="243"/>
      <c r="AFF1219" s="243"/>
      <c r="AFG1219" s="244"/>
      <c r="AFH1219" s="245"/>
      <c r="AFI1219" s="246"/>
      <c r="AFJ1219" s="247"/>
      <c r="AFK1219" s="241"/>
      <c r="AFL1219" s="242"/>
      <c r="AFM1219" s="243"/>
      <c r="AFN1219" s="243"/>
      <c r="AFO1219" s="244"/>
      <c r="AFP1219" s="245"/>
      <c r="AFQ1219" s="246"/>
      <c r="AFR1219" s="247"/>
      <c r="AFS1219" s="241"/>
      <c r="AFT1219" s="242"/>
      <c r="AFU1219" s="243"/>
      <c r="AFV1219" s="243"/>
      <c r="AFW1219" s="244"/>
      <c r="AFX1219" s="245"/>
      <c r="AFY1219" s="246"/>
      <c r="AFZ1219" s="247"/>
      <c r="AGA1219" s="241"/>
      <c r="AGB1219" s="242"/>
      <c r="AGC1219" s="243"/>
      <c r="AGD1219" s="243"/>
      <c r="AGE1219" s="244"/>
      <c r="AGF1219" s="245"/>
      <c r="AGG1219" s="246"/>
      <c r="AGH1219" s="247"/>
      <c r="AGI1219" s="241"/>
      <c r="AGJ1219" s="242"/>
      <c r="AGK1219" s="243"/>
      <c r="AGL1219" s="243"/>
      <c r="AGM1219" s="244"/>
      <c r="AGN1219" s="245"/>
      <c r="AGO1219" s="246"/>
      <c r="AGP1219" s="247"/>
      <c r="AGQ1219" s="241"/>
      <c r="AGR1219" s="242"/>
      <c r="AGS1219" s="243"/>
      <c r="AGT1219" s="243"/>
      <c r="AGU1219" s="244"/>
      <c r="AGV1219" s="245"/>
      <c r="AGW1219" s="246"/>
      <c r="AGX1219" s="247"/>
      <c r="AGY1219" s="241"/>
      <c r="AGZ1219" s="242"/>
      <c r="AHA1219" s="243"/>
      <c r="AHB1219" s="243"/>
      <c r="AHC1219" s="244"/>
      <c r="AHD1219" s="245"/>
      <c r="AHE1219" s="246"/>
      <c r="AHF1219" s="247"/>
      <c r="AHG1219" s="241"/>
      <c r="AHH1219" s="242"/>
      <c r="AHI1219" s="243"/>
      <c r="AHJ1219" s="243"/>
      <c r="AHK1219" s="244"/>
      <c r="AHL1219" s="245"/>
      <c r="AHM1219" s="246"/>
      <c r="AHN1219" s="247"/>
      <c r="AHO1219" s="241"/>
      <c r="AHP1219" s="242"/>
      <c r="AHQ1219" s="243"/>
      <c r="AHR1219" s="243"/>
      <c r="AHS1219" s="244"/>
      <c r="AHT1219" s="245"/>
      <c r="AHU1219" s="246"/>
      <c r="AHV1219" s="247"/>
      <c r="AHW1219" s="241"/>
      <c r="AHX1219" s="242"/>
      <c r="AHY1219" s="243"/>
      <c r="AHZ1219" s="243"/>
      <c r="AIA1219" s="244"/>
      <c r="AIB1219" s="245"/>
      <c r="AIC1219" s="246"/>
      <c r="AID1219" s="247"/>
      <c r="AIE1219" s="241"/>
      <c r="AIF1219" s="242"/>
      <c r="AIG1219" s="243"/>
      <c r="AIH1219" s="243"/>
      <c r="AII1219" s="244"/>
      <c r="AIJ1219" s="245"/>
      <c r="AIK1219" s="246"/>
      <c r="AIL1219" s="247"/>
      <c r="AIM1219" s="241"/>
      <c r="AIN1219" s="242"/>
      <c r="AIO1219" s="243"/>
      <c r="AIP1219" s="243"/>
      <c r="AIQ1219" s="244"/>
      <c r="AIR1219" s="245"/>
      <c r="AIS1219" s="246"/>
      <c r="AIT1219" s="247"/>
      <c r="AIU1219" s="241"/>
      <c r="AIV1219" s="242"/>
      <c r="AIW1219" s="243"/>
      <c r="AIX1219" s="243"/>
      <c r="AIY1219" s="244"/>
      <c r="AIZ1219" s="245"/>
      <c r="AJA1219" s="246"/>
      <c r="AJB1219" s="247"/>
      <c r="AJC1219" s="241"/>
      <c r="AJD1219" s="242"/>
      <c r="AJE1219" s="243"/>
      <c r="AJF1219" s="243"/>
      <c r="AJG1219" s="244"/>
      <c r="AJH1219" s="245"/>
      <c r="AJI1219" s="246"/>
      <c r="AJJ1219" s="247"/>
      <c r="AJK1219" s="241"/>
      <c r="AJL1219" s="242"/>
      <c r="AJM1219" s="243"/>
      <c r="AJN1219" s="243"/>
      <c r="AJO1219" s="244"/>
      <c r="AJP1219" s="245"/>
      <c r="AJQ1219" s="246"/>
      <c r="AJR1219" s="247"/>
      <c r="AJS1219" s="241"/>
      <c r="AJT1219" s="242"/>
      <c r="AJU1219" s="243"/>
      <c r="AJV1219" s="243"/>
      <c r="AJW1219" s="244"/>
      <c r="AJX1219" s="245"/>
      <c r="AJY1219" s="246"/>
      <c r="AJZ1219" s="247"/>
      <c r="AKA1219" s="241"/>
      <c r="AKB1219" s="242"/>
      <c r="AKC1219" s="243"/>
      <c r="AKD1219" s="243"/>
      <c r="AKE1219" s="244"/>
      <c r="AKF1219" s="245"/>
      <c r="AKG1219" s="246"/>
      <c r="AKH1219" s="247"/>
      <c r="AKI1219" s="241"/>
      <c r="AKJ1219" s="242"/>
      <c r="AKK1219" s="243"/>
      <c r="AKL1219" s="243"/>
      <c r="AKM1219" s="244"/>
      <c r="AKN1219" s="245"/>
      <c r="AKO1219" s="246"/>
      <c r="AKP1219" s="247"/>
      <c r="AKQ1219" s="241"/>
      <c r="AKR1219" s="242"/>
      <c r="AKS1219" s="243"/>
      <c r="AKT1219" s="243"/>
      <c r="AKU1219" s="244"/>
      <c r="AKV1219" s="245"/>
      <c r="AKW1219" s="246"/>
      <c r="AKX1219" s="247"/>
      <c r="AKY1219" s="241"/>
      <c r="AKZ1219" s="242"/>
      <c r="ALA1219" s="243"/>
      <c r="ALB1219" s="243"/>
      <c r="ALC1219" s="244"/>
      <c r="ALD1219" s="245"/>
      <c r="ALE1219" s="246"/>
      <c r="ALF1219" s="247"/>
      <c r="ALG1219" s="241"/>
      <c r="ALH1219" s="242"/>
      <c r="ALI1219" s="243"/>
      <c r="ALJ1219" s="243"/>
      <c r="ALK1219" s="244"/>
      <c r="ALL1219" s="245"/>
      <c r="ALM1219" s="246"/>
      <c r="ALN1219" s="247"/>
      <c r="ALO1219" s="241"/>
      <c r="ALP1219" s="242"/>
      <c r="ALQ1219" s="243"/>
      <c r="ALR1219" s="243"/>
      <c r="ALS1219" s="244"/>
      <c r="ALT1219" s="245"/>
      <c r="ALU1219" s="246"/>
      <c r="ALV1219" s="247"/>
      <c r="ALW1219" s="241"/>
      <c r="ALX1219" s="242"/>
      <c r="ALY1219" s="243"/>
      <c r="ALZ1219" s="243"/>
      <c r="AMA1219" s="244"/>
      <c r="AMB1219" s="245"/>
      <c r="AMC1219" s="246"/>
      <c r="AMD1219" s="247"/>
      <c r="AME1219" s="241"/>
      <c r="AMF1219" s="242"/>
      <c r="AMG1219" s="243"/>
      <c r="AMH1219" s="243"/>
      <c r="AMI1219" s="244"/>
      <c r="AMJ1219" s="245"/>
      <c r="AMK1219" s="246"/>
      <c r="AML1219" s="247"/>
      <c r="AMM1219" s="241"/>
      <c r="AMN1219" s="242"/>
      <c r="AMO1219" s="243"/>
      <c r="AMP1219" s="243"/>
      <c r="AMQ1219" s="244"/>
      <c r="AMR1219" s="245"/>
      <c r="AMS1219" s="246"/>
      <c r="AMT1219" s="247"/>
      <c r="AMU1219" s="241"/>
      <c r="AMV1219" s="242"/>
      <c r="AMW1219" s="243"/>
      <c r="AMX1219" s="243"/>
      <c r="AMY1219" s="244"/>
      <c r="AMZ1219" s="245"/>
      <c r="ANA1219" s="246"/>
      <c r="ANB1219" s="247"/>
      <c r="ANC1219" s="241"/>
      <c r="AND1219" s="242"/>
      <c r="ANE1219" s="243"/>
      <c r="ANF1219" s="243"/>
      <c r="ANG1219" s="244"/>
      <c r="ANH1219" s="245"/>
      <c r="ANI1219" s="246"/>
      <c r="ANJ1219" s="247"/>
      <c r="ANK1219" s="241"/>
      <c r="ANL1219" s="242"/>
      <c r="ANM1219" s="243"/>
      <c r="ANN1219" s="243"/>
      <c r="ANO1219" s="244"/>
      <c r="ANP1219" s="245"/>
      <c r="ANQ1219" s="246"/>
      <c r="ANR1219" s="247"/>
      <c r="ANS1219" s="241"/>
      <c r="ANT1219" s="242"/>
      <c r="ANU1219" s="243"/>
      <c r="ANV1219" s="243"/>
      <c r="ANW1219" s="244"/>
      <c r="ANX1219" s="245"/>
      <c r="ANY1219" s="246"/>
      <c r="ANZ1219" s="247"/>
      <c r="AOA1219" s="241"/>
      <c r="AOB1219" s="242"/>
      <c r="AOC1219" s="243"/>
      <c r="AOD1219" s="243"/>
      <c r="AOE1219" s="244"/>
      <c r="AOF1219" s="245"/>
      <c r="AOG1219" s="246"/>
      <c r="AOH1219" s="247"/>
      <c r="AOI1219" s="241"/>
      <c r="AOJ1219" s="242"/>
      <c r="AOK1219" s="243"/>
      <c r="AOL1219" s="243"/>
      <c r="AOM1219" s="244"/>
      <c r="AON1219" s="245"/>
      <c r="AOO1219" s="246"/>
      <c r="AOP1219" s="247"/>
      <c r="AOQ1219" s="241"/>
      <c r="AOR1219" s="242"/>
      <c r="AOS1219" s="243"/>
      <c r="AOT1219" s="243"/>
      <c r="AOU1219" s="244"/>
      <c r="AOV1219" s="245"/>
      <c r="AOW1219" s="246"/>
      <c r="AOX1219" s="247"/>
      <c r="AOY1219" s="241"/>
      <c r="AOZ1219" s="242"/>
      <c r="APA1219" s="243"/>
      <c r="APB1219" s="243"/>
      <c r="APC1219" s="244"/>
      <c r="APD1219" s="245"/>
      <c r="APE1219" s="246"/>
      <c r="APF1219" s="247"/>
      <c r="APG1219" s="241"/>
      <c r="APH1219" s="242"/>
      <c r="API1219" s="243"/>
      <c r="APJ1219" s="243"/>
      <c r="APK1219" s="244"/>
      <c r="APL1219" s="245"/>
      <c r="APM1219" s="246"/>
      <c r="APN1219" s="247"/>
      <c r="APO1219" s="241"/>
      <c r="APP1219" s="242"/>
      <c r="APQ1219" s="243"/>
      <c r="APR1219" s="243"/>
      <c r="APS1219" s="244"/>
      <c r="APT1219" s="245"/>
      <c r="APU1219" s="246"/>
      <c r="APV1219" s="247"/>
      <c r="APW1219" s="241"/>
      <c r="APX1219" s="242"/>
      <c r="APY1219" s="243"/>
      <c r="APZ1219" s="243"/>
      <c r="AQA1219" s="244"/>
      <c r="AQB1219" s="245"/>
      <c r="AQC1219" s="246"/>
      <c r="AQD1219" s="247"/>
      <c r="AQE1219" s="241"/>
      <c r="AQF1219" s="242"/>
      <c r="AQG1219" s="243"/>
      <c r="AQH1219" s="243"/>
      <c r="AQI1219" s="244"/>
      <c r="AQJ1219" s="245"/>
      <c r="AQK1219" s="246"/>
      <c r="AQL1219" s="247"/>
      <c r="AQM1219" s="241"/>
      <c r="AQN1219" s="242"/>
      <c r="AQO1219" s="243"/>
      <c r="AQP1219" s="243"/>
      <c r="AQQ1219" s="244"/>
      <c r="AQR1219" s="245"/>
      <c r="AQS1219" s="246"/>
      <c r="AQT1219" s="247"/>
      <c r="AQU1219" s="241"/>
      <c r="AQV1219" s="242"/>
      <c r="AQW1219" s="243"/>
      <c r="AQX1219" s="243"/>
      <c r="AQY1219" s="244"/>
      <c r="AQZ1219" s="245"/>
      <c r="ARA1219" s="246"/>
      <c r="ARB1219" s="247"/>
      <c r="ARC1219" s="241"/>
      <c r="ARD1219" s="242"/>
      <c r="ARE1219" s="243"/>
      <c r="ARF1219" s="243"/>
      <c r="ARG1219" s="244"/>
      <c r="ARH1219" s="245"/>
      <c r="ARI1219" s="246"/>
      <c r="ARJ1219" s="247"/>
      <c r="ARK1219" s="241"/>
      <c r="ARL1219" s="242"/>
      <c r="ARM1219" s="243"/>
      <c r="ARN1219" s="243"/>
      <c r="ARO1219" s="244"/>
      <c r="ARP1219" s="245"/>
      <c r="ARQ1219" s="246"/>
      <c r="ARR1219" s="247"/>
      <c r="ARS1219" s="241"/>
      <c r="ART1219" s="242"/>
      <c r="ARU1219" s="243"/>
      <c r="ARV1219" s="243"/>
      <c r="ARW1219" s="244"/>
      <c r="ARX1219" s="245"/>
      <c r="ARY1219" s="246"/>
      <c r="ARZ1219" s="247"/>
      <c r="ASA1219" s="241"/>
      <c r="ASB1219" s="242"/>
      <c r="ASC1219" s="243"/>
      <c r="ASD1219" s="243"/>
      <c r="ASE1219" s="244"/>
      <c r="ASF1219" s="245"/>
      <c r="ASG1219" s="246"/>
      <c r="ASH1219" s="247"/>
      <c r="ASI1219" s="241"/>
      <c r="ASJ1219" s="242"/>
      <c r="ASK1219" s="243"/>
      <c r="ASL1219" s="243"/>
      <c r="ASM1219" s="244"/>
      <c r="ASN1219" s="245"/>
      <c r="ASO1219" s="246"/>
      <c r="ASP1219" s="247"/>
      <c r="ASQ1219" s="241"/>
      <c r="ASR1219" s="242"/>
      <c r="ASS1219" s="243"/>
      <c r="AST1219" s="243"/>
      <c r="ASU1219" s="244"/>
      <c r="ASV1219" s="245"/>
      <c r="ASW1219" s="246"/>
      <c r="ASX1219" s="247"/>
      <c r="ASY1219" s="241"/>
      <c r="ASZ1219" s="242"/>
      <c r="ATA1219" s="243"/>
      <c r="ATB1219" s="243"/>
      <c r="ATC1219" s="244"/>
      <c r="ATD1219" s="245"/>
      <c r="ATE1219" s="246"/>
      <c r="ATF1219" s="247"/>
      <c r="ATG1219" s="241"/>
      <c r="ATH1219" s="242"/>
      <c r="ATI1219" s="243"/>
      <c r="ATJ1219" s="243"/>
      <c r="ATK1219" s="244"/>
      <c r="ATL1219" s="245"/>
      <c r="ATM1219" s="246"/>
      <c r="ATN1219" s="247"/>
      <c r="ATO1219" s="241"/>
      <c r="ATP1219" s="242"/>
      <c r="ATQ1219" s="243"/>
      <c r="ATR1219" s="243"/>
      <c r="ATS1219" s="244"/>
      <c r="ATT1219" s="245"/>
      <c r="ATU1219" s="246"/>
      <c r="ATV1219" s="247"/>
      <c r="ATW1219" s="241"/>
      <c r="ATX1219" s="242"/>
      <c r="ATY1219" s="243"/>
      <c r="ATZ1219" s="243"/>
      <c r="AUA1219" s="244"/>
      <c r="AUB1219" s="245"/>
      <c r="AUC1219" s="246"/>
      <c r="AUD1219" s="247"/>
      <c r="AUE1219" s="241"/>
      <c r="AUF1219" s="242"/>
      <c r="AUG1219" s="243"/>
      <c r="AUH1219" s="243"/>
      <c r="AUI1219" s="244"/>
      <c r="AUJ1219" s="245"/>
      <c r="AUK1219" s="246"/>
      <c r="AUL1219" s="247"/>
      <c r="AUM1219" s="241"/>
      <c r="AUN1219" s="242"/>
      <c r="AUO1219" s="243"/>
      <c r="AUP1219" s="243"/>
      <c r="AUQ1219" s="244"/>
      <c r="AUR1219" s="245"/>
      <c r="AUS1219" s="246"/>
      <c r="AUT1219" s="247"/>
      <c r="AUU1219" s="241"/>
      <c r="AUV1219" s="242"/>
      <c r="AUW1219" s="243"/>
      <c r="AUX1219" s="243"/>
      <c r="AUY1219" s="244"/>
      <c r="AUZ1219" s="245"/>
      <c r="AVA1219" s="246"/>
      <c r="AVB1219" s="247"/>
      <c r="AVC1219" s="241"/>
      <c r="AVD1219" s="242"/>
      <c r="AVE1219" s="243"/>
      <c r="AVF1219" s="243"/>
      <c r="AVG1219" s="244"/>
      <c r="AVH1219" s="245"/>
      <c r="AVI1219" s="246"/>
      <c r="AVJ1219" s="247"/>
      <c r="AVK1219" s="241"/>
      <c r="AVL1219" s="242"/>
      <c r="AVM1219" s="243"/>
      <c r="AVN1219" s="243"/>
      <c r="AVO1219" s="244"/>
      <c r="AVP1219" s="245"/>
      <c r="AVQ1219" s="246"/>
      <c r="AVR1219" s="247"/>
      <c r="AVS1219" s="241"/>
      <c r="AVT1219" s="242"/>
      <c r="AVU1219" s="243"/>
      <c r="AVV1219" s="243"/>
      <c r="AVW1219" s="244"/>
      <c r="AVX1219" s="245"/>
      <c r="AVY1219" s="246"/>
      <c r="AVZ1219" s="247"/>
      <c r="AWA1219" s="241"/>
      <c r="AWB1219" s="242"/>
      <c r="AWC1219" s="243"/>
      <c r="AWD1219" s="243"/>
      <c r="AWE1219" s="244"/>
      <c r="AWF1219" s="245"/>
      <c r="AWG1219" s="246"/>
      <c r="AWH1219" s="247"/>
      <c r="AWI1219" s="241"/>
      <c r="AWJ1219" s="242"/>
      <c r="AWK1219" s="243"/>
      <c r="AWL1219" s="243"/>
      <c r="AWM1219" s="244"/>
      <c r="AWN1219" s="245"/>
      <c r="AWO1219" s="246"/>
      <c r="AWP1219" s="247"/>
      <c r="AWQ1219" s="241"/>
      <c r="AWR1219" s="242"/>
      <c r="AWS1219" s="243"/>
      <c r="AWT1219" s="243"/>
      <c r="AWU1219" s="244"/>
      <c r="AWV1219" s="245"/>
      <c r="AWW1219" s="246"/>
      <c r="AWX1219" s="247"/>
      <c r="AWY1219" s="241"/>
      <c r="AWZ1219" s="242"/>
      <c r="AXA1219" s="243"/>
      <c r="AXB1219" s="243"/>
      <c r="AXC1219" s="244"/>
      <c r="AXD1219" s="245"/>
      <c r="AXE1219" s="246"/>
      <c r="AXF1219" s="247"/>
      <c r="AXG1219" s="241"/>
      <c r="AXH1219" s="242"/>
      <c r="AXI1219" s="243"/>
      <c r="AXJ1219" s="243"/>
      <c r="AXK1219" s="244"/>
      <c r="AXL1219" s="245"/>
      <c r="AXM1219" s="246"/>
      <c r="AXN1219" s="247"/>
      <c r="AXO1219" s="241"/>
      <c r="AXP1219" s="242"/>
      <c r="AXQ1219" s="243"/>
      <c r="AXR1219" s="243"/>
      <c r="AXS1219" s="244"/>
      <c r="AXT1219" s="245"/>
      <c r="AXU1219" s="246"/>
      <c r="AXV1219" s="247"/>
      <c r="AXW1219" s="241"/>
      <c r="AXX1219" s="242"/>
      <c r="AXY1219" s="243"/>
      <c r="AXZ1219" s="243"/>
      <c r="AYA1219" s="244"/>
      <c r="AYB1219" s="245"/>
      <c r="AYC1219" s="246"/>
      <c r="AYD1219" s="247"/>
      <c r="AYE1219" s="241"/>
      <c r="AYF1219" s="242"/>
      <c r="AYG1219" s="243"/>
      <c r="AYH1219" s="243"/>
      <c r="AYI1219" s="244"/>
      <c r="AYJ1219" s="245"/>
      <c r="AYK1219" s="246"/>
      <c r="AYL1219" s="247"/>
      <c r="AYM1219" s="241"/>
      <c r="AYN1219" s="242"/>
      <c r="AYO1219" s="243"/>
      <c r="AYP1219" s="243"/>
      <c r="AYQ1219" s="244"/>
      <c r="AYR1219" s="245"/>
      <c r="AYS1219" s="246"/>
      <c r="AYT1219" s="247"/>
      <c r="AYU1219" s="241"/>
      <c r="AYV1219" s="242"/>
      <c r="AYW1219" s="243"/>
      <c r="AYX1219" s="243"/>
      <c r="AYY1219" s="244"/>
      <c r="AYZ1219" s="245"/>
      <c r="AZA1219" s="246"/>
      <c r="AZB1219" s="247"/>
      <c r="AZC1219" s="241"/>
      <c r="AZD1219" s="242"/>
      <c r="AZE1219" s="243"/>
      <c r="AZF1219" s="243"/>
      <c r="AZG1219" s="244"/>
      <c r="AZH1219" s="245"/>
      <c r="AZI1219" s="246"/>
      <c r="AZJ1219" s="247"/>
      <c r="AZK1219" s="241"/>
      <c r="AZL1219" s="242"/>
      <c r="AZM1219" s="243"/>
      <c r="AZN1219" s="243"/>
      <c r="AZO1219" s="244"/>
      <c r="AZP1219" s="245"/>
      <c r="AZQ1219" s="246"/>
      <c r="AZR1219" s="247"/>
      <c r="AZS1219" s="241"/>
      <c r="AZT1219" s="242"/>
      <c r="AZU1219" s="243"/>
      <c r="AZV1219" s="243"/>
      <c r="AZW1219" s="244"/>
      <c r="AZX1219" s="245"/>
      <c r="AZY1219" s="246"/>
      <c r="AZZ1219" s="247"/>
      <c r="BAA1219" s="241"/>
      <c r="BAB1219" s="242"/>
      <c r="BAC1219" s="243"/>
      <c r="BAD1219" s="243"/>
      <c r="BAE1219" s="244"/>
      <c r="BAF1219" s="245"/>
      <c r="BAG1219" s="246"/>
      <c r="BAH1219" s="247"/>
      <c r="BAI1219" s="241"/>
      <c r="BAJ1219" s="242"/>
      <c r="BAK1219" s="243"/>
      <c r="BAL1219" s="243"/>
      <c r="BAM1219" s="244"/>
      <c r="BAN1219" s="245"/>
      <c r="BAO1219" s="246"/>
      <c r="BAP1219" s="247"/>
      <c r="BAQ1219" s="241"/>
      <c r="BAR1219" s="242"/>
      <c r="BAS1219" s="243"/>
      <c r="BAT1219" s="243"/>
      <c r="BAU1219" s="244"/>
      <c r="BAV1219" s="245"/>
      <c r="BAW1219" s="246"/>
      <c r="BAX1219" s="247"/>
      <c r="BAY1219" s="241"/>
      <c r="BAZ1219" s="242"/>
      <c r="BBA1219" s="243"/>
      <c r="BBB1219" s="243"/>
      <c r="BBC1219" s="244"/>
      <c r="BBD1219" s="245"/>
      <c r="BBE1219" s="246"/>
      <c r="BBF1219" s="247"/>
      <c r="BBG1219" s="241"/>
      <c r="BBH1219" s="242"/>
      <c r="BBI1219" s="243"/>
      <c r="BBJ1219" s="243"/>
      <c r="BBK1219" s="244"/>
      <c r="BBL1219" s="245"/>
      <c r="BBM1219" s="246"/>
      <c r="BBN1219" s="247"/>
      <c r="BBO1219" s="241"/>
      <c r="BBP1219" s="242"/>
      <c r="BBQ1219" s="243"/>
      <c r="BBR1219" s="243"/>
      <c r="BBS1219" s="244"/>
      <c r="BBT1219" s="245"/>
      <c r="BBU1219" s="246"/>
      <c r="BBV1219" s="247"/>
      <c r="BBW1219" s="241"/>
      <c r="BBX1219" s="242"/>
      <c r="BBY1219" s="243"/>
      <c r="BBZ1219" s="243"/>
      <c r="BCA1219" s="244"/>
      <c r="BCB1219" s="245"/>
      <c r="BCC1219" s="246"/>
      <c r="BCD1219" s="247"/>
      <c r="BCE1219" s="241"/>
      <c r="BCF1219" s="242"/>
      <c r="BCG1219" s="243"/>
      <c r="BCH1219" s="243"/>
      <c r="BCI1219" s="244"/>
      <c r="BCJ1219" s="245"/>
      <c r="BCK1219" s="246"/>
      <c r="BCL1219" s="247"/>
      <c r="BCM1219" s="241"/>
      <c r="BCN1219" s="242"/>
      <c r="BCO1219" s="243"/>
      <c r="BCP1219" s="243"/>
      <c r="BCQ1219" s="244"/>
      <c r="BCR1219" s="245"/>
      <c r="BCS1219" s="246"/>
      <c r="BCT1219" s="247"/>
      <c r="BCU1219" s="241"/>
      <c r="BCV1219" s="242"/>
      <c r="BCW1219" s="243"/>
      <c r="BCX1219" s="243"/>
      <c r="BCY1219" s="244"/>
      <c r="BCZ1219" s="245"/>
      <c r="BDA1219" s="246"/>
      <c r="BDB1219" s="247"/>
      <c r="BDC1219" s="241"/>
      <c r="BDD1219" s="242"/>
      <c r="BDE1219" s="243"/>
      <c r="BDF1219" s="243"/>
      <c r="BDG1219" s="244"/>
      <c r="BDH1219" s="245"/>
      <c r="BDI1219" s="246"/>
      <c r="BDJ1219" s="247"/>
      <c r="BDK1219" s="241"/>
      <c r="BDL1219" s="242"/>
      <c r="BDM1219" s="243"/>
      <c r="BDN1219" s="243"/>
      <c r="BDO1219" s="244"/>
      <c r="BDP1219" s="245"/>
      <c r="BDQ1219" s="246"/>
      <c r="BDR1219" s="247"/>
      <c r="BDS1219" s="241"/>
      <c r="BDT1219" s="242"/>
      <c r="BDU1219" s="243"/>
      <c r="BDV1219" s="243"/>
      <c r="BDW1219" s="244"/>
      <c r="BDX1219" s="245"/>
      <c r="BDY1219" s="246"/>
      <c r="BDZ1219" s="247"/>
      <c r="BEA1219" s="241"/>
      <c r="BEB1219" s="242"/>
      <c r="BEC1219" s="243"/>
      <c r="BED1219" s="243"/>
      <c r="BEE1219" s="244"/>
      <c r="BEF1219" s="245"/>
      <c r="BEG1219" s="246"/>
      <c r="BEH1219" s="247"/>
      <c r="BEI1219" s="241"/>
      <c r="BEJ1219" s="242"/>
      <c r="BEK1219" s="243"/>
      <c r="BEL1219" s="243"/>
      <c r="BEM1219" s="244"/>
      <c r="BEN1219" s="245"/>
      <c r="BEO1219" s="246"/>
      <c r="BEP1219" s="247"/>
      <c r="BEQ1219" s="241"/>
      <c r="BER1219" s="242"/>
      <c r="BES1219" s="243"/>
      <c r="BET1219" s="243"/>
      <c r="BEU1219" s="244"/>
      <c r="BEV1219" s="245"/>
      <c r="BEW1219" s="246"/>
      <c r="BEX1219" s="247"/>
      <c r="BEY1219" s="241"/>
      <c r="BEZ1219" s="242"/>
      <c r="BFA1219" s="243"/>
      <c r="BFB1219" s="243"/>
      <c r="BFC1219" s="244"/>
      <c r="BFD1219" s="245"/>
      <c r="BFE1219" s="246"/>
      <c r="BFF1219" s="247"/>
      <c r="BFG1219" s="241"/>
      <c r="BFH1219" s="242"/>
      <c r="BFI1219" s="243"/>
      <c r="BFJ1219" s="243"/>
      <c r="BFK1219" s="244"/>
      <c r="BFL1219" s="245"/>
      <c r="BFM1219" s="246"/>
      <c r="BFN1219" s="247"/>
      <c r="BFO1219" s="241"/>
      <c r="BFP1219" s="242"/>
      <c r="BFQ1219" s="243"/>
      <c r="BFR1219" s="243"/>
      <c r="BFS1219" s="244"/>
      <c r="BFT1219" s="245"/>
      <c r="BFU1219" s="246"/>
      <c r="BFV1219" s="247"/>
      <c r="BFW1219" s="241"/>
      <c r="BFX1219" s="242"/>
      <c r="BFY1219" s="243"/>
      <c r="BFZ1219" s="243"/>
      <c r="BGA1219" s="244"/>
      <c r="BGB1219" s="245"/>
      <c r="BGC1219" s="246"/>
      <c r="BGD1219" s="247"/>
      <c r="BGE1219" s="241"/>
      <c r="BGF1219" s="242"/>
      <c r="BGG1219" s="243"/>
      <c r="BGH1219" s="243"/>
      <c r="BGI1219" s="244"/>
      <c r="BGJ1219" s="245"/>
      <c r="BGK1219" s="246"/>
      <c r="BGL1219" s="247"/>
      <c r="BGM1219" s="241"/>
      <c r="BGN1219" s="242"/>
      <c r="BGO1219" s="243"/>
      <c r="BGP1219" s="243"/>
      <c r="BGQ1219" s="244"/>
      <c r="BGR1219" s="245"/>
      <c r="BGS1219" s="246"/>
      <c r="BGT1219" s="247"/>
      <c r="BGU1219" s="241"/>
      <c r="BGV1219" s="242"/>
      <c r="BGW1219" s="243"/>
      <c r="BGX1219" s="243"/>
      <c r="BGY1219" s="244"/>
      <c r="BGZ1219" s="245"/>
      <c r="BHA1219" s="246"/>
      <c r="BHB1219" s="247"/>
      <c r="BHC1219" s="241"/>
      <c r="BHD1219" s="242"/>
      <c r="BHE1219" s="243"/>
      <c r="BHF1219" s="243"/>
      <c r="BHG1219" s="244"/>
      <c r="BHH1219" s="245"/>
      <c r="BHI1219" s="246"/>
      <c r="BHJ1219" s="247"/>
      <c r="BHK1219" s="241"/>
      <c r="BHL1219" s="242"/>
      <c r="BHM1219" s="243"/>
      <c r="BHN1219" s="243"/>
      <c r="BHO1219" s="244"/>
      <c r="BHP1219" s="245"/>
      <c r="BHQ1219" s="246"/>
      <c r="BHR1219" s="247"/>
      <c r="BHS1219" s="241"/>
      <c r="BHT1219" s="242"/>
      <c r="BHU1219" s="243"/>
      <c r="BHV1219" s="243"/>
      <c r="BHW1219" s="244"/>
      <c r="BHX1219" s="245"/>
      <c r="BHY1219" s="246"/>
      <c r="BHZ1219" s="247"/>
      <c r="BIA1219" s="241"/>
      <c r="BIB1219" s="242"/>
      <c r="BIC1219" s="243"/>
      <c r="BID1219" s="243"/>
      <c r="BIE1219" s="244"/>
      <c r="BIF1219" s="245"/>
      <c r="BIG1219" s="246"/>
      <c r="BIH1219" s="247"/>
      <c r="BII1219" s="241"/>
      <c r="BIJ1219" s="242"/>
      <c r="BIK1219" s="243"/>
      <c r="BIL1219" s="243"/>
      <c r="BIM1219" s="244"/>
      <c r="BIN1219" s="245"/>
      <c r="BIO1219" s="246"/>
      <c r="BIP1219" s="247"/>
      <c r="BIQ1219" s="241"/>
      <c r="BIR1219" s="242"/>
      <c r="BIS1219" s="243"/>
      <c r="BIT1219" s="243"/>
      <c r="BIU1219" s="244"/>
      <c r="BIV1219" s="245"/>
      <c r="BIW1219" s="246"/>
      <c r="BIX1219" s="247"/>
      <c r="BIY1219" s="241"/>
      <c r="BIZ1219" s="242"/>
      <c r="BJA1219" s="243"/>
      <c r="BJB1219" s="243"/>
      <c r="BJC1219" s="244"/>
      <c r="BJD1219" s="245"/>
      <c r="BJE1219" s="246"/>
      <c r="BJF1219" s="247"/>
      <c r="BJG1219" s="241"/>
      <c r="BJH1219" s="242"/>
      <c r="BJI1219" s="243"/>
      <c r="BJJ1219" s="243"/>
      <c r="BJK1219" s="244"/>
      <c r="BJL1219" s="245"/>
      <c r="BJM1219" s="246"/>
      <c r="BJN1219" s="247"/>
      <c r="BJO1219" s="241"/>
      <c r="BJP1219" s="242"/>
      <c r="BJQ1219" s="243"/>
      <c r="BJR1219" s="243"/>
      <c r="BJS1219" s="244"/>
      <c r="BJT1219" s="245"/>
      <c r="BJU1219" s="246"/>
      <c r="BJV1219" s="247"/>
      <c r="BJW1219" s="241"/>
      <c r="BJX1219" s="242"/>
      <c r="BJY1219" s="243"/>
      <c r="BJZ1219" s="243"/>
      <c r="BKA1219" s="244"/>
      <c r="BKB1219" s="245"/>
      <c r="BKC1219" s="246"/>
      <c r="BKD1219" s="247"/>
      <c r="BKE1219" s="241"/>
      <c r="BKF1219" s="242"/>
      <c r="BKG1219" s="243"/>
      <c r="BKH1219" s="243"/>
      <c r="BKI1219" s="244"/>
      <c r="BKJ1219" s="245"/>
      <c r="BKK1219" s="246"/>
      <c r="BKL1219" s="247"/>
      <c r="BKM1219" s="241"/>
      <c r="BKN1219" s="242"/>
      <c r="BKO1219" s="243"/>
      <c r="BKP1219" s="243"/>
      <c r="BKQ1219" s="244"/>
      <c r="BKR1219" s="245"/>
      <c r="BKS1219" s="246"/>
      <c r="BKT1219" s="247"/>
      <c r="BKU1219" s="241"/>
      <c r="BKV1219" s="242"/>
      <c r="BKW1219" s="243"/>
      <c r="BKX1219" s="243"/>
      <c r="BKY1219" s="244"/>
      <c r="BKZ1219" s="245"/>
      <c r="BLA1219" s="246"/>
      <c r="BLB1219" s="247"/>
      <c r="BLC1219" s="241"/>
      <c r="BLD1219" s="242"/>
      <c r="BLE1219" s="243"/>
      <c r="BLF1219" s="243"/>
      <c r="BLG1219" s="244"/>
      <c r="BLH1219" s="245"/>
      <c r="BLI1219" s="246"/>
      <c r="BLJ1219" s="247"/>
      <c r="BLK1219" s="241"/>
      <c r="BLL1219" s="242"/>
      <c r="BLM1219" s="243"/>
      <c r="BLN1219" s="243"/>
      <c r="BLO1219" s="244"/>
      <c r="BLP1219" s="245"/>
      <c r="BLQ1219" s="246"/>
      <c r="BLR1219" s="247"/>
      <c r="BLS1219" s="241"/>
      <c r="BLT1219" s="242"/>
      <c r="BLU1219" s="243"/>
      <c r="BLV1219" s="243"/>
      <c r="BLW1219" s="244"/>
      <c r="BLX1219" s="245"/>
      <c r="BLY1219" s="246"/>
      <c r="BLZ1219" s="247"/>
      <c r="BMA1219" s="241"/>
      <c r="BMB1219" s="242"/>
      <c r="BMC1219" s="243"/>
      <c r="BMD1219" s="243"/>
      <c r="BME1219" s="244"/>
      <c r="BMF1219" s="245"/>
      <c r="BMG1219" s="246"/>
      <c r="BMH1219" s="247"/>
      <c r="BMI1219" s="241"/>
      <c r="BMJ1219" s="242"/>
      <c r="BMK1219" s="243"/>
      <c r="BML1219" s="243"/>
      <c r="BMM1219" s="244"/>
      <c r="BMN1219" s="245"/>
      <c r="BMO1219" s="246"/>
      <c r="BMP1219" s="247"/>
      <c r="BMQ1219" s="241"/>
      <c r="BMR1219" s="242"/>
      <c r="BMS1219" s="243"/>
      <c r="BMT1219" s="243"/>
      <c r="BMU1219" s="244"/>
      <c r="BMV1219" s="245"/>
      <c r="BMW1219" s="246"/>
      <c r="BMX1219" s="247"/>
      <c r="BMY1219" s="241"/>
      <c r="BMZ1219" s="242"/>
      <c r="BNA1219" s="243"/>
      <c r="BNB1219" s="243"/>
      <c r="BNC1219" s="244"/>
      <c r="BND1219" s="245"/>
      <c r="BNE1219" s="246"/>
      <c r="BNF1219" s="247"/>
      <c r="BNG1219" s="241"/>
      <c r="BNH1219" s="242"/>
      <c r="BNI1219" s="243"/>
      <c r="BNJ1219" s="243"/>
      <c r="BNK1219" s="244"/>
      <c r="BNL1219" s="245"/>
      <c r="BNM1219" s="246"/>
      <c r="BNN1219" s="247"/>
      <c r="BNO1219" s="241"/>
      <c r="BNP1219" s="242"/>
      <c r="BNQ1219" s="243"/>
      <c r="BNR1219" s="243"/>
      <c r="BNS1219" s="244"/>
      <c r="BNT1219" s="245"/>
      <c r="BNU1219" s="246"/>
      <c r="BNV1219" s="247"/>
      <c r="BNW1219" s="241"/>
      <c r="BNX1219" s="242"/>
      <c r="BNY1219" s="243"/>
      <c r="BNZ1219" s="243"/>
      <c r="BOA1219" s="244"/>
      <c r="BOB1219" s="245"/>
      <c r="BOC1219" s="246"/>
      <c r="BOD1219" s="247"/>
      <c r="BOE1219" s="241"/>
      <c r="BOF1219" s="242"/>
      <c r="BOG1219" s="243"/>
      <c r="BOH1219" s="243"/>
      <c r="BOI1219" s="244"/>
      <c r="BOJ1219" s="245"/>
      <c r="BOK1219" s="246"/>
      <c r="BOL1219" s="247"/>
      <c r="BOM1219" s="241"/>
      <c r="BON1219" s="242"/>
      <c r="BOO1219" s="243"/>
      <c r="BOP1219" s="243"/>
      <c r="BOQ1219" s="244"/>
      <c r="BOR1219" s="245"/>
      <c r="BOS1219" s="246"/>
      <c r="BOT1219" s="247"/>
      <c r="BOU1219" s="241"/>
      <c r="BOV1219" s="242"/>
      <c r="BOW1219" s="243"/>
      <c r="BOX1219" s="243"/>
      <c r="BOY1219" s="244"/>
      <c r="BOZ1219" s="245"/>
      <c r="BPA1219" s="246"/>
      <c r="BPB1219" s="247"/>
      <c r="BPC1219" s="241"/>
      <c r="BPD1219" s="242"/>
      <c r="BPE1219" s="243"/>
      <c r="BPF1219" s="243"/>
      <c r="BPG1219" s="244"/>
      <c r="BPH1219" s="245"/>
      <c r="BPI1219" s="246"/>
      <c r="BPJ1219" s="247"/>
      <c r="BPK1219" s="241"/>
      <c r="BPL1219" s="242"/>
      <c r="BPM1219" s="243"/>
      <c r="BPN1219" s="243"/>
      <c r="BPO1219" s="244"/>
      <c r="BPP1219" s="245"/>
      <c r="BPQ1219" s="246"/>
      <c r="BPR1219" s="247"/>
      <c r="BPS1219" s="241"/>
      <c r="BPT1219" s="242"/>
      <c r="BPU1219" s="243"/>
      <c r="BPV1219" s="243"/>
      <c r="BPW1219" s="244"/>
      <c r="BPX1219" s="245"/>
      <c r="BPY1219" s="246"/>
      <c r="BPZ1219" s="247"/>
      <c r="BQA1219" s="241"/>
      <c r="BQB1219" s="242"/>
      <c r="BQC1219" s="243"/>
      <c r="BQD1219" s="243"/>
      <c r="BQE1219" s="244"/>
      <c r="BQF1219" s="245"/>
      <c r="BQG1219" s="246"/>
      <c r="BQH1219" s="247"/>
      <c r="BQI1219" s="241"/>
      <c r="BQJ1219" s="242"/>
      <c r="BQK1219" s="243"/>
      <c r="BQL1219" s="243"/>
      <c r="BQM1219" s="244"/>
      <c r="BQN1219" s="245"/>
      <c r="BQO1219" s="246"/>
      <c r="BQP1219" s="247"/>
      <c r="BQQ1219" s="241"/>
      <c r="BQR1219" s="242"/>
      <c r="BQS1219" s="243"/>
      <c r="BQT1219" s="243"/>
      <c r="BQU1219" s="244"/>
      <c r="BQV1219" s="245"/>
      <c r="BQW1219" s="246"/>
      <c r="BQX1219" s="247"/>
      <c r="BQY1219" s="241"/>
      <c r="BQZ1219" s="242"/>
      <c r="BRA1219" s="243"/>
      <c r="BRB1219" s="243"/>
      <c r="BRC1219" s="244"/>
      <c r="BRD1219" s="245"/>
      <c r="BRE1219" s="246"/>
      <c r="BRF1219" s="247"/>
      <c r="BRG1219" s="241"/>
      <c r="BRH1219" s="242"/>
      <c r="BRI1219" s="243"/>
      <c r="BRJ1219" s="243"/>
      <c r="BRK1219" s="244"/>
      <c r="BRL1219" s="245"/>
      <c r="BRM1219" s="246"/>
      <c r="BRN1219" s="247"/>
      <c r="BRO1219" s="241"/>
      <c r="BRP1219" s="242"/>
      <c r="BRQ1219" s="243"/>
      <c r="BRR1219" s="243"/>
      <c r="BRS1219" s="244"/>
      <c r="BRT1219" s="245"/>
      <c r="BRU1219" s="246"/>
      <c r="BRV1219" s="247"/>
      <c r="BRW1219" s="241"/>
      <c r="BRX1219" s="242"/>
      <c r="BRY1219" s="243"/>
      <c r="BRZ1219" s="243"/>
      <c r="BSA1219" s="244"/>
      <c r="BSB1219" s="245"/>
      <c r="BSC1219" s="246"/>
      <c r="BSD1219" s="247"/>
      <c r="BSE1219" s="241"/>
      <c r="BSF1219" s="242"/>
      <c r="BSG1219" s="243"/>
      <c r="BSH1219" s="243"/>
      <c r="BSI1219" s="244"/>
      <c r="BSJ1219" s="245"/>
      <c r="BSK1219" s="246"/>
      <c r="BSL1219" s="247"/>
      <c r="BSM1219" s="241"/>
      <c r="BSN1219" s="242"/>
      <c r="BSO1219" s="243"/>
      <c r="BSP1219" s="243"/>
      <c r="BSQ1219" s="244"/>
      <c r="BSR1219" s="245"/>
      <c r="BSS1219" s="246"/>
      <c r="BST1219" s="247"/>
      <c r="BSU1219" s="241"/>
      <c r="BSV1219" s="242"/>
      <c r="BSW1219" s="243"/>
      <c r="BSX1219" s="243"/>
      <c r="BSY1219" s="244"/>
      <c r="BSZ1219" s="245"/>
      <c r="BTA1219" s="246"/>
      <c r="BTB1219" s="247"/>
      <c r="BTC1219" s="241"/>
      <c r="BTD1219" s="242"/>
      <c r="BTE1219" s="243"/>
      <c r="BTF1219" s="243"/>
      <c r="BTG1219" s="244"/>
      <c r="BTH1219" s="245"/>
      <c r="BTI1219" s="246"/>
      <c r="BTJ1219" s="247"/>
      <c r="BTK1219" s="241"/>
      <c r="BTL1219" s="242"/>
      <c r="BTM1219" s="243"/>
      <c r="BTN1219" s="243"/>
      <c r="BTO1219" s="244"/>
      <c r="BTP1219" s="245"/>
      <c r="BTQ1219" s="246"/>
      <c r="BTR1219" s="247"/>
      <c r="BTS1219" s="241"/>
      <c r="BTT1219" s="242"/>
      <c r="BTU1219" s="243"/>
      <c r="BTV1219" s="243"/>
      <c r="BTW1219" s="244"/>
      <c r="BTX1219" s="245"/>
      <c r="BTY1219" s="246"/>
      <c r="BTZ1219" s="247"/>
      <c r="BUA1219" s="241"/>
      <c r="BUB1219" s="242"/>
      <c r="BUC1219" s="243"/>
      <c r="BUD1219" s="243"/>
      <c r="BUE1219" s="244"/>
      <c r="BUF1219" s="245"/>
      <c r="BUG1219" s="246"/>
      <c r="BUH1219" s="247"/>
      <c r="BUI1219" s="241"/>
      <c r="BUJ1219" s="242"/>
      <c r="BUK1219" s="243"/>
      <c r="BUL1219" s="243"/>
      <c r="BUM1219" s="244"/>
      <c r="BUN1219" s="245"/>
      <c r="BUO1219" s="246"/>
      <c r="BUP1219" s="247"/>
      <c r="BUQ1219" s="241"/>
      <c r="BUR1219" s="242"/>
      <c r="BUS1219" s="243"/>
      <c r="BUT1219" s="243"/>
      <c r="BUU1219" s="244"/>
      <c r="BUV1219" s="245"/>
      <c r="BUW1219" s="246"/>
      <c r="BUX1219" s="247"/>
      <c r="BUY1219" s="241"/>
      <c r="BUZ1219" s="242"/>
      <c r="BVA1219" s="243"/>
      <c r="BVB1219" s="243"/>
      <c r="BVC1219" s="244"/>
      <c r="BVD1219" s="245"/>
      <c r="BVE1219" s="246"/>
      <c r="BVF1219" s="247"/>
      <c r="BVG1219" s="241"/>
      <c r="BVH1219" s="242"/>
      <c r="BVI1219" s="243"/>
      <c r="BVJ1219" s="243"/>
      <c r="BVK1219" s="244"/>
      <c r="BVL1219" s="245"/>
      <c r="BVM1219" s="246"/>
      <c r="BVN1219" s="247"/>
      <c r="BVO1219" s="241"/>
      <c r="BVP1219" s="242"/>
      <c r="BVQ1219" s="243"/>
      <c r="BVR1219" s="243"/>
      <c r="BVS1219" s="244"/>
      <c r="BVT1219" s="245"/>
      <c r="BVU1219" s="246"/>
      <c r="BVV1219" s="247"/>
      <c r="BVW1219" s="241"/>
      <c r="BVX1219" s="242"/>
      <c r="BVY1219" s="243"/>
      <c r="BVZ1219" s="243"/>
      <c r="BWA1219" s="244"/>
      <c r="BWB1219" s="245"/>
      <c r="BWC1219" s="246"/>
      <c r="BWD1219" s="247"/>
      <c r="BWE1219" s="241"/>
      <c r="BWF1219" s="242"/>
      <c r="BWG1219" s="243"/>
      <c r="BWH1219" s="243"/>
      <c r="BWI1219" s="244"/>
      <c r="BWJ1219" s="245"/>
      <c r="BWK1219" s="246"/>
      <c r="BWL1219" s="247"/>
      <c r="BWM1219" s="241"/>
      <c r="BWN1219" s="242"/>
      <c r="BWO1219" s="243"/>
      <c r="BWP1219" s="243"/>
      <c r="BWQ1219" s="244"/>
      <c r="BWR1219" s="245"/>
      <c r="BWS1219" s="246"/>
      <c r="BWT1219" s="247"/>
      <c r="BWU1219" s="241"/>
      <c r="BWV1219" s="242"/>
      <c r="BWW1219" s="243"/>
      <c r="BWX1219" s="243"/>
      <c r="BWY1219" s="244"/>
      <c r="BWZ1219" s="245"/>
      <c r="BXA1219" s="246"/>
      <c r="BXB1219" s="247"/>
      <c r="BXC1219" s="241"/>
      <c r="BXD1219" s="242"/>
      <c r="BXE1219" s="243"/>
      <c r="BXF1219" s="243"/>
      <c r="BXG1219" s="244"/>
      <c r="BXH1219" s="245"/>
      <c r="BXI1219" s="246"/>
      <c r="BXJ1219" s="247"/>
      <c r="BXK1219" s="241"/>
      <c r="BXL1219" s="242"/>
      <c r="BXM1219" s="243"/>
      <c r="BXN1219" s="243"/>
      <c r="BXO1219" s="244"/>
      <c r="BXP1219" s="245"/>
      <c r="BXQ1219" s="246"/>
      <c r="BXR1219" s="247"/>
      <c r="BXS1219" s="241"/>
      <c r="BXT1219" s="242"/>
      <c r="BXU1219" s="243"/>
      <c r="BXV1219" s="243"/>
      <c r="BXW1219" s="244"/>
      <c r="BXX1219" s="245"/>
      <c r="BXY1219" s="246"/>
      <c r="BXZ1219" s="247"/>
      <c r="BYA1219" s="241"/>
      <c r="BYB1219" s="242"/>
      <c r="BYC1219" s="243"/>
      <c r="BYD1219" s="243"/>
      <c r="BYE1219" s="244"/>
      <c r="BYF1219" s="245"/>
      <c r="BYG1219" s="246"/>
      <c r="BYH1219" s="247"/>
      <c r="BYI1219" s="241"/>
      <c r="BYJ1219" s="242"/>
      <c r="BYK1219" s="243"/>
      <c r="BYL1219" s="243"/>
      <c r="BYM1219" s="244"/>
      <c r="BYN1219" s="245"/>
      <c r="BYO1219" s="246"/>
      <c r="BYP1219" s="247"/>
      <c r="BYQ1219" s="241"/>
      <c r="BYR1219" s="242"/>
      <c r="BYS1219" s="243"/>
      <c r="BYT1219" s="243"/>
      <c r="BYU1219" s="244"/>
      <c r="BYV1219" s="245"/>
      <c r="BYW1219" s="246"/>
      <c r="BYX1219" s="247"/>
      <c r="BYY1219" s="241"/>
      <c r="BYZ1219" s="242"/>
      <c r="BZA1219" s="243"/>
      <c r="BZB1219" s="243"/>
      <c r="BZC1219" s="244"/>
      <c r="BZD1219" s="245"/>
      <c r="BZE1219" s="246"/>
      <c r="BZF1219" s="247"/>
      <c r="BZG1219" s="241"/>
      <c r="BZH1219" s="242"/>
      <c r="BZI1219" s="243"/>
      <c r="BZJ1219" s="243"/>
      <c r="BZK1219" s="244"/>
      <c r="BZL1219" s="245"/>
      <c r="BZM1219" s="246"/>
      <c r="BZN1219" s="247"/>
      <c r="BZO1219" s="241"/>
      <c r="BZP1219" s="242"/>
      <c r="BZQ1219" s="243"/>
      <c r="BZR1219" s="243"/>
      <c r="BZS1219" s="244"/>
      <c r="BZT1219" s="245"/>
      <c r="BZU1219" s="246"/>
      <c r="BZV1219" s="247"/>
      <c r="BZW1219" s="241"/>
      <c r="BZX1219" s="242"/>
      <c r="BZY1219" s="243"/>
      <c r="BZZ1219" s="243"/>
      <c r="CAA1219" s="244"/>
      <c r="CAB1219" s="245"/>
      <c r="CAC1219" s="246"/>
      <c r="CAD1219" s="247"/>
      <c r="CAE1219" s="241"/>
      <c r="CAF1219" s="242"/>
      <c r="CAG1219" s="243"/>
      <c r="CAH1219" s="243"/>
      <c r="CAI1219" s="244"/>
      <c r="CAJ1219" s="245"/>
      <c r="CAK1219" s="246"/>
      <c r="CAL1219" s="247"/>
      <c r="CAM1219" s="241"/>
      <c r="CAN1219" s="242"/>
      <c r="CAO1219" s="243"/>
      <c r="CAP1219" s="243"/>
      <c r="CAQ1219" s="244"/>
      <c r="CAR1219" s="245"/>
      <c r="CAS1219" s="246"/>
      <c r="CAT1219" s="247"/>
      <c r="CAU1219" s="241"/>
      <c r="CAV1219" s="242"/>
      <c r="CAW1219" s="243"/>
      <c r="CAX1219" s="243"/>
      <c r="CAY1219" s="244"/>
      <c r="CAZ1219" s="245"/>
      <c r="CBA1219" s="246"/>
      <c r="CBB1219" s="247"/>
      <c r="CBC1219" s="241"/>
      <c r="CBD1219" s="242"/>
      <c r="CBE1219" s="243"/>
      <c r="CBF1219" s="243"/>
      <c r="CBG1219" s="244"/>
      <c r="CBH1219" s="245"/>
      <c r="CBI1219" s="246"/>
      <c r="CBJ1219" s="247"/>
      <c r="CBK1219" s="241"/>
      <c r="CBL1219" s="242"/>
      <c r="CBM1219" s="243"/>
      <c r="CBN1219" s="243"/>
      <c r="CBO1219" s="244"/>
      <c r="CBP1219" s="245"/>
      <c r="CBQ1219" s="246"/>
      <c r="CBR1219" s="247"/>
      <c r="CBS1219" s="241"/>
      <c r="CBT1219" s="242"/>
      <c r="CBU1219" s="243"/>
      <c r="CBV1219" s="243"/>
      <c r="CBW1219" s="244"/>
      <c r="CBX1219" s="245"/>
      <c r="CBY1219" s="246"/>
      <c r="CBZ1219" s="247"/>
      <c r="CCA1219" s="241"/>
      <c r="CCB1219" s="242"/>
      <c r="CCC1219" s="243"/>
      <c r="CCD1219" s="243"/>
      <c r="CCE1219" s="244"/>
      <c r="CCF1219" s="245"/>
      <c r="CCG1219" s="246"/>
      <c r="CCH1219" s="247"/>
      <c r="CCI1219" s="241"/>
      <c r="CCJ1219" s="242"/>
      <c r="CCK1219" s="243"/>
      <c r="CCL1219" s="243"/>
      <c r="CCM1219" s="244"/>
      <c r="CCN1219" s="245"/>
      <c r="CCO1219" s="246"/>
      <c r="CCP1219" s="247"/>
      <c r="CCQ1219" s="241"/>
      <c r="CCR1219" s="242"/>
      <c r="CCS1219" s="243"/>
      <c r="CCT1219" s="243"/>
      <c r="CCU1219" s="244"/>
      <c r="CCV1219" s="245"/>
      <c r="CCW1219" s="246"/>
      <c r="CCX1219" s="247"/>
      <c r="CCY1219" s="241"/>
      <c r="CCZ1219" s="242"/>
      <c r="CDA1219" s="243"/>
      <c r="CDB1219" s="243"/>
      <c r="CDC1219" s="244"/>
      <c r="CDD1219" s="245"/>
      <c r="CDE1219" s="246"/>
      <c r="CDF1219" s="247"/>
      <c r="CDG1219" s="241"/>
      <c r="CDH1219" s="242"/>
      <c r="CDI1219" s="243"/>
      <c r="CDJ1219" s="243"/>
      <c r="CDK1219" s="244"/>
      <c r="CDL1219" s="245"/>
      <c r="CDM1219" s="246"/>
      <c r="CDN1219" s="247"/>
      <c r="CDO1219" s="241"/>
      <c r="CDP1219" s="242"/>
      <c r="CDQ1219" s="243"/>
      <c r="CDR1219" s="243"/>
      <c r="CDS1219" s="244"/>
      <c r="CDT1219" s="245"/>
      <c r="CDU1219" s="246"/>
      <c r="CDV1219" s="247"/>
      <c r="CDW1219" s="241"/>
      <c r="CDX1219" s="242"/>
      <c r="CDY1219" s="243"/>
      <c r="CDZ1219" s="243"/>
      <c r="CEA1219" s="244"/>
      <c r="CEB1219" s="245"/>
      <c r="CEC1219" s="246"/>
      <c r="CED1219" s="247"/>
      <c r="CEE1219" s="241"/>
      <c r="CEF1219" s="242"/>
      <c r="CEG1219" s="243"/>
      <c r="CEH1219" s="243"/>
      <c r="CEI1219" s="244"/>
      <c r="CEJ1219" s="245"/>
      <c r="CEK1219" s="246"/>
      <c r="CEL1219" s="247"/>
      <c r="CEM1219" s="241"/>
      <c r="CEN1219" s="242"/>
      <c r="CEO1219" s="243"/>
      <c r="CEP1219" s="243"/>
      <c r="CEQ1219" s="244"/>
      <c r="CER1219" s="245"/>
      <c r="CES1219" s="246"/>
      <c r="CET1219" s="247"/>
      <c r="CEU1219" s="241"/>
      <c r="CEV1219" s="242"/>
      <c r="CEW1219" s="243"/>
      <c r="CEX1219" s="243"/>
      <c r="CEY1219" s="244"/>
      <c r="CEZ1219" s="245"/>
      <c r="CFA1219" s="246"/>
      <c r="CFB1219" s="247"/>
      <c r="CFC1219" s="241"/>
      <c r="CFD1219" s="242"/>
      <c r="CFE1219" s="243"/>
      <c r="CFF1219" s="243"/>
      <c r="CFG1219" s="244"/>
      <c r="CFH1219" s="245"/>
      <c r="CFI1219" s="246"/>
      <c r="CFJ1219" s="247"/>
      <c r="CFK1219" s="241"/>
      <c r="CFL1219" s="242"/>
      <c r="CFM1219" s="243"/>
      <c r="CFN1219" s="243"/>
      <c r="CFO1219" s="244"/>
      <c r="CFP1219" s="245"/>
      <c r="CFQ1219" s="246"/>
      <c r="CFR1219" s="247"/>
      <c r="CFS1219" s="241"/>
      <c r="CFT1219" s="242"/>
      <c r="CFU1219" s="243"/>
      <c r="CFV1219" s="243"/>
      <c r="CFW1219" s="244"/>
      <c r="CFX1219" s="245"/>
      <c r="CFY1219" s="246"/>
      <c r="CFZ1219" s="247"/>
      <c r="CGA1219" s="241"/>
      <c r="CGB1219" s="242"/>
      <c r="CGC1219" s="243"/>
      <c r="CGD1219" s="243"/>
      <c r="CGE1219" s="244"/>
      <c r="CGF1219" s="245"/>
      <c r="CGG1219" s="246"/>
      <c r="CGH1219" s="247"/>
      <c r="CGI1219" s="241"/>
      <c r="CGJ1219" s="242"/>
      <c r="CGK1219" s="243"/>
      <c r="CGL1219" s="243"/>
      <c r="CGM1219" s="244"/>
      <c r="CGN1219" s="245"/>
      <c r="CGO1219" s="246"/>
      <c r="CGP1219" s="247"/>
      <c r="CGQ1219" s="241"/>
      <c r="CGR1219" s="242"/>
      <c r="CGS1219" s="243"/>
      <c r="CGT1219" s="243"/>
      <c r="CGU1219" s="244"/>
      <c r="CGV1219" s="245"/>
      <c r="CGW1219" s="246"/>
      <c r="CGX1219" s="247"/>
      <c r="CGY1219" s="241"/>
      <c r="CGZ1219" s="242"/>
      <c r="CHA1219" s="243"/>
      <c r="CHB1219" s="243"/>
      <c r="CHC1219" s="244"/>
      <c r="CHD1219" s="245"/>
      <c r="CHE1219" s="246"/>
      <c r="CHF1219" s="247"/>
      <c r="CHG1219" s="241"/>
      <c r="CHH1219" s="242"/>
      <c r="CHI1219" s="243"/>
      <c r="CHJ1219" s="243"/>
      <c r="CHK1219" s="244"/>
      <c r="CHL1219" s="245"/>
      <c r="CHM1219" s="246"/>
      <c r="CHN1219" s="247"/>
      <c r="CHO1219" s="241"/>
      <c r="CHP1219" s="242"/>
      <c r="CHQ1219" s="243"/>
      <c r="CHR1219" s="243"/>
      <c r="CHS1219" s="244"/>
      <c r="CHT1219" s="245"/>
      <c r="CHU1219" s="246"/>
      <c r="CHV1219" s="247"/>
      <c r="CHW1219" s="241"/>
      <c r="CHX1219" s="242"/>
      <c r="CHY1219" s="243"/>
      <c r="CHZ1219" s="243"/>
      <c r="CIA1219" s="244"/>
      <c r="CIB1219" s="245"/>
      <c r="CIC1219" s="246"/>
      <c r="CID1219" s="247"/>
      <c r="CIE1219" s="241"/>
      <c r="CIF1219" s="242"/>
      <c r="CIG1219" s="243"/>
      <c r="CIH1219" s="243"/>
      <c r="CII1219" s="244"/>
      <c r="CIJ1219" s="245"/>
      <c r="CIK1219" s="246"/>
      <c r="CIL1219" s="247"/>
      <c r="CIM1219" s="241"/>
      <c r="CIN1219" s="242"/>
      <c r="CIO1219" s="243"/>
      <c r="CIP1219" s="243"/>
      <c r="CIQ1219" s="244"/>
      <c r="CIR1219" s="245"/>
      <c r="CIS1219" s="246"/>
      <c r="CIT1219" s="247"/>
      <c r="CIU1219" s="241"/>
      <c r="CIV1219" s="242"/>
      <c r="CIW1219" s="243"/>
      <c r="CIX1219" s="243"/>
      <c r="CIY1219" s="244"/>
      <c r="CIZ1219" s="245"/>
      <c r="CJA1219" s="246"/>
      <c r="CJB1219" s="247"/>
      <c r="CJC1219" s="241"/>
      <c r="CJD1219" s="242"/>
      <c r="CJE1219" s="243"/>
      <c r="CJF1219" s="243"/>
      <c r="CJG1219" s="244"/>
      <c r="CJH1219" s="245"/>
      <c r="CJI1219" s="246"/>
      <c r="CJJ1219" s="247"/>
      <c r="CJK1219" s="241"/>
      <c r="CJL1219" s="242"/>
      <c r="CJM1219" s="243"/>
      <c r="CJN1219" s="243"/>
      <c r="CJO1219" s="244"/>
      <c r="CJP1219" s="245"/>
      <c r="CJQ1219" s="246"/>
      <c r="CJR1219" s="247"/>
      <c r="CJS1219" s="241"/>
      <c r="CJT1219" s="242"/>
      <c r="CJU1219" s="243"/>
      <c r="CJV1219" s="243"/>
      <c r="CJW1219" s="244"/>
      <c r="CJX1219" s="245"/>
      <c r="CJY1219" s="246"/>
      <c r="CJZ1219" s="247"/>
      <c r="CKA1219" s="241"/>
      <c r="CKB1219" s="242"/>
      <c r="CKC1219" s="243"/>
      <c r="CKD1219" s="243"/>
      <c r="CKE1219" s="244"/>
      <c r="CKF1219" s="245"/>
      <c r="CKG1219" s="246"/>
      <c r="CKH1219" s="247"/>
      <c r="CKI1219" s="241"/>
      <c r="CKJ1219" s="242"/>
      <c r="CKK1219" s="243"/>
      <c r="CKL1219" s="243"/>
      <c r="CKM1219" s="244"/>
      <c r="CKN1219" s="245"/>
      <c r="CKO1219" s="246"/>
      <c r="CKP1219" s="247"/>
      <c r="CKQ1219" s="241"/>
      <c r="CKR1219" s="242"/>
      <c r="CKS1219" s="243"/>
      <c r="CKT1219" s="243"/>
      <c r="CKU1219" s="244"/>
      <c r="CKV1219" s="245"/>
      <c r="CKW1219" s="246"/>
      <c r="CKX1219" s="247"/>
      <c r="CKY1219" s="241"/>
      <c r="CKZ1219" s="242"/>
      <c r="CLA1219" s="243"/>
      <c r="CLB1219" s="243"/>
      <c r="CLC1219" s="244"/>
      <c r="CLD1219" s="245"/>
      <c r="CLE1219" s="246"/>
      <c r="CLF1219" s="247"/>
      <c r="CLG1219" s="241"/>
      <c r="CLH1219" s="242"/>
      <c r="CLI1219" s="243"/>
      <c r="CLJ1219" s="243"/>
      <c r="CLK1219" s="244"/>
      <c r="CLL1219" s="245"/>
      <c r="CLM1219" s="246"/>
      <c r="CLN1219" s="247"/>
      <c r="CLO1219" s="241"/>
      <c r="CLP1219" s="242"/>
      <c r="CLQ1219" s="243"/>
      <c r="CLR1219" s="243"/>
      <c r="CLS1219" s="244"/>
      <c r="CLT1219" s="245"/>
      <c r="CLU1219" s="246"/>
      <c r="CLV1219" s="247"/>
      <c r="CLW1219" s="241"/>
      <c r="CLX1219" s="242"/>
      <c r="CLY1219" s="243"/>
      <c r="CLZ1219" s="243"/>
      <c r="CMA1219" s="244"/>
      <c r="CMB1219" s="245"/>
      <c r="CMC1219" s="246"/>
      <c r="CMD1219" s="247"/>
      <c r="CME1219" s="241"/>
      <c r="CMF1219" s="242"/>
      <c r="CMG1219" s="243"/>
      <c r="CMH1219" s="243"/>
      <c r="CMI1219" s="244"/>
      <c r="CMJ1219" s="245"/>
      <c r="CMK1219" s="246"/>
      <c r="CML1219" s="247"/>
      <c r="CMM1219" s="241"/>
      <c r="CMN1219" s="242"/>
      <c r="CMO1219" s="243"/>
      <c r="CMP1219" s="243"/>
      <c r="CMQ1219" s="244"/>
      <c r="CMR1219" s="245"/>
      <c r="CMS1219" s="246"/>
      <c r="CMT1219" s="247"/>
      <c r="CMU1219" s="241"/>
      <c r="CMV1219" s="242"/>
      <c r="CMW1219" s="243"/>
      <c r="CMX1219" s="243"/>
      <c r="CMY1219" s="244"/>
      <c r="CMZ1219" s="245"/>
      <c r="CNA1219" s="246"/>
      <c r="CNB1219" s="247"/>
      <c r="CNC1219" s="241"/>
      <c r="CND1219" s="242"/>
      <c r="CNE1219" s="243"/>
      <c r="CNF1219" s="243"/>
      <c r="CNG1219" s="244"/>
      <c r="CNH1219" s="245"/>
      <c r="CNI1219" s="246"/>
      <c r="CNJ1219" s="247"/>
      <c r="CNK1219" s="241"/>
      <c r="CNL1219" s="242"/>
      <c r="CNM1219" s="243"/>
      <c r="CNN1219" s="243"/>
      <c r="CNO1219" s="244"/>
      <c r="CNP1219" s="245"/>
      <c r="CNQ1219" s="246"/>
      <c r="CNR1219" s="247"/>
      <c r="CNS1219" s="241"/>
      <c r="CNT1219" s="242"/>
      <c r="CNU1219" s="243"/>
      <c r="CNV1219" s="243"/>
      <c r="CNW1219" s="244"/>
      <c r="CNX1219" s="245"/>
      <c r="CNY1219" s="246"/>
      <c r="CNZ1219" s="247"/>
      <c r="COA1219" s="241"/>
      <c r="COB1219" s="242"/>
      <c r="COC1219" s="243"/>
      <c r="COD1219" s="243"/>
      <c r="COE1219" s="244"/>
      <c r="COF1219" s="245"/>
      <c r="COG1219" s="246"/>
      <c r="COH1219" s="247"/>
      <c r="COI1219" s="241"/>
      <c r="COJ1219" s="242"/>
      <c r="COK1219" s="243"/>
      <c r="COL1219" s="243"/>
      <c r="COM1219" s="244"/>
      <c r="CON1219" s="245"/>
      <c r="COO1219" s="246"/>
      <c r="COP1219" s="247"/>
      <c r="COQ1219" s="241"/>
      <c r="COR1219" s="242"/>
      <c r="COS1219" s="243"/>
      <c r="COT1219" s="243"/>
      <c r="COU1219" s="244"/>
      <c r="COV1219" s="245"/>
      <c r="COW1219" s="246"/>
      <c r="COX1219" s="247"/>
      <c r="COY1219" s="241"/>
      <c r="COZ1219" s="242"/>
      <c r="CPA1219" s="243"/>
      <c r="CPB1219" s="243"/>
      <c r="CPC1219" s="244"/>
      <c r="CPD1219" s="245"/>
      <c r="CPE1219" s="246"/>
      <c r="CPF1219" s="247"/>
      <c r="CPG1219" s="241"/>
      <c r="CPH1219" s="242"/>
      <c r="CPI1219" s="243"/>
      <c r="CPJ1219" s="243"/>
      <c r="CPK1219" s="244"/>
      <c r="CPL1219" s="245"/>
      <c r="CPM1219" s="246"/>
      <c r="CPN1219" s="247"/>
      <c r="CPO1219" s="241"/>
      <c r="CPP1219" s="242"/>
      <c r="CPQ1219" s="243"/>
      <c r="CPR1219" s="243"/>
      <c r="CPS1219" s="244"/>
      <c r="CPT1219" s="245"/>
      <c r="CPU1219" s="246"/>
      <c r="CPV1219" s="247"/>
      <c r="CPW1219" s="241"/>
      <c r="CPX1219" s="242"/>
      <c r="CPY1219" s="243"/>
      <c r="CPZ1219" s="243"/>
      <c r="CQA1219" s="244"/>
      <c r="CQB1219" s="245"/>
      <c r="CQC1219" s="246"/>
      <c r="CQD1219" s="247"/>
      <c r="CQE1219" s="241"/>
      <c r="CQF1219" s="242"/>
      <c r="CQG1219" s="243"/>
      <c r="CQH1219" s="243"/>
      <c r="CQI1219" s="244"/>
      <c r="CQJ1219" s="245"/>
      <c r="CQK1219" s="246"/>
      <c r="CQL1219" s="247"/>
      <c r="CQM1219" s="241"/>
      <c r="CQN1219" s="242"/>
      <c r="CQO1219" s="243"/>
      <c r="CQP1219" s="243"/>
      <c r="CQQ1219" s="244"/>
      <c r="CQR1219" s="245"/>
      <c r="CQS1219" s="246"/>
      <c r="CQT1219" s="247"/>
      <c r="CQU1219" s="241"/>
      <c r="CQV1219" s="242"/>
      <c r="CQW1219" s="243"/>
      <c r="CQX1219" s="243"/>
      <c r="CQY1219" s="244"/>
      <c r="CQZ1219" s="245"/>
      <c r="CRA1219" s="246"/>
      <c r="CRB1219" s="247"/>
      <c r="CRC1219" s="241"/>
      <c r="CRD1219" s="242"/>
      <c r="CRE1219" s="243"/>
      <c r="CRF1219" s="243"/>
      <c r="CRG1219" s="244"/>
      <c r="CRH1219" s="245"/>
      <c r="CRI1219" s="246"/>
      <c r="CRJ1219" s="247"/>
      <c r="CRK1219" s="241"/>
      <c r="CRL1219" s="242"/>
      <c r="CRM1219" s="243"/>
      <c r="CRN1219" s="243"/>
      <c r="CRO1219" s="244"/>
      <c r="CRP1219" s="245"/>
      <c r="CRQ1219" s="246"/>
      <c r="CRR1219" s="247"/>
      <c r="CRS1219" s="241"/>
      <c r="CRT1219" s="242"/>
      <c r="CRU1219" s="243"/>
      <c r="CRV1219" s="243"/>
      <c r="CRW1219" s="244"/>
      <c r="CRX1219" s="245"/>
      <c r="CRY1219" s="246"/>
      <c r="CRZ1219" s="247"/>
      <c r="CSA1219" s="241"/>
      <c r="CSB1219" s="242"/>
      <c r="CSC1219" s="243"/>
      <c r="CSD1219" s="243"/>
      <c r="CSE1219" s="244"/>
      <c r="CSF1219" s="245"/>
      <c r="CSG1219" s="246"/>
      <c r="CSH1219" s="247"/>
      <c r="CSI1219" s="241"/>
      <c r="CSJ1219" s="242"/>
      <c r="CSK1219" s="243"/>
      <c r="CSL1219" s="243"/>
      <c r="CSM1219" s="244"/>
      <c r="CSN1219" s="245"/>
      <c r="CSO1219" s="246"/>
      <c r="CSP1219" s="247"/>
      <c r="CSQ1219" s="241"/>
      <c r="CSR1219" s="242"/>
      <c r="CSS1219" s="243"/>
      <c r="CST1219" s="243"/>
      <c r="CSU1219" s="244"/>
      <c r="CSV1219" s="245"/>
      <c r="CSW1219" s="246"/>
      <c r="CSX1219" s="247"/>
      <c r="CSY1219" s="241"/>
      <c r="CSZ1219" s="242"/>
      <c r="CTA1219" s="243"/>
      <c r="CTB1219" s="243"/>
      <c r="CTC1219" s="244"/>
      <c r="CTD1219" s="245"/>
      <c r="CTE1219" s="246"/>
      <c r="CTF1219" s="247"/>
      <c r="CTG1219" s="241"/>
      <c r="CTH1219" s="242"/>
      <c r="CTI1219" s="243"/>
      <c r="CTJ1219" s="243"/>
      <c r="CTK1219" s="244"/>
      <c r="CTL1219" s="245"/>
      <c r="CTM1219" s="246"/>
      <c r="CTN1219" s="247"/>
      <c r="CTO1219" s="241"/>
      <c r="CTP1219" s="242"/>
      <c r="CTQ1219" s="243"/>
      <c r="CTR1219" s="243"/>
      <c r="CTS1219" s="244"/>
      <c r="CTT1219" s="245"/>
      <c r="CTU1219" s="246"/>
      <c r="CTV1219" s="247"/>
      <c r="CTW1219" s="241"/>
      <c r="CTX1219" s="242"/>
      <c r="CTY1219" s="243"/>
      <c r="CTZ1219" s="243"/>
      <c r="CUA1219" s="244"/>
      <c r="CUB1219" s="245"/>
      <c r="CUC1219" s="246"/>
      <c r="CUD1219" s="247"/>
      <c r="CUE1219" s="241"/>
      <c r="CUF1219" s="242"/>
      <c r="CUG1219" s="243"/>
      <c r="CUH1219" s="243"/>
      <c r="CUI1219" s="244"/>
      <c r="CUJ1219" s="245"/>
      <c r="CUK1219" s="246"/>
      <c r="CUL1219" s="247"/>
      <c r="CUM1219" s="241"/>
      <c r="CUN1219" s="242"/>
      <c r="CUO1219" s="243"/>
      <c r="CUP1219" s="243"/>
      <c r="CUQ1219" s="244"/>
      <c r="CUR1219" s="245"/>
      <c r="CUS1219" s="246"/>
      <c r="CUT1219" s="247"/>
      <c r="CUU1219" s="241"/>
      <c r="CUV1219" s="242"/>
      <c r="CUW1219" s="243"/>
      <c r="CUX1219" s="243"/>
      <c r="CUY1219" s="244"/>
      <c r="CUZ1219" s="245"/>
      <c r="CVA1219" s="246"/>
      <c r="CVB1219" s="247"/>
      <c r="CVC1219" s="241"/>
      <c r="CVD1219" s="242"/>
      <c r="CVE1219" s="243"/>
      <c r="CVF1219" s="243"/>
      <c r="CVG1219" s="244"/>
      <c r="CVH1219" s="245"/>
      <c r="CVI1219" s="246"/>
      <c r="CVJ1219" s="247"/>
      <c r="CVK1219" s="241"/>
      <c r="CVL1219" s="242"/>
      <c r="CVM1219" s="243"/>
      <c r="CVN1219" s="243"/>
      <c r="CVO1219" s="244"/>
      <c r="CVP1219" s="245"/>
      <c r="CVQ1219" s="246"/>
      <c r="CVR1219" s="247"/>
      <c r="CVS1219" s="241"/>
      <c r="CVT1219" s="242"/>
      <c r="CVU1219" s="243"/>
      <c r="CVV1219" s="243"/>
      <c r="CVW1219" s="244"/>
      <c r="CVX1219" s="245"/>
      <c r="CVY1219" s="246"/>
      <c r="CVZ1219" s="247"/>
      <c r="CWA1219" s="241"/>
      <c r="CWB1219" s="242"/>
      <c r="CWC1219" s="243"/>
      <c r="CWD1219" s="243"/>
      <c r="CWE1219" s="244"/>
      <c r="CWF1219" s="245"/>
      <c r="CWG1219" s="246"/>
      <c r="CWH1219" s="247"/>
      <c r="CWI1219" s="241"/>
      <c r="CWJ1219" s="242"/>
      <c r="CWK1219" s="243"/>
      <c r="CWL1219" s="243"/>
      <c r="CWM1219" s="244"/>
      <c r="CWN1219" s="245"/>
      <c r="CWO1219" s="246"/>
      <c r="CWP1219" s="247"/>
      <c r="CWQ1219" s="241"/>
      <c r="CWR1219" s="242"/>
      <c r="CWS1219" s="243"/>
      <c r="CWT1219" s="243"/>
      <c r="CWU1219" s="244"/>
      <c r="CWV1219" s="245"/>
      <c r="CWW1219" s="246"/>
      <c r="CWX1219" s="247"/>
      <c r="CWY1219" s="241"/>
      <c r="CWZ1219" s="242"/>
      <c r="CXA1219" s="243"/>
      <c r="CXB1219" s="243"/>
      <c r="CXC1219" s="244"/>
      <c r="CXD1219" s="245"/>
      <c r="CXE1219" s="246"/>
      <c r="CXF1219" s="247"/>
      <c r="CXG1219" s="241"/>
      <c r="CXH1219" s="242"/>
      <c r="CXI1219" s="243"/>
      <c r="CXJ1219" s="243"/>
      <c r="CXK1219" s="244"/>
      <c r="CXL1219" s="245"/>
      <c r="CXM1219" s="246"/>
      <c r="CXN1219" s="247"/>
      <c r="CXO1219" s="241"/>
      <c r="CXP1219" s="242"/>
      <c r="CXQ1219" s="243"/>
      <c r="CXR1219" s="243"/>
      <c r="CXS1219" s="244"/>
      <c r="CXT1219" s="245"/>
      <c r="CXU1219" s="246"/>
      <c r="CXV1219" s="247"/>
      <c r="CXW1219" s="241"/>
      <c r="CXX1219" s="242"/>
      <c r="CXY1219" s="243"/>
      <c r="CXZ1219" s="243"/>
      <c r="CYA1219" s="244"/>
      <c r="CYB1219" s="245"/>
      <c r="CYC1219" s="246"/>
      <c r="CYD1219" s="247"/>
      <c r="CYE1219" s="241"/>
      <c r="CYF1219" s="242"/>
      <c r="CYG1219" s="243"/>
      <c r="CYH1219" s="243"/>
      <c r="CYI1219" s="244"/>
      <c r="CYJ1219" s="245"/>
      <c r="CYK1219" s="246"/>
      <c r="CYL1219" s="247"/>
      <c r="CYM1219" s="241"/>
      <c r="CYN1219" s="242"/>
      <c r="CYO1219" s="243"/>
      <c r="CYP1219" s="243"/>
      <c r="CYQ1219" s="244"/>
      <c r="CYR1219" s="245"/>
      <c r="CYS1219" s="246"/>
      <c r="CYT1219" s="247"/>
      <c r="CYU1219" s="241"/>
      <c r="CYV1219" s="242"/>
      <c r="CYW1219" s="243"/>
      <c r="CYX1219" s="243"/>
      <c r="CYY1219" s="244"/>
      <c r="CYZ1219" s="245"/>
      <c r="CZA1219" s="246"/>
      <c r="CZB1219" s="247"/>
      <c r="CZC1219" s="241"/>
      <c r="CZD1219" s="242"/>
      <c r="CZE1219" s="243"/>
      <c r="CZF1219" s="243"/>
      <c r="CZG1219" s="244"/>
      <c r="CZH1219" s="245"/>
      <c r="CZI1219" s="246"/>
      <c r="CZJ1219" s="247"/>
      <c r="CZK1219" s="241"/>
      <c r="CZL1219" s="242"/>
      <c r="CZM1219" s="243"/>
      <c r="CZN1219" s="243"/>
      <c r="CZO1219" s="244"/>
      <c r="CZP1219" s="245"/>
      <c r="CZQ1219" s="246"/>
      <c r="CZR1219" s="247"/>
      <c r="CZS1219" s="241"/>
      <c r="CZT1219" s="242"/>
      <c r="CZU1219" s="243"/>
      <c r="CZV1219" s="243"/>
      <c r="CZW1219" s="244"/>
      <c r="CZX1219" s="245"/>
      <c r="CZY1219" s="246"/>
      <c r="CZZ1219" s="247"/>
      <c r="DAA1219" s="241"/>
      <c r="DAB1219" s="242"/>
      <c r="DAC1219" s="243"/>
      <c r="DAD1219" s="243"/>
      <c r="DAE1219" s="244"/>
      <c r="DAF1219" s="245"/>
      <c r="DAG1219" s="246"/>
      <c r="DAH1219" s="247"/>
      <c r="DAI1219" s="241"/>
      <c r="DAJ1219" s="242"/>
      <c r="DAK1219" s="243"/>
      <c r="DAL1219" s="243"/>
      <c r="DAM1219" s="244"/>
      <c r="DAN1219" s="245"/>
      <c r="DAO1219" s="246"/>
      <c r="DAP1219" s="247"/>
      <c r="DAQ1219" s="241"/>
      <c r="DAR1219" s="242"/>
      <c r="DAS1219" s="243"/>
      <c r="DAT1219" s="243"/>
      <c r="DAU1219" s="244"/>
      <c r="DAV1219" s="245"/>
      <c r="DAW1219" s="246"/>
      <c r="DAX1219" s="247"/>
      <c r="DAY1219" s="241"/>
      <c r="DAZ1219" s="242"/>
      <c r="DBA1219" s="243"/>
      <c r="DBB1219" s="243"/>
      <c r="DBC1219" s="244"/>
      <c r="DBD1219" s="245"/>
      <c r="DBE1219" s="246"/>
      <c r="DBF1219" s="247"/>
      <c r="DBG1219" s="241"/>
      <c r="DBH1219" s="242"/>
      <c r="DBI1219" s="243"/>
      <c r="DBJ1219" s="243"/>
      <c r="DBK1219" s="244"/>
      <c r="DBL1219" s="245"/>
      <c r="DBM1219" s="246"/>
      <c r="DBN1219" s="247"/>
      <c r="DBO1219" s="241"/>
      <c r="DBP1219" s="242"/>
      <c r="DBQ1219" s="243"/>
      <c r="DBR1219" s="243"/>
      <c r="DBS1219" s="244"/>
      <c r="DBT1219" s="245"/>
      <c r="DBU1219" s="246"/>
      <c r="DBV1219" s="247"/>
      <c r="DBW1219" s="241"/>
      <c r="DBX1219" s="242"/>
      <c r="DBY1219" s="243"/>
      <c r="DBZ1219" s="243"/>
      <c r="DCA1219" s="244"/>
      <c r="DCB1219" s="245"/>
      <c r="DCC1219" s="246"/>
      <c r="DCD1219" s="247"/>
      <c r="DCE1219" s="241"/>
      <c r="DCF1219" s="242"/>
      <c r="DCG1219" s="243"/>
      <c r="DCH1219" s="243"/>
      <c r="DCI1219" s="244"/>
      <c r="DCJ1219" s="245"/>
      <c r="DCK1219" s="246"/>
      <c r="DCL1219" s="247"/>
      <c r="DCM1219" s="241"/>
      <c r="DCN1219" s="242"/>
      <c r="DCO1219" s="243"/>
      <c r="DCP1219" s="243"/>
      <c r="DCQ1219" s="244"/>
      <c r="DCR1219" s="245"/>
      <c r="DCS1219" s="246"/>
      <c r="DCT1219" s="247"/>
      <c r="DCU1219" s="241"/>
      <c r="DCV1219" s="242"/>
      <c r="DCW1219" s="243"/>
      <c r="DCX1219" s="243"/>
      <c r="DCY1219" s="244"/>
      <c r="DCZ1219" s="245"/>
      <c r="DDA1219" s="246"/>
      <c r="DDB1219" s="247"/>
      <c r="DDC1219" s="241"/>
      <c r="DDD1219" s="242"/>
      <c r="DDE1219" s="243"/>
      <c r="DDF1219" s="243"/>
      <c r="DDG1219" s="244"/>
      <c r="DDH1219" s="245"/>
      <c r="DDI1219" s="246"/>
      <c r="DDJ1219" s="247"/>
      <c r="DDK1219" s="241"/>
      <c r="DDL1219" s="242"/>
      <c r="DDM1219" s="243"/>
      <c r="DDN1219" s="243"/>
      <c r="DDO1219" s="244"/>
      <c r="DDP1219" s="245"/>
      <c r="DDQ1219" s="246"/>
      <c r="DDR1219" s="247"/>
      <c r="DDS1219" s="241"/>
      <c r="DDT1219" s="242"/>
      <c r="DDU1219" s="243"/>
      <c r="DDV1219" s="243"/>
      <c r="DDW1219" s="244"/>
      <c r="DDX1219" s="245"/>
      <c r="DDY1219" s="246"/>
      <c r="DDZ1219" s="247"/>
      <c r="DEA1219" s="241"/>
      <c r="DEB1219" s="242"/>
      <c r="DEC1219" s="243"/>
      <c r="DED1219" s="243"/>
      <c r="DEE1219" s="244"/>
      <c r="DEF1219" s="245"/>
      <c r="DEG1219" s="246"/>
      <c r="DEH1219" s="247"/>
      <c r="DEI1219" s="241"/>
      <c r="DEJ1219" s="242"/>
      <c r="DEK1219" s="243"/>
      <c r="DEL1219" s="243"/>
      <c r="DEM1219" s="244"/>
      <c r="DEN1219" s="245"/>
      <c r="DEO1219" s="246"/>
      <c r="DEP1219" s="247"/>
      <c r="DEQ1219" s="241"/>
      <c r="DER1219" s="242"/>
      <c r="DES1219" s="243"/>
      <c r="DET1219" s="243"/>
      <c r="DEU1219" s="244"/>
      <c r="DEV1219" s="245"/>
      <c r="DEW1219" s="246"/>
      <c r="DEX1219" s="247"/>
      <c r="DEY1219" s="241"/>
      <c r="DEZ1219" s="242"/>
      <c r="DFA1219" s="243"/>
      <c r="DFB1219" s="243"/>
      <c r="DFC1219" s="244"/>
      <c r="DFD1219" s="245"/>
      <c r="DFE1219" s="246"/>
      <c r="DFF1219" s="247"/>
      <c r="DFG1219" s="241"/>
      <c r="DFH1219" s="242"/>
      <c r="DFI1219" s="243"/>
      <c r="DFJ1219" s="243"/>
      <c r="DFK1219" s="244"/>
      <c r="DFL1219" s="245"/>
      <c r="DFM1219" s="246"/>
      <c r="DFN1219" s="247"/>
      <c r="DFO1219" s="241"/>
      <c r="DFP1219" s="242"/>
      <c r="DFQ1219" s="243"/>
      <c r="DFR1219" s="243"/>
      <c r="DFS1219" s="244"/>
      <c r="DFT1219" s="245"/>
      <c r="DFU1219" s="246"/>
      <c r="DFV1219" s="247"/>
      <c r="DFW1219" s="241"/>
      <c r="DFX1219" s="242"/>
      <c r="DFY1219" s="243"/>
      <c r="DFZ1219" s="243"/>
      <c r="DGA1219" s="244"/>
      <c r="DGB1219" s="245"/>
      <c r="DGC1219" s="246"/>
      <c r="DGD1219" s="247"/>
      <c r="DGE1219" s="241"/>
      <c r="DGF1219" s="242"/>
      <c r="DGG1219" s="243"/>
      <c r="DGH1219" s="243"/>
      <c r="DGI1219" s="244"/>
      <c r="DGJ1219" s="245"/>
      <c r="DGK1219" s="246"/>
      <c r="DGL1219" s="247"/>
      <c r="DGM1219" s="241"/>
      <c r="DGN1219" s="242"/>
      <c r="DGO1219" s="243"/>
      <c r="DGP1219" s="243"/>
      <c r="DGQ1219" s="244"/>
      <c r="DGR1219" s="245"/>
      <c r="DGS1219" s="246"/>
      <c r="DGT1219" s="247"/>
      <c r="DGU1219" s="241"/>
      <c r="DGV1219" s="242"/>
      <c r="DGW1219" s="243"/>
      <c r="DGX1219" s="243"/>
      <c r="DGY1219" s="244"/>
      <c r="DGZ1219" s="245"/>
      <c r="DHA1219" s="246"/>
      <c r="DHB1219" s="247"/>
      <c r="DHC1219" s="241"/>
      <c r="DHD1219" s="242"/>
      <c r="DHE1219" s="243"/>
      <c r="DHF1219" s="243"/>
      <c r="DHG1219" s="244"/>
      <c r="DHH1219" s="245"/>
      <c r="DHI1219" s="246"/>
      <c r="DHJ1219" s="247"/>
      <c r="DHK1219" s="241"/>
      <c r="DHL1219" s="242"/>
      <c r="DHM1219" s="243"/>
      <c r="DHN1219" s="243"/>
      <c r="DHO1219" s="244"/>
      <c r="DHP1219" s="245"/>
      <c r="DHQ1219" s="246"/>
      <c r="DHR1219" s="247"/>
      <c r="DHS1219" s="241"/>
      <c r="DHT1219" s="242"/>
      <c r="DHU1219" s="243"/>
      <c r="DHV1219" s="243"/>
      <c r="DHW1219" s="244"/>
      <c r="DHX1219" s="245"/>
      <c r="DHY1219" s="246"/>
      <c r="DHZ1219" s="247"/>
      <c r="DIA1219" s="241"/>
      <c r="DIB1219" s="242"/>
      <c r="DIC1219" s="243"/>
      <c r="DID1219" s="243"/>
      <c r="DIE1219" s="244"/>
      <c r="DIF1219" s="245"/>
      <c r="DIG1219" s="246"/>
      <c r="DIH1219" s="247"/>
      <c r="DII1219" s="241"/>
      <c r="DIJ1219" s="242"/>
      <c r="DIK1219" s="243"/>
      <c r="DIL1219" s="243"/>
      <c r="DIM1219" s="244"/>
      <c r="DIN1219" s="245"/>
      <c r="DIO1219" s="246"/>
      <c r="DIP1219" s="247"/>
      <c r="DIQ1219" s="241"/>
      <c r="DIR1219" s="242"/>
      <c r="DIS1219" s="243"/>
      <c r="DIT1219" s="243"/>
      <c r="DIU1219" s="244"/>
      <c r="DIV1219" s="245"/>
      <c r="DIW1219" s="246"/>
      <c r="DIX1219" s="247"/>
      <c r="DIY1219" s="241"/>
      <c r="DIZ1219" s="242"/>
      <c r="DJA1219" s="243"/>
      <c r="DJB1219" s="243"/>
      <c r="DJC1219" s="244"/>
      <c r="DJD1219" s="245"/>
      <c r="DJE1219" s="246"/>
      <c r="DJF1219" s="247"/>
      <c r="DJG1219" s="241"/>
      <c r="DJH1219" s="242"/>
      <c r="DJI1219" s="243"/>
      <c r="DJJ1219" s="243"/>
      <c r="DJK1219" s="244"/>
      <c r="DJL1219" s="245"/>
      <c r="DJM1219" s="246"/>
      <c r="DJN1219" s="247"/>
      <c r="DJO1219" s="241"/>
      <c r="DJP1219" s="242"/>
      <c r="DJQ1219" s="243"/>
      <c r="DJR1219" s="243"/>
      <c r="DJS1219" s="244"/>
      <c r="DJT1219" s="245"/>
      <c r="DJU1219" s="246">
        <v>213</v>
      </c>
      <c r="DJV1219" s="247" t="e">
        <f>DJV1252+DJV1278+DJV1309+DJV1325+DJV1347+DJV1379+DJV1395+DJV1416+DJV1436+DJV1486+#REF!+DJV1502+#REF!+#REF!+#REF!</f>
        <v>#REF!</v>
      </c>
      <c r="DJW1219" s="241" t="s">
        <v>38</v>
      </c>
      <c r="DJX1219" s="242" t="s">
        <v>25</v>
      </c>
      <c r="DJY1219" s="243">
        <v>7</v>
      </c>
      <c r="DJZ1219" s="243">
        <v>2</v>
      </c>
      <c r="DKA1219" s="244" t="s">
        <v>236</v>
      </c>
      <c r="DKB1219" s="245">
        <v>119</v>
      </c>
      <c r="DKC1219" s="246">
        <v>213</v>
      </c>
      <c r="DKD1219" s="247" t="e">
        <f>DKD1252+DKD1278+DKD1309+DKD1325+DKD1347+DKD1379+DKD1395+DKD1416+DKD1436+DKD1486+#REF!+DKD1502+#REF!+#REF!+#REF!</f>
        <v>#REF!</v>
      </c>
      <c r="DKE1219" s="241" t="s">
        <v>38</v>
      </c>
      <c r="DKF1219" s="242" t="s">
        <v>25</v>
      </c>
      <c r="DKG1219" s="243">
        <v>7</v>
      </c>
      <c r="DKH1219" s="243">
        <v>2</v>
      </c>
      <c r="DKI1219" s="244" t="s">
        <v>236</v>
      </c>
      <c r="DKJ1219" s="245">
        <v>119</v>
      </c>
      <c r="DKK1219" s="246">
        <v>213</v>
      </c>
      <c r="DKL1219" s="247" t="e">
        <f>DKL1252+DKL1278+DKL1309+DKL1325+DKL1347+DKL1379+DKL1395+DKL1416+DKL1436+DKL1486+#REF!+DKL1502+#REF!+#REF!+#REF!</f>
        <v>#REF!</v>
      </c>
      <c r="DKM1219" s="241" t="s">
        <v>38</v>
      </c>
      <c r="DKN1219" s="242" t="s">
        <v>25</v>
      </c>
      <c r="DKO1219" s="243">
        <v>7</v>
      </c>
      <c r="DKP1219" s="243">
        <v>2</v>
      </c>
      <c r="DKQ1219" s="244" t="s">
        <v>236</v>
      </c>
      <c r="DKR1219" s="245">
        <v>119</v>
      </c>
      <c r="DKS1219" s="246">
        <v>213</v>
      </c>
      <c r="DKT1219" s="247" t="e">
        <f>DKT1252+DKT1278+DKT1309+DKT1325+DKT1347+DKT1379+DKT1395+DKT1416+DKT1436+DKT1486+#REF!+DKT1502+#REF!+#REF!+#REF!</f>
        <v>#REF!</v>
      </c>
      <c r="DKU1219" s="241" t="s">
        <v>38</v>
      </c>
      <c r="DKV1219" s="242" t="s">
        <v>25</v>
      </c>
      <c r="DKW1219" s="243">
        <v>7</v>
      </c>
      <c r="DKX1219" s="243">
        <v>2</v>
      </c>
      <c r="DKY1219" s="244" t="s">
        <v>236</v>
      </c>
      <c r="DKZ1219" s="245">
        <v>119</v>
      </c>
      <c r="DLA1219" s="246">
        <v>213</v>
      </c>
      <c r="DLB1219" s="247" t="e">
        <f>DLB1252+DLB1278+DLB1309+DLB1325+DLB1347+DLB1379+DLB1395+DLB1416+DLB1436+DLB1486+#REF!+DLB1502+#REF!+#REF!+#REF!</f>
        <v>#REF!</v>
      </c>
      <c r="DLC1219" s="241" t="s">
        <v>38</v>
      </c>
      <c r="DLD1219" s="242" t="s">
        <v>25</v>
      </c>
      <c r="DLE1219" s="243">
        <v>7</v>
      </c>
      <c r="DLF1219" s="243">
        <v>2</v>
      </c>
      <c r="DLG1219" s="244" t="s">
        <v>236</v>
      </c>
      <c r="DLH1219" s="245">
        <v>119</v>
      </c>
      <c r="DLI1219" s="246">
        <v>213</v>
      </c>
      <c r="DLJ1219" s="247" t="e">
        <f>DLJ1252+DLJ1278+DLJ1309+DLJ1325+DLJ1347+DLJ1379+DLJ1395+DLJ1416+DLJ1436+DLJ1486+#REF!+DLJ1502+#REF!+#REF!+#REF!</f>
        <v>#REF!</v>
      </c>
      <c r="DLK1219" s="241" t="s">
        <v>38</v>
      </c>
      <c r="DLL1219" s="242" t="s">
        <v>25</v>
      </c>
      <c r="DLM1219" s="243">
        <v>7</v>
      </c>
      <c r="DLN1219" s="243">
        <v>2</v>
      </c>
      <c r="DLO1219" s="244" t="s">
        <v>236</v>
      </c>
      <c r="DLP1219" s="245">
        <v>119</v>
      </c>
      <c r="DLQ1219" s="246">
        <v>213</v>
      </c>
      <c r="DLR1219" s="247" t="e">
        <f>DLR1252+DLR1278+DLR1309+DLR1325+DLR1347+DLR1379+DLR1395+DLR1416+DLR1436+DLR1486+#REF!+DLR1502+#REF!+#REF!+#REF!</f>
        <v>#REF!</v>
      </c>
      <c r="DLS1219" s="241" t="s">
        <v>38</v>
      </c>
      <c r="DLT1219" s="242" t="s">
        <v>25</v>
      </c>
      <c r="DLU1219" s="243">
        <v>7</v>
      </c>
      <c r="DLV1219" s="243">
        <v>2</v>
      </c>
      <c r="DLW1219" s="244" t="s">
        <v>236</v>
      </c>
      <c r="DLX1219" s="245">
        <v>119</v>
      </c>
      <c r="DLY1219" s="246">
        <v>213</v>
      </c>
      <c r="DLZ1219" s="247" t="e">
        <f>DLZ1252+DLZ1278+DLZ1309+DLZ1325+DLZ1347+DLZ1379+DLZ1395+DLZ1416+DLZ1436+DLZ1486+#REF!+DLZ1502+#REF!+#REF!+#REF!</f>
        <v>#REF!</v>
      </c>
      <c r="DMA1219" s="241" t="s">
        <v>38</v>
      </c>
      <c r="DMB1219" s="242" t="s">
        <v>25</v>
      </c>
      <c r="DMC1219" s="243">
        <v>7</v>
      </c>
      <c r="DMD1219" s="243">
        <v>2</v>
      </c>
      <c r="DME1219" s="244" t="s">
        <v>236</v>
      </c>
      <c r="DMF1219" s="245">
        <v>119</v>
      </c>
      <c r="DMG1219" s="246">
        <v>213</v>
      </c>
      <c r="DMH1219" s="247" t="e">
        <f>DMH1252+DMH1278+DMH1309+DMH1325+DMH1347+DMH1379+DMH1395+DMH1416+DMH1436+DMH1486+#REF!+DMH1502+#REF!+#REF!+#REF!</f>
        <v>#REF!</v>
      </c>
      <c r="DMI1219" s="241" t="s">
        <v>38</v>
      </c>
      <c r="DMJ1219" s="242" t="s">
        <v>25</v>
      </c>
      <c r="DMK1219" s="243">
        <v>7</v>
      </c>
      <c r="DML1219" s="243">
        <v>2</v>
      </c>
      <c r="DMM1219" s="244" t="s">
        <v>236</v>
      </c>
      <c r="DMN1219" s="245">
        <v>119</v>
      </c>
      <c r="DMO1219" s="246">
        <v>213</v>
      </c>
      <c r="DMP1219" s="247" t="e">
        <f>DMP1252+DMP1278+DMP1309+DMP1325+DMP1347+DMP1379+DMP1395+DMP1416+DMP1436+DMP1486+#REF!+DMP1502+#REF!+#REF!+#REF!</f>
        <v>#REF!</v>
      </c>
      <c r="DMQ1219" s="241" t="s">
        <v>38</v>
      </c>
      <c r="DMR1219" s="242" t="s">
        <v>25</v>
      </c>
      <c r="DMS1219" s="243">
        <v>7</v>
      </c>
      <c r="DMT1219" s="243">
        <v>2</v>
      </c>
      <c r="DMU1219" s="244" t="s">
        <v>236</v>
      </c>
      <c r="DMV1219" s="245">
        <v>119</v>
      </c>
      <c r="DMW1219" s="246">
        <v>213</v>
      </c>
      <c r="DMX1219" s="247" t="e">
        <f>DMX1252+DMX1278+DMX1309+DMX1325+DMX1347+DMX1379+DMX1395+DMX1416+DMX1436+DMX1486+#REF!+DMX1502+#REF!+#REF!+#REF!</f>
        <v>#REF!</v>
      </c>
      <c r="DMY1219" s="241" t="s">
        <v>38</v>
      </c>
      <c r="DMZ1219" s="242" t="s">
        <v>25</v>
      </c>
      <c r="DNA1219" s="243">
        <v>7</v>
      </c>
      <c r="DNB1219" s="243">
        <v>2</v>
      </c>
      <c r="DNC1219" s="244" t="s">
        <v>236</v>
      </c>
      <c r="DND1219" s="245">
        <v>119</v>
      </c>
      <c r="DNE1219" s="246">
        <v>213</v>
      </c>
      <c r="DNF1219" s="247" t="e">
        <f>DNF1252+DNF1278+DNF1309+DNF1325+DNF1347+DNF1379+DNF1395+DNF1416+DNF1436+DNF1486+#REF!+DNF1502+#REF!+#REF!+#REF!</f>
        <v>#REF!</v>
      </c>
      <c r="DNG1219" s="241" t="s">
        <v>38</v>
      </c>
      <c r="DNH1219" s="242" t="s">
        <v>25</v>
      </c>
      <c r="DNI1219" s="243">
        <v>7</v>
      </c>
      <c r="DNJ1219" s="243">
        <v>2</v>
      </c>
      <c r="DNK1219" s="244" t="s">
        <v>236</v>
      </c>
      <c r="DNL1219" s="245">
        <v>119</v>
      </c>
      <c r="DNM1219" s="246">
        <v>213</v>
      </c>
      <c r="DNN1219" s="247" t="e">
        <f>DNN1252+DNN1278+DNN1309+DNN1325+DNN1347+DNN1379+DNN1395+DNN1416+DNN1436+DNN1486+#REF!+DNN1502+#REF!+#REF!+#REF!</f>
        <v>#REF!</v>
      </c>
      <c r="DNO1219" s="241" t="s">
        <v>38</v>
      </c>
      <c r="DNP1219" s="242" t="s">
        <v>25</v>
      </c>
      <c r="DNQ1219" s="243">
        <v>7</v>
      </c>
      <c r="DNR1219" s="243">
        <v>2</v>
      </c>
      <c r="DNS1219" s="244" t="s">
        <v>236</v>
      </c>
      <c r="DNT1219" s="245">
        <v>119</v>
      </c>
      <c r="DNU1219" s="246">
        <v>213</v>
      </c>
      <c r="DNV1219" s="247" t="e">
        <f>DNV1252+DNV1278+DNV1309+DNV1325+DNV1347+DNV1379+DNV1395+DNV1416+DNV1436+DNV1486+#REF!+DNV1502+#REF!+#REF!+#REF!</f>
        <v>#REF!</v>
      </c>
      <c r="DNW1219" s="241" t="s">
        <v>38</v>
      </c>
      <c r="DNX1219" s="242" t="s">
        <v>25</v>
      </c>
      <c r="DNY1219" s="243">
        <v>7</v>
      </c>
      <c r="DNZ1219" s="243">
        <v>2</v>
      </c>
      <c r="DOA1219" s="244" t="s">
        <v>236</v>
      </c>
      <c r="DOB1219" s="245">
        <v>119</v>
      </c>
      <c r="DOC1219" s="246">
        <v>213</v>
      </c>
      <c r="DOD1219" s="247" t="e">
        <f>DOD1252+DOD1278+DOD1309+DOD1325+DOD1347+DOD1379+DOD1395+DOD1416+DOD1436+DOD1486+#REF!+DOD1502+#REF!+#REF!+#REF!</f>
        <v>#REF!</v>
      </c>
      <c r="DOE1219" s="241" t="s">
        <v>38</v>
      </c>
      <c r="DOF1219" s="242" t="s">
        <v>25</v>
      </c>
      <c r="DOG1219" s="243">
        <v>7</v>
      </c>
      <c r="DOH1219" s="243">
        <v>2</v>
      </c>
      <c r="DOI1219" s="244" t="s">
        <v>236</v>
      </c>
      <c r="DOJ1219" s="245">
        <v>119</v>
      </c>
      <c r="DOK1219" s="246">
        <v>213</v>
      </c>
      <c r="DOL1219" s="247" t="e">
        <f>DOL1252+DOL1278+DOL1309+DOL1325+DOL1347+DOL1379+DOL1395+DOL1416+DOL1436+DOL1486+#REF!+DOL1502+#REF!+#REF!+#REF!</f>
        <v>#REF!</v>
      </c>
      <c r="DOM1219" s="241" t="s">
        <v>38</v>
      </c>
      <c r="DON1219" s="242" t="s">
        <v>25</v>
      </c>
      <c r="DOO1219" s="243">
        <v>7</v>
      </c>
      <c r="DOP1219" s="243">
        <v>2</v>
      </c>
      <c r="DOQ1219" s="244" t="s">
        <v>236</v>
      </c>
      <c r="DOR1219" s="245">
        <v>119</v>
      </c>
      <c r="DOS1219" s="246">
        <v>213</v>
      </c>
      <c r="DOT1219" s="247" t="e">
        <f>DOT1252+DOT1278+DOT1309+DOT1325+DOT1347+DOT1379+DOT1395+DOT1416+DOT1436+DOT1486+#REF!+DOT1502+#REF!+#REF!+#REF!</f>
        <v>#REF!</v>
      </c>
      <c r="DOU1219" s="241" t="s">
        <v>38</v>
      </c>
      <c r="DOV1219" s="242" t="s">
        <v>25</v>
      </c>
      <c r="DOW1219" s="243">
        <v>7</v>
      </c>
      <c r="DOX1219" s="243">
        <v>2</v>
      </c>
      <c r="DOY1219" s="244" t="s">
        <v>236</v>
      </c>
      <c r="DOZ1219" s="245">
        <v>119</v>
      </c>
      <c r="DPA1219" s="246">
        <v>213</v>
      </c>
      <c r="DPB1219" s="247" t="e">
        <f>DPB1252+DPB1278+DPB1309+DPB1325+DPB1347+DPB1379+DPB1395+DPB1416+DPB1436+DPB1486+#REF!+DPB1502+#REF!+#REF!+#REF!</f>
        <v>#REF!</v>
      </c>
      <c r="DPC1219" s="241" t="s">
        <v>38</v>
      </c>
      <c r="DPD1219" s="242" t="s">
        <v>25</v>
      </c>
      <c r="DPE1219" s="243">
        <v>7</v>
      </c>
      <c r="DPF1219" s="243">
        <v>2</v>
      </c>
      <c r="DPG1219" s="244" t="s">
        <v>236</v>
      </c>
      <c r="DPH1219" s="245">
        <v>119</v>
      </c>
      <c r="DPI1219" s="246">
        <v>213</v>
      </c>
      <c r="DPJ1219" s="247" t="e">
        <f>DPJ1252+DPJ1278+DPJ1309+DPJ1325+DPJ1347+DPJ1379+DPJ1395+DPJ1416+DPJ1436+DPJ1486+#REF!+DPJ1502+#REF!+#REF!+#REF!</f>
        <v>#REF!</v>
      </c>
      <c r="DPK1219" s="241" t="s">
        <v>38</v>
      </c>
      <c r="DPL1219" s="242" t="s">
        <v>25</v>
      </c>
      <c r="DPM1219" s="243">
        <v>7</v>
      </c>
      <c r="DPN1219" s="243">
        <v>2</v>
      </c>
      <c r="DPO1219" s="244" t="s">
        <v>236</v>
      </c>
      <c r="DPP1219" s="245">
        <v>119</v>
      </c>
      <c r="DPQ1219" s="246">
        <v>213</v>
      </c>
      <c r="DPR1219" s="247" t="e">
        <f>DPR1252+DPR1278+DPR1309+DPR1325+DPR1347+DPR1379+DPR1395+DPR1416+DPR1436+DPR1486+#REF!+DPR1502+#REF!+#REF!+#REF!</f>
        <v>#REF!</v>
      </c>
      <c r="DPS1219" s="241" t="s">
        <v>38</v>
      </c>
      <c r="DPT1219" s="242" t="s">
        <v>25</v>
      </c>
      <c r="DPU1219" s="243">
        <v>7</v>
      </c>
      <c r="DPV1219" s="243">
        <v>2</v>
      </c>
      <c r="DPW1219" s="244" t="s">
        <v>236</v>
      </c>
      <c r="DPX1219" s="245">
        <v>119</v>
      </c>
      <c r="DPY1219" s="246">
        <v>213</v>
      </c>
      <c r="DPZ1219" s="247" t="e">
        <f>DPZ1252+DPZ1278+DPZ1309+DPZ1325+DPZ1347+DPZ1379+DPZ1395+DPZ1416+DPZ1436+DPZ1486+#REF!+DPZ1502+#REF!+#REF!+#REF!</f>
        <v>#REF!</v>
      </c>
      <c r="DQA1219" s="241" t="s">
        <v>38</v>
      </c>
      <c r="DQB1219" s="242" t="s">
        <v>25</v>
      </c>
      <c r="DQC1219" s="243">
        <v>7</v>
      </c>
      <c r="DQD1219" s="243">
        <v>2</v>
      </c>
      <c r="DQE1219" s="244" t="s">
        <v>236</v>
      </c>
      <c r="DQF1219" s="245">
        <v>119</v>
      </c>
      <c r="DQG1219" s="246">
        <v>213</v>
      </c>
      <c r="DQH1219" s="247" t="e">
        <f>DQH1252+DQH1278+DQH1309+DQH1325+DQH1347+DQH1379+DQH1395+DQH1416+DQH1436+DQH1486+#REF!+DQH1502+#REF!+#REF!+#REF!</f>
        <v>#REF!</v>
      </c>
      <c r="DQI1219" s="241" t="s">
        <v>38</v>
      </c>
      <c r="DQJ1219" s="242" t="s">
        <v>25</v>
      </c>
      <c r="DQK1219" s="243">
        <v>7</v>
      </c>
      <c r="DQL1219" s="243">
        <v>2</v>
      </c>
      <c r="DQM1219" s="244" t="s">
        <v>236</v>
      </c>
      <c r="DQN1219" s="245">
        <v>119</v>
      </c>
      <c r="DQO1219" s="246">
        <v>213</v>
      </c>
      <c r="DQP1219" s="247" t="e">
        <f>DQP1252+DQP1278+DQP1309+DQP1325+DQP1347+DQP1379+DQP1395+DQP1416+DQP1436+DQP1486+#REF!+DQP1502+#REF!+#REF!+#REF!</f>
        <v>#REF!</v>
      </c>
      <c r="DQQ1219" s="241" t="s">
        <v>38</v>
      </c>
      <c r="DQR1219" s="242" t="s">
        <v>25</v>
      </c>
      <c r="DQS1219" s="243">
        <v>7</v>
      </c>
      <c r="DQT1219" s="243">
        <v>2</v>
      </c>
      <c r="DQU1219" s="244" t="s">
        <v>236</v>
      </c>
      <c r="DQV1219" s="245">
        <v>119</v>
      </c>
      <c r="DQW1219" s="246">
        <v>213</v>
      </c>
      <c r="DQX1219" s="247" t="e">
        <f>DQX1252+DQX1278+DQX1309+DQX1325+DQX1347+DQX1379+DQX1395+DQX1416+DQX1436+DQX1486+#REF!+DQX1502+#REF!+#REF!+#REF!</f>
        <v>#REF!</v>
      </c>
      <c r="DQY1219" s="241" t="s">
        <v>38</v>
      </c>
      <c r="DQZ1219" s="242" t="s">
        <v>25</v>
      </c>
      <c r="DRA1219" s="243">
        <v>7</v>
      </c>
      <c r="DRB1219" s="243">
        <v>2</v>
      </c>
      <c r="DRC1219" s="244" t="s">
        <v>236</v>
      </c>
      <c r="DRD1219" s="245">
        <v>119</v>
      </c>
      <c r="DRE1219" s="246">
        <v>213</v>
      </c>
      <c r="DRF1219" s="247" t="e">
        <f>DRF1252+DRF1278+DRF1309+DRF1325+DRF1347+DRF1379+DRF1395+DRF1416+DRF1436+DRF1486+#REF!+DRF1502+#REF!+#REF!+#REF!</f>
        <v>#REF!</v>
      </c>
      <c r="DRG1219" s="241" t="s">
        <v>38</v>
      </c>
      <c r="DRH1219" s="242" t="s">
        <v>25</v>
      </c>
      <c r="DRI1219" s="243">
        <v>7</v>
      </c>
      <c r="DRJ1219" s="243">
        <v>2</v>
      </c>
      <c r="DRK1219" s="244" t="s">
        <v>236</v>
      </c>
      <c r="DRL1219" s="245">
        <v>119</v>
      </c>
      <c r="DRM1219" s="246">
        <v>213</v>
      </c>
      <c r="DRN1219" s="247" t="e">
        <f>DRN1252+DRN1278+DRN1309+DRN1325+DRN1347+DRN1379+DRN1395+DRN1416+DRN1436+DRN1486+#REF!+DRN1502+#REF!+#REF!+#REF!</f>
        <v>#REF!</v>
      </c>
      <c r="DRO1219" s="241" t="s">
        <v>38</v>
      </c>
      <c r="DRP1219" s="242" t="s">
        <v>25</v>
      </c>
      <c r="DRQ1219" s="243">
        <v>7</v>
      </c>
      <c r="DRR1219" s="243">
        <v>2</v>
      </c>
      <c r="DRS1219" s="244" t="s">
        <v>236</v>
      </c>
      <c r="DRT1219" s="245">
        <v>119</v>
      </c>
      <c r="DRU1219" s="246">
        <v>213</v>
      </c>
      <c r="DRV1219" s="247" t="e">
        <f>DRV1252+DRV1278+DRV1309+DRV1325+DRV1347+DRV1379+DRV1395+DRV1416+DRV1436+DRV1486+#REF!+DRV1502+#REF!+#REF!+#REF!</f>
        <v>#REF!</v>
      </c>
      <c r="DRW1219" s="241" t="s">
        <v>38</v>
      </c>
      <c r="DRX1219" s="242" t="s">
        <v>25</v>
      </c>
      <c r="DRY1219" s="243">
        <v>7</v>
      </c>
      <c r="DRZ1219" s="243">
        <v>2</v>
      </c>
      <c r="DSA1219" s="244" t="s">
        <v>236</v>
      </c>
      <c r="DSB1219" s="245">
        <v>119</v>
      </c>
      <c r="DSC1219" s="246">
        <v>213</v>
      </c>
      <c r="DSD1219" s="247" t="e">
        <f>DSD1252+DSD1278+DSD1309+DSD1325+DSD1347+DSD1379+DSD1395+DSD1416+DSD1436+DSD1486+#REF!+DSD1502+#REF!+#REF!+#REF!</f>
        <v>#REF!</v>
      </c>
      <c r="DSE1219" s="241" t="s">
        <v>38</v>
      </c>
      <c r="DSF1219" s="242" t="s">
        <v>25</v>
      </c>
      <c r="DSG1219" s="243">
        <v>7</v>
      </c>
      <c r="DSH1219" s="243">
        <v>2</v>
      </c>
      <c r="DSI1219" s="244" t="s">
        <v>236</v>
      </c>
      <c r="DSJ1219" s="245">
        <v>119</v>
      </c>
      <c r="DSK1219" s="246">
        <v>213</v>
      </c>
      <c r="DSL1219" s="247" t="e">
        <f>DSL1252+DSL1278+DSL1309+DSL1325+DSL1347+DSL1379+DSL1395+DSL1416+DSL1436+DSL1486+#REF!+DSL1502+#REF!+#REF!+#REF!</f>
        <v>#REF!</v>
      </c>
      <c r="DSM1219" s="241" t="s">
        <v>38</v>
      </c>
      <c r="DSN1219" s="242" t="s">
        <v>25</v>
      </c>
      <c r="DSO1219" s="243">
        <v>7</v>
      </c>
      <c r="DSP1219" s="243">
        <v>2</v>
      </c>
      <c r="DSQ1219" s="244" t="s">
        <v>236</v>
      </c>
      <c r="DSR1219" s="245">
        <v>119</v>
      </c>
      <c r="DSS1219" s="246">
        <v>213</v>
      </c>
      <c r="DST1219" s="247" t="e">
        <f>DST1252+DST1278+DST1309+DST1325+DST1347+DST1379+DST1395+DST1416+DST1436+DST1486+#REF!+DST1502+#REF!+#REF!+#REF!</f>
        <v>#REF!</v>
      </c>
      <c r="DSU1219" s="241" t="s">
        <v>38</v>
      </c>
      <c r="DSV1219" s="242" t="s">
        <v>25</v>
      </c>
      <c r="DSW1219" s="243">
        <v>7</v>
      </c>
      <c r="DSX1219" s="243">
        <v>2</v>
      </c>
      <c r="DSY1219" s="244" t="s">
        <v>236</v>
      </c>
      <c r="DSZ1219" s="245">
        <v>119</v>
      </c>
      <c r="DTA1219" s="246">
        <v>213</v>
      </c>
      <c r="DTB1219" s="247" t="e">
        <f>DTB1252+DTB1278+DTB1309+DTB1325+DTB1347+DTB1379+DTB1395+DTB1416+DTB1436+DTB1486+#REF!+DTB1502+#REF!+#REF!+#REF!</f>
        <v>#REF!</v>
      </c>
      <c r="DTC1219" s="241" t="s">
        <v>38</v>
      </c>
      <c r="DTD1219" s="242" t="s">
        <v>25</v>
      </c>
      <c r="DTE1219" s="243">
        <v>7</v>
      </c>
      <c r="DTF1219" s="243">
        <v>2</v>
      </c>
      <c r="DTG1219" s="244" t="s">
        <v>236</v>
      </c>
      <c r="DTH1219" s="245">
        <v>119</v>
      </c>
      <c r="DTI1219" s="246">
        <v>213</v>
      </c>
      <c r="DTJ1219" s="247" t="e">
        <f>DTJ1252+DTJ1278+DTJ1309+DTJ1325+DTJ1347+DTJ1379+DTJ1395+DTJ1416+DTJ1436+DTJ1486+#REF!+DTJ1502+#REF!+#REF!+#REF!</f>
        <v>#REF!</v>
      </c>
      <c r="DTK1219" s="241" t="s">
        <v>38</v>
      </c>
      <c r="DTL1219" s="242" t="s">
        <v>25</v>
      </c>
      <c r="DTM1219" s="243">
        <v>7</v>
      </c>
      <c r="DTN1219" s="243">
        <v>2</v>
      </c>
      <c r="DTO1219" s="244" t="s">
        <v>236</v>
      </c>
      <c r="DTP1219" s="245">
        <v>119</v>
      </c>
      <c r="DTQ1219" s="246">
        <v>213</v>
      </c>
      <c r="DTR1219" s="247" t="e">
        <f>DTR1252+DTR1278+DTR1309+DTR1325+DTR1347+DTR1379+DTR1395+DTR1416+DTR1436+DTR1486+#REF!+DTR1502+#REF!+#REF!+#REF!</f>
        <v>#REF!</v>
      </c>
      <c r="DTS1219" s="241" t="s">
        <v>38</v>
      </c>
      <c r="DTT1219" s="242" t="s">
        <v>25</v>
      </c>
      <c r="DTU1219" s="243">
        <v>7</v>
      </c>
      <c r="DTV1219" s="243">
        <v>2</v>
      </c>
      <c r="DTW1219" s="244" t="s">
        <v>236</v>
      </c>
      <c r="DTX1219" s="245">
        <v>119</v>
      </c>
      <c r="DTY1219" s="246">
        <v>213</v>
      </c>
      <c r="DTZ1219" s="247" t="e">
        <f>DTZ1252+DTZ1278+DTZ1309+DTZ1325+DTZ1347+DTZ1379+DTZ1395+DTZ1416+DTZ1436+DTZ1486+#REF!+DTZ1502+#REF!+#REF!+#REF!</f>
        <v>#REF!</v>
      </c>
      <c r="DUA1219" s="241" t="s">
        <v>38</v>
      </c>
      <c r="DUB1219" s="242" t="s">
        <v>25</v>
      </c>
      <c r="DUC1219" s="243">
        <v>7</v>
      </c>
      <c r="DUD1219" s="243">
        <v>2</v>
      </c>
      <c r="DUE1219" s="244" t="s">
        <v>236</v>
      </c>
      <c r="DUF1219" s="245">
        <v>119</v>
      </c>
      <c r="DUG1219" s="246">
        <v>213</v>
      </c>
      <c r="DUH1219" s="247" t="e">
        <f>DUH1252+DUH1278+DUH1309+DUH1325+DUH1347+DUH1379+DUH1395+DUH1416+DUH1436+DUH1486+#REF!+DUH1502+#REF!+#REF!+#REF!</f>
        <v>#REF!</v>
      </c>
      <c r="DUI1219" s="241" t="s">
        <v>38</v>
      </c>
      <c r="DUJ1219" s="242" t="s">
        <v>25</v>
      </c>
      <c r="DUK1219" s="243">
        <v>7</v>
      </c>
      <c r="DUL1219" s="243">
        <v>2</v>
      </c>
      <c r="DUM1219" s="244" t="s">
        <v>236</v>
      </c>
      <c r="DUN1219" s="245">
        <v>119</v>
      </c>
      <c r="DUO1219" s="246">
        <v>213</v>
      </c>
      <c r="DUP1219" s="247" t="e">
        <f>DUP1252+DUP1278+DUP1309+DUP1325+DUP1347+DUP1379+DUP1395+DUP1416+DUP1436+DUP1486+#REF!+DUP1502+#REF!+#REF!+#REF!</f>
        <v>#REF!</v>
      </c>
      <c r="DUQ1219" s="241" t="s">
        <v>38</v>
      </c>
      <c r="DUR1219" s="242" t="s">
        <v>25</v>
      </c>
      <c r="DUS1219" s="243">
        <v>7</v>
      </c>
      <c r="DUT1219" s="243">
        <v>2</v>
      </c>
      <c r="DUU1219" s="244" t="s">
        <v>236</v>
      </c>
      <c r="DUV1219" s="245">
        <v>119</v>
      </c>
      <c r="DUW1219" s="246">
        <v>213</v>
      </c>
      <c r="DUX1219" s="247" t="e">
        <f>DUX1252+DUX1278+DUX1309+DUX1325+DUX1347+DUX1379+DUX1395+DUX1416+DUX1436+DUX1486+#REF!+DUX1502+#REF!+#REF!+#REF!</f>
        <v>#REF!</v>
      </c>
      <c r="DUY1219" s="241" t="s">
        <v>38</v>
      </c>
      <c r="DUZ1219" s="242" t="s">
        <v>25</v>
      </c>
      <c r="DVA1219" s="243">
        <v>7</v>
      </c>
      <c r="DVB1219" s="243">
        <v>2</v>
      </c>
      <c r="DVC1219" s="244" t="s">
        <v>236</v>
      </c>
      <c r="DVD1219" s="245">
        <v>119</v>
      </c>
      <c r="DVE1219" s="246">
        <v>213</v>
      </c>
      <c r="DVF1219" s="247" t="e">
        <f>DVF1252+DVF1278+DVF1309+DVF1325+DVF1347+DVF1379+DVF1395+DVF1416+DVF1436+DVF1486+#REF!+DVF1502+#REF!+#REF!+#REF!</f>
        <v>#REF!</v>
      </c>
      <c r="DVG1219" s="241" t="s">
        <v>38</v>
      </c>
      <c r="DVH1219" s="242" t="s">
        <v>25</v>
      </c>
      <c r="DVI1219" s="243">
        <v>7</v>
      </c>
      <c r="DVJ1219" s="243">
        <v>2</v>
      </c>
      <c r="DVK1219" s="244" t="s">
        <v>236</v>
      </c>
      <c r="DVL1219" s="245">
        <v>119</v>
      </c>
      <c r="DVM1219" s="246">
        <v>213</v>
      </c>
      <c r="DVN1219" s="247" t="e">
        <f>DVN1252+DVN1278+DVN1309+DVN1325+DVN1347+DVN1379+DVN1395+DVN1416+DVN1436+DVN1486+#REF!+DVN1502+#REF!+#REF!+#REF!</f>
        <v>#REF!</v>
      </c>
      <c r="DVO1219" s="241" t="s">
        <v>38</v>
      </c>
      <c r="DVP1219" s="242" t="s">
        <v>25</v>
      </c>
      <c r="DVQ1219" s="243">
        <v>7</v>
      </c>
      <c r="DVR1219" s="243">
        <v>2</v>
      </c>
      <c r="DVS1219" s="244" t="s">
        <v>236</v>
      </c>
      <c r="DVT1219" s="245">
        <v>119</v>
      </c>
      <c r="DVU1219" s="246">
        <v>213</v>
      </c>
      <c r="DVV1219" s="247" t="e">
        <f>DVV1252+DVV1278+DVV1309+DVV1325+DVV1347+DVV1379+DVV1395+DVV1416+DVV1436+DVV1486+#REF!+DVV1502+#REF!+#REF!+#REF!</f>
        <v>#REF!</v>
      </c>
      <c r="DVW1219" s="241" t="s">
        <v>38</v>
      </c>
      <c r="DVX1219" s="242" t="s">
        <v>25</v>
      </c>
      <c r="DVY1219" s="243">
        <v>7</v>
      </c>
      <c r="DVZ1219" s="243">
        <v>2</v>
      </c>
      <c r="DWA1219" s="244" t="s">
        <v>236</v>
      </c>
      <c r="DWB1219" s="245">
        <v>119</v>
      </c>
      <c r="DWC1219" s="246">
        <v>213</v>
      </c>
      <c r="DWD1219" s="247" t="e">
        <f>DWD1252+DWD1278+DWD1309+DWD1325+DWD1347+DWD1379+DWD1395+DWD1416+DWD1436+DWD1486+#REF!+DWD1502+#REF!+#REF!+#REF!</f>
        <v>#REF!</v>
      </c>
      <c r="DWE1219" s="241" t="s">
        <v>38</v>
      </c>
      <c r="DWF1219" s="242" t="s">
        <v>25</v>
      </c>
      <c r="DWG1219" s="243">
        <v>7</v>
      </c>
      <c r="DWH1219" s="243">
        <v>2</v>
      </c>
      <c r="DWI1219" s="244" t="s">
        <v>236</v>
      </c>
      <c r="DWJ1219" s="245">
        <v>119</v>
      </c>
      <c r="DWK1219" s="246">
        <v>213</v>
      </c>
      <c r="DWL1219" s="247" t="e">
        <f>DWL1252+DWL1278+DWL1309+DWL1325+DWL1347+DWL1379+DWL1395+DWL1416+DWL1436+DWL1486+#REF!+DWL1502+#REF!+#REF!+#REF!</f>
        <v>#REF!</v>
      </c>
      <c r="DWM1219" s="241" t="s">
        <v>38</v>
      </c>
      <c r="DWN1219" s="242" t="s">
        <v>25</v>
      </c>
      <c r="DWO1219" s="243">
        <v>7</v>
      </c>
      <c r="DWP1219" s="243">
        <v>2</v>
      </c>
      <c r="DWQ1219" s="244" t="s">
        <v>236</v>
      </c>
      <c r="DWR1219" s="245">
        <v>119</v>
      </c>
      <c r="DWS1219" s="246">
        <v>213</v>
      </c>
      <c r="DWT1219" s="247" t="e">
        <f>DWT1252+DWT1278+DWT1309+DWT1325+DWT1347+DWT1379+DWT1395+DWT1416+DWT1436+DWT1486+#REF!+DWT1502+#REF!+#REF!+#REF!</f>
        <v>#REF!</v>
      </c>
      <c r="DWU1219" s="241" t="s">
        <v>38</v>
      </c>
      <c r="DWV1219" s="242" t="s">
        <v>25</v>
      </c>
      <c r="DWW1219" s="243">
        <v>7</v>
      </c>
      <c r="DWX1219" s="243">
        <v>2</v>
      </c>
      <c r="DWY1219" s="244" t="s">
        <v>236</v>
      </c>
      <c r="DWZ1219" s="245">
        <v>119</v>
      </c>
      <c r="DXA1219" s="246">
        <v>213</v>
      </c>
      <c r="DXB1219" s="247" t="e">
        <f>DXB1252+DXB1278+DXB1309+DXB1325+DXB1347+DXB1379+DXB1395+DXB1416+DXB1436+DXB1486+#REF!+DXB1502+#REF!+#REF!+#REF!</f>
        <v>#REF!</v>
      </c>
      <c r="DXC1219" s="241" t="s">
        <v>38</v>
      </c>
      <c r="DXD1219" s="242" t="s">
        <v>25</v>
      </c>
      <c r="DXE1219" s="243">
        <v>7</v>
      </c>
      <c r="DXF1219" s="243">
        <v>2</v>
      </c>
      <c r="DXG1219" s="244" t="s">
        <v>236</v>
      </c>
      <c r="DXH1219" s="245">
        <v>119</v>
      </c>
      <c r="DXI1219" s="246">
        <v>213</v>
      </c>
      <c r="DXJ1219" s="247" t="e">
        <f>DXJ1252+DXJ1278+DXJ1309+DXJ1325+DXJ1347+DXJ1379+DXJ1395+DXJ1416+DXJ1436+DXJ1486+#REF!+DXJ1502+#REF!+#REF!+#REF!</f>
        <v>#REF!</v>
      </c>
      <c r="DXK1219" s="241" t="s">
        <v>38</v>
      </c>
      <c r="DXL1219" s="242" t="s">
        <v>25</v>
      </c>
      <c r="DXM1219" s="243">
        <v>7</v>
      </c>
      <c r="DXN1219" s="243">
        <v>2</v>
      </c>
      <c r="DXO1219" s="244" t="s">
        <v>236</v>
      </c>
      <c r="DXP1219" s="245">
        <v>119</v>
      </c>
      <c r="DXQ1219" s="246">
        <v>213</v>
      </c>
      <c r="DXR1219" s="247" t="e">
        <f>DXR1252+DXR1278+DXR1309+DXR1325+DXR1347+DXR1379+DXR1395+DXR1416+DXR1436+DXR1486+#REF!+DXR1502+#REF!+#REF!+#REF!</f>
        <v>#REF!</v>
      </c>
      <c r="DXS1219" s="241" t="s">
        <v>38</v>
      </c>
      <c r="DXT1219" s="242" t="s">
        <v>25</v>
      </c>
      <c r="DXU1219" s="243">
        <v>7</v>
      </c>
      <c r="DXV1219" s="243">
        <v>2</v>
      </c>
      <c r="DXW1219" s="244" t="s">
        <v>236</v>
      </c>
      <c r="DXX1219" s="245">
        <v>119</v>
      </c>
      <c r="DXY1219" s="246">
        <v>213</v>
      </c>
      <c r="DXZ1219" s="247" t="e">
        <f>DXZ1252+DXZ1278+DXZ1309+DXZ1325+DXZ1347+DXZ1379+DXZ1395+DXZ1416+DXZ1436+DXZ1486+#REF!+DXZ1502+#REF!+#REF!+#REF!</f>
        <v>#REF!</v>
      </c>
      <c r="DYA1219" s="241" t="s">
        <v>38</v>
      </c>
      <c r="DYB1219" s="242" t="s">
        <v>25</v>
      </c>
      <c r="DYC1219" s="243">
        <v>7</v>
      </c>
      <c r="DYD1219" s="243">
        <v>2</v>
      </c>
      <c r="DYE1219" s="244" t="s">
        <v>236</v>
      </c>
      <c r="DYF1219" s="245">
        <v>119</v>
      </c>
      <c r="DYG1219" s="246">
        <v>213</v>
      </c>
      <c r="DYH1219" s="247" t="e">
        <f>DYH1252+DYH1278+DYH1309+DYH1325+DYH1347+DYH1379+DYH1395+DYH1416+DYH1436+DYH1486+#REF!+DYH1502+#REF!+#REF!+#REF!</f>
        <v>#REF!</v>
      </c>
      <c r="DYI1219" s="241" t="s">
        <v>38</v>
      </c>
      <c r="DYJ1219" s="242" t="s">
        <v>25</v>
      </c>
      <c r="DYK1219" s="243">
        <v>7</v>
      </c>
      <c r="DYL1219" s="243">
        <v>2</v>
      </c>
      <c r="DYM1219" s="244" t="s">
        <v>236</v>
      </c>
      <c r="DYN1219" s="245">
        <v>119</v>
      </c>
      <c r="DYO1219" s="246">
        <v>213</v>
      </c>
      <c r="DYP1219" s="247" t="e">
        <f>DYP1252+DYP1278+DYP1309+DYP1325+DYP1347+DYP1379+DYP1395+DYP1416+DYP1436+DYP1486+#REF!+DYP1502+#REF!+#REF!+#REF!</f>
        <v>#REF!</v>
      </c>
      <c r="DYQ1219" s="241" t="s">
        <v>38</v>
      </c>
      <c r="DYR1219" s="242" t="s">
        <v>25</v>
      </c>
      <c r="DYS1219" s="243">
        <v>7</v>
      </c>
      <c r="DYT1219" s="243">
        <v>2</v>
      </c>
      <c r="DYU1219" s="244" t="s">
        <v>236</v>
      </c>
      <c r="DYV1219" s="245">
        <v>119</v>
      </c>
      <c r="DYW1219" s="246">
        <v>213</v>
      </c>
      <c r="DYX1219" s="247" t="e">
        <f>DYX1252+DYX1278+DYX1309+DYX1325+DYX1347+DYX1379+DYX1395+DYX1416+DYX1436+DYX1486+#REF!+DYX1502+#REF!+#REF!+#REF!</f>
        <v>#REF!</v>
      </c>
      <c r="DYY1219" s="241" t="s">
        <v>38</v>
      </c>
      <c r="DYZ1219" s="242" t="s">
        <v>25</v>
      </c>
      <c r="DZA1219" s="243">
        <v>7</v>
      </c>
      <c r="DZB1219" s="243">
        <v>2</v>
      </c>
      <c r="DZC1219" s="244" t="s">
        <v>236</v>
      </c>
      <c r="DZD1219" s="245">
        <v>119</v>
      </c>
      <c r="DZE1219" s="246">
        <v>213</v>
      </c>
      <c r="DZF1219" s="247" t="e">
        <f>DZF1252+DZF1278+DZF1309+DZF1325+DZF1347+DZF1379+DZF1395+DZF1416+DZF1436+DZF1486+#REF!+DZF1502+#REF!+#REF!+#REF!</f>
        <v>#REF!</v>
      </c>
      <c r="DZG1219" s="241" t="s">
        <v>38</v>
      </c>
      <c r="DZH1219" s="242" t="s">
        <v>25</v>
      </c>
      <c r="DZI1219" s="243">
        <v>7</v>
      </c>
      <c r="DZJ1219" s="243">
        <v>2</v>
      </c>
      <c r="DZK1219" s="244" t="s">
        <v>236</v>
      </c>
      <c r="DZL1219" s="245">
        <v>119</v>
      </c>
      <c r="DZM1219" s="246">
        <v>213</v>
      </c>
      <c r="DZN1219" s="247" t="e">
        <f>DZN1252+DZN1278+DZN1309+DZN1325+DZN1347+DZN1379+DZN1395+DZN1416+DZN1436+DZN1486+#REF!+DZN1502+#REF!+#REF!+#REF!</f>
        <v>#REF!</v>
      </c>
      <c r="DZO1219" s="241" t="s">
        <v>38</v>
      </c>
      <c r="DZP1219" s="242" t="s">
        <v>25</v>
      </c>
      <c r="DZQ1219" s="243">
        <v>7</v>
      </c>
      <c r="DZR1219" s="243">
        <v>2</v>
      </c>
      <c r="DZS1219" s="244" t="s">
        <v>236</v>
      </c>
      <c r="DZT1219" s="245">
        <v>119</v>
      </c>
      <c r="DZU1219" s="246">
        <v>213</v>
      </c>
      <c r="DZV1219" s="247" t="e">
        <f>DZV1252+DZV1278+DZV1309+DZV1325+DZV1347+DZV1379+DZV1395+DZV1416+DZV1436+DZV1486+#REF!+DZV1502+#REF!+#REF!+#REF!</f>
        <v>#REF!</v>
      </c>
      <c r="DZW1219" s="241" t="s">
        <v>38</v>
      </c>
      <c r="DZX1219" s="242" t="s">
        <v>25</v>
      </c>
      <c r="DZY1219" s="243">
        <v>7</v>
      </c>
      <c r="DZZ1219" s="243">
        <v>2</v>
      </c>
      <c r="EAA1219" s="244" t="s">
        <v>236</v>
      </c>
      <c r="EAB1219" s="245">
        <v>119</v>
      </c>
      <c r="EAC1219" s="246">
        <v>213</v>
      </c>
      <c r="EAD1219" s="247" t="e">
        <f>EAD1252+EAD1278+EAD1309+EAD1325+EAD1347+EAD1379+EAD1395+EAD1416+EAD1436+EAD1486+#REF!+EAD1502+#REF!+#REF!+#REF!</f>
        <v>#REF!</v>
      </c>
      <c r="EAE1219" s="241" t="s">
        <v>38</v>
      </c>
      <c r="EAF1219" s="242" t="s">
        <v>25</v>
      </c>
      <c r="EAG1219" s="243">
        <v>7</v>
      </c>
      <c r="EAH1219" s="243">
        <v>2</v>
      </c>
      <c r="EAI1219" s="244" t="s">
        <v>236</v>
      </c>
      <c r="EAJ1219" s="245">
        <v>119</v>
      </c>
      <c r="EAK1219" s="246">
        <v>213</v>
      </c>
      <c r="EAL1219" s="247" t="e">
        <f>EAL1252+EAL1278+EAL1309+EAL1325+EAL1347+EAL1379+EAL1395+EAL1416+EAL1436+EAL1486+#REF!+EAL1502+#REF!+#REF!+#REF!</f>
        <v>#REF!</v>
      </c>
      <c r="EAM1219" s="241" t="s">
        <v>38</v>
      </c>
      <c r="EAN1219" s="242" t="s">
        <v>25</v>
      </c>
      <c r="EAO1219" s="243">
        <v>7</v>
      </c>
      <c r="EAP1219" s="243">
        <v>2</v>
      </c>
      <c r="EAQ1219" s="244" t="s">
        <v>236</v>
      </c>
      <c r="EAR1219" s="245">
        <v>119</v>
      </c>
      <c r="EAS1219" s="246">
        <v>213</v>
      </c>
      <c r="EAT1219" s="247" t="e">
        <f>EAT1252+EAT1278+EAT1309+EAT1325+EAT1347+EAT1379+EAT1395+EAT1416+EAT1436+EAT1486+#REF!+EAT1502+#REF!+#REF!+#REF!</f>
        <v>#REF!</v>
      </c>
      <c r="EAU1219" s="241" t="s">
        <v>38</v>
      </c>
      <c r="EAV1219" s="242" t="s">
        <v>25</v>
      </c>
      <c r="EAW1219" s="243">
        <v>7</v>
      </c>
      <c r="EAX1219" s="243">
        <v>2</v>
      </c>
      <c r="EAY1219" s="244" t="s">
        <v>236</v>
      </c>
      <c r="EAZ1219" s="245">
        <v>119</v>
      </c>
      <c r="EBA1219" s="246">
        <v>213</v>
      </c>
      <c r="EBB1219" s="247" t="e">
        <f>EBB1252+EBB1278+EBB1309+EBB1325+EBB1347+EBB1379+EBB1395+EBB1416+EBB1436+EBB1486+#REF!+EBB1502+#REF!+#REF!+#REF!</f>
        <v>#REF!</v>
      </c>
      <c r="EBC1219" s="241" t="s">
        <v>38</v>
      </c>
      <c r="EBD1219" s="242" t="s">
        <v>25</v>
      </c>
      <c r="EBE1219" s="243">
        <v>7</v>
      </c>
      <c r="EBF1219" s="243">
        <v>2</v>
      </c>
      <c r="EBG1219" s="244" t="s">
        <v>236</v>
      </c>
      <c r="EBH1219" s="245">
        <v>119</v>
      </c>
      <c r="EBI1219" s="246">
        <v>213</v>
      </c>
      <c r="EBJ1219" s="247" t="e">
        <f>EBJ1252+EBJ1278+EBJ1309+EBJ1325+EBJ1347+EBJ1379+EBJ1395+EBJ1416+EBJ1436+EBJ1486+#REF!+EBJ1502+#REF!+#REF!+#REF!</f>
        <v>#REF!</v>
      </c>
      <c r="EBK1219" s="241" t="s">
        <v>38</v>
      </c>
      <c r="EBL1219" s="242" t="s">
        <v>25</v>
      </c>
      <c r="EBM1219" s="243">
        <v>7</v>
      </c>
      <c r="EBN1219" s="243">
        <v>2</v>
      </c>
      <c r="EBO1219" s="244" t="s">
        <v>236</v>
      </c>
      <c r="EBP1219" s="245">
        <v>119</v>
      </c>
      <c r="EBQ1219" s="246">
        <v>213</v>
      </c>
      <c r="EBR1219" s="247" t="e">
        <f>EBR1252+EBR1278+EBR1309+EBR1325+EBR1347+EBR1379+EBR1395+EBR1416+EBR1436+EBR1486+#REF!+EBR1502+#REF!+#REF!+#REF!</f>
        <v>#REF!</v>
      </c>
      <c r="EBS1219" s="241" t="s">
        <v>38</v>
      </c>
      <c r="EBT1219" s="242" t="s">
        <v>25</v>
      </c>
      <c r="EBU1219" s="243">
        <v>7</v>
      </c>
      <c r="EBV1219" s="243">
        <v>2</v>
      </c>
      <c r="EBW1219" s="244" t="s">
        <v>236</v>
      </c>
      <c r="EBX1219" s="245">
        <v>119</v>
      </c>
      <c r="EBY1219" s="246">
        <v>213</v>
      </c>
      <c r="EBZ1219" s="247" t="e">
        <f>EBZ1252+EBZ1278+EBZ1309+EBZ1325+EBZ1347+EBZ1379+EBZ1395+EBZ1416+EBZ1436+EBZ1486+#REF!+EBZ1502+#REF!+#REF!+#REF!</f>
        <v>#REF!</v>
      </c>
      <c r="ECA1219" s="241" t="s">
        <v>38</v>
      </c>
      <c r="ECB1219" s="242" t="s">
        <v>25</v>
      </c>
      <c r="ECC1219" s="243">
        <v>7</v>
      </c>
      <c r="ECD1219" s="243">
        <v>2</v>
      </c>
      <c r="ECE1219" s="244" t="s">
        <v>236</v>
      </c>
      <c r="ECF1219" s="245">
        <v>119</v>
      </c>
      <c r="ECG1219" s="246">
        <v>213</v>
      </c>
      <c r="ECH1219" s="247" t="e">
        <f>ECH1252+ECH1278+ECH1309+ECH1325+ECH1347+ECH1379+ECH1395+ECH1416+ECH1436+ECH1486+#REF!+ECH1502+#REF!+#REF!+#REF!</f>
        <v>#REF!</v>
      </c>
      <c r="ECI1219" s="241" t="s">
        <v>38</v>
      </c>
      <c r="ECJ1219" s="242" t="s">
        <v>25</v>
      </c>
      <c r="ECK1219" s="243">
        <v>7</v>
      </c>
      <c r="ECL1219" s="243">
        <v>2</v>
      </c>
      <c r="ECM1219" s="244" t="s">
        <v>236</v>
      </c>
      <c r="ECN1219" s="245">
        <v>119</v>
      </c>
      <c r="ECO1219" s="246">
        <v>213</v>
      </c>
      <c r="ECP1219" s="247" t="e">
        <f>ECP1252+ECP1278+ECP1309+ECP1325+ECP1347+ECP1379+ECP1395+ECP1416+ECP1436+ECP1486+#REF!+ECP1502+#REF!+#REF!+#REF!</f>
        <v>#REF!</v>
      </c>
      <c r="ECQ1219" s="241" t="s">
        <v>38</v>
      </c>
      <c r="ECR1219" s="242" t="s">
        <v>25</v>
      </c>
      <c r="ECS1219" s="243">
        <v>7</v>
      </c>
      <c r="ECT1219" s="243">
        <v>2</v>
      </c>
      <c r="ECU1219" s="244" t="s">
        <v>236</v>
      </c>
      <c r="ECV1219" s="245">
        <v>119</v>
      </c>
      <c r="ECW1219" s="246">
        <v>213</v>
      </c>
      <c r="ECX1219" s="247" t="e">
        <f>ECX1252+ECX1278+ECX1309+ECX1325+ECX1347+ECX1379+ECX1395+ECX1416+ECX1436+ECX1486+#REF!+ECX1502+#REF!+#REF!+#REF!</f>
        <v>#REF!</v>
      </c>
      <c r="ECY1219" s="241" t="s">
        <v>38</v>
      </c>
      <c r="ECZ1219" s="242" t="s">
        <v>25</v>
      </c>
      <c r="EDA1219" s="243">
        <v>7</v>
      </c>
      <c r="EDB1219" s="243">
        <v>2</v>
      </c>
      <c r="EDC1219" s="244" t="s">
        <v>236</v>
      </c>
      <c r="EDD1219" s="245">
        <v>119</v>
      </c>
      <c r="EDE1219" s="246">
        <v>213</v>
      </c>
      <c r="EDF1219" s="247" t="e">
        <f>EDF1252+EDF1278+EDF1309+EDF1325+EDF1347+EDF1379+EDF1395+EDF1416+EDF1436+EDF1486+#REF!+EDF1502+#REF!+#REF!+#REF!</f>
        <v>#REF!</v>
      </c>
      <c r="EDG1219" s="241" t="s">
        <v>38</v>
      </c>
      <c r="EDH1219" s="242" t="s">
        <v>25</v>
      </c>
      <c r="EDI1219" s="243">
        <v>7</v>
      </c>
      <c r="EDJ1219" s="243">
        <v>2</v>
      </c>
      <c r="EDK1219" s="244" t="s">
        <v>236</v>
      </c>
      <c r="EDL1219" s="245">
        <v>119</v>
      </c>
      <c r="EDM1219" s="246">
        <v>213</v>
      </c>
      <c r="EDN1219" s="247" t="e">
        <f>EDN1252+EDN1278+EDN1309+EDN1325+EDN1347+EDN1379+EDN1395+EDN1416+EDN1436+EDN1486+#REF!+EDN1502+#REF!+#REF!+#REF!</f>
        <v>#REF!</v>
      </c>
      <c r="EDO1219" s="241" t="s">
        <v>38</v>
      </c>
      <c r="EDP1219" s="242" t="s">
        <v>25</v>
      </c>
      <c r="EDQ1219" s="243">
        <v>7</v>
      </c>
      <c r="EDR1219" s="243">
        <v>2</v>
      </c>
      <c r="EDS1219" s="244" t="s">
        <v>236</v>
      </c>
      <c r="EDT1219" s="245">
        <v>119</v>
      </c>
      <c r="EDU1219" s="246">
        <v>213</v>
      </c>
      <c r="EDV1219" s="247" t="e">
        <f>EDV1252+EDV1278+EDV1309+EDV1325+EDV1347+EDV1379+EDV1395+EDV1416+EDV1436+EDV1486+#REF!+EDV1502+#REF!+#REF!+#REF!</f>
        <v>#REF!</v>
      </c>
      <c r="EDW1219" s="241" t="s">
        <v>38</v>
      </c>
      <c r="EDX1219" s="242" t="s">
        <v>25</v>
      </c>
      <c r="EDY1219" s="243">
        <v>7</v>
      </c>
      <c r="EDZ1219" s="243">
        <v>2</v>
      </c>
      <c r="EEA1219" s="244" t="s">
        <v>236</v>
      </c>
      <c r="EEB1219" s="245">
        <v>119</v>
      </c>
      <c r="EEC1219" s="246">
        <v>213</v>
      </c>
      <c r="EED1219" s="247" t="e">
        <f>EED1252+EED1278+EED1309+EED1325+EED1347+EED1379+EED1395+EED1416+EED1436+EED1486+#REF!+EED1502+#REF!+#REF!+#REF!</f>
        <v>#REF!</v>
      </c>
      <c r="EEE1219" s="241" t="s">
        <v>38</v>
      </c>
      <c r="EEF1219" s="242" t="s">
        <v>25</v>
      </c>
      <c r="EEG1219" s="243">
        <v>7</v>
      </c>
      <c r="EEH1219" s="243">
        <v>2</v>
      </c>
      <c r="EEI1219" s="244" t="s">
        <v>236</v>
      </c>
      <c r="EEJ1219" s="245">
        <v>119</v>
      </c>
      <c r="EEK1219" s="246">
        <v>213</v>
      </c>
      <c r="EEL1219" s="247" t="e">
        <f>EEL1252+EEL1278+EEL1309+EEL1325+EEL1347+EEL1379+EEL1395+EEL1416+EEL1436+EEL1486+#REF!+EEL1502+#REF!+#REF!+#REF!</f>
        <v>#REF!</v>
      </c>
      <c r="EEM1219" s="241" t="s">
        <v>38</v>
      </c>
      <c r="EEN1219" s="242" t="s">
        <v>25</v>
      </c>
      <c r="EEO1219" s="243">
        <v>7</v>
      </c>
      <c r="EEP1219" s="243">
        <v>2</v>
      </c>
      <c r="EEQ1219" s="244" t="s">
        <v>236</v>
      </c>
      <c r="EER1219" s="245">
        <v>119</v>
      </c>
      <c r="EES1219" s="246">
        <v>213</v>
      </c>
      <c r="EET1219" s="247" t="e">
        <f>EET1252+EET1278+EET1309+EET1325+EET1347+EET1379+EET1395+EET1416+EET1436+EET1486+#REF!+EET1502+#REF!+#REF!+#REF!</f>
        <v>#REF!</v>
      </c>
      <c r="EEU1219" s="241" t="s">
        <v>38</v>
      </c>
      <c r="EEV1219" s="242" t="s">
        <v>25</v>
      </c>
      <c r="EEW1219" s="243">
        <v>7</v>
      </c>
      <c r="EEX1219" s="243">
        <v>2</v>
      </c>
      <c r="EEY1219" s="244" t="s">
        <v>236</v>
      </c>
      <c r="EEZ1219" s="245">
        <v>119</v>
      </c>
      <c r="EFA1219" s="246">
        <v>213</v>
      </c>
      <c r="EFB1219" s="247" t="e">
        <f>EFB1252+EFB1278+EFB1309+EFB1325+EFB1347+EFB1379+EFB1395+EFB1416+EFB1436+EFB1486+#REF!+EFB1502+#REF!+#REF!+#REF!</f>
        <v>#REF!</v>
      </c>
      <c r="EFC1219" s="241" t="s">
        <v>38</v>
      </c>
      <c r="EFD1219" s="242" t="s">
        <v>25</v>
      </c>
      <c r="EFE1219" s="243">
        <v>7</v>
      </c>
      <c r="EFF1219" s="243">
        <v>2</v>
      </c>
      <c r="EFG1219" s="244" t="s">
        <v>236</v>
      </c>
      <c r="EFH1219" s="245">
        <v>119</v>
      </c>
      <c r="EFI1219" s="246">
        <v>213</v>
      </c>
      <c r="EFJ1219" s="247" t="e">
        <f>EFJ1252+EFJ1278+EFJ1309+EFJ1325+EFJ1347+EFJ1379+EFJ1395+EFJ1416+EFJ1436+EFJ1486+#REF!+EFJ1502+#REF!+#REF!+#REF!</f>
        <v>#REF!</v>
      </c>
      <c r="EFK1219" s="241" t="s">
        <v>38</v>
      </c>
      <c r="EFL1219" s="242" t="s">
        <v>25</v>
      </c>
      <c r="EFM1219" s="243">
        <v>7</v>
      </c>
      <c r="EFN1219" s="243">
        <v>2</v>
      </c>
      <c r="EFO1219" s="244" t="s">
        <v>236</v>
      </c>
      <c r="EFP1219" s="245">
        <v>119</v>
      </c>
      <c r="EFQ1219" s="246">
        <v>213</v>
      </c>
      <c r="EFR1219" s="247" t="e">
        <f>EFR1252+EFR1278+EFR1309+EFR1325+EFR1347+EFR1379+EFR1395+EFR1416+EFR1436+EFR1486+#REF!+EFR1502+#REF!+#REF!+#REF!</f>
        <v>#REF!</v>
      </c>
      <c r="EFS1219" s="241" t="s">
        <v>38</v>
      </c>
      <c r="EFT1219" s="242" t="s">
        <v>25</v>
      </c>
      <c r="EFU1219" s="243">
        <v>7</v>
      </c>
      <c r="EFV1219" s="243">
        <v>2</v>
      </c>
      <c r="EFW1219" s="244" t="s">
        <v>236</v>
      </c>
      <c r="EFX1219" s="245">
        <v>119</v>
      </c>
      <c r="EFY1219" s="246">
        <v>213</v>
      </c>
      <c r="EFZ1219" s="247" t="e">
        <f>EFZ1252+EFZ1278+EFZ1309+EFZ1325+EFZ1347+EFZ1379+EFZ1395+EFZ1416+EFZ1436+EFZ1486+#REF!+EFZ1502+#REF!+#REF!+#REF!</f>
        <v>#REF!</v>
      </c>
      <c r="EGA1219" s="241" t="s">
        <v>38</v>
      </c>
      <c r="EGB1219" s="242" t="s">
        <v>25</v>
      </c>
      <c r="EGC1219" s="243">
        <v>7</v>
      </c>
      <c r="EGD1219" s="243">
        <v>2</v>
      </c>
      <c r="EGE1219" s="244" t="s">
        <v>236</v>
      </c>
      <c r="EGF1219" s="245">
        <v>119</v>
      </c>
      <c r="EGG1219" s="246">
        <v>213</v>
      </c>
      <c r="EGH1219" s="247" t="e">
        <f>EGH1252+EGH1278+EGH1309+EGH1325+EGH1347+EGH1379+EGH1395+EGH1416+EGH1436+EGH1486+#REF!+EGH1502+#REF!+#REF!+#REF!</f>
        <v>#REF!</v>
      </c>
      <c r="EGI1219" s="241" t="s">
        <v>38</v>
      </c>
      <c r="EGJ1219" s="242" t="s">
        <v>25</v>
      </c>
      <c r="EGK1219" s="243">
        <v>7</v>
      </c>
      <c r="EGL1219" s="243">
        <v>2</v>
      </c>
      <c r="EGM1219" s="244" t="s">
        <v>236</v>
      </c>
      <c r="EGN1219" s="245">
        <v>119</v>
      </c>
      <c r="EGO1219" s="246">
        <v>213</v>
      </c>
      <c r="EGP1219" s="247" t="e">
        <f>EGP1252+EGP1278+EGP1309+EGP1325+EGP1347+EGP1379+EGP1395+EGP1416+EGP1436+EGP1486+#REF!+EGP1502+#REF!+#REF!+#REF!</f>
        <v>#REF!</v>
      </c>
      <c r="EGQ1219" s="241" t="s">
        <v>38</v>
      </c>
      <c r="EGR1219" s="242" t="s">
        <v>25</v>
      </c>
      <c r="EGS1219" s="243">
        <v>7</v>
      </c>
      <c r="EGT1219" s="243">
        <v>2</v>
      </c>
      <c r="EGU1219" s="244" t="s">
        <v>236</v>
      </c>
      <c r="EGV1219" s="245">
        <v>119</v>
      </c>
      <c r="EGW1219" s="246">
        <v>213</v>
      </c>
      <c r="EGX1219" s="247" t="e">
        <f>EGX1252+EGX1278+EGX1309+EGX1325+EGX1347+EGX1379+EGX1395+EGX1416+EGX1436+EGX1486+#REF!+EGX1502+#REF!+#REF!+#REF!</f>
        <v>#REF!</v>
      </c>
      <c r="EGY1219" s="241" t="s">
        <v>38</v>
      </c>
      <c r="EGZ1219" s="242" t="s">
        <v>25</v>
      </c>
      <c r="EHA1219" s="243">
        <v>7</v>
      </c>
      <c r="EHB1219" s="243">
        <v>2</v>
      </c>
      <c r="EHC1219" s="244" t="s">
        <v>236</v>
      </c>
      <c r="EHD1219" s="245">
        <v>119</v>
      </c>
      <c r="EHE1219" s="246">
        <v>213</v>
      </c>
      <c r="EHF1219" s="247" t="e">
        <f>EHF1252+EHF1278+EHF1309+EHF1325+EHF1347+EHF1379+EHF1395+EHF1416+EHF1436+EHF1486+#REF!+EHF1502+#REF!+#REF!+#REF!</f>
        <v>#REF!</v>
      </c>
      <c r="EHG1219" s="241" t="s">
        <v>38</v>
      </c>
      <c r="EHH1219" s="242" t="s">
        <v>25</v>
      </c>
      <c r="EHI1219" s="243">
        <v>7</v>
      </c>
      <c r="EHJ1219" s="243">
        <v>2</v>
      </c>
      <c r="EHK1219" s="244" t="s">
        <v>236</v>
      </c>
      <c r="EHL1219" s="245">
        <v>119</v>
      </c>
      <c r="EHM1219" s="246">
        <v>213</v>
      </c>
      <c r="EHN1219" s="247" t="e">
        <f>EHN1252+EHN1278+EHN1309+EHN1325+EHN1347+EHN1379+EHN1395+EHN1416+EHN1436+EHN1486+#REF!+EHN1502+#REF!+#REF!+#REF!</f>
        <v>#REF!</v>
      </c>
      <c r="EHO1219" s="241" t="s">
        <v>38</v>
      </c>
      <c r="EHP1219" s="242" t="s">
        <v>25</v>
      </c>
      <c r="EHQ1219" s="243">
        <v>7</v>
      </c>
      <c r="EHR1219" s="243">
        <v>2</v>
      </c>
      <c r="EHS1219" s="244" t="s">
        <v>236</v>
      </c>
      <c r="EHT1219" s="245">
        <v>119</v>
      </c>
      <c r="EHU1219" s="246">
        <v>213</v>
      </c>
      <c r="EHV1219" s="247" t="e">
        <f>EHV1252+EHV1278+EHV1309+EHV1325+EHV1347+EHV1379+EHV1395+EHV1416+EHV1436+EHV1486+#REF!+EHV1502+#REF!+#REF!+#REF!</f>
        <v>#REF!</v>
      </c>
      <c r="EHW1219" s="241" t="s">
        <v>38</v>
      </c>
      <c r="EHX1219" s="242" t="s">
        <v>25</v>
      </c>
      <c r="EHY1219" s="243">
        <v>7</v>
      </c>
      <c r="EHZ1219" s="243">
        <v>2</v>
      </c>
      <c r="EIA1219" s="244" t="s">
        <v>236</v>
      </c>
      <c r="EIB1219" s="245">
        <v>119</v>
      </c>
      <c r="EIC1219" s="246">
        <v>213</v>
      </c>
      <c r="EID1219" s="247" t="e">
        <f>EID1252+EID1278+EID1309+EID1325+EID1347+EID1379+EID1395+EID1416+EID1436+EID1486+#REF!+EID1502+#REF!+#REF!+#REF!</f>
        <v>#REF!</v>
      </c>
      <c r="EIE1219" s="241" t="s">
        <v>38</v>
      </c>
      <c r="EIF1219" s="242" t="s">
        <v>25</v>
      </c>
      <c r="EIG1219" s="243">
        <v>7</v>
      </c>
      <c r="EIH1219" s="243">
        <v>2</v>
      </c>
      <c r="EII1219" s="244" t="s">
        <v>236</v>
      </c>
      <c r="EIJ1219" s="245">
        <v>119</v>
      </c>
      <c r="EIK1219" s="246">
        <v>213</v>
      </c>
      <c r="EIL1219" s="247" t="e">
        <f>EIL1252+EIL1278+EIL1309+EIL1325+EIL1347+EIL1379+EIL1395+EIL1416+EIL1436+EIL1486+#REF!+EIL1502+#REF!+#REF!+#REF!</f>
        <v>#REF!</v>
      </c>
      <c r="EIM1219" s="241" t="s">
        <v>38</v>
      </c>
      <c r="EIN1219" s="242" t="s">
        <v>25</v>
      </c>
      <c r="EIO1219" s="243">
        <v>7</v>
      </c>
      <c r="EIP1219" s="243">
        <v>2</v>
      </c>
      <c r="EIQ1219" s="244" t="s">
        <v>236</v>
      </c>
      <c r="EIR1219" s="245">
        <v>119</v>
      </c>
      <c r="EIS1219" s="246">
        <v>213</v>
      </c>
      <c r="EIT1219" s="247" t="e">
        <f>EIT1252+EIT1278+EIT1309+EIT1325+EIT1347+EIT1379+EIT1395+EIT1416+EIT1436+EIT1486+#REF!+EIT1502+#REF!+#REF!+#REF!</f>
        <v>#REF!</v>
      </c>
      <c r="EIU1219" s="241" t="s">
        <v>38</v>
      </c>
      <c r="EIV1219" s="242" t="s">
        <v>25</v>
      </c>
      <c r="EIW1219" s="243">
        <v>7</v>
      </c>
      <c r="EIX1219" s="243">
        <v>2</v>
      </c>
      <c r="EIY1219" s="244" t="s">
        <v>236</v>
      </c>
      <c r="EIZ1219" s="245">
        <v>119</v>
      </c>
      <c r="EJA1219" s="246">
        <v>213</v>
      </c>
      <c r="EJB1219" s="247" t="e">
        <f>EJB1252+EJB1278+EJB1309+EJB1325+EJB1347+EJB1379+EJB1395+EJB1416+EJB1436+EJB1486+#REF!+EJB1502+#REF!+#REF!+#REF!</f>
        <v>#REF!</v>
      </c>
      <c r="EJC1219" s="241" t="s">
        <v>38</v>
      </c>
      <c r="EJD1219" s="242" t="s">
        <v>25</v>
      </c>
      <c r="EJE1219" s="243">
        <v>7</v>
      </c>
      <c r="EJF1219" s="243">
        <v>2</v>
      </c>
      <c r="EJG1219" s="244" t="s">
        <v>236</v>
      </c>
      <c r="EJH1219" s="245">
        <v>119</v>
      </c>
      <c r="EJI1219" s="246">
        <v>213</v>
      </c>
      <c r="EJJ1219" s="247" t="e">
        <f>EJJ1252+EJJ1278+EJJ1309+EJJ1325+EJJ1347+EJJ1379+EJJ1395+EJJ1416+EJJ1436+EJJ1486+#REF!+EJJ1502+#REF!+#REF!+#REF!</f>
        <v>#REF!</v>
      </c>
      <c r="EJK1219" s="241" t="s">
        <v>38</v>
      </c>
      <c r="EJL1219" s="242" t="s">
        <v>25</v>
      </c>
      <c r="EJM1219" s="243">
        <v>7</v>
      </c>
      <c r="EJN1219" s="243">
        <v>2</v>
      </c>
      <c r="EJO1219" s="244" t="s">
        <v>236</v>
      </c>
      <c r="EJP1219" s="245">
        <v>119</v>
      </c>
      <c r="EJQ1219" s="246">
        <v>213</v>
      </c>
      <c r="EJR1219" s="247" t="e">
        <f>EJR1252+EJR1278+EJR1309+EJR1325+EJR1347+EJR1379+EJR1395+EJR1416+EJR1436+EJR1486+#REF!+EJR1502+#REF!+#REF!+#REF!</f>
        <v>#REF!</v>
      </c>
      <c r="EJS1219" s="241" t="s">
        <v>38</v>
      </c>
      <c r="EJT1219" s="242" t="s">
        <v>25</v>
      </c>
      <c r="EJU1219" s="243">
        <v>7</v>
      </c>
      <c r="EJV1219" s="243">
        <v>2</v>
      </c>
      <c r="EJW1219" s="244" t="s">
        <v>236</v>
      </c>
      <c r="EJX1219" s="245">
        <v>119</v>
      </c>
      <c r="EJY1219" s="246">
        <v>213</v>
      </c>
      <c r="EJZ1219" s="247" t="e">
        <f>EJZ1252+EJZ1278+EJZ1309+EJZ1325+EJZ1347+EJZ1379+EJZ1395+EJZ1416+EJZ1436+EJZ1486+#REF!+EJZ1502+#REF!+#REF!+#REF!</f>
        <v>#REF!</v>
      </c>
      <c r="EKA1219" s="241" t="s">
        <v>38</v>
      </c>
      <c r="EKB1219" s="242" t="s">
        <v>25</v>
      </c>
      <c r="EKC1219" s="243">
        <v>7</v>
      </c>
      <c r="EKD1219" s="243">
        <v>2</v>
      </c>
      <c r="EKE1219" s="244" t="s">
        <v>236</v>
      </c>
      <c r="EKF1219" s="245">
        <v>119</v>
      </c>
      <c r="EKG1219" s="246">
        <v>213</v>
      </c>
      <c r="EKH1219" s="247" t="e">
        <f>EKH1252+EKH1278+EKH1309+EKH1325+EKH1347+EKH1379+EKH1395+EKH1416+EKH1436+EKH1486+#REF!+EKH1502+#REF!+#REF!+#REF!</f>
        <v>#REF!</v>
      </c>
      <c r="EKI1219" s="241" t="s">
        <v>38</v>
      </c>
      <c r="EKJ1219" s="242" t="s">
        <v>25</v>
      </c>
      <c r="EKK1219" s="243">
        <v>7</v>
      </c>
      <c r="EKL1219" s="243">
        <v>2</v>
      </c>
      <c r="EKM1219" s="244" t="s">
        <v>236</v>
      </c>
      <c r="EKN1219" s="245">
        <v>119</v>
      </c>
      <c r="EKO1219" s="246">
        <v>213</v>
      </c>
      <c r="EKP1219" s="247" t="e">
        <f>EKP1252+EKP1278+EKP1309+EKP1325+EKP1347+EKP1379+EKP1395+EKP1416+EKP1436+EKP1486+#REF!+EKP1502+#REF!+#REF!+#REF!</f>
        <v>#REF!</v>
      </c>
      <c r="EKQ1219" s="241" t="s">
        <v>38</v>
      </c>
      <c r="EKR1219" s="242" t="s">
        <v>25</v>
      </c>
      <c r="EKS1219" s="243">
        <v>7</v>
      </c>
      <c r="EKT1219" s="243">
        <v>2</v>
      </c>
      <c r="EKU1219" s="244" t="s">
        <v>236</v>
      </c>
      <c r="EKV1219" s="245">
        <v>119</v>
      </c>
      <c r="EKW1219" s="246">
        <v>213</v>
      </c>
      <c r="EKX1219" s="247" t="e">
        <f>EKX1252+EKX1278+EKX1309+EKX1325+EKX1347+EKX1379+EKX1395+EKX1416+EKX1436+EKX1486+#REF!+EKX1502+#REF!+#REF!+#REF!</f>
        <v>#REF!</v>
      </c>
      <c r="EKY1219" s="241" t="s">
        <v>38</v>
      </c>
      <c r="EKZ1219" s="242" t="s">
        <v>25</v>
      </c>
      <c r="ELA1219" s="243">
        <v>7</v>
      </c>
      <c r="ELB1219" s="243">
        <v>2</v>
      </c>
      <c r="ELC1219" s="244" t="s">
        <v>236</v>
      </c>
      <c r="ELD1219" s="245">
        <v>119</v>
      </c>
      <c r="ELE1219" s="246">
        <v>213</v>
      </c>
      <c r="ELF1219" s="247" t="e">
        <f>ELF1252+ELF1278+ELF1309+ELF1325+ELF1347+ELF1379+ELF1395+ELF1416+ELF1436+ELF1486+#REF!+ELF1502+#REF!+#REF!+#REF!</f>
        <v>#REF!</v>
      </c>
      <c r="ELG1219" s="241" t="s">
        <v>38</v>
      </c>
      <c r="ELH1219" s="242" t="s">
        <v>25</v>
      </c>
      <c r="ELI1219" s="243">
        <v>7</v>
      </c>
      <c r="ELJ1219" s="243">
        <v>2</v>
      </c>
      <c r="ELK1219" s="244" t="s">
        <v>236</v>
      </c>
      <c r="ELL1219" s="245">
        <v>119</v>
      </c>
      <c r="ELM1219" s="246">
        <v>213</v>
      </c>
      <c r="ELN1219" s="247" t="e">
        <f>ELN1252+ELN1278+ELN1309+ELN1325+ELN1347+ELN1379+ELN1395+ELN1416+ELN1436+ELN1486+#REF!+ELN1502+#REF!+#REF!+#REF!</f>
        <v>#REF!</v>
      </c>
      <c r="ELO1219" s="241" t="s">
        <v>38</v>
      </c>
      <c r="ELP1219" s="242" t="s">
        <v>25</v>
      </c>
      <c r="ELQ1219" s="243">
        <v>7</v>
      </c>
      <c r="ELR1219" s="243">
        <v>2</v>
      </c>
      <c r="ELS1219" s="244" t="s">
        <v>236</v>
      </c>
      <c r="ELT1219" s="245">
        <v>119</v>
      </c>
      <c r="ELU1219" s="246">
        <v>213</v>
      </c>
      <c r="ELV1219" s="247" t="e">
        <f>ELV1252+ELV1278+ELV1309+ELV1325+ELV1347+ELV1379+ELV1395+ELV1416+ELV1436+ELV1486+#REF!+ELV1502+#REF!+#REF!+#REF!</f>
        <v>#REF!</v>
      </c>
      <c r="ELW1219" s="241" t="s">
        <v>38</v>
      </c>
      <c r="ELX1219" s="242" t="s">
        <v>25</v>
      </c>
      <c r="ELY1219" s="243">
        <v>7</v>
      </c>
      <c r="ELZ1219" s="243">
        <v>2</v>
      </c>
      <c r="EMA1219" s="244" t="s">
        <v>236</v>
      </c>
      <c r="EMB1219" s="245">
        <v>119</v>
      </c>
      <c r="EMC1219" s="246">
        <v>213</v>
      </c>
      <c r="EMD1219" s="247" t="e">
        <f>EMD1252+EMD1278+EMD1309+EMD1325+EMD1347+EMD1379+EMD1395+EMD1416+EMD1436+EMD1486+#REF!+EMD1502+#REF!+#REF!+#REF!</f>
        <v>#REF!</v>
      </c>
      <c r="EME1219" s="241" t="s">
        <v>38</v>
      </c>
      <c r="EMF1219" s="242" t="s">
        <v>25</v>
      </c>
      <c r="EMG1219" s="243">
        <v>7</v>
      </c>
      <c r="EMH1219" s="243">
        <v>2</v>
      </c>
      <c r="EMI1219" s="244" t="s">
        <v>236</v>
      </c>
      <c r="EMJ1219" s="245">
        <v>119</v>
      </c>
      <c r="EMK1219" s="246">
        <v>213</v>
      </c>
      <c r="EML1219" s="247" t="e">
        <f>EML1252+EML1278+EML1309+EML1325+EML1347+EML1379+EML1395+EML1416+EML1436+EML1486+#REF!+EML1502+#REF!+#REF!+#REF!</f>
        <v>#REF!</v>
      </c>
      <c r="EMM1219" s="241" t="s">
        <v>38</v>
      </c>
      <c r="EMN1219" s="242" t="s">
        <v>25</v>
      </c>
      <c r="EMO1219" s="243">
        <v>7</v>
      </c>
      <c r="EMP1219" s="243">
        <v>2</v>
      </c>
      <c r="EMQ1219" s="244" t="s">
        <v>236</v>
      </c>
      <c r="EMR1219" s="245">
        <v>119</v>
      </c>
      <c r="EMS1219" s="246">
        <v>213</v>
      </c>
      <c r="EMT1219" s="247" t="e">
        <f>EMT1252+EMT1278+EMT1309+EMT1325+EMT1347+EMT1379+EMT1395+EMT1416+EMT1436+EMT1486+#REF!+EMT1502+#REF!+#REF!+#REF!</f>
        <v>#REF!</v>
      </c>
      <c r="EMU1219" s="241" t="s">
        <v>38</v>
      </c>
      <c r="EMV1219" s="242" t="s">
        <v>25</v>
      </c>
      <c r="EMW1219" s="243">
        <v>7</v>
      </c>
      <c r="EMX1219" s="243">
        <v>2</v>
      </c>
      <c r="EMY1219" s="244" t="s">
        <v>236</v>
      </c>
      <c r="EMZ1219" s="245">
        <v>119</v>
      </c>
      <c r="ENA1219" s="246">
        <v>213</v>
      </c>
      <c r="ENB1219" s="247" t="e">
        <f>ENB1252+ENB1278+ENB1309+ENB1325+ENB1347+ENB1379+ENB1395+ENB1416+ENB1436+ENB1486+#REF!+ENB1502+#REF!+#REF!+#REF!</f>
        <v>#REF!</v>
      </c>
      <c r="ENC1219" s="241" t="s">
        <v>38</v>
      </c>
      <c r="END1219" s="242" t="s">
        <v>25</v>
      </c>
      <c r="ENE1219" s="243">
        <v>7</v>
      </c>
      <c r="ENF1219" s="243">
        <v>2</v>
      </c>
      <c r="ENG1219" s="244" t="s">
        <v>236</v>
      </c>
      <c r="ENH1219" s="245">
        <v>119</v>
      </c>
      <c r="ENI1219" s="246">
        <v>213</v>
      </c>
      <c r="ENJ1219" s="247" t="e">
        <f>ENJ1252+ENJ1278+ENJ1309+ENJ1325+ENJ1347+ENJ1379+ENJ1395+ENJ1416+ENJ1436+ENJ1486+#REF!+ENJ1502+#REF!+#REF!+#REF!</f>
        <v>#REF!</v>
      </c>
      <c r="ENK1219" s="241" t="s">
        <v>38</v>
      </c>
      <c r="ENL1219" s="242" t="s">
        <v>25</v>
      </c>
      <c r="ENM1219" s="243">
        <v>7</v>
      </c>
      <c r="ENN1219" s="243">
        <v>2</v>
      </c>
      <c r="ENO1219" s="244" t="s">
        <v>236</v>
      </c>
      <c r="ENP1219" s="245">
        <v>119</v>
      </c>
      <c r="ENQ1219" s="246">
        <v>213</v>
      </c>
      <c r="ENR1219" s="247" t="e">
        <f>ENR1252+ENR1278+ENR1309+ENR1325+ENR1347+ENR1379+ENR1395+ENR1416+ENR1436+ENR1486+#REF!+ENR1502+#REF!+#REF!+#REF!</f>
        <v>#REF!</v>
      </c>
      <c r="ENS1219" s="241" t="s">
        <v>38</v>
      </c>
      <c r="ENT1219" s="242" t="s">
        <v>25</v>
      </c>
      <c r="ENU1219" s="243">
        <v>7</v>
      </c>
      <c r="ENV1219" s="243">
        <v>2</v>
      </c>
      <c r="ENW1219" s="244" t="s">
        <v>236</v>
      </c>
      <c r="ENX1219" s="245">
        <v>119</v>
      </c>
      <c r="ENY1219" s="246">
        <v>213</v>
      </c>
      <c r="ENZ1219" s="247" t="e">
        <f>ENZ1252+ENZ1278+ENZ1309+ENZ1325+ENZ1347+ENZ1379+ENZ1395+ENZ1416+ENZ1436+ENZ1486+#REF!+ENZ1502+#REF!+#REF!+#REF!</f>
        <v>#REF!</v>
      </c>
      <c r="EOA1219" s="241" t="s">
        <v>38</v>
      </c>
      <c r="EOB1219" s="242" t="s">
        <v>25</v>
      </c>
      <c r="EOC1219" s="243">
        <v>7</v>
      </c>
      <c r="EOD1219" s="243">
        <v>2</v>
      </c>
      <c r="EOE1219" s="244" t="s">
        <v>236</v>
      </c>
      <c r="EOF1219" s="245">
        <v>119</v>
      </c>
      <c r="EOG1219" s="246">
        <v>213</v>
      </c>
      <c r="EOH1219" s="247" t="e">
        <f>EOH1252+EOH1278+EOH1309+EOH1325+EOH1347+EOH1379+EOH1395+EOH1416+EOH1436+EOH1486+#REF!+EOH1502+#REF!+#REF!+#REF!</f>
        <v>#REF!</v>
      </c>
      <c r="EOI1219" s="241" t="s">
        <v>38</v>
      </c>
      <c r="EOJ1219" s="242" t="s">
        <v>25</v>
      </c>
      <c r="EOK1219" s="243">
        <v>7</v>
      </c>
      <c r="EOL1219" s="243">
        <v>2</v>
      </c>
      <c r="EOM1219" s="244" t="s">
        <v>236</v>
      </c>
      <c r="EON1219" s="245">
        <v>119</v>
      </c>
      <c r="EOO1219" s="246">
        <v>213</v>
      </c>
      <c r="EOP1219" s="247" t="e">
        <f>EOP1252+EOP1278+EOP1309+EOP1325+EOP1347+EOP1379+EOP1395+EOP1416+EOP1436+EOP1486+#REF!+EOP1502+#REF!+#REF!+#REF!</f>
        <v>#REF!</v>
      </c>
      <c r="EOQ1219" s="241" t="s">
        <v>38</v>
      </c>
      <c r="EOR1219" s="242" t="s">
        <v>25</v>
      </c>
      <c r="EOS1219" s="243">
        <v>7</v>
      </c>
      <c r="EOT1219" s="243">
        <v>2</v>
      </c>
      <c r="EOU1219" s="244" t="s">
        <v>236</v>
      </c>
      <c r="EOV1219" s="245">
        <v>119</v>
      </c>
      <c r="EOW1219" s="246">
        <v>213</v>
      </c>
      <c r="EOX1219" s="247" t="e">
        <f>EOX1252+EOX1278+EOX1309+EOX1325+EOX1347+EOX1379+EOX1395+EOX1416+EOX1436+EOX1486+#REF!+EOX1502+#REF!+#REF!+#REF!</f>
        <v>#REF!</v>
      </c>
      <c r="EOY1219" s="241" t="s">
        <v>38</v>
      </c>
      <c r="EOZ1219" s="242" t="s">
        <v>25</v>
      </c>
      <c r="EPA1219" s="243">
        <v>7</v>
      </c>
      <c r="EPB1219" s="243">
        <v>2</v>
      </c>
      <c r="EPC1219" s="244" t="s">
        <v>236</v>
      </c>
      <c r="EPD1219" s="245">
        <v>119</v>
      </c>
      <c r="EPE1219" s="246">
        <v>213</v>
      </c>
      <c r="EPF1219" s="247" t="e">
        <f>EPF1252+EPF1278+EPF1309+EPF1325+EPF1347+EPF1379+EPF1395+EPF1416+EPF1436+EPF1486+#REF!+EPF1502+#REF!+#REF!+#REF!</f>
        <v>#REF!</v>
      </c>
      <c r="EPG1219" s="241" t="s">
        <v>38</v>
      </c>
      <c r="EPH1219" s="242" t="s">
        <v>25</v>
      </c>
      <c r="EPI1219" s="243">
        <v>7</v>
      </c>
      <c r="EPJ1219" s="243">
        <v>2</v>
      </c>
      <c r="EPK1219" s="244" t="s">
        <v>236</v>
      </c>
      <c r="EPL1219" s="245">
        <v>119</v>
      </c>
      <c r="EPM1219" s="246">
        <v>213</v>
      </c>
      <c r="EPN1219" s="247" t="e">
        <f>EPN1252+EPN1278+EPN1309+EPN1325+EPN1347+EPN1379+EPN1395+EPN1416+EPN1436+EPN1486+#REF!+EPN1502+#REF!+#REF!+#REF!</f>
        <v>#REF!</v>
      </c>
      <c r="EPO1219" s="241" t="s">
        <v>38</v>
      </c>
      <c r="EPP1219" s="242" t="s">
        <v>25</v>
      </c>
      <c r="EPQ1219" s="243">
        <v>7</v>
      </c>
      <c r="EPR1219" s="243">
        <v>2</v>
      </c>
      <c r="EPS1219" s="244" t="s">
        <v>236</v>
      </c>
      <c r="EPT1219" s="245">
        <v>119</v>
      </c>
      <c r="EPU1219" s="246">
        <v>213</v>
      </c>
      <c r="EPV1219" s="247" t="e">
        <f>EPV1252+EPV1278+EPV1309+EPV1325+EPV1347+EPV1379+EPV1395+EPV1416+EPV1436+EPV1486+#REF!+EPV1502+#REF!+#REF!+#REF!</f>
        <v>#REF!</v>
      </c>
      <c r="EPW1219" s="241" t="s">
        <v>38</v>
      </c>
      <c r="EPX1219" s="242" t="s">
        <v>25</v>
      </c>
      <c r="EPY1219" s="243">
        <v>7</v>
      </c>
      <c r="EPZ1219" s="243">
        <v>2</v>
      </c>
      <c r="EQA1219" s="244" t="s">
        <v>236</v>
      </c>
      <c r="EQB1219" s="245">
        <v>119</v>
      </c>
      <c r="EQC1219" s="246">
        <v>213</v>
      </c>
      <c r="EQD1219" s="247" t="e">
        <f>EQD1252+EQD1278+EQD1309+EQD1325+EQD1347+EQD1379+EQD1395+EQD1416+EQD1436+EQD1486+#REF!+EQD1502+#REF!+#REF!+#REF!</f>
        <v>#REF!</v>
      </c>
      <c r="EQE1219" s="241" t="s">
        <v>38</v>
      </c>
      <c r="EQF1219" s="242" t="s">
        <v>25</v>
      </c>
      <c r="EQG1219" s="243">
        <v>7</v>
      </c>
      <c r="EQH1219" s="243">
        <v>2</v>
      </c>
      <c r="EQI1219" s="244" t="s">
        <v>236</v>
      </c>
      <c r="EQJ1219" s="245">
        <v>119</v>
      </c>
      <c r="EQK1219" s="246">
        <v>213</v>
      </c>
      <c r="EQL1219" s="247" t="e">
        <f>EQL1252+EQL1278+EQL1309+EQL1325+EQL1347+EQL1379+EQL1395+EQL1416+EQL1436+EQL1486+#REF!+EQL1502+#REF!+#REF!+#REF!</f>
        <v>#REF!</v>
      </c>
      <c r="EQM1219" s="241" t="s">
        <v>38</v>
      </c>
      <c r="EQN1219" s="242" t="s">
        <v>25</v>
      </c>
      <c r="EQO1219" s="243">
        <v>7</v>
      </c>
      <c r="EQP1219" s="243">
        <v>2</v>
      </c>
      <c r="EQQ1219" s="244" t="s">
        <v>236</v>
      </c>
      <c r="EQR1219" s="245">
        <v>119</v>
      </c>
      <c r="EQS1219" s="246">
        <v>213</v>
      </c>
      <c r="EQT1219" s="247" t="e">
        <f>EQT1252+EQT1278+EQT1309+EQT1325+EQT1347+EQT1379+EQT1395+EQT1416+EQT1436+EQT1486+#REF!+EQT1502+#REF!+#REF!+#REF!</f>
        <v>#REF!</v>
      </c>
      <c r="EQU1219" s="241" t="s">
        <v>38</v>
      </c>
      <c r="EQV1219" s="242" t="s">
        <v>25</v>
      </c>
      <c r="EQW1219" s="243">
        <v>7</v>
      </c>
      <c r="EQX1219" s="243">
        <v>2</v>
      </c>
      <c r="EQY1219" s="244" t="s">
        <v>236</v>
      </c>
      <c r="EQZ1219" s="245">
        <v>119</v>
      </c>
      <c r="ERA1219" s="246">
        <v>213</v>
      </c>
      <c r="ERB1219" s="247" t="e">
        <f>ERB1252+ERB1278+ERB1309+ERB1325+ERB1347+ERB1379+ERB1395+ERB1416+ERB1436+ERB1486+#REF!+ERB1502+#REF!+#REF!+#REF!</f>
        <v>#REF!</v>
      </c>
      <c r="ERC1219" s="241" t="s">
        <v>38</v>
      </c>
      <c r="ERD1219" s="242" t="s">
        <v>25</v>
      </c>
      <c r="ERE1219" s="243">
        <v>7</v>
      </c>
      <c r="ERF1219" s="243">
        <v>2</v>
      </c>
      <c r="ERG1219" s="244" t="s">
        <v>236</v>
      </c>
      <c r="ERH1219" s="245">
        <v>119</v>
      </c>
      <c r="ERI1219" s="246">
        <v>213</v>
      </c>
      <c r="ERJ1219" s="247" t="e">
        <f>ERJ1252+ERJ1278+ERJ1309+ERJ1325+ERJ1347+ERJ1379+ERJ1395+ERJ1416+ERJ1436+ERJ1486+#REF!+ERJ1502+#REF!+#REF!+#REF!</f>
        <v>#REF!</v>
      </c>
      <c r="ERK1219" s="241" t="s">
        <v>38</v>
      </c>
      <c r="ERL1219" s="242" t="s">
        <v>25</v>
      </c>
      <c r="ERM1219" s="243">
        <v>7</v>
      </c>
      <c r="ERN1219" s="243">
        <v>2</v>
      </c>
      <c r="ERO1219" s="244" t="s">
        <v>236</v>
      </c>
      <c r="ERP1219" s="245">
        <v>119</v>
      </c>
      <c r="ERQ1219" s="246">
        <v>213</v>
      </c>
      <c r="ERR1219" s="247" t="e">
        <f>ERR1252+ERR1278+ERR1309+ERR1325+ERR1347+ERR1379+ERR1395+ERR1416+ERR1436+ERR1486+#REF!+ERR1502+#REF!+#REF!+#REF!</f>
        <v>#REF!</v>
      </c>
      <c r="ERS1219" s="241" t="s">
        <v>38</v>
      </c>
      <c r="ERT1219" s="242" t="s">
        <v>25</v>
      </c>
      <c r="ERU1219" s="243">
        <v>7</v>
      </c>
      <c r="ERV1219" s="243">
        <v>2</v>
      </c>
      <c r="ERW1219" s="244" t="s">
        <v>236</v>
      </c>
      <c r="ERX1219" s="245">
        <v>119</v>
      </c>
      <c r="ERY1219" s="246">
        <v>213</v>
      </c>
      <c r="ERZ1219" s="247" t="e">
        <f>ERZ1252+ERZ1278+ERZ1309+ERZ1325+ERZ1347+ERZ1379+ERZ1395+ERZ1416+ERZ1436+ERZ1486+#REF!+ERZ1502+#REF!+#REF!+#REF!</f>
        <v>#REF!</v>
      </c>
      <c r="ESA1219" s="241" t="s">
        <v>38</v>
      </c>
      <c r="ESB1219" s="242" t="s">
        <v>25</v>
      </c>
      <c r="ESC1219" s="243">
        <v>7</v>
      </c>
      <c r="ESD1219" s="243">
        <v>2</v>
      </c>
      <c r="ESE1219" s="244" t="s">
        <v>236</v>
      </c>
      <c r="ESF1219" s="245">
        <v>119</v>
      </c>
      <c r="ESG1219" s="246">
        <v>213</v>
      </c>
      <c r="ESH1219" s="247" t="e">
        <f>ESH1252+ESH1278+ESH1309+ESH1325+ESH1347+ESH1379+ESH1395+ESH1416+ESH1436+ESH1486+#REF!+ESH1502+#REF!+#REF!+#REF!</f>
        <v>#REF!</v>
      </c>
      <c r="ESI1219" s="241" t="s">
        <v>38</v>
      </c>
      <c r="ESJ1219" s="242" t="s">
        <v>25</v>
      </c>
      <c r="ESK1219" s="243">
        <v>7</v>
      </c>
      <c r="ESL1219" s="243">
        <v>2</v>
      </c>
      <c r="ESM1219" s="244" t="s">
        <v>236</v>
      </c>
      <c r="ESN1219" s="245">
        <v>119</v>
      </c>
      <c r="ESO1219" s="246">
        <v>213</v>
      </c>
      <c r="ESP1219" s="247" t="e">
        <f>ESP1252+ESP1278+ESP1309+ESP1325+ESP1347+ESP1379+ESP1395+ESP1416+ESP1436+ESP1486+#REF!+ESP1502+#REF!+#REF!+#REF!</f>
        <v>#REF!</v>
      </c>
      <c r="ESQ1219" s="241" t="s">
        <v>38</v>
      </c>
      <c r="ESR1219" s="242" t="s">
        <v>25</v>
      </c>
      <c r="ESS1219" s="243">
        <v>7</v>
      </c>
      <c r="EST1219" s="243">
        <v>2</v>
      </c>
      <c r="ESU1219" s="244" t="s">
        <v>236</v>
      </c>
      <c r="ESV1219" s="245">
        <v>119</v>
      </c>
      <c r="ESW1219" s="246">
        <v>213</v>
      </c>
      <c r="ESX1219" s="247" t="e">
        <f>ESX1252+ESX1278+ESX1309+ESX1325+ESX1347+ESX1379+ESX1395+ESX1416+ESX1436+ESX1486+#REF!+ESX1502+#REF!+#REF!+#REF!</f>
        <v>#REF!</v>
      </c>
      <c r="ESY1219" s="241" t="s">
        <v>38</v>
      </c>
      <c r="ESZ1219" s="242" t="s">
        <v>25</v>
      </c>
      <c r="ETA1219" s="243">
        <v>7</v>
      </c>
      <c r="ETB1219" s="243">
        <v>2</v>
      </c>
      <c r="ETC1219" s="244" t="s">
        <v>236</v>
      </c>
      <c r="ETD1219" s="245">
        <v>119</v>
      </c>
      <c r="ETE1219" s="246">
        <v>213</v>
      </c>
      <c r="ETF1219" s="247" t="e">
        <f>ETF1252+ETF1278+ETF1309+ETF1325+ETF1347+ETF1379+ETF1395+ETF1416+ETF1436+ETF1486+#REF!+ETF1502+#REF!+#REF!+#REF!</f>
        <v>#REF!</v>
      </c>
      <c r="ETG1219" s="241" t="s">
        <v>38</v>
      </c>
      <c r="ETH1219" s="242" t="s">
        <v>25</v>
      </c>
      <c r="ETI1219" s="243">
        <v>7</v>
      </c>
      <c r="ETJ1219" s="243">
        <v>2</v>
      </c>
      <c r="ETK1219" s="244" t="s">
        <v>236</v>
      </c>
      <c r="ETL1219" s="245">
        <v>119</v>
      </c>
      <c r="ETM1219" s="246">
        <v>213</v>
      </c>
      <c r="ETN1219" s="247" t="e">
        <f>ETN1252+ETN1278+ETN1309+ETN1325+ETN1347+ETN1379+ETN1395+ETN1416+ETN1436+ETN1486+#REF!+ETN1502+#REF!+#REF!+#REF!</f>
        <v>#REF!</v>
      </c>
      <c r="ETO1219" s="241" t="s">
        <v>38</v>
      </c>
      <c r="ETP1219" s="242" t="s">
        <v>25</v>
      </c>
      <c r="ETQ1219" s="243">
        <v>7</v>
      </c>
      <c r="ETR1219" s="243">
        <v>2</v>
      </c>
      <c r="ETS1219" s="244" t="s">
        <v>236</v>
      </c>
      <c r="ETT1219" s="245">
        <v>119</v>
      </c>
      <c r="ETU1219" s="246">
        <v>213</v>
      </c>
      <c r="ETV1219" s="247" t="e">
        <f>ETV1252+ETV1278+ETV1309+ETV1325+ETV1347+ETV1379+ETV1395+ETV1416+ETV1436+ETV1486+#REF!+ETV1502+#REF!+#REF!+#REF!</f>
        <v>#REF!</v>
      </c>
      <c r="ETW1219" s="241" t="s">
        <v>38</v>
      </c>
      <c r="ETX1219" s="242" t="s">
        <v>25</v>
      </c>
      <c r="ETY1219" s="243">
        <v>7</v>
      </c>
      <c r="ETZ1219" s="243">
        <v>2</v>
      </c>
      <c r="EUA1219" s="244" t="s">
        <v>236</v>
      </c>
      <c r="EUB1219" s="245">
        <v>119</v>
      </c>
      <c r="EUC1219" s="246">
        <v>213</v>
      </c>
      <c r="EUD1219" s="247" t="e">
        <f>EUD1252+EUD1278+EUD1309+EUD1325+EUD1347+EUD1379+EUD1395+EUD1416+EUD1436+EUD1486+#REF!+EUD1502+#REF!+#REF!+#REF!</f>
        <v>#REF!</v>
      </c>
      <c r="EUE1219" s="241" t="s">
        <v>38</v>
      </c>
      <c r="EUF1219" s="242" t="s">
        <v>25</v>
      </c>
      <c r="EUG1219" s="243">
        <v>7</v>
      </c>
      <c r="EUH1219" s="243">
        <v>2</v>
      </c>
      <c r="EUI1219" s="244" t="s">
        <v>236</v>
      </c>
      <c r="EUJ1219" s="245">
        <v>119</v>
      </c>
      <c r="EUK1219" s="246">
        <v>213</v>
      </c>
      <c r="EUL1219" s="247" t="e">
        <f>EUL1252+EUL1278+EUL1309+EUL1325+EUL1347+EUL1379+EUL1395+EUL1416+EUL1436+EUL1486+#REF!+EUL1502+#REF!+#REF!+#REF!</f>
        <v>#REF!</v>
      </c>
      <c r="EUM1219" s="241" t="s">
        <v>38</v>
      </c>
      <c r="EUN1219" s="242" t="s">
        <v>25</v>
      </c>
      <c r="EUO1219" s="243">
        <v>7</v>
      </c>
      <c r="EUP1219" s="243">
        <v>2</v>
      </c>
      <c r="EUQ1219" s="244" t="s">
        <v>236</v>
      </c>
      <c r="EUR1219" s="245">
        <v>119</v>
      </c>
      <c r="EUS1219" s="246">
        <v>213</v>
      </c>
      <c r="EUT1219" s="247" t="e">
        <f>EUT1252+EUT1278+EUT1309+EUT1325+EUT1347+EUT1379+EUT1395+EUT1416+EUT1436+EUT1486+#REF!+EUT1502+#REF!+#REF!+#REF!</f>
        <v>#REF!</v>
      </c>
      <c r="EUU1219" s="241" t="s">
        <v>38</v>
      </c>
      <c r="EUV1219" s="242" t="s">
        <v>25</v>
      </c>
      <c r="EUW1219" s="243">
        <v>7</v>
      </c>
      <c r="EUX1219" s="243">
        <v>2</v>
      </c>
      <c r="EUY1219" s="244" t="s">
        <v>236</v>
      </c>
      <c r="EUZ1219" s="245">
        <v>119</v>
      </c>
      <c r="EVA1219" s="246">
        <v>213</v>
      </c>
      <c r="EVB1219" s="247" t="e">
        <f>EVB1252+EVB1278+EVB1309+EVB1325+EVB1347+EVB1379+EVB1395+EVB1416+EVB1436+EVB1486+#REF!+EVB1502+#REF!+#REF!+#REF!</f>
        <v>#REF!</v>
      </c>
      <c r="EVC1219" s="241" t="s">
        <v>38</v>
      </c>
      <c r="EVD1219" s="242" t="s">
        <v>25</v>
      </c>
      <c r="EVE1219" s="243">
        <v>7</v>
      </c>
      <c r="EVF1219" s="243">
        <v>2</v>
      </c>
      <c r="EVG1219" s="244" t="s">
        <v>236</v>
      </c>
      <c r="EVH1219" s="245">
        <v>119</v>
      </c>
      <c r="EVI1219" s="246">
        <v>213</v>
      </c>
      <c r="EVJ1219" s="247" t="e">
        <f>EVJ1252+EVJ1278+EVJ1309+EVJ1325+EVJ1347+EVJ1379+EVJ1395+EVJ1416+EVJ1436+EVJ1486+#REF!+EVJ1502+#REF!+#REF!+#REF!</f>
        <v>#REF!</v>
      </c>
      <c r="EVK1219" s="241" t="s">
        <v>38</v>
      </c>
      <c r="EVL1219" s="242" t="s">
        <v>25</v>
      </c>
      <c r="EVM1219" s="243">
        <v>7</v>
      </c>
      <c r="EVN1219" s="243">
        <v>2</v>
      </c>
      <c r="EVO1219" s="244" t="s">
        <v>236</v>
      </c>
      <c r="EVP1219" s="245">
        <v>119</v>
      </c>
      <c r="EVQ1219" s="246">
        <v>213</v>
      </c>
      <c r="EVR1219" s="247" t="e">
        <f>EVR1252+EVR1278+EVR1309+EVR1325+EVR1347+EVR1379+EVR1395+EVR1416+EVR1436+EVR1486+#REF!+EVR1502+#REF!+#REF!+#REF!</f>
        <v>#REF!</v>
      </c>
      <c r="EVS1219" s="241" t="s">
        <v>38</v>
      </c>
      <c r="EVT1219" s="242" t="s">
        <v>25</v>
      </c>
      <c r="EVU1219" s="243">
        <v>7</v>
      </c>
      <c r="EVV1219" s="243">
        <v>2</v>
      </c>
      <c r="EVW1219" s="244" t="s">
        <v>236</v>
      </c>
      <c r="EVX1219" s="245">
        <v>119</v>
      </c>
      <c r="EVY1219" s="246">
        <v>213</v>
      </c>
      <c r="EVZ1219" s="247" t="e">
        <f>EVZ1252+EVZ1278+EVZ1309+EVZ1325+EVZ1347+EVZ1379+EVZ1395+EVZ1416+EVZ1436+EVZ1486+#REF!+EVZ1502+#REF!+#REF!+#REF!</f>
        <v>#REF!</v>
      </c>
      <c r="EWA1219" s="241" t="s">
        <v>38</v>
      </c>
      <c r="EWB1219" s="242" t="s">
        <v>25</v>
      </c>
      <c r="EWC1219" s="243">
        <v>7</v>
      </c>
      <c r="EWD1219" s="243">
        <v>2</v>
      </c>
      <c r="EWE1219" s="244" t="s">
        <v>236</v>
      </c>
      <c r="EWF1219" s="245">
        <v>119</v>
      </c>
      <c r="EWG1219" s="246">
        <v>213</v>
      </c>
      <c r="EWH1219" s="247" t="e">
        <f>EWH1252+EWH1278+EWH1309+EWH1325+EWH1347+EWH1379+EWH1395+EWH1416+EWH1436+EWH1486+#REF!+EWH1502+#REF!+#REF!+#REF!</f>
        <v>#REF!</v>
      </c>
      <c r="EWI1219" s="241" t="s">
        <v>38</v>
      </c>
      <c r="EWJ1219" s="242" t="s">
        <v>25</v>
      </c>
      <c r="EWK1219" s="243">
        <v>7</v>
      </c>
      <c r="EWL1219" s="243">
        <v>2</v>
      </c>
      <c r="EWM1219" s="244" t="s">
        <v>236</v>
      </c>
      <c r="EWN1219" s="245">
        <v>119</v>
      </c>
      <c r="EWO1219" s="246">
        <v>213</v>
      </c>
      <c r="EWP1219" s="247" t="e">
        <f>EWP1252+EWP1278+EWP1309+EWP1325+EWP1347+EWP1379+EWP1395+EWP1416+EWP1436+EWP1486+#REF!+EWP1502+#REF!+#REF!+#REF!</f>
        <v>#REF!</v>
      </c>
      <c r="EWQ1219" s="241" t="s">
        <v>38</v>
      </c>
      <c r="EWR1219" s="242" t="s">
        <v>25</v>
      </c>
      <c r="EWS1219" s="243">
        <v>7</v>
      </c>
      <c r="EWT1219" s="243">
        <v>2</v>
      </c>
      <c r="EWU1219" s="244" t="s">
        <v>236</v>
      </c>
      <c r="EWV1219" s="245">
        <v>119</v>
      </c>
      <c r="EWW1219" s="246">
        <v>213</v>
      </c>
      <c r="EWX1219" s="247" t="e">
        <f>EWX1252+EWX1278+EWX1309+EWX1325+EWX1347+EWX1379+EWX1395+EWX1416+EWX1436+EWX1486+#REF!+EWX1502+#REF!+#REF!+#REF!</f>
        <v>#REF!</v>
      </c>
      <c r="EWY1219" s="241" t="s">
        <v>38</v>
      </c>
      <c r="EWZ1219" s="242" t="s">
        <v>25</v>
      </c>
      <c r="EXA1219" s="243">
        <v>7</v>
      </c>
      <c r="EXB1219" s="243">
        <v>2</v>
      </c>
      <c r="EXC1219" s="244" t="s">
        <v>236</v>
      </c>
      <c r="EXD1219" s="245">
        <v>119</v>
      </c>
      <c r="EXE1219" s="246">
        <v>213</v>
      </c>
      <c r="EXF1219" s="247" t="e">
        <f>EXF1252+EXF1278+EXF1309+EXF1325+EXF1347+EXF1379+EXF1395+EXF1416+EXF1436+EXF1486+#REF!+EXF1502+#REF!+#REF!+#REF!</f>
        <v>#REF!</v>
      </c>
      <c r="EXG1219" s="241" t="s">
        <v>38</v>
      </c>
      <c r="EXH1219" s="242" t="s">
        <v>25</v>
      </c>
      <c r="EXI1219" s="243">
        <v>7</v>
      </c>
      <c r="EXJ1219" s="243">
        <v>2</v>
      </c>
      <c r="EXK1219" s="244" t="s">
        <v>236</v>
      </c>
      <c r="EXL1219" s="245">
        <v>119</v>
      </c>
      <c r="EXM1219" s="246">
        <v>213</v>
      </c>
      <c r="EXN1219" s="247" t="e">
        <f>EXN1252+EXN1278+EXN1309+EXN1325+EXN1347+EXN1379+EXN1395+EXN1416+EXN1436+EXN1486+#REF!+EXN1502+#REF!+#REF!+#REF!</f>
        <v>#REF!</v>
      </c>
      <c r="EXO1219" s="241" t="s">
        <v>38</v>
      </c>
      <c r="EXP1219" s="242" t="s">
        <v>25</v>
      </c>
      <c r="EXQ1219" s="243">
        <v>7</v>
      </c>
      <c r="EXR1219" s="243">
        <v>2</v>
      </c>
      <c r="EXS1219" s="244" t="s">
        <v>236</v>
      </c>
      <c r="EXT1219" s="245">
        <v>119</v>
      </c>
      <c r="EXU1219" s="246">
        <v>213</v>
      </c>
      <c r="EXV1219" s="247" t="e">
        <f>EXV1252+EXV1278+EXV1309+EXV1325+EXV1347+EXV1379+EXV1395+EXV1416+EXV1436+EXV1486+#REF!+EXV1502+#REF!+#REF!+#REF!</f>
        <v>#REF!</v>
      </c>
      <c r="EXW1219" s="241" t="s">
        <v>38</v>
      </c>
      <c r="EXX1219" s="242" t="s">
        <v>25</v>
      </c>
      <c r="EXY1219" s="243">
        <v>7</v>
      </c>
      <c r="EXZ1219" s="243">
        <v>2</v>
      </c>
      <c r="EYA1219" s="244" t="s">
        <v>236</v>
      </c>
      <c r="EYB1219" s="245">
        <v>119</v>
      </c>
      <c r="EYC1219" s="246">
        <v>213</v>
      </c>
      <c r="EYD1219" s="247" t="e">
        <f>EYD1252+EYD1278+EYD1309+EYD1325+EYD1347+EYD1379+EYD1395+EYD1416+EYD1436+EYD1486+#REF!+EYD1502+#REF!+#REF!+#REF!</f>
        <v>#REF!</v>
      </c>
      <c r="EYE1219" s="241" t="s">
        <v>38</v>
      </c>
      <c r="EYF1219" s="242" t="s">
        <v>25</v>
      </c>
      <c r="EYG1219" s="243">
        <v>7</v>
      </c>
      <c r="EYH1219" s="243">
        <v>2</v>
      </c>
      <c r="EYI1219" s="244" t="s">
        <v>236</v>
      </c>
      <c r="EYJ1219" s="245">
        <v>119</v>
      </c>
      <c r="EYK1219" s="246">
        <v>213</v>
      </c>
      <c r="EYL1219" s="247" t="e">
        <f>EYL1252+EYL1278+EYL1309+EYL1325+EYL1347+EYL1379+EYL1395+EYL1416+EYL1436+EYL1486+#REF!+EYL1502+#REF!+#REF!+#REF!</f>
        <v>#REF!</v>
      </c>
      <c r="EYM1219" s="241" t="s">
        <v>38</v>
      </c>
      <c r="EYN1219" s="242" t="s">
        <v>25</v>
      </c>
      <c r="EYO1219" s="243">
        <v>7</v>
      </c>
      <c r="EYP1219" s="243">
        <v>2</v>
      </c>
      <c r="EYQ1219" s="244" t="s">
        <v>236</v>
      </c>
      <c r="EYR1219" s="245">
        <v>119</v>
      </c>
      <c r="EYS1219" s="246">
        <v>213</v>
      </c>
      <c r="EYT1219" s="247" t="e">
        <f>EYT1252+EYT1278+EYT1309+EYT1325+EYT1347+EYT1379+EYT1395+EYT1416+EYT1436+EYT1486+#REF!+EYT1502+#REF!+#REF!+#REF!</f>
        <v>#REF!</v>
      </c>
      <c r="EYU1219" s="241" t="s">
        <v>38</v>
      </c>
      <c r="EYV1219" s="242" t="s">
        <v>25</v>
      </c>
      <c r="EYW1219" s="243">
        <v>7</v>
      </c>
      <c r="EYX1219" s="243">
        <v>2</v>
      </c>
      <c r="EYY1219" s="244" t="s">
        <v>236</v>
      </c>
      <c r="EYZ1219" s="245">
        <v>119</v>
      </c>
      <c r="EZA1219" s="246">
        <v>213</v>
      </c>
      <c r="EZB1219" s="247" t="e">
        <f>EZB1252+EZB1278+EZB1309+EZB1325+EZB1347+EZB1379+EZB1395+EZB1416+EZB1436+EZB1486+#REF!+EZB1502+#REF!+#REF!+#REF!</f>
        <v>#REF!</v>
      </c>
      <c r="EZC1219" s="241" t="s">
        <v>38</v>
      </c>
      <c r="EZD1219" s="242" t="s">
        <v>25</v>
      </c>
      <c r="EZE1219" s="243">
        <v>7</v>
      </c>
      <c r="EZF1219" s="243">
        <v>2</v>
      </c>
      <c r="EZG1219" s="244" t="s">
        <v>236</v>
      </c>
      <c r="EZH1219" s="245">
        <v>119</v>
      </c>
      <c r="EZI1219" s="246">
        <v>213</v>
      </c>
      <c r="EZJ1219" s="247" t="e">
        <f>EZJ1252+EZJ1278+EZJ1309+EZJ1325+EZJ1347+EZJ1379+EZJ1395+EZJ1416+EZJ1436+EZJ1486+#REF!+EZJ1502+#REF!+#REF!+#REF!</f>
        <v>#REF!</v>
      </c>
      <c r="EZK1219" s="241" t="s">
        <v>38</v>
      </c>
      <c r="EZL1219" s="242" t="s">
        <v>25</v>
      </c>
      <c r="EZM1219" s="243">
        <v>7</v>
      </c>
      <c r="EZN1219" s="243">
        <v>2</v>
      </c>
      <c r="EZO1219" s="244" t="s">
        <v>236</v>
      </c>
      <c r="EZP1219" s="245">
        <v>119</v>
      </c>
      <c r="EZQ1219" s="246">
        <v>213</v>
      </c>
      <c r="EZR1219" s="247" t="e">
        <f>EZR1252+EZR1278+EZR1309+EZR1325+EZR1347+EZR1379+EZR1395+EZR1416+EZR1436+EZR1486+#REF!+EZR1502+#REF!+#REF!+#REF!</f>
        <v>#REF!</v>
      </c>
      <c r="EZS1219" s="241" t="s">
        <v>38</v>
      </c>
      <c r="EZT1219" s="242" t="s">
        <v>25</v>
      </c>
      <c r="EZU1219" s="243">
        <v>7</v>
      </c>
      <c r="EZV1219" s="243">
        <v>2</v>
      </c>
      <c r="EZW1219" s="244" t="s">
        <v>236</v>
      </c>
      <c r="EZX1219" s="245">
        <v>119</v>
      </c>
      <c r="EZY1219" s="246">
        <v>213</v>
      </c>
      <c r="EZZ1219" s="247" t="e">
        <f>EZZ1252+EZZ1278+EZZ1309+EZZ1325+EZZ1347+EZZ1379+EZZ1395+EZZ1416+EZZ1436+EZZ1486+#REF!+EZZ1502+#REF!+#REF!+#REF!</f>
        <v>#REF!</v>
      </c>
      <c r="FAA1219" s="241" t="s">
        <v>38</v>
      </c>
      <c r="FAB1219" s="242" t="s">
        <v>25</v>
      </c>
      <c r="FAC1219" s="243">
        <v>7</v>
      </c>
      <c r="FAD1219" s="243">
        <v>2</v>
      </c>
      <c r="FAE1219" s="244" t="s">
        <v>236</v>
      </c>
      <c r="FAF1219" s="245">
        <v>119</v>
      </c>
      <c r="FAG1219" s="246">
        <v>213</v>
      </c>
      <c r="FAH1219" s="247" t="e">
        <f>FAH1252+FAH1278+FAH1309+FAH1325+FAH1347+FAH1379+FAH1395+FAH1416+FAH1436+FAH1486+#REF!+FAH1502+#REF!+#REF!+#REF!</f>
        <v>#REF!</v>
      </c>
      <c r="FAI1219" s="241" t="s">
        <v>38</v>
      </c>
      <c r="FAJ1219" s="242" t="s">
        <v>25</v>
      </c>
      <c r="FAK1219" s="243">
        <v>7</v>
      </c>
      <c r="FAL1219" s="243">
        <v>2</v>
      </c>
      <c r="FAM1219" s="244" t="s">
        <v>236</v>
      </c>
      <c r="FAN1219" s="245">
        <v>119</v>
      </c>
      <c r="FAO1219" s="246">
        <v>213</v>
      </c>
      <c r="FAP1219" s="247" t="e">
        <f>FAP1252+FAP1278+FAP1309+FAP1325+FAP1347+FAP1379+FAP1395+FAP1416+FAP1436+FAP1486+#REF!+FAP1502+#REF!+#REF!+#REF!</f>
        <v>#REF!</v>
      </c>
      <c r="FAQ1219" s="241" t="s">
        <v>38</v>
      </c>
      <c r="FAR1219" s="242" t="s">
        <v>25</v>
      </c>
      <c r="FAS1219" s="243">
        <v>7</v>
      </c>
      <c r="FAT1219" s="243">
        <v>2</v>
      </c>
      <c r="FAU1219" s="244" t="s">
        <v>236</v>
      </c>
      <c r="FAV1219" s="245">
        <v>119</v>
      </c>
      <c r="FAW1219" s="246">
        <v>213</v>
      </c>
      <c r="FAX1219" s="247" t="e">
        <f>FAX1252+FAX1278+FAX1309+FAX1325+FAX1347+FAX1379+FAX1395+FAX1416+FAX1436+FAX1486+#REF!+FAX1502+#REF!+#REF!+#REF!</f>
        <v>#REF!</v>
      </c>
      <c r="FAY1219" s="241" t="s">
        <v>38</v>
      </c>
      <c r="FAZ1219" s="242" t="s">
        <v>25</v>
      </c>
      <c r="FBA1219" s="243">
        <v>7</v>
      </c>
      <c r="FBB1219" s="243">
        <v>2</v>
      </c>
      <c r="FBC1219" s="244" t="s">
        <v>236</v>
      </c>
      <c r="FBD1219" s="245">
        <v>119</v>
      </c>
      <c r="FBE1219" s="246">
        <v>213</v>
      </c>
      <c r="FBF1219" s="247" t="e">
        <f>FBF1252+FBF1278+FBF1309+FBF1325+FBF1347+FBF1379+FBF1395+FBF1416+FBF1436+FBF1486+#REF!+FBF1502+#REF!+#REF!+#REF!</f>
        <v>#REF!</v>
      </c>
      <c r="FBG1219" s="241" t="s">
        <v>38</v>
      </c>
      <c r="FBH1219" s="242" t="s">
        <v>25</v>
      </c>
      <c r="FBI1219" s="243">
        <v>7</v>
      </c>
      <c r="FBJ1219" s="243">
        <v>2</v>
      </c>
      <c r="FBK1219" s="244" t="s">
        <v>236</v>
      </c>
      <c r="FBL1219" s="245">
        <v>119</v>
      </c>
      <c r="FBM1219" s="246">
        <v>213</v>
      </c>
      <c r="FBN1219" s="247" t="e">
        <f>FBN1252+FBN1278+FBN1309+FBN1325+FBN1347+FBN1379+FBN1395+FBN1416+FBN1436+FBN1486+#REF!+FBN1502+#REF!+#REF!+#REF!</f>
        <v>#REF!</v>
      </c>
      <c r="FBO1219" s="241" t="s">
        <v>38</v>
      </c>
      <c r="FBP1219" s="242" t="s">
        <v>25</v>
      </c>
      <c r="FBQ1219" s="243">
        <v>7</v>
      </c>
      <c r="FBR1219" s="243">
        <v>2</v>
      </c>
      <c r="FBS1219" s="244" t="s">
        <v>236</v>
      </c>
      <c r="FBT1219" s="245">
        <v>119</v>
      </c>
      <c r="FBU1219" s="246">
        <v>213</v>
      </c>
      <c r="FBV1219" s="247" t="e">
        <f>FBV1252+FBV1278+FBV1309+FBV1325+FBV1347+FBV1379+FBV1395+FBV1416+FBV1436+FBV1486+#REF!+FBV1502+#REF!+#REF!+#REF!</f>
        <v>#REF!</v>
      </c>
      <c r="FBW1219" s="241" t="s">
        <v>38</v>
      </c>
      <c r="FBX1219" s="242" t="s">
        <v>25</v>
      </c>
      <c r="FBY1219" s="243">
        <v>7</v>
      </c>
      <c r="FBZ1219" s="243">
        <v>2</v>
      </c>
      <c r="FCA1219" s="244" t="s">
        <v>236</v>
      </c>
      <c r="FCB1219" s="245">
        <v>119</v>
      </c>
      <c r="FCC1219" s="246">
        <v>213</v>
      </c>
      <c r="FCD1219" s="247" t="e">
        <f>FCD1252+FCD1278+FCD1309+FCD1325+FCD1347+FCD1379+FCD1395+FCD1416+FCD1436+FCD1486+#REF!+FCD1502+#REF!+#REF!+#REF!</f>
        <v>#REF!</v>
      </c>
      <c r="FCE1219" s="241" t="s">
        <v>38</v>
      </c>
      <c r="FCF1219" s="242" t="s">
        <v>25</v>
      </c>
      <c r="FCG1219" s="243">
        <v>7</v>
      </c>
      <c r="FCH1219" s="243">
        <v>2</v>
      </c>
      <c r="FCI1219" s="244" t="s">
        <v>236</v>
      </c>
      <c r="FCJ1219" s="245">
        <v>119</v>
      </c>
      <c r="FCK1219" s="246">
        <v>213</v>
      </c>
      <c r="FCL1219" s="247" t="e">
        <f>FCL1252+FCL1278+FCL1309+FCL1325+FCL1347+FCL1379+FCL1395+FCL1416+FCL1436+FCL1486+#REF!+FCL1502+#REF!+#REF!+#REF!</f>
        <v>#REF!</v>
      </c>
      <c r="FCM1219" s="241" t="s">
        <v>38</v>
      </c>
      <c r="FCN1219" s="242" t="s">
        <v>25</v>
      </c>
      <c r="FCO1219" s="243">
        <v>7</v>
      </c>
      <c r="FCP1219" s="243">
        <v>2</v>
      </c>
      <c r="FCQ1219" s="244" t="s">
        <v>236</v>
      </c>
      <c r="FCR1219" s="245">
        <v>119</v>
      </c>
      <c r="FCS1219" s="246">
        <v>213</v>
      </c>
      <c r="FCT1219" s="247" t="e">
        <f>FCT1252+FCT1278+FCT1309+FCT1325+FCT1347+FCT1379+FCT1395+FCT1416+FCT1436+FCT1486+#REF!+FCT1502+#REF!+#REF!+#REF!</f>
        <v>#REF!</v>
      </c>
      <c r="FCU1219" s="241" t="s">
        <v>38</v>
      </c>
      <c r="FCV1219" s="242" t="s">
        <v>25</v>
      </c>
      <c r="FCW1219" s="243">
        <v>7</v>
      </c>
      <c r="FCX1219" s="243">
        <v>2</v>
      </c>
      <c r="FCY1219" s="244" t="s">
        <v>236</v>
      </c>
      <c r="FCZ1219" s="245">
        <v>119</v>
      </c>
      <c r="FDA1219" s="246">
        <v>213</v>
      </c>
      <c r="FDB1219" s="247" t="e">
        <f>FDB1252+FDB1278+FDB1309+FDB1325+FDB1347+FDB1379+FDB1395+FDB1416+FDB1436+FDB1486+#REF!+FDB1502+#REF!+#REF!+#REF!</f>
        <v>#REF!</v>
      </c>
      <c r="FDC1219" s="241" t="s">
        <v>38</v>
      </c>
      <c r="FDD1219" s="242" t="s">
        <v>25</v>
      </c>
      <c r="FDE1219" s="243">
        <v>7</v>
      </c>
      <c r="FDF1219" s="243">
        <v>2</v>
      </c>
      <c r="FDG1219" s="244" t="s">
        <v>236</v>
      </c>
      <c r="FDH1219" s="245">
        <v>119</v>
      </c>
      <c r="FDI1219" s="246">
        <v>213</v>
      </c>
      <c r="FDJ1219" s="247" t="e">
        <f>FDJ1252+FDJ1278+FDJ1309+FDJ1325+FDJ1347+FDJ1379+FDJ1395+FDJ1416+FDJ1436+FDJ1486+#REF!+FDJ1502+#REF!+#REF!+#REF!</f>
        <v>#REF!</v>
      </c>
      <c r="FDK1219" s="241" t="s">
        <v>38</v>
      </c>
      <c r="FDL1219" s="242" t="s">
        <v>25</v>
      </c>
      <c r="FDM1219" s="243">
        <v>7</v>
      </c>
      <c r="FDN1219" s="243">
        <v>2</v>
      </c>
      <c r="FDO1219" s="244" t="s">
        <v>236</v>
      </c>
      <c r="FDP1219" s="245">
        <v>119</v>
      </c>
      <c r="FDQ1219" s="246">
        <v>213</v>
      </c>
      <c r="FDR1219" s="247" t="e">
        <f>FDR1252+FDR1278+FDR1309+FDR1325+FDR1347+FDR1379+FDR1395+FDR1416+FDR1436+FDR1486+#REF!+FDR1502+#REF!+#REF!+#REF!</f>
        <v>#REF!</v>
      </c>
      <c r="FDS1219" s="241" t="s">
        <v>38</v>
      </c>
      <c r="FDT1219" s="242" t="s">
        <v>25</v>
      </c>
      <c r="FDU1219" s="243">
        <v>7</v>
      </c>
      <c r="FDV1219" s="243">
        <v>2</v>
      </c>
      <c r="FDW1219" s="244" t="s">
        <v>236</v>
      </c>
      <c r="FDX1219" s="245">
        <v>119</v>
      </c>
      <c r="FDY1219" s="246">
        <v>213</v>
      </c>
      <c r="FDZ1219" s="247" t="e">
        <f>FDZ1252+FDZ1278+FDZ1309+FDZ1325+FDZ1347+FDZ1379+FDZ1395+FDZ1416+FDZ1436+FDZ1486+#REF!+FDZ1502+#REF!+#REF!+#REF!</f>
        <v>#REF!</v>
      </c>
      <c r="FEA1219" s="241" t="s">
        <v>38</v>
      </c>
      <c r="FEB1219" s="242" t="s">
        <v>25</v>
      </c>
      <c r="FEC1219" s="243">
        <v>7</v>
      </c>
      <c r="FED1219" s="243">
        <v>2</v>
      </c>
      <c r="FEE1219" s="244" t="s">
        <v>236</v>
      </c>
      <c r="FEF1219" s="245">
        <v>119</v>
      </c>
      <c r="FEG1219" s="246">
        <v>213</v>
      </c>
      <c r="FEH1219" s="247" t="e">
        <f>FEH1252+FEH1278+FEH1309+FEH1325+FEH1347+FEH1379+FEH1395+FEH1416+FEH1436+FEH1486+#REF!+FEH1502+#REF!+#REF!+#REF!</f>
        <v>#REF!</v>
      </c>
      <c r="FEI1219" s="241" t="s">
        <v>38</v>
      </c>
      <c r="FEJ1219" s="242" t="s">
        <v>25</v>
      </c>
      <c r="FEK1219" s="243">
        <v>7</v>
      </c>
      <c r="FEL1219" s="243">
        <v>2</v>
      </c>
      <c r="FEM1219" s="244" t="s">
        <v>236</v>
      </c>
      <c r="FEN1219" s="245">
        <v>119</v>
      </c>
      <c r="FEO1219" s="246">
        <v>213</v>
      </c>
      <c r="FEP1219" s="247" t="e">
        <f>FEP1252+FEP1278+FEP1309+FEP1325+FEP1347+FEP1379+FEP1395+FEP1416+FEP1436+FEP1486+#REF!+FEP1502+#REF!+#REF!+#REF!</f>
        <v>#REF!</v>
      </c>
      <c r="FEQ1219" s="241" t="s">
        <v>38</v>
      </c>
      <c r="FER1219" s="242" t="s">
        <v>25</v>
      </c>
      <c r="FES1219" s="243">
        <v>7</v>
      </c>
      <c r="FET1219" s="243">
        <v>2</v>
      </c>
      <c r="FEU1219" s="244" t="s">
        <v>236</v>
      </c>
      <c r="FEV1219" s="245">
        <v>119</v>
      </c>
      <c r="FEW1219" s="246">
        <v>213</v>
      </c>
      <c r="FEX1219" s="247" t="e">
        <f>FEX1252+FEX1278+FEX1309+FEX1325+FEX1347+FEX1379+FEX1395+FEX1416+FEX1436+FEX1486+#REF!+FEX1502+#REF!+#REF!+#REF!</f>
        <v>#REF!</v>
      </c>
      <c r="FEY1219" s="241" t="s">
        <v>38</v>
      </c>
      <c r="FEZ1219" s="242" t="s">
        <v>25</v>
      </c>
      <c r="FFA1219" s="243">
        <v>7</v>
      </c>
      <c r="FFB1219" s="243">
        <v>2</v>
      </c>
      <c r="FFC1219" s="244" t="s">
        <v>236</v>
      </c>
      <c r="FFD1219" s="245">
        <v>119</v>
      </c>
      <c r="FFE1219" s="246">
        <v>213</v>
      </c>
      <c r="FFF1219" s="247" t="e">
        <f>FFF1252+FFF1278+FFF1309+FFF1325+FFF1347+FFF1379+FFF1395+FFF1416+FFF1436+FFF1486+#REF!+FFF1502+#REF!+#REF!+#REF!</f>
        <v>#REF!</v>
      </c>
      <c r="FFG1219" s="241" t="s">
        <v>38</v>
      </c>
      <c r="FFH1219" s="242" t="s">
        <v>25</v>
      </c>
      <c r="FFI1219" s="243">
        <v>7</v>
      </c>
      <c r="FFJ1219" s="243">
        <v>2</v>
      </c>
      <c r="FFK1219" s="244" t="s">
        <v>236</v>
      </c>
      <c r="FFL1219" s="245">
        <v>119</v>
      </c>
      <c r="FFM1219" s="246">
        <v>213</v>
      </c>
      <c r="FFN1219" s="247" t="e">
        <f>FFN1252+FFN1278+FFN1309+FFN1325+FFN1347+FFN1379+FFN1395+FFN1416+FFN1436+FFN1486+#REF!+FFN1502+#REF!+#REF!+#REF!</f>
        <v>#REF!</v>
      </c>
      <c r="FFO1219" s="241" t="s">
        <v>38</v>
      </c>
      <c r="FFP1219" s="242" t="s">
        <v>25</v>
      </c>
      <c r="FFQ1219" s="243">
        <v>7</v>
      </c>
      <c r="FFR1219" s="243">
        <v>2</v>
      </c>
      <c r="FFS1219" s="244" t="s">
        <v>236</v>
      </c>
      <c r="FFT1219" s="245">
        <v>119</v>
      </c>
      <c r="FFU1219" s="246">
        <v>213</v>
      </c>
      <c r="FFV1219" s="247" t="e">
        <f>FFV1252+FFV1278+FFV1309+FFV1325+FFV1347+FFV1379+FFV1395+FFV1416+FFV1436+FFV1486+#REF!+FFV1502+#REF!+#REF!+#REF!</f>
        <v>#REF!</v>
      </c>
      <c r="FFW1219" s="241" t="s">
        <v>38</v>
      </c>
      <c r="FFX1219" s="242" t="s">
        <v>25</v>
      </c>
      <c r="FFY1219" s="243">
        <v>7</v>
      </c>
      <c r="FFZ1219" s="243">
        <v>2</v>
      </c>
      <c r="FGA1219" s="244" t="s">
        <v>236</v>
      </c>
      <c r="FGB1219" s="245">
        <v>119</v>
      </c>
      <c r="FGC1219" s="246">
        <v>213</v>
      </c>
      <c r="FGD1219" s="247" t="e">
        <f>FGD1252+FGD1278+FGD1309+FGD1325+FGD1347+FGD1379+FGD1395+FGD1416+FGD1436+FGD1486+#REF!+FGD1502+#REF!+#REF!+#REF!</f>
        <v>#REF!</v>
      </c>
      <c r="FGE1219" s="241" t="s">
        <v>38</v>
      </c>
      <c r="FGF1219" s="242" t="s">
        <v>25</v>
      </c>
      <c r="FGG1219" s="243">
        <v>7</v>
      </c>
      <c r="FGH1219" s="243">
        <v>2</v>
      </c>
      <c r="FGI1219" s="244" t="s">
        <v>236</v>
      </c>
      <c r="FGJ1219" s="245">
        <v>119</v>
      </c>
      <c r="FGK1219" s="246">
        <v>213</v>
      </c>
      <c r="FGL1219" s="247" t="e">
        <f>FGL1252+FGL1278+FGL1309+FGL1325+FGL1347+FGL1379+FGL1395+FGL1416+FGL1436+FGL1486+#REF!+FGL1502+#REF!+#REF!+#REF!</f>
        <v>#REF!</v>
      </c>
      <c r="FGM1219" s="241" t="s">
        <v>38</v>
      </c>
      <c r="FGN1219" s="242" t="s">
        <v>25</v>
      </c>
      <c r="FGO1219" s="243">
        <v>7</v>
      </c>
      <c r="FGP1219" s="243">
        <v>2</v>
      </c>
      <c r="FGQ1219" s="244" t="s">
        <v>236</v>
      </c>
      <c r="FGR1219" s="245">
        <v>119</v>
      </c>
      <c r="FGS1219" s="246">
        <v>213</v>
      </c>
      <c r="FGT1219" s="247" t="e">
        <f>FGT1252+FGT1278+FGT1309+FGT1325+FGT1347+FGT1379+FGT1395+FGT1416+FGT1436+FGT1486+#REF!+FGT1502+#REF!+#REF!+#REF!</f>
        <v>#REF!</v>
      </c>
      <c r="FGU1219" s="241" t="s">
        <v>38</v>
      </c>
      <c r="FGV1219" s="242" t="s">
        <v>25</v>
      </c>
      <c r="FGW1219" s="243">
        <v>7</v>
      </c>
      <c r="FGX1219" s="243">
        <v>2</v>
      </c>
      <c r="FGY1219" s="244" t="s">
        <v>236</v>
      </c>
      <c r="FGZ1219" s="245">
        <v>119</v>
      </c>
      <c r="FHA1219" s="246">
        <v>213</v>
      </c>
      <c r="FHB1219" s="247" t="e">
        <f>FHB1252+FHB1278+FHB1309+FHB1325+FHB1347+FHB1379+FHB1395+FHB1416+FHB1436+FHB1486+#REF!+FHB1502+#REF!+#REF!+#REF!</f>
        <v>#REF!</v>
      </c>
      <c r="FHC1219" s="241" t="s">
        <v>38</v>
      </c>
      <c r="FHD1219" s="242" t="s">
        <v>25</v>
      </c>
      <c r="FHE1219" s="243">
        <v>7</v>
      </c>
      <c r="FHF1219" s="243">
        <v>2</v>
      </c>
      <c r="FHG1219" s="244" t="s">
        <v>236</v>
      </c>
      <c r="FHH1219" s="245">
        <v>119</v>
      </c>
      <c r="FHI1219" s="246">
        <v>213</v>
      </c>
      <c r="FHJ1219" s="247" t="e">
        <f>FHJ1252+FHJ1278+FHJ1309+FHJ1325+FHJ1347+FHJ1379+FHJ1395+FHJ1416+FHJ1436+FHJ1486+#REF!+FHJ1502+#REF!+#REF!+#REF!</f>
        <v>#REF!</v>
      </c>
      <c r="FHK1219" s="241" t="s">
        <v>38</v>
      </c>
      <c r="FHL1219" s="242" t="s">
        <v>25</v>
      </c>
      <c r="FHM1219" s="243">
        <v>7</v>
      </c>
      <c r="FHN1219" s="243">
        <v>2</v>
      </c>
      <c r="FHO1219" s="244" t="s">
        <v>236</v>
      </c>
      <c r="FHP1219" s="245">
        <v>119</v>
      </c>
      <c r="FHQ1219" s="246">
        <v>213</v>
      </c>
      <c r="FHR1219" s="247" t="e">
        <f>FHR1252+FHR1278+FHR1309+FHR1325+FHR1347+FHR1379+FHR1395+FHR1416+FHR1436+FHR1486+#REF!+FHR1502+#REF!+#REF!+#REF!</f>
        <v>#REF!</v>
      </c>
      <c r="FHS1219" s="241" t="s">
        <v>38</v>
      </c>
      <c r="FHT1219" s="242" t="s">
        <v>25</v>
      </c>
      <c r="FHU1219" s="243">
        <v>7</v>
      </c>
      <c r="FHV1219" s="243">
        <v>2</v>
      </c>
      <c r="FHW1219" s="244" t="s">
        <v>236</v>
      </c>
      <c r="FHX1219" s="245">
        <v>119</v>
      </c>
      <c r="FHY1219" s="246">
        <v>213</v>
      </c>
      <c r="FHZ1219" s="247" t="e">
        <f>FHZ1252+FHZ1278+FHZ1309+FHZ1325+FHZ1347+FHZ1379+FHZ1395+FHZ1416+FHZ1436+FHZ1486+#REF!+FHZ1502+#REF!+#REF!+#REF!</f>
        <v>#REF!</v>
      </c>
      <c r="FIA1219" s="241" t="s">
        <v>38</v>
      </c>
      <c r="FIB1219" s="242" t="s">
        <v>25</v>
      </c>
      <c r="FIC1219" s="243">
        <v>7</v>
      </c>
      <c r="FID1219" s="243">
        <v>2</v>
      </c>
      <c r="FIE1219" s="244" t="s">
        <v>236</v>
      </c>
      <c r="FIF1219" s="245">
        <v>119</v>
      </c>
      <c r="FIG1219" s="246">
        <v>213</v>
      </c>
      <c r="FIH1219" s="247" t="e">
        <f>FIH1252+FIH1278+FIH1309+FIH1325+FIH1347+FIH1379+FIH1395+FIH1416+FIH1436+FIH1486+#REF!+FIH1502+#REF!+#REF!+#REF!</f>
        <v>#REF!</v>
      </c>
      <c r="FII1219" s="241" t="s">
        <v>38</v>
      </c>
      <c r="FIJ1219" s="242" t="s">
        <v>25</v>
      </c>
      <c r="FIK1219" s="243">
        <v>7</v>
      </c>
      <c r="FIL1219" s="243">
        <v>2</v>
      </c>
      <c r="FIM1219" s="244" t="s">
        <v>236</v>
      </c>
      <c r="FIN1219" s="245">
        <v>119</v>
      </c>
      <c r="FIO1219" s="246">
        <v>213</v>
      </c>
      <c r="FIP1219" s="247" t="e">
        <f>FIP1252+FIP1278+FIP1309+FIP1325+FIP1347+FIP1379+FIP1395+FIP1416+FIP1436+FIP1486+#REF!+FIP1502+#REF!+#REF!+#REF!</f>
        <v>#REF!</v>
      </c>
      <c r="FIQ1219" s="241" t="s">
        <v>38</v>
      </c>
      <c r="FIR1219" s="242" t="s">
        <v>25</v>
      </c>
      <c r="FIS1219" s="243">
        <v>7</v>
      </c>
      <c r="FIT1219" s="243">
        <v>2</v>
      </c>
      <c r="FIU1219" s="244" t="s">
        <v>236</v>
      </c>
      <c r="FIV1219" s="245">
        <v>119</v>
      </c>
      <c r="FIW1219" s="246">
        <v>213</v>
      </c>
      <c r="FIX1219" s="247" t="e">
        <f>FIX1252+FIX1278+FIX1309+FIX1325+FIX1347+FIX1379+FIX1395+FIX1416+FIX1436+FIX1486+#REF!+FIX1502+#REF!+#REF!+#REF!</f>
        <v>#REF!</v>
      </c>
      <c r="FIY1219" s="241" t="s">
        <v>38</v>
      </c>
      <c r="FIZ1219" s="242" t="s">
        <v>25</v>
      </c>
      <c r="FJA1219" s="243">
        <v>7</v>
      </c>
      <c r="FJB1219" s="243">
        <v>2</v>
      </c>
      <c r="FJC1219" s="244" t="s">
        <v>236</v>
      </c>
      <c r="FJD1219" s="245">
        <v>119</v>
      </c>
      <c r="FJE1219" s="246">
        <v>213</v>
      </c>
      <c r="FJF1219" s="247" t="e">
        <f>FJF1252+FJF1278+FJF1309+FJF1325+FJF1347+FJF1379+FJF1395+FJF1416+FJF1436+FJF1486+#REF!+FJF1502+#REF!+#REF!+#REF!</f>
        <v>#REF!</v>
      </c>
      <c r="FJG1219" s="241" t="s">
        <v>38</v>
      </c>
      <c r="FJH1219" s="242" t="s">
        <v>25</v>
      </c>
      <c r="FJI1219" s="243">
        <v>7</v>
      </c>
      <c r="FJJ1219" s="243">
        <v>2</v>
      </c>
      <c r="FJK1219" s="244" t="s">
        <v>236</v>
      </c>
      <c r="FJL1219" s="245">
        <v>119</v>
      </c>
      <c r="FJM1219" s="246">
        <v>213</v>
      </c>
      <c r="FJN1219" s="247" t="e">
        <f>FJN1252+FJN1278+FJN1309+FJN1325+FJN1347+FJN1379+FJN1395+FJN1416+FJN1436+FJN1486+#REF!+FJN1502+#REF!+#REF!+#REF!</f>
        <v>#REF!</v>
      </c>
      <c r="FJO1219" s="241" t="s">
        <v>38</v>
      </c>
      <c r="FJP1219" s="242" t="s">
        <v>25</v>
      </c>
      <c r="FJQ1219" s="243">
        <v>7</v>
      </c>
      <c r="FJR1219" s="243">
        <v>2</v>
      </c>
      <c r="FJS1219" s="244" t="s">
        <v>236</v>
      </c>
      <c r="FJT1219" s="245">
        <v>119</v>
      </c>
      <c r="FJU1219" s="246">
        <v>213</v>
      </c>
      <c r="FJV1219" s="247" t="e">
        <f>FJV1252+FJV1278+FJV1309+FJV1325+FJV1347+FJV1379+FJV1395+FJV1416+FJV1436+FJV1486+#REF!+FJV1502+#REF!+#REF!+#REF!</f>
        <v>#REF!</v>
      </c>
      <c r="FJW1219" s="241" t="s">
        <v>38</v>
      </c>
      <c r="FJX1219" s="242" t="s">
        <v>25</v>
      </c>
      <c r="FJY1219" s="243">
        <v>7</v>
      </c>
      <c r="FJZ1219" s="243">
        <v>2</v>
      </c>
      <c r="FKA1219" s="244" t="s">
        <v>236</v>
      </c>
      <c r="FKB1219" s="245">
        <v>119</v>
      </c>
      <c r="FKC1219" s="246">
        <v>213</v>
      </c>
      <c r="FKD1219" s="247" t="e">
        <f>FKD1252+FKD1278+FKD1309+FKD1325+FKD1347+FKD1379+FKD1395+FKD1416+FKD1436+FKD1486+#REF!+FKD1502+#REF!+#REF!+#REF!</f>
        <v>#REF!</v>
      </c>
      <c r="FKE1219" s="241" t="s">
        <v>38</v>
      </c>
      <c r="FKF1219" s="242" t="s">
        <v>25</v>
      </c>
      <c r="FKG1219" s="243">
        <v>7</v>
      </c>
      <c r="FKH1219" s="243">
        <v>2</v>
      </c>
      <c r="FKI1219" s="244" t="s">
        <v>236</v>
      </c>
      <c r="FKJ1219" s="245">
        <v>119</v>
      </c>
      <c r="FKK1219" s="246">
        <v>213</v>
      </c>
      <c r="FKL1219" s="247" t="e">
        <f>FKL1252+FKL1278+FKL1309+FKL1325+FKL1347+FKL1379+FKL1395+FKL1416+FKL1436+FKL1486+#REF!+FKL1502+#REF!+#REF!+#REF!</f>
        <v>#REF!</v>
      </c>
      <c r="FKM1219" s="241" t="s">
        <v>38</v>
      </c>
      <c r="FKN1219" s="242" t="s">
        <v>25</v>
      </c>
      <c r="FKO1219" s="243">
        <v>7</v>
      </c>
      <c r="FKP1219" s="243">
        <v>2</v>
      </c>
      <c r="FKQ1219" s="244" t="s">
        <v>236</v>
      </c>
      <c r="FKR1219" s="245">
        <v>119</v>
      </c>
      <c r="FKS1219" s="246">
        <v>213</v>
      </c>
      <c r="FKT1219" s="247" t="e">
        <f>FKT1252+FKT1278+FKT1309+FKT1325+FKT1347+FKT1379+FKT1395+FKT1416+FKT1436+FKT1486+#REF!+FKT1502+#REF!+#REF!+#REF!</f>
        <v>#REF!</v>
      </c>
      <c r="FKU1219" s="241" t="s">
        <v>38</v>
      </c>
      <c r="FKV1219" s="242" t="s">
        <v>25</v>
      </c>
      <c r="FKW1219" s="243">
        <v>7</v>
      </c>
      <c r="FKX1219" s="243">
        <v>2</v>
      </c>
      <c r="FKY1219" s="244" t="s">
        <v>236</v>
      </c>
      <c r="FKZ1219" s="245">
        <v>119</v>
      </c>
      <c r="FLA1219" s="246">
        <v>213</v>
      </c>
      <c r="FLB1219" s="247" t="e">
        <f>FLB1252+FLB1278+FLB1309+FLB1325+FLB1347+FLB1379+FLB1395+FLB1416+FLB1436+FLB1486+#REF!+FLB1502+#REF!+#REF!+#REF!</f>
        <v>#REF!</v>
      </c>
      <c r="FLC1219" s="241" t="s">
        <v>38</v>
      </c>
      <c r="FLD1219" s="242" t="s">
        <v>25</v>
      </c>
      <c r="FLE1219" s="243">
        <v>7</v>
      </c>
      <c r="FLF1219" s="243">
        <v>2</v>
      </c>
      <c r="FLG1219" s="244" t="s">
        <v>236</v>
      </c>
      <c r="FLH1219" s="245">
        <v>119</v>
      </c>
      <c r="FLI1219" s="246">
        <v>213</v>
      </c>
      <c r="FLJ1219" s="247" t="e">
        <f>FLJ1252+FLJ1278+FLJ1309+FLJ1325+FLJ1347+FLJ1379+FLJ1395+FLJ1416+FLJ1436+FLJ1486+#REF!+FLJ1502+#REF!+#REF!+#REF!</f>
        <v>#REF!</v>
      </c>
      <c r="FLK1219" s="241" t="s">
        <v>38</v>
      </c>
      <c r="FLL1219" s="242" t="s">
        <v>25</v>
      </c>
      <c r="FLM1219" s="243">
        <v>7</v>
      </c>
      <c r="FLN1219" s="243">
        <v>2</v>
      </c>
      <c r="FLO1219" s="244" t="s">
        <v>236</v>
      </c>
      <c r="FLP1219" s="245">
        <v>119</v>
      </c>
      <c r="FLQ1219" s="246">
        <v>213</v>
      </c>
      <c r="FLR1219" s="247" t="e">
        <f>FLR1252+FLR1278+FLR1309+FLR1325+FLR1347+FLR1379+FLR1395+FLR1416+FLR1436+FLR1486+#REF!+FLR1502+#REF!+#REF!+#REF!</f>
        <v>#REF!</v>
      </c>
      <c r="FLS1219" s="241" t="s">
        <v>38</v>
      </c>
      <c r="FLT1219" s="242" t="s">
        <v>25</v>
      </c>
      <c r="FLU1219" s="243">
        <v>7</v>
      </c>
      <c r="FLV1219" s="243">
        <v>2</v>
      </c>
      <c r="FLW1219" s="244" t="s">
        <v>236</v>
      </c>
      <c r="FLX1219" s="245">
        <v>119</v>
      </c>
      <c r="FLY1219" s="246">
        <v>213</v>
      </c>
      <c r="FLZ1219" s="247" t="e">
        <f>FLZ1252+FLZ1278+FLZ1309+FLZ1325+FLZ1347+FLZ1379+FLZ1395+FLZ1416+FLZ1436+FLZ1486+#REF!+FLZ1502+#REF!+#REF!+#REF!</f>
        <v>#REF!</v>
      </c>
      <c r="FMA1219" s="241" t="s">
        <v>38</v>
      </c>
      <c r="FMB1219" s="242" t="s">
        <v>25</v>
      </c>
      <c r="FMC1219" s="243">
        <v>7</v>
      </c>
      <c r="FMD1219" s="243">
        <v>2</v>
      </c>
      <c r="FME1219" s="244" t="s">
        <v>236</v>
      </c>
      <c r="FMF1219" s="245">
        <v>119</v>
      </c>
      <c r="FMG1219" s="246">
        <v>213</v>
      </c>
      <c r="FMH1219" s="247" t="e">
        <f>FMH1252+FMH1278+FMH1309+FMH1325+FMH1347+FMH1379+FMH1395+FMH1416+FMH1436+FMH1486+#REF!+FMH1502+#REF!+#REF!+#REF!</f>
        <v>#REF!</v>
      </c>
      <c r="FMI1219" s="241" t="s">
        <v>38</v>
      </c>
      <c r="FMJ1219" s="242" t="s">
        <v>25</v>
      </c>
      <c r="FMK1219" s="243">
        <v>7</v>
      </c>
      <c r="FML1219" s="243">
        <v>2</v>
      </c>
      <c r="FMM1219" s="244" t="s">
        <v>236</v>
      </c>
      <c r="FMN1219" s="245">
        <v>119</v>
      </c>
      <c r="FMO1219" s="246">
        <v>213</v>
      </c>
      <c r="FMP1219" s="247" t="e">
        <f>FMP1252+FMP1278+FMP1309+FMP1325+FMP1347+FMP1379+FMP1395+FMP1416+FMP1436+FMP1486+#REF!+FMP1502+#REF!+#REF!+#REF!</f>
        <v>#REF!</v>
      </c>
      <c r="FMQ1219" s="241" t="s">
        <v>38</v>
      </c>
      <c r="FMR1219" s="242" t="s">
        <v>25</v>
      </c>
      <c r="FMS1219" s="243">
        <v>7</v>
      </c>
      <c r="FMT1219" s="243">
        <v>2</v>
      </c>
      <c r="FMU1219" s="244" t="s">
        <v>236</v>
      </c>
      <c r="FMV1219" s="245">
        <v>119</v>
      </c>
      <c r="FMW1219" s="246">
        <v>213</v>
      </c>
      <c r="FMX1219" s="247" t="e">
        <f>FMX1252+FMX1278+FMX1309+FMX1325+FMX1347+FMX1379+FMX1395+FMX1416+FMX1436+FMX1486+#REF!+FMX1502+#REF!+#REF!+#REF!</f>
        <v>#REF!</v>
      </c>
      <c r="FMY1219" s="241" t="s">
        <v>38</v>
      </c>
      <c r="FMZ1219" s="242" t="s">
        <v>25</v>
      </c>
      <c r="FNA1219" s="243">
        <v>7</v>
      </c>
      <c r="FNB1219" s="243">
        <v>2</v>
      </c>
      <c r="FNC1219" s="244" t="s">
        <v>236</v>
      </c>
      <c r="FND1219" s="245">
        <v>119</v>
      </c>
      <c r="FNE1219" s="246">
        <v>213</v>
      </c>
      <c r="FNF1219" s="247" t="e">
        <f>FNF1252+FNF1278+FNF1309+FNF1325+FNF1347+FNF1379+FNF1395+FNF1416+FNF1436+FNF1486+#REF!+FNF1502+#REF!+#REF!+#REF!</f>
        <v>#REF!</v>
      </c>
      <c r="FNG1219" s="241" t="s">
        <v>38</v>
      </c>
      <c r="FNH1219" s="242" t="s">
        <v>25</v>
      </c>
      <c r="FNI1219" s="243">
        <v>7</v>
      </c>
      <c r="FNJ1219" s="243">
        <v>2</v>
      </c>
      <c r="FNK1219" s="244" t="s">
        <v>236</v>
      </c>
      <c r="FNL1219" s="245">
        <v>119</v>
      </c>
      <c r="FNM1219" s="246">
        <v>213</v>
      </c>
      <c r="FNN1219" s="247" t="e">
        <f>FNN1252+FNN1278+FNN1309+FNN1325+FNN1347+FNN1379+FNN1395+FNN1416+FNN1436+FNN1486+#REF!+FNN1502+#REF!+#REF!+#REF!</f>
        <v>#REF!</v>
      </c>
      <c r="FNO1219" s="241" t="s">
        <v>38</v>
      </c>
      <c r="FNP1219" s="242" t="s">
        <v>25</v>
      </c>
      <c r="FNQ1219" s="243">
        <v>7</v>
      </c>
      <c r="FNR1219" s="243">
        <v>2</v>
      </c>
      <c r="FNS1219" s="244" t="s">
        <v>236</v>
      </c>
      <c r="FNT1219" s="245">
        <v>119</v>
      </c>
      <c r="FNU1219" s="246">
        <v>213</v>
      </c>
      <c r="FNV1219" s="247" t="e">
        <f>FNV1252+FNV1278+FNV1309+FNV1325+FNV1347+FNV1379+FNV1395+FNV1416+FNV1436+FNV1486+#REF!+FNV1502+#REF!+#REF!+#REF!</f>
        <v>#REF!</v>
      </c>
      <c r="FNW1219" s="241" t="s">
        <v>38</v>
      </c>
      <c r="FNX1219" s="242" t="s">
        <v>25</v>
      </c>
      <c r="FNY1219" s="243">
        <v>7</v>
      </c>
      <c r="FNZ1219" s="243">
        <v>2</v>
      </c>
      <c r="FOA1219" s="244" t="s">
        <v>236</v>
      </c>
      <c r="FOB1219" s="245">
        <v>119</v>
      </c>
      <c r="FOC1219" s="246">
        <v>213</v>
      </c>
      <c r="FOD1219" s="247" t="e">
        <f>FOD1252+FOD1278+FOD1309+FOD1325+FOD1347+FOD1379+FOD1395+FOD1416+FOD1436+FOD1486+#REF!+FOD1502+#REF!+#REF!+#REF!</f>
        <v>#REF!</v>
      </c>
      <c r="FOE1219" s="241" t="s">
        <v>38</v>
      </c>
      <c r="FOF1219" s="242" t="s">
        <v>25</v>
      </c>
      <c r="FOG1219" s="243">
        <v>7</v>
      </c>
      <c r="FOH1219" s="243">
        <v>2</v>
      </c>
      <c r="FOI1219" s="244" t="s">
        <v>236</v>
      </c>
      <c r="FOJ1219" s="245">
        <v>119</v>
      </c>
      <c r="FOK1219" s="246">
        <v>213</v>
      </c>
      <c r="FOL1219" s="247" t="e">
        <f>FOL1252+FOL1278+FOL1309+FOL1325+FOL1347+FOL1379+FOL1395+FOL1416+FOL1436+FOL1486+#REF!+FOL1502+#REF!+#REF!+#REF!</f>
        <v>#REF!</v>
      </c>
      <c r="FOM1219" s="241" t="s">
        <v>38</v>
      </c>
      <c r="FON1219" s="242" t="s">
        <v>25</v>
      </c>
      <c r="FOO1219" s="243">
        <v>7</v>
      </c>
      <c r="FOP1219" s="243">
        <v>2</v>
      </c>
      <c r="FOQ1219" s="244" t="s">
        <v>236</v>
      </c>
      <c r="FOR1219" s="245">
        <v>119</v>
      </c>
      <c r="FOS1219" s="246">
        <v>213</v>
      </c>
      <c r="FOT1219" s="247" t="e">
        <f>FOT1252+FOT1278+FOT1309+FOT1325+FOT1347+FOT1379+FOT1395+FOT1416+FOT1436+FOT1486+#REF!+FOT1502+#REF!+#REF!+#REF!</f>
        <v>#REF!</v>
      </c>
      <c r="FOU1219" s="241" t="s">
        <v>38</v>
      </c>
      <c r="FOV1219" s="242" t="s">
        <v>25</v>
      </c>
      <c r="FOW1219" s="243">
        <v>7</v>
      </c>
      <c r="FOX1219" s="243">
        <v>2</v>
      </c>
      <c r="FOY1219" s="244" t="s">
        <v>236</v>
      </c>
      <c r="FOZ1219" s="245">
        <v>119</v>
      </c>
      <c r="FPA1219" s="246">
        <v>213</v>
      </c>
      <c r="FPB1219" s="247" t="e">
        <f>FPB1252+FPB1278+FPB1309+FPB1325+FPB1347+FPB1379+FPB1395+FPB1416+FPB1436+FPB1486+#REF!+FPB1502+#REF!+#REF!+#REF!</f>
        <v>#REF!</v>
      </c>
      <c r="FPC1219" s="241" t="s">
        <v>38</v>
      </c>
      <c r="FPD1219" s="242" t="s">
        <v>25</v>
      </c>
      <c r="FPE1219" s="243">
        <v>7</v>
      </c>
      <c r="FPF1219" s="243">
        <v>2</v>
      </c>
      <c r="FPG1219" s="244" t="s">
        <v>236</v>
      </c>
      <c r="FPH1219" s="245">
        <v>119</v>
      </c>
      <c r="FPI1219" s="246">
        <v>213</v>
      </c>
      <c r="FPJ1219" s="247" t="e">
        <f>FPJ1252+FPJ1278+FPJ1309+FPJ1325+FPJ1347+FPJ1379+FPJ1395+FPJ1416+FPJ1436+FPJ1486+#REF!+FPJ1502+#REF!+#REF!+#REF!</f>
        <v>#REF!</v>
      </c>
      <c r="FPK1219" s="241" t="s">
        <v>38</v>
      </c>
      <c r="FPL1219" s="242" t="s">
        <v>25</v>
      </c>
      <c r="FPM1219" s="243">
        <v>7</v>
      </c>
      <c r="FPN1219" s="243">
        <v>2</v>
      </c>
      <c r="FPO1219" s="244" t="s">
        <v>236</v>
      </c>
      <c r="FPP1219" s="245">
        <v>119</v>
      </c>
      <c r="FPQ1219" s="246">
        <v>213</v>
      </c>
      <c r="FPR1219" s="247" t="e">
        <f>FPR1252+FPR1278+FPR1309+FPR1325+FPR1347+FPR1379+FPR1395+FPR1416+FPR1436+FPR1486+#REF!+FPR1502+#REF!+#REF!+#REF!</f>
        <v>#REF!</v>
      </c>
      <c r="FPS1219" s="241" t="s">
        <v>38</v>
      </c>
      <c r="FPT1219" s="242" t="s">
        <v>25</v>
      </c>
      <c r="FPU1219" s="243">
        <v>7</v>
      </c>
      <c r="FPV1219" s="243">
        <v>2</v>
      </c>
      <c r="FPW1219" s="244" t="s">
        <v>236</v>
      </c>
      <c r="FPX1219" s="245">
        <v>119</v>
      </c>
      <c r="FPY1219" s="246">
        <v>213</v>
      </c>
      <c r="FPZ1219" s="247" t="e">
        <f>FPZ1252+FPZ1278+FPZ1309+FPZ1325+FPZ1347+FPZ1379+FPZ1395+FPZ1416+FPZ1436+FPZ1486+#REF!+FPZ1502+#REF!+#REF!+#REF!</f>
        <v>#REF!</v>
      </c>
      <c r="FQA1219" s="241" t="s">
        <v>38</v>
      </c>
      <c r="FQB1219" s="242" t="s">
        <v>25</v>
      </c>
      <c r="FQC1219" s="243">
        <v>7</v>
      </c>
      <c r="FQD1219" s="243">
        <v>2</v>
      </c>
      <c r="FQE1219" s="244" t="s">
        <v>236</v>
      </c>
      <c r="FQF1219" s="245">
        <v>119</v>
      </c>
      <c r="FQG1219" s="246">
        <v>213</v>
      </c>
      <c r="FQH1219" s="247" t="e">
        <f>FQH1252+FQH1278+FQH1309+FQH1325+FQH1347+FQH1379+FQH1395+FQH1416+FQH1436+FQH1486+#REF!+FQH1502+#REF!+#REF!+#REF!</f>
        <v>#REF!</v>
      </c>
      <c r="FQI1219" s="241" t="s">
        <v>38</v>
      </c>
      <c r="FQJ1219" s="242" t="s">
        <v>25</v>
      </c>
      <c r="FQK1219" s="243">
        <v>7</v>
      </c>
      <c r="FQL1219" s="243">
        <v>2</v>
      </c>
      <c r="FQM1219" s="244" t="s">
        <v>236</v>
      </c>
      <c r="FQN1219" s="245">
        <v>119</v>
      </c>
      <c r="FQO1219" s="246">
        <v>213</v>
      </c>
      <c r="FQP1219" s="247" t="e">
        <f>FQP1252+FQP1278+FQP1309+FQP1325+FQP1347+FQP1379+FQP1395+FQP1416+FQP1436+FQP1486+#REF!+FQP1502+#REF!+#REF!+#REF!</f>
        <v>#REF!</v>
      </c>
      <c r="FQQ1219" s="241" t="s">
        <v>38</v>
      </c>
      <c r="FQR1219" s="242" t="s">
        <v>25</v>
      </c>
      <c r="FQS1219" s="243">
        <v>7</v>
      </c>
      <c r="FQT1219" s="243">
        <v>2</v>
      </c>
      <c r="FQU1219" s="244" t="s">
        <v>236</v>
      </c>
      <c r="FQV1219" s="245">
        <v>119</v>
      </c>
      <c r="FQW1219" s="246">
        <v>213</v>
      </c>
      <c r="FQX1219" s="247" t="e">
        <f>FQX1252+FQX1278+FQX1309+FQX1325+FQX1347+FQX1379+FQX1395+FQX1416+FQX1436+FQX1486+#REF!+FQX1502+#REF!+#REF!+#REF!</f>
        <v>#REF!</v>
      </c>
      <c r="FQY1219" s="241" t="s">
        <v>38</v>
      </c>
      <c r="FQZ1219" s="242" t="s">
        <v>25</v>
      </c>
      <c r="FRA1219" s="243">
        <v>7</v>
      </c>
      <c r="FRB1219" s="243">
        <v>2</v>
      </c>
      <c r="FRC1219" s="244" t="s">
        <v>236</v>
      </c>
      <c r="FRD1219" s="245">
        <v>119</v>
      </c>
      <c r="FRE1219" s="246">
        <v>213</v>
      </c>
      <c r="FRF1219" s="247" t="e">
        <f>FRF1252+FRF1278+FRF1309+FRF1325+FRF1347+FRF1379+FRF1395+FRF1416+FRF1436+FRF1486+#REF!+FRF1502+#REF!+#REF!+#REF!</f>
        <v>#REF!</v>
      </c>
      <c r="FRG1219" s="241" t="s">
        <v>38</v>
      </c>
      <c r="FRH1219" s="242" t="s">
        <v>25</v>
      </c>
      <c r="FRI1219" s="243">
        <v>7</v>
      </c>
      <c r="FRJ1219" s="243">
        <v>2</v>
      </c>
      <c r="FRK1219" s="244" t="s">
        <v>236</v>
      </c>
      <c r="FRL1219" s="245">
        <v>119</v>
      </c>
      <c r="FRM1219" s="246">
        <v>213</v>
      </c>
      <c r="FRN1219" s="247" t="e">
        <f>FRN1252+FRN1278+FRN1309+FRN1325+FRN1347+FRN1379+FRN1395+FRN1416+FRN1436+FRN1486+#REF!+FRN1502+#REF!+#REF!+#REF!</f>
        <v>#REF!</v>
      </c>
      <c r="FRO1219" s="241" t="s">
        <v>38</v>
      </c>
      <c r="FRP1219" s="242" t="s">
        <v>25</v>
      </c>
      <c r="FRQ1219" s="243">
        <v>7</v>
      </c>
      <c r="FRR1219" s="243">
        <v>2</v>
      </c>
      <c r="FRS1219" s="244" t="s">
        <v>236</v>
      </c>
      <c r="FRT1219" s="245">
        <v>119</v>
      </c>
      <c r="FRU1219" s="246">
        <v>213</v>
      </c>
      <c r="FRV1219" s="247" t="e">
        <f>FRV1252+FRV1278+FRV1309+FRV1325+FRV1347+FRV1379+FRV1395+FRV1416+FRV1436+FRV1486+#REF!+FRV1502+#REF!+#REF!+#REF!</f>
        <v>#REF!</v>
      </c>
      <c r="FRW1219" s="241" t="s">
        <v>38</v>
      </c>
      <c r="FRX1219" s="242" t="s">
        <v>25</v>
      </c>
      <c r="FRY1219" s="243">
        <v>7</v>
      </c>
      <c r="FRZ1219" s="243">
        <v>2</v>
      </c>
      <c r="FSA1219" s="244" t="s">
        <v>236</v>
      </c>
      <c r="FSB1219" s="245">
        <v>119</v>
      </c>
      <c r="FSC1219" s="246">
        <v>213</v>
      </c>
      <c r="FSD1219" s="247" t="e">
        <f>FSD1252+FSD1278+FSD1309+FSD1325+FSD1347+FSD1379+FSD1395+FSD1416+FSD1436+FSD1486+#REF!+FSD1502+#REF!+#REF!+#REF!</f>
        <v>#REF!</v>
      </c>
      <c r="FSE1219" s="241" t="s">
        <v>38</v>
      </c>
      <c r="FSF1219" s="242" t="s">
        <v>25</v>
      </c>
      <c r="FSG1219" s="243">
        <v>7</v>
      </c>
      <c r="FSH1219" s="243">
        <v>2</v>
      </c>
      <c r="FSI1219" s="244" t="s">
        <v>236</v>
      </c>
      <c r="FSJ1219" s="245">
        <v>119</v>
      </c>
      <c r="FSK1219" s="246">
        <v>213</v>
      </c>
      <c r="FSL1219" s="247" t="e">
        <f>FSL1252+FSL1278+FSL1309+FSL1325+FSL1347+FSL1379+FSL1395+FSL1416+FSL1436+FSL1486+#REF!+FSL1502+#REF!+#REF!+#REF!</f>
        <v>#REF!</v>
      </c>
      <c r="FSM1219" s="241" t="s">
        <v>38</v>
      </c>
      <c r="FSN1219" s="242" t="s">
        <v>25</v>
      </c>
      <c r="FSO1219" s="243">
        <v>7</v>
      </c>
      <c r="FSP1219" s="243">
        <v>2</v>
      </c>
      <c r="FSQ1219" s="244" t="s">
        <v>236</v>
      </c>
      <c r="FSR1219" s="245">
        <v>119</v>
      </c>
      <c r="FSS1219" s="246">
        <v>213</v>
      </c>
      <c r="FST1219" s="247" t="e">
        <f>FST1252+FST1278+FST1309+FST1325+FST1347+FST1379+FST1395+FST1416+FST1436+FST1486+#REF!+FST1502+#REF!+#REF!+#REF!</f>
        <v>#REF!</v>
      </c>
      <c r="FSU1219" s="241" t="s">
        <v>38</v>
      </c>
      <c r="FSV1219" s="242" t="s">
        <v>25</v>
      </c>
      <c r="FSW1219" s="243">
        <v>7</v>
      </c>
      <c r="FSX1219" s="243">
        <v>2</v>
      </c>
      <c r="FSY1219" s="244" t="s">
        <v>236</v>
      </c>
      <c r="FSZ1219" s="245">
        <v>119</v>
      </c>
      <c r="FTA1219" s="246">
        <v>213</v>
      </c>
      <c r="FTB1219" s="247" t="e">
        <f>FTB1252+FTB1278+FTB1309+FTB1325+FTB1347+FTB1379+FTB1395+FTB1416+FTB1436+FTB1486+#REF!+FTB1502+#REF!+#REF!+#REF!</f>
        <v>#REF!</v>
      </c>
      <c r="FTC1219" s="241" t="s">
        <v>38</v>
      </c>
      <c r="FTD1219" s="242" t="s">
        <v>25</v>
      </c>
      <c r="FTE1219" s="243">
        <v>7</v>
      </c>
      <c r="FTF1219" s="243">
        <v>2</v>
      </c>
      <c r="FTG1219" s="244" t="s">
        <v>236</v>
      </c>
      <c r="FTH1219" s="245">
        <v>119</v>
      </c>
      <c r="FTI1219" s="246">
        <v>213</v>
      </c>
      <c r="FTJ1219" s="247" t="e">
        <f>FTJ1252+FTJ1278+FTJ1309+FTJ1325+FTJ1347+FTJ1379+FTJ1395+FTJ1416+FTJ1436+FTJ1486+#REF!+FTJ1502+#REF!+#REF!+#REF!</f>
        <v>#REF!</v>
      </c>
      <c r="FTK1219" s="241" t="s">
        <v>38</v>
      </c>
      <c r="FTL1219" s="242" t="s">
        <v>25</v>
      </c>
      <c r="FTM1219" s="243">
        <v>7</v>
      </c>
      <c r="FTN1219" s="243">
        <v>2</v>
      </c>
      <c r="FTO1219" s="244" t="s">
        <v>236</v>
      </c>
      <c r="FTP1219" s="245">
        <v>119</v>
      </c>
      <c r="FTQ1219" s="246">
        <v>213</v>
      </c>
      <c r="FTR1219" s="247" t="e">
        <f>FTR1252+FTR1278+FTR1309+FTR1325+FTR1347+FTR1379+FTR1395+FTR1416+FTR1436+FTR1486+#REF!+FTR1502+#REF!+#REF!+#REF!</f>
        <v>#REF!</v>
      </c>
      <c r="FTS1219" s="241" t="s">
        <v>38</v>
      </c>
      <c r="FTT1219" s="242" t="s">
        <v>25</v>
      </c>
      <c r="FTU1219" s="243">
        <v>7</v>
      </c>
      <c r="FTV1219" s="243">
        <v>2</v>
      </c>
      <c r="FTW1219" s="244" t="s">
        <v>236</v>
      </c>
      <c r="FTX1219" s="245">
        <v>119</v>
      </c>
      <c r="FTY1219" s="246">
        <v>213</v>
      </c>
      <c r="FTZ1219" s="247" t="e">
        <f>FTZ1252+FTZ1278+FTZ1309+FTZ1325+FTZ1347+FTZ1379+FTZ1395+FTZ1416+FTZ1436+FTZ1486+#REF!+FTZ1502+#REF!+#REF!+#REF!</f>
        <v>#REF!</v>
      </c>
      <c r="FUA1219" s="241" t="s">
        <v>38</v>
      </c>
      <c r="FUB1219" s="242" t="s">
        <v>25</v>
      </c>
      <c r="FUC1219" s="243">
        <v>7</v>
      </c>
      <c r="FUD1219" s="243">
        <v>2</v>
      </c>
      <c r="FUE1219" s="244" t="s">
        <v>236</v>
      </c>
      <c r="FUF1219" s="245">
        <v>119</v>
      </c>
      <c r="FUG1219" s="246">
        <v>213</v>
      </c>
      <c r="FUH1219" s="247" t="e">
        <f>FUH1252+FUH1278+FUH1309+FUH1325+FUH1347+FUH1379+FUH1395+FUH1416+FUH1436+FUH1486+#REF!+FUH1502+#REF!+#REF!+#REF!</f>
        <v>#REF!</v>
      </c>
      <c r="FUI1219" s="241" t="s">
        <v>38</v>
      </c>
      <c r="FUJ1219" s="242" t="s">
        <v>25</v>
      </c>
      <c r="FUK1219" s="243">
        <v>7</v>
      </c>
      <c r="FUL1219" s="243">
        <v>2</v>
      </c>
      <c r="FUM1219" s="244" t="s">
        <v>236</v>
      </c>
      <c r="FUN1219" s="245">
        <v>119</v>
      </c>
      <c r="FUO1219" s="246">
        <v>213</v>
      </c>
      <c r="FUP1219" s="247" t="e">
        <f>FUP1252+FUP1278+FUP1309+FUP1325+FUP1347+FUP1379+FUP1395+FUP1416+FUP1436+FUP1486+#REF!+FUP1502+#REF!+#REF!+#REF!</f>
        <v>#REF!</v>
      </c>
      <c r="FUQ1219" s="241" t="s">
        <v>38</v>
      </c>
      <c r="FUR1219" s="242" t="s">
        <v>25</v>
      </c>
      <c r="FUS1219" s="243">
        <v>7</v>
      </c>
      <c r="FUT1219" s="243">
        <v>2</v>
      </c>
      <c r="FUU1219" s="244" t="s">
        <v>236</v>
      </c>
      <c r="FUV1219" s="245">
        <v>119</v>
      </c>
      <c r="FUW1219" s="246">
        <v>213</v>
      </c>
      <c r="FUX1219" s="247" t="e">
        <f>FUX1252+FUX1278+FUX1309+FUX1325+FUX1347+FUX1379+FUX1395+FUX1416+FUX1436+FUX1486+#REF!+FUX1502+#REF!+#REF!+#REF!</f>
        <v>#REF!</v>
      </c>
      <c r="FUY1219" s="241" t="s">
        <v>38</v>
      </c>
      <c r="FUZ1219" s="242" t="s">
        <v>25</v>
      </c>
      <c r="FVA1219" s="243">
        <v>7</v>
      </c>
      <c r="FVB1219" s="243">
        <v>2</v>
      </c>
      <c r="FVC1219" s="244" t="s">
        <v>236</v>
      </c>
      <c r="FVD1219" s="245">
        <v>119</v>
      </c>
      <c r="FVE1219" s="246">
        <v>213</v>
      </c>
      <c r="FVF1219" s="247" t="e">
        <f>FVF1252+FVF1278+FVF1309+FVF1325+FVF1347+FVF1379+FVF1395+FVF1416+FVF1436+FVF1486+#REF!+FVF1502+#REF!+#REF!+#REF!</f>
        <v>#REF!</v>
      </c>
      <c r="FVG1219" s="241" t="s">
        <v>38</v>
      </c>
      <c r="FVH1219" s="242" t="s">
        <v>25</v>
      </c>
      <c r="FVI1219" s="243">
        <v>7</v>
      </c>
      <c r="FVJ1219" s="243">
        <v>2</v>
      </c>
      <c r="FVK1219" s="244" t="s">
        <v>236</v>
      </c>
      <c r="FVL1219" s="245">
        <v>119</v>
      </c>
      <c r="FVM1219" s="246">
        <v>213</v>
      </c>
      <c r="FVN1219" s="247" t="e">
        <f>FVN1252+FVN1278+FVN1309+FVN1325+FVN1347+FVN1379+FVN1395+FVN1416+FVN1436+FVN1486+#REF!+FVN1502+#REF!+#REF!+#REF!</f>
        <v>#REF!</v>
      </c>
      <c r="FVO1219" s="241" t="s">
        <v>38</v>
      </c>
      <c r="FVP1219" s="242" t="s">
        <v>25</v>
      </c>
      <c r="FVQ1219" s="243">
        <v>7</v>
      </c>
      <c r="FVR1219" s="243">
        <v>2</v>
      </c>
      <c r="FVS1219" s="244" t="s">
        <v>236</v>
      </c>
      <c r="FVT1219" s="245">
        <v>119</v>
      </c>
      <c r="FVU1219" s="246">
        <v>213</v>
      </c>
      <c r="FVV1219" s="247" t="e">
        <f>FVV1252+FVV1278+FVV1309+FVV1325+FVV1347+FVV1379+FVV1395+FVV1416+FVV1436+FVV1486+#REF!+FVV1502+#REF!+#REF!+#REF!</f>
        <v>#REF!</v>
      </c>
      <c r="FVW1219" s="241" t="s">
        <v>38</v>
      </c>
      <c r="FVX1219" s="242" t="s">
        <v>25</v>
      </c>
      <c r="FVY1219" s="243">
        <v>7</v>
      </c>
      <c r="FVZ1219" s="243">
        <v>2</v>
      </c>
      <c r="FWA1219" s="244" t="s">
        <v>236</v>
      </c>
      <c r="FWB1219" s="245">
        <v>119</v>
      </c>
      <c r="FWC1219" s="246">
        <v>213</v>
      </c>
      <c r="FWD1219" s="247" t="e">
        <f>FWD1252+FWD1278+FWD1309+FWD1325+FWD1347+FWD1379+FWD1395+FWD1416+FWD1436+FWD1486+#REF!+FWD1502+#REF!+#REF!+#REF!</f>
        <v>#REF!</v>
      </c>
      <c r="FWE1219" s="241" t="s">
        <v>38</v>
      </c>
      <c r="FWF1219" s="242" t="s">
        <v>25</v>
      </c>
      <c r="FWG1219" s="243">
        <v>7</v>
      </c>
      <c r="FWH1219" s="243">
        <v>2</v>
      </c>
      <c r="FWI1219" s="244" t="s">
        <v>236</v>
      </c>
      <c r="FWJ1219" s="245">
        <v>119</v>
      </c>
      <c r="FWK1219" s="246">
        <v>213</v>
      </c>
      <c r="FWL1219" s="247" t="e">
        <f>FWL1252+FWL1278+FWL1309+FWL1325+FWL1347+FWL1379+FWL1395+FWL1416+FWL1436+FWL1486+#REF!+FWL1502+#REF!+#REF!+#REF!</f>
        <v>#REF!</v>
      </c>
      <c r="FWM1219" s="241" t="s">
        <v>38</v>
      </c>
      <c r="FWN1219" s="242" t="s">
        <v>25</v>
      </c>
      <c r="FWO1219" s="243">
        <v>7</v>
      </c>
      <c r="FWP1219" s="243">
        <v>2</v>
      </c>
      <c r="FWQ1219" s="244" t="s">
        <v>236</v>
      </c>
      <c r="FWR1219" s="245">
        <v>119</v>
      </c>
      <c r="FWS1219" s="246">
        <v>213</v>
      </c>
      <c r="FWT1219" s="247" t="e">
        <f>FWT1252+FWT1278+FWT1309+FWT1325+FWT1347+FWT1379+FWT1395+FWT1416+FWT1436+FWT1486+#REF!+FWT1502+#REF!+#REF!+#REF!</f>
        <v>#REF!</v>
      </c>
      <c r="FWU1219" s="241" t="s">
        <v>38</v>
      </c>
      <c r="FWV1219" s="242" t="s">
        <v>25</v>
      </c>
      <c r="FWW1219" s="243">
        <v>7</v>
      </c>
      <c r="FWX1219" s="243">
        <v>2</v>
      </c>
      <c r="FWY1219" s="244" t="s">
        <v>236</v>
      </c>
      <c r="FWZ1219" s="245">
        <v>119</v>
      </c>
      <c r="FXA1219" s="246">
        <v>213</v>
      </c>
      <c r="FXB1219" s="247" t="e">
        <f>FXB1252+FXB1278+FXB1309+FXB1325+FXB1347+FXB1379+FXB1395+FXB1416+FXB1436+FXB1486+#REF!+FXB1502+#REF!+#REF!+#REF!</f>
        <v>#REF!</v>
      </c>
      <c r="FXC1219" s="241" t="s">
        <v>38</v>
      </c>
      <c r="FXD1219" s="242" t="s">
        <v>25</v>
      </c>
      <c r="FXE1219" s="243">
        <v>7</v>
      </c>
      <c r="FXF1219" s="243">
        <v>2</v>
      </c>
      <c r="FXG1219" s="244" t="s">
        <v>236</v>
      </c>
      <c r="FXH1219" s="245">
        <v>119</v>
      </c>
      <c r="FXI1219" s="246">
        <v>213</v>
      </c>
      <c r="FXJ1219" s="247" t="e">
        <f>FXJ1252+FXJ1278+FXJ1309+FXJ1325+FXJ1347+FXJ1379+FXJ1395+FXJ1416+FXJ1436+FXJ1486+#REF!+FXJ1502+#REF!+#REF!+#REF!</f>
        <v>#REF!</v>
      </c>
      <c r="FXK1219" s="241" t="s">
        <v>38</v>
      </c>
      <c r="FXL1219" s="242" t="s">
        <v>25</v>
      </c>
      <c r="FXM1219" s="243">
        <v>7</v>
      </c>
      <c r="FXN1219" s="243">
        <v>2</v>
      </c>
      <c r="FXO1219" s="244" t="s">
        <v>236</v>
      </c>
      <c r="FXP1219" s="245">
        <v>119</v>
      </c>
      <c r="FXQ1219" s="246">
        <v>213</v>
      </c>
      <c r="FXR1219" s="247" t="e">
        <f>FXR1252+FXR1278+FXR1309+FXR1325+FXR1347+FXR1379+FXR1395+FXR1416+FXR1436+FXR1486+#REF!+FXR1502+#REF!+#REF!+#REF!</f>
        <v>#REF!</v>
      </c>
      <c r="FXS1219" s="241" t="s">
        <v>38</v>
      </c>
      <c r="FXT1219" s="242" t="s">
        <v>25</v>
      </c>
      <c r="FXU1219" s="243">
        <v>7</v>
      </c>
      <c r="FXV1219" s="243">
        <v>2</v>
      </c>
      <c r="FXW1219" s="244" t="s">
        <v>236</v>
      </c>
      <c r="FXX1219" s="245">
        <v>119</v>
      </c>
      <c r="FXY1219" s="246">
        <v>213</v>
      </c>
      <c r="FXZ1219" s="247" t="e">
        <f>FXZ1252+FXZ1278+FXZ1309+FXZ1325+FXZ1347+FXZ1379+FXZ1395+FXZ1416+FXZ1436+FXZ1486+#REF!+FXZ1502+#REF!+#REF!+#REF!</f>
        <v>#REF!</v>
      </c>
      <c r="FYA1219" s="241" t="s">
        <v>38</v>
      </c>
      <c r="FYB1219" s="242" t="s">
        <v>25</v>
      </c>
      <c r="FYC1219" s="243">
        <v>7</v>
      </c>
      <c r="FYD1219" s="243">
        <v>2</v>
      </c>
      <c r="FYE1219" s="244" t="s">
        <v>236</v>
      </c>
      <c r="FYF1219" s="245">
        <v>119</v>
      </c>
      <c r="FYG1219" s="246">
        <v>213</v>
      </c>
      <c r="FYH1219" s="247" t="e">
        <f>FYH1252+FYH1278+FYH1309+FYH1325+FYH1347+FYH1379+FYH1395+FYH1416+FYH1436+FYH1486+#REF!+FYH1502+#REF!+#REF!+#REF!</f>
        <v>#REF!</v>
      </c>
      <c r="FYI1219" s="241" t="s">
        <v>38</v>
      </c>
      <c r="FYJ1219" s="242" t="s">
        <v>25</v>
      </c>
      <c r="FYK1219" s="243">
        <v>7</v>
      </c>
      <c r="FYL1219" s="243">
        <v>2</v>
      </c>
      <c r="FYM1219" s="244" t="s">
        <v>236</v>
      </c>
      <c r="FYN1219" s="245">
        <v>119</v>
      </c>
      <c r="FYO1219" s="246">
        <v>213</v>
      </c>
      <c r="FYP1219" s="247" t="e">
        <f>FYP1252+FYP1278+FYP1309+FYP1325+FYP1347+FYP1379+FYP1395+FYP1416+FYP1436+FYP1486+#REF!+FYP1502+#REF!+#REF!+#REF!</f>
        <v>#REF!</v>
      </c>
      <c r="FYQ1219" s="241" t="s">
        <v>38</v>
      </c>
      <c r="FYR1219" s="242" t="s">
        <v>25</v>
      </c>
      <c r="FYS1219" s="243">
        <v>7</v>
      </c>
      <c r="FYT1219" s="243">
        <v>2</v>
      </c>
      <c r="FYU1219" s="244" t="s">
        <v>236</v>
      </c>
      <c r="FYV1219" s="245">
        <v>119</v>
      </c>
      <c r="FYW1219" s="246">
        <v>213</v>
      </c>
      <c r="FYX1219" s="247" t="e">
        <f>FYX1252+FYX1278+FYX1309+FYX1325+FYX1347+FYX1379+FYX1395+FYX1416+FYX1436+FYX1486+#REF!+FYX1502+#REF!+#REF!+#REF!</f>
        <v>#REF!</v>
      </c>
      <c r="FYY1219" s="241" t="s">
        <v>38</v>
      </c>
      <c r="FYZ1219" s="242" t="s">
        <v>25</v>
      </c>
      <c r="FZA1219" s="243">
        <v>7</v>
      </c>
      <c r="FZB1219" s="243">
        <v>2</v>
      </c>
      <c r="FZC1219" s="244" t="s">
        <v>236</v>
      </c>
      <c r="FZD1219" s="245">
        <v>119</v>
      </c>
      <c r="FZE1219" s="246">
        <v>213</v>
      </c>
      <c r="FZF1219" s="247" t="e">
        <f>FZF1252+FZF1278+FZF1309+FZF1325+FZF1347+FZF1379+FZF1395+FZF1416+FZF1436+FZF1486+#REF!+FZF1502+#REF!+#REF!+#REF!</f>
        <v>#REF!</v>
      </c>
      <c r="FZG1219" s="241" t="s">
        <v>38</v>
      </c>
      <c r="FZH1219" s="242" t="s">
        <v>25</v>
      </c>
      <c r="FZI1219" s="243">
        <v>7</v>
      </c>
      <c r="FZJ1219" s="243">
        <v>2</v>
      </c>
      <c r="FZK1219" s="244" t="s">
        <v>236</v>
      </c>
      <c r="FZL1219" s="245">
        <v>119</v>
      </c>
      <c r="FZM1219" s="246">
        <v>213</v>
      </c>
      <c r="FZN1219" s="247" t="e">
        <f>FZN1252+FZN1278+FZN1309+FZN1325+FZN1347+FZN1379+FZN1395+FZN1416+FZN1436+FZN1486+#REF!+FZN1502+#REF!+#REF!+#REF!</f>
        <v>#REF!</v>
      </c>
      <c r="FZO1219" s="241" t="s">
        <v>38</v>
      </c>
      <c r="FZP1219" s="242" t="s">
        <v>25</v>
      </c>
      <c r="FZQ1219" s="243">
        <v>7</v>
      </c>
      <c r="FZR1219" s="243">
        <v>2</v>
      </c>
      <c r="FZS1219" s="244" t="s">
        <v>236</v>
      </c>
      <c r="FZT1219" s="245">
        <v>119</v>
      </c>
      <c r="FZU1219" s="246">
        <v>213</v>
      </c>
      <c r="FZV1219" s="247" t="e">
        <f>FZV1252+FZV1278+FZV1309+FZV1325+FZV1347+FZV1379+FZV1395+FZV1416+FZV1436+FZV1486+#REF!+FZV1502+#REF!+#REF!+#REF!</f>
        <v>#REF!</v>
      </c>
      <c r="FZW1219" s="241" t="s">
        <v>38</v>
      </c>
      <c r="FZX1219" s="242" t="s">
        <v>25</v>
      </c>
      <c r="FZY1219" s="243">
        <v>7</v>
      </c>
      <c r="FZZ1219" s="243">
        <v>2</v>
      </c>
      <c r="GAA1219" s="244" t="s">
        <v>236</v>
      </c>
      <c r="GAB1219" s="245">
        <v>119</v>
      </c>
      <c r="GAC1219" s="246">
        <v>213</v>
      </c>
      <c r="GAD1219" s="247" t="e">
        <f>GAD1252+GAD1278+GAD1309+GAD1325+GAD1347+GAD1379+GAD1395+GAD1416+GAD1436+GAD1486+#REF!+GAD1502+#REF!+#REF!+#REF!</f>
        <v>#REF!</v>
      </c>
      <c r="GAE1219" s="241" t="s">
        <v>38</v>
      </c>
      <c r="GAF1219" s="242" t="s">
        <v>25</v>
      </c>
      <c r="GAG1219" s="243">
        <v>7</v>
      </c>
      <c r="GAH1219" s="243">
        <v>2</v>
      </c>
      <c r="GAI1219" s="244" t="s">
        <v>236</v>
      </c>
      <c r="GAJ1219" s="245">
        <v>119</v>
      </c>
      <c r="GAK1219" s="246">
        <v>213</v>
      </c>
      <c r="GAL1219" s="247" t="e">
        <f>GAL1252+GAL1278+GAL1309+GAL1325+GAL1347+GAL1379+GAL1395+GAL1416+GAL1436+GAL1486+#REF!+GAL1502+#REF!+#REF!+#REF!</f>
        <v>#REF!</v>
      </c>
      <c r="GAM1219" s="241" t="s">
        <v>38</v>
      </c>
      <c r="GAN1219" s="242" t="s">
        <v>25</v>
      </c>
      <c r="GAO1219" s="243">
        <v>7</v>
      </c>
      <c r="GAP1219" s="243">
        <v>2</v>
      </c>
      <c r="GAQ1219" s="244" t="s">
        <v>236</v>
      </c>
      <c r="GAR1219" s="245">
        <v>119</v>
      </c>
      <c r="GAS1219" s="246">
        <v>213</v>
      </c>
      <c r="GAT1219" s="247" t="e">
        <f>GAT1252+GAT1278+GAT1309+GAT1325+GAT1347+GAT1379+GAT1395+GAT1416+GAT1436+GAT1486+#REF!+GAT1502+#REF!+#REF!+#REF!</f>
        <v>#REF!</v>
      </c>
      <c r="GAU1219" s="241" t="s">
        <v>38</v>
      </c>
      <c r="GAV1219" s="242" t="s">
        <v>25</v>
      </c>
      <c r="GAW1219" s="243">
        <v>7</v>
      </c>
      <c r="GAX1219" s="243">
        <v>2</v>
      </c>
      <c r="GAY1219" s="244" t="s">
        <v>236</v>
      </c>
      <c r="GAZ1219" s="245">
        <v>119</v>
      </c>
      <c r="GBA1219" s="246">
        <v>213</v>
      </c>
      <c r="GBB1219" s="247" t="e">
        <f>GBB1252+GBB1278+GBB1309+GBB1325+GBB1347+GBB1379+GBB1395+GBB1416+GBB1436+GBB1486+#REF!+GBB1502+#REF!+#REF!+#REF!</f>
        <v>#REF!</v>
      </c>
      <c r="GBC1219" s="241" t="s">
        <v>38</v>
      </c>
      <c r="GBD1219" s="242" t="s">
        <v>25</v>
      </c>
      <c r="GBE1219" s="243">
        <v>7</v>
      </c>
      <c r="GBF1219" s="243">
        <v>2</v>
      </c>
      <c r="GBG1219" s="244" t="s">
        <v>236</v>
      </c>
      <c r="GBH1219" s="245">
        <v>119</v>
      </c>
      <c r="GBI1219" s="246">
        <v>213</v>
      </c>
      <c r="GBJ1219" s="247" t="e">
        <f>GBJ1252+GBJ1278+GBJ1309+GBJ1325+GBJ1347+GBJ1379+GBJ1395+GBJ1416+GBJ1436+GBJ1486+#REF!+GBJ1502+#REF!+#REF!+#REF!</f>
        <v>#REF!</v>
      </c>
      <c r="GBK1219" s="241" t="s">
        <v>38</v>
      </c>
      <c r="GBL1219" s="242" t="s">
        <v>25</v>
      </c>
      <c r="GBM1219" s="243">
        <v>7</v>
      </c>
      <c r="GBN1219" s="243">
        <v>2</v>
      </c>
      <c r="GBO1219" s="244" t="s">
        <v>236</v>
      </c>
      <c r="GBP1219" s="245">
        <v>119</v>
      </c>
      <c r="GBQ1219" s="246">
        <v>213</v>
      </c>
      <c r="GBR1219" s="247" t="e">
        <f>GBR1252+GBR1278+GBR1309+GBR1325+GBR1347+GBR1379+GBR1395+GBR1416+GBR1436+GBR1486+#REF!+GBR1502+#REF!+#REF!+#REF!</f>
        <v>#REF!</v>
      </c>
      <c r="GBS1219" s="241" t="s">
        <v>38</v>
      </c>
      <c r="GBT1219" s="242" t="s">
        <v>25</v>
      </c>
      <c r="GBU1219" s="243">
        <v>7</v>
      </c>
      <c r="GBV1219" s="243">
        <v>2</v>
      </c>
      <c r="GBW1219" s="244" t="s">
        <v>236</v>
      </c>
      <c r="GBX1219" s="245">
        <v>119</v>
      </c>
      <c r="GBY1219" s="246">
        <v>213</v>
      </c>
      <c r="GBZ1219" s="247" t="e">
        <f>GBZ1252+GBZ1278+GBZ1309+GBZ1325+GBZ1347+GBZ1379+GBZ1395+GBZ1416+GBZ1436+GBZ1486+#REF!+GBZ1502+#REF!+#REF!+#REF!</f>
        <v>#REF!</v>
      </c>
      <c r="GCA1219" s="241" t="s">
        <v>38</v>
      </c>
      <c r="GCB1219" s="242" t="s">
        <v>25</v>
      </c>
      <c r="GCC1219" s="243">
        <v>7</v>
      </c>
      <c r="GCD1219" s="243">
        <v>2</v>
      </c>
      <c r="GCE1219" s="244" t="s">
        <v>236</v>
      </c>
      <c r="GCF1219" s="245">
        <v>119</v>
      </c>
      <c r="GCG1219" s="246">
        <v>213</v>
      </c>
      <c r="GCH1219" s="247" t="e">
        <f>GCH1252+GCH1278+GCH1309+GCH1325+GCH1347+GCH1379+GCH1395+GCH1416+GCH1436+GCH1486+#REF!+GCH1502+#REF!+#REF!+#REF!</f>
        <v>#REF!</v>
      </c>
      <c r="GCI1219" s="241" t="s">
        <v>38</v>
      </c>
      <c r="GCJ1219" s="242" t="s">
        <v>25</v>
      </c>
      <c r="GCK1219" s="243">
        <v>7</v>
      </c>
      <c r="GCL1219" s="243">
        <v>2</v>
      </c>
      <c r="GCM1219" s="244" t="s">
        <v>236</v>
      </c>
      <c r="GCN1219" s="245">
        <v>119</v>
      </c>
      <c r="GCO1219" s="246">
        <v>213</v>
      </c>
      <c r="GCP1219" s="247" t="e">
        <f>GCP1252+GCP1278+GCP1309+GCP1325+GCP1347+GCP1379+GCP1395+GCP1416+GCP1436+GCP1486+#REF!+GCP1502+#REF!+#REF!+#REF!</f>
        <v>#REF!</v>
      </c>
      <c r="GCQ1219" s="241" t="s">
        <v>38</v>
      </c>
      <c r="GCR1219" s="242" t="s">
        <v>25</v>
      </c>
      <c r="GCS1219" s="243">
        <v>7</v>
      </c>
      <c r="GCT1219" s="243">
        <v>2</v>
      </c>
      <c r="GCU1219" s="244" t="s">
        <v>236</v>
      </c>
      <c r="GCV1219" s="245">
        <v>119</v>
      </c>
      <c r="GCW1219" s="246">
        <v>213</v>
      </c>
      <c r="GCX1219" s="247" t="e">
        <f>GCX1252+GCX1278+GCX1309+GCX1325+GCX1347+GCX1379+GCX1395+GCX1416+GCX1436+GCX1486+#REF!+GCX1502+#REF!+#REF!+#REF!</f>
        <v>#REF!</v>
      </c>
      <c r="GCY1219" s="241" t="s">
        <v>38</v>
      </c>
      <c r="GCZ1219" s="242" t="s">
        <v>25</v>
      </c>
      <c r="GDA1219" s="243">
        <v>7</v>
      </c>
      <c r="GDB1219" s="243">
        <v>2</v>
      </c>
      <c r="GDC1219" s="244" t="s">
        <v>236</v>
      </c>
      <c r="GDD1219" s="245">
        <v>119</v>
      </c>
      <c r="GDE1219" s="246">
        <v>213</v>
      </c>
      <c r="GDF1219" s="247" t="e">
        <f>GDF1252+GDF1278+GDF1309+GDF1325+GDF1347+GDF1379+GDF1395+GDF1416+GDF1436+GDF1486+#REF!+GDF1502+#REF!+#REF!+#REF!</f>
        <v>#REF!</v>
      </c>
      <c r="GDG1219" s="241" t="s">
        <v>38</v>
      </c>
      <c r="GDH1219" s="242" t="s">
        <v>25</v>
      </c>
      <c r="GDI1219" s="243">
        <v>7</v>
      </c>
      <c r="GDJ1219" s="243">
        <v>2</v>
      </c>
      <c r="GDK1219" s="244" t="s">
        <v>236</v>
      </c>
      <c r="GDL1219" s="245">
        <v>119</v>
      </c>
      <c r="GDM1219" s="246">
        <v>213</v>
      </c>
      <c r="GDN1219" s="247" t="e">
        <f>GDN1252+GDN1278+GDN1309+GDN1325+GDN1347+GDN1379+GDN1395+GDN1416+GDN1436+GDN1486+#REF!+GDN1502+#REF!+#REF!+#REF!</f>
        <v>#REF!</v>
      </c>
      <c r="GDO1219" s="241" t="s">
        <v>38</v>
      </c>
      <c r="GDP1219" s="242" t="s">
        <v>25</v>
      </c>
      <c r="GDQ1219" s="243">
        <v>7</v>
      </c>
      <c r="GDR1219" s="243">
        <v>2</v>
      </c>
      <c r="GDS1219" s="244" t="s">
        <v>236</v>
      </c>
      <c r="GDT1219" s="245">
        <v>119</v>
      </c>
      <c r="GDU1219" s="246">
        <v>213</v>
      </c>
      <c r="GDV1219" s="247" t="e">
        <f>GDV1252+GDV1278+GDV1309+GDV1325+GDV1347+GDV1379+GDV1395+GDV1416+GDV1436+GDV1486+#REF!+GDV1502+#REF!+#REF!+#REF!</f>
        <v>#REF!</v>
      </c>
      <c r="GDW1219" s="241" t="s">
        <v>38</v>
      </c>
      <c r="GDX1219" s="242" t="s">
        <v>25</v>
      </c>
      <c r="GDY1219" s="243">
        <v>7</v>
      </c>
      <c r="GDZ1219" s="243">
        <v>2</v>
      </c>
      <c r="GEA1219" s="244" t="s">
        <v>236</v>
      </c>
      <c r="GEB1219" s="245">
        <v>119</v>
      </c>
      <c r="GEC1219" s="246">
        <v>213</v>
      </c>
      <c r="GED1219" s="247" t="e">
        <f>GED1252+GED1278+GED1309+GED1325+GED1347+GED1379+GED1395+GED1416+GED1436+GED1486+#REF!+GED1502+#REF!+#REF!+#REF!</f>
        <v>#REF!</v>
      </c>
      <c r="GEE1219" s="241" t="s">
        <v>38</v>
      </c>
      <c r="GEF1219" s="242" t="s">
        <v>25</v>
      </c>
      <c r="GEG1219" s="243">
        <v>7</v>
      </c>
      <c r="GEH1219" s="243">
        <v>2</v>
      </c>
      <c r="GEI1219" s="244" t="s">
        <v>236</v>
      </c>
      <c r="GEJ1219" s="245">
        <v>119</v>
      </c>
      <c r="GEK1219" s="246">
        <v>213</v>
      </c>
      <c r="GEL1219" s="247" t="e">
        <f>GEL1252+GEL1278+GEL1309+GEL1325+GEL1347+GEL1379+GEL1395+GEL1416+GEL1436+GEL1486+#REF!+GEL1502+#REF!+#REF!+#REF!</f>
        <v>#REF!</v>
      </c>
      <c r="GEM1219" s="241" t="s">
        <v>38</v>
      </c>
      <c r="GEN1219" s="242" t="s">
        <v>25</v>
      </c>
      <c r="GEO1219" s="243">
        <v>7</v>
      </c>
      <c r="GEP1219" s="243">
        <v>2</v>
      </c>
      <c r="GEQ1219" s="244" t="s">
        <v>236</v>
      </c>
      <c r="GER1219" s="245">
        <v>119</v>
      </c>
      <c r="GES1219" s="246">
        <v>213</v>
      </c>
      <c r="GET1219" s="247" t="e">
        <f>GET1252+GET1278+GET1309+GET1325+GET1347+GET1379+GET1395+GET1416+GET1436+GET1486+#REF!+GET1502+#REF!+#REF!+#REF!</f>
        <v>#REF!</v>
      </c>
      <c r="GEU1219" s="241" t="s">
        <v>38</v>
      </c>
      <c r="GEV1219" s="242" t="s">
        <v>25</v>
      </c>
      <c r="GEW1219" s="243">
        <v>7</v>
      </c>
      <c r="GEX1219" s="243">
        <v>2</v>
      </c>
      <c r="GEY1219" s="244" t="s">
        <v>236</v>
      </c>
      <c r="GEZ1219" s="245">
        <v>119</v>
      </c>
      <c r="GFA1219" s="246">
        <v>213</v>
      </c>
      <c r="GFB1219" s="247" t="e">
        <f>GFB1252+GFB1278+GFB1309+GFB1325+GFB1347+GFB1379+GFB1395+GFB1416+GFB1436+GFB1486+#REF!+GFB1502+#REF!+#REF!+#REF!</f>
        <v>#REF!</v>
      </c>
      <c r="GFC1219" s="241" t="s">
        <v>38</v>
      </c>
      <c r="GFD1219" s="242" t="s">
        <v>25</v>
      </c>
      <c r="GFE1219" s="243">
        <v>7</v>
      </c>
      <c r="GFF1219" s="243">
        <v>2</v>
      </c>
      <c r="GFG1219" s="244" t="s">
        <v>236</v>
      </c>
      <c r="GFH1219" s="245">
        <v>119</v>
      </c>
      <c r="GFI1219" s="246">
        <v>213</v>
      </c>
      <c r="GFJ1219" s="247" t="e">
        <f>GFJ1252+GFJ1278+GFJ1309+GFJ1325+GFJ1347+GFJ1379+GFJ1395+GFJ1416+GFJ1436+GFJ1486+#REF!+GFJ1502+#REF!+#REF!+#REF!</f>
        <v>#REF!</v>
      </c>
      <c r="GFK1219" s="241" t="s">
        <v>38</v>
      </c>
      <c r="GFL1219" s="242" t="s">
        <v>25</v>
      </c>
      <c r="GFM1219" s="243">
        <v>7</v>
      </c>
      <c r="GFN1219" s="243">
        <v>2</v>
      </c>
      <c r="GFO1219" s="244" t="s">
        <v>236</v>
      </c>
      <c r="GFP1219" s="245">
        <v>119</v>
      </c>
      <c r="GFQ1219" s="246">
        <v>213</v>
      </c>
      <c r="GFR1219" s="247" t="e">
        <f>GFR1252+GFR1278+GFR1309+GFR1325+GFR1347+GFR1379+GFR1395+GFR1416+GFR1436+GFR1486+#REF!+GFR1502+#REF!+#REF!+#REF!</f>
        <v>#REF!</v>
      </c>
      <c r="GFS1219" s="241" t="s">
        <v>38</v>
      </c>
      <c r="GFT1219" s="242" t="s">
        <v>25</v>
      </c>
      <c r="GFU1219" s="243">
        <v>7</v>
      </c>
      <c r="GFV1219" s="243">
        <v>2</v>
      </c>
      <c r="GFW1219" s="244" t="s">
        <v>236</v>
      </c>
      <c r="GFX1219" s="245">
        <v>119</v>
      </c>
      <c r="GFY1219" s="246">
        <v>213</v>
      </c>
      <c r="GFZ1219" s="247" t="e">
        <f>GFZ1252+GFZ1278+GFZ1309+GFZ1325+GFZ1347+GFZ1379+GFZ1395+GFZ1416+GFZ1436+GFZ1486+#REF!+GFZ1502+#REF!+#REF!+#REF!</f>
        <v>#REF!</v>
      </c>
      <c r="GGA1219" s="241" t="s">
        <v>38</v>
      </c>
      <c r="GGB1219" s="242" t="s">
        <v>25</v>
      </c>
      <c r="GGC1219" s="243">
        <v>7</v>
      </c>
      <c r="GGD1219" s="243">
        <v>2</v>
      </c>
      <c r="GGE1219" s="244" t="s">
        <v>236</v>
      </c>
      <c r="GGF1219" s="245">
        <v>119</v>
      </c>
      <c r="GGG1219" s="246">
        <v>213</v>
      </c>
      <c r="GGH1219" s="247" t="e">
        <f>GGH1252+GGH1278+GGH1309+GGH1325+GGH1347+GGH1379+GGH1395+GGH1416+GGH1436+GGH1486+#REF!+GGH1502+#REF!+#REF!+#REF!</f>
        <v>#REF!</v>
      </c>
      <c r="GGI1219" s="241" t="s">
        <v>38</v>
      </c>
      <c r="GGJ1219" s="242" t="s">
        <v>25</v>
      </c>
      <c r="GGK1219" s="243">
        <v>7</v>
      </c>
      <c r="GGL1219" s="243">
        <v>2</v>
      </c>
      <c r="GGM1219" s="244" t="s">
        <v>236</v>
      </c>
      <c r="GGN1219" s="245">
        <v>119</v>
      </c>
      <c r="GGO1219" s="246">
        <v>213</v>
      </c>
      <c r="GGP1219" s="247" t="e">
        <f>GGP1252+GGP1278+GGP1309+GGP1325+GGP1347+GGP1379+GGP1395+GGP1416+GGP1436+GGP1486+#REF!+GGP1502+#REF!+#REF!+#REF!</f>
        <v>#REF!</v>
      </c>
      <c r="GGQ1219" s="241" t="s">
        <v>38</v>
      </c>
      <c r="GGR1219" s="242" t="s">
        <v>25</v>
      </c>
      <c r="GGS1219" s="243">
        <v>7</v>
      </c>
      <c r="GGT1219" s="243">
        <v>2</v>
      </c>
      <c r="GGU1219" s="244" t="s">
        <v>236</v>
      </c>
      <c r="GGV1219" s="245">
        <v>119</v>
      </c>
      <c r="GGW1219" s="246">
        <v>213</v>
      </c>
      <c r="GGX1219" s="247" t="e">
        <f>GGX1252+GGX1278+GGX1309+GGX1325+GGX1347+GGX1379+GGX1395+GGX1416+GGX1436+GGX1486+#REF!+GGX1502+#REF!+#REF!+#REF!</f>
        <v>#REF!</v>
      </c>
      <c r="GGY1219" s="241" t="s">
        <v>38</v>
      </c>
      <c r="GGZ1219" s="242" t="s">
        <v>25</v>
      </c>
      <c r="GHA1219" s="243">
        <v>7</v>
      </c>
      <c r="GHB1219" s="243">
        <v>2</v>
      </c>
      <c r="GHC1219" s="244" t="s">
        <v>236</v>
      </c>
      <c r="GHD1219" s="245">
        <v>119</v>
      </c>
      <c r="GHE1219" s="246">
        <v>213</v>
      </c>
      <c r="GHF1219" s="247" t="e">
        <f>GHF1252+GHF1278+GHF1309+GHF1325+GHF1347+GHF1379+GHF1395+GHF1416+GHF1436+GHF1486+#REF!+GHF1502+#REF!+#REF!+#REF!</f>
        <v>#REF!</v>
      </c>
      <c r="GHG1219" s="241" t="s">
        <v>38</v>
      </c>
      <c r="GHH1219" s="242" t="s">
        <v>25</v>
      </c>
      <c r="GHI1219" s="243">
        <v>7</v>
      </c>
      <c r="GHJ1219" s="243">
        <v>2</v>
      </c>
      <c r="GHK1219" s="244" t="s">
        <v>236</v>
      </c>
      <c r="GHL1219" s="245">
        <v>119</v>
      </c>
      <c r="GHM1219" s="246">
        <v>213</v>
      </c>
      <c r="GHN1219" s="247" t="e">
        <f>GHN1252+GHN1278+GHN1309+GHN1325+GHN1347+GHN1379+GHN1395+GHN1416+GHN1436+GHN1486+#REF!+GHN1502+#REF!+#REF!+#REF!</f>
        <v>#REF!</v>
      </c>
      <c r="GHO1219" s="241" t="s">
        <v>38</v>
      </c>
      <c r="GHP1219" s="242" t="s">
        <v>25</v>
      </c>
      <c r="GHQ1219" s="243">
        <v>7</v>
      </c>
      <c r="GHR1219" s="243">
        <v>2</v>
      </c>
      <c r="GHS1219" s="244" t="s">
        <v>236</v>
      </c>
      <c r="GHT1219" s="245">
        <v>119</v>
      </c>
      <c r="GHU1219" s="246">
        <v>213</v>
      </c>
      <c r="GHV1219" s="247" t="e">
        <f>GHV1252+GHV1278+GHV1309+GHV1325+GHV1347+GHV1379+GHV1395+GHV1416+GHV1436+GHV1486+#REF!+GHV1502+#REF!+#REF!+#REF!</f>
        <v>#REF!</v>
      </c>
      <c r="GHW1219" s="241" t="s">
        <v>38</v>
      </c>
      <c r="GHX1219" s="242" t="s">
        <v>25</v>
      </c>
      <c r="GHY1219" s="243">
        <v>7</v>
      </c>
      <c r="GHZ1219" s="243">
        <v>2</v>
      </c>
      <c r="GIA1219" s="244" t="s">
        <v>236</v>
      </c>
      <c r="GIB1219" s="245">
        <v>119</v>
      </c>
      <c r="GIC1219" s="246">
        <v>213</v>
      </c>
      <c r="GID1219" s="247" t="e">
        <f>GID1252+GID1278+GID1309+GID1325+GID1347+GID1379+GID1395+GID1416+GID1436+GID1486+#REF!+GID1502+#REF!+#REF!+#REF!</f>
        <v>#REF!</v>
      </c>
      <c r="GIE1219" s="241" t="s">
        <v>38</v>
      </c>
      <c r="GIF1219" s="242" t="s">
        <v>25</v>
      </c>
      <c r="GIG1219" s="243">
        <v>7</v>
      </c>
      <c r="GIH1219" s="243">
        <v>2</v>
      </c>
      <c r="GII1219" s="244" t="s">
        <v>236</v>
      </c>
      <c r="GIJ1219" s="245">
        <v>119</v>
      </c>
      <c r="GIK1219" s="246">
        <v>213</v>
      </c>
      <c r="GIL1219" s="247" t="e">
        <f>GIL1252+GIL1278+GIL1309+GIL1325+GIL1347+GIL1379+GIL1395+GIL1416+GIL1436+GIL1486+#REF!+GIL1502+#REF!+#REF!+#REF!</f>
        <v>#REF!</v>
      </c>
      <c r="GIM1219" s="241" t="s">
        <v>38</v>
      </c>
      <c r="GIN1219" s="242" t="s">
        <v>25</v>
      </c>
      <c r="GIO1219" s="243">
        <v>7</v>
      </c>
      <c r="GIP1219" s="243">
        <v>2</v>
      </c>
      <c r="GIQ1219" s="244" t="s">
        <v>236</v>
      </c>
      <c r="GIR1219" s="245">
        <v>119</v>
      </c>
      <c r="GIS1219" s="246">
        <v>213</v>
      </c>
      <c r="GIT1219" s="247" t="e">
        <f>GIT1252+GIT1278+GIT1309+GIT1325+GIT1347+GIT1379+GIT1395+GIT1416+GIT1436+GIT1486+#REF!+GIT1502+#REF!+#REF!+#REF!</f>
        <v>#REF!</v>
      </c>
      <c r="GIU1219" s="241" t="s">
        <v>38</v>
      </c>
      <c r="GIV1219" s="242" t="s">
        <v>25</v>
      </c>
      <c r="GIW1219" s="243">
        <v>7</v>
      </c>
      <c r="GIX1219" s="243">
        <v>2</v>
      </c>
      <c r="GIY1219" s="244" t="s">
        <v>236</v>
      </c>
      <c r="GIZ1219" s="245">
        <v>119</v>
      </c>
      <c r="GJA1219" s="246">
        <v>213</v>
      </c>
      <c r="GJB1219" s="247" t="e">
        <f>GJB1252+GJB1278+GJB1309+GJB1325+GJB1347+GJB1379+GJB1395+GJB1416+GJB1436+GJB1486+#REF!+GJB1502+#REF!+#REF!+#REF!</f>
        <v>#REF!</v>
      </c>
      <c r="GJC1219" s="241" t="s">
        <v>38</v>
      </c>
      <c r="GJD1219" s="242" t="s">
        <v>25</v>
      </c>
      <c r="GJE1219" s="243">
        <v>7</v>
      </c>
      <c r="GJF1219" s="243">
        <v>2</v>
      </c>
      <c r="GJG1219" s="244" t="s">
        <v>236</v>
      </c>
      <c r="GJH1219" s="245">
        <v>119</v>
      </c>
      <c r="GJI1219" s="246">
        <v>213</v>
      </c>
      <c r="GJJ1219" s="247" t="e">
        <f>GJJ1252+GJJ1278+GJJ1309+GJJ1325+GJJ1347+GJJ1379+GJJ1395+GJJ1416+GJJ1436+GJJ1486+#REF!+GJJ1502+#REF!+#REF!+#REF!</f>
        <v>#REF!</v>
      </c>
      <c r="GJK1219" s="241" t="s">
        <v>38</v>
      </c>
      <c r="GJL1219" s="242" t="s">
        <v>25</v>
      </c>
      <c r="GJM1219" s="243">
        <v>7</v>
      </c>
      <c r="GJN1219" s="243">
        <v>2</v>
      </c>
      <c r="GJO1219" s="244" t="s">
        <v>236</v>
      </c>
      <c r="GJP1219" s="245">
        <v>119</v>
      </c>
      <c r="GJQ1219" s="246">
        <v>213</v>
      </c>
      <c r="GJR1219" s="247" t="e">
        <f>GJR1252+GJR1278+GJR1309+GJR1325+GJR1347+GJR1379+GJR1395+GJR1416+GJR1436+GJR1486+#REF!+GJR1502+#REF!+#REF!+#REF!</f>
        <v>#REF!</v>
      </c>
      <c r="GJS1219" s="241" t="s">
        <v>38</v>
      </c>
      <c r="GJT1219" s="242" t="s">
        <v>25</v>
      </c>
      <c r="GJU1219" s="243">
        <v>7</v>
      </c>
      <c r="GJV1219" s="243">
        <v>2</v>
      </c>
      <c r="GJW1219" s="244" t="s">
        <v>236</v>
      </c>
      <c r="GJX1219" s="245">
        <v>119</v>
      </c>
      <c r="GJY1219" s="246">
        <v>213</v>
      </c>
      <c r="GJZ1219" s="247" t="e">
        <f>GJZ1252+GJZ1278+GJZ1309+GJZ1325+GJZ1347+GJZ1379+GJZ1395+GJZ1416+GJZ1436+GJZ1486+#REF!+GJZ1502+#REF!+#REF!+#REF!</f>
        <v>#REF!</v>
      </c>
      <c r="GKA1219" s="241" t="s">
        <v>38</v>
      </c>
      <c r="GKB1219" s="242" t="s">
        <v>25</v>
      </c>
      <c r="GKC1219" s="243">
        <v>7</v>
      </c>
      <c r="GKD1219" s="243">
        <v>2</v>
      </c>
      <c r="GKE1219" s="244" t="s">
        <v>236</v>
      </c>
      <c r="GKF1219" s="245">
        <v>119</v>
      </c>
      <c r="GKG1219" s="246">
        <v>213</v>
      </c>
      <c r="GKH1219" s="247" t="e">
        <f>GKH1252+GKH1278+GKH1309+GKH1325+GKH1347+GKH1379+GKH1395+GKH1416+GKH1436+GKH1486+#REF!+GKH1502+#REF!+#REF!+#REF!</f>
        <v>#REF!</v>
      </c>
      <c r="GKI1219" s="241" t="s">
        <v>38</v>
      </c>
      <c r="GKJ1219" s="242" t="s">
        <v>25</v>
      </c>
      <c r="GKK1219" s="243">
        <v>7</v>
      </c>
      <c r="GKL1219" s="243">
        <v>2</v>
      </c>
      <c r="GKM1219" s="244" t="s">
        <v>236</v>
      </c>
      <c r="GKN1219" s="245">
        <v>119</v>
      </c>
      <c r="GKO1219" s="246">
        <v>213</v>
      </c>
      <c r="GKP1219" s="247" t="e">
        <f>GKP1252+GKP1278+GKP1309+GKP1325+GKP1347+GKP1379+GKP1395+GKP1416+GKP1436+GKP1486+#REF!+GKP1502+#REF!+#REF!+#REF!</f>
        <v>#REF!</v>
      </c>
      <c r="GKQ1219" s="241" t="s">
        <v>38</v>
      </c>
      <c r="GKR1219" s="242" t="s">
        <v>25</v>
      </c>
      <c r="GKS1219" s="243">
        <v>7</v>
      </c>
      <c r="GKT1219" s="243">
        <v>2</v>
      </c>
      <c r="GKU1219" s="244" t="s">
        <v>236</v>
      </c>
      <c r="GKV1219" s="245">
        <v>119</v>
      </c>
      <c r="GKW1219" s="246">
        <v>213</v>
      </c>
      <c r="GKX1219" s="247" t="e">
        <f>GKX1252+GKX1278+GKX1309+GKX1325+GKX1347+GKX1379+GKX1395+GKX1416+GKX1436+GKX1486+#REF!+GKX1502+#REF!+#REF!+#REF!</f>
        <v>#REF!</v>
      </c>
      <c r="GKY1219" s="241" t="s">
        <v>38</v>
      </c>
      <c r="GKZ1219" s="242" t="s">
        <v>25</v>
      </c>
      <c r="GLA1219" s="243">
        <v>7</v>
      </c>
      <c r="GLB1219" s="243">
        <v>2</v>
      </c>
      <c r="GLC1219" s="244" t="s">
        <v>236</v>
      </c>
      <c r="GLD1219" s="245">
        <v>119</v>
      </c>
      <c r="GLE1219" s="246">
        <v>213</v>
      </c>
      <c r="GLF1219" s="247" t="e">
        <f>GLF1252+GLF1278+GLF1309+GLF1325+GLF1347+GLF1379+GLF1395+GLF1416+GLF1436+GLF1486+#REF!+GLF1502+#REF!+#REF!+#REF!</f>
        <v>#REF!</v>
      </c>
      <c r="GLG1219" s="241" t="s">
        <v>38</v>
      </c>
      <c r="GLH1219" s="242" t="s">
        <v>25</v>
      </c>
      <c r="GLI1219" s="243">
        <v>7</v>
      </c>
      <c r="GLJ1219" s="243">
        <v>2</v>
      </c>
      <c r="GLK1219" s="244" t="s">
        <v>236</v>
      </c>
      <c r="GLL1219" s="245">
        <v>119</v>
      </c>
      <c r="GLM1219" s="246">
        <v>213</v>
      </c>
      <c r="GLN1219" s="247" t="e">
        <f>GLN1252+GLN1278+GLN1309+GLN1325+GLN1347+GLN1379+GLN1395+GLN1416+GLN1436+GLN1486+#REF!+GLN1502+#REF!+#REF!+#REF!</f>
        <v>#REF!</v>
      </c>
      <c r="GLO1219" s="241" t="s">
        <v>38</v>
      </c>
      <c r="GLP1219" s="242" t="s">
        <v>25</v>
      </c>
      <c r="GLQ1219" s="243">
        <v>7</v>
      </c>
      <c r="GLR1219" s="243">
        <v>2</v>
      </c>
      <c r="GLS1219" s="244" t="s">
        <v>236</v>
      </c>
      <c r="GLT1219" s="245">
        <v>119</v>
      </c>
      <c r="GLU1219" s="246">
        <v>213</v>
      </c>
      <c r="GLV1219" s="247" t="e">
        <f>GLV1252+GLV1278+GLV1309+GLV1325+GLV1347+GLV1379+GLV1395+GLV1416+GLV1436+GLV1486+#REF!+GLV1502+#REF!+#REF!+#REF!</f>
        <v>#REF!</v>
      </c>
      <c r="GLW1219" s="241" t="s">
        <v>38</v>
      </c>
      <c r="GLX1219" s="242" t="s">
        <v>25</v>
      </c>
      <c r="GLY1219" s="243">
        <v>7</v>
      </c>
      <c r="GLZ1219" s="243">
        <v>2</v>
      </c>
      <c r="GMA1219" s="244" t="s">
        <v>236</v>
      </c>
      <c r="GMB1219" s="245">
        <v>119</v>
      </c>
      <c r="GMC1219" s="246">
        <v>213</v>
      </c>
      <c r="GMD1219" s="247" t="e">
        <f>GMD1252+GMD1278+GMD1309+GMD1325+GMD1347+GMD1379+GMD1395+GMD1416+GMD1436+GMD1486+#REF!+GMD1502+#REF!+#REF!+#REF!</f>
        <v>#REF!</v>
      </c>
      <c r="GME1219" s="241" t="s">
        <v>38</v>
      </c>
      <c r="GMF1219" s="242" t="s">
        <v>25</v>
      </c>
      <c r="GMG1219" s="243">
        <v>7</v>
      </c>
      <c r="GMH1219" s="243">
        <v>2</v>
      </c>
      <c r="GMI1219" s="244" t="s">
        <v>236</v>
      </c>
      <c r="GMJ1219" s="245">
        <v>119</v>
      </c>
      <c r="GMK1219" s="246">
        <v>213</v>
      </c>
      <c r="GML1219" s="247" t="e">
        <f>GML1252+GML1278+GML1309+GML1325+GML1347+GML1379+GML1395+GML1416+GML1436+GML1486+#REF!+GML1502+#REF!+#REF!+#REF!</f>
        <v>#REF!</v>
      </c>
      <c r="GMM1219" s="241" t="s">
        <v>38</v>
      </c>
      <c r="GMN1219" s="242" t="s">
        <v>25</v>
      </c>
      <c r="GMO1219" s="243">
        <v>7</v>
      </c>
      <c r="GMP1219" s="243">
        <v>2</v>
      </c>
      <c r="GMQ1219" s="244" t="s">
        <v>236</v>
      </c>
      <c r="GMR1219" s="245">
        <v>119</v>
      </c>
      <c r="GMS1219" s="246">
        <v>213</v>
      </c>
      <c r="GMT1219" s="247" t="e">
        <f>GMT1252+GMT1278+GMT1309+GMT1325+GMT1347+GMT1379+GMT1395+GMT1416+GMT1436+GMT1486+#REF!+GMT1502+#REF!+#REF!+#REF!</f>
        <v>#REF!</v>
      </c>
      <c r="GMU1219" s="241" t="s">
        <v>38</v>
      </c>
      <c r="GMV1219" s="242" t="s">
        <v>25</v>
      </c>
      <c r="GMW1219" s="243">
        <v>7</v>
      </c>
      <c r="GMX1219" s="243">
        <v>2</v>
      </c>
      <c r="GMY1219" s="244" t="s">
        <v>236</v>
      </c>
      <c r="GMZ1219" s="245">
        <v>119</v>
      </c>
      <c r="GNA1219" s="246">
        <v>213</v>
      </c>
      <c r="GNB1219" s="247" t="e">
        <f>GNB1252+GNB1278+GNB1309+GNB1325+GNB1347+GNB1379+GNB1395+GNB1416+GNB1436+GNB1486+#REF!+GNB1502+#REF!+#REF!+#REF!</f>
        <v>#REF!</v>
      </c>
      <c r="GNC1219" s="241" t="s">
        <v>38</v>
      </c>
      <c r="GND1219" s="242" t="s">
        <v>25</v>
      </c>
      <c r="GNE1219" s="243">
        <v>7</v>
      </c>
      <c r="GNF1219" s="243">
        <v>2</v>
      </c>
      <c r="GNG1219" s="244" t="s">
        <v>236</v>
      </c>
      <c r="GNH1219" s="245">
        <v>119</v>
      </c>
      <c r="GNI1219" s="246">
        <v>213</v>
      </c>
      <c r="GNJ1219" s="247" t="e">
        <f>GNJ1252+GNJ1278+GNJ1309+GNJ1325+GNJ1347+GNJ1379+GNJ1395+GNJ1416+GNJ1436+GNJ1486+#REF!+GNJ1502+#REF!+#REF!+#REF!</f>
        <v>#REF!</v>
      </c>
      <c r="GNK1219" s="241" t="s">
        <v>38</v>
      </c>
      <c r="GNL1219" s="242" t="s">
        <v>25</v>
      </c>
      <c r="GNM1219" s="243">
        <v>7</v>
      </c>
      <c r="GNN1219" s="243">
        <v>2</v>
      </c>
      <c r="GNO1219" s="244" t="s">
        <v>236</v>
      </c>
      <c r="GNP1219" s="245">
        <v>119</v>
      </c>
      <c r="GNQ1219" s="246">
        <v>213</v>
      </c>
      <c r="GNR1219" s="247" t="e">
        <f>GNR1252+GNR1278+GNR1309+GNR1325+GNR1347+GNR1379+GNR1395+GNR1416+GNR1436+GNR1486+#REF!+GNR1502+#REF!+#REF!+#REF!</f>
        <v>#REF!</v>
      </c>
      <c r="GNS1219" s="241" t="s">
        <v>38</v>
      </c>
      <c r="GNT1219" s="242" t="s">
        <v>25</v>
      </c>
      <c r="GNU1219" s="243">
        <v>7</v>
      </c>
      <c r="GNV1219" s="243">
        <v>2</v>
      </c>
      <c r="GNW1219" s="244" t="s">
        <v>236</v>
      </c>
      <c r="GNX1219" s="245">
        <v>119</v>
      </c>
      <c r="GNY1219" s="246">
        <v>213</v>
      </c>
      <c r="GNZ1219" s="247" t="e">
        <f>GNZ1252+GNZ1278+GNZ1309+GNZ1325+GNZ1347+GNZ1379+GNZ1395+GNZ1416+GNZ1436+GNZ1486+#REF!+GNZ1502+#REF!+#REF!+#REF!</f>
        <v>#REF!</v>
      </c>
      <c r="GOA1219" s="241" t="s">
        <v>38</v>
      </c>
      <c r="GOB1219" s="242" t="s">
        <v>25</v>
      </c>
      <c r="GOC1219" s="243">
        <v>7</v>
      </c>
      <c r="GOD1219" s="243">
        <v>2</v>
      </c>
      <c r="GOE1219" s="244" t="s">
        <v>236</v>
      </c>
      <c r="GOF1219" s="245">
        <v>119</v>
      </c>
      <c r="GOG1219" s="246">
        <v>213</v>
      </c>
      <c r="GOH1219" s="247" t="e">
        <f>GOH1252+GOH1278+GOH1309+GOH1325+GOH1347+GOH1379+GOH1395+GOH1416+GOH1436+GOH1486+#REF!+GOH1502+#REF!+#REF!+#REF!</f>
        <v>#REF!</v>
      </c>
      <c r="GOI1219" s="241" t="s">
        <v>38</v>
      </c>
      <c r="GOJ1219" s="242" t="s">
        <v>25</v>
      </c>
      <c r="GOK1219" s="243">
        <v>7</v>
      </c>
      <c r="GOL1219" s="243">
        <v>2</v>
      </c>
      <c r="GOM1219" s="244" t="s">
        <v>236</v>
      </c>
      <c r="GON1219" s="245">
        <v>119</v>
      </c>
      <c r="GOO1219" s="246">
        <v>213</v>
      </c>
      <c r="GOP1219" s="247" t="e">
        <f>GOP1252+GOP1278+GOP1309+GOP1325+GOP1347+GOP1379+GOP1395+GOP1416+GOP1436+GOP1486+#REF!+GOP1502+#REF!+#REF!+#REF!</f>
        <v>#REF!</v>
      </c>
      <c r="GOQ1219" s="241" t="s">
        <v>38</v>
      </c>
      <c r="GOR1219" s="242" t="s">
        <v>25</v>
      </c>
      <c r="GOS1219" s="243">
        <v>7</v>
      </c>
      <c r="GOT1219" s="243">
        <v>2</v>
      </c>
      <c r="GOU1219" s="244" t="s">
        <v>236</v>
      </c>
      <c r="GOV1219" s="245">
        <v>119</v>
      </c>
      <c r="GOW1219" s="246">
        <v>213</v>
      </c>
      <c r="GOX1219" s="247" t="e">
        <f>GOX1252+GOX1278+GOX1309+GOX1325+GOX1347+GOX1379+GOX1395+GOX1416+GOX1436+GOX1486+#REF!+GOX1502+#REF!+#REF!+#REF!</f>
        <v>#REF!</v>
      </c>
      <c r="GOY1219" s="241" t="s">
        <v>38</v>
      </c>
      <c r="GOZ1219" s="242" t="s">
        <v>25</v>
      </c>
      <c r="GPA1219" s="243">
        <v>7</v>
      </c>
      <c r="GPB1219" s="243">
        <v>2</v>
      </c>
      <c r="GPC1219" s="244" t="s">
        <v>236</v>
      </c>
      <c r="GPD1219" s="245">
        <v>119</v>
      </c>
      <c r="GPE1219" s="246">
        <v>213</v>
      </c>
      <c r="GPF1219" s="247" t="e">
        <f>GPF1252+GPF1278+GPF1309+GPF1325+GPF1347+GPF1379+GPF1395+GPF1416+GPF1436+GPF1486+#REF!+GPF1502+#REF!+#REF!+#REF!</f>
        <v>#REF!</v>
      </c>
      <c r="GPG1219" s="241" t="s">
        <v>38</v>
      </c>
      <c r="GPH1219" s="242" t="s">
        <v>25</v>
      </c>
      <c r="GPI1219" s="243">
        <v>7</v>
      </c>
      <c r="GPJ1219" s="243">
        <v>2</v>
      </c>
      <c r="GPK1219" s="244" t="s">
        <v>236</v>
      </c>
      <c r="GPL1219" s="245">
        <v>119</v>
      </c>
      <c r="GPM1219" s="246">
        <v>213</v>
      </c>
      <c r="GPN1219" s="247" t="e">
        <f>GPN1252+GPN1278+GPN1309+GPN1325+GPN1347+GPN1379+GPN1395+GPN1416+GPN1436+GPN1486+#REF!+GPN1502+#REF!+#REF!+#REF!</f>
        <v>#REF!</v>
      </c>
      <c r="GPO1219" s="241" t="s">
        <v>38</v>
      </c>
      <c r="GPP1219" s="242" t="s">
        <v>25</v>
      </c>
      <c r="GPQ1219" s="243">
        <v>7</v>
      </c>
      <c r="GPR1219" s="243">
        <v>2</v>
      </c>
      <c r="GPS1219" s="244" t="s">
        <v>236</v>
      </c>
      <c r="GPT1219" s="245">
        <v>119</v>
      </c>
      <c r="GPU1219" s="246">
        <v>213</v>
      </c>
      <c r="GPV1219" s="247" t="e">
        <f>GPV1252+GPV1278+GPV1309+GPV1325+GPV1347+GPV1379+GPV1395+GPV1416+GPV1436+GPV1486+#REF!+GPV1502+#REF!+#REF!+#REF!</f>
        <v>#REF!</v>
      </c>
      <c r="GPW1219" s="241" t="s">
        <v>38</v>
      </c>
      <c r="GPX1219" s="242" t="s">
        <v>25</v>
      </c>
      <c r="GPY1219" s="243">
        <v>7</v>
      </c>
      <c r="GPZ1219" s="243">
        <v>2</v>
      </c>
      <c r="GQA1219" s="244" t="s">
        <v>236</v>
      </c>
      <c r="GQB1219" s="245">
        <v>119</v>
      </c>
      <c r="GQC1219" s="246">
        <v>213</v>
      </c>
      <c r="GQD1219" s="247" t="e">
        <f>GQD1252+GQD1278+GQD1309+GQD1325+GQD1347+GQD1379+GQD1395+GQD1416+GQD1436+GQD1486+#REF!+GQD1502+#REF!+#REF!+#REF!</f>
        <v>#REF!</v>
      </c>
      <c r="GQE1219" s="241" t="s">
        <v>38</v>
      </c>
      <c r="GQF1219" s="242" t="s">
        <v>25</v>
      </c>
      <c r="GQG1219" s="243">
        <v>7</v>
      </c>
      <c r="GQH1219" s="243">
        <v>2</v>
      </c>
      <c r="GQI1219" s="244" t="s">
        <v>236</v>
      </c>
      <c r="GQJ1219" s="245">
        <v>119</v>
      </c>
      <c r="GQK1219" s="246">
        <v>213</v>
      </c>
      <c r="GQL1219" s="247" t="e">
        <f>GQL1252+GQL1278+GQL1309+GQL1325+GQL1347+GQL1379+GQL1395+GQL1416+GQL1436+GQL1486+#REF!+GQL1502+#REF!+#REF!+#REF!</f>
        <v>#REF!</v>
      </c>
      <c r="GQM1219" s="241" t="s">
        <v>38</v>
      </c>
      <c r="GQN1219" s="242" t="s">
        <v>25</v>
      </c>
      <c r="GQO1219" s="243">
        <v>7</v>
      </c>
      <c r="GQP1219" s="243">
        <v>2</v>
      </c>
      <c r="GQQ1219" s="244" t="s">
        <v>236</v>
      </c>
      <c r="GQR1219" s="245">
        <v>119</v>
      </c>
      <c r="GQS1219" s="246">
        <v>213</v>
      </c>
      <c r="GQT1219" s="247" t="e">
        <f>GQT1252+GQT1278+GQT1309+GQT1325+GQT1347+GQT1379+GQT1395+GQT1416+GQT1436+GQT1486+#REF!+GQT1502+#REF!+#REF!+#REF!</f>
        <v>#REF!</v>
      </c>
      <c r="GQU1219" s="241" t="s">
        <v>38</v>
      </c>
      <c r="GQV1219" s="242" t="s">
        <v>25</v>
      </c>
      <c r="GQW1219" s="243">
        <v>7</v>
      </c>
      <c r="GQX1219" s="243">
        <v>2</v>
      </c>
      <c r="GQY1219" s="244" t="s">
        <v>236</v>
      </c>
      <c r="GQZ1219" s="245">
        <v>119</v>
      </c>
      <c r="GRA1219" s="246">
        <v>213</v>
      </c>
      <c r="GRB1219" s="247" t="e">
        <f>GRB1252+GRB1278+GRB1309+GRB1325+GRB1347+GRB1379+GRB1395+GRB1416+GRB1436+GRB1486+#REF!+GRB1502+#REF!+#REF!+#REF!</f>
        <v>#REF!</v>
      </c>
      <c r="GRC1219" s="241" t="s">
        <v>38</v>
      </c>
      <c r="GRD1219" s="242" t="s">
        <v>25</v>
      </c>
      <c r="GRE1219" s="243">
        <v>7</v>
      </c>
      <c r="GRF1219" s="243">
        <v>2</v>
      </c>
      <c r="GRG1219" s="244" t="s">
        <v>236</v>
      </c>
      <c r="GRH1219" s="245">
        <v>119</v>
      </c>
      <c r="GRI1219" s="246">
        <v>213</v>
      </c>
      <c r="GRJ1219" s="247" t="e">
        <f>GRJ1252+GRJ1278+GRJ1309+GRJ1325+GRJ1347+GRJ1379+GRJ1395+GRJ1416+GRJ1436+GRJ1486+#REF!+GRJ1502+#REF!+#REF!+#REF!</f>
        <v>#REF!</v>
      </c>
      <c r="GRK1219" s="241" t="s">
        <v>38</v>
      </c>
      <c r="GRL1219" s="242" t="s">
        <v>25</v>
      </c>
      <c r="GRM1219" s="243">
        <v>7</v>
      </c>
      <c r="GRN1219" s="243">
        <v>2</v>
      </c>
      <c r="GRO1219" s="244" t="s">
        <v>236</v>
      </c>
      <c r="GRP1219" s="245">
        <v>119</v>
      </c>
      <c r="GRQ1219" s="246">
        <v>213</v>
      </c>
      <c r="GRR1219" s="247" t="e">
        <f>GRR1252+GRR1278+GRR1309+GRR1325+GRR1347+GRR1379+GRR1395+GRR1416+GRR1436+GRR1486+#REF!+GRR1502+#REF!+#REF!+#REF!</f>
        <v>#REF!</v>
      </c>
      <c r="GRS1219" s="241" t="s">
        <v>38</v>
      </c>
      <c r="GRT1219" s="242" t="s">
        <v>25</v>
      </c>
      <c r="GRU1219" s="243">
        <v>7</v>
      </c>
      <c r="GRV1219" s="243">
        <v>2</v>
      </c>
      <c r="GRW1219" s="244" t="s">
        <v>236</v>
      </c>
      <c r="GRX1219" s="245">
        <v>119</v>
      </c>
      <c r="GRY1219" s="246">
        <v>213</v>
      </c>
      <c r="GRZ1219" s="247" t="e">
        <f>GRZ1252+GRZ1278+GRZ1309+GRZ1325+GRZ1347+GRZ1379+GRZ1395+GRZ1416+GRZ1436+GRZ1486+#REF!+GRZ1502+#REF!+#REF!+#REF!</f>
        <v>#REF!</v>
      </c>
      <c r="GSA1219" s="241" t="s">
        <v>38</v>
      </c>
      <c r="GSB1219" s="242" t="s">
        <v>25</v>
      </c>
      <c r="GSC1219" s="243">
        <v>7</v>
      </c>
      <c r="GSD1219" s="243">
        <v>2</v>
      </c>
      <c r="GSE1219" s="244" t="s">
        <v>236</v>
      </c>
      <c r="GSF1219" s="245">
        <v>119</v>
      </c>
      <c r="GSG1219" s="246">
        <v>213</v>
      </c>
      <c r="GSH1219" s="247" t="e">
        <f>GSH1252+GSH1278+GSH1309+GSH1325+GSH1347+GSH1379+GSH1395+GSH1416+GSH1436+GSH1486+#REF!+GSH1502+#REF!+#REF!+#REF!</f>
        <v>#REF!</v>
      </c>
      <c r="GSI1219" s="241" t="s">
        <v>38</v>
      </c>
      <c r="GSJ1219" s="242" t="s">
        <v>25</v>
      </c>
      <c r="GSK1219" s="243">
        <v>7</v>
      </c>
      <c r="GSL1219" s="243">
        <v>2</v>
      </c>
      <c r="GSM1219" s="244" t="s">
        <v>236</v>
      </c>
      <c r="GSN1219" s="245">
        <v>119</v>
      </c>
      <c r="GSO1219" s="246">
        <v>213</v>
      </c>
      <c r="GSP1219" s="247" t="e">
        <f>GSP1252+GSP1278+GSP1309+GSP1325+GSP1347+GSP1379+GSP1395+GSP1416+GSP1436+GSP1486+#REF!+GSP1502+#REF!+#REF!+#REF!</f>
        <v>#REF!</v>
      </c>
      <c r="GSQ1219" s="241" t="s">
        <v>38</v>
      </c>
      <c r="GSR1219" s="242" t="s">
        <v>25</v>
      </c>
      <c r="GSS1219" s="243">
        <v>7</v>
      </c>
      <c r="GST1219" s="243">
        <v>2</v>
      </c>
      <c r="GSU1219" s="244" t="s">
        <v>236</v>
      </c>
      <c r="GSV1219" s="245">
        <v>119</v>
      </c>
      <c r="GSW1219" s="246">
        <v>213</v>
      </c>
      <c r="GSX1219" s="247" t="e">
        <f>GSX1252+GSX1278+GSX1309+GSX1325+GSX1347+GSX1379+GSX1395+GSX1416+GSX1436+GSX1486+#REF!+GSX1502+#REF!+#REF!+#REF!</f>
        <v>#REF!</v>
      </c>
      <c r="GSY1219" s="241" t="s">
        <v>38</v>
      </c>
      <c r="GSZ1219" s="242" t="s">
        <v>25</v>
      </c>
      <c r="GTA1219" s="243">
        <v>7</v>
      </c>
      <c r="GTB1219" s="243">
        <v>2</v>
      </c>
      <c r="GTC1219" s="244" t="s">
        <v>236</v>
      </c>
      <c r="GTD1219" s="245">
        <v>119</v>
      </c>
      <c r="GTE1219" s="246">
        <v>213</v>
      </c>
      <c r="GTF1219" s="247" t="e">
        <f>GTF1252+GTF1278+GTF1309+GTF1325+GTF1347+GTF1379+GTF1395+GTF1416+GTF1436+GTF1486+#REF!+GTF1502+#REF!+#REF!+#REF!</f>
        <v>#REF!</v>
      </c>
      <c r="GTG1219" s="241" t="s">
        <v>38</v>
      </c>
      <c r="GTH1219" s="242" t="s">
        <v>25</v>
      </c>
      <c r="GTI1219" s="243">
        <v>7</v>
      </c>
      <c r="GTJ1219" s="243">
        <v>2</v>
      </c>
      <c r="GTK1219" s="244" t="s">
        <v>236</v>
      </c>
      <c r="GTL1219" s="245">
        <v>119</v>
      </c>
      <c r="GTM1219" s="246">
        <v>213</v>
      </c>
      <c r="GTN1219" s="247" t="e">
        <f>GTN1252+GTN1278+GTN1309+GTN1325+GTN1347+GTN1379+GTN1395+GTN1416+GTN1436+GTN1486+#REF!+GTN1502+#REF!+#REF!+#REF!</f>
        <v>#REF!</v>
      </c>
      <c r="GTO1219" s="241" t="s">
        <v>38</v>
      </c>
      <c r="GTP1219" s="242" t="s">
        <v>25</v>
      </c>
      <c r="GTQ1219" s="243">
        <v>7</v>
      </c>
      <c r="GTR1219" s="243">
        <v>2</v>
      </c>
      <c r="GTS1219" s="244" t="s">
        <v>236</v>
      </c>
      <c r="GTT1219" s="245">
        <v>119</v>
      </c>
      <c r="GTU1219" s="246">
        <v>213</v>
      </c>
      <c r="GTV1219" s="247" t="e">
        <f>GTV1252+GTV1278+GTV1309+GTV1325+GTV1347+GTV1379+GTV1395+GTV1416+GTV1436+GTV1486+#REF!+GTV1502+#REF!+#REF!+#REF!</f>
        <v>#REF!</v>
      </c>
      <c r="GTW1219" s="241" t="s">
        <v>38</v>
      </c>
      <c r="GTX1219" s="242" t="s">
        <v>25</v>
      </c>
      <c r="GTY1219" s="243">
        <v>7</v>
      </c>
      <c r="GTZ1219" s="243">
        <v>2</v>
      </c>
      <c r="GUA1219" s="244" t="s">
        <v>236</v>
      </c>
      <c r="GUB1219" s="245">
        <v>119</v>
      </c>
      <c r="GUC1219" s="246">
        <v>213</v>
      </c>
      <c r="GUD1219" s="247" t="e">
        <f>GUD1252+GUD1278+GUD1309+GUD1325+GUD1347+GUD1379+GUD1395+GUD1416+GUD1436+GUD1486+#REF!+GUD1502+#REF!+#REF!+#REF!</f>
        <v>#REF!</v>
      </c>
      <c r="GUE1219" s="241" t="s">
        <v>38</v>
      </c>
      <c r="GUF1219" s="242" t="s">
        <v>25</v>
      </c>
      <c r="GUG1219" s="243">
        <v>7</v>
      </c>
      <c r="GUH1219" s="243">
        <v>2</v>
      </c>
      <c r="GUI1219" s="244" t="s">
        <v>236</v>
      </c>
      <c r="GUJ1219" s="245">
        <v>119</v>
      </c>
      <c r="GUK1219" s="246">
        <v>213</v>
      </c>
      <c r="GUL1219" s="247" t="e">
        <f>GUL1252+GUL1278+GUL1309+GUL1325+GUL1347+GUL1379+GUL1395+GUL1416+GUL1436+GUL1486+#REF!+GUL1502+#REF!+#REF!+#REF!</f>
        <v>#REF!</v>
      </c>
      <c r="GUM1219" s="241" t="s">
        <v>38</v>
      </c>
      <c r="GUN1219" s="242" t="s">
        <v>25</v>
      </c>
      <c r="GUO1219" s="243">
        <v>7</v>
      </c>
      <c r="GUP1219" s="243">
        <v>2</v>
      </c>
      <c r="GUQ1219" s="244" t="s">
        <v>236</v>
      </c>
      <c r="GUR1219" s="245">
        <v>119</v>
      </c>
      <c r="GUS1219" s="246">
        <v>213</v>
      </c>
      <c r="GUT1219" s="247" t="e">
        <f>GUT1252+GUT1278+GUT1309+GUT1325+GUT1347+GUT1379+GUT1395+GUT1416+GUT1436+GUT1486+#REF!+GUT1502+#REF!+#REF!+#REF!</f>
        <v>#REF!</v>
      </c>
      <c r="GUU1219" s="241" t="s">
        <v>38</v>
      </c>
      <c r="GUV1219" s="242" t="s">
        <v>25</v>
      </c>
      <c r="GUW1219" s="243">
        <v>7</v>
      </c>
      <c r="GUX1219" s="243">
        <v>2</v>
      </c>
      <c r="GUY1219" s="244" t="s">
        <v>236</v>
      </c>
      <c r="GUZ1219" s="245">
        <v>119</v>
      </c>
      <c r="GVA1219" s="246">
        <v>213</v>
      </c>
      <c r="GVB1219" s="247" t="e">
        <f>GVB1252+GVB1278+GVB1309+GVB1325+GVB1347+GVB1379+GVB1395+GVB1416+GVB1436+GVB1486+#REF!+GVB1502+#REF!+#REF!+#REF!</f>
        <v>#REF!</v>
      </c>
      <c r="GVC1219" s="241" t="s">
        <v>38</v>
      </c>
      <c r="GVD1219" s="242" t="s">
        <v>25</v>
      </c>
      <c r="GVE1219" s="243">
        <v>7</v>
      </c>
      <c r="GVF1219" s="243">
        <v>2</v>
      </c>
      <c r="GVG1219" s="244" t="s">
        <v>236</v>
      </c>
      <c r="GVH1219" s="245">
        <v>119</v>
      </c>
      <c r="GVI1219" s="246">
        <v>213</v>
      </c>
      <c r="GVJ1219" s="247" t="e">
        <f>GVJ1252+GVJ1278+GVJ1309+GVJ1325+GVJ1347+GVJ1379+GVJ1395+GVJ1416+GVJ1436+GVJ1486+#REF!+GVJ1502+#REF!+#REF!+#REF!</f>
        <v>#REF!</v>
      </c>
      <c r="GVK1219" s="241" t="s">
        <v>38</v>
      </c>
      <c r="GVL1219" s="242" t="s">
        <v>25</v>
      </c>
      <c r="GVM1219" s="243">
        <v>7</v>
      </c>
      <c r="GVN1219" s="243">
        <v>2</v>
      </c>
      <c r="GVO1219" s="244" t="s">
        <v>236</v>
      </c>
      <c r="GVP1219" s="245">
        <v>119</v>
      </c>
      <c r="GVQ1219" s="246">
        <v>213</v>
      </c>
      <c r="GVR1219" s="247" t="e">
        <f>GVR1252+GVR1278+GVR1309+GVR1325+GVR1347+GVR1379+GVR1395+GVR1416+GVR1436+GVR1486+#REF!+GVR1502+#REF!+#REF!+#REF!</f>
        <v>#REF!</v>
      </c>
      <c r="GVS1219" s="241" t="s">
        <v>38</v>
      </c>
      <c r="GVT1219" s="242" t="s">
        <v>25</v>
      </c>
      <c r="GVU1219" s="243">
        <v>7</v>
      </c>
      <c r="GVV1219" s="243">
        <v>2</v>
      </c>
      <c r="GVW1219" s="244" t="s">
        <v>236</v>
      </c>
      <c r="GVX1219" s="245">
        <v>119</v>
      </c>
      <c r="GVY1219" s="246">
        <v>213</v>
      </c>
      <c r="GVZ1219" s="247" t="e">
        <f>GVZ1252+GVZ1278+GVZ1309+GVZ1325+GVZ1347+GVZ1379+GVZ1395+GVZ1416+GVZ1436+GVZ1486+#REF!+GVZ1502+#REF!+#REF!+#REF!</f>
        <v>#REF!</v>
      </c>
      <c r="GWA1219" s="241" t="s">
        <v>38</v>
      </c>
      <c r="GWB1219" s="242" t="s">
        <v>25</v>
      </c>
      <c r="GWC1219" s="243">
        <v>7</v>
      </c>
      <c r="GWD1219" s="243">
        <v>2</v>
      </c>
      <c r="GWE1219" s="244" t="s">
        <v>236</v>
      </c>
      <c r="GWF1219" s="245">
        <v>119</v>
      </c>
      <c r="GWG1219" s="246">
        <v>213</v>
      </c>
      <c r="GWH1219" s="247" t="e">
        <f>GWH1252+GWH1278+GWH1309+GWH1325+GWH1347+GWH1379+GWH1395+GWH1416+GWH1436+GWH1486+#REF!+GWH1502+#REF!+#REF!+#REF!</f>
        <v>#REF!</v>
      </c>
      <c r="GWI1219" s="241" t="s">
        <v>38</v>
      </c>
      <c r="GWJ1219" s="242" t="s">
        <v>25</v>
      </c>
      <c r="GWK1219" s="243">
        <v>7</v>
      </c>
      <c r="GWL1219" s="243">
        <v>2</v>
      </c>
      <c r="GWM1219" s="244" t="s">
        <v>236</v>
      </c>
      <c r="GWN1219" s="245">
        <v>119</v>
      </c>
      <c r="GWO1219" s="246">
        <v>213</v>
      </c>
      <c r="GWP1219" s="247" t="e">
        <f>GWP1252+GWP1278+GWP1309+GWP1325+GWP1347+GWP1379+GWP1395+GWP1416+GWP1436+GWP1486+#REF!+GWP1502+#REF!+#REF!+#REF!</f>
        <v>#REF!</v>
      </c>
      <c r="GWQ1219" s="241" t="s">
        <v>38</v>
      </c>
      <c r="GWR1219" s="242" t="s">
        <v>25</v>
      </c>
      <c r="GWS1219" s="243">
        <v>7</v>
      </c>
      <c r="GWT1219" s="243">
        <v>2</v>
      </c>
      <c r="GWU1219" s="244" t="s">
        <v>236</v>
      </c>
      <c r="GWV1219" s="245">
        <v>119</v>
      </c>
      <c r="GWW1219" s="246">
        <v>213</v>
      </c>
      <c r="GWX1219" s="247" t="e">
        <f>GWX1252+GWX1278+GWX1309+GWX1325+GWX1347+GWX1379+GWX1395+GWX1416+GWX1436+GWX1486+#REF!+GWX1502+#REF!+#REF!+#REF!</f>
        <v>#REF!</v>
      </c>
      <c r="GWY1219" s="241" t="s">
        <v>38</v>
      </c>
      <c r="GWZ1219" s="242" t="s">
        <v>25</v>
      </c>
      <c r="GXA1219" s="243">
        <v>7</v>
      </c>
      <c r="GXB1219" s="243">
        <v>2</v>
      </c>
      <c r="GXC1219" s="244" t="s">
        <v>236</v>
      </c>
      <c r="GXD1219" s="245">
        <v>119</v>
      </c>
      <c r="GXE1219" s="246">
        <v>213</v>
      </c>
      <c r="GXF1219" s="247" t="e">
        <f>GXF1252+GXF1278+GXF1309+GXF1325+GXF1347+GXF1379+GXF1395+GXF1416+GXF1436+GXF1486+#REF!+GXF1502+#REF!+#REF!+#REF!</f>
        <v>#REF!</v>
      </c>
      <c r="GXG1219" s="241" t="s">
        <v>38</v>
      </c>
      <c r="GXH1219" s="242" t="s">
        <v>25</v>
      </c>
      <c r="GXI1219" s="243">
        <v>7</v>
      </c>
      <c r="GXJ1219" s="243">
        <v>2</v>
      </c>
      <c r="GXK1219" s="244" t="s">
        <v>236</v>
      </c>
      <c r="GXL1219" s="245">
        <v>119</v>
      </c>
      <c r="GXM1219" s="246">
        <v>213</v>
      </c>
      <c r="GXN1219" s="247" t="e">
        <f>GXN1252+GXN1278+GXN1309+GXN1325+GXN1347+GXN1379+GXN1395+GXN1416+GXN1436+GXN1486+#REF!+GXN1502+#REF!+#REF!+#REF!</f>
        <v>#REF!</v>
      </c>
      <c r="GXO1219" s="241" t="s">
        <v>38</v>
      </c>
      <c r="GXP1219" s="242" t="s">
        <v>25</v>
      </c>
      <c r="GXQ1219" s="243">
        <v>7</v>
      </c>
      <c r="GXR1219" s="243">
        <v>2</v>
      </c>
      <c r="GXS1219" s="244" t="s">
        <v>236</v>
      </c>
      <c r="GXT1219" s="245">
        <v>119</v>
      </c>
      <c r="GXU1219" s="246">
        <v>213</v>
      </c>
      <c r="GXV1219" s="247" t="e">
        <f>GXV1252+GXV1278+GXV1309+GXV1325+GXV1347+GXV1379+GXV1395+GXV1416+GXV1436+GXV1486+#REF!+GXV1502+#REF!+#REF!+#REF!</f>
        <v>#REF!</v>
      </c>
      <c r="GXW1219" s="241" t="s">
        <v>38</v>
      </c>
      <c r="GXX1219" s="242" t="s">
        <v>25</v>
      </c>
      <c r="GXY1219" s="243">
        <v>7</v>
      </c>
      <c r="GXZ1219" s="243">
        <v>2</v>
      </c>
      <c r="GYA1219" s="244" t="s">
        <v>236</v>
      </c>
      <c r="GYB1219" s="245">
        <v>119</v>
      </c>
      <c r="GYC1219" s="246">
        <v>213</v>
      </c>
      <c r="GYD1219" s="247" t="e">
        <f>GYD1252+GYD1278+GYD1309+GYD1325+GYD1347+GYD1379+GYD1395+GYD1416+GYD1436+GYD1486+#REF!+GYD1502+#REF!+#REF!+#REF!</f>
        <v>#REF!</v>
      </c>
      <c r="GYE1219" s="241" t="s">
        <v>38</v>
      </c>
      <c r="GYF1219" s="242" t="s">
        <v>25</v>
      </c>
      <c r="GYG1219" s="243">
        <v>7</v>
      </c>
      <c r="GYH1219" s="243">
        <v>2</v>
      </c>
      <c r="GYI1219" s="244" t="s">
        <v>236</v>
      </c>
      <c r="GYJ1219" s="245">
        <v>119</v>
      </c>
      <c r="GYK1219" s="246">
        <v>213</v>
      </c>
      <c r="GYL1219" s="247" t="e">
        <f>GYL1252+GYL1278+GYL1309+GYL1325+GYL1347+GYL1379+GYL1395+GYL1416+GYL1436+GYL1486+#REF!+GYL1502+#REF!+#REF!+#REF!</f>
        <v>#REF!</v>
      </c>
      <c r="GYM1219" s="241" t="s">
        <v>38</v>
      </c>
      <c r="GYN1219" s="242" t="s">
        <v>25</v>
      </c>
      <c r="GYO1219" s="243">
        <v>7</v>
      </c>
      <c r="GYP1219" s="243">
        <v>2</v>
      </c>
      <c r="GYQ1219" s="244" t="s">
        <v>236</v>
      </c>
      <c r="GYR1219" s="245">
        <v>119</v>
      </c>
      <c r="GYS1219" s="246">
        <v>213</v>
      </c>
      <c r="GYT1219" s="247" t="e">
        <f>GYT1252+GYT1278+GYT1309+GYT1325+GYT1347+GYT1379+GYT1395+GYT1416+GYT1436+GYT1486+#REF!+GYT1502+#REF!+#REF!+#REF!</f>
        <v>#REF!</v>
      </c>
      <c r="GYU1219" s="241" t="s">
        <v>38</v>
      </c>
      <c r="GYV1219" s="242" t="s">
        <v>25</v>
      </c>
      <c r="GYW1219" s="243">
        <v>7</v>
      </c>
      <c r="GYX1219" s="243">
        <v>2</v>
      </c>
      <c r="GYY1219" s="244" t="s">
        <v>236</v>
      </c>
      <c r="GYZ1219" s="245">
        <v>119</v>
      </c>
      <c r="GZA1219" s="246">
        <v>213</v>
      </c>
      <c r="GZB1219" s="247" t="e">
        <f>GZB1252+GZB1278+GZB1309+GZB1325+GZB1347+GZB1379+GZB1395+GZB1416+GZB1436+GZB1486+#REF!+GZB1502+#REF!+#REF!+#REF!</f>
        <v>#REF!</v>
      </c>
      <c r="GZC1219" s="241" t="s">
        <v>38</v>
      </c>
      <c r="GZD1219" s="242" t="s">
        <v>25</v>
      </c>
      <c r="GZE1219" s="243">
        <v>7</v>
      </c>
      <c r="GZF1219" s="243">
        <v>2</v>
      </c>
      <c r="GZG1219" s="244" t="s">
        <v>236</v>
      </c>
      <c r="GZH1219" s="245">
        <v>119</v>
      </c>
      <c r="GZI1219" s="246">
        <v>213</v>
      </c>
      <c r="GZJ1219" s="247" t="e">
        <f>GZJ1252+GZJ1278+GZJ1309+GZJ1325+GZJ1347+GZJ1379+GZJ1395+GZJ1416+GZJ1436+GZJ1486+#REF!+GZJ1502+#REF!+#REF!+#REF!</f>
        <v>#REF!</v>
      </c>
      <c r="GZK1219" s="241" t="s">
        <v>38</v>
      </c>
      <c r="GZL1219" s="242" t="s">
        <v>25</v>
      </c>
      <c r="GZM1219" s="243">
        <v>7</v>
      </c>
      <c r="GZN1219" s="243">
        <v>2</v>
      </c>
      <c r="GZO1219" s="244" t="s">
        <v>236</v>
      </c>
      <c r="GZP1219" s="245">
        <v>119</v>
      </c>
      <c r="GZQ1219" s="246">
        <v>213</v>
      </c>
      <c r="GZR1219" s="247" t="e">
        <f>GZR1252+GZR1278+GZR1309+GZR1325+GZR1347+GZR1379+GZR1395+GZR1416+GZR1436+GZR1486+#REF!+GZR1502+#REF!+#REF!+#REF!</f>
        <v>#REF!</v>
      </c>
      <c r="GZS1219" s="241" t="s">
        <v>38</v>
      </c>
      <c r="GZT1219" s="242" t="s">
        <v>25</v>
      </c>
      <c r="GZU1219" s="243">
        <v>7</v>
      </c>
      <c r="GZV1219" s="243">
        <v>2</v>
      </c>
      <c r="GZW1219" s="244" t="s">
        <v>236</v>
      </c>
      <c r="GZX1219" s="245">
        <v>119</v>
      </c>
      <c r="GZY1219" s="246">
        <v>213</v>
      </c>
      <c r="GZZ1219" s="247" t="e">
        <f>GZZ1252+GZZ1278+GZZ1309+GZZ1325+GZZ1347+GZZ1379+GZZ1395+GZZ1416+GZZ1436+GZZ1486+#REF!+GZZ1502+#REF!+#REF!+#REF!</f>
        <v>#REF!</v>
      </c>
      <c r="HAA1219" s="241" t="s">
        <v>38</v>
      </c>
      <c r="HAB1219" s="242" t="s">
        <v>25</v>
      </c>
      <c r="HAC1219" s="243">
        <v>7</v>
      </c>
      <c r="HAD1219" s="243">
        <v>2</v>
      </c>
      <c r="HAE1219" s="244" t="s">
        <v>236</v>
      </c>
      <c r="HAF1219" s="245">
        <v>119</v>
      </c>
      <c r="HAG1219" s="246">
        <v>213</v>
      </c>
      <c r="HAH1219" s="247" t="e">
        <f>HAH1252+HAH1278+HAH1309+HAH1325+HAH1347+HAH1379+HAH1395+HAH1416+HAH1436+HAH1486+#REF!+HAH1502+#REF!+#REF!+#REF!</f>
        <v>#REF!</v>
      </c>
      <c r="HAI1219" s="241" t="s">
        <v>38</v>
      </c>
      <c r="HAJ1219" s="242" t="s">
        <v>25</v>
      </c>
      <c r="HAK1219" s="243">
        <v>7</v>
      </c>
      <c r="HAL1219" s="243">
        <v>2</v>
      </c>
      <c r="HAM1219" s="244" t="s">
        <v>236</v>
      </c>
      <c r="HAN1219" s="245">
        <v>119</v>
      </c>
      <c r="HAO1219" s="246">
        <v>213</v>
      </c>
      <c r="HAP1219" s="247" t="e">
        <f>HAP1252+HAP1278+HAP1309+HAP1325+HAP1347+HAP1379+HAP1395+HAP1416+HAP1436+HAP1486+#REF!+HAP1502+#REF!+#REF!+#REF!</f>
        <v>#REF!</v>
      </c>
      <c r="HAQ1219" s="241" t="s">
        <v>38</v>
      </c>
      <c r="HAR1219" s="242" t="s">
        <v>25</v>
      </c>
      <c r="HAS1219" s="243">
        <v>7</v>
      </c>
      <c r="HAT1219" s="243">
        <v>2</v>
      </c>
      <c r="HAU1219" s="244" t="s">
        <v>236</v>
      </c>
      <c r="HAV1219" s="245">
        <v>119</v>
      </c>
      <c r="HAW1219" s="246">
        <v>213</v>
      </c>
      <c r="HAX1219" s="247" t="e">
        <f>HAX1252+HAX1278+HAX1309+HAX1325+HAX1347+HAX1379+HAX1395+HAX1416+HAX1436+HAX1486+#REF!+HAX1502+#REF!+#REF!+#REF!</f>
        <v>#REF!</v>
      </c>
      <c r="HAY1219" s="241" t="s">
        <v>38</v>
      </c>
      <c r="HAZ1219" s="242" t="s">
        <v>25</v>
      </c>
      <c r="HBA1219" s="243">
        <v>7</v>
      </c>
      <c r="HBB1219" s="243">
        <v>2</v>
      </c>
      <c r="HBC1219" s="244" t="s">
        <v>236</v>
      </c>
      <c r="HBD1219" s="245">
        <v>119</v>
      </c>
      <c r="HBE1219" s="246">
        <v>213</v>
      </c>
      <c r="HBF1219" s="247" t="e">
        <f>HBF1252+HBF1278+HBF1309+HBF1325+HBF1347+HBF1379+HBF1395+HBF1416+HBF1436+HBF1486+#REF!+HBF1502+#REF!+#REF!+#REF!</f>
        <v>#REF!</v>
      </c>
      <c r="HBG1219" s="241" t="s">
        <v>38</v>
      </c>
      <c r="HBH1219" s="242" t="s">
        <v>25</v>
      </c>
      <c r="HBI1219" s="243">
        <v>7</v>
      </c>
      <c r="HBJ1219" s="243">
        <v>2</v>
      </c>
      <c r="HBK1219" s="244" t="s">
        <v>236</v>
      </c>
      <c r="HBL1219" s="245">
        <v>119</v>
      </c>
      <c r="HBM1219" s="246">
        <v>213</v>
      </c>
      <c r="HBN1219" s="247" t="e">
        <f>HBN1252+HBN1278+HBN1309+HBN1325+HBN1347+HBN1379+HBN1395+HBN1416+HBN1436+HBN1486+#REF!+HBN1502+#REF!+#REF!+#REF!</f>
        <v>#REF!</v>
      </c>
      <c r="HBO1219" s="241" t="s">
        <v>38</v>
      </c>
      <c r="HBP1219" s="242" t="s">
        <v>25</v>
      </c>
      <c r="HBQ1219" s="243">
        <v>7</v>
      </c>
      <c r="HBR1219" s="243">
        <v>2</v>
      </c>
      <c r="HBS1219" s="244" t="s">
        <v>236</v>
      </c>
      <c r="HBT1219" s="245">
        <v>119</v>
      </c>
      <c r="HBU1219" s="246">
        <v>213</v>
      </c>
      <c r="HBV1219" s="247" t="e">
        <f>HBV1252+HBV1278+HBV1309+HBV1325+HBV1347+HBV1379+HBV1395+HBV1416+HBV1436+HBV1486+#REF!+HBV1502+#REF!+#REF!+#REF!</f>
        <v>#REF!</v>
      </c>
      <c r="HBW1219" s="241" t="s">
        <v>38</v>
      </c>
      <c r="HBX1219" s="242" t="s">
        <v>25</v>
      </c>
      <c r="HBY1219" s="243">
        <v>7</v>
      </c>
      <c r="HBZ1219" s="243">
        <v>2</v>
      </c>
      <c r="HCA1219" s="244" t="s">
        <v>236</v>
      </c>
      <c r="HCB1219" s="245">
        <v>119</v>
      </c>
      <c r="HCC1219" s="246">
        <v>213</v>
      </c>
      <c r="HCD1219" s="247" t="e">
        <f>HCD1252+HCD1278+HCD1309+HCD1325+HCD1347+HCD1379+HCD1395+HCD1416+HCD1436+HCD1486+#REF!+HCD1502+#REF!+#REF!+#REF!</f>
        <v>#REF!</v>
      </c>
      <c r="HCE1219" s="241" t="s">
        <v>38</v>
      </c>
      <c r="HCF1219" s="242" t="s">
        <v>25</v>
      </c>
      <c r="HCG1219" s="243">
        <v>7</v>
      </c>
      <c r="HCH1219" s="243">
        <v>2</v>
      </c>
      <c r="HCI1219" s="244" t="s">
        <v>236</v>
      </c>
      <c r="HCJ1219" s="245">
        <v>119</v>
      </c>
      <c r="HCK1219" s="246">
        <v>213</v>
      </c>
      <c r="HCL1219" s="247" t="e">
        <f>HCL1252+HCL1278+HCL1309+HCL1325+HCL1347+HCL1379+HCL1395+HCL1416+HCL1436+HCL1486+#REF!+HCL1502+#REF!+#REF!+#REF!</f>
        <v>#REF!</v>
      </c>
      <c r="HCM1219" s="241" t="s">
        <v>38</v>
      </c>
      <c r="HCN1219" s="242" t="s">
        <v>25</v>
      </c>
      <c r="HCO1219" s="243">
        <v>7</v>
      </c>
      <c r="HCP1219" s="243">
        <v>2</v>
      </c>
      <c r="HCQ1219" s="244" t="s">
        <v>236</v>
      </c>
      <c r="HCR1219" s="245">
        <v>119</v>
      </c>
      <c r="HCS1219" s="246">
        <v>213</v>
      </c>
      <c r="HCT1219" s="247" t="e">
        <f>HCT1252+HCT1278+HCT1309+HCT1325+HCT1347+HCT1379+HCT1395+HCT1416+HCT1436+HCT1486+#REF!+HCT1502+#REF!+#REF!+#REF!</f>
        <v>#REF!</v>
      </c>
      <c r="HCU1219" s="241" t="s">
        <v>38</v>
      </c>
      <c r="HCV1219" s="242" t="s">
        <v>25</v>
      </c>
      <c r="HCW1219" s="243">
        <v>7</v>
      </c>
      <c r="HCX1219" s="243">
        <v>2</v>
      </c>
      <c r="HCY1219" s="244" t="s">
        <v>236</v>
      </c>
      <c r="HCZ1219" s="245">
        <v>119</v>
      </c>
      <c r="HDA1219" s="246">
        <v>213</v>
      </c>
      <c r="HDB1219" s="247" t="e">
        <f>HDB1252+HDB1278+HDB1309+HDB1325+HDB1347+HDB1379+HDB1395+HDB1416+HDB1436+HDB1486+#REF!+HDB1502+#REF!+#REF!+#REF!</f>
        <v>#REF!</v>
      </c>
      <c r="HDC1219" s="241" t="s">
        <v>38</v>
      </c>
      <c r="HDD1219" s="242" t="s">
        <v>25</v>
      </c>
      <c r="HDE1219" s="243">
        <v>7</v>
      </c>
      <c r="HDF1219" s="243">
        <v>2</v>
      </c>
      <c r="HDG1219" s="244" t="s">
        <v>236</v>
      </c>
      <c r="HDH1219" s="245">
        <v>119</v>
      </c>
      <c r="HDI1219" s="246">
        <v>213</v>
      </c>
      <c r="HDJ1219" s="247" t="e">
        <f>HDJ1252+HDJ1278+HDJ1309+HDJ1325+HDJ1347+HDJ1379+HDJ1395+HDJ1416+HDJ1436+HDJ1486+#REF!+HDJ1502+#REF!+#REF!+#REF!</f>
        <v>#REF!</v>
      </c>
      <c r="HDK1219" s="241" t="s">
        <v>38</v>
      </c>
      <c r="HDL1219" s="242" t="s">
        <v>25</v>
      </c>
      <c r="HDM1219" s="243">
        <v>7</v>
      </c>
      <c r="HDN1219" s="243">
        <v>2</v>
      </c>
      <c r="HDO1219" s="244" t="s">
        <v>236</v>
      </c>
      <c r="HDP1219" s="245">
        <v>119</v>
      </c>
      <c r="HDQ1219" s="246">
        <v>213</v>
      </c>
      <c r="HDR1219" s="247" t="e">
        <f>HDR1252+HDR1278+HDR1309+HDR1325+HDR1347+HDR1379+HDR1395+HDR1416+HDR1436+HDR1486+#REF!+HDR1502+#REF!+#REF!+#REF!</f>
        <v>#REF!</v>
      </c>
      <c r="HDS1219" s="241" t="s">
        <v>38</v>
      </c>
      <c r="HDT1219" s="242" t="s">
        <v>25</v>
      </c>
      <c r="HDU1219" s="243">
        <v>7</v>
      </c>
      <c r="HDV1219" s="243">
        <v>2</v>
      </c>
      <c r="HDW1219" s="244" t="s">
        <v>236</v>
      </c>
      <c r="HDX1219" s="245">
        <v>119</v>
      </c>
      <c r="HDY1219" s="246">
        <v>213</v>
      </c>
      <c r="HDZ1219" s="247" t="e">
        <f>HDZ1252+HDZ1278+HDZ1309+HDZ1325+HDZ1347+HDZ1379+HDZ1395+HDZ1416+HDZ1436+HDZ1486+#REF!+HDZ1502+#REF!+#REF!+#REF!</f>
        <v>#REF!</v>
      </c>
      <c r="HEA1219" s="241" t="s">
        <v>38</v>
      </c>
      <c r="HEB1219" s="242" t="s">
        <v>25</v>
      </c>
      <c r="HEC1219" s="243">
        <v>7</v>
      </c>
      <c r="HED1219" s="243">
        <v>2</v>
      </c>
      <c r="HEE1219" s="244" t="s">
        <v>236</v>
      </c>
      <c r="HEF1219" s="245">
        <v>119</v>
      </c>
      <c r="HEG1219" s="246">
        <v>213</v>
      </c>
      <c r="HEH1219" s="247" t="e">
        <f>HEH1252+HEH1278+HEH1309+HEH1325+HEH1347+HEH1379+HEH1395+HEH1416+HEH1436+HEH1486+#REF!+HEH1502+#REF!+#REF!+#REF!</f>
        <v>#REF!</v>
      </c>
      <c r="HEI1219" s="241" t="s">
        <v>38</v>
      </c>
      <c r="HEJ1219" s="242" t="s">
        <v>25</v>
      </c>
      <c r="HEK1219" s="243">
        <v>7</v>
      </c>
      <c r="HEL1219" s="243">
        <v>2</v>
      </c>
      <c r="HEM1219" s="244" t="s">
        <v>236</v>
      </c>
      <c r="HEN1219" s="245">
        <v>119</v>
      </c>
      <c r="HEO1219" s="246">
        <v>213</v>
      </c>
      <c r="HEP1219" s="247" t="e">
        <f>HEP1252+HEP1278+HEP1309+HEP1325+HEP1347+HEP1379+HEP1395+HEP1416+HEP1436+HEP1486+#REF!+HEP1502+#REF!+#REF!+#REF!</f>
        <v>#REF!</v>
      </c>
      <c r="HEQ1219" s="241" t="s">
        <v>38</v>
      </c>
      <c r="HER1219" s="242" t="s">
        <v>25</v>
      </c>
      <c r="HES1219" s="243">
        <v>7</v>
      </c>
      <c r="HET1219" s="243">
        <v>2</v>
      </c>
      <c r="HEU1219" s="244" t="s">
        <v>236</v>
      </c>
      <c r="HEV1219" s="245">
        <v>119</v>
      </c>
      <c r="HEW1219" s="246">
        <v>213</v>
      </c>
      <c r="HEX1219" s="247" t="e">
        <f>HEX1252+HEX1278+HEX1309+HEX1325+HEX1347+HEX1379+HEX1395+HEX1416+HEX1436+HEX1486+#REF!+HEX1502+#REF!+#REF!+#REF!</f>
        <v>#REF!</v>
      </c>
      <c r="HEY1219" s="241" t="s">
        <v>38</v>
      </c>
      <c r="HEZ1219" s="242" t="s">
        <v>25</v>
      </c>
      <c r="HFA1219" s="243">
        <v>7</v>
      </c>
      <c r="HFB1219" s="243">
        <v>2</v>
      </c>
      <c r="HFC1219" s="244" t="s">
        <v>236</v>
      </c>
      <c r="HFD1219" s="245">
        <v>119</v>
      </c>
      <c r="HFE1219" s="246">
        <v>213</v>
      </c>
      <c r="HFF1219" s="247" t="e">
        <f>HFF1252+HFF1278+HFF1309+HFF1325+HFF1347+HFF1379+HFF1395+HFF1416+HFF1436+HFF1486+#REF!+HFF1502+#REF!+#REF!+#REF!</f>
        <v>#REF!</v>
      </c>
      <c r="HFG1219" s="241" t="s">
        <v>38</v>
      </c>
      <c r="HFH1219" s="242" t="s">
        <v>25</v>
      </c>
      <c r="HFI1219" s="243">
        <v>7</v>
      </c>
      <c r="HFJ1219" s="243">
        <v>2</v>
      </c>
      <c r="HFK1219" s="244" t="s">
        <v>236</v>
      </c>
      <c r="HFL1219" s="245">
        <v>119</v>
      </c>
      <c r="HFM1219" s="246">
        <v>213</v>
      </c>
      <c r="HFN1219" s="247" t="e">
        <f>HFN1252+HFN1278+HFN1309+HFN1325+HFN1347+HFN1379+HFN1395+HFN1416+HFN1436+HFN1486+#REF!+HFN1502+#REF!+#REF!+#REF!</f>
        <v>#REF!</v>
      </c>
      <c r="HFO1219" s="241" t="s">
        <v>38</v>
      </c>
      <c r="HFP1219" s="242" t="s">
        <v>25</v>
      </c>
      <c r="HFQ1219" s="243">
        <v>7</v>
      </c>
      <c r="HFR1219" s="243">
        <v>2</v>
      </c>
      <c r="HFS1219" s="244" t="s">
        <v>236</v>
      </c>
      <c r="HFT1219" s="245">
        <v>119</v>
      </c>
      <c r="HFU1219" s="246">
        <v>213</v>
      </c>
      <c r="HFV1219" s="247" t="e">
        <f>HFV1252+HFV1278+HFV1309+HFV1325+HFV1347+HFV1379+HFV1395+HFV1416+HFV1436+HFV1486+#REF!+HFV1502+#REF!+#REF!+#REF!</f>
        <v>#REF!</v>
      </c>
      <c r="HFW1219" s="241" t="s">
        <v>38</v>
      </c>
      <c r="HFX1219" s="242" t="s">
        <v>25</v>
      </c>
      <c r="HFY1219" s="243">
        <v>7</v>
      </c>
      <c r="HFZ1219" s="243">
        <v>2</v>
      </c>
      <c r="HGA1219" s="244" t="s">
        <v>236</v>
      </c>
      <c r="HGB1219" s="245">
        <v>119</v>
      </c>
      <c r="HGC1219" s="246">
        <v>213</v>
      </c>
      <c r="HGD1219" s="247" t="e">
        <f>HGD1252+HGD1278+HGD1309+HGD1325+HGD1347+HGD1379+HGD1395+HGD1416+HGD1436+HGD1486+#REF!+HGD1502+#REF!+#REF!+#REF!</f>
        <v>#REF!</v>
      </c>
      <c r="HGE1219" s="241" t="s">
        <v>38</v>
      </c>
      <c r="HGF1219" s="242" t="s">
        <v>25</v>
      </c>
      <c r="HGG1219" s="243">
        <v>7</v>
      </c>
      <c r="HGH1219" s="243">
        <v>2</v>
      </c>
      <c r="HGI1219" s="244" t="s">
        <v>236</v>
      </c>
      <c r="HGJ1219" s="245">
        <v>119</v>
      </c>
      <c r="HGK1219" s="246">
        <v>213</v>
      </c>
      <c r="HGL1219" s="247" t="e">
        <f>HGL1252+HGL1278+HGL1309+HGL1325+HGL1347+HGL1379+HGL1395+HGL1416+HGL1436+HGL1486+#REF!+HGL1502+#REF!+#REF!+#REF!</f>
        <v>#REF!</v>
      </c>
      <c r="HGM1219" s="241" t="s">
        <v>38</v>
      </c>
      <c r="HGN1219" s="242" t="s">
        <v>25</v>
      </c>
      <c r="HGO1219" s="243">
        <v>7</v>
      </c>
      <c r="HGP1219" s="243">
        <v>2</v>
      </c>
      <c r="HGQ1219" s="244" t="s">
        <v>236</v>
      </c>
      <c r="HGR1219" s="245">
        <v>119</v>
      </c>
      <c r="HGS1219" s="246">
        <v>213</v>
      </c>
      <c r="HGT1219" s="247" t="e">
        <f>HGT1252+HGT1278+HGT1309+HGT1325+HGT1347+HGT1379+HGT1395+HGT1416+HGT1436+HGT1486+#REF!+HGT1502+#REF!+#REF!+#REF!</f>
        <v>#REF!</v>
      </c>
      <c r="HGU1219" s="241" t="s">
        <v>38</v>
      </c>
      <c r="HGV1219" s="242" t="s">
        <v>25</v>
      </c>
      <c r="HGW1219" s="243">
        <v>7</v>
      </c>
      <c r="HGX1219" s="243">
        <v>2</v>
      </c>
      <c r="HGY1219" s="244" t="s">
        <v>236</v>
      </c>
      <c r="HGZ1219" s="245">
        <v>119</v>
      </c>
      <c r="HHA1219" s="246">
        <v>213</v>
      </c>
      <c r="HHB1219" s="247" t="e">
        <f>HHB1252+HHB1278+HHB1309+HHB1325+HHB1347+HHB1379+HHB1395+HHB1416+HHB1436+HHB1486+#REF!+HHB1502+#REF!+#REF!+#REF!</f>
        <v>#REF!</v>
      </c>
      <c r="HHC1219" s="241" t="s">
        <v>38</v>
      </c>
      <c r="HHD1219" s="242" t="s">
        <v>25</v>
      </c>
      <c r="HHE1219" s="243">
        <v>7</v>
      </c>
      <c r="HHF1219" s="243">
        <v>2</v>
      </c>
      <c r="HHG1219" s="244" t="s">
        <v>236</v>
      </c>
      <c r="HHH1219" s="245">
        <v>119</v>
      </c>
      <c r="HHI1219" s="246">
        <v>213</v>
      </c>
      <c r="HHJ1219" s="247" t="e">
        <f>HHJ1252+HHJ1278+HHJ1309+HHJ1325+HHJ1347+HHJ1379+HHJ1395+HHJ1416+HHJ1436+HHJ1486+#REF!+HHJ1502+#REF!+#REF!+#REF!</f>
        <v>#REF!</v>
      </c>
      <c r="HHK1219" s="241" t="s">
        <v>38</v>
      </c>
      <c r="HHL1219" s="242" t="s">
        <v>25</v>
      </c>
      <c r="HHM1219" s="243">
        <v>7</v>
      </c>
      <c r="HHN1219" s="243">
        <v>2</v>
      </c>
      <c r="HHO1219" s="244" t="s">
        <v>236</v>
      </c>
      <c r="HHP1219" s="245">
        <v>119</v>
      </c>
      <c r="HHQ1219" s="246">
        <v>213</v>
      </c>
      <c r="HHR1219" s="247" t="e">
        <f>HHR1252+HHR1278+HHR1309+HHR1325+HHR1347+HHR1379+HHR1395+HHR1416+HHR1436+HHR1486+#REF!+HHR1502+#REF!+#REF!+#REF!</f>
        <v>#REF!</v>
      </c>
      <c r="HHS1219" s="241" t="s">
        <v>38</v>
      </c>
      <c r="HHT1219" s="242" t="s">
        <v>25</v>
      </c>
      <c r="HHU1219" s="243">
        <v>7</v>
      </c>
      <c r="HHV1219" s="243">
        <v>2</v>
      </c>
      <c r="HHW1219" s="244" t="s">
        <v>236</v>
      </c>
      <c r="HHX1219" s="245">
        <v>119</v>
      </c>
      <c r="HHY1219" s="246">
        <v>213</v>
      </c>
      <c r="HHZ1219" s="247" t="e">
        <f>HHZ1252+HHZ1278+HHZ1309+HHZ1325+HHZ1347+HHZ1379+HHZ1395+HHZ1416+HHZ1436+HHZ1486+#REF!+HHZ1502+#REF!+#REF!+#REF!</f>
        <v>#REF!</v>
      </c>
      <c r="HIA1219" s="241" t="s">
        <v>38</v>
      </c>
      <c r="HIB1219" s="242" t="s">
        <v>25</v>
      </c>
      <c r="HIC1219" s="243">
        <v>7</v>
      </c>
      <c r="HID1219" s="243">
        <v>2</v>
      </c>
      <c r="HIE1219" s="244" t="s">
        <v>236</v>
      </c>
      <c r="HIF1219" s="245">
        <v>119</v>
      </c>
      <c r="HIG1219" s="246">
        <v>213</v>
      </c>
      <c r="HIH1219" s="247" t="e">
        <f>HIH1252+HIH1278+HIH1309+HIH1325+HIH1347+HIH1379+HIH1395+HIH1416+HIH1436+HIH1486+#REF!+HIH1502+#REF!+#REF!+#REF!</f>
        <v>#REF!</v>
      </c>
      <c r="HII1219" s="241" t="s">
        <v>38</v>
      </c>
      <c r="HIJ1219" s="242" t="s">
        <v>25</v>
      </c>
      <c r="HIK1219" s="243">
        <v>7</v>
      </c>
      <c r="HIL1219" s="243">
        <v>2</v>
      </c>
      <c r="HIM1219" s="244" t="s">
        <v>236</v>
      </c>
      <c r="HIN1219" s="245">
        <v>119</v>
      </c>
      <c r="HIO1219" s="246">
        <v>213</v>
      </c>
      <c r="HIP1219" s="247" t="e">
        <f>HIP1252+HIP1278+HIP1309+HIP1325+HIP1347+HIP1379+HIP1395+HIP1416+HIP1436+HIP1486+#REF!+HIP1502+#REF!+#REF!+#REF!</f>
        <v>#REF!</v>
      </c>
      <c r="HIQ1219" s="241" t="s">
        <v>38</v>
      </c>
      <c r="HIR1219" s="242" t="s">
        <v>25</v>
      </c>
      <c r="HIS1219" s="243">
        <v>7</v>
      </c>
      <c r="HIT1219" s="243">
        <v>2</v>
      </c>
      <c r="HIU1219" s="244" t="s">
        <v>236</v>
      </c>
      <c r="HIV1219" s="245">
        <v>119</v>
      </c>
      <c r="HIW1219" s="246">
        <v>213</v>
      </c>
      <c r="HIX1219" s="247" t="e">
        <f>HIX1252+HIX1278+HIX1309+HIX1325+HIX1347+HIX1379+HIX1395+HIX1416+HIX1436+HIX1486+#REF!+HIX1502+#REF!+#REF!+#REF!</f>
        <v>#REF!</v>
      </c>
      <c r="HIY1219" s="241" t="s">
        <v>38</v>
      </c>
      <c r="HIZ1219" s="242" t="s">
        <v>25</v>
      </c>
      <c r="HJA1219" s="243">
        <v>7</v>
      </c>
      <c r="HJB1219" s="243">
        <v>2</v>
      </c>
      <c r="HJC1219" s="244" t="s">
        <v>236</v>
      </c>
      <c r="HJD1219" s="245">
        <v>119</v>
      </c>
      <c r="HJE1219" s="246">
        <v>213</v>
      </c>
      <c r="HJF1219" s="247" t="e">
        <f>HJF1252+HJF1278+HJF1309+HJF1325+HJF1347+HJF1379+HJF1395+HJF1416+HJF1436+HJF1486+#REF!+HJF1502+#REF!+#REF!+#REF!</f>
        <v>#REF!</v>
      </c>
      <c r="HJG1219" s="241" t="s">
        <v>38</v>
      </c>
      <c r="HJH1219" s="242" t="s">
        <v>25</v>
      </c>
      <c r="HJI1219" s="243">
        <v>7</v>
      </c>
      <c r="HJJ1219" s="243">
        <v>2</v>
      </c>
      <c r="HJK1219" s="244" t="s">
        <v>236</v>
      </c>
      <c r="HJL1219" s="245">
        <v>119</v>
      </c>
      <c r="HJM1219" s="246">
        <v>213</v>
      </c>
      <c r="HJN1219" s="247" t="e">
        <f>HJN1252+HJN1278+HJN1309+HJN1325+HJN1347+HJN1379+HJN1395+HJN1416+HJN1436+HJN1486+#REF!+HJN1502+#REF!+#REF!+#REF!</f>
        <v>#REF!</v>
      </c>
      <c r="HJO1219" s="241" t="s">
        <v>38</v>
      </c>
      <c r="HJP1219" s="242" t="s">
        <v>25</v>
      </c>
      <c r="HJQ1219" s="243">
        <v>7</v>
      </c>
      <c r="HJR1219" s="243">
        <v>2</v>
      </c>
      <c r="HJS1219" s="244" t="s">
        <v>236</v>
      </c>
      <c r="HJT1219" s="245">
        <v>119</v>
      </c>
      <c r="HJU1219" s="246">
        <v>213</v>
      </c>
      <c r="HJV1219" s="247" t="e">
        <f>HJV1252+HJV1278+HJV1309+HJV1325+HJV1347+HJV1379+HJV1395+HJV1416+HJV1436+HJV1486+#REF!+HJV1502+#REF!+#REF!+#REF!</f>
        <v>#REF!</v>
      </c>
      <c r="HJW1219" s="241" t="s">
        <v>38</v>
      </c>
      <c r="HJX1219" s="242" t="s">
        <v>25</v>
      </c>
      <c r="HJY1219" s="243">
        <v>7</v>
      </c>
      <c r="HJZ1219" s="243">
        <v>2</v>
      </c>
      <c r="HKA1219" s="244" t="s">
        <v>236</v>
      </c>
      <c r="HKB1219" s="245">
        <v>119</v>
      </c>
      <c r="HKC1219" s="246">
        <v>213</v>
      </c>
      <c r="HKD1219" s="247" t="e">
        <f>HKD1252+HKD1278+HKD1309+HKD1325+HKD1347+HKD1379+HKD1395+HKD1416+HKD1436+HKD1486+#REF!+HKD1502+#REF!+#REF!+#REF!</f>
        <v>#REF!</v>
      </c>
      <c r="HKE1219" s="241" t="s">
        <v>38</v>
      </c>
      <c r="HKF1219" s="242" t="s">
        <v>25</v>
      </c>
      <c r="HKG1219" s="243">
        <v>7</v>
      </c>
      <c r="HKH1219" s="243">
        <v>2</v>
      </c>
      <c r="HKI1219" s="244" t="s">
        <v>236</v>
      </c>
      <c r="HKJ1219" s="245">
        <v>119</v>
      </c>
      <c r="HKK1219" s="246">
        <v>213</v>
      </c>
      <c r="HKL1219" s="247" t="e">
        <f>HKL1252+HKL1278+HKL1309+HKL1325+HKL1347+HKL1379+HKL1395+HKL1416+HKL1436+HKL1486+#REF!+HKL1502+#REF!+#REF!+#REF!</f>
        <v>#REF!</v>
      </c>
      <c r="HKM1219" s="241" t="s">
        <v>38</v>
      </c>
      <c r="HKN1219" s="242" t="s">
        <v>25</v>
      </c>
      <c r="HKO1219" s="243">
        <v>7</v>
      </c>
      <c r="HKP1219" s="243">
        <v>2</v>
      </c>
      <c r="HKQ1219" s="244" t="s">
        <v>236</v>
      </c>
      <c r="HKR1219" s="245">
        <v>119</v>
      </c>
      <c r="HKS1219" s="246">
        <v>213</v>
      </c>
      <c r="HKT1219" s="247" t="e">
        <f>HKT1252+HKT1278+HKT1309+HKT1325+HKT1347+HKT1379+HKT1395+HKT1416+HKT1436+HKT1486+#REF!+HKT1502+#REF!+#REF!+#REF!</f>
        <v>#REF!</v>
      </c>
      <c r="HKU1219" s="241" t="s">
        <v>38</v>
      </c>
      <c r="HKV1219" s="242" t="s">
        <v>25</v>
      </c>
      <c r="HKW1219" s="243">
        <v>7</v>
      </c>
      <c r="HKX1219" s="243">
        <v>2</v>
      </c>
      <c r="HKY1219" s="244" t="s">
        <v>236</v>
      </c>
      <c r="HKZ1219" s="245">
        <v>119</v>
      </c>
      <c r="HLA1219" s="246">
        <v>213</v>
      </c>
      <c r="HLB1219" s="247" t="e">
        <f>HLB1252+HLB1278+HLB1309+HLB1325+HLB1347+HLB1379+HLB1395+HLB1416+HLB1436+HLB1486+#REF!+HLB1502+#REF!+#REF!+#REF!</f>
        <v>#REF!</v>
      </c>
      <c r="HLC1219" s="241" t="s">
        <v>38</v>
      </c>
      <c r="HLD1219" s="242" t="s">
        <v>25</v>
      </c>
      <c r="HLE1219" s="243">
        <v>7</v>
      </c>
      <c r="HLF1219" s="243">
        <v>2</v>
      </c>
      <c r="HLG1219" s="244" t="s">
        <v>236</v>
      </c>
      <c r="HLH1219" s="245">
        <v>119</v>
      </c>
      <c r="HLI1219" s="246">
        <v>213</v>
      </c>
      <c r="HLJ1219" s="247" t="e">
        <f>HLJ1252+HLJ1278+HLJ1309+HLJ1325+HLJ1347+HLJ1379+HLJ1395+HLJ1416+HLJ1436+HLJ1486+#REF!+HLJ1502+#REF!+#REF!+#REF!</f>
        <v>#REF!</v>
      </c>
      <c r="HLK1219" s="241" t="s">
        <v>38</v>
      </c>
      <c r="HLL1219" s="242" t="s">
        <v>25</v>
      </c>
      <c r="HLM1219" s="243">
        <v>7</v>
      </c>
      <c r="HLN1219" s="243">
        <v>2</v>
      </c>
      <c r="HLO1219" s="244" t="s">
        <v>236</v>
      </c>
      <c r="HLP1219" s="245">
        <v>119</v>
      </c>
      <c r="HLQ1219" s="246">
        <v>213</v>
      </c>
      <c r="HLR1219" s="247" t="e">
        <f>HLR1252+HLR1278+HLR1309+HLR1325+HLR1347+HLR1379+HLR1395+HLR1416+HLR1436+HLR1486+#REF!+HLR1502+#REF!+#REF!+#REF!</f>
        <v>#REF!</v>
      </c>
      <c r="HLS1219" s="241" t="s">
        <v>38</v>
      </c>
      <c r="HLT1219" s="242" t="s">
        <v>25</v>
      </c>
      <c r="HLU1219" s="243">
        <v>7</v>
      </c>
      <c r="HLV1219" s="243">
        <v>2</v>
      </c>
      <c r="HLW1219" s="244" t="s">
        <v>236</v>
      </c>
      <c r="HLX1219" s="245">
        <v>119</v>
      </c>
      <c r="HLY1219" s="246">
        <v>213</v>
      </c>
      <c r="HLZ1219" s="247" t="e">
        <f>HLZ1252+HLZ1278+HLZ1309+HLZ1325+HLZ1347+HLZ1379+HLZ1395+HLZ1416+HLZ1436+HLZ1486+#REF!+HLZ1502+#REF!+#REF!+#REF!</f>
        <v>#REF!</v>
      </c>
      <c r="HMA1219" s="241" t="s">
        <v>38</v>
      </c>
      <c r="HMB1219" s="242" t="s">
        <v>25</v>
      </c>
      <c r="HMC1219" s="243">
        <v>7</v>
      </c>
      <c r="HMD1219" s="243">
        <v>2</v>
      </c>
      <c r="HME1219" s="244" t="s">
        <v>236</v>
      </c>
      <c r="HMF1219" s="245">
        <v>119</v>
      </c>
      <c r="HMG1219" s="246">
        <v>213</v>
      </c>
      <c r="HMH1219" s="247" t="e">
        <f>HMH1252+HMH1278+HMH1309+HMH1325+HMH1347+HMH1379+HMH1395+HMH1416+HMH1436+HMH1486+#REF!+HMH1502+#REF!+#REF!+#REF!</f>
        <v>#REF!</v>
      </c>
      <c r="HMI1219" s="241" t="s">
        <v>38</v>
      </c>
      <c r="HMJ1219" s="242" t="s">
        <v>25</v>
      </c>
      <c r="HMK1219" s="243">
        <v>7</v>
      </c>
      <c r="HML1219" s="243">
        <v>2</v>
      </c>
      <c r="HMM1219" s="244" t="s">
        <v>236</v>
      </c>
      <c r="HMN1219" s="245">
        <v>119</v>
      </c>
      <c r="HMO1219" s="246">
        <v>213</v>
      </c>
      <c r="HMP1219" s="247" t="e">
        <f>HMP1252+HMP1278+HMP1309+HMP1325+HMP1347+HMP1379+HMP1395+HMP1416+HMP1436+HMP1486+#REF!+HMP1502+#REF!+#REF!+#REF!</f>
        <v>#REF!</v>
      </c>
      <c r="HMQ1219" s="241" t="s">
        <v>38</v>
      </c>
      <c r="HMR1219" s="242" t="s">
        <v>25</v>
      </c>
      <c r="HMS1219" s="243">
        <v>7</v>
      </c>
      <c r="HMT1219" s="243">
        <v>2</v>
      </c>
      <c r="HMU1219" s="244" t="s">
        <v>236</v>
      </c>
      <c r="HMV1219" s="245">
        <v>119</v>
      </c>
      <c r="HMW1219" s="246">
        <v>213</v>
      </c>
      <c r="HMX1219" s="247" t="e">
        <f>HMX1252+HMX1278+HMX1309+HMX1325+HMX1347+HMX1379+HMX1395+HMX1416+HMX1436+HMX1486+#REF!+HMX1502+#REF!+#REF!+#REF!</f>
        <v>#REF!</v>
      </c>
      <c r="HMY1219" s="241" t="s">
        <v>38</v>
      </c>
      <c r="HMZ1219" s="242" t="s">
        <v>25</v>
      </c>
      <c r="HNA1219" s="243">
        <v>7</v>
      </c>
      <c r="HNB1219" s="243">
        <v>2</v>
      </c>
      <c r="HNC1219" s="244" t="s">
        <v>236</v>
      </c>
      <c r="HND1219" s="245">
        <v>119</v>
      </c>
      <c r="HNE1219" s="246">
        <v>213</v>
      </c>
      <c r="HNF1219" s="247" t="e">
        <f>HNF1252+HNF1278+HNF1309+HNF1325+HNF1347+HNF1379+HNF1395+HNF1416+HNF1436+HNF1486+#REF!+HNF1502+#REF!+#REF!+#REF!</f>
        <v>#REF!</v>
      </c>
      <c r="HNG1219" s="241" t="s">
        <v>38</v>
      </c>
      <c r="HNH1219" s="242" t="s">
        <v>25</v>
      </c>
      <c r="HNI1219" s="243">
        <v>7</v>
      </c>
      <c r="HNJ1219" s="243">
        <v>2</v>
      </c>
      <c r="HNK1219" s="244" t="s">
        <v>236</v>
      </c>
      <c r="HNL1219" s="245">
        <v>119</v>
      </c>
      <c r="HNM1219" s="246">
        <v>213</v>
      </c>
      <c r="HNN1219" s="247" t="e">
        <f>HNN1252+HNN1278+HNN1309+HNN1325+HNN1347+HNN1379+HNN1395+HNN1416+HNN1436+HNN1486+#REF!+HNN1502+#REF!+#REF!+#REF!</f>
        <v>#REF!</v>
      </c>
      <c r="HNO1219" s="241" t="s">
        <v>38</v>
      </c>
      <c r="HNP1219" s="242" t="s">
        <v>25</v>
      </c>
      <c r="HNQ1219" s="243">
        <v>7</v>
      </c>
      <c r="HNR1219" s="243">
        <v>2</v>
      </c>
      <c r="HNS1219" s="244" t="s">
        <v>236</v>
      </c>
      <c r="HNT1219" s="245">
        <v>119</v>
      </c>
      <c r="HNU1219" s="246">
        <v>213</v>
      </c>
      <c r="HNV1219" s="247" t="e">
        <f>HNV1252+HNV1278+HNV1309+HNV1325+HNV1347+HNV1379+HNV1395+HNV1416+HNV1436+HNV1486+#REF!+HNV1502+#REF!+#REF!+#REF!</f>
        <v>#REF!</v>
      </c>
      <c r="HNW1219" s="241" t="s">
        <v>38</v>
      </c>
      <c r="HNX1219" s="242" t="s">
        <v>25</v>
      </c>
      <c r="HNY1219" s="243">
        <v>7</v>
      </c>
      <c r="HNZ1219" s="243">
        <v>2</v>
      </c>
      <c r="HOA1219" s="244" t="s">
        <v>236</v>
      </c>
      <c r="HOB1219" s="245">
        <v>119</v>
      </c>
      <c r="HOC1219" s="246">
        <v>213</v>
      </c>
      <c r="HOD1219" s="247" t="e">
        <f>HOD1252+HOD1278+HOD1309+HOD1325+HOD1347+HOD1379+HOD1395+HOD1416+HOD1436+HOD1486+#REF!+HOD1502+#REF!+#REF!+#REF!</f>
        <v>#REF!</v>
      </c>
      <c r="HOE1219" s="241" t="s">
        <v>38</v>
      </c>
      <c r="HOF1219" s="242" t="s">
        <v>25</v>
      </c>
      <c r="HOG1219" s="243">
        <v>7</v>
      </c>
      <c r="HOH1219" s="243">
        <v>2</v>
      </c>
      <c r="HOI1219" s="244" t="s">
        <v>236</v>
      </c>
      <c r="HOJ1219" s="245">
        <v>119</v>
      </c>
      <c r="HOK1219" s="246">
        <v>213</v>
      </c>
      <c r="HOL1219" s="247" t="e">
        <f>HOL1252+HOL1278+HOL1309+HOL1325+HOL1347+HOL1379+HOL1395+HOL1416+HOL1436+HOL1486+#REF!+HOL1502+#REF!+#REF!+#REF!</f>
        <v>#REF!</v>
      </c>
      <c r="HOM1219" s="241" t="s">
        <v>38</v>
      </c>
      <c r="HON1219" s="242" t="s">
        <v>25</v>
      </c>
      <c r="HOO1219" s="243">
        <v>7</v>
      </c>
      <c r="HOP1219" s="243">
        <v>2</v>
      </c>
      <c r="HOQ1219" s="244" t="s">
        <v>236</v>
      </c>
      <c r="HOR1219" s="245">
        <v>119</v>
      </c>
      <c r="HOS1219" s="246">
        <v>213</v>
      </c>
      <c r="HOT1219" s="247" t="e">
        <f>HOT1252+HOT1278+HOT1309+HOT1325+HOT1347+HOT1379+HOT1395+HOT1416+HOT1436+HOT1486+#REF!+HOT1502+#REF!+#REF!+#REF!</f>
        <v>#REF!</v>
      </c>
      <c r="HOU1219" s="241" t="s">
        <v>38</v>
      </c>
      <c r="HOV1219" s="242" t="s">
        <v>25</v>
      </c>
      <c r="HOW1219" s="243">
        <v>7</v>
      </c>
      <c r="HOX1219" s="243">
        <v>2</v>
      </c>
      <c r="HOY1219" s="244" t="s">
        <v>236</v>
      </c>
      <c r="HOZ1219" s="245">
        <v>119</v>
      </c>
      <c r="HPA1219" s="246">
        <v>213</v>
      </c>
      <c r="HPB1219" s="247" t="e">
        <f>HPB1252+HPB1278+HPB1309+HPB1325+HPB1347+HPB1379+HPB1395+HPB1416+HPB1436+HPB1486+#REF!+HPB1502+#REF!+#REF!+#REF!</f>
        <v>#REF!</v>
      </c>
      <c r="HPC1219" s="241" t="s">
        <v>38</v>
      </c>
      <c r="HPD1219" s="242" t="s">
        <v>25</v>
      </c>
      <c r="HPE1219" s="243">
        <v>7</v>
      </c>
      <c r="HPF1219" s="243">
        <v>2</v>
      </c>
      <c r="HPG1219" s="244" t="s">
        <v>236</v>
      </c>
      <c r="HPH1219" s="245">
        <v>119</v>
      </c>
      <c r="HPI1219" s="246">
        <v>213</v>
      </c>
      <c r="HPJ1219" s="247" t="e">
        <f>HPJ1252+HPJ1278+HPJ1309+HPJ1325+HPJ1347+HPJ1379+HPJ1395+HPJ1416+HPJ1436+HPJ1486+#REF!+HPJ1502+#REF!+#REF!+#REF!</f>
        <v>#REF!</v>
      </c>
      <c r="HPK1219" s="241" t="s">
        <v>38</v>
      </c>
      <c r="HPL1219" s="242" t="s">
        <v>25</v>
      </c>
      <c r="HPM1219" s="243">
        <v>7</v>
      </c>
      <c r="HPN1219" s="243">
        <v>2</v>
      </c>
      <c r="HPO1219" s="244" t="s">
        <v>236</v>
      </c>
      <c r="HPP1219" s="245">
        <v>119</v>
      </c>
      <c r="HPQ1219" s="246">
        <v>213</v>
      </c>
      <c r="HPR1219" s="247" t="e">
        <f>HPR1252+HPR1278+HPR1309+HPR1325+HPR1347+HPR1379+HPR1395+HPR1416+HPR1436+HPR1486+#REF!+HPR1502+#REF!+#REF!+#REF!</f>
        <v>#REF!</v>
      </c>
      <c r="HPS1219" s="241" t="s">
        <v>38</v>
      </c>
      <c r="HPT1219" s="242" t="s">
        <v>25</v>
      </c>
      <c r="HPU1219" s="243">
        <v>7</v>
      </c>
      <c r="HPV1219" s="243">
        <v>2</v>
      </c>
      <c r="HPW1219" s="244" t="s">
        <v>236</v>
      </c>
      <c r="HPX1219" s="245">
        <v>119</v>
      </c>
      <c r="HPY1219" s="246">
        <v>213</v>
      </c>
      <c r="HPZ1219" s="247" t="e">
        <f>HPZ1252+HPZ1278+HPZ1309+HPZ1325+HPZ1347+HPZ1379+HPZ1395+HPZ1416+HPZ1436+HPZ1486+#REF!+HPZ1502+#REF!+#REF!+#REF!</f>
        <v>#REF!</v>
      </c>
      <c r="HQA1219" s="241" t="s">
        <v>38</v>
      </c>
      <c r="HQB1219" s="242" t="s">
        <v>25</v>
      </c>
      <c r="HQC1219" s="243">
        <v>7</v>
      </c>
      <c r="HQD1219" s="243">
        <v>2</v>
      </c>
      <c r="HQE1219" s="244" t="s">
        <v>236</v>
      </c>
      <c r="HQF1219" s="245">
        <v>119</v>
      </c>
      <c r="HQG1219" s="246">
        <v>213</v>
      </c>
      <c r="HQH1219" s="247" t="e">
        <f>HQH1252+HQH1278+HQH1309+HQH1325+HQH1347+HQH1379+HQH1395+HQH1416+HQH1436+HQH1486+#REF!+HQH1502+#REF!+#REF!+#REF!</f>
        <v>#REF!</v>
      </c>
      <c r="HQI1219" s="241" t="s">
        <v>38</v>
      </c>
      <c r="HQJ1219" s="242" t="s">
        <v>25</v>
      </c>
      <c r="HQK1219" s="243">
        <v>7</v>
      </c>
      <c r="HQL1219" s="243">
        <v>2</v>
      </c>
      <c r="HQM1219" s="244" t="s">
        <v>236</v>
      </c>
      <c r="HQN1219" s="245">
        <v>119</v>
      </c>
      <c r="HQO1219" s="246">
        <v>213</v>
      </c>
      <c r="HQP1219" s="247" t="e">
        <f>HQP1252+HQP1278+HQP1309+HQP1325+HQP1347+HQP1379+HQP1395+HQP1416+HQP1436+HQP1486+#REF!+HQP1502+#REF!+#REF!+#REF!</f>
        <v>#REF!</v>
      </c>
      <c r="HQQ1219" s="241" t="s">
        <v>38</v>
      </c>
      <c r="HQR1219" s="242" t="s">
        <v>25</v>
      </c>
      <c r="HQS1219" s="243">
        <v>7</v>
      </c>
      <c r="HQT1219" s="243">
        <v>2</v>
      </c>
      <c r="HQU1219" s="244" t="s">
        <v>236</v>
      </c>
      <c r="HQV1219" s="245">
        <v>119</v>
      </c>
      <c r="HQW1219" s="246">
        <v>213</v>
      </c>
      <c r="HQX1219" s="247" t="e">
        <f>HQX1252+HQX1278+HQX1309+HQX1325+HQX1347+HQX1379+HQX1395+HQX1416+HQX1436+HQX1486+#REF!+HQX1502+#REF!+#REF!+#REF!</f>
        <v>#REF!</v>
      </c>
      <c r="HQY1219" s="241" t="s">
        <v>38</v>
      </c>
      <c r="HQZ1219" s="242" t="s">
        <v>25</v>
      </c>
      <c r="HRA1219" s="243">
        <v>7</v>
      </c>
      <c r="HRB1219" s="243">
        <v>2</v>
      </c>
      <c r="HRC1219" s="244" t="s">
        <v>236</v>
      </c>
      <c r="HRD1219" s="245">
        <v>119</v>
      </c>
      <c r="HRE1219" s="246">
        <v>213</v>
      </c>
      <c r="HRF1219" s="247" t="e">
        <f>HRF1252+HRF1278+HRF1309+HRF1325+HRF1347+HRF1379+HRF1395+HRF1416+HRF1436+HRF1486+#REF!+HRF1502+#REF!+#REF!+#REF!</f>
        <v>#REF!</v>
      </c>
      <c r="HRG1219" s="241" t="s">
        <v>38</v>
      </c>
      <c r="HRH1219" s="242" t="s">
        <v>25</v>
      </c>
      <c r="HRI1219" s="243">
        <v>7</v>
      </c>
      <c r="HRJ1219" s="243">
        <v>2</v>
      </c>
      <c r="HRK1219" s="244" t="s">
        <v>236</v>
      </c>
      <c r="HRL1219" s="245">
        <v>119</v>
      </c>
      <c r="HRM1219" s="246">
        <v>213</v>
      </c>
      <c r="HRN1219" s="247" t="e">
        <f>HRN1252+HRN1278+HRN1309+HRN1325+HRN1347+HRN1379+HRN1395+HRN1416+HRN1436+HRN1486+#REF!+HRN1502+#REF!+#REF!+#REF!</f>
        <v>#REF!</v>
      </c>
      <c r="HRO1219" s="241" t="s">
        <v>38</v>
      </c>
      <c r="HRP1219" s="242" t="s">
        <v>25</v>
      </c>
      <c r="HRQ1219" s="243">
        <v>7</v>
      </c>
      <c r="HRR1219" s="243">
        <v>2</v>
      </c>
      <c r="HRS1219" s="244" t="s">
        <v>236</v>
      </c>
      <c r="HRT1219" s="245">
        <v>119</v>
      </c>
      <c r="HRU1219" s="246">
        <v>213</v>
      </c>
      <c r="HRV1219" s="247" t="e">
        <f>HRV1252+HRV1278+HRV1309+HRV1325+HRV1347+HRV1379+HRV1395+HRV1416+HRV1436+HRV1486+#REF!+HRV1502+#REF!+#REF!+#REF!</f>
        <v>#REF!</v>
      </c>
      <c r="HRW1219" s="241" t="s">
        <v>38</v>
      </c>
      <c r="HRX1219" s="242" t="s">
        <v>25</v>
      </c>
      <c r="HRY1219" s="243">
        <v>7</v>
      </c>
      <c r="HRZ1219" s="243">
        <v>2</v>
      </c>
      <c r="HSA1219" s="244" t="s">
        <v>236</v>
      </c>
      <c r="HSB1219" s="245">
        <v>119</v>
      </c>
      <c r="HSC1219" s="246">
        <v>213</v>
      </c>
      <c r="HSD1219" s="247" t="e">
        <f>HSD1252+HSD1278+HSD1309+HSD1325+HSD1347+HSD1379+HSD1395+HSD1416+HSD1436+HSD1486+#REF!+HSD1502+#REF!+#REF!+#REF!</f>
        <v>#REF!</v>
      </c>
      <c r="HSE1219" s="241" t="s">
        <v>38</v>
      </c>
      <c r="HSF1219" s="242" t="s">
        <v>25</v>
      </c>
      <c r="HSG1219" s="243">
        <v>7</v>
      </c>
      <c r="HSH1219" s="243">
        <v>2</v>
      </c>
      <c r="HSI1219" s="244" t="s">
        <v>236</v>
      </c>
      <c r="HSJ1219" s="245">
        <v>119</v>
      </c>
      <c r="HSK1219" s="246">
        <v>213</v>
      </c>
      <c r="HSL1219" s="247" t="e">
        <f>HSL1252+HSL1278+HSL1309+HSL1325+HSL1347+HSL1379+HSL1395+HSL1416+HSL1436+HSL1486+#REF!+HSL1502+#REF!+#REF!+#REF!</f>
        <v>#REF!</v>
      </c>
      <c r="HSM1219" s="241" t="s">
        <v>38</v>
      </c>
      <c r="HSN1219" s="242" t="s">
        <v>25</v>
      </c>
      <c r="HSO1219" s="243">
        <v>7</v>
      </c>
      <c r="HSP1219" s="243">
        <v>2</v>
      </c>
      <c r="HSQ1219" s="244" t="s">
        <v>236</v>
      </c>
      <c r="HSR1219" s="245">
        <v>119</v>
      </c>
      <c r="HSS1219" s="246">
        <v>213</v>
      </c>
      <c r="HST1219" s="247" t="e">
        <f>HST1252+HST1278+HST1309+HST1325+HST1347+HST1379+HST1395+HST1416+HST1436+HST1486+#REF!+HST1502+#REF!+#REF!+#REF!</f>
        <v>#REF!</v>
      </c>
      <c r="HSU1219" s="241" t="s">
        <v>38</v>
      </c>
      <c r="HSV1219" s="242" t="s">
        <v>25</v>
      </c>
      <c r="HSW1219" s="243">
        <v>7</v>
      </c>
      <c r="HSX1219" s="243">
        <v>2</v>
      </c>
      <c r="HSY1219" s="244" t="s">
        <v>236</v>
      </c>
      <c r="HSZ1219" s="245">
        <v>119</v>
      </c>
      <c r="HTA1219" s="246">
        <v>213</v>
      </c>
      <c r="HTB1219" s="247" t="e">
        <f>HTB1252+HTB1278+HTB1309+HTB1325+HTB1347+HTB1379+HTB1395+HTB1416+HTB1436+HTB1486+#REF!+HTB1502+#REF!+#REF!+#REF!</f>
        <v>#REF!</v>
      </c>
      <c r="HTC1219" s="241" t="s">
        <v>38</v>
      </c>
      <c r="HTD1219" s="242" t="s">
        <v>25</v>
      </c>
      <c r="HTE1219" s="243">
        <v>7</v>
      </c>
      <c r="HTF1219" s="243">
        <v>2</v>
      </c>
      <c r="HTG1219" s="244" t="s">
        <v>236</v>
      </c>
      <c r="HTH1219" s="245">
        <v>119</v>
      </c>
      <c r="HTI1219" s="246">
        <v>213</v>
      </c>
      <c r="HTJ1219" s="247" t="e">
        <f>HTJ1252+HTJ1278+HTJ1309+HTJ1325+HTJ1347+HTJ1379+HTJ1395+HTJ1416+HTJ1436+HTJ1486+#REF!+HTJ1502+#REF!+#REF!+#REF!</f>
        <v>#REF!</v>
      </c>
      <c r="HTK1219" s="241" t="s">
        <v>38</v>
      </c>
      <c r="HTL1219" s="242" t="s">
        <v>25</v>
      </c>
      <c r="HTM1219" s="243">
        <v>7</v>
      </c>
      <c r="HTN1219" s="243">
        <v>2</v>
      </c>
      <c r="HTO1219" s="244" t="s">
        <v>236</v>
      </c>
      <c r="HTP1219" s="245">
        <v>119</v>
      </c>
      <c r="HTQ1219" s="246">
        <v>213</v>
      </c>
      <c r="HTR1219" s="247" t="e">
        <f>HTR1252+HTR1278+HTR1309+HTR1325+HTR1347+HTR1379+HTR1395+HTR1416+HTR1436+HTR1486+#REF!+HTR1502+#REF!+#REF!+#REF!</f>
        <v>#REF!</v>
      </c>
      <c r="HTS1219" s="241" t="s">
        <v>38</v>
      </c>
      <c r="HTT1219" s="242" t="s">
        <v>25</v>
      </c>
      <c r="HTU1219" s="243">
        <v>7</v>
      </c>
      <c r="HTV1219" s="243">
        <v>2</v>
      </c>
      <c r="HTW1219" s="244" t="s">
        <v>236</v>
      </c>
      <c r="HTX1219" s="245">
        <v>119</v>
      </c>
      <c r="HTY1219" s="246">
        <v>213</v>
      </c>
      <c r="HTZ1219" s="247" t="e">
        <f>HTZ1252+HTZ1278+HTZ1309+HTZ1325+HTZ1347+HTZ1379+HTZ1395+HTZ1416+HTZ1436+HTZ1486+#REF!+HTZ1502+#REF!+#REF!+#REF!</f>
        <v>#REF!</v>
      </c>
      <c r="HUA1219" s="241" t="s">
        <v>38</v>
      </c>
      <c r="HUB1219" s="242" t="s">
        <v>25</v>
      </c>
      <c r="HUC1219" s="243">
        <v>7</v>
      </c>
      <c r="HUD1219" s="243">
        <v>2</v>
      </c>
      <c r="HUE1219" s="244" t="s">
        <v>236</v>
      </c>
      <c r="HUF1219" s="245">
        <v>119</v>
      </c>
      <c r="HUG1219" s="246">
        <v>213</v>
      </c>
      <c r="HUH1219" s="247" t="e">
        <f>HUH1252+HUH1278+HUH1309+HUH1325+HUH1347+HUH1379+HUH1395+HUH1416+HUH1436+HUH1486+#REF!+HUH1502+#REF!+#REF!+#REF!</f>
        <v>#REF!</v>
      </c>
      <c r="HUI1219" s="241" t="s">
        <v>38</v>
      </c>
      <c r="HUJ1219" s="242" t="s">
        <v>25</v>
      </c>
      <c r="HUK1219" s="243">
        <v>7</v>
      </c>
      <c r="HUL1219" s="243">
        <v>2</v>
      </c>
      <c r="HUM1219" s="244" t="s">
        <v>236</v>
      </c>
      <c r="HUN1219" s="245">
        <v>119</v>
      </c>
      <c r="HUO1219" s="246">
        <v>213</v>
      </c>
      <c r="HUP1219" s="247" t="e">
        <f>HUP1252+HUP1278+HUP1309+HUP1325+HUP1347+HUP1379+HUP1395+HUP1416+HUP1436+HUP1486+#REF!+HUP1502+#REF!+#REF!+#REF!</f>
        <v>#REF!</v>
      </c>
      <c r="HUQ1219" s="241" t="s">
        <v>38</v>
      </c>
      <c r="HUR1219" s="242" t="s">
        <v>25</v>
      </c>
      <c r="HUS1219" s="243">
        <v>7</v>
      </c>
      <c r="HUT1219" s="243">
        <v>2</v>
      </c>
      <c r="HUU1219" s="244" t="s">
        <v>236</v>
      </c>
      <c r="HUV1219" s="245">
        <v>119</v>
      </c>
      <c r="HUW1219" s="246">
        <v>213</v>
      </c>
      <c r="HUX1219" s="247" t="e">
        <f>HUX1252+HUX1278+HUX1309+HUX1325+HUX1347+HUX1379+HUX1395+HUX1416+HUX1436+HUX1486+#REF!+HUX1502+#REF!+#REF!+#REF!</f>
        <v>#REF!</v>
      </c>
      <c r="HUY1219" s="241" t="s">
        <v>38</v>
      </c>
      <c r="HUZ1219" s="242" t="s">
        <v>25</v>
      </c>
      <c r="HVA1219" s="243">
        <v>7</v>
      </c>
      <c r="HVB1219" s="243">
        <v>2</v>
      </c>
      <c r="HVC1219" s="244" t="s">
        <v>236</v>
      </c>
      <c r="HVD1219" s="245">
        <v>119</v>
      </c>
      <c r="HVE1219" s="246">
        <v>213</v>
      </c>
      <c r="HVF1219" s="247" t="e">
        <f>HVF1252+HVF1278+HVF1309+HVF1325+HVF1347+HVF1379+HVF1395+HVF1416+HVF1436+HVF1486+#REF!+HVF1502+#REF!+#REF!+#REF!</f>
        <v>#REF!</v>
      </c>
      <c r="HVG1219" s="241" t="s">
        <v>38</v>
      </c>
      <c r="HVH1219" s="242" t="s">
        <v>25</v>
      </c>
      <c r="HVI1219" s="243">
        <v>7</v>
      </c>
      <c r="HVJ1219" s="243">
        <v>2</v>
      </c>
      <c r="HVK1219" s="244" t="s">
        <v>236</v>
      </c>
      <c r="HVL1219" s="245">
        <v>119</v>
      </c>
      <c r="HVM1219" s="246">
        <v>213</v>
      </c>
      <c r="HVN1219" s="247" t="e">
        <f>HVN1252+HVN1278+HVN1309+HVN1325+HVN1347+HVN1379+HVN1395+HVN1416+HVN1436+HVN1486+#REF!+HVN1502+#REF!+#REF!+#REF!</f>
        <v>#REF!</v>
      </c>
      <c r="HVO1219" s="241" t="s">
        <v>38</v>
      </c>
      <c r="HVP1219" s="242" t="s">
        <v>25</v>
      </c>
      <c r="HVQ1219" s="243">
        <v>7</v>
      </c>
      <c r="HVR1219" s="243">
        <v>2</v>
      </c>
      <c r="HVS1219" s="244" t="s">
        <v>236</v>
      </c>
      <c r="HVT1219" s="245">
        <v>119</v>
      </c>
      <c r="HVU1219" s="246">
        <v>213</v>
      </c>
      <c r="HVV1219" s="247" t="e">
        <f>HVV1252+HVV1278+HVV1309+HVV1325+HVV1347+HVV1379+HVV1395+HVV1416+HVV1436+HVV1486+#REF!+HVV1502+#REF!+#REF!+#REF!</f>
        <v>#REF!</v>
      </c>
      <c r="HVW1219" s="241" t="s">
        <v>38</v>
      </c>
      <c r="HVX1219" s="242" t="s">
        <v>25</v>
      </c>
      <c r="HVY1219" s="243">
        <v>7</v>
      </c>
      <c r="HVZ1219" s="243">
        <v>2</v>
      </c>
      <c r="HWA1219" s="244" t="s">
        <v>236</v>
      </c>
      <c r="HWB1219" s="245">
        <v>119</v>
      </c>
      <c r="HWC1219" s="246">
        <v>213</v>
      </c>
      <c r="HWD1219" s="247" t="e">
        <f>HWD1252+HWD1278+HWD1309+HWD1325+HWD1347+HWD1379+HWD1395+HWD1416+HWD1436+HWD1486+#REF!+HWD1502+#REF!+#REF!+#REF!</f>
        <v>#REF!</v>
      </c>
      <c r="HWE1219" s="241" t="s">
        <v>38</v>
      </c>
      <c r="HWF1219" s="242" t="s">
        <v>25</v>
      </c>
      <c r="HWG1219" s="243">
        <v>7</v>
      </c>
      <c r="HWH1219" s="243">
        <v>2</v>
      </c>
      <c r="HWI1219" s="244" t="s">
        <v>236</v>
      </c>
      <c r="HWJ1219" s="245">
        <v>119</v>
      </c>
      <c r="HWK1219" s="246">
        <v>213</v>
      </c>
      <c r="HWL1219" s="247" t="e">
        <f>HWL1252+HWL1278+HWL1309+HWL1325+HWL1347+HWL1379+HWL1395+HWL1416+HWL1436+HWL1486+#REF!+HWL1502+#REF!+#REF!+#REF!</f>
        <v>#REF!</v>
      </c>
      <c r="HWM1219" s="241" t="s">
        <v>38</v>
      </c>
      <c r="HWN1219" s="242" t="s">
        <v>25</v>
      </c>
      <c r="HWO1219" s="243">
        <v>7</v>
      </c>
      <c r="HWP1219" s="243">
        <v>2</v>
      </c>
      <c r="HWQ1219" s="244" t="s">
        <v>236</v>
      </c>
      <c r="HWR1219" s="245">
        <v>119</v>
      </c>
      <c r="HWS1219" s="246">
        <v>213</v>
      </c>
      <c r="HWT1219" s="247" t="e">
        <f>HWT1252+HWT1278+HWT1309+HWT1325+HWT1347+HWT1379+HWT1395+HWT1416+HWT1436+HWT1486+#REF!+HWT1502+#REF!+#REF!+#REF!</f>
        <v>#REF!</v>
      </c>
      <c r="HWU1219" s="241" t="s">
        <v>38</v>
      </c>
      <c r="HWV1219" s="242" t="s">
        <v>25</v>
      </c>
      <c r="HWW1219" s="243">
        <v>7</v>
      </c>
      <c r="HWX1219" s="243">
        <v>2</v>
      </c>
      <c r="HWY1219" s="244" t="s">
        <v>236</v>
      </c>
      <c r="HWZ1219" s="245">
        <v>119</v>
      </c>
      <c r="HXA1219" s="246">
        <v>213</v>
      </c>
      <c r="HXB1219" s="247" t="e">
        <f>HXB1252+HXB1278+HXB1309+HXB1325+HXB1347+HXB1379+HXB1395+HXB1416+HXB1436+HXB1486+#REF!+HXB1502+#REF!+#REF!+#REF!</f>
        <v>#REF!</v>
      </c>
      <c r="HXC1219" s="241" t="s">
        <v>38</v>
      </c>
      <c r="HXD1219" s="242" t="s">
        <v>25</v>
      </c>
      <c r="HXE1219" s="243">
        <v>7</v>
      </c>
      <c r="HXF1219" s="243">
        <v>2</v>
      </c>
      <c r="HXG1219" s="244" t="s">
        <v>236</v>
      </c>
      <c r="HXH1219" s="245">
        <v>119</v>
      </c>
      <c r="HXI1219" s="246">
        <v>213</v>
      </c>
      <c r="HXJ1219" s="247" t="e">
        <f>HXJ1252+HXJ1278+HXJ1309+HXJ1325+HXJ1347+HXJ1379+HXJ1395+HXJ1416+HXJ1436+HXJ1486+#REF!+HXJ1502+#REF!+#REF!+#REF!</f>
        <v>#REF!</v>
      </c>
      <c r="HXK1219" s="241" t="s">
        <v>38</v>
      </c>
      <c r="HXL1219" s="242" t="s">
        <v>25</v>
      </c>
      <c r="HXM1219" s="243">
        <v>7</v>
      </c>
      <c r="HXN1219" s="243">
        <v>2</v>
      </c>
      <c r="HXO1219" s="244" t="s">
        <v>236</v>
      </c>
      <c r="HXP1219" s="245">
        <v>119</v>
      </c>
      <c r="HXQ1219" s="246">
        <v>213</v>
      </c>
      <c r="HXR1219" s="247" t="e">
        <f>HXR1252+HXR1278+HXR1309+HXR1325+HXR1347+HXR1379+HXR1395+HXR1416+HXR1436+HXR1486+#REF!+HXR1502+#REF!+#REF!+#REF!</f>
        <v>#REF!</v>
      </c>
      <c r="HXS1219" s="241" t="s">
        <v>38</v>
      </c>
      <c r="HXT1219" s="242" t="s">
        <v>25</v>
      </c>
      <c r="HXU1219" s="243">
        <v>7</v>
      </c>
      <c r="HXV1219" s="243">
        <v>2</v>
      </c>
      <c r="HXW1219" s="244" t="s">
        <v>236</v>
      </c>
      <c r="HXX1219" s="245">
        <v>119</v>
      </c>
      <c r="HXY1219" s="246">
        <v>213</v>
      </c>
      <c r="HXZ1219" s="247" t="e">
        <f>HXZ1252+HXZ1278+HXZ1309+HXZ1325+HXZ1347+HXZ1379+HXZ1395+HXZ1416+HXZ1436+HXZ1486+#REF!+HXZ1502+#REF!+#REF!+#REF!</f>
        <v>#REF!</v>
      </c>
      <c r="HYA1219" s="241" t="s">
        <v>38</v>
      </c>
      <c r="HYB1219" s="242" t="s">
        <v>25</v>
      </c>
      <c r="HYC1219" s="243">
        <v>7</v>
      </c>
      <c r="HYD1219" s="243">
        <v>2</v>
      </c>
      <c r="HYE1219" s="244" t="s">
        <v>236</v>
      </c>
      <c r="HYF1219" s="245">
        <v>119</v>
      </c>
      <c r="HYG1219" s="246">
        <v>213</v>
      </c>
      <c r="HYH1219" s="247" t="e">
        <f>HYH1252+HYH1278+HYH1309+HYH1325+HYH1347+HYH1379+HYH1395+HYH1416+HYH1436+HYH1486+#REF!+HYH1502+#REF!+#REF!+#REF!</f>
        <v>#REF!</v>
      </c>
      <c r="HYI1219" s="241" t="s">
        <v>38</v>
      </c>
      <c r="HYJ1219" s="242" t="s">
        <v>25</v>
      </c>
      <c r="HYK1219" s="243">
        <v>7</v>
      </c>
      <c r="HYL1219" s="243">
        <v>2</v>
      </c>
      <c r="HYM1219" s="244" t="s">
        <v>236</v>
      </c>
      <c r="HYN1219" s="245">
        <v>119</v>
      </c>
      <c r="HYO1219" s="246">
        <v>213</v>
      </c>
      <c r="HYP1219" s="247" t="e">
        <f>HYP1252+HYP1278+HYP1309+HYP1325+HYP1347+HYP1379+HYP1395+HYP1416+HYP1436+HYP1486+#REF!+HYP1502+#REF!+#REF!+#REF!</f>
        <v>#REF!</v>
      </c>
      <c r="HYQ1219" s="241" t="s">
        <v>38</v>
      </c>
      <c r="HYR1219" s="242" t="s">
        <v>25</v>
      </c>
      <c r="HYS1219" s="243">
        <v>7</v>
      </c>
      <c r="HYT1219" s="243">
        <v>2</v>
      </c>
      <c r="HYU1219" s="244" t="s">
        <v>236</v>
      </c>
      <c r="HYV1219" s="245">
        <v>119</v>
      </c>
      <c r="HYW1219" s="246">
        <v>213</v>
      </c>
      <c r="HYX1219" s="247" t="e">
        <f>HYX1252+HYX1278+HYX1309+HYX1325+HYX1347+HYX1379+HYX1395+HYX1416+HYX1436+HYX1486+#REF!+HYX1502+#REF!+#REF!+#REF!</f>
        <v>#REF!</v>
      </c>
      <c r="HYY1219" s="241" t="s">
        <v>38</v>
      </c>
      <c r="HYZ1219" s="242" t="s">
        <v>25</v>
      </c>
      <c r="HZA1219" s="243">
        <v>7</v>
      </c>
      <c r="HZB1219" s="243">
        <v>2</v>
      </c>
      <c r="HZC1219" s="244" t="s">
        <v>236</v>
      </c>
      <c r="HZD1219" s="245">
        <v>119</v>
      </c>
      <c r="HZE1219" s="246">
        <v>213</v>
      </c>
      <c r="HZF1219" s="247" t="e">
        <f>HZF1252+HZF1278+HZF1309+HZF1325+HZF1347+HZF1379+HZF1395+HZF1416+HZF1436+HZF1486+#REF!+HZF1502+#REF!+#REF!+#REF!</f>
        <v>#REF!</v>
      </c>
      <c r="HZG1219" s="241" t="s">
        <v>38</v>
      </c>
      <c r="HZH1219" s="242" t="s">
        <v>25</v>
      </c>
      <c r="HZI1219" s="243">
        <v>7</v>
      </c>
      <c r="HZJ1219" s="243">
        <v>2</v>
      </c>
      <c r="HZK1219" s="244" t="s">
        <v>236</v>
      </c>
      <c r="HZL1219" s="245">
        <v>119</v>
      </c>
      <c r="HZM1219" s="246">
        <v>213</v>
      </c>
      <c r="HZN1219" s="247" t="e">
        <f>HZN1252+HZN1278+HZN1309+HZN1325+HZN1347+HZN1379+HZN1395+HZN1416+HZN1436+HZN1486+#REF!+HZN1502+#REF!+#REF!+#REF!</f>
        <v>#REF!</v>
      </c>
      <c r="HZO1219" s="241" t="s">
        <v>38</v>
      </c>
      <c r="HZP1219" s="242" t="s">
        <v>25</v>
      </c>
      <c r="HZQ1219" s="243">
        <v>7</v>
      </c>
      <c r="HZR1219" s="243">
        <v>2</v>
      </c>
      <c r="HZS1219" s="244" t="s">
        <v>236</v>
      </c>
      <c r="HZT1219" s="245">
        <v>119</v>
      </c>
      <c r="HZU1219" s="246">
        <v>213</v>
      </c>
      <c r="HZV1219" s="247" t="e">
        <f>HZV1252+HZV1278+HZV1309+HZV1325+HZV1347+HZV1379+HZV1395+HZV1416+HZV1436+HZV1486+#REF!+HZV1502+#REF!+#REF!+#REF!</f>
        <v>#REF!</v>
      </c>
      <c r="HZW1219" s="241" t="s">
        <v>38</v>
      </c>
      <c r="HZX1219" s="242" t="s">
        <v>25</v>
      </c>
      <c r="HZY1219" s="243">
        <v>7</v>
      </c>
      <c r="HZZ1219" s="243">
        <v>2</v>
      </c>
      <c r="IAA1219" s="244" t="s">
        <v>236</v>
      </c>
      <c r="IAB1219" s="245">
        <v>119</v>
      </c>
      <c r="IAC1219" s="246">
        <v>213</v>
      </c>
      <c r="IAD1219" s="247" t="e">
        <f>IAD1252+IAD1278+IAD1309+IAD1325+IAD1347+IAD1379+IAD1395+IAD1416+IAD1436+IAD1486+#REF!+IAD1502+#REF!+#REF!+#REF!</f>
        <v>#REF!</v>
      </c>
      <c r="IAE1219" s="241" t="s">
        <v>38</v>
      </c>
      <c r="IAF1219" s="242" t="s">
        <v>25</v>
      </c>
      <c r="IAG1219" s="243">
        <v>7</v>
      </c>
      <c r="IAH1219" s="243">
        <v>2</v>
      </c>
      <c r="IAI1219" s="244" t="s">
        <v>236</v>
      </c>
      <c r="IAJ1219" s="245">
        <v>119</v>
      </c>
      <c r="IAK1219" s="246">
        <v>213</v>
      </c>
      <c r="IAL1219" s="247" t="e">
        <f>IAL1252+IAL1278+IAL1309+IAL1325+IAL1347+IAL1379+IAL1395+IAL1416+IAL1436+IAL1486+#REF!+IAL1502+#REF!+#REF!+#REF!</f>
        <v>#REF!</v>
      </c>
      <c r="IAM1219" s="241" t="s">
        <v>38</v>
      </c>
      <c r="IAN1219" s="242" t="s">
        <v>25</v>
      </c>
      <c r="IAO1219" s="243">
        <v>7</v>
      </c>
      <c r="IAP1219" s="243">
        <v>2</v>
      </c>
      <c r="IAQ1219" s="244" t="s">
        <v>236</v>
      </c>
      <c r="IAR1219" s="245">
        <v>119</v>
      </c>
      <c r="IAS1219" s="246">
        <v>213</v>
      </c>
      <c r="IAT1219" s="247" t="e">
        <f>IAT1252+IAT1278+IAT1309+IAT1325+IAT1347+IAT1379+IAT1395+IAT1416+IAT1436+IAT1486+#REF!+IAT1502+#REF!+#REF!+#REF!</f>
        <v>#REF!</v>
      </c>
      <c r="IAU1219" s="241" t="s">
        <v>38</v>
      </c>
      <c r="IAV1219" s="242" t="s">
        <v>25</v>
      </c>
      <c r="IAW1219" s="243">
        <v>7</v>
      </c>
      <c r="IAX1219" s="243">
        <v>2</v>
      </c>
      <c r="IAY1219" s="244" t="s">
        <v>236</v>
      </c>
      <c r="IAZ1219" s="245">
        <v>119</v>
      </c>
      <c r="IBA1219" s="246">
        <v>213</v>
      </c>
      <c r="IBB1219" s="247" t="e">
        <f>IBB1252+IBB1278+IBB1309+IBB1325+IBB1347+IBB1379+IBB1395+IBB1416+IBB1436+IBB1486+#REF!+IBB1502+#REF!+#REF!+#REF!</f>
        <v>#REF!</v>
      </c>
      <c r="IBC1219" s="241" t="s">
        <v>38</v>
      </c>
      <c r="IBD1219" s="242" t="s">
        <v>25</v>
      </c>
      <c r="IBE1219" s="243">
        <v>7</v>
      </c>
      <c r="IBF1219" s="243">
        <v>2</v>
      </c>
      <c r="IBG1219" s="244" t="s">
        <v>236</v>
      </c>
      <c r="IBH1219" s="245">
        <v>119</v>
      </c>
      <c r="IBI1219" s="246">
        <v>213</v>
      </c>
      <c r="IBJ1219" s="247" t="e">
        <f>IBJ1252+IBJ1278+IBJ1309+IBJ1325+IBJ1347+IBJ1379+IBJ1395+IBJ1416+IBJ1436+IBJ1486+#REF!+IBJ1502+#REF!+#REF!+#REF!</f>
        <v>#REF!</v>
      </c>
      <c r="IBK1219" s="241" t="s">
        <v>38</v>
      </c>
      <c r="IBL1219" s="242" t="s">
        <v>25</v>
      </c>
      <c r="IBM1219" s="243">
        <v>7</v>
      </c>
      <c r="IBN1219" s="243">
        <v>2</v>
      </c>
      <c r="IBO1219" s="244" t="s">
        <v>236</v>
      </c>
      <c r="IBP1219" s="245">
        <v>119</v>
      </c>
      <c r="IBQ1219" s="246">
        <v>213</v>
      </c>
      <c r="IBR1219" s="247" t="e">
        <f>IBR1252+IBR1278+IBR1309+IBR1325+IBR1347+IBR1379+IBR1395+IBR1416+IBR1436+IBR1486+#REF!+IBR1502+#REF!+#REF!+#REF!</f>
        <v>#REF!</v>
      </c>
      <c r="IBS1219" s="241" t="s">
        <v>38</v>
      </c>
      <c r="IBT1219" s="242" t="s">
        <v>25</v>
      </c>
      <c r="IBU1219" s="243">
        <v>7</v>
      </c>
      <c r="IBV1219" s="243">
        <v>2</v>
      </c>
      <c r="IBW1219" s="244" t="s">
        <v>236</v>
      </c>
      <c r="IBX1219" s="245">
        <v>119</v>
      </c>
      <c r="IBY1219" s="246">
        <v>213</v>
      </c>
      <c r="IBZ1219" s="247" t="e">
        <f>IBZ1252+IBZ1278+IBZ1309+IBZ1325+IBZ1347+IBZ1379+IBZ1395+IBZ1416+IBZ1436+IBZ1486+#REF!+IBZ1502+#REF!+#REF!+#REF!</f>
        <v>#REF!</v>
      </c>
      <c r="ICA1219" s="241" t="s">
        <v>38</v>
      </c>
      <c r="ICB1219" s="242" t="s">
        <v>25</v>
      </c>
      <c r="ICC1219" s="243">
        <v>7</v>
      </c>
      <c r="ICD1219" s="243">
        <v>2</v>
      </c>
      <c r="ICE1219" s="244" t="s">
        <v>236</v>
      </c>
      <c r="ICF1219" s="245">
        <v>119</v>
      </c>
      <c r="ICG1219" s="246">
        <v>213</v>
      </c>
      <c r="ICH1219" s="247" t="e">
        <f>ICH1252+ICH1278+ICH1309+ICH1325+ICH1347+ICH1379+ICH1395+ICH1416+ICH1436+ICH1486+#REF!+ICH1502+#REF!+#REF!+#REF!</f>
        <v>#REF!</v>
      </c>
      <c r="ICI1219" s="241" t="s">
        <v>38</v>
      </c>
      <c r="ICJ1219" s="242" t="s">
        <v>25</v>
      </c>
      <c r="ICK1219" s="243">
        <v>7</v>
      </c>
      <c r="ICL1219" s="243">
        <v>2</v>
      </c>
      <c r="ICM1219" s="244" t="s">
        <v>236</v>
      </c>
      <c r="ICN1219" s="245">
        <v>119</v>
      </c>
      <c r="ICO1219" s="246">
        <v>213</v>
      </c>
      <c r="ICP1219" s="247" t="e">
        <f>ICP1252+ICP1278+ICP1309+ICP1325+ICP1347+ICP1379+ICP1395+ICP1416+ICP1436+ICP1486+#REF!+ICP1502+#REF!+#REF!+#REF!</f>
        <v>#REF!</v>
      </c>
      <c r="ICQ1219" s="241" t="s">
        <v>38</v>
      </c>
      <c r="ICR1219" s="242" t="s">
        <v>25</v>
      </c>
      <c r="ICS1219" s="243">
        <v>7</v>
      </c>
      <c r="ICT1219" s="243">
        <v>2</v>
      </c>
      <c r="ICU1219" s="244" t="s">
        <v>236</v>
      </c>
      <c r="ICV1219" s="245">
        <v>119</v>
      </c>
      <c r="ICW1219" s="246">
        <v>213</v>
      </c>
      <c r="ICX1219" s="247" t="e">
        <f>ICX1252+ICX1278+ICX1309+ICX1325+ICX1347+ICX1379+ICX1395+ICX1416+ICX1436+ICX1486+#REF!+ICX1502+#REF!+#REF!+#REF!</f>
        <v>#REF!</v>
      </c>
      <c r="ICY1219" s="241" t="s">
        <v>38</v>
      </c>
      <c r="ICZ1219" s="242" t="s">
        <v>25</v>
      </c>
      <c r="IDA1219" s="243">
        <v>7</v>
      </c>
      <c r="IDB1219" s="243">
        <v>2</v>
      </c>
      <c r="IDC1219" s="244" t="s">
        <v>236</v>
      </c>
      <c r="IDD1219" s="245">
        <v>119</v>
      </c>
      <c r="IDE1219" s="246">
        <v>213</v>
      </c>
      <c r="IDF1219" s="247" t="e">
        <f>IDF1252+IDF1278+IDF1309+IDF1325+IDF1347+IDF1379+IDF1395+IDF1416+IDF1436+IDF1486+#REF!+IDF1502+#REF!+#REF!+#REF!</f>
        <v>#REF!</v>
      </c>
      <c r="IDG1219" s="241" t="s">
        <v>38</v>
      </c>
      <c r="IDH1219" s="242" t="s">
        <v>25</v>
      </c>
      <c r="IDI1219" s="243">
        <v>7</v>
      </c>
      <c r="IDJ1219" s="243">
        <v>2</v>
      </c>
      <c r="IDK1219" s="244" t="s">
        <v>236</v>
      </c>
      <c r="IDL1219" s="245">
        <v>119</v>
      </c>
      <c r="IDM1219" s="246">
        <v>213</v>
      </c>
      <c r="IDN1219" s="247" t="e">
        <f>IDN1252+IDN1278+IDN1309+IDN1325+IDN1347+IDN1379+IDN1395+IDN1416+IDN1436+IDN1486+#REF!+IDN1502+#REF!+#REF!+#REF!</f>
        <v>#REF!</v>
      </c>
      <c r="IDO1219" s="241" t="s">
        <v>38</v>
      </c>
      <c r="IDP1219" s="242" t="s">
        <v>25</v>
      </c>
      <c r="IDQ1219" s="243">
        <v>7</v>
      </c>
      <c r="IDR1219" s="243">
        <v>2</v>
      </c>
      <c r="IDS1219" s="244" t="s">
        <v>236</v>
      </c>
      <c r="IDT1219" s="245">
        <v>119</v>
      </c>
      <c r="IDU1219" s="246">
        <v>213</v>
      </c>
      <c r="IDV1219" s="247" t="e">
        <f>IDV1252+IDV1278+IDV1309+IDV1325+IDV1347+IDV1379+IDV1395+IDV1416+IDV1436+IDV1486+#REF!+IDV1502+#REF!+#REF!+#REF!</f>
        <v>#REF!</v>
      </c>
      <c r="IDW1219" s="241" t="s">
        <v>38</v>
      </c>
      <c r="IDX1219" s="242" t="s">
        <v>25</v>
      </c>
      <c r="IDY1219" s="243">
        <v>7</v>
      </c>
      <c r="IDZ1219" s="243">
        <v>2</v>
      </c>
      <c r="IEA1219" s="244" t="s">
        <v>236</v>
      </c>
      <c r="IEB1219" s="245">
        <v>119</v>
      </c>
      <c r="IEC1219" s="246">
        <v>213</v>
      </c>
      <c r="IED1219" s="247" t="e">
        <f>IED1252+IED1278+IED1309+IED1325+IED1347+IED1379+IED1395+IED1416+IED1436+IED1486+#REF!+IED1502+#REF!+#REF!+#REF!</f>
        <v>#REF!</v>
      </c>
      <c r="IEE1219" s="241" t="s">
        <v>38</v>
      </c>
      <c r="IEF1219" s="242" t="s">
        <v>25</v>
      </c>
      <c r="IEG1219" s="243">
        <v>7</v>
      </c>
      <c r="IEH1219" s="243">
        <v>2</v>
      </c>
      <c r="IEI1219" s="244" t="s">
        <v>236</v>
      </c>
      <c r="IEJ1219" s="245">
        <v>119</v>
      </c>
      <c r="IEK1219" s="246">
        <v>213</v>
      </c>
      <c r="IEL1219" s="247" t="e">
        <f>IEL1252+IEL1278+IEL1309+IEL1325+IEL1347+IEL1379+IEL1395+IEL1416+IEL1436+IEL1486+#REF!+IEL1502+#REF!+#REF!+#REF!</f>
        <v>#REF!</v>
      </c>
      <c r="IEM1219" s="241" t="s">
        <v>38</v>
      </c>
      <c r="IEN1219" s="242" t="s">
        <v>25</v>
      </c>
      <c r="IEO1219" s="243">
        <v>7</v>
      </c>
      <c r="IEP1219" s="243">
        <v>2</v>
      </c>
      <c r="IEQ1219" s="244" t="s">
        <v>236</v>
      </c>
      <c r="IER1219" s="245">
        <v>119</v>
      </c>
      <c r="IES1219" s="246">
        <v>213</v>
      </c>
      <c r="IET1219" s="247" t="e">
        <f>IET1252+IET1278+IET1309+IET1325+IET1347+IET1379+IET1395+IET1416+IET1436+IET1486+#REF!+IET1502+#REF!+#REF!+#REF!</f>
        <v>#REF!</v>
      </c>
      <c r="IEU1219" s="241" t="s">
        <v>38</v>
      </c>
      <c r="IEV1219" s="242" t="s">
        <v>25</v>
      </c>
      <c r="IEW1219" s="243">
        <v>7</v>
      </c>
      <c r="IEX1219" s="243">
        <v>2</v>
      </c>
      <c r="IEY1219" s="244" t="s">
        <v>236</v>
      </c>
      <c r="IEZ1219" s="245">
        <v>119</v>
      </c>
      <c r="IFA1219" s="246">
        <v>213</v>
      </c>
      <c r="IFB1219" s="247" t="e">
        <f>IFB1252+IFB1278+IFB1309+IFB1325+IFB1347+IFB1379+IFB1395+IFB1416+IFB1436+IFB1486+#REF!+IFB1502+#REF!+#REF!+#REF!</f>
        <v>#REF!</v>
      </c>
      <c r="IFC1219" s="241" t="s">
        <v>38</v>
      </c>
      <c r="IFD1219" s="242" t="s">
        <v>25</v>
      </c>
      <c r="IFE1219" s="243">
        <v>7</v>
      </c>
      <c r="IFF1219" s="243">
        <v>2</v>
      </c>
      <c r="IFG1219" s="244" t="s">
        <v>236</v>
      </c>
      <c r="IFH1219" s="245">
        <v>119</v>
      </c>
      <c r="IFI1219" s="246">
        <v>213</v>
      </c>
      <c r="IFJ1219" s="247" t="e">
        <f>IFJ1252+IFJ1278+IFJ1309+IFJ1325+IFJ1347+IFJ1379+IFJ1395+IFJ1416+IFJ1436+IFJ1486+#REF!+IFJ1502+#REF!+#REF!+#REF!</f>
        <v>#REF!</v>
      </c>
      <c r="IFK1219" s="241" t="s">
        <v>38</v>
      </c>
      <c r="IFL1219" s="242" t="s">
        <v>25</v>
      </c>
      <c r="IFM1219" s="243">
        <v>7</v>
      </c>
      <c r="IFN1219" s="243">
        <v>2</v>
      </c>
      <c r="IFO1219" s="244" t="s">
        <v>236</v>
      </c>
      <c r="IFP1219" s="245">
        <v>119</v>
      </c>
      <c r="IFQ1219" s="246">
        <v>213</v>
      </c>
      <c r="IFR1219" s="247" t="e">
        <f>IFR1252+IFR1278+IFR1309+IFR1325+IFR1347+IFR1379+IFR1395+IFR1416+IFR1436+IFR1486+#REF!+IFR1502+#REF!+#REF!+#REF!</f>
        <v>#REF!</v>
      </c>
      <c r="IFS1219" s="241" t="s">
        <v>38</v>
      </c>
      <c r="IFT1219" s="242" t="s">
        <v>25</v>
      </c>
      <c r="IFU1219" s="243">
        <v>7</v>
      </c>
      <c r="IFV1219" s="243">
        <v>2</v>
      </c>
      <c r="IFW1219" s="244" t="s">
        <v>236</v>
      </c>
      <c r="IFX1219" s="245">
        <v>119</v>
      </c>
      <c r="IFY1219" s="246">
        <v>213</v>
      </c>
      <c r="IFZ1219" s="247" t="e">
        <f>IFZ1252+IFZ1278+IFZ1309+IFZ1325+IFZ1347+IFZ1379+IFZ1395+IFZ1416+IFZ1436+IFZ1486+#REF!+IFZ1502+#REF!+#REF!+#REF!</f>
        <v>#REF!</v>
      </c>
      <c r="IGA1219" s="241" t="s">
        <v>38</v>
      </c>
      <c r="IGB1219" s="242" t="s">
        <v>25</v>
      </c>
      <c r="IGC1219" s="243">
        <v>7</v>
      </c>
      <c r="IGD1219" s="243">
        <v>2</v>
      </c>
      <c r="IGE1219" s="244" t="s">
        <v>236</v>
      </c>
      <c r="IGF1219" s="245">
        <v>119</v>
      </c>
      <c r="IGG1219" s="246">
        <v>213</v>
      </c>
      <c r="IGH1219" s="247" t="e">
        <f>IGH1252+IGH1278+IGH1309+IGH1325+IGH1347+IGH1379+IGH1395+IGH1416+IGH1436+IGH1486+#REF!+IGH1502+#REF!+#REF!+#REF!</f>
        <v>#REF!</v>
      </c>
      <c r="IGI1219" s="241" t="s">
        <v>38</v>
      </c>
      <c r="IGJ1219" s="242" t="s">
        <v>25</v>
      </c>
      <c r="IGK1219" s="243">
        <v>7</v>
      </c>
      <c r="IGL1219" s="243">
        <v>2</v>
      </c>
      <c r="IGM1219" s="244" t="s">
        <v>236</v>
      </c>
      <c r="IGN1219" s="245">
        <v>119</v>
      </c>
      <c r="IGO1219" s="246">
        <v>213</v>
      </c>
      <c r="IGP1219" s="247" t="e">
        <f>IGP1252+IGP1278+IGP1309+IGP1325+IGP1347+IGP1379+IGP1395+IGP1416+IGP1436+IGP1486+#REF!+IGP1502+#REF!+#REF!+#REF!</f>
        <v>#REF!</v>
      </c>
      <c r="IGQ1219" s="241" t="s">
        <v>38</v>
      </c>
      <c r="IGR1219" s="242" t="s">
        <v>25</v>
      </c>
      <c r="IGS1219" s="243">
        <v>7</v>
      </c>
      <c r="IGT1219" s="243">
        <v>2</v>
      </c>
      <c r="IGU1219" s="244" t="s">
        <v>236</v>
      </c>
      <c r="IGV1219" s="245">
        <v>119</v>
      </c>
      <c r="IGW1219" s="246">
        <v>213</v>
      </c>
      <c r="IGX1219" s="247" t="e">
        <f>IGX1252+IGX1278+IGX1309+IGX1325+IGX1347+IGX1379+IGX1395+IGX1416+IGX1436+IGX1486+#REF!+IGX1502+#REF!+#REF!+#REF!</f>
        <v>#REF!</v>
      </c>
      <c r="IGY1219" s="241" t="s">
        <v>38</v>
      </c>
      <c r="IGZ1219" s="242" t="s">
        <v>25</v>
      </c>
      <c r="IHA1219" s="243">
        <v>7</v>
      </c>
      <c r="IHB1219" s="243">
        <v>2</v>
      </c>
      <c r="IHC1219" s="244" t="s">
        <v>236</v>
      </c>
      <c r="IHD1219" s="245">
        <v>119</v>
      </c>
      <c r="IHE1219" s="246">
        <v>213</v>
      </c>
      <c r="IHF1219" s="247" t="e">
        <f>IHF1252+IHF1278+IHF1309+IHF1325+IHF1347+IHF1379+IHF1395+IHF1416+IHF1436+IHF1486+#REF!+IHF1502+#REF!+#REF!+#REF!</f>
        <v>#REF!</v>
      </c>
      <c r="IHG1219" s="241" t="s">
        <v>38</v>
      </c>
      <c r="IHH1219" s="242" t="s">
        <v>25</v>
      </c>
      <c r="IHI1219" s="243">
        <v>7</v>
      </c>
      <c r="IHJ1219" s="243">
        <v>2</v>
      </c>
      <c r="IHK1219" s="244" t="s">
        <v>236</v>
      </c>
      <c r="IHL1219" s="245">
        <v>119</v>
      </c>
      <c r="IHM1219" s="246">
        <v>213</v>
      </c>
      <c r="IHN1219" s="247" t="e">
        <f>IHN1252+IHN1278+IHN1309+IHN1325+IHN1347+IHN1379+IHN1395+IHN1416+IHN1436+IHN1486+#REF!+IHN1502+#REF!+#REF!+#REF!</f>
        <v>#REF!</v>
      </c>
      <c r="IHO1219" s="241" t="s">
        <v>38</v>
      </c>
      <c r="IHP1219" s="242" t="s">
        <v>25</v>
      </c>
      <c r="IHQ1219" s="243">
        <v>7</v>
      </c>
      <c r="IHR1219" s="243">
        <v>2</v>
      </c>
      <c r="IHS1219" s="244" t="s">
        <v>236</v>
      </c>
      <c r="IHT1219" s="245">
        <v>119</v>
      </c>
      <c r="IHU1219" s="246">
        <v>213</v>
      </c>
      <c r="IHV1219" s="247" t="e">
        <f>IHV1252+IHV1278+IHV1309+IHV1325+IHV1347+IHV1379+IHV1395+IHV1416+IHV1436+IHV1486+#REF!+IHV1502+#REF!+#REF!+#REF!</f>
        <v>#REF!</v>
      </c>
      <c r="IHW1219" s="241" t="s">
        <v>38</v>
      </c>
      <c r="IHX1219" s="242" t="s">
        <v>25</v>
      </c>
      <c r="IHY1219" s="243">
        <v>7</v>
      </c>
      <c r="IHZ1219" s="243">
        <v>2</v>
      </c>
      <c r="IIA1219" s="244" t="s">
        <v>236</v>
      </c>
      <c r="IIB1219" s="245">
        <v>119</v>
      </c>
      <c r="IIC1219" s="246">
        <v>213</v>
      </c>
      <c r="IID1219" s="247" t="e">
        <f>IID1252+IID1278+IID1309+IID1325+IID1347+IID1379+IID1395+IID1416+IID1436+IID1486+#REF!+IID1502+#REF!+#REF!+#REF!</f>
        <v>#REF!</v>
      </c>
      <c r="IIE1219" s="241" t="s">
        <v>38</v>
      </c>
      <c r="IIF1219" s="242" t="s">
        <v>25</v>
      </c>
      <c r="IIG1219" s="243">
        <v>7</v>
      </c>
      <c r="IIH1219" s="243">
        <v>2</v>
      </c>
      <c r="III1219" s="244" t="s">
        <v>236</v>
      </c>
      <c r="IIJ1219" s="245">
        <v>119</v>
      </c>
      <c r="IIK1219" s="246">
        <v>213</v>
      </c>
      <c r="IIL1219" s="247" t="e">
        <f>IIL1252+IIL1278+IIL1309+IIL1325+IIL1347+IIL1379+IIL1395+IIL1416+IIL1436+IIL1486+#REF!+IIL1502+#REF!+#REF!+#REF!</f>
        <v>#REF!</v>
      </c>
      <c r="IIM1219" s="241" t="s">
        <v>38</v>
      </c>
      <c r="IIN1219" s="242" t="s">
        <v>25</v>
      </c>
      <c r="IIO1219" s="243">
        <v>7</v>
      </c>
      <c r="IIP1219" s="243">
        <v>2</v>
      </c>
      <c r="IIQ1219" s="244" t="s">
        <v>236</v>
      </c>
      <c r="IIR1219" s="245">
        <v>119</v>
      </c>
      <c r="IIS1219" s="246">
        <v>213</v>
      </c>
      <c r="IIT1219" s="247" t="e">
        <f>IIT1252+IIT1278+IIT1309+IIT1325+IIT1347+IIT1379+IIT1395+IIT1416+IIT1436+IIT1486+#REF!+IIT1502+#REF!+#REF!+#REF!</f>
        <v>#REF!</v>
      </c>
      <c r="IIU1219" s="241" t="s">
        <v>38</v>
      </c>
      <c r="IIV1219" s="242" t="s">
        <v>25</v>
      </c>
      <c r="IIW1219" s="243">
        <v>7</v>
      </c>
      <c r="IIX1219" s="243">
        <v>2</v>
      </c>
      <c r="IIY1219" s="244" t="s">
        <v>236</v>
      </c>
      <c r="IIZ1219" s="245">
        <v>119</v>
      </c>
      <c r="IJA1219" s="246">
        <v>213</v>
      </c>
      <c r="IJB1219" s="247" t="e">
        <f>IJB1252+IJB1278+IJB1309+IJB1325+IJB1347+IJB1379+IJB1395+IJB1416+IJB1436+IJB1486+#REF!+IJB1502+#REF!+#REF!+#REF!</f>
        <v>#REF!</v>
      </c>
      <c r="IJC1219" s="241" t="s">
        <v>38</v>
      </c>
      <c r="IJD1219" s="242" t="s">
        <v>25</v>
      </c>
      <c r="IJE1219" s="243">
        <v>7</v>
      </c>
      <c r="IJF1219" s="243">
        <v>2</v>
      </c>
      <c r="IJG1219" s="244" t="s">
        <v>236</v>
      </c>
      <c r="IJH1219" s="245">
        <v>119</v>
      </c>
      <c r="IJI1219" s="246">
        <v>213</v>
      </c>
      <c r="IJJ1219" s="247" t="e">
        <f>IJJ1252+IJJ1278+IJJ1309+IJJ1325+IJJ1347+IJJ1379+IJJ1395+IJJ1416+IJJ1436+IJJ1486+#REF!+IJJ1502+#REF!+#REF!+#REF!</f>
        <v>#REF!</v>
      </c>
      <c r="IJK1219" s="241" t="s">
        <v>38</v>
      </c>
      <c r="IJL1219" s="242" t="s">
        <v>25</v>
      </c>
      <c r="IJM1219" s="243">
        <v>7</v>
      </c>
      <c r="IJN1219" s="243">
        <v>2</v>
      </c>
      <c r="IJO1219" s="244" t="s">
        <v>236</v>
      </c>
      <c r="IJP1219" s="245">
        <v>119</v>
      </c>
      <c r="IJQ1219" s="246">
        <v>213</v>
      </c>
      <c r="IJR1219" s="247" t="e">
        <f>IJR1252+IJR1278+IJR1309+IJR1325+IJR1347+IJR1379+IJR1395+IJR1416+IJR1436+IJR1486+#REF!+IJR1502+#REF!+#REF!+#REF!</f>
        <v>#REF!</v>
      </c>
      <c r="IJS1219" s="241" t="s">
        <v>38</v>
      </c>
      <c r="IJT1219" s="242" t="s">
        <v>25</v>
      </c>
      <c r="IJU1219" s="243">
        <v>7</v>
      </c>
      <c r="IJV1219" s="243">
        <v>2</v>
      </c>
      <c r="IJW1219" s="244" t="s">
        <v>236</v>
      </c>
      <c r="IJX1219" s="245">
        <v>119</v>
      </c>
      <c r="IJY1219" s="246">
        <v>213</v>
      </c>
      <c r="IJZ1219" s="247" t="e">
        <f>IJZ1252+IJZ1278+IJZ1309+IJZ1325+IJZ1347+IJZ1379+IJZ1395+IJZ1416+IJZ1436+IJZ1486+#REF!+IJZ1502+#REF!+#REF!+#REF!</f>
        <v>#REF!</v>
      </c>
      <c r="IKA1219" s="241" t="s">
        <v>38</v>
      </c>
      <c r="IKB1219" s="242" t="s">
        <v>25</v>
      </c>
      <c r="IKC1219" s="243">
        <v>7</v>
      </c>
      <c r="IKD1219" s="243">
        <v>2</v>
      </c>
      <c r="IKE1219" s="244" t="s">
        <v>236</v>
      </c>
      <c r="IKF1219" s="245">
        <v>119</v>
      </c>
      <c r="IKG1219" s="246">
        <v>213</v>
      </c>
      <c r="IKH1219" s="247" t="e">
        <f>IKH1252+IKH1278+IKH1309+IKH1325+IKH1347+IKH1379+IKH1395+IKH1416+IKH1436+IKH1486+#REF!+IKH1502+#REF!+#REF!+#REF!</f>
        <v>#REF!</v>
      </c>
      <c r="IKI1219" s="241" t="s">
        <v>38</v>
      </c>
      <c r="IKJ1219" s="242" t="s">
        <v>25</v>
      </c>
      <c r="IKK1219" s="243">
        <v>7</v>
      </c>
      <c r="IKL1219" s="243">
        <v>2</v>
      </c>
      <c r="IKM1219" s="244" t="s">
        <v>236</v>
      </c>
      <c r="IKN1219" s="245">
        <v>119</v>
      </c>
      <c r="IKO1219" s="246">
        <v>213</v>
      </c>
      <c r="IKP1219" s="247" t="e">
        <f>IKP1252+IKP1278+IKP1309+IKP1325+IKP1347+IKP1379+IKP1395+IKP1416+IKP1436+IKP1486+#REF!+IKP1502+#REF!+#REF!+#REF!</f>
        <v>#REF!</v>
      </c>
      <c r="IKQ1219" s="241" t="s">
        <v>38</v>
      </c>
      <c r="IKR1219" s="242" t="s">
        <v>25</v>
      </c>
      <c r="IKS1219" s="243">
        <v>7</v>
      </c>
      <c r="IKT1219" s="243">
        <v>2</v>
      </c>
      <c r="IKU1219" s="244" t="s">
        <v>236</v>
      </c>
      <c r="IKV1219" s="245">
        <v>119</v>
      </c>
      <c r="IKW1219" s="246">
        <v>213</v>
      </c>
      <c r="IKX1219" s="247" t="e">
        <f>IKX1252+IKX1278+IKX1309+IKX1325+IKX1347+IKX1379+IKX1395+IKX1416+IKX1436+IKX1486+#REF!+IKX1502+#REF!+#REF!+#REF!</f>
        <v>#REF!</v>
      </c>
      <c r="IKY1219" s="241" t="s">
        <v>38</v>
      </c>
      <c r="IKZ1219" s="242" t="s">
        <v>25</v>
      </c>
      <c r="ILA1219" s="243">
        <v>7</v>
      </c>
      <c r="ILB1219" s="243">
        <v>2</v>
      </c>
      <c r="ILC1219" s="244" t="s">
        <v>236</v>
      </c>
      <c r="ILD1219" s="245">
        <v>119</v>
      </c>
      <c r="ILE1219" s="246">
        <v>213</v>
      </c>
      <c r="ILF1219" s="247" t="e">
        <f>ILF1252+ILF1278+ILF1309+ILF1325+ILF1347+ILF1379+ILF1395+ILF1416+ILF1436+ILF1486+#REF!+ILF1502+#REF!+#REF!+#REF!</f>
        <v>#REF!</v>
      </c>
      <c r="ILG1219" s="241" t="s">
        <v>38</v>
      </c>
      <c r="ILH1219" s="242" t="s">
        <v>25</v>
      </c>
      <c r="ILI1219" s="243">
        <v>7</v>
      </c>
      <c r="ILJ1219" s="243">
        <v>2</v>
      </c>
      <c r="ILK1219" s="244" t="s">
        <v>236</v>
      </c>
      <c r="ILL1219" s="245">
        <v>119</v>
      </c>
      <c r="ILM1219" s="246">
        <v>213</v>
      </c>
      <c r="ILN1219" s="247" t="e">
        <f>ILN1252+ILN1278+ILN1309+ILN1325+ILN1347+ILN1379+ILN1395+ILN1416+ILN1436+ILN1486+#REF!+ILN1502+#REF!+#REF!+#REF!</f>
        <v>#REF!</v>
      </c>
      <c r="ILO1219" s="241" t="s">
        <v>38</v>
      </c>
      <c r="ILP1219" s="242" t="s">
        <v>25</v>
      </c>
      <c r="ILQ1219" s="243">
        <v>7</v>
      </c>
      <c r="ILR1219" s="243">
        <v>2</v>
      </c>
      <c r="ILS1219" s="244" t="s">
        <v>236</v>
      </c>
      <c r="ILT1219" s="245">
        <v>119</v>
      </c>
      <c r="ILU1219" s="246">
        <v>213</v>
      </c>
      <c r="ILV1219" s="247" t="e">
        <f>ILV1252+ILV1278+ILV1309+ILV1325+ILV1347+ILV1379+ILV1395+ILV1416+ILV1436+ILV1486+#REF!+ILV1502+#REF!+#REF!+#REF!</f>
        <v>#REF!</v>
      </c>
      <c r="ILW1219" s="241" t="s">
        <v>38</v>
      </c>
      <c r="ILX1219" s="242" t="s">
        <v>25</v>
      </c>
      <c r="ILY1219" s="243">
        <v>7</v>
      </c>
      <c r="ILZ1219" s="243">
        <v>2</v>
      </c>
      <c r="IMA1219" s="244" t="s">
        <v>236</v>
      </c>
      <c r="IMB1219" s="245">
        <v>119</v>
      </c>
      <c r="IMC1219" s="246">
        <v>213</v>
      </c>
      <c r="IMD1219" s="247" t="e">
        <f>IMD1252+IMD1278+IMD1309+IMD1325+IMD1347+IMD1379+IMD1395+IMD1416+IMD1436+IMD1486+#REF!+IMD1502+#REF!+#REF!+#REF!</f>
        <v>#REF!</v>
      </c>
      <c r="IME1219" s="241" t="s">
        <v>38</v>
      </c>
      <c r="IMF1219" s="242" t="s">
        <v>25</v>
      </c>
      <c r="IMG1219" s="243">
        <v>7</v>
      </c>
      <c r="IMH1219" s="243">
        <v>2</v>
      </c>
      <c r="IMI1219" s="244" t="s">
        <v>236</v>
      </c>
      <c r="IMJ1219" s="245">
        <v>119</v>
      </c>
      <c r="IMK1219" s="246">
        <v>213</v>
      </c>
      <c r="IML1219" s="247" t="e">
        <f>IML1252+IML1278+IML1309+IML1325+IML1347+IML1379+IML1395+IML1416+IML1436+IML1486+#REF!+IML1502+#REF!+#REF!+#REF!</f>
        <v>#REF!</v>
      </c>
      <c r="IMM1219" s="241" t="s">
        <v>38</v>
      </c>
      <c r="IMN1219" s="242" t="s">
        <v>25</v>
      </c>
      <c r="IMO1219" s="243">
        <v>7</v>
      </c>
      <c r="IMP1219" s="243">
        <v>2</v>
      </c>
      <c r="IMQ1219" s="244" t="s">
        <v>236</v>
      </c>
      <c r="IMR1219" s="245">
        <v>119</v>
      </c>
      <c r="IMS1219" s="246">
        <v>213</v>
      </c>
      <c r="IMT1219" s="247" t="e">
        <f>IMT1252+IMT1278+IMT1309+IMT1325+IMT1347+IMT1379+IMT1395+IMT1416+IMT1436+IMT1486+#REF!+IMT1502+#REF!+#REF!+#REF!</f>
        <v>#REF!</v>
      </c>
      <c r="IMU1219" s="241" t="s">
        <v>38</v>
      </c>
      <c r="IMV1219" s="242" t="s">
        <v>25</v>
      </c>
      <c r="IMW1219" s="243">
        <v>7</v>
      </c>
      <c r="IMX1219" s="243">
        <v>2</v>
      </c>
      <c r="IMY1219" s="244" t="s">
        <v>236</v>
      </c>
      <c r="IMZ1219" s="245">
        <v>119</v>
      </c>
      <c r="INA1219" s="246">
        <v>213</v>
      </c>
      <c r="INB1219" s="247" t="e">
        <f>INB1252+INB1278+INB1309+INB1325+INB1347+INB1379+INB1395+INB1416+INB1436+INB1486+#REF!+INB1502+#REF!+#REF!+#REF!</f>
        <v>#REF!</v>
      </c>
      <c r="INC1219" s="241" t="s">
        <v>38</v>
      </c>
      <c r="IND1219" s="242" t="s">
        <v>25</v>
      </c>
      <c r="INE1219" s="243">
        <v>7</v>
      </c>
      <c r="INF1219" s="243">
        <v>2</v>
      </c>
      <c r="ING1219" s="244" t="s">
        <v>236</v>
      </c>
      <c r="INH1219" s="245">
        <v>119</v>
      </c>
      <c r="INI1219" s="246">
        <v>213</v>
      </c>
      <c r="INJ1219" s="247" t="e">
        <f>INJ1252+INJ1278+INJ1309+INJ1325+INJ1347+INJ1379+INJ1395+INJ1416+INJ1436+INJ1486+#REF!+INJ1502+#REF!+#REF!+#REF!</f>
        <v>#REF!</v>
      </c>
      <c r="INK1219" s="241" t="s">
        <v>38</v>
      </c>
      <c r="INL1219" s="242" t="s">
        <v>25</v>
      </c>
      <c r="INM1219" s="243">
        <v>7</v>
      </c>
      <c r="INN1219" s="243">
        <v>2</v>
      </c>
      <c r="INO1219" s="244" t="s">
        <v>236</v>
      </c>
      <c r="INP1219" s="245">
        <v>119</v>
      </c>
      <c r="INQ1219" s="246">
        <v>213</v>
      </c>
      <c r="INR1219" s="247" t="e">
        <f>INR1252+INR1278+INR1309+INR1325+INR1347+INR1379+INR1395+INR1416+INR1436+INR1486+#REF!+INR1502+#REF!+#REF!+#REF!</f>
        <v>#REF!</v>
      </c>
      <c r="INS1219" s="241" t="s">
        <v>38</v>
      </c>
      <c r="INT1219" s="242" t="s">
        <v>25</v>
      </c>
      <c r="INU1219" s="243">
        <v>7</v>
      </c>
      <c r="INV1219" s="243">
        <v>2</v>
      </c>
      <c r="INW1219" s="244" t="s">
        <v>236</v>
      </c>
      <c r="INX1219" s="245">
        <v>119</v>
      </c>
      <c r="INY1219" s="246">
        <v>213</v>
      </c>
      <c r="INZ1219" s="247" t="e">
        <f>INZ1252+INZ1278+INZ1309+INZ1325+INZ1347+INZ1379+INZ1395+INZ1416+INZ1436+INZ1486+#REF!+INZ1502+#REF!+#REF!+#REF!</f>
        <v>#REF!</v>
      </c>
      <c r="IOA1219" s="241" t="s">
        <v>38</v>
      </c>
      <c r="IOB1219" s="242" t="s">
        <v>25</v>
      </c>
      <c r="IOC1219" s="243">
        <v>7</v>
      </c>
      <c r="IOD1219" s="243">
        <v>2</v>
      </c>
      <c r="IOE1219" s="244" t="s">
        <v>236</v>
      </c>
      <c r="IOF1219" s="245">
        <v>119</v>
      </c>
      <c r="IOG1219" s="246">
        <v>213</v>
      </c>
      <c r="IOH1219" s="247" t="e">
        <f>IOH1252+IOH1278+IOH1309+IOH1325+IOH1347+IOH1379+IOH1395+IOH1416+IOH1436+IOH1486+#REF!+IOH1502+#REF!+#REF!+#REF!</f>
        <v>#REF!</v>
      </c>
      <c r="IOI1219" s="241" t="s">
        <v>38</v>
      </c>
      <c r="IOJ1219" s="242" t="s">
        <v>25</v>
      </c>
      <c r="IOK1219" s="243">
        <v>7</v>
      </c>
      <c r="IOL1219" s="243">
        <v>2</v>
      </c>
      <c r="IOM1219" s="244" t="s">
        <v>236</v>
      </c>
      <c r="ION1219" s="245">
        <v>119</v>
      </c>
      <c r="IOO1219" s="246">
        <v>213</v>
      </c>
      <c r="IOP1219" s="247" t="e">
        <f>IOP1252+IOP1278+IOP1309+IOP1325+IOP1347+IOP1379+IOP1395+IOP1416+IOP1436+IOP1486+#REF!+IOP1502+#REF!+#REF!+#REF!</f>
        <v>#REF!</v>
      </c>
      <c r="IOQ1219" s="241" t="s">
        <v>38</v>
      </c>
      <c r="IOR1219" s="242" t="s">
        <v>25</v>
      </c>
      <c r="IOS1219" s="243">
        <v>7</v>
      </c>
      <c r="IOT1219" s="243">
        <v>2</v>
      </c>
      <c r="IOU1219" s="244" t="s">
        <v>236</v>
      </c>
      <c r="IOV1219" s="245">
        <v>119</v>
      </c>
      <c r="IOW1219" s="246">
        <v>213</v>
      </c>
      <c r="IOX1219" s="247" t="e">
        <f>IOX1252+IOX1278+IOX1309+IOX1325+IOX1347+IOX1379+IOX1395+IOX1416+IOX1436+IOX1486+#REF!+IOX1502+#REF!+#REF!+#REF!</f>
        <v>#REF!</v>
      </c>
      <c r="IOY1219" s="241" t="s">
        <v>38</v>
      </c>
      <c r="IOZ1219" s="242" t="s">
        <v>25</v>
      </c>
      <c r="IPA1219" s="243">
        <v>7</v>
      </c>
      <c r="IPB1219" s="243">
        <v>2</v>
      </c>
      <c r="IPC1219" s="244" t="s">
        <v>236</v>
      </c>
      <c r="IPD1219" s="245">
        <v>119</v>
      </c>
      <c r="IPE1219" s="246">
        <v>213</v>
      </c>
      <c r="IPF1219" s="247" t="e">
        <f>IPF1252+IPF1278+IPF1309+IPF1325+IPF1347+IPF1379+IPF1395+IPF1416+IPF1436+IPF1486+#REF!+IPF1502+#REF!+#REF!+#REF!</f>
        <v>#REF!</v>
      </c>
      <c r="IPG1219" s="241" t="s">
        <v>38</v>
      </c>
      <c r="IPH1219" s="242" t="s">
        <v>25</v>
      </c>
      <c r="IPI1219" s="243">
        <v>7</v>
      </c>
      <c r="IPJ1219" s="243">
        <v>2</v>
      </c>
      <c r="IPK1219" s="244" t="s">
        <v>236</v>
      </c>
      <c r="IPL1219" s="245">
        <v>119</v>
      </c>
      <c r="IPM1219" s="246">
        <v>213</v>
      </c>
      <c r="IPN1219" s="247" t="e">
        <f>IPN1252+IPN1278+IPN1309+IPN1325+IPN1347+IPN1379+IPN1395+IPN1416+IPN1436+IPN1486+#REF!+IPN1502+#REF!+#REF!+#REF!</f>
        <v>#REF!</v>
      </c>
      <c r="IPO1219" s="241" t="s">
        <v>38</v>
      </c>
      <c r="IPP1219" s="242" t="s">
        <v>25</v>
      </c>
      <c r="IPQ1219" s="243">
        <v>7</v>
      </c>
      <c r="IPR1219" s="243">
        <v>2</v>
      </c>
      <c r="IPS1219" s="244" t="s">
        <v>236</v>
      </c>
      <c r="IPT1219" s="245">
        <v>119</v>
      </c>
      <c r="IPU1219" s="246">
        <v>213</v>
      </c>
      <c r="IPV1219" s="247" t="e">
        <f>IPV1252+IPV1278+IPV1309+IPV1325+IPV1347+IPV1379+IPV1395+IPV1416+IPV1436+IPV1486+#REF!+IPV1502+#REF!+#REF!+#REF!</f>
        <v>#REF!</v>
      </c>
      <c r="IPW1219" s="241" t="s">
        <v>38</v>
      </c>
      <c r="IPX1219" s="242" t="s">
        <v>25</v>
      </c>
      <c r="IPY1219" s="243">
        <v>7</v>
      </c>
      <c r="IPZ1219" s="243">
        <v>2</v>
      </c>
      <c r="IQA1219" s="244" t="s">
        <v>236</v>
      </c>
      <c r="IQB1219" s="245">
        <v>119</v>
      </c>
      <c r="IQC1219" s="246">
        <v>213</v>
      </c>
      <c r="IQD1219" s="247" t="e">
        <f>IQD1252+IQD1278+IQD1309+IQD1325+IQD1347+IQD1379+IQD1395+IQD1416+IQD1436+IQD1486+#REF!+IQD1502+#REF!+#REF!+#REF!</f>
        <v>#REF!</v>
      </c>
      <c r="IQE1219" s="241" t="s">
        <v>38</v>
      </c>
      <c r="IQF1219" s="242" t="s">
        <v>25</v>
      </c>
      <c r="IQG1219" s="243">
        <v>7</v>
      </c>
      <c r="IQH1219" s="243">
        <v>2</v>
      </c>
      <c r="IQI1219" s="244" t="s">
        <v>236</v>
      </c>
      <c r="IQJ1219" s="245">
        <v>119</v>
      </c>
      <c r="IQK1219" s="246">
        <v>213</v>
      </c>
      <c r="IQL1219" s="247" t="e">
        <f>IQL1252+IQL1278+IQL1309+IQL1325+IQL1347+IQL1379+IQL1395+IQL1416+IQL1436+IQL1486+#REF!+IQL1502+#REF!+#REF!+#REF!</f>
        <v>#REF!</v>
      </c>
      <c r="IQM1219" s="241" t="s">
        <v>38</v>
      </c>
      <c r="IQN1219" s="242" t="s">
        <v>25</v>
      </c>
      <c r="IQO1219" s="243">
        <v>7</v>
      </c>
      <c r="IQP1219" s="243">
        <v>2</v>
      </c>
      <c r="IQQ1219" s="244" t="s">
        <v>236</v>
      </c>
      <c r="IQR1219" s="245">
        <v>119</v>
      </c>
      <c r="IQS1219" s="246">
        <v>213</v>
      </c>
      <c r="IQT1219" s="247" t="e">
        <f>IQT1252+IQT1278+IQT1309+IQT1325+IQT1347+IQT1379+IQT1395+IQT1416+IQT1436+IQT1486+#REF!+IQT1502+#REF!+#REF!+#REF!</f>
        <v>#REF!</v>
      </c>
      <c r="IQU1219" s="241" t="s">
        <v>38</v>
      </c>
      <c r="IQV1219" s="242" t="s">
        <v>25</v>
      </c>
      <c r="IQW1219" s="243">
        <v>7</v>
      </c>
      <c r="IQX1219" s="243">
        <v>2</v>
      </c>
      <c r="IQY1219" s="244" t="s">
        <v>236</v>
      </c>
      <c r="IQZ1219" s="245">
        <v>119</v>
      </c>
      <c r="IRA1219" s="246">
        <v>213</v>
      </c>
      <c r="IRB1219" s="247" t="e">
        <f>IRB1252+IRB1278+IRB1309+IRB1325+IRB1347+IRB1379+IRB1395+IRB1416+IRB1436+IRB1486+#REF!+IRB1502+#REF!+#REF!+#REF!</f>
        <v>#REF!</v>
      </c>
      <c r="IRC1219" s="241" t="s">
        <v>38</v>
      </c>
      <c r="IRD1219" s="242" t="s">
        <v>25</v>
      </c>
      <c r="IRE1219" s="243">
        <v>7</v>
      </c>
      <c r="IRF1219" s="243">
        <v>2</v>
      </c>
      <c r="IRG1219" s="244" t="s">
        <v>236</v>
      </c>
      <c r="IRH1219" s="245">
        <v>119</v>
      </c>
      <c r="IRI1219" s="246">
        <v>213</v>
      </c>
      <c r="IRJ1219" s="247" t="e">
        <f>IRJ1252+IRJ1278+IRJ1309+IRJ1325+IRJ1347+IRJ1379+IRJ1395+IRJ1416+IRJ1436+IRJ1486+#REF!+IRJ1502+#REF!+#REF!+#REF!</f>
        <v>#REF!</v>
      </c>
      <c r="IRK1219" s="241" t="s">
        <v>38</v>
      </c>
      <c r="IRL1219" s="242" t="s">
        <v>25</v>
      </c>
      <c r="IRM1219" s="243">
        <v>7</v>
      </c>
      <c r="IRN1219" s="243">
        <v>2</v>
      </c>
      <c r="IRO1219" s="244" t="s">
        <v>236</v>
      </c>
      <c r="IRP1219" s="245">
        <v>119</v>
      </c>
      <c r="IRQ1219" s="246">
        <v>213</v>
      </c>
      <c r="IRR1219" s="247" t="e">
        <f>IRR1252+IRR1278+IRR1309+IRR1325+IRR1347+IRR1379+IRR1395+IRR1416+IRR1436+IRR1486+#REF!+IRR1502+#REF!+#REF!+#REF!</f>
        <v>#REF!</v>
      </c>
      <c r="IRS1219" s="241" t="s">
        <v>38</v>
      </c>
      <c r="IRT1219" s="242" t="s">
        <v>25</v>
      </c>
      <c r="IRU1219" s="243">
        <v>7</v>
      </c>
      <c r="IRV1219" s="243">
        <v>2</v>
      </c>
      <c r="IRW1219" s="244" t="s">
        <v>236</v>
      </c>
      <c r="IRX1219" s="245">
        <v>119</v>
      </c>
      <c r="IRY1219" s="246">
        <v>213</v>
      </c>
      <c r="IRZ1219" s="247" t="e">
        <f>IRZ1252+IRZ1278+IRZ1309+IRZ1325+IRZ1347+IRZ1379+IRZ1395+IRZ1416+IRZ1436+IRZ1486+#REF!+IRZ1502+#REF!+#REF!+#REF!</f>
        <v>#REF!</v>
      </c>
      <c r="ISA1219" s="241" t="s">
        <v>38</v>
      </c>
      <c r="ISB1219" s="242" t="s">
        <v>25</v>
      </c>
      <c r="ISC1219" s="243">
        <v>7</v>
      </c>
      <c r="ISD1219" s="243">
        <v>2</v>
      </c>
      <c r="ISE1219" s="244" t="s">
        <v>236</v>
      </c>
      <c r="ISF1219" s="245">
        <v>119</v>
      </c>
      <c r="ISG1219" s="246">
        <v>213</v>
      </c>
      <c r="ISH1219" s="247" t="e">
        <f>ISH1252+ISH1278+ISH1309+ISH1325+ISH1347+ISH1379+ISH1395+ISH1416+ISH1436+ISH1486+#REF!+ISH1502+#REF!+#REF!+#REF!</f>
        <v>#REF!</v>
      </c>
      <c r="ISI1219" s="241" t="s">
        <v>38</v>
      </c>
      <c r="ISJ1219" s="242" t="s">
        <v>25</v>
      </c>
      <c r="ISK1219" s="243">
        <v>7</v>
      </c>
      <c r="ISL1219" s="243">
        <v>2</v>
      </c>
      <c r="ISM1219" s="244" t="s">
        <v>236</v>
      </c>
      <c r="ISN1219" s="245">
        <v>119</v>
      </c>
      <c r="ISO1219" s="246">
        <v>213</v>
      </c>
      <c r="ISP1219" s="247" t="e">
        <f>ISP1252+ISP1278+ISP1309+ISP1325+ISP1347+ISP1379+ISP1395+ISP1416+ISP1436+ISP1486+#REF!+ISP1502+#REF!+#REF!+#REF!</f>
        <v>#REF!</v>
      </c>
      <c r="ISQ1219" s="241" t="s">
        <v>38</v>
      </c>
      <c r="ISR1219" s="242" t="s">
        <v>25</v>
      </c>
      <c r="ISS1219" s="243">
        <v>7</v>
      </c>
      <c r="IST1219" s="243">
        <v>2</v>
      </c>
      <c r="ISU1219" s="244" t="s">
        <v>236</v>
      </c>
      <c r="ISV1219" s="245">
        <v>119</v>
      </c>
      <c r="ISW1219" s="246">
        <v>213</v>
      </c>
      <c r="ISX1219" s="247" t="e">
        <f>ISX1252+ISX1278+ISX1309+ISX1325+ISX1347+ISX1379+ISX1395+ISX1416+ISX1436+ISX1486+#REF!+ISX1502+#REF!+#REF!+#REF!</f>
        <v>#REF!</v>
      </c>
      <c r="ISY1219" s="241" t="s">
        <v>38</v>
      </c>
      <c r="ISZ1219" s="242" t="s">
        <v>25</v>
      </c>
      <c r="ITA1219" s="243">
        <v>7</v>
      </c>
      <c r="ITB1219" s="243">
        <v>2</v>
      </c>
      <c r="ITC1219" s="244" t="s">
        <v>236</v>
      </c>
      <c r="ITD1219" s="245">
        <v>119</v>
      </c>
      <c r="ITE1219" s="246">
        <v>213</v>
      </c>
      <c r="ITF1219" s="247" t="e">
        <f>ITF1252+ITF1278+ITF1309+ITF1325+ITF1347+ITF1379+ITF1395+ITF1416+ITF1436+ITF1486+#REF!+ITF1502+#REF!+#REF!+#REF!</f>
        <v>#REF!</v>
      </c>
      <c r="ITG1219" s="241" t="s">
        <v>38</v>
      </c>
      <c r="ITH1219" s="242" t="s">
        <v>25</v>
      </c>
      <c r="ITI1219" s="243">
        <v>7</v>
      </c>
      <c r="ITJ1219" s="243">
        <v>2</v>
      </c>
      <c r="ITK1219" s="244" t="s">
        <v>236</v>
      </c>
      <c r="ITL1219" s="245">
        <v>119</v>
      </c>
      <c r="ITM1219" s="246">
        <v>213</v>
      </c>
      <c r="ITN1219" s="247" t="e">
        <f>ITN1252+ITN1278+ITN1309+ITN1325+ITN1347+ITN1379+ITN1395+ITN1416+ITN1436+ITN1486+#REF!+ITN1502+#REF!+#REF!+#REF!</f>
        <v>#REF!</v>
      </c>
      <c r="ITO1219" s="241" t="s">
        <v>38</v>
      </c>
      <c r="ITP1219" s="242" t="s">
        <v>25</v>
      </c>
      <c r="ITQ1219" s="243">
        <v>7</v>
      </c>
      <c r="ITR1219" s="243">
        <v>2</v>
      </c>
      <c r="ITS1219" s="244" t="s">
        <v>236</v>
      </c>
      <c r="ITT1219" s="245">
        <v>119</v>
      </c>
      <c r="ITU1219" s="246">
        <v>213</v>
      </c>
      <c r="ITV1219" s="247" t="e">
        <f>ITV1252+ITV1278+ITV1309+ITV1325+ITV1347+ITV1379+ITV1395+ITV1416+ITV1436+ITV1486+#REF!+ITV1502+#REF!+#REF!+#REF!</f>
        <v>#REF!</v>
      </c>
      <c r="ITW1219" s="241" t="s">
        <v>38</v>
      </c>
      <c r="ITX1219" s="242" t="s">
        <v>25</v>
      </c>
      <c r="ITY1219" s="243">
        <v>7</v>
      </c>
      <c r="ITZ1219" s="243">
        <v>2</v>
      </c>
      <c r="IUA1219" s="244" t="s">
        <v>236</v>
      </c>
      <c r="IUB1219" s="245">
        <v>119</v>
      </c>
      <c r="IUC1219" s="246">
        <v>213</v>
      </c>
      <c r="IUD1219" s="247" t="e">
        <f>IUD1252+IUD1278+IUD1309+IUD1325+IUD1347+IUD1379+IUD1395+IUD1416+IUD1436+IUD1486+#REF!+IUD1502+#REF!+#REF!+#REF!</f>
        <v>#REF!</v>
      </c>
      <c r="IUE1219" s="241" t="s">
        <v>38</v>
      </c>
      <c r="IUF1219" s="242" t="s">
        <v>25</v>
      </c>
      <c r="IUG1219" s="243">
        <v>7</v>
      </c>
      <c r="IUH1219" s="243">
        <v>2</v>
      </c>
      <c r="IUI1219" s="244" t="s">
        <v>236</v>
      </c>
      <c r="IUJ1219" s="245">
        <v>119</v>
      </c>
      <c r="IUK1219" s="246">
        <v>213</v>
      </c>
      <c r="IUL1219" s="247" t="e">
        <f>IUL1252+IUL1278+IUL1309+IUL1325+IUL1347+IUL1379+IUL1395+IUL1416+IUL1436+IUL1486+#REF!+IUL1502+#REF!+#REF!+#REF!</f>
        <v>#REF!</v>
      </c>
      <c r="IUM1219" s="241" t="s">
        <v>38</v>
      </c>
      <c r="IUN1219" s="242" t="s">
        <v>25</v>
      </c>
      <c r="IUO1219" s="243">
        <v>7</v>
      </c>
      <c r="IUP1219" s="243">
        <v>2</v>
      </c>
      <c r="IUQ1219" s="244" t="s">
        <v>236</v>
      </c>
      <c r="IUR1219" s="245">
        <v>119</v>
      </c>
      <c r="IUS1219" s="246">
        <v>213</v>
      </c>
      <c r="IUT1219" s="247" t="e">
        <f>IUT1252+IUT1278+IUT1309+IUT1325+IUT1347+IUT1379+IUT1395+IUT1416+IUT1436+IUT1486+#REF!+IUT1502+#REF!+#REF!+#REF!</f>
        <v>#REF!</v>
      </c>
      <c r="IUU1219" s="241" t="s">
        <v>38</v>
      </c>
      <c r="IUV1219" s="242" t="s">
        <v>25</v>
      </c>
      <c r="IUW1219" s="243">
        <v>7</v>
      </c>
      <c r="IUX1219" s="243">
        <v>2</v>
      </c>
      <c r="IUY1219" s="244" t="s">
        <v>236</v>
      </c>
      <c r="IUZ1219" s="245">
        <v>119</v>
      </c>
      <c r="IVA1219" s="246">
        <v>213</v>
      </c>
      <c r="IVB1219" s="247" t="e">
        <f>IVB1252+IVB1278+IVB1309+IVB1325+IVB1347+IVB1379+IVB1395+IVB1416+IVB1436+IVB1486+#REF!+IVB1502+#REF!+#REF!+#REF!</f>
        <v>#REF!</v>
      </c>
      <c r="IVC1219" s="241" t="s">
        <v>38</v>
      </c>
      <c r="IVD1219" s="242" t="s">
        <v>25</v>
      </c>
      <c r="IVE1219" s="243">
        <v>7</v>
      </c>
      <c r="IVF1219" s="243">
        <v>2</v>
      </c>
      <c r="IVG1219" s="244" t="s">
        <v>236</v>
      </c>
      <c r="IVH1219" s="245">
        <v>119</v>
      </c>
      <c r="IVI1219" s="246">
        <v>213</v>
      </c>
      <c r="IVJ1219" s="247" t="e">
        <f>IVJ1252+IVJ1278+IVJ1309+IVJ1325+IVJ1347+IVJ1379+IVJ1395+IVJ1416+IVJ1436+IVJ1486+#REF!+IVJ1502+#REF!+#REF!+#REF!</f>
        <v>#REF!</v>
      </c>
      <c r="IVK1219" s="241" t="s">
        <v>38</v>
      </c>
      <c r="IVL1219" s="242" t="s">
        <v>25</v>
      </c>
      <c r="IVM1219" s="243">
        <v>7</v>
      </c>
      <c r="IVN1219" s="243">
        <v>2</v>
      </c>
      <c r="IVO1219" s="244" t="s">
        <v>236</v>
      </c>
      <c r="IVP1219" s="245">
        <v>119</v>
      </c>
      <c r="IVQ1219" s="246">
        <v>213</v>
      </c>
      <c r="IVR1219" s="247" t="e">
        <f>IVR1252+IVR1278+IVR1309+IVR1325+IVR1347+IVR1379+IVR1395+IVR1416+IVR1436+IVR1486+#REF!+IVR1502+#REF!+#REF!+#REF!</f>
        <v>#REF!</v>
      </c>
      <c r="IVS1219" s="241" t="s">
        <v>38</v>
      </c>
      <c r="IVT1219" s="242" t="s">
        <v>25</v>
      </c>
      <c r="IVU1219" s="243">
        <v>7</v>
      </c>
      <c r="IVV1219" s="243">
        <v>2</v>
      </c>
      <c r="IVW1219" s="244" t="s">
        <v>236</v>
      </c>
      <c r="IVX1219" s="245">
        <v>119</v>
      </c>
      <c r="IVY1219" s="246">
        <v>213</v>
      </c>
      <c r="IVZ1219" s="247" t="e">
        <f>IVZ1252+IVZ1278+IVZ1309+IVZ1325+IVZ1347+IVZ1379+IVZ1395+IVZ1416+IVZ1436+IVZ1486+#REF!+IVZ1502+#REF!+#REF!+#REF!</f>
        <v>#REF!</v>
      </c>
      <c r="IWA1219" s="241" t="s">
        <v>38</v>
      </c>
      <c r="IWB1219" s="242" t="s">
        <v>25</v>
      </c>
      <c r="IWC1219" s="243">
        <v>7</v>
      </c>
      <c r="IWD1219" s="243">
        <v>2</v>
      </c>
      <c r="IWE1219" s="244" t="s">
        <v>236</v>
      </c>
      <c r="IWF1219" s="245">
        <v>119</v>
      </c>
      <c r="IWG1219" s="246">
        <v>213</v>
      </c>
      <c r="IWH1219" s="247" t="e">
        <f>IWH1252+IWH1278+IWH1309+IWH1325+IWH1347+IWH1379+IWH1395+IWH1416+IWH1436+IWH1486+#REF!+IWH1502+#REF!+#REF!+#REF!</f>
        <v>#REF!</v>
      </c>
      <c r="IWI1219" s="241" t="s">
        <v>38</v>
      </c>
      <c r="IWJ1219" s="242" t="s">
        <v>25</v>
      </c>
      <c r="IWK1219" s="243">
        <v>7</v>
      </c>
      <c r="IWL1219" s="243">
        <v>2</v>
      </c>
      <c r="IWM1219" s="244" t="s">
        <v>236</v>
      </c>
      <c r="IWN1219" s="245">
        <v>119</v>
      </c>
      <c r="IWO1219" s="246">
        <v>213</v>
      </c>
      <c r="IWP1219" s="247" t="e">
        <f>IWP1252+IWP1278+IWP1309+IWP1325+IWP1347+IWP1379+IWP1395+IWP1416+IWP1436+IWP1486+#REF!+IWP1502+#REF!+#REF!+#REF!</f>
        <v>#REF!</v>
      </c>
      <c r="IWQ1219" s="241" t="s">
        <v>38</v>
      </c>
      <c r="IWR1219" s="242" t="s">
        <v>25</v>
      </c>
      <c r="IWS1219" s="243">
        <v>7</v>
      </c>
      <c r="IWT1219" s="243">
        <v>2</v>
      </c>
      <c r="IWU1219" s="244" t="s">
        <v>236</v>
      </c>
      <c r="IWV1219" s="245">
        <v>119</v>
      </c>
      <c r="IWW1219" s="246">
        <v>213</v>
      </c>
      <c r="IWX1219" s="247" t="e">
        <f>IWX1252+IWX1278+IWX1309+IWX1325+IWX1347+IWX1379+IWX1395+IWX1416+IWX1436+IWX1486+#REF!+IWX1502+#REF!+#REF!+#REF!</f>
        <v>#REF!</v>
      </c>
      <c r="IWY1219" s="241" t="s">
        <v>38</v>
      </c>
      <c r="IWZ1219" s="242" t="s">
        <v>25</v>
      </c>
      <c r="IXA1219" s="243">
        <v>7</v>
      </c>
      <c r="IXB1219" s="243">
        <v>2</v>
      </c>
      <c r="IXC1219" s="244" t="s">
        <v>236</v>
      </c>
      <c r="IXD1219" s="245">
        <v>119</v>
      </c>
      <c r="IXE1219" s="246">
        <v>213</v>
      </c>
      <c r="IXF1219" s="247" t="e">
        <f>IXF1252+IXF1278+IXF1309+IXF1325+IXF1347+IXF1379+IXF1395+IXF1416+IXF1436+IXF1486+#REF!+IXF1502+#REF!+#REF!+#REF!</f>
        <v>#REF!</v>
      </c>
      <c r="IXG1219" s="241" t="s">
        <v>38</v>
      </c>
      <c r="IXH1219" s="242" t="s">
        <v>25</v>
      </c>
      <c r="IXI1219" s="243">
        <v>7</v>
      </c>
      <c r="IXJ1219" s="243">
        <v>2</v>
      </c>
      <c r="IXK1219" s="244" t="s">
        <v>236</v>
      </c>
      <c r="IXL1219" s="245">
        <v>119</v>
      </c>
      <c r="IXM1219" s="246">
        <v>213</v>
      </c>
      <c r="IXN1219" s="247" t="e">
        <f>IXN1252+IXN1278+IXN1309+IXN1325+IXN1347+IXN1379+IXN1395+IXN1416+IXN1436+IXN1486+#REF!+IXN1502+#REF!+#REF!+#REF!</f>
        <v>#REF!</v>
      </c>
      <c r="IXO1219" s="241" t="s">
        <v>38</v>
      </c>
      <c r="IXP1219" s="242" t="s">
        <v>25</v>
      </c>
      <c r="IXQ1219" s="243">
        <v>7</v>
      </c>
      <c r="IXR1219" s="243">
        <v>2</v>
      </c>
      <c r="IXS1219" s="244" t="s">
        <v>236</v>
      </c>
      <c r="IXT1219" s="245">
        <v>119</v>
      </c>
      <c r="IXU1219" s="246">
        <v>213</v>
      </c>
      <c r="IXV1219" s="247" t="e">
        <f>IXV1252+IXV1278+IXV1309+IXV1325+IXV1347+IXV1379+IXV1395+IXV1416+IXV1436+IXV1486+#REF!+IXV1502+#REF!+#REF!+#REF!</f>
        <v>#REF!</v>
      </c>
      <c r="IXW1219" s="241" t="s">
        <v>38</v>
      </c>
      <c r="IXX1219" s="242" t="s">
        <v>25</v>
      </c>
      <c r="IXY1219" s="243">
        <v>7</v>
      </c>
      <c r="IXZ1219" s="243">
        <v>2</v>
      </c>
      <c r="IYA1219" s="244" t="s">
        <v>236</v>
      </c>
      <c r="IYB1219" s="245">
        <v>119</v>
      </c>
      <c r="IYC1219" s="246">
        <v>213</v>
      </c>
      <c r="IYD1219" s="247" t="e">
        <f>IYD1252+IYD1278+IYD1309+IYD1325+IYD1347+IYD1379+IYD1395+IYD1416+IYD1436+IYD1486+#REF!+IYD1502+#REF!+#REF!+#REF!</f>
        <v>#REF!</v>
      </c>
      <c r="IYE1219" s="241" t="s">
        <v>38</v>
      </c>
      <c r="IYF1219" s="242" t="s">
        <v>25</v>
      </c>
      <c r="IYG1219" s="243">
        <v>7</v>
      </c>
      <c r="IYH1219" s="243">
        <v>2</v>
      </c>
      <c r="IYI1219" s="244" t="s">
        <v>236</v>
      </c>
      <c r="IYJ1219" s="245">
        <v>119</v>
      </c>
      <c r="IYK1219" s="246">
        <v>213</v>
      </c>
      <c r="IYL1219" s="247" t="e">
        <f>IYL1252+IYL1278+IYL1309+IYL1325+IYL1347+IYL1379+IYL1395+IYL1416+IYL1436+IYL1486+#REF!+IYL1502+#REF!+#REF!+#REF!</f>
        <v>#REF!</v>
      </c>
      <c r="IYM1219" s="241" t="s">
        <v>38</v>
      </c>
      <c r="IYN1219" s="242" t="s">
        <v>25</v>
      </c>
      <c r="IYO1219" s="243">
        <v>7</v>
      </c>
      <c r="IYP1219" s="243">
        <v>2</v>
      </c>
      <c r="IYQ1219" s="244" t="s">
        <v>236</v>
      </c>
      <c r="IYR1219" s="245">
        <v>119</v>
      </c>
      <c r="IYS1219" s="246">
        <v>213</v>
      </c>
      <c r="IYT1219" s="247" t="e">
        <f>IYT1252+IYT1278+IYT1309+IYT1325+IYT1347+IYT1379+IYT1395+IYT1416+IYT1436+IYT1486+#REF!+IYT1502+#REF!+#REF!+#REF!</f>
        <v>#REF!</v>
      </c>
      <c r="IYU1219" s="241" t="s">
        <v>38</v>
      </c>
      <c r="IYV1219" s="242" t="s">
        <v>25</v>
      </c>
      <c r="IYW1219" s="243">
        <v>7</v>
      </c>
      <c r="IYX1219" s="243">
        <v>2</v>
      </c>
      <c r="IYY1219" s="244" t="s">
        <v>236</v>
      </c>
      <c r="IYZ1219" s="245">
        <v>119</v>
      </c>
      <c r="IZA1219" s="246">
        <v>213</v>
      </c>
      <c r="IZB1219" s="247" t="e">
        <f>IZB1252+IZB1278+IZB1309+IZB1325+IZB1347+IZB1379+IZB1395+IZB1416+IZB1436+IZB1486+#REF!+IZB1502+#REF!+#REF!+#REF!</f>
        <v>#REF!</v>
      </c>
      <c r="IZC1219" s="241" t="s">
        <v>38</v>
      </c>
      <c r="IZD1219" s="242" t="s">
        <v>25</v>
      </c>
      <c r="IZE1219" s="243">
        <v>7</v>
      </c>
      <c r="IZF1219" s="243">
        <v>2</v>
      </c>
      <c r="IZG1219" s="244" t="s">
        <v>236</v>
      </c>
      <c r="IZH1219" s="245">
        <v>119</v>
      </c>
      <c r="IZI1219" s="246">
        <v>213</v>
      </c>
      <c r="IZJ1219" s="247" t="e">
        <f>IZJ1252+IZJ1278+IZJ1309+IZJ1325+IZJ1347+IZJ1379+IZJ1395+IZJ1416+IZJ1436+IZJ1486+#REF!+IZJ1502+#REF!+#REF!+#REF!</f>
        <v>#REF!</v>
      </c>
      <c r="IZK1219" s="241" t="s">
        <v>38</v>
      </c>
      <c r="IZL1219" s="242" t="s">
        <v>25</v>
      </c>
      <c r="IZM1219" s="243">
        <v>7</v>
      </c>
      <c r="IZN1219" s="243">
        <v>2</v>
      </c>
      <c r="IZO1219" s="244" t="s">
        <v>236</v>
      </c>
      <c r="IZP1219" s="245">
        <v>119</v>
      </c>
      <c r="IZQ1219" s="246">
        <v>213</v>
      </c>
      <c r="IZR1219" s="247" t="e">
        <f>IZR1252+IZR1278+IZR1309+IZR1325+IZR1347+IZR1379+IZR1395+IZR1416+IZR1436+IZR1486+#REF!+IZR1502+#REF!+#REF!+#REF!</f>
        <v>#REF!</v>
      </c>
      <c r="IZS1219" s="241" t="s">
        <v>38</v>
      </c>
      <c r="IZT1219" s="242" t="s">
        <v>25</v>
      </c>
      <c r="IZU1219" s="243">
        <v>7</v>
      </c>
      <c r="IZV1219" s="243">
        <v>2</v>
      </c>
      <c r="IZW1219" s="244" t="s">
        <v>236</v>
      </c>
      <c r="IZX1219" s="245">
        <v>119</v>
      </c>
      <c r="IZY1219" s="246">
        <v>213</v>
      </c>
      <c r="IZZ1219" s="247" t="e">
        <f>IZZ1252+IZZ1278+IZZ1309+IZZ1325+IZZ1347+IZZ1379+IZZ1395+IZZ1416+IZZ1436+IZZ1486+#REF!+IZZ1502+#REF!+#REF!+#REF!</f>
        <v>#REF!</v>
      </c>
      <c r="JAA1219" s="241" t="s">
        <v>38</v>
      </c>
      <c r="JAB1219" s="242" t="s">
        <v>25</v>
      </c>
      <c r="JAC1219" s="243">
        <v>7</v>
      </c>
      <c r="JAD1219" s="243">
        <v>2</v>
      </c>
      <c r="JAE1219" s="244" t="s">
        <v>236</v>
      </c>
      <c r="JAF1219" s="245">
        <v>119</v>
      </c>
      <c r="JAG1219" s="246">
        <v>213</v>
      </c>
      <c r="JAH1219" s="247" t="e">
        <f>JAH1252+JAH1278+JAH1309+JAH1325+JAH1347+JAH1379+JAH1395+JAH1416+JAH1436+JAH1486+#REF!+JAH1502+#REF!+#REF!+#REF!</f>
        <v>#REF!</v>
      </c>
      <c r="JAI1219" s="241" t="s">
        <v>38</v>
      </c>
      <c r="JAJ1219" s="242" t="s">
        <v>25</v>
      </c>
      <c r="JAK1219" s="243">
        <v>7</v>
      </c>
      <c r="JAL1219" s="243">
        <v>2</v>
      </c>
      <c r="JAM1219" s="244" t="s">
        <v>236</v>
      </c>
      <c r="JAN1219" s="245">
        <v>119</v>
      </c>
      <c r="JAO1219" s="246">
        <v>213</v>
      </c>
      <c r="JAP1219" s="247" t="e">
        <f>JAP1252+JAP1278+JAP1309+JAP1325+JAP1347+JAP1379+JAP1395+JAP1416+JAP1436+JAP1486+#REF!+JAP1502+#REF!+#REF!+#REF!</f>
        <v>#REF!</v>
      </c>
      <c r="JAQ1219" s="241" t="s">
        <v>38</v>
      </c>
      <c r="JAR1219" s="242" t="s">
        <v>25</v>
      </c>
      <c r="JAS1219" s="243">
        <v>7</v>
      </c>
      <c r="JAT1219" s="243">
        <v>2</v>
      </c>
      <c r="JAU1219" s="244" t="s">
        <v>236</v>
      </c>
      <c r="JAV1219" s="245">
        <v>119</v>
      </c>
      <c r="JAW1219" s="246">
        <v>213</v>
      </c>
      <c r="JAX1219" s="247" t="e">
        <f>JAX1252+JAX1278+JAX1309+JAX1325+JAX1347+JAX1379+JAX1395+JAX1416+JAX1436+JAX1486+#REF!+JAX1502+#REF!+#REF!+#REF!</f>
        <v>#REF!</v>
      </c>
      <c r="JAY1219" s="241" t="s">
        <v>38</v>
      </c>
      <c r="JAZ1219" s="242" t="s">
        <v>25</v>
      </c>
      <c r="JBA1219" s="243">
        <v>7</v>
      </c>
      <c r="JBB1219" s="243">
        <v>2</v>
      </c>
      <c r="JBC1219" s="244" t="s">
        <v>236</v>
      </c>
      <c r="JBD1219" s="245">
        <v>119</v>
      </c>
      <c r="JBE1219" s="246">
        <v>213</v>
      </c>
      <c r="JBF1219" s="247" t="e">
        <f>JBF1252+JBF1278+JBF1309+JBF1325+JBF1347+JBF1379+JBF1395+JBF1416+JBF1436+JBF1486+#REF!+JBF1502+#REF!+#REF!+#REF!</f>
        <v>#REF!</v>
      </c>
      <c r="JBG1219" s="241" t="s">
        <v>38</v>
      </c>
      <c r="JBH1219" s="242" t="s">
        <v>25</v>
      </c>
      <c r="JBI1219" s="243">
        <v>7</v>
      </c>
      <c r="JBJ1219" s="243">
        <v>2</v>
      </c>
      <c r="JBK1219" s="244" t="s">
        <v>236</v>
      </c>
      <c r="JBL1219" s="245">
        <v>119</v>
      </c>
      <c r="JBM1219" s="246">
        <v>213</v>
      </c>
      <c r="JBN1219" s="247" t="e">
        <f>JBN1252+JBN1278+JBN1309+JBN1325+JBN1347+JBN1379+JBN1395+JBN1416+JBN1436+JBN1486+#REF!+JBN1502+#REF!+#REF!+#REF!</f>
        <v>#REF!</v>
      </c>
      <c r="JBO1219" s="241" t="s">
        <v>38</v>
      </c>
      <c r="JBP1219" s="242" t="s">
        <v>25</v>
      </c>
      <c r="JBQ1219" s="243">
        <v>7</v>
      </c>
      <c r="JBR1219" s="243">
        <v>2</v>
      </c>
      <c r="JBS1219" s="244" t="s">
        <v>236</v>
      </c>
      <c r="JBT1219" s="245">
        <v>119</v>
      </c>
      <c r="JBU1219" s="246">
        <v>213</v>
      </c>
      <c r="JBV1219" s="247" t="e">
        <f>JBV1252+JBV1278+JBV1309+JBV1325+JBV1347+JBV1379+JBV1395+JBV1416+JBV1436+JBV1486+#REF!+JBV1502+#REF!+#REF!+#REF!</f>
        <v>#REF!</v>
      </c>
      <c r="JBW1219" s="241" t="s">
        <v>38</v>
      </c>
      <c r="JBX1219" s="242" t="s">
        <v>25</v>
      </c>
      <c r="JBY1219" s="243">
        <v>7</v>
      </c>
      <c r="JBZ1219" s="243">
        <v>2</v>
      </c>
      <c r="JCA1219" s="244" t="s">
        <v>236</v>
      </c>
      <c r="JCB1219" s="245">
        <v>119</v>
      </c>
      <c r="JCC1219" s="246">
        <v>213</v>
      </c>
      <c r="JCD1219" s="247" t="e">
        <f>JCD1252+JCD1278+JCD1309+JCD1325+JCD1347+JCD1379+JCD1395+JCD1416+JCD1436+JCD1486+#REF!+JCD1502+#REF!+#REF!+#REF!</f>
        <v>#REF!</v>
      </c>
      <c r="JCE1219" s="241" t="s">
        <v>38</v>
      </c>
      <c r="JCF1219" s="242" t="s">
        <v>25</v>
      </c>
      <c r="JCG1219" s="243">
        <v>7</v>
      </c>
      <c r="JCH1219" s="243">
        <v>2</v>
      </c>
      <c r="JCI1219" s="244" t="s">
        <v>236</v>
      </c>
      <c r="JCJ1219" s="245">
        <v>119</v>
      </c>
      <c r="JCK1219" s="246">
        <v>213</v>
      </c>
      <c r="JCL1219" s="247" t="e">
        <f>JCL1252+JCL1278+JCL1309+JCL1325+JCL1347+JCL1379+JCL1395+JCL1416+JCL1436+JCL1486+#REF!+JCL1502+#REF!+#REF!+#REF!</f>
        <v>#REF!</v>
      </c>
      <c r="JCM1219" s="241" t="s">
        <v>38</v>
      </c>
      <c r="JCN1219" s="242" t="s">
        <v>25</v>
      </c>
      <c r="JCO1219" s="243">
        <v>7</v>
      </c>
      <c r="JCP1219" s="243">
        <v>2</v>
      </c>
      <c r="JCQ1219" s="244" t="s">
        <v>236</v>
      </c>
      <c r="JCR1219" s="245">
        <v>119</v>
      </c>
      <c r="JCS1219" s="246">
        <v>213</v>
      </c>
      <c r="JCT1219" s="247" t="e">
        <f>JCT1252+JCT1278+JCT1309+JCT1325+JCT1347+JCT1379+JCT1395+JCT1416+JCT1436+JCT1486+#REF!+JCT1502+#REF!+#REF!+#REF!</f>
        <v>#REF!</v>
      </c>
      <c r="JCU1219" s="241" t="s">
        <v>38</v>
      </c>
      <c r="JCV1219" s="242" t="s">
        <v>25</v>
      </c>
      <c r="JCW1219" s="243">
        <v>7</v>
      </c>
      <c r="JCX1219" s="243">
        <v>2</v>
      </c>
      <c r="JCY1219" s="244" t="s">
        <v>236</v>
      </c>
      <c r="JCZ1219" s="245">
        <v>119</v>
      </c>
      <c r="JDA1219" s="246">
        <v>213</v>
      </c>
      <c r="JDB1219" s="247" t="e">
        <f>JDB1252+JDB1278+JDB1309+JDB1325+JDB1347+JDB1379+JDB1395+JDB1416+JDB1436+JDB1486+#REF!+JDB1502+#REF!+#REF!+#REF!</f>
        <v>#REF!</v>
      </c>
      <c r="JDC1219" s="241" t="s">
        <v>38</v>
      </c>
      <c r="JDD1219" s="242" t="s">
        <v>25</v>
      </c>
      <c r="JDE1219" s="243">
        <v>7</v>
      </c>
      <c r="JDF1219" s="243">
        <v>2</v>
      </c>
      <c r="JDG1219" s="244" t="s">
        <v>236</v>
      </c>
      <c r="JDH1219" s="245">
        <v>119</v>
      </c>
      <c r="JDI1219" s="246">
        <v>213</v>
      </c>
      <c r="JDJ1219" s="247" t="e">
        <f>JDJ1252+JDJ1278+JDJ1309+JDJ1325+JDJ1347+JDJ1379+JDJ1395+JDJ1416+JDJ1436+JDJ1486+#REF!+JDJ1502+#REF!+#REF!+#REF!</f>
        <v>#REF!</v>
      </c>
      <c r="JDK1219" s="241" t="s">
        <v>38</v>
      </c>
      <c r="JDL1219" s="242" t="s">
        <v>25</v>
      </c>
      <c r="JDM1219" s="243">
        <v>7</v>
      </c>
      <c r="JDN1219" s="243">
        <v>2</v>
      </c>
      <c r="JDO1219" s="244" t="s">
        <v>236</v>
      </c>
      <c r="JDP1219" s="245">
        <v>119</v>
      </c>
      <c r="JDQ1219" s="246">
        <v>213</v>
      </c>
      <c r="JDR1219" s="247" t="e">
        <f>JDR1252+JDR1278+JDR1309+JDR1325+JDR1347+JDR1379+JDR1395+JDR1416+JDR1436+JDR1486+#REF!+JDR1502+#REF!+#REF!+#REF!</f>
        <v>#REF!</v>
      </c>
      <c r="JDS1219" s="241" t="s">
        <v>38</v>
      </c>
      <c r="JDT1219" s="242" t="s">
        <v>25</v>
      </c>
      <c r="JDU1219" s="243">
        <v>7</v>
      </c>
      <c r="JDV1219" s="243">
        <v>2</v>
      </c>
      <c r="JDW1219" s="244" t="s">
        <v>236</v>
      </c>
      <c r="JDX1219" s="245">
        <v>119</v>
      </c>
      <c r="JDY1219" s="246">
        <v>213</v>
      </c>
      <c r="JDZ1219" s="247" t="e">
        <f>JDZ1252+JDZ1278+JDZ1309+JDZ1325+JDZ1347+JDZ1379+JDZ1395+JDZ1416+JDZ1436+JDZ1486+#REF!+JDZ1502+#REF!+#REF!+#REF!</f>
        <v>#REF!</v>
      </c>
      <c r="JEA1219" s="241" t="s">
        <v>38</v>
      </c>
      <c r="JEB1219" s="242" t="s">
        <v>25</v>
      </c>
      <c r="JEC1219" s="243">
        <v>7</v>
      </c>
      <c r="JED1219" s="243">
        <v>2</v>
      </c>
      <c r="JEE1219" s="244" t="s">
        <v>236</v>
      </c>
      <c r="JEF1219" s="245">
        <v>119</v>
      </c>
      <c r="JEG1219" s="246">
        <v>213</v>
      </c>
      <c r="JEH1219" s="247" t="e">
        <f>JEH1252+JEH1278+JEH1309+JEH1325+JEH1347+JEH1379+JEH1395+JEH1416+JEH1436+JEH1486+#REF!+JEH1502+#REF!+#REF!+#REF!</f>
        <v>#REF!</v>
      </c>
      <c r="JEI1219" s="241" t="s">
        <v>38</v>
      </c>
      <c r="JEJ1219" s="242" t="s">
        <v>25</v>
      </c>
      <c r="JEK1219" s="243">
        <v>7</v>
      </c>
      <c r="JEL1219" s="243">
        <v>2</v>
      </c>
      <c r="JEM1219" s="244" t="s">
        <v>236</v>
      </c>
      <c r="JEN1219" s="245">
        <v>119</v>
      </c>
      <c r="JEO1219" s="246">
        <v>213</v>
      </c>
      <c r="JEP1219" s="247" t="e">
        <f>JEP1252+JEP1278+JEP1309+JEP1325+JEP1347+JEP1379+JEP1395+JEP1416+JEP1436+JEP1486+#REF!+JEP1502+#REF!+#REF!+#REF!</f>
        <v>#REF!</v>
      </c>
      <c r="JEQ1219" s="241" t="s">
        <v>38</v>
      </c>
      <c r="JER1219" s="242" t="s">
        <v>25</v>
      </c>
      <c r="JES1219" s="243">
        <v>7</v>
      </c>
      <c r="JET1219" s="243">
        <v>2</v>
      </c>
      <c r="JEU1219" s="244" t="s">
        <v>236</v>
      </c>
      <c r="JEV1219" s="245">
        <v>119</v>
      </c>
      <c r="JEW1219" s="246">
        <v>213</v>
      </c>
      <c r="JEX1219" s="247" t="e">
        <f>JEX1252+JEX1278+JEX1309+JEX1325+JEX1347+JEX1379+JEX1395+JEX1416+JEX1436+JEX1486+#REF!+JEX1502+#REF!+#REF!+#REF!</f>
        <v>#REF!</v>
      </c>
      <c r="JEY1219" s="241" t="s">
        <v>38</v>
      </c>
      <c r="JEZ1219" s="242" t="s">
        <v>25</v>
      </c>
      <c r="JFA1219" s="243">
        <v>7</v>
      </c>
      <c r="JFB1219" s="243">
        <v>2</v>
      </c>
      <c r="JFC1219" s="244" t="s">
        <v>236</v>
      </c>
      <c r="JFD1219" s="245">
        <v>119</v>
      </c>
      <c r="JFE1219" s="246">
        <v>213</v>
      </c>
      <c r="JFF1219" s="247" t="e">
        <f>JFF1252+JFF1278+JFF1309+JFF1325+JFF1347+JFF1379+JFF1395+JFF1416+JFF1436+JFF1486+#REF!+JFF1502+#REF!+#REF!+#REF!</f>
        <v>#REF!</v>
      </c>
      <c r="JFG1219" s="241" t="s">
        <v>38</v>
      </c>
      <c r="JFH1219" s="242" t="s">
        <v>25</v>
      </c>
      <c r="JFI1219" s="243">
        <v>7</v>
      </c>
      <c r="JFJ1219" s="243">
        <v>2</v>
      </c>
      <c r="JFK1219" s="244" t="s">
        <v>236</v>
      </c>
      <c r="JFL1219" s="245">
        <v>119</v>
      </c>
      <c r="JFM1219" s="246">
        <v>213</v>
      </c>
      <c r="JFN1219" s="247" t="e">
        <f>JFN1252+JFN1278+JFN1309+JFN1325+JFN1347+JFN1379+JFN1395+JFN1416+JFN1436+JFN1486+#REF!+JFN1502+#REF!+#REF!+#REF!</f>
        <v>#REF!</v>
      </c>
      <c r="JFO1219" s="241" t="s">
        <v>38</v>
      </c>
      <c r="JFP1219" s="242" t="s">
        <v>25</v>
      </c>
      <c r="JFQ1219" s="243">
        <v>7</v>
      </c>
      <c r="JFR1219" s="243">
        <v>2</v>
      </c>
      <c r="JFS1219" s="244" t="s">
        <v>236</v>
      </c>
      <c r="JFT1219" s="245">
        <v>119</v>
      </c>
      <c r="JFU1219" s="246">
        <v>213</v>
      </c>
      <c r="JFV1219" s="247" t="e">
        <f>JFV1252+JFV1278+JFV1309+JFV1325+JFV1347+JFV1379+JFV1395+JFV1416+JFV1436+JFV1486+#REF!+JFV1502+#REF!+#REF!+#REF!</f>
        <v>#REF!</v>
      </c>
      <c r="JFW1219" s="241" t="s">
        <v>38</v>
      </c>
      <c r="JFX1219" s="242" t="s">
        <v>25</v>
      </c>
      <c r="JFY1219" s="243">
        <v>7</v>
      </c>
      <c r="JFZ1219" s="243">
        <v>2</v>
      </c>
      <c r="JGA1219" s="244" t="s">
        <v>236</v>
      </c>
      <c r="JGB1219" s="245">
        <v>119</v>
      </c>
      <c r="JGC1219" s="246">
        <v>213</v>
      </c>
      <c r="JGD1219" s="247" t="e">
        <f>JGD1252+JGD1278+JGD1309+JGD1325+JGD1347+JGD1379+JGD1395+JGD1416+JGD1436+JGD1486+#REF!+JGD1502+#REF!+#REF!+#REF!</f>
        <v>#REF!</v>
      </c>
      <c r="JGE1219" s="241" t="s">
        <v>38</v>
      </c>
      <c r="JGF1219" s="242" t="s">
        <v>25</v>
      </c>
      <c r="JGG1219" s="243">
        <v>7</v>
      </c>
      <c r="JGH1219" s="243">
        <v>2</v>
      </c>
      <c r="JGI1219" s="244" t="s">
        <v>236</v>
      </c>
      <c r="JGJ1219" s="245">
        <v>119</v>
      </c>
      <c r="JGK1219" s="246">
        <v>213</v>
      </c>
      <c r="JGL1219" s="247" t="e">
        <f>JGL1252+JGL1278+JGL1309+JGL1325+JGL1347+JGL1379+JGL1395+JGL1416+JGL1436+JGL1486+#REF!+JGL1502+#REF!+#REF!+#REF!</f>
        <v>#REF!</v>
      </c>
      <c r="JGM1219" s="241" t="s">
        <v>38</v>
      </c>
      <c r="JGN1219" s="242" t="s">
        <v>25</v>
      </c>
      <c r="JGO1219" s="243">
        <v>7</v>
      </c>
      <c r="JGP1219" s="243">
        <v>2</v>
      </c>
      <c r="JGQ1219" s="244" t="s">
        <v>236</v>
      </c>
      <c r="JGR1219" s="245">
        <v>119</v>
      </c>
      <c r="JGS1219" s="246">
        <v>213</v>
      </c>
      <c r="JGT1219" s="247" t="e">
        <f>JGT1252+JGT1278+JGT1309+JGT1325+JGT1347+JGT1379+JGT1395+JGT1416+JGT1436+JGT1486+#REF!+JGT1502+#REF!+#REF!+#REF!</f>
        <v>#REF!</v>
      </c>
      <c r="JGU1219" s="241" t="s">
        <v>38</v>
      </c>
      <c r="JGV1219" s="242" t="s">
        <v>25</v>
      </c>
      <c r="JGW1219" s="243">
        <v>7</v>
      </c>
      <c r="JGX1219" s="243">
        <v>2</v>
      </c>
      <c r="JGY1219" s="244" t="s">
        <v>236</v>
      </c>
      <c r="JGZ1219" s="245">
        <v>119</v>
      </c>
      <c r="JHA1219" s="246">
        <v>213</v>
      </c>
      <c r="JHB1219" s="247" t="e">
        <f>JHB1252+JHB1278+JHB1309+JHB1325+JHB1347+JHB1379+JHB1395+JHB1416+JHB1436+JHB1486+#REF!+JHB1502+#REF!+#REF!+#REF!</f>
        <v>#REF!</v>
      </c>
      <c r="JHC1219" s="241" t="s">
        <v>38</v>
      </c>
      <c r="JHD1219" s="242" t="s">
        <v>25</v>
      </c>
      <c r="JHE1219" s="243">
        <v>7</v>
      </c>
      <c r="JHF1219" s="243">
        <v>2</v>
      </c>
      <c r="JHG1219" s="244" t="s">
        <v>236</v>
      </c>
      <c r="JHH1219" s="245">
        <v>119</v>
      </c>
      <c r="JHI1219" s="246">
        <v>213</v>
      </c>
      <c r="JHJ1219" s="247" t="e">
        <f>JHJ1252+JHJ1278+JHJ1309+JHJ1325+JHJ1347+JHJ1379+JHJ1395+JHJ1416+JHJ1436+JHJ1486+#REF!+JHJ1502+#REF!+#REF!+#REF!</f>
        <v>#REF!</v>
      </c>
      <c r="JHK1219" s="241" t="s">
        <v>38</v>
      </c>
      <c r="JHL1219" s="242" t="s">
        <v>25</v>
      </c>
      <c r="JHM1219" s="243">
        <v>7</v>
      </c>
      <c r="JHN1219" s="243">
        <v>2</v>
      </c>
      <c r="JHO1219" s="244" t="s">
        <v>236</v>
      </c>
      <c r="JHP1219" s="245">
        <v>119</v>
      </c>
      <c r="JHQ1219" s="246">
        <v>213</v>
      </c>
      <c r="JHR1219" s="247" t="e">
        <f>JHR1252+JHR1278+JHR1309+JHR1325+JHR1347+JHR1379+JHR1395+JHR1416+JHR1436+JHR1486+#REF!+JHR1502+#REF!+#REF!+#REF!</f>
        <v>#REF!</v>
      </c>
      <c r="JHS1219" s="241" t="s">
        <v>38</v>
      </c>
      <c r="JHT1219" s="242" t="s">
        <v>25</v>
      </c>
      <c r="JHU1219" s="243">
        <v>7</v>
      </c>
      <c r="JHV1219" s="243">
        <v>2</v>
      </c>
      <c r="JHW1219" s="244" t="s">
        <v>236</v>
      </c>
      <c r="JHX1219" s="245">
        <v>119</v>
      </c>
      <c r="JHY1219" s="246">
        <v>213</v>
      </c>
      <c r="JHZ1219" s="247" t="e">
        <f>JHZ1252+JHZ1278+JHZ1309+JHZ1325+JHZ1347+JHZ1379+JHZ1395+JHZ1416+JHZ1436+JHZ1486+#REF!+JHZ1502+#REF!+#REF!+#REF!</f>
        <v>#REF!</v>
      </c>
      <c r="JIA1219" s="241" t="s">
        <v>38</v>
      </c>
      <c r="JIB1219" s="242" t="s">
        <v>25</v>
      </c>
      <c r="JIC1219" s="243">
        <v>7</v>
      </c>
      <c r="JID1219" s="243">
        <v>2</v>
      </c>
      <c r="JIE1219" s="244" t="s">
        <v>236</v>
      </c>
      <c r="JIF1219" s="245">
        <v>119</v>
      </c>
      <c r="JIG1219" s="246">
        <v>213</v>
      </c>
      <c r="JIH1219" s="247" t="e">
        <f>JIH1252+JIH1278+JIH1309+JIH1325+JIH1347+JIH1379+JIH1395+JIH1416+JIH1436+JIH1486+#REF!+JIH1502+#REF!+#REF!+#REF!</f>
        <v>#REF!</v>
      </c>
      <c r="JII1219" s="241" t="s">
        <v>38</v>
      </c>
      <c r="JIJ1219" s="242" t="s">
        <v>25</v>
      </c>
      <c r="JIK1219" s="243">
        <v>7</v>
      </c>
      <c r="JIL1219" s="243">
        <v>2</v>
      </c>
      <c r="JIM1219" s="244" t="s">
        <v>236</v>
      </c>
      <c r="JIN1219" s="245">
        <v>119</v>
      </c>
      <c r="JIO1219" s="246">
        <v>213</v>
      </c>
      <c r="JIP1219" s="247" t="e">
        <f>JIP1252+JIP1278+JIP1309+JIP1325+JIP1347+JIP1379+JIP1395+JIP1416+JIP1436+JIP1486+#REF!+JIP1502+#REF!+#REF!+#REF!</f>
        <v>#REF!</v>
      </c>
      <c r="JIQ1219" s="241" t="s">
        <v>38</v>
      </c>
      <c r="JIR1219" s="242" t="s">
        <v>25</v>
      </c>
      <c r="JIS1219" s="243">
        <v>7</v>
      </c>
      <c r="JIT1219" s="243">
        <v>2</v>
      </c>
      <c r="JIU1219" s="244" t="s">
        <v>236</v>
      </c>
      <c r="JIV1219" s="245">
        <v>119</v>
      </c>
      <c r="JIW1219" s="246">
        <v>213</v>
      </c>
      <c r="JIX1219" s="247" t="e">
        <f>JIX1252+JIX1278+JIX1309+JIX1325+JIX1347+JIX1379+JIX1395+JIX1416+JIX1436+JIX1486+#REF!+JIX1502+#REF!+#REF!+#REF!</f>
        <v>#REF!</v>
      </c>
      <c r="JIY1219" s="241" t="s">
        <v>38</v>
      </c>
      <c r="JIZ1219" s="242" t="s">
        <v>25</v>
      </c>
      <c r="JJA1219" s="243">
        <v>7</v>
      </c>
      <c r="JJB1219" s="243">
        <v>2</v>
      </c>
      <c r="JJC1219" s="244" t="s">
        <v>236</v>
      </c>
      <c r="JJD1219" s="245">
        <v>119</v>
      </c>
      <c r="JJE1219" s="246">
        <v>213</v>
      </c>
      <c r="JJF1219" s="247" t="e">
        <f>JJF1252+JJF1278+JJF1309+JJF1325+JJF1347+JJF1379+JJF1395+JJF1416+JJF1436+JJF1486+#REF!+JJF1502+#REF!+#REF!+#REF!</f>
        <v>#REF!</v>
      </c>
      <c r="JJG1219" s="241" t="s">
        <v>38</v>
      </c>
      <c r="JJH1219" s="242" t="s">
        <v>25</v>
      </c>
      <c r="JJI1219" s="243">
        <v>7</v>
      </c>
      <c r="JJJ1219" s="243">
        <v>2</v>
      </c>
      <c r="JJK1219" s="244" t="s">
        <v>236</v>
      </c>
      <c r="JJL1219" s="245">
        <v>119</v>
      </c>
      <c r="JJM1219" s="246">
        <v>213</v>
      </c>
      <c r="JJN1219" s="247" t="e">
        <f>JJN1252+JJN1278+JJN1309+JJN1325+JJN1347+JJN1379+JJN1395+JJN1416+JJN1436+JJN1486+#REF!+JJN1502+#REF!+#REF!+#REF!</f>
        <v>#REF!</v>
      </c>
      <c r="JJO1219" s="241" t="s">
        <v>38</v>
      </c>
      <c r="JJP1219" s="242" t="s">
        <v>25</v>
      </c>
      <c r="JJQ1219" s="243">
        <v>7</v>
      </c>
      <c r="JJR1219" s="243">
        <v>2</v>
      </c>
      <c r="JJS1219" s="244" t="s">
        <v>236</v>
      </c>
      <c r="JJT1219" s="245">
        <v>119</v>
      </c>
      <c r="JJU1219" s="246">
        <v>213</v>
      </c>
      <c r="JJV1219" s="247" t="e">
        <f>JJV1252+JJV1278+JJV1309+JJV1325+JJV1347+JJV1379+JJV1395+JJV1416+JJV1436+JJV1486+#REF!+JJV1502+#REF!+#REF!+#REF!</f>
        <v>#REF!</v>
      </c>
      <c r="JJW1219" s="241" t="s">
        <v>38</v>
      </c>
      <c r="JJX1219" s="242" t="s">
        <v>25</v>
      </c>
      <c r="JJY1219" s="243">
        <v>7</v>
      </c>
      <c r="JJZ1219" s="243">
        <v>2</v>
      </c>
      <c r="JKA1219" s="244" t="s">
        <v>236</v>
      </c>
      <c r="JKB1219" s="245">
        <v>119</v>
      </c>
      <c r="JKC1219" s="246">
        <v>213</v>
      </c>
      <c r="JKD1219" s="247" t="e">
        <f>JKD1252+JKD1278+JKD1309+JKD1325+JKD1347+JKD1379+JKD1395+JKD1416+JKD1436+JKD1486+#REF!+JKD1502+#REF!+#REF!+#REF!</f>
        <v>#REF!</v>
      </c>
      <c r="JKE1219" s="241" t="s">
        <v>38</v>
      </c>
      <c r="JKF1219" s="242" t="s">
        <v>25</v>
      </c>
      <c r="JKG1219" s="243">
        <v>7</v>
      </c>
      <c r="JKH1219" s="243">
        <v>2</v>
      </c>
      <c r="JKI1219" s="244" t="s">
        <v>236</v>
      </c>
      <c r="JKJ1219" s="245">
        <v>119</v>
      </c>
      <c r="JKK1219" s="246">
        <v>213</v>
      </c>
      <c r="JKL1219" s="247" t="e">
        <f>JKL1252+JKL1278+JKL1309+JKL1325+JKL1347+JKL1379+JKL1395+JKL1416+JKL1436+JKL1486+#REF!+JKL1502+#REF!+#REF!+#REF!</f>
        <v>#REF!</v>
      </c>
      <c r="JKM1219" s="241" t="s">
        <v>38</v>
      </c>
      <c r="JKN1219" s="242" t="s">
        <v>25</v>
      </c>
      <c r="JKO1219" s="243">
        <v>7</v>
      </c>
      <c r="JKP1219" s="243">
        <v>2</v>
      </c>
      <c r="JKQ1219" s="244" t="s">
        <v>236</v>
      </c>
      <c r="JKR1219" s="245">
        <v>119</v>
      </c>
      <c r="JKS1219" s="246">
        <v>213</v>
      </c>
      <c r="JKT1219" s="247" t="e">
        <f>JKT1252+JKT1278+JKT1309+JKT1325+JKT1347+JKT1379+JKT1395+JKT1416+JKT1436+JKT1486+#REF!+JKT1502+#REF!+#REF!+#REF!</f>
        <v>#REF!</v>
      </c>
      <c r="JKU1219" s="241" t="s">
        <v>38</v>
      </c>
      <c r="JKV1219" s="242" t="s">
        <v>25</v>
      </c>
      <c r="JKW1219" s="243">
        <v>7</v>
      </c>
      <c r="JKX1219" s="243">
        <v>2</v>
      </c>
      <c r="JKY1219" s="244" t="s">
        <v>236</v>
      </c>
      <c r="JKZ1219" s="245">
        <v>119</v>
      </c>
      <c r="JLA1219" s="246">
        <v>213</v>
      </c>
      <c r="JLB1219" s="247" t="e">
        <f>JLB1252+JLB1278+JLB1309+JLB1325+JLB1347+JLB1379+JLB1395+JLB1416+JLB1436+JLB1486+#REF!+JLB1502+#REF!+#REF!+#REF!</f>
        <v>#REF!</v>
      </c>
      <c r="JLC1219" s="241" t="s">
        <v>38</v>
      </c>
      <c r="JLD1219" s="242" t="s">
        <v>25</v>
      </c>
      <c r="JLE1219" s="243">
        <v>7</v>
      </c>
      <c r="JLF1219" s="243">
        <v>2</v>
      </c>
      <c r="JLG1219" s="244" t="s">
        <v>236</v>
      </c>
      <c r="JLH1219" s="245">
        <v>119</v>
      </c>
      <c r="JLI1219" s="246">
        <v>213</v>
      </c>
      <c r="JLJ1219" s="247" t="e">
        <f>JLJ1252+JLJ1278+JLJ1309+JLJ1325+JLJ1347+JLJ1379+JLJ1395+JLJ1416+JLJ1436+JLJ1486+#REF!+JLJ1502+#REF!+#REF!+#REF!</f>
        <v>#REF!</v>
      </c>
      <c r="JLK1219" s="241" t="s">
        <v>38</v>
      </c>
      <c r="JLL1219" s="242" t="s">
        <v>25</v>
      </c>
      <c r="JLM1219" s="243">
        <v>7</v>
      </c>
      <c r="JLN1219" s="243">
        <v>2</v>
      </c>
      <c r="JLO1219" s="244" t="s">
        <v>236</v>
      </c>
      <c r="JLP1219" s="245">
        <v>119</v>
      </c>
      <c r="JLQ1219" s="246">
        <v>213</v>
      </c>
      <c r="JLR1219" s="247" t="e">
        <f>JLR1252+JLR1278+JLR1309+JLR1325+JLR1347+JLR1379+JLR1395+JLR1416+JLR1436+JLR1486+#REF!+JLR1502+#REF!+#REF!+#REF!</f>
        <v>#REF!</v>
      </c>
      <c r="JLS1219" s="241" t="s">
        <v>38</v>
      </c>
      <c r="JLT1219" s="242" t="s">
        <v>25</v>
      </c>
      <c r="JLU1219" s="243">
        <v>7</v>
      </c>
      <c r="JLV1219" s="243">
        <v>2</v>
      </c>
      <c r="JLW1219" s="244" t="s">
        <v>236</v>
      </c>
      <c r="JLX1219" s="245">
        <v>119</v>
      </c>
      <c r="JLY1219" s="246">
        <v>213</v>
      </c>
      <c r="JLZ1219" s="247" t="e">
        <f>JLZ1252+JLZ1278+JLZ1309+JLZ1325+JLZ1347+JLZ1379+JLZ1395+JLZ1416+JLZ1436+JLZ1486+#REF!+JLZ1502+#REF!+#REF!+#REF!</f>
        <v>#REF!</v>
      </c>
      <c r="JMA1219" s="241" t="s">
        <v>38</v>
      </c>
      <c r="JMB1219" s="242" t="s">
        <v>25</v>
      </c>
      <c r="JMC1219" s="243">
        <v>7</v>
      </c>
      <c r="JMD1219" s="243">
        <v>2</v>
      </c>
      <c r="JME1219" s="244" t="s">
        <v>236</v>
      </c>
      <c r="JMF1219" s="245">
        <v>119</v>
      </c>
      <c r="JMG1219" s="246">
        <v>213</v>
      </c>
      <c r="JMH1219" s="247" t="e">
        <f>JMH1252+JMH1278+JMH1309+JMH1325+JMH1347+JMH1379+JMH1395+JMH1416+JMH1436+JMH1486+#REF!+JMH1502+#REF!+#REF!+#REF!</f>
        <v>#REF!</v>
      </c>
      <c r="JMI1219" s="241" t="s">
        <v>38</v>
      </c>
      <c r="JMJ1219" s="242" t="s">
        <v>25</v>
      </c>
      <c r="JMK1219" s="243">
        <v>7</v>
      </c>
      <c r="JML1219" s="243">
        <v>2</v>
      </c>
      <c r="JMM1219" s="244" t="s">
        <v>236</v>
      </c>
      <c r="JMN1219" s="245">
        <v>119</v>
      </c>
      <c r="JMO1219" s="246">
        <v>213</v>
      </c>
      <c r="JMP1219" s="247" t="e">
        <f>JMP1252+JMP1278+JMP1309+JMP1325+JMP1347+JMP1379+JMP1395+JMP1416+JMP1436+JMP1486+#REF!+JMP1502+#REF!+#REF!+#REF!</f>
        <v>#REF!</v>
      </c>
      <c r="JMQ1219" s="241" t="s">
        <v>38</v>
      </c>
      <c r="JMR1219" s="242" t="s">
        <v>25</v>
      </c>
      <c r="JMS1219" s="243">
        <v>7</v>
      </c>
      <c r="JMT1219" s="243">
        <v>2</v>
      </c>
      <c r="JMU1219" s="244" t="s">
        <v>236</v>
      </c>
      <c r="JMV1219" s="245">
        <v>119</v>
      </c>
      <c r="JMW1219" s="246">
        <v>213</v>
      </c>
      <c r="JMX1219" s="247" t="e">
        <f>JMX1252+JMX1278+JMX1309+JMX1325+JMX1347+JMX1379+JMX1395+JMX1416+JMX1436+JMX1486+#REF!+JMX1502+#REF!+#REF!+#REF!</f>
        <v>#REF!</v>
      </c>
      <c r="JMY1219" s="241" t="s">
        <v>38</v>
      </c>
      <c r="JMZ1219" s="242" t="s">
        <v>25</v>
      </c>
      <c r="JNA1219" s="243">
        <v>7</v>
      </c>
      <c r="JNB1219" s="243">
        <v>2</v>
      </c>
      <c r="JNC1219" s="244" t="s">
        <v>236</v>
      </c>
      <c r="JND1219" s="245">
        <v>119</v>
      </c>
      <c r="JNE1219" s="246">
        <v>213</v>
      </c>
      <c r="JNF1219" s="247" t="e">
        <f>JNF1252+JNF1278+JNF1309+JNF1325+JNF1347+JNF1379+JNF1395+JNF1416+JNF1436+JNF1486+#REF!+JNF1502+#REF!+#REF!+#REF!</f>
        <v>#REF!</v>
      </c>
      <c r="JNG1219" s="241" t="s">
        <v>38</v>
      </c>
      <c r="JNH1219" s="242" t="s">
        <v>25</v>
      </c>
      <c r="JNI1219" s="243">
        <v>7</v>
      </c>
      <c r="JNJ1219" s="243">
        <v>2</v>
      </c>
      <c r="JNK1219" s="244" t="s">
        <v>236</v>
      </c>
      <c r="JNL1219" s="245">
        <v>119</v>
      </c>
      <c r="JNM1219" s="246">
        <v>213</v>
      </c>
      <c r="JNN1219" s="247" t="e">
        <f>JNN1252+JNN1278+JNN1309+JNN1325+JNN1347+JNN1379+JNN1395+JNN1416+JNN1436+JNN1486+#REF!+JNN1502+#REF!+#REF!+#REF!</f>
        <v>#REF!</v>
      </c>
      <c r="JNO1219" s="241" t="s">
        <v>38</v>
      </c>
      <c r="JNP1219" s="242" t="s">
        <v>25</v>
      </c>
      <c r="JNQ1219" s="243">
        <v>7</v>
      </c>
      <c r="JNR1219" s="243">
        <v>2</v>
      </c>
      <c r="JNS1219" s="244" t="s">
        <v>236</v>
      </c>
      <c r="JNT1219" s="245">
        <v>119</v>
      </c>
      <c r="JNU1219" s="246">
        <v>213</v>
      </c>
      <c r="JNV1219" s="247" t="e">
        <f>JNV1252+JNV1278+JNV1309+JNV1325+JNV1347+JNV1379+JNV1395+JNV1416+JNV1436+JNV1486+#REF!+JNV1502+#REF!+#REF!+#REF!</f>
        <v>#REF!</v>
      </c>
      <c r="JNW1219" s="241" t="s">
        <v>38</v>
      </c>
      <c r="JNX1219" s="242" t="s">
        <v>25</v>
      </c>
      <c r="JNY1219" s="243">
        <v>7</v>
      </c>
      <c r="JNZ1219" s="243">
        <v>2</v>
      </c>
      <c r="JOA1219" s="244" t="s">
        <v>236</v>
      </c>
      <c r="JOB1219" s="245">
        <v>119</v>
      </c>
      <c r="JOC1219" s="246">
        <v>213</v>
      </c>
      <c r="JOD1219" s="247" t="e">
        <f>JOD1252+JOD1278+JOD1309+JOD1325+JOD1347+JOD1379+JOD1395+JOD1416+JOD1436+JOD1486+#REF!+JOD1502+#REF!+#REF!+#REF!</f>
        <v>#REF!</v>
      </c>
      <c r="JOE1219" s="241" t="s">
        <v>38</v>
      </c>
      <c r="JOF1219" s="242" t="s">
        <v>25</v>
      </c>
      <c r="JOG1219" s="243">
        <v>7</v>
      </c>
      <c r="JOH1219" s="243">
        <v>2</v>
      </c>
      <c r="JOI1219" s="244" t="s">
        <v>236</v>
      </c>
      <c r="JOJ1219" s="245">
        <v>119</v>
      </c>
      <c r="JOK1219" s="246">
        <v>213</v>
      </c>
      <c r="JOL1219" s="247" t="e">
        <f>JOL1252+JOL1278+JOL1309+JOL1325+JOL1347+JOL1379+JOL1395+JOL1416+JOL1436+JOL1486+#REF!+JOL1502+#REF!+#REF!+#REF!</f>
        <v>#REF!</v>
      </c>
      <c r="JOM1219" s="241" t="s">
        <v>38</v>
      </c>
      <c r="JON1219" s="242" t="s">
        <v>25</v>
      </c>
      <c r="JOO1219" s="243">
        <v>7</v>
      </c>
      <c r="JOP1219" s="243">
        <v>2</v>
      </c>
      <c r="JOQ1219" s="244" t="s">
        <v>236</v>
      </c>
      <c r="JOR1219" s="245">
        <v>119</v>
      </c>
      <c r="JOS1219" s="246">
        <v>213</v>
      </c>
      <c r="JOT1219" s="247" t="e">
        <f>JOT1252+JOT1278+JOT1309+JOT1325+JOT1347+JOT1379+JOT1395+JOT1416+JOT1436+JOT1486+#REF!+JOT1502+#REF!+#REF!+#REF!</f>
        <v>#REF!</v>
      </c>
      <c r="JOU1219" s="241" t="s">
        <v>38</v>
      </c>
      <c r="JOV1219" s="242" t="s">
        <v>25</v>
      </c>
      <c r="JOW1219" s="243">
        <v>7</v>
      </c>
      <c r="JOX1219" s="243">
        <v>2</v>
      </c>
      <c r="JOY1219" s="244" t="s">
        <v>236</v>
      </c>
      <c r="JOZ1219" s="245">
        <v>119</v>
      </c>
      <c r="JPA1219" s="246">
        <v>213</v>
      </c>
      <c r="JPB1219" s="247" t="e">
        <f>JPB1252+JPB1278+JPB1309+JPB1325+JPB1347+JPB1379+JPB1395+JPB1416+JPB1436+JPB1486+#REF!+JPB1502+#REF!+#REF!+#REF!</f>
        <v>#REF!</v>
      </c>
      <c r="JPC1219" s="241" t="s">
        <v>38</v>
      </c>
      <c r="JPD1219" s="242" t="s">
        <v>25</v>
      </c>
      <c r="JPE1219" s="243">
        <v>7</v>
      </c>
      <c r="JPF1219" s="243">
        <v>2</v>
      </c>
      <c r="JPG1219" s="244" t="s">
        <v>236</v>
      </c>
      <c r="JPH1219" s="245">
        <v>119</v>
      </c>
      <c r="JPI1219" s="246">
        <v>213</v>
      </c>
      <c r="JPJ1219" s="247" t="e">
        <f>JPJ1252+JPJ1278+JPJ1309+JPJ1325+JPJ1347+JPJ1379+JPJ1395+JPJ1416+JPJ1436+JPJ1486+#REF!+JPJ1502+#REF!+#REF!+#REF!</f>
        <v>#REF!</v>
      </c>
      <c r="JPK1219" s="241" t="s">
        <v>38</v>
      </c>
      <c r="JPL1219" s="242" t="s">
        <v>25</v>
      </c>
      <c r="JPM1219" s="243">
        <v>7</v>
      </c>
      <c r="JPN1219" s="243">
        <v>2</v>
      </c>
      <c r="JPO1219" s="244" t="s">
        <v>236</v>
      </c>
      <c r="JPP1219" s="245">
        <v>119</v>
      </c>
      <c r="JPQ1219" s="246">
        <v>213</v>
      </c>
      <c r="JPR1219" s="247" t="e">
        <f>JPR1252+JPR1278+JPR1309+JPR1325+JPR1347+JPR1379+JPR1395+JPR1416+JPR1436+JPR1486+#REF!+JPR1502+#REF!+#REF!+#REF!</f>
        <v>#REF!</v>
      </c>
      <c r="JPS1219" s="241" t="s">
        <v>38</v>
      </c>
      <c r="JPT1219" s="242" t="s">
        <v>25</v>
      </c>
      <c r="JPU1219" s="243">
        <v>7</v>
      </c>
      <c r="JPV1219" s="243">
        <v>2</v>
      </c>
      <c r="JPW1219" s="244" t="s">
        <v>236</v>
      </c>
      <c r="JPX1219" s="245">
        <v>119</v>
      </c>
      <c r="JPY1219" s="246">
        <v>213</v>
      </c>
      <c r="JPZ1219" s="247" t="e">
        <f>JPZ1252+JPZ1278+JPZ1309+JPZ1325+JPZ1347+JPZ1379+JPZ1395+JPZ1416+JPZ1436+JPZ1486+#REF!+JPZ1502+#REF!+#REF!+#REF!</f>
        <v>#REF!</v>
      </c>
      <c r="JQA1219" s="241" t="s">
        <v>38</v>
      </c>
      <c r="JQB1219" s="242" t="s">
        <v>25</v>
      </c>
      <c r="JQC1219" s="243">
        <v>7</v>
      </c>
      <c r="JQD1219" s="243">
        <v>2</v>
      </c>
      <c r="JQE1219" s="244" t="s">
        <v>236</v>
      </c>
      <c r="JQF1219" s="245">
        <v>119</v>
      </c>
      <c r="JQG1219" s="246">
        <v>213</v>
      </c>
      <c r="JQH1219" s="247" t="e">
        <f>JQH1252+JQH1278+JQH1309+JQH1325+JQH1347+JQH1379+JQH1395+JQH1416+JQH1436+JQH1486+#REF!+JQH1502+#REF!+#REF!+#REF!</f>
        <v>#REF!</v>
      </c>
      <c r="JQI1219" s="241" t="s">
        <v>38</v>
      </c>
      <c r="JQJ1219" s="242" t="s">
        <v>25</v>
      </c>
      <c r="JQK1219" s="243">
        <v>7</v>
      </c>
      <c r="JQL1219" s="243">
        <v>2</v>
      </c>
      <c r="JQM1219" s="244" t="s">
        <v>236</v>
      </c>
      <c r="JQN1219" s="245">
        <v>119</v>
      </c>
      <c r="JQO1219" s="246">
        <v>213</v>
      </c>
      <c r="JQP1219" s="247" t="e">
        <f>JQP1252+JQP1278+JQP1309+JQP1325+JQP1347+JQP1379+JQP1395+JQP1416+JQP1436+JQP1486+#REF!+JQP1502+#REF!+#REF!+#REF!</f>
        <v>#REF!</v>
      </c>
      <c r="JQQ1219" s="241" t="s">
        <v>38</v>
      </c>
      <c r="JQR1219" s="242" t="s">
        <v>25</v>
      </c>
      <c r="JQS1219" s="243">
        <v>7</v>
      </c>
      <c r="JQT1219" s="243">
        <v>2</v>
      </c>
      <c r="JQU1219" s="244" t="s">
        <v>236</v>
      </c>
      <c r="JQV1219" s="245">
        <v>119</v>
      </c>
      <c r="JQW1219" s="246">
        <v>213</v>
      </c>
      <c r="JQX1219" s="247" t="e">
        <f>JQX1252+JQX1278+JQX1309+JQX1325+JQX1347+JQX1379+JQX1395+JQX1416+JQX1436+JQX1486+#REF!+JQX1502+#REF!+#REF!+#REF!</f>
        <v>#REF!</v>
      </c>
      <c r="JQY1219" s="241" t="s">
        <v>38</v>
      </c>
      <c r="JQZ1219" s="242" t="s">
        <v>25</v>
      </c>
      <c r="JRA1219" s="243">
        <v>7</v>
      </c>
      <c r="JRB1219" s="243">
        <v>2</v>
      </c>
      <c r="JRC1219" s="244" t="s">
        <v>236</v>
      </c>
      <c r="JRD1219" s="245">
        <v>119</v>
      </c>
      <c r="JRE1219" s="246">
        <v>213</v>
      </c>
      <c r="JRF1219" s="247" t="e">
        <f>JRF1252+JRF1278+JRF1309+JRF1325+JRF1347+JRF1379+JRF1395+JRF1416+JRF1436+JRF1486+#REF!+JRF1502+#REF!+#REF!+#REF!</f>
        <v>#REF!</v>
      </c>
      <c r="JRG1219" s="241" t="s">
        <v>38</v>
      </c>
      <c r="JRH1219" s="242" t="s">
        <v>25</v>
      </c>
      <c r="JRI1219" s="243">
        <v>7</v>
      </c>
      <c r="JRJ1219" s="243">
        <v>2</v>
      </c>
      <c r="JRK1219" s="244" t="s">
        <v>236</v>
      </c>
      <c r="JRL1219" s="245">
        <v>119</v>
      </c>
      <c r="JRM1219" s="246">
        <v>213</v>
      </c>
      <c r="JRN1219" s="247" t="e">
        <f>JRN1252+JRN1278+JRN1309+JRN1325+JRN1347+JRN1379+JRN1395+JRN1416+JRN1436+JRN1486+#REF!+JRN1502+#REF!+#REF!+#REF!</f>
        <v>#REF!</v>
      </c>
      <c r="JRO1219" s="241" t="s">
        <v>38</v>
      </c>
      <c r="JRP1219" s="242" t="s">
        <v>25</v>
      </c>
      <c r="JRQ1219" s="243">
        <v>7</v>
      </c>
      <c r="JRR1219" s="243">
        <v>2</v>
      </c>
      <c r="JRS1219" s="244" t="s">
        <v>236</v>
      </c>
      <c r="JRT1219" s="245">
        <v>119</v>
      </c>
      <c r="JRU1219" s="246">
        <v>213</v>
      </c>
      <c r="JRV1219" s="247" t="e">
        <f>JRV1252+JRV1278+JRV1309+JRV1325+JRV1347+JRV1379+JRV1395+JRV1416+JRV1436+JRV1486+#REF!+JRV1502+#REF!+#REF!+#REF!</f>
        <v>#REF!</v>
      </c>
      <c r="JRW1219" s="241" t="s">
        <v>38</v>
      </c>
      <c r="JRX1219" s="242" t="s">
        <v>25</v>
      </c>
      <c r="JRY1219" s="243">
        <v>7</v>
      </c>
      <c r="JRZ1219" s="243">
        <v>2</v>
      </c>
      <c r="JSA1219" s="244" t="s">
        <v>236</v>
      </c>
      <c r="JSB1219" s="245">
        <v>119</v>
      </c>
      <c r="JSC1219" s="246">
        <v>213</v>
      </c>
      <c r="JSD1219" s="247" t="e">
        <f>JSD1252+JSD1278+JSD1309+JSD1325+JSD1347+JSD1379+JSD1395+JSD1416+JSD1436+JSD1486+#REF!+JSD1502+#REF!+#REF!+#REF!</f>
        <v>#REF!</v>
      </c>
      <c r="JSE1219" s="241" t="s">
        <v>38</v>
      </c>
      <c r="JSF1219" s="242" t="s">
        <v>25</v>
      </c>
      <c r="JSG1219" s="243">
        <v>7</v>
      </c>
      <c r="JSH1219" s="243">
        <v>2</v>
      </c>
      <c r="JSI1219" s="244" t="s">
        <v>236</v>
      </c>
      <c r="JSJ1219" s="245">
        <v>119</v>
      </c>
      <c r="JSK1219" s="246">
        <v>213</v>
      </c>
      <c r="JSL1219" s="247" t="e">
        <f>JSL1252+JSL1278+JSL1309+JSL1325+JSL1347+JSL1379+JSL1395+JSL1416+JSL1436+JSL1486+#REF!+JSL1502+#REF!+#REF!+#REF!</f>
        <v>#REF!</v>
      </c>
      <c r="JSM1219" s="241" t="s">
        <v>38</v>
      </c>
      <c r="JSN1219" s="242" t="s">
        <v>25</v>
      </c>
      <c r="JSO1219" s="243">
        <v>7</v>
      </c>
      <c r="JSP1219" s="243">
        <v>2</v>
      </c>
      <c r="JSQ1219" s="244" t="s">
        <v>236</v>
      </c>
      <c r="JSR1219" s="245">
        <v>119</v>
      </c>
      <c r="JSS1219" s="246">
        <v>213</v>
      </c>
      <c r="JST1219" s="247" t="e">
        <f>JST1252+JST1278+JST1309+JST1325+JST1347+JST1379+JST1395+JST1416+JST1436+JST1486+#REF!+JST1502+#REF!+#REF!+#REF!</f>
        <v>#REF!</v>
      </c>
      <c r="JSU1219" s="241" t="s">
        <v>38</v>
      </c>
      <c r="JSV1219" s="242" t="s">
        <v>25</v>
      </c>
      <c r="JSW1219" s="243">
        <v>7</v>
      </c>
      <c r="JSX1219" s="243">
        <v>2</v>
      </c>
      <c r="JSY1219" s="244" t="s">
        <v>236</v>
      </c>
      <c r="JSZ1219" s="245">
        <v>119</v>
      </c>
      <c r="JTA1219" s="246">
        <v>213</v>
      </c>
      <c r="JTB1219" s="247" t="e">
        <f>JTB1252+JTB1278+JTB1309+JTB1325+JTB1347+JTB1379+JTB1395+JTB1416+JTB1436+JTB1486+#REF!+JTB1502+#REF!+#REF!+#REF!</f>
        <v>#REF!</v>
      </c>
      <c r="JTC1219" s="241" t="s">
        <v>38</v>
      </c>
      <c r="JTD1219" s="242" t="s">
        <v>25</v>
      </c>
      <c r="JTE1219" s="243">
        <v>7</v>
      </c>
      <c r="JTF1219" s="243">
        <v>2</v>
      </c>
      <c r="JTG1219" s="244" t="s">
        <v>236</v>
      </c>
      <c r="JTH1219" s="245">
        <v>119</v>
      </c>
      <c r="JTI1219" s="246">
        <v>213</v>
      </c>
      <c r="JTJ1219" s="247" t="e">
        <f>JTJ1252+JTJ1278+JTJ1309+JTJ1325+JTJ1347+JTJ1379+JTJ1395+JTJ1416+JTJ1436+JTJ1486+#REF!+JTJ1502+#REF!+#REF!+#REF!</f>
        <v>#REF!</v>
      </c>
      <c r="JTK1219" s="241" t="s">
        <v>38</v>
      </c>
      <c r="JTL1219" s="242" t="s">
        <v>25</v>
      </c>
      <c r="JTM1219" s="243">
        <v>7</v>
      </c>
      <c r="JTN1219" s="243">
        <v>2</v>
      </c>
      <c r="JTO1219" s="244" t="s">
        <v>236</v>
      </c>
      <c r="JTP1219" s="245">
        <v>119</v>
      </c>
      <c r="JTQ1219" s="246">
        <v>213</v>
      </c>
      <c r="JTR1219" s="247" t="e">
        <f>JTR1252+JTR1278+JTR1309+JTR1325+JTR1347+JTR1379+JTR1395+JTR1416+JTR1436+JTR1486+#REF!+JTR1502+#REF!+#REF!+#REF!</f>
        <v>#REF!</v>
      </c>
      <c r="JTS1219" s="241" t="s">
        <v>38</v>
      </c>
      <c r="JTT1219" s="242" t="s">
        <v>25</v>
      </c>
      <c r="JTU1219" s="243">
        <v>7</v>
      </c>
      <c r="JTV1219" s="243">
        <v>2</v>
      </c>
      <c r="JTW1219" s="244" t="s">
        <v>236</v>
      </c>
      <c r="JTX1219" s="245">
        <v>119</v>
      </c>
      <c r="JTY1219" s="246">
        <v>213</v>
      </c>
      <c r="JTZ1219" s="247" t="e">
        <f>JTZ1252+JTZ1278+JTZ1309+JTZ1325+JTZ1347+JTZ1379+JTZ1395+JTZ1416+JTZ1436+JTZ1486+#REF!+JTZ1502+#REF!+#REF!+#REF!</f>
        <v>#REF!</v>
      </c>
      <c r="JUA1219" s="241" t="s">
        <v>38</v>
      </c>
      <c r="JUB1219" s="242" t="s">
        <v>25</v>
      </c>
      <c r="JUC1219" s="243">
        <v>7</v>
      </c>
      <c r="JUD1219" s="243">
        <v>2</v>
      </c>
      <c r="JUE1219" s="244" t="s">
        <v>236</v>
      </c>
      <c r="JUF1219" s="245">
        <v>119</v>
      </c>
      <c r="JUG1219" s="246">
        <v>213</v>
      </c>
      <c r="JUH1219" s="247" t="e">
        <f>JUH1252+JUH1278+JUH1309+JUH1325+JUH1347+JUH1379+JUH1395+JUH1416+JUH1436+JUH1486+#REF!+JUH1502+#REF!+#REF!+#REF!</f>
        <v>#REF!</v>
      </c>
      <c r="JUI1219" s="241" t="s">
        <v>38</v>
      </c>
      <c r="JUJ1219" s="242" t="s">
        <v>25</v>
      </c>
      <c r="JUK1219" s="243">
        <v>7</v>
      </c>
      <c r="JUL1219" s="243">
        <v>2</v>
      </c>
      <c r="JUM1219" s="244" t="s">
        <v>236</v>
      </c>
      <c r="JUN1219" s="245">
        <v>119</v>
      </c>
      <c r="JUO1219" s="246">
        <v>213</v>
      </c>
      <c r="JUP1219" s="247" t="e">
        <f>JUP1252+JUP1278+JUP1309+JUP1325+JUP1347+JUP1379+JUP1395+JUP1416+JUP1436+JUP1486+#REF!+JUP1502+#REF!+#REF!+#REF!</f>
        <v>#REF!</v>
      </c>
      <c r="JUQ1219" s="241" t="s">
        <v>38</v>
      </c>
      <c r="JUR1219" s="242" t="s">
        <v>25</v>
      </c>
      <c r="JUS1219" s="243">
        <v>7</v>
      </c>
      <c r="JUT1219" s="243">
        <v>2</v>
      </c>
      <c r="JUU1219" s="244" t="s">
        <v>236</v>
      </c>
      <c r="JUV1219" s="245">
        <v>119</v>
      </c>
      <c r="JUW1219" s="246">
        <v>213</v>
      </c>
      <c r="JUX1219" s="247" t="e">
        <f>JUX1252+JUX1278+JUX1309+JUX1325+JUX1347+JUX1379+JUX1395+JUX1416+JUX1436+JUX1486+#REF!+JUX1502+#REF!+#REF!+#REF!</f>
        <v>#REF!</v>
      </c>
      <c r="JUY1219" s="241" t="s">
        <v>38</v>
      </c>
      <c r="JUZ1219" s="242" t="s">
        <v>25</v>
      </c>
      <c r="JVA1219" s="243">
        <v>7</v>
      </c>
      <c r="JVB1219" s="243">
        <v>2</v>
      </c>
      <c r="JVC1219" s="244" t="s">
        <v>236</v>
      </c>
      <c r="JVD1219" s="245">
        <v>119</v>
      </c>
      <c r="JVE1219" s="246">
        <v>213</v>
      </c>
      <c r="JVF1219" s="247" t="e">
        <f>JVF1252+JVF1278+JVF1309+JVF1325+JVF1347+JVF1379+JVF1395+JVF1416+JVF1436+JVF1486+#REF!+JVF1502+#REF!+#REF!+#REF!</f>
        <v>#REF!</v>
      </c>
      <c r="JVG1219" s="241" t="s">
        <v>38</v>
      </c>
      <c r="JVH1219" s="242" t="s">
        <v>25</v>
      </c>
      <c r="JVI1219" s="243">
        <v>7</v>
      </c>
      <c r="JVJ1219" s="243">
        <v>2</v>
      </c>
      <c r="JVK1219" s="244" t="s">
        <v>236</v>
      </c>
      <c r="JVL1219" s="245">
        <v>119</v>
      </c>
      <c r="JVM1219" s="246">
        <v>213</v>
      </c>
      <c r="JVN1219" s="247" t="e">
        <f>JVN1252+JVN1278+JVN1309+JVN1325+JVN1347+JVN1379+JVN1395+JVN1416+JVN1436+JVN1486+#REF!+JVN1502+#REF!+#REF!+#REF!</f>
        <v>#REF!</v>
      </c>
      <c r="JVO1219" s="241" t="s">
        <v>38</v>
      </c>
      <c r="JVP1219" s="242" t="s">
        <v>25</v>
      </c>
      <c r="JVQ1219" s="243">
        <v>7</v>
      </c>
      <c r="JVR1219" s="243">
        <v>2</v>
      </c>
      <c r="JVS1219" s="244" t="s">
        <v>236</v>
      </c>
      <c r="JVT1219" s="245">
        <v>119</v>
      </c>
      <c r="JVU1219" s="246">
        <v>213</v>
      </c>
      <c r="JVV1219" s="247" t="e">
        <f>JVV1252+JVV1278+JVV1309+JVV1325+JVV1347+JVV1379+JVV1395+JVV1416+JVV1436+JVV1486+#REF!+JVV1502+#REF!+#REF!+#REF!</f>
        <v>#REF!</v>
      </c>
      <c r="JVW1219" s="241" t="s">
        <v>38</v>
      </c>
      <c r="JVX1219" s="242" t="s">
        <v>25</v>
      </c>
      <c r="JVY1219" s="243">
        <v>7</v>
      </c>
      <c r="JVZ1219" s="243">
        <v>2</v>
      </c>
      <c r="JWA1219" s="244" t="s">
        <v>236</v>
      </c>
      <c r="JWB1219" s="245">
        <v>119</v>
      </c>
      <c r="JWC1219" s="246">
        <v>213</v>
      </c>
      <c r="JWD1219" s="247" t="e">
        <f>JWD1252+JWD1278+JWD1309+JWD1325+JWD1347+JWD1379+JWD1395+JWD1416+JWD1436+JWD1486+#REF!+JWD1502+#REF!+#REF!+#REF!</f>
        <v>#REF!</v>
      </c>
      <c r="JWE1219" s="241" t="s">
        <v>38</v>
      </c>
      <c r="JWF1219" s="242" t="s">
        <v>25</v>
      </c>
      <c r="JWG1219" s="243">
        <v>7</v>
      </c>
      <c r="JWH1219" s="243">
        <v>2</v>
      </c>
      <c r="JWI1219" s="244" t="s">
        <v>236</v>
      </c>
      <c r="JWJ1219" s="245">
        <v>119</v>
      </c>
      <c r="JWK1219" s="246">
        <v>213</v>
      </c>
      <c r="JWL1219" s="247" t="e">
        <f>JWL1252+JWL1278+JWL1309+JWL1325+JWL1347+JWL1379+JWL1395+JWL1416+JWL1436+JWL1486+#REF!+JWL1502+#REF!+#REF!+#REF!</f>
        <v>#REF!</v>
      </c>
      <c r="JWM1219" s="241" t="s">
        <v>38</v>
      </c>
      <c r="JWN1219" s="242" t="s">
        <v>25</v>
      </c>
      <c r="JWO1219" s="243">
        <v>7</v>
      </c>
      <c r="JWP1219" s="243">
        <v>2</v>
      </c>
      <c r="JWQ1219" s="244" t="s">
        <v>236</v>
      </c>
      <c r="JWR1219" s="245">
        <v>119</v>
      </c>
      <c r="JWS1219" s="246">
        <v>213</v>
      </c>
      <c r="JWT1219" s="247" t="e">
        <f>JWT1252+JWT1278+JWT1309+JWT1325+JWT1347+JWT1379+JWT1395+JWT1416+JWT1436+JWT1486+#REF!+JWT1502+#REF!+#REF!+#REF!</f>
        <v>#REF!</v>
      </c>
      <c r="JWU1219" s="241" t="s">
        <v>38</v>
      </c>
      <c r="JWV1219" s="242" t="s">
        <v>25</v>
      </c>
      <c r="JWW1219" s="243">
        <v>7</v>
      </c>
      <c r="JWX1219" s="243">
        <v>2</v>
      </c>
      <c r="JWY1219" s="244" t="s">
        <v>236</v>
      </c>
      <c r="JWZ1219" s="245">
        <v>119</v>
      </c>
      <c r="JXA1219" s="246">
        <v>213</v>
      </c>
      <c r="JXB1219" s="247" t="e">
        <f>JXB1252+JXB1278+JXB1309+JXB1325+JXB1347+JXB1379+JXB1395+JXB1416+JXB1436+JXB1486+#REF!+JXB1502+#REF!+#REF!+#REF!</f>
        <v>#REF!</v>
      </c>
      <c r="JXC1219" s="241" t="s">
        <v>38</v>
      </c>
      <c r="JXD1219" s="242" t="s">
        <v>25</v>
      </c>
      <c r="JXE1219" s="243">
        <v>7</v>
      </c>
      <c r="JXF1219" s="243">
        <v>2</v>
      </c>
      <c r="JXG1219" s="244" t="s">
        <v>236</v>
      </c>
      <c r="JXH1219" s="245">
        <v>119</v>
      </c>
      <c r="JXI1219" s="246">
        <v>213</v>
      </c>
      <c r="JXJ1219" s="247" t="e">
        <f>JXJ1252+JXJ1278+JXJ1309+JXJ1325+JXJ1347+JXJ1379+JXJ1395+JXJ1416+JXJ1436+JXJ1486+#REF!+JXJ1502+#REF!+#REF!+#REF!</f>
        <v>#REF!</v>
      </c>
      <c r="JXK1219" s="241" t="s">
        <v>38</v>
      </c>
      <c r="JXL1219" s="242" t="s">
        <v>25</v>
      </c>
      <c r="JXM1219" s="243">
        <v>7</v>
      </c>
      <c r="JXN1219" s="243">
        <v>2</v>
      </c>
      <c r="JXO1219" s="244" t="s">
        <v>236</v>
      </c>
      <c r="JXP1219" s="245">
        <v>119</v>
      </c>
      <c r="JXQ1219" s="246">
        <v>213</v>
      </c>
      <c r="JXR1219" s="247" t="e">
        <f>JXR1252+JXR1278+JXR1309+JXR1325+JXR1347+JXR1379+JXR1395+JXR1416+JXR1436+JXR1486+#REF!+JXR1502+#REF!+#REF!+#REF!</f>
        <v>#REF!</v>
      </c>
      <c r="JXS1219" s="241" t="s">
        <v>38</v>
      </c>
      <c r="JXT1219" s="242" t="s">
        <v>25</v>
      </c>
      <c r="JXU1219" s="243">
        <v>7</v>
      </c>
      <c r="JXV1219" s="243">
        <v>2</v>
      </c>
      <c r="JXW1219" s="244" t="s">
        <v>236</v>
      </c>
      <c r="JXX1219" s="245">
        <v>119</v>
      </c>
      <c r="JXY1219" s="246">
        <v>213</v>
      </c>
      <c r="JXZ1219" s="247" t="e">
        <f>JXZ1252+JXZ1278+JXZ1309+JXZ1325+JXZ1347+JXZ1379+JXZ1395+JXZ1416+JXZ1436+JXZ1486+#REF!+JXZ1502+#REF!+#REF!+#REF!</f>
        <v>#REF!</v>
      </c>
      <c r="JYA1219" s="241" t="s">
        <v>38</v>
      </c>
      <c r="JYB1219" s="242" t="s">
        <v>25</v>
      </c>
      <c r="JYC1219" s="243">
        <v>7</v>
      </c>
      <c r="JYD1219" s="243">
        <v>2</v>
      </c>
      <c r="JYE1219" s="244" t="s">
        <v>236</v>
      </c>
      <c r="JYF1219" s="245">
        <v>119</v>
      </c>
      <c r="JYG1219" s="246">
        <v>213</v>
      </c>
      <c r="JYH1219" s="247" t="e">
        <f>JYH1252+JYH1278+JYH1309+JYH1325+JYH1347+JYH1379+JYH1395+JYH1416+JYH1436+JYH1486+#REF!+JYH1502+#REF!+#REF!+#REF!</f>
        <v>#REF!</v>
      </c>
      <c r="JYI1219" s="241" t="s">
        <v>38</v>
      </c>
      <c r="JYJ1219" s="242" t="s">
        <v>25</v>
      </c>
      <c r="JYK1219" s="243">
        <v>7</v>
      </c>
      <c r="JYL1219" s="243">
        <v>2</v>
      </c>
      <c r="JYM1219" s="244" t="s">
        <v>236</v>
      </c>
      <c r="JYN1219" s="245">
        <v>119</v>
      </c>
      <c r="JYO1219" s="246">
        <v>213</v>
      </c>
      <c r="JYP1219" s="247" t="e">
        <f>JYP1252+JYP1278+JYP1309+JYP1325+JYP1347+JYP1379+JYP1395+JYP1416+JYP1436+JYP1486+#REF!+JYP1502+#REF!+#REF!+#REF!</f>
        <v>#REF!</v>
      </c>
      <c r="JYQ1219" s="241" t="s">
        <v>38</v>
      </c>
      <c r="JYR1219" s="242" t="s">
        <v>25</v>
      </c>
      <c r="JYS1219" s="243">
        <v>7</v>
      </c>
      <c r="JYT1219" s="243">
        <v>2</v>
      </c>
      <c r="JYU1219" s="244" t="s">
        <v>236</v>
      </c>
      <c r="JYV1219" s="245">
        <v>119</v>
      </c>
      <c r="JYW1219" s="246">
        <v>213</v>
      </c>
      <c r="JYX1219" s="247" t="e">
        <f>JYX1252+JYX1278+JYX1309+JYX1325+JYX1347+JYX1379+JYX1395+JYX1416+JYX1436+JYX1486+#REF!+JYX1502+#REF!+#REF!+#REF!</f>
        <v>#REF!</v>
      </c>
      <c r="JYY1219" s="241" t="s">
        <v>38</v>
      </c>
      <c r="JYZ1219" s="242" t="s">
        <v>25</v>
      </c>
      <c r="JZA1219" s="243">
        <v>7</v>
      </c>
      <c r="JZB1219" s="243">
        <v>2</v>
      </c>
      <c r="JZC1219" s="244" t="s">
        <v>236</v>
      </c>
      <c r="JZD1219" s="245">
        <v>119</v>
      </c>
      <c r="JZE1219" s="246">
        <v>213</v>
      </c>
      <c r="JZF1219" s="247" t="e">
        <f>JZF1252+JZF1278+JZF1309+JZF1325+JZF1347+JZF1379+JZF1395+JZF1416+JZF1436+JZF1486+#REF!+JZF1502+#REF!+#REF!+#REF!</f>
        <v>#REF!</v>
      </c>
      <c r="JZG1219" s="241" t="s">
        <v>38</v>
      </c>
      <c r="JZH1219" s="242" t="s">
        <v>25</v>
      </c>
      <c r="JZI1219" s="243">
        <v>7</v>
      </c>
      <c r="JZJ1219" s="243">
        <v>2</v>
      </c>
      <c r="JZK1219" s="244" t="s">
        <v>236</v>
      </c>
      <c r="JZL1219" s="245">
        <v>119</v>
      </c>
      <c r="JZM1219" s="246">
        <v>213</v>
      </c>
      <c r="JZN1219" s="247" t="e">
        <f>JZN1252+JZN1278+JZN1309+JZN1325+JZN1347+JZN1379+JZN1395+JZN1416+JZN1436+JZN1486+#REF!+JZN1502+#REF!+#REF!+#REF!</f>
        <v>#REF!</v>
      </c>
      <c r="JZO1219" s="241" t="s">
        <v>38</v>
      </c>
      <c r="JZP1219" s="242" t="s">
        <v>25</v>
      </c>
      <c r="JZQ1219" s="243">
        <v>7</v>
      </c>
      <c r="JZR1219" s="243">
        <v>2</v>
      </c>
      <c r="JZS1219" s="244" t="s">
        <v>236</v>
      </c>
      <c r="JZT1219" s="245">
        <v>119</v>
      </c>
      <c r="JZU1219" s="246">
        <v>213</v>
      </c>
      <c r="JZV1219" s="247" t="e">
        <f>JZV1252+JZV1278+JZV1309+JZV1325+JZV1347+JZV1379+JZV1395+JZV1416+JZV1436+JZV1486+#REF!+JZV1502+#REF!+#REF!+#REF!</f>
        <v>#REF!</v>
      </c>
      <c r="JZW1219" s="241" t="s">
        <v>38</v>
      </c>
      <c r="JZX1219" s="242" t="s">
        <v>25</v>
      </c>
      <c r="JZY1219" s="243">
        <v>7</v>
      </c>
      <c r="JZZ1219" s="243">
        <v>2</v>
      </c>
      <c r="KAA1219" s="244" t="s">
        <v>236</v>
      </c>
      <c r="KAB1219" s="245">
        <v>119</v>
      </c>
      <c r="KAC1219" s="246">
        <v>213</v>
      </c>
      <c r="KAD1219" s="247" t="e">
        <f>KAD1252+KAD1278+KAD1309+KAD1325+KAD1347+KAD1379+KAD1395+KAD1416+KAD1436+KAD1486+#REF!+KAD1502+#REF!+#REF!+#REF!</f>
        <v>#REF!</v>
      </c>
      <c r="KAE1219" s="241" t="s">
        <v>38</v>
      </c>
      <c r="KAF1219" s="242" t="s">
        <v>25</v>
      </c>
      <c r="KAG1219" s="243">
        <v>7</v>
      </c>
      <c r="KAH1219" s="243">
        <v>2</v>
      </c>
      <c r="KAI1219" s="244" t="s">
        <v>236</v>
      </c>
      <c r="KAJ1219" s="245">
        <v>119</v>
      </c>
      <c r="KAK1219" s="246">
        <v>213</v>
      </c>
      <c r="KAL1219" s="247" t="e">
        <f>KAL1252+KAL1278+KAL1309+KAL1325+KAL1347+KAL1379+KAL1395+KAL1416+KAL1436+KAL1486+#REF!+KAL1502+#REF!+#REF!+#REF!</f>
        <v>#REF!</v>
      </c>
      <c r="KAM1219" s="241" t="s">
        <v>38</v>
      </c>
      <c r="KAN1219" s="242" t="s">
        <v>25</v>
      </c>
      <c r="KAO1219" s="243">
        <v>7</v>
      </c>
      <c r="KAP1219" s="243">
        <v>2</v>
      </c>
      <c r="KAQ1219" s="244" t="s">
        <v>236</v>
      </c>
      <c r="KAR1219" s="245">
        <v>119</v>
      </c>
      <c r="KAS1219" s="246">
        <v>213</v>
      </c>
      <c r="KAT1219" s="247" t="e">
        <f>KAT1252+KAT1278+KAT1309+KAT1325+KAT1347+KAT1379+KAT1395+KAT1416+KAT1436+KAT1486+#REF!+KAT1502+#REF!+#REF!+#REF!</f>
        <v>#REF!</v>
      </c>
      <c r="KAU1219" s="241" t="s">
        <v>38</v>
      </c>
      <c r="KAV1219" s="242" t="s">
        <v>25</v>
      </c>
      <c r="KAW1219" s="243">
        <v>7</v>
      </c>
      <c r="KAX1219" s="243">
        <v>2</v>
      </c>
      <c r="KAY1219" s="244" t="s">
        <v>236</v>
      </c>
      <c r="KAZ1219" s="245">
        <v>119</v>
      </c>
      <c r="KBA1219" s="246">
        <v>213</v>
      </c>
      <c r="KBB1219" s="247" t="e">
        <f>KBB1252+KBB1278+KBB1309+KBB1325+KBB1347+KBB1379+KBB1395+KBB1416+KBB1436+KBB1486+#REF!+KBB1502+#REF!+#REF!+#REF!</f>
        <v>#REF!</v>
      </c>
      <c r="KBC1219" s="241" t="s">
        <v>38</v>
      </c>
      <c r="KBD1219" s="242" t="s">
        <v>25</v>
      </c>
      <c r="KBE1219" s="243">
        <v>7</v>
      </c>
      <c r="KBF1219" s="243">
        <v>2</v>
      </c>
      <c r="KBG1219" s="244" t="s">
        <v>236</v>
      </c>
      <c r="KBH1219" s="245">
        <v>119</v>
      </c>
      <c r="KBI1219" s="246">
        <v>213</v>
      </c>
      <c r="KBJ1219" s="247" t="e">
        <f>KBJ1252+KBJ1278+KBJ1309+KBJ1325+KBJ1347+KBJ1379+KBJ1395+KBJ1416+KBJ1436+KBJ1486+#REF!+KBJ1502+#REF!+#REF!+#REF!</f>
        <v>#REF!</v>
      </c>
      <c r="KBK1219" s="241" t="s">
        <v>38</v>
      </c>
      <c r="KBL1219" s="242" t="s">
        <v>25</v>
      </c>
      <c r="KBM1219" s="243">
        <v>7</v>
      </c>
      <c r="KBN1219" s="243">
        <v>2</v>
      </c>
      <c r="KBO1219" s="244" t="s">
        <v>236</v>
      </c>
      <c r="KBP1219" s="245">
        <v>119</v>
      </c>
      <c r="KBQ1219" s="246">
        <v>213</v>
      </c>
      <c r="KBR1219" s="247" t="e">
        <f>KBR1252+KBR1278+KBR1309+KBR1325+KBR1347+KBR1379+KBR1395+KBR1416+KBR1436+KBR1486+#REF!+KBR1502+#REF!+#REF!+#REF!</f>
        <v>#REF!</v>
      </c>
      <c r="KBS1219" s="241" t="s">
        <v>38</v>
      </c>
      <c r="KBT1219" s="242" t="s">
        <v>25</v>
      </c>
      <c r="KBU1219" s="243">
        <v>7</v>
      </c>
      <c r="KBV1219" s="243">
        <v>2</v>
      </c>
      <c r="KBW1219" s="244" t="s">
        <v>236</v>
      </c>
      <c r="KBX1219" s="245">
        <v>119</v>
      </c>
      <c r="KBY1219" s="246">
        <v>213</v>
      </c>
      <c r="KBZ1219" s="247" t="e">
        <f>KBZ1252+KBZ1278+KBZ1309+KBZ1325+KBZ1347+KBZ1379+KBZ1395+KBZ1416+KBZ1436+KBZ1486+#REF!+KBZ1502+#REF!+#REF!+#REF!</f>
        <v>#REF!</v>
      </c>
      <c r="KCA1219" s="241" t="s">
        <v>38</v>
      </c>
      <c r="KCB1219" s="242" t="s">
        <v>25</v>
      </c>
      <c r="KCC1219" s="243">
        <v>7</v>
      </c>
      <c r="KCD1219" s="243">
        <v>2</v>
      </c>
      <c r="KCE1219" s="244" t="s">
        <v>236</v>
      </c>
      <c r="KCF1219" s="245">
        <v>119</v>
      </c>
      <c r="KCG1219" s="246">
        <v>213</v>
      </c>
      <c r="KCH1219" s="247" t="e">
        <f>KCH1252+KCH1278+KCH1309+KCH1325+KCH1347+KCH1379+KCH1395+KCH1416+KCH1436+KCH1486+#REF!+KCH1502+#REF!+#REF!+#REF!</f>
        <v>#REF!</v>
      </c>
      <c r="KCI1219" s="241" t="s">
        <v>38</v>
      </c>
      <c r="KCJ1219" s="242" t="s">
        <v>25</v>
      </c>
      <c r="KCK1219" s="243">
        <v>7</v>
      </c>
      <c r="KCL1219" s="243">
        <v>2</v>
      </c>
      <c r="KCM1219" s="244" t="s">
        <v>236</v>
      </c>
      <c r="KCN1219" s="245">
        <v>119</v>
      </c>
      <c r="KCO1219" s="246">
        <v>213</v>
      </c>
      <c r="KCP1219" s="247" t="e">
        <f>KCP1252+KCP1278+KCP1309+KCP1325+KCP1347+KCP1379+KCP1395+KCP1416+KCP1436+KCP1486+#REF!+KCP1502+#REF!+#REF!+#REF!</f>
        <v>#REF!</v>
      </c>
      <c r="KCQ1219" s="241" t="s">
        <v>38</v>
      </c>
      <c r="KCR1219" s="242" t="s">
        <v>25</v>
      </c>
      <c r="KCS1219" s="243">
        <v>7</v>
      </c>
      <c r="KCT1219" s="243">
        <v>2</v>
      </c>
      <c r="KCU1219" s="244" t="s">
        <v>236</v>
      </c>
      <c r="KCV1219" s="245">
        <v>119</v>
      </c>
      <c r="KCW1219" s="246">
        <v>213</v>
      </c>
      <c r="KCX1219" s="247" t="e">
        <f>KCX1252+KCX1278+KCX1309+KCX1325+KCX1347+KCX1379+KCX1395+KCX1416+KCX1436+KCX1486+#REF!+KCX1502+#REF!+#REF!+#REF!</f>
        <v>#REF!</v>
      </c>
      <c r="KCY1219" s="241" t="s">
        <v>38</v>
      </c>
      <c r="KCZ1219" s="242" t="s">
        <v>25</v>
      </c>
      <c r="KDA1219" s="243">
        <v>7</v>
      </c>
      <c r="KDB1219" s="243">
        <v>2</v>
      </c>
      <c r="KDC1219" s="244" t="s">
        <v>236</v>
      </c>
      <c r="KDD1219" s="245">
        <v>119</v>
      </c>
      <c r="KDE1219" s="246">
        <v>213</v>
      </c>
      <c r="KDF1219" s="247" t="e">
        <f>KDF1252+KDF1278+KDF1309+KDF1325+KDF1347+KDF1379+KDF1395+KDF1416+KDF1436+KDF1486+#REF!+KDF1502+#REF!+#REF!+#REF!</f>
        <v>#REF!</v>
      </c>
      <c r="KDG1219" s="241" t="s">
        <v>38</v>
      </c>
      <c r="KDH1219" s="242" t="s">
        <v>25</v>
      </c>
      <c r="KDI1219" s="243">
        <v>7</v>
      </c>
      <c r="KDJ1219" s="243">
        <v>2</v>
      </c>
      <c r="KDK1219" s="244" t="s">
        <v>236</v>
      </c>
      <c r="KDL1219" s="245">
        <v>119</v>
      </c>
      <c r="KDM1219" s="246">
        <v>213</v>
      </c>
      <c r="KDN1219" s="247" t="e">
        <f>KDN1252+KDN1278+KDN1309+KDN1325+KDN1347+KDN1379+KDN1395+KDN1416+KDN1436+KDN1486+#REF!+KDN1502+#REF!+#REF!+#REF!</f>
        <v>#REF!</v>
      </c>
      <c r="KDO1219" s="241" t="s">
        <v>38</v>
      </c>
      <c r="KDP1219" s="242" t="s">
        <v>25</v>
      </c>
      <c r="KDQ1219" s="243">
        <v>7</v>
      </c>
      <c r="KDR1219" s="243">
        <v>2</v>
      </c>
      <c r="KDS1219" s="244" t="s">
        <v>236</v>
      </c>
      <c r="KDT1219" s="245">
        <v>119</v>
      </c>
      <c r="KDU1219" s="246">
        <v>213</v>
      </c>
      <c r="KDV1219" s="247" t="e">
        <f>KDV1252+KDV1278+KDV1309+KDV1325+KDV1347+KDV1379+KDV1395+KDV1416+KDV1436+KDV1486+#REF!+KDV1502+#REF!+#REF!+#REF!</f>
        <v>#REF!</v>
      </c>
      <c r="KDW1219" s="241" t="s">
        <v>38</v>
      </c>
      <c r="KDX1219" s="242" t="s">
        <v>25</v>
      </c>
      <c r="KDY1219" s="243">
        <v>7</v>
      </c>
      <c r="KDZ1219" s="243">
        <v>2</v>
      </c>
      <c r="KEA1219" s="244" t="s">
        <v>236</v>
      </c>
      <c r="KEB1219" s="245">
        <v>119</v>
      </c>
      <c r="KEC1219" s="246">
        <v>213</v>
      </c>
      <c r="KED1219" s="247" t="e">
        <f>KED1252+KED1278+KED1309+KED1325+KED1347+KED1379+KED1395+KED1416+KED1436+KED1486+#REF!+KED1502+#REF!+#REF!+#REF!</f>
        <v>#REF!</v>
      </c>
      <c r="KEE1219" s="241" t="s">
        <v>38</v>
      </c>
      <c r="KEF1219" s="242" t="s">
        <v>25</v>
      </c>
      <c r="KEG1219" s="243">
        <v>7</v>
      </c>
      <c r="KEH1219" s="243">
        <v>2</v>
      </c>
      <c r="KEI1219" s="244" t="s">
        <v>236</v>
      </c>
      <c r="KEJ1219" s="245">
        <v>119</v>
      </c>
      <c r="KEK1219" s="246">
        <v>213</v>
      </c>
      <c r="KEL1219" s="247" t="e">
        <f>KEL1252+KEL1278+KEL1309+KEL1325+KEL1347+KEL1379+KEL1395+KEL1416+KEL1436+KEL1486+#REF!+KEL1502+#REF!+#REF!+#REF!</f>
        <v>#REF!</v>
      </c>
      <c r="KEM1219" s="241" t="s">
        <v>38</v>
      </c>
      <c r="KEN1219" s="242" t="s">
        <v>25</v>
      </c>
      <c r="KEO1219" s="243">
        <v>7</v>
      </c>
      <c r="KEP1219" s="243">
        <v>2</v>
      </c>
      <c r="KEQ1219" s="244" t="s">
        <v>236</v>
      </c>
      <c r="KER1219" s="245">
        <v>119</v>
      </c>
      <c r="KES1219" s="246">
        <v>213</v>
      </c>
      <c r="KET1219" s="247" t="e">
        <f>KET1252+KET1278+KET1309+KET1325+KET1347+KET1379+KET1395+KET1416+KET1436+KET1486+#REF!+KET1502+#REF!+#REF!+#REF!</f>
        <v>#REF!</v>
      </c>
      <c r="KEU1219" s="241" t="s">
        <v>38</v>
      </c>
      <c r="KEV1219" s="242" t="s">
        <v>25</v>
      </c>
      <c r="KEW1219" s="243">
        <v>7</v>
      </c>
      <c r="KEX1219" s="243">
        <v>2</v>
      </c>
      <c r="KEY1219" s="244" t="s">
        <v>236</v>
      </c>
      <c r="KEZ1219" s="245">
        <v>119</v>
      </c>
      <c r="KFA1219" s="246">
        <v>213</v>
      </c>
      <c r="KFB1219" s="247" t="e">
        <f>KFB1252+KFB1278+KFB1309+KFB1325+KFB1347+KFB1379+KFB1395+KFB1416+KFB1436+KFB1486+#REF!+KFB1502+#REF!+#REF!+#REF!</f>
        <v>#REF!</v>
      </c>
      <c r="KFC1219" s="241" t="s">
        <v>38</v>
      </c>
      <c r="KFD1219" s="242" t="s">
        <v>25</v>
      </c>
      <c r="KFE1219" s="243">
        <v>7</v>
      </c>
      <c r="KFF1219" s="243">
        <v>2</v>
      </c>
      <c r="KFG1219" s="244" t="s">
        <v>236</v>
      </c>
      <c r="KFH1219" s="245">
        <v>119</v>
      </c>
      <c r="KFI1219" s="246">
        <v>213</v>
      </c>
      <c r="KFJ1219" s="247" t="e">
        <f>KFJ1252+KFJ1278+KFJ1309+KFJ1325+KFJ1347+KFJ1379+KFJ1395+KFJ1416+KFJ1436+KFJ1486+#REF!+KFJ1502+#REF!+#REF!+#REF!</f>
        <v>#REF!</v>
      </c>
      <c r="KFK1219" s="241" t="s">
        <v>38</v>
      </c>
      <c r="KFL1219" s="242" t="s">
        <v>25</v>
      </c>
      <c r="KFM1219" s="243">
        <v>7</v>
      </c>
      <c r="KFN1219" s="243">
        <v>2</v>
      </c>
      <c r="KFO1219" s="244" t="s">
        <v>236</v>
      </c>
      <c r="KFP1219" s="245">
        <v>119</v>
      </c>
      <c r="KFQ1219" s="246">
        <v>213</v>
      </c>
      <c r="KFR1219" s="247" t="e">
        <f>KFR1252+KFR1278+KFR1309+KFR1325+KFR1347+KFR1379+KFR1395+KFR1416+KFR1436+KFR1486+#REF!+KFR1502+#REF!+#REF!+#REF!</f>
        <v>#REF!</v>
      </c>
      <c r="KFS1219" s="241" t="s">
        <v>38</v>
      </c>
      <c r="KFT1219" s="242" t="s">
        <v>25</v>
      </c>
      <c r="KFU1219" s="243">
        <v>7</v>
      </c>
      <c r="KFV1219" s="243">
        <v>2</v>
      </c>
      <c r="KFW1219" s="244" t="s">
        <v>236</v>
      </c>
      <c r="KFX1219" s="245">
        <v>119</v>
      </c>
      <c r="KFY1219" s="246">
        <v>213</v>
      </c>
      <c r="KFZ1219" s="247" t="e">
        <f>KFZ1252+KFZ1278+KFZ1309+KFZ1325+KFZ1347+KFZ1379+KFZ1395+KFZ1416+KFZ1436+KFZ1486+#REF!+KFZ1502+#REF!+#REF!+#REF!</f>
        <v>#REF!</v>
      </c>
      <c r="KGA1219" s="241" t="s">
        <v>38</v>
      </c>
      <c r="KGB1219" s="242" t="s">
        <v>25</v>
      </c>
      <c r="KGC1219" s="243">
        <v>7</v>
      </c>
      <c r="KGD1219" s="243">
        <v>2</v>
      </c>
      <c r="KGE1219" s="244" t="s">
        <v>236</v>
      </c>
      <c r="KGF1219" s="245">
        <v>119</v>
      </c>
      <c r="KGG1219" s="246">
        <v>213</v>
      </c>
      <c r="KGH1219" s="247" t="e">
        <f>KGH1252+KGH1278+KGH1309+KGH1325+KGH1347+KGH1379+KGH1395+KGH1416+KGH1436+KGH1486+#REF!+KGH1502+#REF!+#REF!+#REF!</f>
        <v>#REF!</v>
      </c>
      <c r="KGI1219" s="241" t="s">
        <v>38</v>
      </c>
      <c r="KGJ1219" s="242" t="s">
        <v>25</v>
      </c>
      <c r="KGK1219" s="243">
        <v>7</v>
      </c>
      <c r="KGL1219" s="243">
        <v>2</v>
      </c>
      <c r="KGM1219" s="244" t="s">
        <v>236</v>
      </c>
      <c r="KGN1219" s="245">
        <v>119</v>
      </c>
      <c r="KGO1219" s="246">
        <v>213</v>
      </c>
      <c r="KGP1219" s="247" t="e">
        <f>KGP1252+KGP1278+KGP1309+KGP1325+KGP1347+KGP1379+KGP1395+KGP1416+KGP1436+KGP1486+#REF!+KGP1502+#REF!+#REF!+#REF!</f>
        <v>#REF!</v>
      </c>
      <c r="KGQ1219" s="241" t="s">
        <v>38</v>
      </c>
      <c r="KGR1219" s="242" t="s">
        <v>25</v>
      </c>
      <c r="KGS1219" s="243">
        <v>7</v>
      </c>
      <c r="KGT1219" s="243">
        <v>2</v>
      </c>
      <c r="KGU1219" s="244" t="s">
        <v>236</v>
      </c>
      <c r="KGV1219" s="245">
        <v>119</v>
      </c>
      <c r="KGW1219" s="246">
        <v>213</v>
      </c>
      <c r="KGX1219" s="247" t="e">
        <f>KGX1252+KGX1278+KGX1309+KGX1325+KGX1347+KGX1379+KGX1395+KGX1416+KGX1436+KGX1486+#REF!+KGX1502+#REF!+#REF!+#REF!</f>
        <v>#REF!</v>
      </c>
      <c r="KGY1219" s="241" t="s">
        <v>38</v>
      </c>
      <c r="KGZ1219" s="242" t="s">
        <v>25</v>
      </c>
      <c r="KHA1219" s="243">
        <v>7</v>
      </c>
      <c r="KHB1219" s="243">
        <v>2</v>
      </c>
      <c r="KHC1219" s="244" t="s">
        <v>236</v>
      </c>
      <c r="KHD1219" s="245">
        <v>119</v>
      </c>
      <c r="KHE1219" s="246">
        <v>213</v>
      </c>
      <c r="KHF1219" s="247" t="e">
        <f>KHF1252+KHF1278+KHF1309+KHF1325+KHF1347+KHF1379+KHF1395+KHF1416+KHF1436+KHF1486+#REF!+KHF1502+#REF!+#REF!+#REF!</f>
        <v>#REF!</v>
      </c>
      <c r="KHG1219" s="241" t="s">
        <v>38</v>
      </c>
      <c r="KHH1219" s="242" t="s">
        <v>25</v>
      </c>
      <c r="KHI1219" s="243">
        <v>7</v>
      </c>
      <c r="KHJ1219" s="243">
        <v>2</v>
      </c>
      <c r="KHK1219" s="244" t="s">
        <v>236</v>
      </c>
      <c r="KHL1219" s="245">
        <v>119</v>
      </c>
      <c r="KHM1219" s="246">
        <v>213</v>
      </c>
      <c r="KHN1219" s="247" t="e">
        <f>KHN1252+KHN1278+KHN1309+KHN1325+KHN1347+KHN1379+KHN1395+KHN1416+KHN1436+KHN1486+#REF!+KHN1502+#REF!+#REF!+#REF!</f>
        <v>#REF!</v>
      </c>
      <c r="KHO1219" s="241" t="s">
        <v>38</v>
      </c>
      <c r="KHP1219" s="242" t="s">
        <v>25</v>
      </c>
      <c r="KHQ1219" s="243">
        <v>7</v>
      </c>
      <c r="KHR1219" s="243">
        <v>2</v>
      </c>
      <c r="KHS1219" s="244" t="s">
        <v>236</v>
      </c>
      <c r="KHT1219" s="245">
        <v>119</v>
      </c>
      <c r="KHU1219" s="246">
        <v>213</v>
      </c>
      <c r="KHV1219" s="247" t="e">
        <f>KHV1252+KHV1278+KHV1309+KHV1325+KHV1347+KHV1379+KHV1395+KHV1416+KHV1436+KHV1486+#REF!+KHV1502+#REF!+#REF!+#REF!</f>
        <v>#REF!</v>
      </c>
      <c r="KHW1219" s="241" t="s">
        <v>38</v>
      </c>
      <c r="KHX1219" s="242" t="s">
        <v>25</v>
      </c>
      <c r="KHY1219" s="243">
        <v>7</v>
      </c>
      <c r="KHZ1219" s="243">
        <v>2</v>
      </c>
      <c r="KIA1219" s="244" t="s">
        <v>236</v>
      </c>
      <c r="KIB1219" s="245">
        <v>119</v>
      </c>
      <c r="KIC1219" s="246">
        <v>213</v>
      </c>
      <c r="KID1219" s="247" t="e">
        <f>KID1252+KID1278+KID1309+KID1325+KID1347+KID1379+KID1395+KID1416+KID1436+KID1486+#REF!+KID1502+#REF!+#REF!+#REF!</f>
        <v>#REF!</v>
      </c>
      <c r="KIE1219" s="241" t="s">
        <v>38</v>
      </c>
      <c r="KIF1219" s="242" t="s">
        <v>25</v>
      </c>
      <c r="KIG1219" s="243">
        <v>7</v>
      </c>
      <c r="KIH1219" s="243">
        <v>2</v>
      </c>
      <c r="KII1219" s="244" t="s">
        <v>236</v>
      </c>
      <c r="KIJ1219" s="245">
        <v>119</v>
      </c>
      <c r="KIK1219" s="246">
        <v>213</v>
      </c>
      <c r="KIL1219" s="247" t="e">
        <f>KIL1252+KIL1278+KIL1309+KIL1325+KIL1347+KIL1379+KIL1395+KIL1416+KIL1436+KIL1486+#REF!+KIL1502+#REF!+#REF!+#REF!</f>
        <v>#REF!</v>
      </c>
      <c r="KIM1219" s="241" t="s">
        <v>38</v>
      </c>
      <c r="KIN1219" s="242" t="s">
        <v>25</v>
      </c>
      <c r="KIO1219" s="243">
        <v>7</v>
      </c>
      <c r="KIP1219" s="243">
        <v>2</v>
      </c>
      <c r="KIQ1219" s="244" t="s">
        <v>236</v>
      </c>
      <c r="KIR1219" s="245">
        <v>119</v>
      </c>
      <c r="KIS1219" s="246">
        <v>213</v>
      </c>
      <c r="KIT1219" s="247" t="e">
        <f>KIT1252+KIT1278+KIT1309+KIT1325+KIT1347+KIT1379+KIT1395+KIT1416+KIT1436+KIT1486+#REF!+KIT1502+#REF!+#REF!+#REF!</f>
        <v>#REF!</v>
      </c>
      <c r="KIU1219" s="241" t="s">
        <v>38</v>
      </c>
      <c r="KIV1219" s="242" t="s">
        <v>25</v>
      </c>
      <c r="KIW1219" s="243">
        <v>7</v>
      </c>
      <c r="KIX1219" s="243">
        <v>2</v>
      </c>
      <c r="KIY1219" s="244" t="s">
        <v>236</v>
      </c>
      <c r="KIZ1219" s="245">
        <v>119</v>
      </c>
      <c r="KJA1219" s="246">
        <v>213</v>
      </c>
      <c r="KJB1219" s="247" t="e">
        <f>KJB1252+KJB1278+KJB1309+KJB1325+KJB1347+KJB1379+KJB1395+KJB1416+KJB1436+KJB1486+#REF!+KJB1502+#REF!+#REF!+#REF!</f>
        <v>#REF!</v>
      </c>
      <c r="KJC1219" s="241" t="s">
        <v>38</v>
      </c>
      <c r="KJD1219" s="242" t="s">
        <v>25</v>
      </c>
      <c r="KJE1219" s="243">
        <v>7</v>
      </c>
      <c r="KJF1219" s="243">
        <v>2</v>
      </c>
      <c r="KJG1219" s="244" t="s">
        <v>236</v>
      </c>
      <c r="KJH1219" s="245">
        <v>119</v>
      </c>
      <c r="KJI1219" s="246">
        <v>213</v>
      </c>
      <c r="KJJ1219" s="247" t="e">
        <f>KJJ1252+KJJ1278+KJJ1309+KJJ1325+KJJ1347+KJJ1379+KJJ1395+KJJ1416+KJJ1436+KJJ1486+#REF!+KJJ1502+#REF!+#REF!+#REF!</f>
        <v>#REF!</v>
      </c>
      <c r="KJK1219" s="241" t="s">
        <v>38</v>
      </c>
      <c r="KJL1219" s="242" t="s">
        <v>25</v>
      </c>
      <c r="KJM1219" s="243">
        <v>7</v>
      </c>
      <c r="KJN1219" s="243">
        <v>2</v>
      </c>
      <c r="KJO1219" s="244" t="s">
        <v>236</v>
      </c>
      <c r="KJP1219" s="245">
        <v>119</v>
      </c>
      <c r="KJQ1219" s="246">
        <v>213</v>
      </c>
      <c r="KJR1219" s="247" t="e">
        <f>KJR1252+KJR1278+KJR1309+KJR1325+KJR1347+KJR1379+KJR1395+KJR1416+KJR1436+KJR1486+#REF!+KJR1502+#REF!+#REF!+#REF!</f>
        <v>#REF!</v>
      </c>
      <c r="KJS1219" s="241" t="s">
        <v>38</v>
      </c>
      <c r="KJT1219" s="242" t="s">
        <v>25</v>
      </c>
      <c r="KJU1219" s="243">
        <v>7</v>
      </c>
      <c r="KJV1219" s="243">
        <v>2</v>
      </c>
      <c r="KJW1219" s="244" t="s">
        <v>236</v>
      </c>
      <c r="KJX1219" s="245">
        <v>119</v>
      </c>
      <c r="KJY1219" s="246">
        <v>213</v>
      </c>
      <c r="KJZ1219" s="247" t="e">
        <f>KJZ1252+KJZ1278+KJZ1309+KJZ1325+KJZ1347+KJZ1379+KJZ1395+KJZ1416+KJZ1436+KJZ1486+#REF!+KJZ1502+#REF!+#REF!+#REF!</f>
        <v>#REF!</v>
      </c>
      <c r="KKA1219" s="241" t="s">
        <v>38</v>
      </c>
      <c r="KKB1219" s="242" t="s">
        <v>25</v>
      </c>
      <c r="KKC1219" s="243">
        <v>7</v>
      </c>
      <c r="KKD1219" s="243">
        <v>2</v>
      </c>
      <c r="KKE1219" s="244" t="s">
        <v>236</v>
      </c>
      <c r="KKF1219" s="245">
        <v>119</v>
      </c>
      <c r="KKG1219" s="246">
        <v>213</v>
      </c>
      <c r="KKH1219" s="247" t="e">
        <f>KKH1252+KKH1278+KKH1309+KKH1325+KKH1347+KKH1379+KKH1395+KKH1416+KKH1436+KKH1486+#REF!+KKH1502+#REF!+#REF!+#REF!</f>
        <v>#REF!</v>
      </c>
      <c r="KKI1219" s="241" t="s">
        <v>38</v>
      </c>
      <c r="KKJ1219" s="242" t="s">
        <v>25</v>
      </c>
      <c r="KKK1219" s="243">
        <v>7</v>
      </c>
      <c r="KKL1219" s="243">
        <v>2</v>
      </c>
      <c r="KKM1219" s="244" t="s">
        <v>236</v>
      </c>
      <c r="KKN1219" s="245">
        <v>119</v>
      </c>
      <c r="KKO1219" s="246">
        <v>213</v>
      </c>
      <c r="KKP1219" s="247" t="e">
        <f>KKP1252+KKP1278+KKP1309+KKP1325+KKP1347+KKP1379+KKP1395+KKP1416+KKP1436+KKP1486+#REF!+KKP1502+#REF!+#REF!+#REF!</f>
        <v>#REF!</v>
      </c>
      <c r="KKQ1219" s="241" t="s">
        <v>38</v>
      </c>
      <c r="KKR1219" s="242" t="s">
        <v>25</v>
      </c>
      <c r="KKS1219" s="243">
        <v>7</v>
      </c>
      <c r="KKT1219" s="243">
        <v>2</v>
      </c>
      <c r="KKU1219" s="244" t="s">
        <v>236</v>
      </c>
      <c r="KKV1219" s="245">
        <v>119</v>
      </c>
      <c r="KKW1219" s="246">
        <v>213</v>
      </c>
      <c r="KKX1219" s="247" t="e">
        <f>KKX1252+KKX1278+KKX1309+KKX1325+KKX1347+KKX1379+KKX1395+KKX1416+KKX1436+KKX1486+#REF!+KKX1502+#REF!+#REF!+#REF!</f>
        <v>#REF!</v>
      </c>
      <c r="KKY1219" s="241" t="s">
        <v>38</v>
      </c>
      <c r="KKZ1219" s="242" t="s">
        <v>25</v>
      </c>
      <c r="KLA1219" s="243">
        <v>7</v>
      </c>
      <c r="KLB1219" s="243">
        <v>2</v>
      </c>
      <c r="KLC1219" s="244" t="s">
        <v>236</v>
      </c>
      <c r="KLD1219" s="245">
        <v>119</v>
      </c>
      <c r="KLE1219" s="246">
        <v>213</v>
      </c>
      <c r="KLF1219" s="247" t="e">
        <f>KLF1252+KLF1278+KLF1309+KLF1325+KLF1347+KLF1379+KLF1395+KLF1416+KLF1436+KLF1486+#REF!+KLF1502+#REF!+#REF!+#REF!</f>
        <v>#REF!</v>
      </c>
      <c r="KLG1219" s="241" t="s">
        <v>38</v>
      </c>
      <c r="KLH1219" s="242" t="s">
        <v>25</v>
      </c>
      <c r="KLI1219" s="243">
        <v>7</v>
      </c>
      <c r="KLJ1219" s="243">
        <v>2</v>
      </c>
      <c r="KLK1219" s="244" t="s">
        <v>236</v>
      </c>
      <c r="KLL1219" s="245">
        <v>119</v>
      </c>
      <c r="KLM1219" s="246">
        <v>213</v>
      </c>
      <c r="KLN1219" s="247" t="e">
        <f>KLN1252+KLN1278+KLN1309+KLN1325+KLN1347+KLN1379+KLN1395+KLN1416+KLN1436+KLN1486+#REF!+KLN1502+#REF!+#REF!+#REF!</f>
        <v>#REF!</v>
      </c>
      <c r="KLO1219" s="241" t="s">
        <v>38</v>
      </c>
      <c r="KLP1219" s="242" t="s">
        <v>25</v>
      </c>
      <c r="KLQ1219" s="243">
        <v>7</v>
      </c>
      <c r="KLR1219" s="243">
        <v>2</v>
      </c>
      <c r="KLS1219" s="244" t="s">
        <v>236</v>
      </c>
      <c r="KLT1219" s="245">
        <v>119</v>
      </c>
      <c r="KLU1219" s="246">
        <v>213</v>
      </c>
      <c r="KLV1219" s="247" t="e">
        <f>KLV1252+KLV1278+KLV1309+KLV1325+KLV1347+KLV1379+KLV1395+KLV1416+KLV1436+KLV1486+#REF!+KLV1502+#REF!+#REF!+#REF!</f>
        <v>#REF!</v>
      </c>
      <c r="KLW1219" s="241" t="s">
        <v>38</v>
      </c>
      <c r="KLX1219" s="242" t="s">
        <v>25</v>
      </c>
      <c r="KLY1219" s="243">
        <v>7</v>
      </c>
      <c r="KLZ1219" s="243">
        <v>2</v>
      </c>
      <c r="KMA1219" s="244" t="s">
        <v>236</v>
      </c>
      <c r="KMB1219" s="245">
        <v>119</v>
      </c>
      <c r="KMC1219" s="246">
        <v>213</v>
      </c>
      <c r="KMD1219" s="247" t="e">
        <f>KMD1252+KMD1278+KMD1309+KMD1325+KMD1347+KMD1379+KMD1395+KMD1416+KMD1436+KMD1486+#REF!+KMD1502+#REF!+#REF!+#REF!</f>
        <v>#REF!</v>
      </c>
      <c r="KME1219" s="241" t="s">
        <v>38</v>
      </c>
      <c r="KMF1219" s="242" t="s">
        <v>25</v>
      </c>
      <c r="KMG1219" s="243">
        <v>7</v>
      </c>
      <c r="KMH1219" s="243">
        <v>2</v>
      </c>
      <c r="KMI1219" s="244" t="s">
        <v>236</v>
      </c>
      <c r="KMJ1219" s="245">
        <v>119</v>
      </c>
      <c r="KMK1219" s="246">
        <v>213</v>
      </c>
      <c r="KML1219" s="247" t="e">
        <f>KML1252+KML1278+KML1309+KML1325+KML1347+KML1379+KML1395+KML1416+KML1436+KML1486+#REF!+KML1502+#REF!+#REF!+#REF!</f>
        <v>#REF!</v>
      </c>
      <c r="KMM1219" s="241" t="s">
        <v>38</v>
      </c>
      <c r="KMN1219" s="242" t="s">
        <v>25</v>
      </c>
      <c r="KMO1219" s="243">
        <v>7</v>
      </c>
      <c r="KMP1219" s="243">
        <v>2</v>
      </c>
      <c r="KMQ1219" s="244" t="s">
        <v>236</v>
      </c>
      <c r="KMR1219" s="245">
        <v>119</v>
      </c>
      <c r="KMS1219" s="246">
        <v>213</v>
      </c>
      <c r="KMT1219" s="247" t="e">
        <f>KMT1252+KMT1278+KMT1309+KMT1325+KMT1347+KMT1379+KMT1395+KMT1416+KMT1436+KMT1486+#REF!+KMT1502+#REF!+#REF!+#REF!</f>
        <v>#REF!</v>
      </c>
      <c r="KMU1219" s="241" t="s">
        <v>38</v>
      </c>
      <c r="KMV1219" s="242" t="s">
        <v>25</v>
      </c>
      <c r="KMW1219" s="243">
        <v>7</v>
      </c>
      <c r="KMX1219" s="243">
        <v>2</v>
      </c>
      <c r="KMY1219" s="244" t="s">
        <v>236</v>
      </c>
      <c r="KMZ1219" s="245">
        <v>119</v>
      </c>
      <c r="KNA1219" s="246">
        <v>213</v>
      </c>
      <c r="KNB1219" s="247" t="e">
        <f>KNB1252+KNB1278+KNB1309+KNB1325+KNB1347+KNB1379+KNB1395+KNB1416+KNB1436+KNB1486+#REF!+KNB1502+#REF!+#REF!+#REF!</f>
        <v>#REF!</v>
      </c>
      <c r="KNC1219" s="241" t="s">
        <v>38</v>
      </c>
      <c r="KND1219" s="242" t="s">
        <v>25</v>
      </c>
      <c r="KNE1219" s="243">
        <v>7</v>
      </c>
      <c r="KNF1219" s="243">
        <v>2</v>
      </c>
      <c r="KNG1219" s="244" t="s">
        <v>236</v>
      </c>
      <c r="KNH1219" s="245">
        <v>119</v>
      </c>
      <c r="KNI1219" s="246">
        <v>213</v>
      </c>
      <c r="KNJ1219" s="247" t="e">
        <f>KNJ1252+KNJ1278+KNJ1309+KNJ1325+KNJ1347+KNJ1379+KNJ1395+KNJ1416+KNJ1436+KNJ1486+#REF!+KNJ1502+#REF!+#REF!+#REF!</f>
        <v>#REF!</v>
      </c>
      <c r="KNK1219" s="241" t="s">
        <v>38</v>
      </c>
      <c r="KNL1219" s="242" t="s">
        <v>25</v>
      </c>
      <c r="KNM1219" s="243">
        <v>7</v>
      </c>
      <c r="KNN1219" s="243">
        <v>2</v>
      </c>
      <c r="KNO1219" s="244" t="s">
        <v>236</v>
      </c>
      <c r="KNP1219" s="245">
        <v>119</v>
      </c>
      <c r="KNQ1219" s="246">
        <v>213</v>
      </c>
      <c r="KNR1219" s="247" t="e">
        <f>KNR1252+KNR1278+KNR1309+KNR1325+KNR1347+KNR1379+KNR1395+KNR1416+KNR1436+KNR1486+#REF!+KNR1502+#REF!+#REF!+#REF!</f>
        <v>#REF!</v>
      </c>
      <c r="KNS1219" s="241" t="s">
        <v>38</v>
      </c>
      <c r="KNT1219" s="242" t="s">
        <v>25</v>
      </c>
      <c r="KNU1219" s="243">
        <v>7</v>
      </c>
      <c r="KNV1219" s="243">
        <v>2</v>
      </c>
      <c r="KNW1219" s="244" t="s">
        <v>236</v>
      </c>
      <c r="KNX1219" s="245">
        <v>119</v>
      </c>
      <c r="KNY1219" s="246">
        <v>213</v>
      </c>
      <c r="KNZ1219" s="247" t="e">
        <f>KNZ1252+KNZ1278+KNZ1309+KNZ1325+KNZ1347+KNZ1379+KNZ1395+KNZ1416+KNZ1436+KNZ1486+#REF!+KNZ1502+#REF!+#REF!+#REF!</f>
        <v>#REF!</v>
      </c>
      <c r="KOA1219" s="241" t="s">
        <v>38</v>
      </c>
      <c r="KOB1219" s="242" t="s">
        <v>25</v>
      </c>
      <c r="KOC1219" s="243">
        <v>7</v>
      </c>
      <c r="KOD1219" s="243">
        <v>2</v>
      </c>
      <c r="KOE1219" s="244" t="s">
        <v>236</v>
      </c>
      <c r="KOF1219" s="245">
        <v>119</v>
      </c>
      <c r="KOG1219" s="246">
        <v>213</v>
      </c>
      <c r="KOH1219" s="247" t="e">
        <f>KOH1252+KOH1278+KOH1309+KOH1325+KOH1347+KOH1379+KOH1395+KOH1416+KOH1436+KOH1486+#REF!+KOH1502+#REF!+#REF!+#REF!</f>
        <v>#REF!</v>
      </c>
      <c r="KOI1219" s="241" t="s">
        <v>38</v>
      </c>
      <c r="KOJ1219" s="242" t="s">
        <v>25</v>
      </c>
      <c r="KOK1219" s="243">
        <v>7</v>
      </c>
      <c r="KOL1219" s="243">
        <v>2</v>
      </c>
      <c r="KOM1219" s="244" t="s">
        <v>236</v>
      </c>
      <c r="KON1219" s="245">
        <v>119</v>
      </c>
      <c r="KOO1219" s="246">
        <v>213</v>
      </c>
      <c r="KOP1219" s="247" t="e">
        <f>KOP1252+KOP1278+KOP1309+KOP1325+KOP1347+KOP1379+KOP1395+KOP1416+KOP1436+KOP1486+#REF!+KOP1502+#REF!+#REF!+#REF!</f>
        <v>#REF!</v>
      </c>
      <c r="KOQ1219" s="241" t="s">
        <v>38</v>
      </c>
      <c r="KOR1219" s="242" t="s">
        <v>25</v>
      </c>
      <c r="KOS1219" s="243">
        <v>7</v>
      </c>
      <c r="KOT1219" s="243">
        <v>2</v>
      </c>
      <c r="KOU1219" s="244" t="s">
        <v>236</v>
      </c>
      <c r="KOV1219" s="245">
        <v>119</v>
      </c>
      <c r="KOW1219" s="246">
        <v>213</v>
      </c>
      <c r="KOX1219" s="247" t="e">
        <f>KOX1252+KOX1278+KOX1309+KOX1325+KOX1347+KOX1379+KOX1395+KOX1416+KOX1436+KOX1486+#REF!+KOX1502+#REF!+#REF!+#REF!</f>
        <v>#REF!</v>
      </c>
      <c r="KOY1219" s="241" t="s">
        <v>38</v>
      </c>
      <c r="KOZ1219" s="242" t="s">
        <v>25</v>
      </c>
      <c r="KPA1219" s="243">
        <v>7</v>
      </c>
      <c r="KPB1219" s="243">
        <v>2</v>
      </c>
      <c r="KPC1219" s="244" t="s">
        <v>236</v>
      </c>
      <c r="KPD1219" s="245">
        <v>119</v>
      </c>
      <c r="KPE1219" s="246">
        <v>213</v>
      </c>
      <c r="KPF1219" s="247" t="e">
        <f>KPF1252+KPF1278+KPF1309+KPF1325+KPF1347+KPF1379+KPF1395+KPF1416+KPF1436+KPF1486+#REF!+KPF1502+#REF!+#REF!+#REF!</f>
        <v>#REF!</v>
      </c>
      <c r="KPG1219" s="241" t="s">
        <v>38</v>
      </c>
      <c r="KPH1219" s="242" t="s">
        <v>25</v>
      </c>
      <c r="KPI1219" s="243">
        <v>7</v>
      </c>
      <c r="KPJ1219" s="243">
        <v>2</v>
      </c>
      <c r="KPK1219" s="244" t="s">
        <v>236</v>
      </c>
      <c r="KPL1219" s="245">
        <v>119</v>
      </c>
      <c r="KPM1219" s="246">
        <v>213</v>
      </c>
      <c r="KPN1219" s="247" t="e">
        <f>KPN1252+KPN1278+KPN1309+KPN1325+KPN1347+KPN1379+KPN1395+KPN1416+KPN1436+KPN1486+#REF!+KPN1502+#REF!+#REF!+#REF!</f>
        <v>#REF!</v>
      </c>
      <c r="KPO1219" s="241" t="s">
        <v>38</v>
      </c>
      <c r="KPP1219" s="242" t="s">
        <v>25</v>
      </c>
      <c r="KPQ1219" s="243">
        <v>7</v>
      </c>
      <c r="KPR1219" s="243">
        <v>2</v>
      </c>
      <c r="KPS1219" s="244" t="s">
        <v>236</v>
      </c>
      <c r="KPT1219" s="245">
        <v>119</v>
      </c>
      <c r="KPU1219" s="246">
        <v>213</v>
      </c>
      <c r="KPV1219" s="247" t="e">
        <f>KPV1252+KPV1278+KPV1309+KPV1325+KPV1347+KPV1379+KPV1395+KPV1416+KPV1436+KPV1486+#REF!+KPV1502+#REF!+#REF!+#REF!</f>
        <v>#REF!</v>
      </c>
      <c r="KPW1219" s="241" t="s">
        <v>38</v>
      </c>
      <c r="KPX1219" s="242" t="s">
        <v>25</v>
      </c>
      <c r="KPY1219" s="243">
        <v>7</v>
      </c>
      <c r="KPZ1219" s="243">
        <v>2</v>
      </c>
      <c r="KQA1219" s="244" t="s">
        <v>236</v>
      </c>
      <c r="KQB1219" s="245">
        <v>119</v>
      </c>
      <c r="KQC1219" s="246">
        <v>213</v>
      </c>
      <c r="KQD1219" s="247" t="e">
        <f>KQD1252+KQD1278+KQD1309+KQD1325+KQD1347+KQD1379+KQD1395+KQD1416+KQD1436+KQD1486+#REF!+KQD1502+#REF!+#REF!+#REF!</f>
        <v>#REF!</v>
      </c>
      <c r="KQE1219" s="241" t="s">
        <v>38</v>
      </c>
      <c r="KQF1219" s="242" t="s">
        <v>25</v>
      </c>
      <c r="KQG1219" s="243">
        <v>7</v>
      </c>
      <c r="KQH1219" s="243">
        <v>2</v>
      </c>
      <c r="KQI1219" s="244" t="s">
        <v>236</v>
      </c>
      <c r="KQJ1219" s="245">
        <v>119</v>
      </c>
      <c r="KQK1219" s="246">
        <v>213</v>
      </c>
      <c r="KQL1219" s="247" t="e">
        <f>KQL1252+KQL1278+KQL1309+KQL1325+KQL1347+KQL1379+KQL1395+KQL1416+KQL1436+KQL1486+#REF!+KQL1502+#REF!+#REF!+#REF!</f>
        <v>#REF!</v>
      </c>
      <c r="KQM1219" s="241" t="s">
        <v>38</v>
      </c>
      <c r="KQN1219" s="242" t="s">
        <v>25</v>
      </c>
      <c r="KQO1219" s="243">
        <v>7</v>
      </c>
      <c r="KQP1219" s="243">
        <v>2</v>
      </c>
      <c r="KQQ1219" s="244" t="s">
        <v>236</v>
      </c>
      <c r="KQR1219" s="245">
        <v>119</v>
      </c>
      <c r="KQS1219" s="246">
        <v>213</v>
      </c>
      <c r="KQT1219" s="247" t="e">
        <f>KQT1252+KQT1278+KQT1309+KQT1325+KQT1347+KQT1379+KQT1395+KQT1416+KQT1436+KQT1486+#REF!+KQT1502+#REF!+#REF!+#REF!</f>
        <v>#REF!</v>
      </c>
      <c r="KQU1219" s="241" t="s">
        <v>38</v>
      </c>
      <c r="KQV1219" s="242" t="s">
        <v>25</v>
      </c>
      <c r="KQW1219" s="243">
        <v>7</v>
      </c>
      <c r="KQX1219" s="243">
        <v>2</v>
      </c>
      <c r="KQY1219" s="244" t="s">
        <v>236</v>
      </c>
      <c r="KQZ1219" s="245">
        <v>119</v>
      </c>
      <c r="KRA1219" s="246">
        <v>213</v>
      </c>
      <c r="KRB1219" s="247" t="e">
        <f>KRB1252+KRB1278+KRB1309+KRB1325+KRB1347+KRB1379+KRB1395+KRB1416+KRB1436+KRB1486+#REF!+KRB1502+#REF!+#REF!+#REF!</f>
        <v>#REF!</v>
      </c>
      <c r="KRC1219" s="241" t="s">
        <v>38</v>
      </c>
      <c r="KRD1219" s="242" t="s">
        <v>25</v>
      </c>
      <c r="KRE1219" s="243">
        <v>7</v>
      </c>
      <c r="KRF1219" s="243">
        <v>2</v>
      </c>
      <c r="KRG1219" s="244" t="s">
        <v>236</v>
      </c>
      <c r="KRH1219" s="245">
        <v>119</v>
      </c>
      <c r="KRI1219" s="246">
        <v>213</v>
      </c>
      <c r="KRJ1219" s="247" t="e">
        <f>KRJ1252+KRJ1278+KRJ1309+KRJ1325+KRJ1347+KRJ1379+KRJ1395+KRJ1416+KRJ1436+KRJ1486+#REF!+KRJ1502+#REF!+#REF!+#REF!</f>
        <v>#REF!</v>
      </c>
      <c r="KRK1219" s="241" t="s">
        <v>38</v>
      </c>
      <c r="KRL1219" s="242" t="s">
        <v>25</v>
      </c>
      <c r="KRM1219" s="243">
        <v>7</v>
      </c>
      <c r="KRN1219" s="243">
        <v>2</v>
      </c>
      <c r="KRO1219" s="244" t="s">
        <v>236</v>
      </c>
      <c r="KRP1219" s="245">
        <v>119</v>
      </c>
      <c r="KRQ1219" s="246">
        <v>213</v>
      </c>
      <c r="KRR1219" s="247" t="e">
        <f>KRR1252+KRR1278+KRR1309+KRR1325+KRR1347+KRR1379+KRR1395+KRR1416+KRR1436+KRR1486+#REF!+KRR1502+#REF!+#REF!+#REF!</f>
        <v>#REF!</v>
      </c>
      <c r="KRS1219" s="241" t="s">
        <v>38</v>
      </c>
      <c r="KRT1219" s="242" t="s">
        <v>25</v>
      </c>
      <c r="KRU1219" s="243">
        <v>7</v>
      </c>
      <c r="KRV1219" s="243">
        <v>2</v>
      </c>
      <c r="KRW1219" s="244" t="s">
        <v>236</v>
      </c>
      <c r="KRX1219" s="245">
        <v>119</v>
      </c>
      <c r="KRY1219" s="246">
        <v>213</v>
      </c>
      <c r="KRZ1219" s="247" t="e">
        <f>KRZ1252+KRZ1278+KRZ1309+KRZ1325+KRZ1347+KRZ1379+KRZ1395+KRZ1416+KRZ1436+KRZ1486+#REF!+KRZ1502+#REF!+#REF!+#REF!</f>
        <v>#REF!</v>
      </c>
      <c r="KSA1219" s="241" t="s">
        <v>38</v>
      </c>
      <c r="KSB1219" s="242" t="s">
        <v>25</v>
      </c>
      <c r="KSC1219" s="243">
        <v>7</v>
      </c>
      <c r="KSD1219" s="243">
        <v>2</v>
      </c>
      <c r="KSE1219" s="244" t="s">
        <v>236</v>
      </c>
      <c r="KSF1219" s="245">
        <v>119</v>
      </c>
      <c r="KSG1219" s="246">
        <v>213</v>
      </c>
      <c r="KSH1219" s="247" t="e">
        <f>KSH1252+KSH1278+KSH1309+KSH1325+KSH1347+KSH1379+KSH1395+KSH1416+KSH1436+KSH1486+#REF!+KSH1502+#REF!+#REF!+#REF!</f>
        <v>#REF!</v>
      </c>
      <c r="KSI1219" s="241" t="s">
        <v>38</v>
      </c>
      <c r="KSJ1219" s="242" t="s">
        <v>25</v>
      </c>
      <c r="KSK1219" s="243">
        <v>7</v>
      </c>
      <c r="KSL1219" s="243">
        <v>2</v>
      </c>
      <c r="KSM1219" s="244" t="s">
        <v>236</v>
      </c>
      <c r="KSN1219" s="245">
        <v>119</v>
      </c>
      <c r="KSO1219" s="246">
        <v>213</v>
      </c>
      <c r="KSP1219" s="247" t="e">
        <f>KSP1252+KSP1278+KSP1309+KSP1325+KSP1347+KSP1379+KSP1395+KSP1416+KSP1436+KSP1486+#REF!+KSP1502+#REF!+#REF!+#REF!</f>
        <v>#REF!</v>
      </c>
      <c r="KSQ1219" s="241" t="s">
        <v>38</v>
      </c>
      <c r="KSR1219" s="242" t="s">
        <v>25</v>
      </c>
      <c r="KSS1219" s="243">
        <v>7</v>
      </c>
      <c r="KST1219" s="243">
        <v>2</v>
      </c>
      <c r="KSU1219" s="244" t="s">
        <v>236</v>
      </c>
      <c r="KSV1219" s="245">
        <v>119</v>
      </c>
      <c r="KSW1219" s="246">
        <v>213</v>
      </c>
      <c r="KSX1219" s="247" t="e">
        <f>KSX1252+KSX1278+KSX1309+KSX1325+KSX1347+KSX1379+KSX1395+KSX1416+KSX1436+KSX1486+#REF!+KSX1502+#REF!+#REF!+#REF!</f>
        <v>#REF!</v>
      </c>
      <c r="KSY1219" s="241" t="s">
        <v>38</v>
      </c>
      <c r="KSZ1219" s="242" t="s">
        <v>25</v>
      </c>
      <c r="KTA1219" s="243">
        <v>7</v>
      </c>
      <c r="KTB1219" s="243">
        <v>2</v>
      </c>
      <c r="KTC1219" s="244" t="s">
        <v>236</v>
      </c>
      <c r="KTD1219" s="245">
        <v>119</v>
      </c>
      <c r="KTE1219" s="246">
        <v>213</v>
      </c>
      <c r="KTF1219" s="247" t="e">
        <f>KTF1252+KTF1278+KTF1309+KTF1325+KTF1347+KTF1379+KTF1395+KTF1416+KTF1436+KTF1486+#REF!+KTF1502+#REF!+#REF!+#REF!</f>
        <v>#REF!</v>
      </c>
      <c r="KTG1219" s="241" t="s">
        <v>38</v>
      </c>
      <c r="KTH1219" s="242" t="s">
        <v>25</v>
      </c>
      <c r="KTI1219" s="243">
        <v>7</v>
      </c>
      <c r="KTJ1219" s="243">
        <v>2</v>
      </c>
      <c r="KTK1219" s="244" t="s">
        <v>236</v>
      </c>
      <c r="KTL1219" s="245">
        <v>119</v>
      </c>
      <c r="KTM1219" s="246">
        <v>213</v>
      </c>
      <c r="KTN1219" s="247" t="e">
        <f>KTN1252+KTN1278+KTN1309+KTN1325+KTN1347+KTN1379+KTN1395+KTN1416+KTN1436+KTN1486+#REF!+KTN1502+#REF!+#REF!+#REF!</f>
        <v>#REF!</v>
      </c>
      <c r="KTO1219" s="241" t="s">
        <v>38</v>
      </c>
      <c r="KTP1219" s="242" t="s">
        <v>25</v>
      </c>
      <c r="KTQ1219" s="243">
        <v>7</v>
      </c>
      <c r="KTR1219" s="243">
        <v>2</v>
      </c>
      <c r="KTS1219" s="244" t="s">
        <v>236</v>
      </c>
      <c r="KTT1219" s="245">
        <v>119</v>
      </c>
      <c r="KTU1219" s="246">
        <v>213</v>
      </c>
      <c r="KTV1219" s="247" t="e">
        <f>KTV1252+KTV1278+KTV1309+KTV1325+KTV1347+KTV1379+KTV1395+KTV1416+KTV1436+KTV1486+#REF!+KTV1502+#REF!+#REF!+#REF!</f>
        <v>#REF!</v>
      </c>
      <c r="KTW1219" s="241" t="s">
        <v>38</v>
      </c>
      <c r="KTX1219" s="242" t="s">
        <v>25</v>
      </c>
      <c r="KTY1219" s="243">
        <v>7</v>
      </c>
      <c r="KTZ1219" s="243">
        <v>2</v>
      </c>
      <c r="KUA1219" s="244" t="s">
        <v>236</v>
      </c>
      <c r="KUB1219" s="245">
        <v>119</v>
      </c>
      <c r="KUC1219" s="246">
        <v>213</v>
      </c>
      <c r="KUD1219" s="247" t="e">
        <f>KUD1252+KUD1278+KUD1309+KUD1325+KUD1347+KUD1379+KUD1395+KUD1416+KUD1436+KUD1486+#REF!+KUD1502+#REF!+#REF!+#REF!</f>
        <v>#REF!</v>
      </c>
      <c r="KUE1219" s="241" t="s">
        <v>38</v>
      </c>
      <c r="KUF1219" s="242" t="s">
        <v>25</v>
      </c>
      <c r="KUG1219" s="243">
        <v>7</v>
      </c>
      <c r="KUH1219" s="243">
        <v>2</v>
      </c>
      <c r="KUI1219" s="244" t="s">
        <v>236</v>
      </c>
      <c r="KUJ1219" s="245">
        <v>119</v>
      </c>
      <c r="KUK1219" s="246">
        <v>213</v>
      </c>
      <c r="KUL1219" s="247" t="e">
        <f>KUL1252+KUL1278+KUL1309+KUL1325+KUL1347+KUL1379+KUL1395+KUL1416+KUL1436+KUL1486+#REF!+KUL1502+#REF!+#REF!+#REF!</f>
        <v>#REF!</v>
      </c>
      <c r="KUM1219" s="241" t="s">
        <v>38</v>
      </c>
      <c r="KUN1219" s="242" t="s">
        <v>25</v>
      </c>
      <c r="KUO1219" s="243">
        <v>7</v>
      </c>
      <c r="KUP1219" s="243">
        <v>2</v>
      </c>
      <c r="KUQ1219" s="244" t="s">
        <v>236</v>
      </c>
      <c r="KUR1219" s="245">
        <v>119</v>
      </c>
      <c r="KUS1219" s="246">
        <v>213</v>
      </c>
      <c r="KUT1219" s="247" t="e">
        <f>KUT1252+KUT1278+KUT1309+KUT1325+KUT1347+KUT1379+KUT1395+KUT1416+KUT1436+KUT1486+#REF!+KUT1502+#REF!+#REF!+#REF!</f>
        <v>#REF!</v>
      </c>
      <c r="KUU1219" s="241" t="s">
        <v>38</v>
      </c>
      <c r="KUV1219" s="242" t="s">
        <v>25</v>
      </c>
      <c r="KUW1219" s="243">
        <v>7</v>
      </c>
      <c r="KUX1219" s="243">
        <v>2</v>
      </c>
      <c r="KUY1219" s="244" t="s">
        <v>236</v>
      </c>
      <c r="KUZ1219" s="245">
        <v>119</v>
      </c>
      <c r="KVA1219" s="246">
        <v>213</v>
      </c>
      <c r="KVB1219" s="247" t="e">
        <f>KVB1252+KVB1278+KVB1309+KVB1325+KVB1347+KVB1379+KVB1395+KVB1416+KVB1436+KVB1486+#REF!+KVB1502+#REF!+#REF!+#REF!</f>
        <v>#REF!</v>
      </c>
      <c r="KVC1219" s="241" t="s">
        <v>38</v>
      </c>
      <c r="KVD1219" s="242" t="s">
        <v>25</v>
      </c>
      <c r="KVE1219" s="243">
        <v>7</v>
      </c>
      <c r="KVF1219" s="243">
        <v>2</v>
      </c>
      <c r="KVG1219" s="244" t="s">
        <v>236</v>
      </c>
      <c r="KVH1219" s="245">
        <v>119</v>
      </c>
      <c r="KVI1219" s="246">
        <v>213</v>
      </c>
      <c r="KVJ1219" s="247" t="e">
        <f>KVJ1252+KVJ1278+KVJ1309+KVJ1325+KVJ1347+KVJ1379+KVJ1395+KVJ1416+KVJ1436+KVJ1486+#REF!+KVJ1502+#REF!+#REF!+#REF!</f>
        <v>#REF!</v>
      </c>
      <c r="KVK1219" s="241" t="s">
        <v>38</v>
      </c>
      <c r="KVL1219" s="242" t="s">
        <v>25</v>
      </c>
      <c r="KVM1219" s="243">
        <v>7</v>
      </c>
      <c r="KVN1219" s="243">
        <v>2</v>
      </c>
      <c r="KVO1219" s="244" t="s">
        <v>236</v>
      </c>
      <c r="KVP1219" s="245">
        <v>119</v>
      </c>
      <c r="KVQ1219" s="246">
        <v>213</v>
      </c>
      <c r="KVR1219" s="247" t="e">
        <f>KVR1252+KVR1278+KVR1309+KVR1325+KVR1347+KVR1379+KVR1395+KVR1416+KVR1436+KVR1486+#REF!+KVR1502+#REF!+#REF!+#REF!</f>
        <v>#REF!</v>
      </c>
      <c r="KVS1219" s="241" t="s">
        <v>38</v>
      </c>
      <c r="KVT1219" s="242" t="s">
        <v>25</v>
      </c>
      <c r="KVU1219" s="243">
        <v>7</v>
      </c>
      <c r="KVV1219" s="243">
        <v>2</v>
      </c>
      <c r="KVW1219" s="244" t="s">
        <v>236</v>
      </c>
      <c r="KVX1219" s="245">
        <v>119</v>
      </c>
      <c r="KVY1219" s="246">
        <v>213</v>
      </c>
      <c r="KVZ1219" s="247" t="e">
        <f>KVZ1252+KVZ1278+KVZ1309+KVZ1325+KVZ1347+KVZ1379+KVZ1395+KVZ1416+KVZ1436+KVZ1486+#REF!+KVZ1502+#REF!+#REF!+#REF!</f>
        <v>#REF!</v>
      </c>
      <c r="KWA1219" s="241" t="s">
        <v>38</v>
      </c>
      <c r="KWB1219" s="242" t="s">
        <v>25</v>
      </c>
      <c r="KWC1219" s="243">
        <v>7</v>
      </c>
      <c r="KWD1219" s="243">
        <v>2</v>
      </c>
      <c r="KWE1219" s="244" t="s">
        <v>236</v>
      </c>
      <c r="KWF1219" s="245">
        <v>119</v>
      </c>
      <c r="KWG1219" s="246">
        <v>213</v>
      </c>
      <c r="KWH1219" s="247" t="e">
        <f>KWH1252+KWH1278+KWH1309+KWH1325+KWH1347+KWH1379+KWH1395+KWH1416+KWH1436+KWH1486+#REF!+KWH1502+#REF!+#REF!+#REF!</f>
        <v>#REF!</v>
      </c>
      <c r="KWI1219" s="241" t="s">
        <v>38</v>
      </c>
      <c r="KWJ1219" s="242" t="s">
        <v>25</v>
      </c>
      <c r="KWK1219" s="243">
        <v>7</v>
      </c>
      <c r="KWL1219" s="243">
        <v>2</v>
      </c>
      <c r="KWM1219" s="244" t="s">
        <v>236</v>
      </c>
      <c r="KWN1219" s="245">
        <v>119</v>
      </c>
      <c r="KWO1219" s="246">
        <v>213</v>
      </c>
      <c r="KWP1219" s="247" t="e">
        <f>KWP1252+KWP1278+KWP1309+KWP1325+KWP1347+KWP1379+KWP1395+KWP1416+KWP1436+KWP1486+#REF!+KWP1502+#REF!+#REF!+#REF!</f>
        <v>#REF!</v>
      </c>
      <c r="KWQ1219" s="241" t="s">
        <v>38</v>
      </c>
      <c r="KWR1219" s="242" t="s">
        <v>25</v>
      </c>
      <c r="KWS1219" s="243">
        <v>7</v>
      </c>
      <c r="KWT1219" s="243">
        <v>2</v>
      </c>
      <c r="KWU1219" s="244" t="s">
        <v>236</v>
      </c>
      <c r="KWV1219" s="245">
        <v>119</v>
      </c>
      <c r="KWW1219" s="246">
        <v>213</v>
      </c>
      <c r="KWX1219" s="247" t="e">
        <f>KWX1252+KWX1278+KWX1309+KWX1325+KWX1347+KWX1379+KWX1395+KWX1416+KWX1436+KWX1486+#REF!+KWX1502+#REF!+#REF!+#REF!</f>
        <v>#REF!</v>
      </c>
      <c r="KWY1219" s="241" t="s">
        <v>38</v>
      </c>
      <c r="KWZ1219" s="242" t="s">
        <v>25</v>
      </c>
      <c r="KXA1219" s="243">
        <v>7</v>
      </c>
      <c r="KXB1219" s="243">
        <v>2</v>
      </c>
      <c r="KXC1219" s="244" t="s">
        <v>236</v>
      </c>
      <c r="KXD1219" s="245">
        <v>119</v>
      </c>
      <c r="KXE1219" s="246">
        <v>213</v>
      </c>
      <c r="KXF1219" s="247" t="e">
        <f>KXF1252+KXF1278+KXF1309+KXF1325+KXF1347+KXF1379+KXF1395+KXF1416+KXF1436+KXF1486+#REF!+KXF1502+#REF!+#REF!+#REF!</f>
        <v>#REF!</v>
      </c>
      <c r="KXG1219" s="241" t="s">
        <v>38</v>
      </c>
      <c r="KXH1219" s="242" t="s">
        <v>25</v>
      </c>
      <c r="KXI1219" s="243">
        <v>7</v>
      </c>
      <c r="KXJ1219" s="243">
        <v>2</v>
      </c>
      <c r="KXK1219" s="244" t="s">
        <v>236</v>
      </c>
      <c r="KXL1219" s="245">
        <v>119</v>
      </c>
      <c r="KXM1219" s="246">
        <v>213</v>
      </c>
      <c r="KXN1219" s="247" t="e">
        <f>KXN1252+KXN1278+KXN1309+KXN1325+KXN1347+KXN1379+KXN1395+KXN1416+KXN1436+KXN1486+#REF!+KXN1502+#REF!+#REF!+#REF!</f>
        <v>#REF!</v>
      </c>
      <c r="KXO1219" s="241" t="s">
        <v>38</v>
      </c>
      <c r="KXP1219" s="242" t="s">
        <v>25</v>
      </c>
      <c r="KXQ1219" s="243">
        <v>7</v>
      </c>
      <c r="KXR1219" s="243">
        <v>2</v>
      </c>
      <c r="KXS1219" s="244" t="s">
        <v>236</v>
      </c>
      <c r="KXT1219" s="245">
        <v>119</v>
      </c>
      <c r="KXU1219" s="246">
        <v>213</v>
      </c>
      <c r="KXV1219" s="247" t="e">
        <f>KXV1252+KXV1278+KXV1309+KXV1325+KXV1347+KXV1379+KXV1395+KXV1416+KXV1436+KXV1486+#REF!+KXV1502+#REF!+#REF!+#REF!</f>
        <v>#REF!</v>
      </c>
      <c r="KXW1219" s="241" t="s">
        <v>38</v>
      </c>
      <c r="KXX1219" s="242" t="s">
        <v>25</v>
      </c>
      <c r="KXY1219" s="243">
        <v>7</v>
      </c>
      <c r="KXZ1219" s="243">
        <v>2</v>
      </c>
      <c r="KYA1219" s="244" t="s">
        <v>236</v>
      </c>
      <c r="KYB1219" s="245">
        <v>119</v>
      </c>
      <c r="KYC1219" s="246">
        <v>213</v>
      </c>
      <c r="KYD1219" s="247" t="e">
        <f>KYD1252+KYD1278+KYD1309+KYD1325+KYD1347+KYD1379+KYD1395+KYD1416+KYD1436+KYD1486+#REF!+KYD1502+#REF!+#REF!+#REF!</f>
        <v>#REF!</v>
      </c>
      <c r="KYE1219" s="241" t="s">
        <v>38</v>
      </c>
      <c r="KYF1219" s="242" t="s">
        <v>25</v>
      </c>
      <c r="KYG1219" s="243">
        <v>7</v>
      </c>
      <c r="KYH1219" s="243">
        <v>2</v>
      </c>
      <c r="KYI1219" s="244" t="s">
        <v>236</v>
      </c>
      <c r="KYJ1219" s="245">
        <v>119</v>
      </c>
      <c r="KYK1219" s="246">
        <v>213</v>
      </c>
      <c r="KYL1219" s="247" t="e">
        <f>KYL1252+KYL1278+KYL1309+KYL1325+KYL1347+KYL1379+KYL1395+KYL1416+KYL1436+KYL1486+#REF!+KYL1502+#REF!+#REF!+#REF!</f>
        <v>#REF!</v>
      </c>
      <c r="KYM1219" s="241" t="s">
        <v>38</v>
      </c>
      <c r="KYN1219" s="242" t="s">
        <v>25</v>
      </c>
      <c r="KYO1219" s="243">
        <v>7</v>
      </c>
      <c r="KYP1219" s="243">
        <v>2</v>
      </c>
      <c r="KYQ1219" s="244" t="s">
        <v>236</v>
      </c>
      <c r="KYR1219" s="245">
        <v>119</v>
      </c>
      <c r="KYS1219" s="246">
        <v>213</v>
      </c>
      <c r="KYT1219" s="247" t="e">
        <f>KYT1252+KYT1278+KYT1309+KYT1325+KYT1347+KYT1379+KYT1395+KYT1416+KYT1436+KYT1486+#REF!+KYT1502+#REF!+#REF!+#REF!</f>
        <v>#REF!</v>
      </c>
      <c r="KYU1219" s="241" t="s">
        <v>38</v>
      </c>
      <c r="KYV1219" s="242" t="s">
        <v>25</v>
      </c>
      <c r="KYW1219" s="243">
        <v>7</v>
      </c>
      <c r="KYX1219" s="243">
        <v>2</v>
      </c>
      <c r="KYY1219" s="244" t="s">
        <v>236</v>
      </c>
      <c r="KYZ1219" s="245">
        <v>119</v>
      </c>
      <c r="KZA1219" s="246">
        <v>213</v>
      </c>
      <c r="KZB1219" s="247" t="e">
        <f>KZB1252+KZB1278+KZB1309+KZB1325+KZB1347+KZB1379+KZB1395+KZB1416+KZB1436+KZB1486+#REF!+KZB1502+#REF!+#REF!+#REF!</f>
        <v>#REF!</v>
      </c>
      <c r="KZC1219" s="241" t="s">
        <v>38</v>
      </c>
      <c r="KZD1219" s="242" t="s">
        <v>25</v>
      </c>
      <c r="KZE1219" s="243">
        <v>7</v>
      </c>
      <c r="KZF1219" s="243">
        <v>2</v>
      </c>
      <c r="KZG1219" s="244" t="s">
        <v>236</v>
      </c>
      <c r="KZH1219" s="245">
        <v>119</v>
      </c>
      <c r="KZI1219" s="246">
        <v>213</v>
      </c>
      <c r="KZJ1219" s="247" t="e">
        <f>KZJ1252+KZJ1278+KZJ1309+KZJ1325+KZJ1347+KZJ1379+KZJ1395+KZJ1416+KZJ1436+KZJ1486+#REF!+KZJ1502+#REF!+#REF!+#REF!</f>
        <v>#REF!</v>
      </c>
      <c r="KZK1219" s="241" t="s">
        <v>38</v>
      </c>
      <c r="KZL1219" s="242" t="s">
        <v>25</v>
      </c>
      <c r="KZM1219" s="243">
        <v>7</v>
      </c>
      <c r="KZN1219" s="243">
        <v>2</v>
      </c>
      <c r="KZO1219" s="244" t="s">
        <v>236</v>
      </c>
      <c r="KZP1219" s="245">
        <v>119</v>
      </c>
      <c r="KZQ1219" s="246">
        <v>213</v>
      </c>
      <c r="KZR1219" s="247" t="e">
        <f>KZR1252+KZR1278+KZR1309+KZR1325+KZR1347+KZR1379+KZR1395+KZR1416+KZR1436+KZR1486+#REF!+KZR1502+#REF!+#REF!+#REF!</f>
        <v>#REF!</v>
      </c>
      <c r="KZS1219" s="241" t="s">
        <v>38</v>
      </c>
      <c r="KZT1219" s="242" t="s">
        <v>25</v>
      </c>
      <c r="KZU1219" s="243">
        <v>7</v>
      </c>
      <c r="KZV1219" s="243">
        <v>2</v>
      </c>
      <c r="KZW1219" s="244" t="s">
        <v>236</v>
      </c>
      <c r="KZX1219" s="245">
        <v>119</v>
      </c>
      <c r="KZY1219" s="246">
        <v>213</v>
      </c>
      <c r="KZZ1219" s="247" t="e">
        <f>KZZ1252+KZZ1278+KZZ1309+KZZ1325+KZZ1347+KZZ1379+KZZ1395+KZZ1416+KZZ1436+KZZ1486+#REF!+KZZ1502+#REF!+#REF!+#REF!</f>
        <v>#REF!</v>
      </c>
      <c r="LAA1219" s="241" t="s">
        <v>38</v>
      </c>
      <c r="LAB1219" s="242" t="s">
        <v>25</v>
      </c>
      <c r="LAC1219" s="243">
        <v>7</v>
      </c>
      <c r="LAD1219" s="243">
        <v>2</v>
      </c>
      <c r="LAE1219" s="244" t="s">
        <v>236</v>
      </c>
      <c r="LAF1219" s="245">
        <v>119</v>
      </c>
      <c r="LAG1219" s="246">
        <v>213</v>
      </c>
      <c r="LAH1219" s="247" t="e">
        <f>LAH1252+LAH1278+LAH1309+LAH1325+LAH1347+LAH1379+LAH1395+LAH1416+LAH1436+LAH1486+#REF!+LAH1502+#REF!+#REF!+#REF!</f>
        <v>#REF!</v>
      </c>
      <c r="LAI1219" s="241" t="s">
        <v>38</v>
      </c>
      <c r="LAJ1219" s="242" t="s">
        <v>25</v>
      </c>
      <c r="LAK1219" s="243">
        <v>7</v>
      </c>
      <c r="LAL1219" s="243">
        <v>2</v>
      </c>
      <c r="LAM1219" s="244" t="s">
        <v>236</v>
      </c>
      <c r="LAN1219" s="245">
        <v>119</v>
      </c>
      <c r="LAO1219" s="246">
        <v>213</v>
      </c>
      <c r="LAP1219" s="247" t="e">
        <f>LAP1252+LAP1278+LAP1309+LAP1325+LAP1347+LAP1379+LAP1395+LAP1416+LAP1436+LAP1486+#REF!+LAP1502+#REF!+#REF!+#REF!</f>
        <v>#REF!</v>
      </c>
      <c r="LAQ1219" s="241" t="s">
        <v>38</v>
      </c>
      <c r="LAR1219" s="242" t="s">
        <v>25</v>
      </c>
      <c r="LAS1219" s="243">
        <v>7</v>
      </c>
      <c r="LAT1219" s="243">
        <v>2</v>
      </c>
      <c r="LAU1219" s="244" t="s">
        <v>236</v>
      </c>
      <c r="LAV1219" s="245">
        <v>119</v>
      </c>
      <c r="LAW1219" s="246">
        <v>213</v>
      </c>
      <c r="LAX1219" s="247" t="e">
        <f>LAX1252+LAX1278+LAX1309+LAX1325+LAX1347+LAX1379+LAX1395+LAX1416+LAX1436+LAX1486+#REF!+LAX1502+#REF!+#REF!+#REF!</f>
        <v>#REF!</v>
      </c>
      <c r="LAY1219" s="241" t="s">
        <v>38</v>
      </c>
      <c r="LAZ1219" s="242" t="s">
        <v>25</v>
      </c>
      <c r="LBA1219" s="243">
        <v>7</v>
      </c>
      <c r="LBB1219" s="243">
        <v>2</v>
      </c>
      <c r="LBC1219" s="244" t="s">
        <v>236</v>
      </c>
      <c r="LBD1219" s="245">
        <v>119</v>
      </c>
      <c r="LBE1219" s="246">
        <v>213</v>
      </c>
      <c r="LBF1219" s="247" t="e">
        <f>LBF1252+LBF1278+LBF1309+LBF1325+LBF1347+LBF1379+LBF1395+LBF1416+LBF1436+LBF1486+#REF!+LBF1502+#REF!+#REF!+#REF!</f>
        <v>#REF!</v>
      </c>
      <c r="LBG1219" s="241" t="s">
        <v>38</v>
      </c>
      <c r="LBH1219" s="242" t="s">
        <v>25</v>
      </c>
      <c r="LBI1219" s="243">
        <v>7</v>
      </c>
      <c r="LBJ1219" s="243">
        <v>2</v>
      </c>
      <c r="LBK1219" s="244" t="s">
        <v>236</v>
      </c>
      <c r="LBL1219" s="245">
        <v>119</v>
      </c>
      <c r="LBM1219" s="246">
        <v>213</v>
      </c>
      <c r="LBN1219" s="247" t="e">
        <f>LBN1252+LBN1278+LBN1309+LBN1325+LBN1347+LBN1379+LBN1395+LBN1416+LBN1436+LBN1486+#REF!+LBN1502+#REF!+#REF!+#REF!</f>
        <v>#REF!</v>
      </c>
      <c r="LBO1219" s="241" t="s">
        <v>38</v>
      </c>
      <c r="LBP1219" s="242" t="s">
        <v>25</v>
      </c>
      <c r="LBQ1219" s="243">
        <v>7</v>
      </c>
      <c r="LBR1219" s="243">
        <v>2</v>
      </c>
      <c r="LBS1219" s="244" t="s">
        <v>236</v>
      </c>
      <c r="LBT1219" s="245">
        <v>119</v>
      </c>
      <c r="LBU1219" s="246">
        <v>213</v>
      </c>
      <c r="LBV1219" s="247" t="e">
        <f>LBV1252+LBV1278+LBV1309+LBV1325+LBV1347+LBV1379+LBV1395+LBV1416+LBV1436+LBV1486+#REF!+LBV1502+#REF!+#REF!+#REF!</f>
        <v>#REF!</v>
      </c>
      <c r="LBW1219" s="241" t="s">
        <v>38</v>
      </c>
      <c r="LBX1219" s="242" t="s">
        <v>25</v>
      </c>
      <c r="LBY1219" s="243">
        <v>7</v>
      </c>
      <c r="LBZ1219" s="243">
        <v>2</v>
      </c>
      <c r="LCA1219" s="244" t="s">
        <v>236</v>
      </c>
      <c r="LCB1219" s="245">
        <v>119</v>
      </c>
      <c r="LCC1219" s="246">
        <v>213</v>
      </c>
      <c r="LCD1219" s="247" t="e">
        <f>LCD1252+LCD1278+LCD1309+LCD1325+LCD1347+LCD1379+LCD1395+LCD1416+LCD1436+LCD1486+#REF!+LCD1502+#REF!+#REF!+#REF!</f>
        <v>#REF!</v>
      </c>
      <c r="LCE1219" s="241" t="s">
        <v>38</v>
      </c>
      <c r="LCF1219" s="242" t="s">
        <v>25</v>
      </c>
      <c r="LCG1219" s="243">
        <v>7</v>
      </c>
      <c r="LCH1219" s="243">
        <v>2</v>
      </c>
      <c r="LCI1219" s="244" t="s">
        <v>236</v>
      </c>
      <c r="LCJ1219" s="245">
        <v>119</v>
      </c>
      <c r="LCK1219" s="246">
        <v>213</v>
      </c>
      <c r="LCL1219" s="247" t="e">
        <f>LCL1252+LCL1278+LCL1309+LCL1325+LCL1347+LCL1379+LCL1395+LCL1416+LCL1436+LCL1486+#REF!+LCL1502+#REF!+#REF!+#REF!</f>
        <v>#REF!</v>
      </c>
      <c r="LCM1219" s="241" t="s">
        <v>38</v>
      </c>
      <c r="LCN1219" s="242" t="s">
        <v>25</v>
      </c>
      <c r="LCO1219" s="243">
        <v>7</v>
      </c>
      <c r="LCP1219" s="243">
        <v>2</v>
      </c>
      <c r="LCQ1219" s="244" t="s">
        <v>236</v>
      </c>
      <c r="LCR1219" s="245">
        <v>119</v>
      </c>
      <c r="LCS1219" s="246">
        <v>213</v>
      </c>
      <c r="LCT1219" s="247" t="e">
        <f>LCT1252+LCT1278+LCT1309+LCT1325+LCT1347+LCT1379+LCT1395+LCT1416+LCT1436+LCT1486+#REF!+LCT1502+#REF!+#REF!+#REF!</f>
        <v>#REF!</v>
      </c>
      <c r="LCU1219" s="241" t="s">
        <v>38</v>
      </c>
      <c r="LCV1219" s="242" t="s">
        <v>25</v>
      </c>
      <c r="LCW1219" s="243">
        <v>7</v>
      </c>
      <c r="LCX1219" s="243">
        <v>2</v>
      </c>
      <c r="LCY1219" s="244" t="s">
        <v>236</v>
      </c>
      <c r="LCZ1219" s="245">
        <v>119</v>
      </c>
      <c r="LDA1219" s="246">
        <v>213</v>
      </c>
      <c r="LDB1219" s="247" t="e">
        <f>LDB1252+LDB1278+LDB1309+LDB1325+LDB1347+LDB1379+LDB1395+LDB1416+LDB1436+LDB1486+#REF!+LDB1502+#REF!+#REF!+#REF!</f>
        <v>#REF!</v>
      </c>
      <c r="LDC1219" s="241" t="s">
        <v>38</v>
      </c>
      <c r="LDD1219" s="242" t="s">
        <v>25</v>
      </c>
      <c r="LDE1219" s="243">
        <v>7</v>
      </c>
      <c r="LDF1219" s="243">
        <v>2</v>
      </c>
      <c r="LDG1219" s="244" t="s">
        <v>236</v>
      </c>
      <c r="LDH1219" s="245">
        <v>119</v>
      </c>
      <c r="LDI1219" s="246">
        <v>213</v>
      </c>
      <c r="LDJ1219" s="247" t="e">
        <f>LDJ1252+LDJ1278+LDJ1309+LDJ1325+LDJ1347+LDJ1379+LDJ1395+LDJ1416+LDJ1436+LDJ1486+#REF!+LDJ1502+#REF!+#REF!+#REF!</f>
        <v>#REF!</v>
      </c>
      <c r="LDK1219" s="241" t="s">
        <v>38</v>
      </c>
      <c r="LDL1219" s="242" t="s">
        <v>25</v>
      </c>
      <c r="LDM1219" s="243">
        <v>7</v>
      </c>
      <c r="LDN1219" s="243">
        <v>2</v>
      </c>
      <c r="LDO1219" s="244" t="s">
        <v>236</v>
      </c>
      <c r="LDP1219" s="245">
        <v>119</v>
      </c>
      <c r="LDQ1219" s="246">
        <v>213</v>
      </c>
      <c r="LDR1219" s="247" t="e">
        <f>LDR1252+LDR1278+LDR1309+LDR1325+LDR1347+LDR1379+LDR1395+LDR1416+LDR1436+LDR1486+#REF!+LDR1502+#REF!+#REF!+#REF!</f>
        <v>#REF!</v>
      </c>
      <c r="LDS1219" s="241" t="s">
        <v>38</v>
      </c>
      <c r="LDT1219" s="242" t="s">
        <v>25</v>
      </c>
      <c r="LDU1219" s="243">
        <v>7</v>
      </c>
      <c r="LDV1219" s="243">
        <v>2</v>
      </c>
      <c r="LDW1219" s="244" t="s">
        <v>236</v>
      </c>
      <c r="LDX1219" s="245">
        <v>119</v>
      </c>
      <c r="LDY1219" s="246">
        <v>213</v>
      </c>
      <c r="LDZ1219" s="247" t="e">
        <f>LDZ1252+LDZ1278+LDZ1309+LDZ1325+LDZ1347+LDZ1379+LDZ1395+LDZ1416+LDZ1436+LDZ1486+#REF!+LDZ1502+#REF!+#REF!+#REF!</f>
        <v>#REF!</v>
      </c>
      <c r="LEA1219" s="241" t="s">
        <v>38</v>
      </c>
      <c r="LEB1219" s="242" t="s">
        <v>25</v>
      </c>
      <c r="LEC1219" s="243">
        <v>7</v>
      </c>
      <c r="LED1219" s="243">
        <v>2</v>
      </c>
      <c r="LEE1219" s="244" t="s">
        <v>236</v>
      </c>
      <c r="LEF1219" s="245">
        <v>119</v>
      </c>
      <c r="LEG1219" s="246">
        <v>213</v>
      </c>
      <c r="LEH1219" s="247" t="e">
        <f>LEH1252+LEH1278+LEH1309+LEH1325+LEH1347+LEH1379+LEH1395+LEH1416+LEH1436+LEH1486+#REF!+LEH1502+#REF!+#REF!+#REF!</f>
        <v>#REF!</v>
      </c>
      <c r="LEI1219" s="241" t="s">
        <v>38</v>
      </c>
      <c r="LEJ1219" s="242" t="s">
        <v>25</v>
      </c>
      <c r="LEK1219" s="243">
        <v>7</v>
      </c>
      <c r="LEL1219" s="243">
        <v>2</v>
      </c>
      <c r="LEM1219" s="244" t="s">
        <v>236</v>
      </c>
      <c r="LEN1219" s="245">
        <v>119</v>
      </c>
      <c r="LEO1219" s="246">
        <v>213</v>
      </c>
      <c r="LEP1219" s="247" t="e">
        <f>LEP1252+LEP1278+LEP1309+LEP1325+LEP1347+LEP1379+LEP1395+LEP1416+LEP1436+LEP1486+#REF!+LEP1502+#REF!+#REF!+#REF!</f>
        <v>#REF!</v>
      </c>
      <c r="LEQ1219" s="241" t="s">
        <v>38</v>
      </c>
      <c r="LER1219" s="242" t="s">
        <v>25</v>
      </c>
      <c r="LES1219" s="243">
        <v>7</v>
      </c>
      <c r="LET1219" s="243">
        <v>2</v>
      </c>
      <c r="LEU1219" s="244" t="s">
        <v>236</v>
      </c>
      <c r="LEV1219" s="245">
        <v>119</v>
      </c>
      <c r="LEW1219" s="246">
        <v>213</v>
      </c>
      <c r="LEX1219" s="247" t="e">
        <f>LEX1252+LEX1278+LEX1309+LEX1325+LEX1347+LEX1379+LEX1395+LEX1416+LEX1436+LEX1486+#REF!+LEX1502+#REF!+#REF!+#REF!</f>
        <v>#REF!</v>
      </c>
      <c r="LEY1219" s="241" t="s">
        <v>38</v>
      </c>
      <c r="LEZ1219" s="242" t="s">
        <v>25</v>
      </c>
      <c r="LFA1219" s="243">
        <v>7</v>
      </c>
      <c r="LFB1219" s="243">
        <v>2</v>
      </c>
      <c r="LFC1219" s="244" t="s">
        <v>236</v>
      </c>
      <c r="LFD1219" s="245">
        <v>119</v>
      </c>
      <c r="LFE1219" s="246">
        <v>213</v>
      </c>
      <c r="LFF1219" s="247" t="e">
        <f>LFF1252+LFF1278+LFF1309+LFF1325+LFF1347+LFF1379+LFF1395+LFF1416+LFF1436+LFF1486+#REF!+LFF1502+#REF!+#REF!+#REF!</f>
        <v>#REF!</v>
      </c>
      <c r="LFG1219" s="241" t="s">
        <v>38</v>
      </c>
      <c r="LFH1219" s="242" t="s">
        <v>25</v>
      </c>
      <c r="LFI1219" s="243">
        <v>7</v>
      </c>
      <c r="LFJ1219" s="243">
        <v>2</v>
      </c>
      <c r="LFK1219" s="244" t="s">
        <v>236</v>
      </c>
      <c r="LFL1219" s="245">
        <v>119</v>
      </c>
      <c r="LFM1219" s="246">
        <v>213</v>
      </c>
      <c r="LFN1219" s="247" t="e">
        <f>LFN1252+LFN1278+LFN1309+LFN1325+LFN1347+LFN1379+LFN1395+LFN1416+LFN1436+LFN1486+#REF!+LFN1502+#REF!+#REF!+#REF!</f>
        <v>#REF!</v>
      </c>
      <c r="LFO1219" s="241" t="s">
        <v>38</v>
      </c>
      <c r="LFP1219" s="242" t="s">
        <v>25</v>
      </c>
      <c r="LFQ1219" s="243">
        <v>7</v>
      </c>
      <c r="LFR1219" s="243">
        <v>2</v>
      </c>
      <c r="LFS1219" s="244" t="s">
        <v>236</v>
      </c>
      <c r="LFT1219" s="245">
        <v>119</v>
      </c>
      <c r="LFU1219" s="246">
        <v>213</v>
      </c>
      <c r="LFV1219" s="247" t="e">
        <f>LFV1252+LFV1278+LFV1309+LFV1325+LFV1347+LFV1379+LFV1395+LFV1416+LFV1436+LFV1486+#REF!+LFV1502+#REF!+#REF!+#REF!</f>
        <v>#REF!</v>
      </c>
      <c r="LFW1219" s="241" t="s">
        <v>38</v>
      </c>
      <c r="LFX1219" s="242" t="s">
        <v>25</v>
      </c>
      <c r="LFY1219" s="243">
        <v>7</v>
      </c>
      <c r="LFZ1219" s="243">
        <v>2</v>
      </c>
      <c r="LGA1219" s="244" t="s">
        <v>236</v>
      </c>
      <c r="LGB1219" s="245">
        <v>119</v>
      </c>
      <c r="LGC1219" s="246">
        <v>213</v>
      </c>
      <c r="LGD1219" s="247" t="e">
        <f>LGD1252+LGD1278+LGD1309+LGD1325+LGD1347+LGD1379+LGD1395+LGD1416+LGD1436+LGD1486+#REF!+LGD1502+#REF!+#REF!+#REF!</f>
        <v>#REF!</v>
      </c>
      <c r="LGE1219" s="241" t="s">
        <v>38</v>
      </c>
      <c r="LGF1219" s="242" t="s">
        <v>25</v>
      </c>
      <c r="LGG1219" s="243">
        <v>7</v>
      </c>
      <c r="LGH1219" s="243">
        <v>2</v>
      </c>
      <c r="LGI1219" s="244" t="s">
        <v>236</v>
      </c>
      <c r="LGJ1219" s="245">
        <v>119</v>
      </c>
      <c r="LGK1219" s="246">
        <v>213</v>
      </c>
      <c r="LGL1219" s="247" t="e">
        <f>LGL1252+LGL1278+LGL1309+LGL1325+LGL1347+LGL1379+LGL1395+LGL1416+LGL1436+LGL1486+#REF!+LGL1502+#REF!+#REF!+#REF!</f>
        <v>#REF!</v>
      </c>
      <c r="LGM1219" s="241" t="s">
        <v>38</v>
      </c>
      <c r="LGN1219" s="242" t="s">
        <v>25</v>
      </c>
      <c r="LGO1219" s="243">
        <v>7</v>
      </c>
      <c r="LGP1219" s="243">
        <v>2</v>
      </c>
      <c r="LGQ1219" s="244" t="s">
        <v>236</v>
      </c>
      <c r="LGR1219" s="245">
        <v>119</v>
      </c>
      <c r="LGS1219" s="246">
        <v>213</v>
      </c>
      <c r="LGT1219" s="247" t="e">
        <f>LGT1252+LGT1278+LGT1309+LGT1325+LGT1347+LGT1379+LGT1395+LGT1416+LGT1436+LGT1486+#REF!+LGT1502+#REF!+#REF!+#REF!</f>
        <v>#REF!</v>
      </c>
      <c r="LGU1219" s="241" t="s">
        <v>38</v>
      </c>
      <c r="LGV1219" s="242" t="s">
        <v>25</v>
      </c>
      <c r="LGW1219" s="243">
        <v>7</v>
      </c>
      <c r="LGX1219" s="243">
        <v>2</v>
      </c>
      <c r="LGY1219" s="244" t="s">
        <v>236</v>
      </c>
      <c r="LGZ1219" s="245">
        <v>119</v>
      </c>
      <c r="LHA1219" s="246">
        <v>213</v>
      </c>
      <c r="LHB1219" s="247" t="e">
        <f>LHB1252+LHB1278+LHB1309+LHB1325+LHB1347+LHB1379+LHB1395+LHB1416+LHB1436+LHB1486+#REF!+LHB1502+#REF!+#REF!+#REF!</f>
        <v>#REF!</v>
      </c>
      <c r="LHC1219" s="241" t="s">
        <v>38</v>
      </c>
      <c r="LHD1219" s="242" t="s">
        <v>25</v>
      </c>
      <c r="LHE1219" s="243">
        <v>7</v>
      </c>
      <c r="LHF1219" s="243">
        <v>2</v>
      </c>
      <c r="LHG1219" s="244" t="s">
        <v>236</v>
      </c>
      <c r="LHH1219" s="245">
        <v>119</v>
      </c>
      <c r="LHI1219" s="246">
        <v>213</v>
      </c>
      <c r="LHJ1219" s="247" t="e">
        <f>LHJ1252+LHJ1278+LHJ1309+LHJ1325+LHJ1347+LHJ1379+LHJ1395+LHJ1416+LHJ1436+LHJ1486+#REF!+LHJ1502+#REF!+#REF!+#REF!</f>
        <v>#REF!</v>
      </c>
      <c r="LHK1219" s="241" t="s">
        <v>38</v>
      </c>
      <c r="LHL1219" s="242" t="s">
        <v>25</v>
      </c>
      <c r="LHM1219" s="243">
        <v>7</v>
      </c>
      <c r="LHN1219" s="243">
        <v>2</v>
      </c>
      <c r="LHO1219" s="244" t="s">
        <v>236</v>
      </c>
      <c r="LHP1219" s="245">
        <v>119</v>
      </c>
      <c r="LHQ1219" s="246">
        <v>213</v>
      </c>
      <c r="LHR1219" s="247" t="e">
        <f>LHR1252+LHR1278+LHR1309+LHR1325+LHR1347+LHR1379+LHR1395+LHR1416+LHR1436+LHR1486+#REF!+LHR1502+#REF!+#REF!+#REF!</f>
        <v>#REF!</v>
      </c>
      <c r="LHS1219" s="241" t="s">
        <v>38</v>
      </c>
      <c r="LHT1219" s="242" t="s">
        <v>25</v>
      </c>
      <c r="LHU1219" s="243">
        <v>7</v>
      </c>
      <c r="LHV1219" s="243">
        <v>2</v>
      </c>
      <c r="LHW1219" s="244" t="s">
        <v>236</v>
      </c>
      <c r="LHX1219" s="245">
        <v>119</v>
      </c>
      <c r="LHY1219" s="246">
        <v>213</v>
      </c>
      <c r="LHZ1219" s="247" t="e">
        <f>LHZ1252+LHZ1278+LHZ1309+LHZ1325+LHZ1347+LHZ1379+LHZ1395+LHZ1416+LHZ1436+LHZ1486+#REF!+LHZ1502+#REF!+#REF!+#REF!</f>
        <v>#REF!</v>
      </c>
      <c r="LIA1219" s="241" t="s">
        <v>38</v>
      </c>
      <c r="LIB1219" s="242" t="s">
        <v>25</v>
      </c>
      <c r="LIC1219" s="243">
        <v>7</v>
      </c>
      <c r="LID1219" s="243">
        <v>2</v>
      </c>
      <c r="LIE1219" s="244" t="s">
        <v>236</v>
      </c>
      <c r="LIF1219" s="245">
        <v>119</v>
      </c>
      <c r="LIG1219" s="246">
        <v>213</v>
      </c>
      <c r="LIH1219" s="247" t="e">
        <f>LIH1252+LIH1278+LIH1309+LIH1325+LIH1347+LIH1379+LIH1395+LIH1416+LIH1436+LIH1486+#REF!+LIH1502+#REF!+#REF!+#REF!</f>
        <v>#REF!</v>
      </c>
      <c r="LII1219" s="241" t="s">
        <v>38</v>
      </c>
      <c r="LIJ1219" s="242" t="s">
        <v>25</v>
      </c>
      <c r="LIK1219" s="243">
        <v>7</v>
      </c>
      <c r="LIL1219" s="243">
        <v>2</v>
      </c>
      <c r="LIM1219" s="244" t="s">
        <v>236</v>
      </c>
      <c r="LIN1219" s="245">
        <v>119</v>
      </c>
      <c r="LIO1219" s="246">
        <v>213</v>
      </c>
      <c r="LIP1219" s="247" t="e">
        <f>LIP1252+LIP1278+LIP1309+LIP1325+LIP1347+LIP1379+LIP1395+LIP1416+LIP1436+LIP1486+#REF!+LIP1502+#REF!+#REF!+#REF!</f>
        <v>#REF!</v>
      </c>
      <c r="LIQ1219" s="241" t="s">
        <v>38</v>
      </c>
      <c r="LIR1219" s="242" t="s">
        <v>25</v>
      </c>
      <c r="LIS1219" s="243">
        <v>7</v>
      </c>
      <c r="LIT1219" s="243">
        <v>2</v>
      </c>
      <c r="LIU1219" s="244" t="s">
        <v>236</v>
      </c>
      <c r="LIV1219" s="245">
        <v>119</v>
      </c>
      <c r="LIW1219" s="246">
        <v>213</v>
      </c>
      <c r="LIX1219" s="247" t="e">
        <f>LIX1252+LIX1278+LIX1309+LIX1325+LIX1347+LIX1379+LIX1395+LIX1416+LIX1436+LIX1486+#REF!+LIX1502+#REF!+#REF!+#REF!</f>
        <v>#REF!</v>
      </c>
      <c r="LIY1219" s="241" t="s">
        <v>38</v>
      </c>
      <c r="LIZ1219" s="242" t="s">
        <v>25</v>
      </c>
      <c r="LJA1219" s="243">
        <v>7</v>
      </c>
      <c r="LJB1219" s="243">
        <v>2</v>
      </c>
      <c r="LJC1219" s="244" t="s">
        <v>236</v>
      </c>
      <c r="LJD1219" s="245">
        <v>119</v>
      </c>
      <c r="LJE1219" s="246">
        <v>213</v>
      </c>
      <c r="LJF1219" s="247" t="e">
        <f>LJF1252+LJF1278+LJF1309+LJF1325+LJF1347+LJF1379+LJF1395+LJF1416+LJF1436+LJF1486+#REF!+LJF1502+#REF!+#REF!+#REF!</f>
        <v>#REF!</v>
      </c>
      <c r="LJG1219" s="241" t="s">
        <v>38</v>
      </c>
      <c r="LJH1219" s="242" t="s">
        <v>25</v>
      </c>
      <c r="LJI1219" s="243">
        <v>7</v>
      </c>
      <c r="LJJ1219" s="243">
        <v>2</v>
      </c>
      <c r="LJK1219" s="244" t="s">
        <v>236</v>
      </c>
      <c r="LJL1219" s="245">
        <v>119</v>
      </c>
      <c r="LJM1219" s="246">
        <v>213</v>
      </c>
      <c r="LJN1219" s="247" t="e">
        <f>LJN1252+LJN1278+LJN1309+LJN1325+LJN1347+LJN1379+LJN1395+LJN1416+LJN1436+LJN1486+#REF!+LJN1502+#REF!+#REF!+#REF!</f>
        <v>#REF!</v>
      </c>
      <c r="LJO1219" s="241" t="s">
        <v>38</v>
      </c>
      <c r="LJP1219" s="242" t="s">
        <v>25</v>
      </c>
      <c r="LJQ1219" s="243">
        <v>7</v>
      </c>
      <c r="LJR1219" s="243">
        <v>2</v>
      </c>
      <c r="LJS1219" s="244" t="s">
        <v>236</v>
      </c>
      <c r="LJT1219" s="245">
        <v>119</v>
      </c>
      <c r="LJU1219" s="246">
        <v>213</v>
      </c>
      <c r="LJV1219" s="247" t="e">
        <f>LJV1252+LJV1278+LJV1309+LJV1325+LJV1347+LJV1379+LJV1395+LJV1416+LJV1436+LJV1486+#REF!+LJV1502+#REF!+#REF!+#REF!</f>
        <v>#REF!</v>
      </c>
      <c r="LJW1219" s="241" t="s">
        <v>38</v>
      </c>
      <c r="LJX1219" s="242" t="s">
        <v>25</v>
      </c>
      <c r="LJY1219" s="243">
        <v>7</v>
      </c>
      <c r="LJZ1219" s="243">
        <v>2</v>
      </c>
      <c r="LKA1219" s="244" t="s">
        <v>236</v>
      </c>
      <c r="LKB1219" s="245">
        <v>119</v>
      </c>
      <c r="LKC1219" s="246">
        <v>213</v>
      </c>
      <c r="LKD1219" s="247" t="e">
        <f>LKD1252+LKD1278+LKD1309+LKD1325+LKD1347+LKD1379+LKD1395+LKD1416+LKD1436+LKD1486+#REF!+LKD1502+#REF!+#REF!+#REF!</f>
        <v>#REF!</v>
      </c>
      <c r="LKE1219" s="241" t="s">
        <v>38</v>
      </c>
      <c r="LKF1219" s="242" t="s">
        <v>25</v>
      </c>
      <c r="LKG1219" s="243">
        <v>7</v>
      </c>
      <c r="LKH1219" s="243">
        <v>2</v>
      </c>
      <c r="LKI1219" s="244" t="s">
        <v>236</v>
      </c>
      <c r="LKJ1219" s="245">
        <v>119</v>
      </c>
      <c r="LKK1219" s="246">
        <v>213</v>
      </c>
      <c r="LKL1219" s="247" t="e">
        <f>LKL1252+LKL1278+LKL1309+LKL1325+LKL1347+LKL1379+LKL1395+LKL1416+LKL1436+LKL1486+#REF!+LKL1502+#REF!+#REF!+#REF!</f>
        <v>#REF!</v>
      </c>
      <c r="LKM1219" s="241" t="s">
        <v>38</v>
      </c>
      <c r="LKN1219" s="242" t="s">
        <v>25</v>
      </c>
      <c r="LKO1219" s="243">
        <v>7</v>
      </c>
      <c r="LKP1219" s="243">
        <v>2</v>
      </c>
      <c r="LKQ1219" s="244" t="s">
        <v>236</v>
      </c>
      <c r="LKR1219" s="245">
        <v>119</v>
      </c>
      <c r="LKS1219" s="246">
        <v>213</v>
      </c>
      <c r="LKT1219" s="247" t="e">
        <f>LKT1252+LKT1278+LKT1309+LKT1325+LKT1347+LKT1379+LKT1395+LKT1416+LKT1436+LKT1486+#REF!+LKT1502+#REF!+#REF!+#REF!</f>
        <v>#REF!</v>
      </c>
      <c r="LKU1219" s="241" t="s">
        <v>38</v>
      </c>
      <c r="LKV1219" s="242" t="s">
        <v>25</v>
      </c>
      <c r="LKW1219" s="243">
        <v>7</v>
      </c>
      <c r="LKX1219" s="243">
        <v>2</v>
      </c>
      <c r="LKY1219" s="244" t="s">
        <v>236</v>
      </c>
      <c r="LKZ1219" s="245">
        <v>119</v>
      </c>
      <c r="LLA1219" s="246">
        <v>213</v>
      </c>
      <c r="LLB1219" s="247" t="e">
        <f>LLB1252+LLB1278+LLB1309+LLB1325+LLB1347+LLB1379+LLB1395+LLB1416+LLB1436+LLB1486+#REF!+LLB1502+#REF!+#REF!+#REF!</f>
        <v>#REF!</v>
      </c>
      <c r="LLC1219" s="241" t="s">
        <v>38</v>
      </c>
      <c r="LLD1219" s="242" t="s">
        <v>25</v>
      </c>
      <c r="LLE1219" s="243">
        <v>7</v>
      </c>
      <c r="LLF1219" s="243">
        <v>2</v>
      </c>
      <c r="LLG1219" s="244" t="s">
        <v>236</v>
      </c>
      <c r="LLH1219" s="245">
        <v>119</v>
      </c>
      <c r="LLI1219" s="246">
        <v>213</v>
      </c>
      <c r="LLJ1219" s="247" t="e">
        <f>LLJ1252+LLJ1278+LLJ1309+LLJ1325+LLJ1347+LLJ1379+LLJ1395+LLJ1416+LLJ1436+LLJ1486+#REF!+LLJ1502+#REF!+#REF!+#REF!</f>
        <v>#REF!</v>
      </c>
      <c r="LLK1219" s="241" t="s">
        <v>38</v>
      </c>
      <c r="LLL1219" s="242" t="s">
        <v>25</v>
      </c>
      <c r="LLM1219" s="243">
        <v>7</v>
      </c>
      <c r="LLN1219" s="243">
        <v>2</v>
      </c>
      <c r="LLO1219" s="244" t="s">
        <v>236</v>
      </c>
      <c r="LLP1219" s="245">
        <v>119</v>
      </c>
      <c r="LLQ1219" s="246">
        <v>213</v>
      </c>
      <c r="LLR1219" s="247" t="e">
        <f>LLR1252+LLR1278+LLR1309+LLR1325+LLR1347+LLR1379+LLR1395+LLR1416+LLR1436+LLR1486+#REF!+LLR1502+#REF!+#REF!+#REF!</f>
        <v>#REF!</v>
      </c>
      <c r="LLS1219" s="241" t="s">
        <v>38</v>
      </c>
      <c r="LLT1219" s="242" t="s">
        <v>25</v>
      </c>
      <c r="LLU1219" s="243">
        <v>7</v>
      </c>
      <c r="LLV1219" s="243">
        <v>2</v>
      </c>
      <c r="LLW1219" s="244" t="s">
        <v>236</v>
      </c>
      <c r="LLX1219" s="245">
        <v>119</v>
      </c>
      <c r="LLY1219" s="246">
        <v>213</v>
      </c>
      <c r="LLZ1219" s="247" t="e">
        <f>LLZ1252+LLZ1278+LLZ1309+LLZ1325+LLZ1347+LLZ1379+LLZ1395+LLZ1416+LLZ1436+LLZ1486+#REF!+LLZ1502+#REF!+#REF!+#REF!</f>
        <v>#REF!</v>
      </c>
      <c r="LMA1219" s="241" t="s">
        <v>38</v>
      </c>
      <c r="LMB1219" s="242" t="s">
        <v>25</v>
      </c>
      <c r="LMC1219" s="243">
        <v>7</v>
      </c>
      <c r="LMD1219" s="243">
        <v>2</v>
      </c>
      <c r="LME1219" s="244" t="s">
        <v>236</v>
      </c>
      <c r="LMF1219" s="245">
        <v>119</v>
      </c>
      <c r="LMG1219" s="246">
        <v>213</v>
      </c>
      <c r="LMH1219" s="247" t="e">
        <f>LMH1252+LMH1278+LMH1309+LMH1325+LMH1347+LMH1379+LMH1395+LMH1416+LMH1436+LMH1486+#REF!+LMH1502+#REF!+#REF!+#REF!</f>
        <v>#REF!</v>
      </c>
      <c r="LMI1219" s="241" t="s">
        <v>38</v>
      </c>
      <c r="LMJ1219" s="242" t="s">
        <v>25</v>
      </c>
      <c r="LMK1219" s="243">
        <v>7</v>
      </c>
      <c r="LML1219" s="243">
        <v>2</v>
      </c>
      <c r="LMM1219" s="244" t="s">
        <v>236</v>
      </c>
      <c r="LMN1219" s="245">
        <v>119</v>
      </c>
      <c r="LMO1219" s="246">
        <v>213</v>
      </c>
      <c r="LMP1219" s="247" t="e">
        <f>LMP1252+LMP1278+LMP1309+LMP1325+LMP1347+LMP1379+LMP1395+LMP1416+LMP1436+LMP1486+#REF!+LMP1502+#REF!+#REF!+#REF!</f>
        <v>#REF!</v>
      </c>
      <c r="LMQ1219" s="241" t="s">
        <v>38</v>
      </c>
      <c r="LMR1219" s="242" t="s">
        <v>25</v>
      </c>
      <c r="LMS1219" s="243">
        <v>7</v>
      </c>
      <c r="LMT1219" s="243">
        <v>2</v>
      </c>
      <c r="LMU1219" s="244" t="s">
        <v>236</v>
      </c>
      <c r="LMV1219" s="245">
        <v>119</v>
      </c>
      <c r="LMW1219" s="246">
        <v>213</v>
      </c>
      <c r="LMX1219" s="247" t="e">
        <f>LMX1252+LMX1278+LMX1309+LMX1325+LMX1347+LMX1379+LMX1395+LMX1416+LMX1436+LMX1486+#REF!+LMX1502+#REF!+#REF!+#REF!</f>
        <v>#REF!</v>
      </c>
      <c r="LMY1219" s="241" t="s">
        <v>38</v>
      </c>
      <c r="LMZ1219" s="242" t="s">
        <v>25</v>
      </c>
      <c r="LNA1219" s="243">
        <v>7</v>
      </c>
      <c r="LNB1219" s="243">
        <v>2</v>
      </c>
      <c r="LNC1219" s="244" t="s">
        <v>236</v>
      </c>
      <c r="LND1219" s="245">
        <v>119</v>
      </c>
      <c r="LNE1219" s="246">
        <v>213</v>
      </c>
      <c r="LNF1219" s="247" t="e">
        <f>LNF1252+LNF1278+LNF1309+LNF1325+LNF1347+LNF1379+LNF1395+LNF1416+LNF1436+LNF1486+#REF!+LNF1502+#REF!+#REF!+#REF!</f>
        <v>#REF!</v>
      </c>
      <c r="LNG1219" s="241" t="s">
        <v>38</v>
      </c>
      <c r="LNH1219" s="242" t="s">
        <v>25</v>
      </c>
      <c r="LNI1219" s="243">
        <v>7</v>
      </c>
      <c r="LNJ1219" s="243">
        <v>2</v>
      </c>
      <c r="LNK1219" s="244" t="s">
        <v>236</v>
      </c>
      <c r="LNL1219" s="245">
        <v>119</v>
      </c>
      <c r="LNM1219" s="246">
        <v>213</v>
      </c>
      <c r="LNN1219" s="247" t="e">
        <f>LNN1252+LNN1278+LNN1309+LNN1325+LNN1347+LNN1379+LNN1395+LNN1416+LNN1436+LNN1486+#REF!+LNN1502+#REF!+#REF!+#REF!</f>
        <v>#REF!</v>
      </c>
      <c r="LNO1219" s="241" t="s">
        <v>38</v>
      </c>
      <c r="LNP1219" s="242" t="s">
        <v>25</v>
      </c>
      <c r="LNQ1219" s="243">
        <v>7</v>
      </c>
      <c r="LNR1219" s="243">
        <v>2</v>
      </c>
      <c r="LNS1219" s="244" t="s">
        <v>236</v>
      </c>
      <c r="LNT1219" s="245">
        <v>119</v>
      </c>
      <c r="LNU1219" s="246">
        <v>213</v>
      </c>
      <c r="LNV1219" s="247" t="e">
        <f>LNV1252+LNV1278+LNV1309+LNV1325+LNV1347+LNV1379+LNV1395+LNV1416+LNV1436+LNV1486+#REF!+LNV1502+#REF!+#REF!+#REF!</f>
        <v>#REF!</v>
      </c>
      <c r="LNW1219" s="241" t="s">
        <v>38</v>
      </c>
      <c r="LNX1219" s="242" t="s">
        <v>25</v>
      </c>
      <c r="LNY1219" s="243">
        <v>7</v>
      </c>
      <c r="LNZ1219" s="243">
        <v>2</v>
      </c>
      <c r="LOA1219" s="244" t="s">
        <v>236</v>
      </c>
      <c r="LOB1219" s="245">
        <v>119</v>
      </c>
      <c r="LOC1219" s="246">
        <v>213</v>
      </c>
      <c r="LOD1219" s="247" t="e">
        <f>LOD1252+LOD1278+LOD1309+LOD1325+LOD1347+LOD1379+LOD1395+LOD1416+LOD1436+LOD1486+#REF!+LOD1502+#REF!+#REF!+#REF!</f>
        <v>#REF!</v>
      </c>
      <c r="LOE1219" s="241" t="s">
        <v>38</v>
      </c>
      <c r="LOF1219" s="242" t="s">
        <v>25</v>
      </c>
      <c r="LOG1219" s="243">
        <v>7</v>
      </c>
      <c r="LOH1219" s="243">
        <v>2</v>
      </c>
      <c r="LOI1219" s="244" t="s">
        <v>236</v>
      </c>
      <c r="LOJ1219" s="245">
        <v>119</v>
      </c>
      <c r="LOK1219" s="246">
        <v>213</v>
      </c>
      <c r="LOL1219" s="247" t="e">
        <f>LOL1252+LOL1278+LOL1309+LOL1325+LOL1347+LOL1379+LOL1395+LOL1416+LOL1436+LOL1486+#REF!+LOL1502+#REF!+#REF!+#REF!</f>
        <v>#REF!</v>
      </c>
      <c r="LOM1219" s="241" t="s">
        <v>38</v>
      </c>
      <c r="LON1219" s="242" t="s">
        <v>25</v>
      </c>
      <c r="LOO1219" s="243">
        <v>7</v>
      </c>
      <c r="LOP1219" s="243">
        <v>2</v>
      </c>
      <c r="LOQ1219" s="244" t="s">
        <v>236</v>
      </c>
      <c r="LOR1219" s="245">
        <v>119</v>
      </c>
      <c r="LOS1219" s="246">
        <v>213</v>
      </c>
      <c r="LOT1219" s="247" t="e">
        <f>LOT1252+LOT1278+LOT1309+LOT1325+LOT1347+LOT1379+LOT1395+LOT1416+LOT1436+LOT1486+#REF!+LOT1502+#REF!+#REF!+#REF!</f>
        <v>#REF!</v>
      </c>
      <c r="LOU1219" s="241" t="s">
        <v>38</v>
      </c>
      <c r="LOV1219" s="242" t="s">
        <v>25</v>
      </c>
      <c r="LOW1219" s="243">
        <v>7</v>
      </c>
      <c r="LOX1219" s="243">
        <v>2</v>
      </c>
      <c r="LOY1219" s="244" t="s">
        <v>236</v>
      </c>
      <c r="LOZ1219" s="245">
        <v>119</v>
      </c>
      <c r="LPA1219" s="246">
        <v>213</v>
      </c>
      <c r="LPB1219" s="247" t="e">
        <f>LPB1252+LPB1278+LPB1309+LPB1325+LPB1347+LPB1379+LPB1395+LPB1416+LPB1436+LPB1486+#REF!+LPB1502+#REF!+#REF!+#REF!</f>
        <v>#REF!</v>
      </c>
      <c r="LPC1219" s="241" t="s">
        <v>38</v>
      </c>
      <c r="LPD1219" s="242" t="s">
        <v>25</v>
      </c>
      <c r="LPE1219" s="243">
        <v>7</v>
      </c>
      <c r="LPF1219" s="243">
        <v>2</v>
      </c>
      <c r="LPG1219" s="244" t="s">
        <v>236</v>
      </c>
      <c r="LPH1219" s="245">
        <v>119</v>
      </c>
      <c r="LPI1219" s="246">
        <v>213</v>
      </c>
      <c r="LPJ1219" s="247" t="e">
        <f>LPJ1252+LPJ1278+LPJ1309+LPJ1325+LPJ1347+LPJ1379+LPJ1395+LPJ1416+LPJ1436+LPJ1486+#REF!+LPJ1502+#REF!+#REF!+#REF!</f>
        <v>#REF!</v>
      </c>
      <c r="LPK1219" s="241" t="s">
        <v>38</v>
      </c>
      <c r="LPL1219" s="242" t="s">
        <v>25</v>
      </c>
      <c r="LPM1219" s="243">
        <v>7</v>
      </c>
      <c r="LPN1219" s="243">
        <v>2</v>
      </c>
      <c r="LPO1219" s="244" t="s">
        <v>236</v>
      </c>
      <c r="LPP1219" s="245">
        <v>119</v>
      </c>
      <c r="LPQ1219" s="246">
        <v>213</v>
      </c>
      <c r="LPR1219" s="247" t="e">
        <f>LPR1252+LPR1278+LPR1309+LPR1325+LPR1347+LPR1379+LPR1395+LPR1416+LPR1436+LPR1486+#REF!+LPR1502+#REF!+#REF!+#REF!</f>
        <v>#REF!</v>
      </c>
      <c r="LPS1219" s="241" t="s">
        <v>38</v>
      </c>
      <c r="LPT1219" s="242" t="s">
        <v>25</v>
      </c>
      <c r="LPU1219" s="243">
        <v>7</v>
      </c>
      <c r="LPV1219" s="243">
        <v>2</v>
      </c>
      <c r="LPW1219" s="244" t="s">
        <v>236</v>
      </c>
      <c r="LPX1219" s="245">
        <v>119</v>
      </c>
      <c r="LPY1219" s="246">
        <v>213</v>
      </c>
      <c r="LPZ1219" s="247" t="e">
        <f>LPZ1252+LPZ1278+LPZ1309+LPZ1325+LPZ1347+LPZ1379+LPZ1395+LPZ1416+LPZ1436+LPZ1486+#REF!+LPZ1502+#REF!+#REF!+#REF!</f>
        <v>#REF!</v>
      </c>
      <c r="LQA1219" s="241" t="s">
        <v>38</v>
      </c>
      <c r="LQB1219" s="242" t="s">
        <v>25</v>
      </c>
      <c r="LQC1219" s="243">
        <v>7</v>
      </c>
      <c r="LQD1219" s="243">
        <v>2</v>
      </c>
      <c r="LQE1219" s="244" t="s">
        <v>236</v>
      </c>
      <c r="LQF1219" s="245">
        <v>119</v>
      </c>
      <c r="LQG1219" s="246">
        <v>213</v>
      </c>
      <c r="LQH1219" s="247" t="e">
        <f>LQH1252+LQH1278+LQH1309+LQH1325+LQH1347+LQH1379+LQH1395+LQH1416+LQH1436+LQH1486+#REF!+LQH1502+#REF!+#REF!+#REF!</f>
        <v>#REF!</v>
      </c>
      <c r="LQI1219" s="241" t="s">
        <v>38</v>
      </c>
      <c r="LQJ1219" s="242" t="s">
        <v>25</v>
      </c>
      <c r="LQK1219" s="243">
        <v>7</v>
      </c>
      <c r="LQL1219" s="243">
        <v>2</v>
      </c>
      <c r="LQM1219" s="244" t="s">
        <v>236</v>
      </c>
      <c r="LQN1219" s="245">
        <v>119</v>
      </c>
      <c r="LQO1219" s="246">
        <v>213</v>
      </c>
      <c r="LQP1219" s="247" t="e">
        <f>LQP1252+LQP1278+LQP1309+LQP1325+LQP1347+LQP1379+LQP1395+LQP1416+LQP1436+LQP1486+#REF!+LQP1502+#REF!+#REF!+#REF!</f>
        <v>#REF!</v>
      </c>
      <c r="LQQ1219" s="241" t="s">
        <v>38</v>
      </c>
      <c r="LQR1219" s="242" t="s">
        <v>25</v>
      </c>
      <c r="LQS1219" s="243">
        <v>7</v>
      </c>
      <c r="LQT1219" s="243">
        <v>2</v>
      </c>
      <c r="LQU1219" s="244" t="s">
        <v>236</v>
      </c>
      <c r="LQV1219" s="245">
        <v>119</v>
      </c>
      <c r="LQW1219" s="246">
        <v>213</v>
      </c>
      <c r="LQX1219" s="247" t="e">
        <f>LQX1252+LQX1278+LQX1309+LQX1325+LQX1347+LQX1379+LQX1395+LQX1416+LQX1436+LQX1486+#REF!+LQX1502+#REF!+#REF!+#REF!</f>
        <v>#REF!</v>
      </c>
      <c r="LQY1219" s="241" t="s">
        <v>38</v>
      </c>
      <c r="LQZ1219" s="242" t="s">
        <v>25</v>
      </c>
      <c r="LRA1219" s="243">
        <v>7</v>
      </c>
      <c r="LRB1219" s="243">
        <v>2</v>
      </c>
      <c r="LRC1219" s="244" t="s">
        <v>236</v>
      </c>
      <c r="LRD1219" s="245">
        <v>119</v>
      </c>
      <c r="LRE1219" s="246">
        <v>213</v>
      </c>
      <c r="LRF1219" s="247" t="e">
        <f>LRF1252+LRF1278+LRF1309+LRF1325+LRF1347+LRF1379+LRF1395+LRF1416+LRF1436+LRF1486+#REF!+LRF1502+#REF!+#REF!+#REF!</f>
        <v>#REF!</v>
      </c>
      <c r="LRG1219" s="241" t="s">
        <v>38</v>
      </c>
      <c r="LRH1219" s="242" t="s">
        <v>25</v>
      </c>
      <c r="LRI1219" s="243">
        <v>7</v>
      </c>
      <c r="LRJ1219" s="243">
        <v>2</v>
      </c>
      <c r="LRK1219" s="244" t="s">
        <v>236</v>
      </c>
      <c r="LRL1219" s="245">
        <v>119</v>
      </c>
      <c r="LRM1219" s="246">
        <v>213</v>
      </c>
      <c r="LRN1219" s="247" t="e">
        <f>LRN1252+LRN1278+LRN1309+LRN1325+LRN1347+LRN1379+LRN1395+LRN1416+LRN1436+LRN1486+#REF!+LRN1502+#REF!+#REF!+#REF!</f>
        <v>#REF!</v>
      </c>
      <c r="LRO1219" s="241" t="s">
        <v>38</v>
      </c>
      <c r="LRP1219" s="242" t="s">
        <v>25</v>
      </c>
      <c r="LRQ1219" s="243">
        <v>7</v>
      </c>
      <c r="LRR1219" s="243">
        <v>2</v>
      </c>
      <c r="LRS1219" s="244" t="s">
        <v>236</v>
      </c>
      <c r="LRT1219" s="245">
        <v>119</v>
      </c>
      <c r="LRU1219" s="246">
        <v>213</v>
      </c>
      <c r="LRV1219" s="247" t="e">
        <f>LRV1252+LRV1278+LRV1309+LRV1325+LRV1347+LRV1379+LRV1395+LRV1416+LRV1436+LRV1486+#REF!+LRV1502+#REF!+#REF!+#REF!</f>
        <v>#REF!</v>
      </c>
      <c r="LRW1219" s="241" t="s">
        <v>38</v>
      </c>
      <c r="LRX1219" s="242" t="s">
        <v>25</v>
      </c>
      <c r="LRY1219" s="243">
        <v>7</v>
      </c>
      <c r="LRZ1219" s="243">
        <v>2</v>
      </c>
      <c r="LSA1219" s="244" t="s">
        <v>236</v>
      </c>
      <c r="LSB1219" s="245">
        <v>119</v>
      </c>
      <c r="LSC1219" s="246">
        <v>213</v>
      </c>
      <c r="LSD1219" s="247" t="e">
        <f>LSD1252+LSD1278+LSD1309+LSD1325+LSD1347+LSD1379+LSD1395+LSD1416+LSD1436+LSD1486+#REF!+LSD1502+#REF!+#REF!+#REF!</f>
        <v>#REF!</v>
      </c>
      <c r="LSE1219" s="241" t="s">
        <v>38</v>
      </c>
      <c r="LSF1219" s="242" t="s">
        <v>25</v>
      </c>
      <c r="LSG1219" s="243">
        <v>7</v>
      </c>
      <c r="LSH1219" s="243">
        <v>2</v>
      </c>
      <c r="LSI1219" s="244" t="s">
        <v>236</v>
      </c>
      <c r="LSJ1219" s="245">
        <v>119</v>
      </c>
      <c r="LSK1219" s="246">
        <v>213</v>
      </c>
      <c r="LSL1219" s="247" t="e">
        <f>LSL1252+LSL1278+LSL1309+LSL1325+LSL1347+LSL1379+LSL1395+LSL1416+LSL1436+LSL1486+#REF!+LSL1502+#REF!+#REF!+#REF!</f>
        <v>#REF!</v>
      </c>
      <c r="LSM1219" s="241" t="s">
        <v>38</v>
      </c>
      <c r="LSN1219" s="242" t="s">
        <v>25</v>
      </c>
      <c r="LSO1219" s="243">
        <v>7</v>
      </c>
      <c r="LSP1219" s="243">
        <v>2</v>
      </c>
      <c r="LSQ1219" s="244" t="s">
        <v>236</v>
      </c>
      <c r="LSR1219" s="245">
        <v>119</v>
      </c>
      <c r="LSS1219" s="246">
        <v>213</v>
      </c>
      <c r="LST1219" s="247" t="e">
        <f>LST1252+LST1278+LST1309+LST1325+LST1347+LST1379+LST1395+LST1416+LST1436+LST1486+#REF!+LST1502+#REF!+#REF!+#REF!</f>
        <v>#REF!</v>
      </c>
      <c r="LSU1219" s="241" t="s">
        <v>38</v>
      </c>
      <c r="LSV1219" s="242" t="s">
        <v>25</v>
      </c>
      <c r="LSW1219" s="243">
        <v>7</v>
      </c>
      <c r="LSX1219" s="243">
        <v>2</v>
      </c>
      <c r="LSY1219" s="244" t="s">
        <v>236</v>
      </c>
      <c r="LSZ1219" s="245">
        <v>119</v>
      </c>
      <c r="LTA1219" s="246">
        <v>213</v>
      </c>
      <c r="LTB1219" s="247" t="e">
        <f>LTB1252+LTB1278+LTB1309+LTB1325+LTB1347+LTB1379+LTB1395+LTB1416+LTB1436+LTB1486+#REF!+LTB1502+#REF!+#REF!+#REF!</f>
        <v>#REF!</v>
      </c>
      <c r="LTC1219" s="241" t="s">
        <v>38</v>
      </c>
      <c r="LTD1219" s="242" t="s">
        <v>25</v>
      </c>
      <c r="LTE1219" s="243">
        <v>7</v>
      </c>
      <c r="LTF1219" s="243">
        <v>2</v>
      </c>
      <c r="LTG1219" s="244" t="s">
        <v>236</v>
      </c>
      <c r="LTH1219" s="245">
        <v>119</v>
      </c>
      <c r="LTI1219" s="246">
        <v>213</v>
      </c>
      <c r="LTJ1219" s="247" t="e">
        <f>LTJ1252+LTJ1278+LTJ1309+LTJ1325+LTJ1347+LTJ1379+LTJ1395+LTJ1416+LTJ1436+LTJ1486+#REF!+LTJ1502+#REF!+#REF!+#REF!</f>
        <v>#REF!</v>
      </c>
      <c r="LTK1219" s="241" t="s">
        <v>38</v>
      </c>
      <c r="LTL1219" s="242" t="s">
        <v>25</v>
      </c>
      <c r="LTM1219" s="243">
        <v>7</v>
      </c>
      <c r="LTN1219" s="243">
        <v>2</v>
      </c>
      <c r="LTO1219" s="244" t="s">
        <v>236</v>
      </c>
      <c r="LTP1219" s="245">
        <v>119</v>
      </c>
      <c r="LTQ1219" s="246">
        <v>213</v>
      </c>
      <c r="LTR1219" s="247" t="e">
        <f>LTR1252+LTR1278+LTR1309+LTR1325+LTR1347+LTR1379+LTR1395+LTR1416+LTR1436+LTR1486+#REF!+LTR1502+#REF!+#REF!+#REF!</f>
        <v>#REF!</v>
      </c>
      <c r="LTS1219" s="241" t="s">
        <v>38</v>
      </c>
      <c r="LTT1219" s="242" t="s">
        <v>25</v>
      </c>
      <c r="LTU1219" s="243">
        <v>7</v>
      </c>
      <c r="LTV1219" s="243">
        <v>2</v>
      </c>
      <c r="LTW1219" s="244" t="s">
        <v>236</v>
      </c>
      <c r="LTX1219" s="245">
        <v>119</v>
      </c>
      <c r="LTY1219" s="246">
        <v>213</v>
      </c>
      <c r="LTZ1219" s="247" t="e">
        <f>LTZ1252+LTZ1278+LTZ1309+LTZ1325+LTZ1347+LTZ1379+LTZ1395+LTZ1416+LTZ1436+LTZ1486+#REF!+LTZ1502+#REF!+#REF!+#REF!</f>
        <v>#REF!</v>
      </c>
      <c r="LUA1219" s="241" t="s">
        <v>38</v>
      </c>
      <c r="LUB1219" s="242" t="s">
        <v>25</v>
      </c>
      <c r="LUC1219" s="243">
        <v>7</v>
      </c>
      <c r="LUD1219" s="243">
        <v>2</v>
      </c>
      <c r="LUE1219" s="244" t="s">
        <v>236</v>
      </c>
      <c r="LUF1219" s="245">
        <v>119</v>
      </c>
      <c r="LUG1219" s="246">
        <v>213</v>
      </c>
      <c r="LUH1219" s="247" t="e">
        <f>LUH1252+LUH1278+LUH1309+LUH1325+LUH1347+LUH1379+LUH1395+LUH1416+LUH1436+LUH1486+#REF!+LUH1502+#REF!+#REF!+#REF!</f>
        <v>#REF!</v>
      </c>
      <c r="LUI1219" s="241" t="s">
        <v>38</v>
      </c>
      <c r="LUJ1219" s="242" t="s">
        <v>25</v>
      </c>
      <c r="LUK1219" s="243">
        <v>7</v>
      </c>
      <c r="LUL1219" s="243">
        <v>2</v>
      </c>
      <c r="LUM1219" s="244" t="s">
        <v>236</v>
      </c>
      <c r="LUN1219" s="245">
        <v>119</v>
      </c>
      <c r="LUO1219" s="246">
        <v>213</v>
      </c>
      <c r="LUP1219" s="247" t="e">
        <f>LUP1252+LUP1278+LUP1309+LUP1325+LUP1347+LUP1379+LUP1395+LUP1416+LUP1436+LUP1486+#REF!+LUP1502+#REF!+#REF!+#REF!</f>
        <v>#REF!</v>
      </c>
      <c r="LUQ1219" s="241" t="s">
        <v>38</v>
      </c>
      <c r="LUR1219" s="242" t="s">
        <v>25</v>
      </c>
      <c r="LUS1219" s="243">
        <v>7</v>
      </c>
      <c r="LUT1219" s="243">
        <v>2</v>
      </c>
      <c r="LUU1219" s="244" t="s">
        <v>236</v>
      </c>
      <c r="LUV1219" s="245">
        <v>119</v>
      </c>
      <c r="LUW1219" s="246">
        <v>213</v>
      </c>
      <c r="LUX1219" s="247" t="e">
        <f>LUX1252+LUX1278+LUX1309+LUX1325+LUX1347+LUX1379+LUX1395+LUX1416+LUX1436+LUX1486+#REF!+LUX1502+#REF!+#REF!+#REF!</f>
        <v>#REF!</v>
      </c>
      <c r="LUY1219" s="241" t="s">
        <v>38</v>
      </c>
      <c r="LUZ1219" s="242" t="s">
        <v>25</v>
      </c>
      <c r="LVA1219" s="243">
        <v>7</v>
      </c>
      <c r="LVB1219" s="243">
        <v>2</v>
      </c>
      <c r="LVC1219" s="244" t="s">
        <v>236</v>
      </c>
      <c r="LVD1219" s="245">
        <v>119</v>
      </c>
      <c r="LVE1219" s="246">
        <v>213</v>
      </c>
      <c r="LVF1219" s="247" t="e">
        <f>LVF1252+LVF1278+LVF1309+LVF1325+LVF1347+LVF1379+LVF1395+LVF1416+LVF1436+LVF1486+#REF!+LVF1502+#REF!+#REF!+#REF!</f>
        <v>#REF!</v>
      </c>
      <c r="LVG1219" s="241" t="s">
        <v>38</v>
      </c>
      <c r="LVH1219" s="242" t="s">
        <v>25</v>
      </c>
      <c r="LVI1219" s="243">
        <v>7</v>
      </c>
      <c r="LVJ1219" s="243">
        <v>2</v>
      </c>
      <c r="LVK1219" s="244" t="s">
        <v>236</v>
      </c>
      <c r="LVL1219" s="245">
        <v>119</v>
      </c>
      <c r="LVM1219" s="246">
        <v>213</v>
      </c>
      <c r="LVN1219" s="247" t="e">
        <f>LVN1252+LVN1278+LVN1309+LVN1325+LVN1347+LVN1379+LVN1395+LVN1416+LVN1436+LVN1486+#REF!+LVN1502+#REF!+#REF!+#REF!</f>
        <v>#REF!</v>
      </c>
      <c r="LVO1219" s="241" t="s">
        <v>38</v>
      </c>
      <c r="LVP1219" s="242" t="s">
        <v>25</v>
      </c>
      <c r="LVQ1219" s="243">
        <v>7</v>
      </c>
      <c r="LVR1219" s="243">
        <v>2</v>
      </c>
      <c r="LVS1219" s="244" t="s">
        <v>236</v>
      </c>
      <c r="LVT1219" s="245">
        <v>119</v>
      </c>
      <c r="LVU1219" s="246">
        <v>213</v>
      </c>
      <c r="LVV1219" s="247" t="e">
        <f>LVV1252+LVV1278+LVV1309+LVV1325+LVV1347+LVV1379+LVV1395+LVV1416+LVV1436+LVV1486+#REF!+LVV1502+#REF!+#REF!+#REF!</f>
        <v>#REF!</v>
      </c>
      <c r="LVW1219" s="241" t="s">
        <v>38</v>
      </c>
      <c r="LVX1219" s="242" t="s">
        <v>25</v>
      </c>
      <c r="LVY1219" s="243">
        <v>7</v>
      </c>
      <c r="LVZ1219" s="243">
        <v>2</v>
      </c>
      <c r="LWA1219" s="244" t="s">
        <v>236</v>
      </c>
      <c r="LWB1219" s="245">
        <v>119</v>
      </c>
      <c r="LWC1219" s="246">
        <v>213</v>
      </c>
      <c r="LWD1219" s="247" t="e">
        <f>LWD1252+LWD1278+LWD1309+LWD1325+LWD1347+LWD1379+LWD1395+LWD1416+LWD1436+LWD1486+#REF!+LWD1502+#REF!+#REF!+#REF!</f>
        <v>#REF!</v>
      </c>
      <c r="LWE1219" s="241" t="s">
        <v>38</v>
      </c>
      <c r="LWF1219" s="242" t="s">
        <v>25</v>
      </c>
      <c r="LWG1219" s="243">
        <v>7</v>
      </c>
      <c r="LWH1219" s="243">
        <v>2</v>
      </c>
      <c r="LWI1219" s="244" t="s">
        <v>236</v>
      </c>
      <c r="LWJ1219" s="245">
        <v>119</v>
      </c>
      <c r="LWK1219" s="246">
        <v>213</v>
      </c>
      <c r="LWL1219" s="247" t="e">
        <f>LWL1252+LWL1278+LWL1309+LWL1325+LWL1347+LWL1379+LWL1395+LWL1416+LWL1436+LWL1486+#REF!+LWL1502+#REF!+#REF!+#REF!</f>
        <v>#REF!</v>
      </c>
      <c r="LWM1219" s="241" t="s">
        <v>38</v>
      </c>
      <c r="LWN1219" s="242" t="s">
        <v>25</v>
      </c>
      <c r="LWO1219" s="243">
        <v>7</v>
      </c>
      <c r="LWP1219" s="243">
        <v>2</v>
      </c>
      <c r="LWQ1219" s="244" t="s">
        <v>236</v>
      </c>
      <c r="LWR1219" s="245">
        <v>119</v>
      </c>
      <c r="LWS1219" s="246">
        <v>213</v>
      </c>
      <c r="LWT1219" s="247" t="e">
        <f>LWT1252+LWT1278+LWT1309+LWT1325+LWT1347+LWT1379+LWT1395+LWT1416+LWT1436+LWT1486+#REF!+LWT1502+#REF!+#REF!+#REF!</f>
        <v>#REF!</v>
      </c>
      <c r="LWU1219" s="241" t="s">
        <v>38</v>
      </c>
      <c r="LWV1219" s="242" t="s">
        <v>25</v>
      </c>
      <c r="LWW1219" s="243">
        <v>7</v>
      </c>
      <c r="LWX1219" s="243">
        <v>2</v>
      </c>
      <c r="LWY1219" s="244" t="s">
        <v>236</v>
      </c>
      <c r="LWZ1219" s="245">
        <v>119</v>
      </c>
      <c r="LXA1219" s="246">
        <v>213</v>
      </c>
      <c r="LXB1219" s="247" t="e">
        <f>LXB1252+LXB1278+LXB1309+LXB1325+LXB1347+LXB1379+LXB1395+LXB1416+LXB1436+LXB1486+#REF!+LXB1502+#REF!+#REF!+#REF!</f>
        <v>#REF!</v>
      </c>
      <c r="LXC1219" s="241" t="s">
        <v>38</v>
      </c>
      <c r="LXD1219" s="242" t="s">
        <v>25</v>
      </c>
      <c r="LXE1219" s="243">
        <v>7</v>
      </c>
      <c r="LXF1219" s="243">
        <v>2</v>
      </c>
      <c r="LXG1219" s="244" t="s">
        <v>236</v>
      </c>
      <c r="LXH1219" s="245">
        <v>119</v>
      </c>
      <c r="LXI1219" s="246">
        <v>213</v>
      </c>
      <c r="LXJ1219" s="247" t="e">
        <f>LXJ1252+LXJ1278+LXJ1309+LXJ1325+LXJ1347+LXJ1379+LXJ1395+LXJ1416+LXJ1436+LXJ1486+#REF!+LXJ1502+#REF!+#REF!+#REF!</f>
        <v>#REF!</v>
      </c>
      <c r="LXK1219" s="241" t="s">
        <v>38</v>
      </c>
      <c r="LXL1219" s="242" t="s">
        <v>25</v>
      </c>
      <c r="LXM1219" s="243">
        <v>7</v>
      </c>
      <c r="LXN1219" s="243">
        <v>2</v>
      </c>
      <c r="LXO1219" s="244" t="s">
        <v>236</v>
      </c>
      <c r="LXP1219" s="245">
        <v>119</v>
      </c>
      <c r="LXQ1219" s="246">
        <v>213</v>
      </c>
      <c r="LXR1219" s="247" t="e">
        <f>LXR1252+LXR1278+LXR1309+LXR1325+LXR1347+LXR1379+LXR1395+LXR1416+LXR1436+LXR1486+#REF!+LXR1502+#REF!+#REF!+#REF!</f>
        <v>#REF!</v>
      </c>
      <c r="LXS1219" s="241" t="s">
        <v>38</v>
      </c>
      <c r="LXT1219" s="242" t="s">
        <v>25</v>
      </c>
      <c r="LXU1219" s="243">
        <v>7</v>
      </c>
      <c r="LXV1219" s="243">
        <v>2</v>
      </c>
      <c r="LXW1219" s="244" t="s">
        <v>236</v>
      </c>
      <c r="LXX1219" s="245">
        <v>119</v>
      </c>
      <c r="LXY1219" s="246">
        <v>213</v>
      </c>
      <c r="LXZ1219" s="247" t="e">
        <f>LXZ1252+LXZ1278+LXZ1309+LXZ1325+LXZ1347+LXZ1379+LXZ1395+LXZ1416+LXZ1436+LXZ1486+#REF!+LXZ1502+#REF!+#REF!+#REF!</f>
        <v>#REF!</v>
      </c>
      <c r="LYA1219" s="241" t="s">
        <v>38</v>
      </c>
      <c r="LYB1219" s="242" t="s">
        <v>25</v>
      </c>
      <c r="LYC1219" s="243">
        <v>7</v>
      </c>
      <c r="LYD1219" s="243">
        <v>2</v>
      </c>
      <c r="LYE1219" s="244" t="s">
        <v>236</v>
      </c>
      <c r="LYF1219" s="245">
        <v>119</v>
      </c>
      <c r="LYG1219" s="246">
        <v>213</v>
      </c>
      <c r="LYH1219" s="247" t="e">
        <f>LYH1252+LYH1278+LYH1309+LYH1325+LYH1347+LYH1379+LYH1395+LYH1416+LYH1436+LYH1486+#REF!+LYH1502+#REF!+#REF!+#REF!</f>
        <v>#REF!</v>
      </c>
      <c r="LYI1219" s="241" t="s">
        <v>38</v>
      </c>
      <c r="LYJ1219" s="242" t="s">
        <v>25</v>
      </c>
      <c r="LYK1219" s="243">
        <v>7</v>
      </c>
      <c r="LYL1219" s="243">
        <v>2</v>
      </c>
      <c r="LYM1219" s="244" t="s">
        <v>236</v>
      </c>
      <c r="LYN1219" s="245">
        <v>119</v>
      </c>
      <c r="LYO1219" s="246">
        <v>213</v>
      </c>
      <c r="LYP1219" s="247" t="e">
        <f>LYP1252+LYP1278+LYP1309+LYP1325+LYP1347+LYP1379+LYP1395+LYP1416+LYP1436+LYP1486+#REF!+LYP1502+#REF!+#REF!+#REF!</f>
        <v>#REF!</v>
      </c>
      <c r="LYQ1219" s="241" t="s">
        <v>38</v>
      </c>
      <c r="LYR1219" s="242" t="s">
        <v>25</v>
      </c>
      <c r="LYS1219" s="243">
        <v>7</v>
      </c>
      <c r="LYT1219" s="243">
        <v>2</v>
      </c>
      <c r="LYU1219" s="244" t="s">
        <v>236</v>
      </c>
      <c r="LYV1219" s="245">
        <v>119</v>
      </c>
      <c r="LYW1219" s="246">
        <v>213</v>
      </c>
      <c r="LYX1219" s="247" t="e">
        <f>LYX1252+LYX1278+LYX1309+LYX1325+LYX1347+LYX1379+LYX1395+LYX1416+LYX1436+LYX1486+#REF!+LYX1502+#REF!+#REF!+#REF!</f>
        <v>#REF!</v>
      </c>
      <c r="LYY1219" s="241" t="s">
        <v>38</v>
      </c>
      <c r="LYZ1219" s="242" t="s">
        <v>25</v>
      </c>
      <c r="LZA1219" s="243">
        <v>7</v>
      </c>
      <c r="LZB1219" s="243">
        <v>2</v>
      </c>
      <c r="LZC1219" s="244" t="s">
        <v>236</v>
      </c>
      <c r="LZD1219" s="245">
        <v>119</v>
      </c>
      <c r="LZE1219" s="246">
        <v>213</v>
      </c>
      <c r="LZF1219" s="247" t="e">
        <f>LZF1252+LZF1278+LZF1309+LZF1325+LZF1347+LZF1379+LZF1395+LZF1416+LZF1436+LZF1486+#REF!+LZF1502+#REF!+#REF!+#REF!</f>
        <v>#REF!</v>
      </c>
      <c r="LZG1219" s="241" t="s">
        <v>38</v>
      </c>
      <c r="LZH1219" s="242" t="s">
        <v>25</v>
      </c>
      <c r="LZI1219" s="243">
        <v>7</v>
      </c>
      <c r="LZJ1219" s="243">
        <v>2</v>
      </c>
      <c r="LZK1219" s="244" t="s">
        <v>236</v>
      </c>
      <c r="LZL1219" s="245">
        <v>119</v>
      </c>
      <c r="LZM1219" s="246">
        <v>213</v>
      </c>
      <c r="LZN1219" s="247" t="e">
        <f>LZN1252+LZN1278+LZN1309+LZN1325+LZN1347+LZN1379+LZN1395+LZN1416+LZN1436+LZN1486+#REF!+LZN1502+#REF!+#REF!+#REF!</f>
        <v>#REF!</v>
      </c>
      <c r="LZO1219" s="241" t="s">
        <v>38</v>
      </c>
      <c r="LZP1219" s="242" t="s">
        <v>25</v>
      </c>
      <c r="LZQ1219" s="243">
        <v>7</v>
      </c>
      <c r="LZR1219" s="243">
        <v>2</v>
      </c>
      <c r="LZS1219" s="244" t="s">
        <v>236</v>
      </c>
      <c r="LZT1219" s="245">
        <v>119</v>
      </c>
      <c r="LZU1219" s="246">
        <v>213</v>
      </c>
      <c r="LZV1219" s="247" t="e">
        <f>LZV1252+LZV1278+LZV1309+LZV1325+LZV1347+LZV1379+LZV1395+LZV1416+LZV1436+LZV1486+#REF!+LZV1502+#REF!+#REF!+#REF!</f>
        <v>#REF!</v>
      </c>
      <c r="LZW1219" s="241" t="s">
        <v>38</v>
      </c>
      <c r="LZX1219" s="242" t="s">
        <v>25</v>
      </c>
      <c r="LZY1219" s="243">
        <v>7</v>
      </c>
      <c r="LZZ1219" s="243">
        <v>2</v>
      </c>
      <c r="MAA1219" s="244" t="s">
        <v>236</v>
      </c>
      <c r="MAB1219" s="245">
        <v>119</v>
      </c>
      <c r="MAC1219" s="246">
        <v>213</v>
      </c>
      <c r="MAD1219" s="247" t="e">
        <f>MAD1252+MAD1278+MAD1309+MAD1325+MAD1347+MAD1379+MAD1395+MAD1416+MAD1436+MAD1486+#REF!+MAD1502+#REF!+#REF!+#REF!</f>
        <v>#REF!</v>
      </c>
      <c r="MAE1219" s="241" t="s">
        <v>38</v>
      </c>
      <c r="MAF1219" s="242" t="s">
        <v>25</v>
      </c>
      <c r="MAG1219" s="243">
        <v>7</v>
      </c>
      <c r="MAH1219" s="243">
        <v>2</v>
      </c>
      <c r="MAI1219" s="244" t="s">
        <v>236</v>
      </c>
      <c r="MAJ1219" s="245">
        <v>119</v>
      </c>
      <c r="MAK1219" s="246">
        <v>213</v>
      </c>
      <c r="MAL1219" s="247" t="e">
        <f>MAL1252+MAL1278+MAL1309+MAL1325+MAL1347+MAL1379+MAL1395+MAL1416+MAL1436+MAL1486+#REF!+MAL1502+#REF!+#REF!+#REF!</f>
        <v>#REF!</v>
      </c>
      <c r="MAM1219" s="241" t="s">
        <v>38</v>
      </c>
      <c r="MAN1219" s="242" t="s">
        <v>25</v>
      </c>
      <c r="MAO1219" s="243">
        <v>7</v>
      </c>
      <c r="MAP1219" s="243">
        <v>2</v>
      </c>
      <c r="MAQ1219" s="244" t="s">
        <v>236</v>
      </c>
      <c r="MAR1219" s="245">
        <v>119</v>
      </c>
      <c r="MAS1219" s="246">
        <v>213</v>
      </c>
      <c r="MAT1219" s="247" t="e">
        <f>MAT1252+MAT1278+MAT1309+MAT1325+MAT1347+MAT1379+MAT1395+MAT1416+MAT1436+MAT1486+#REF!+MAT1502+#REF!+#REF!+#REF!</f>
        <v>#REF!</v>
      </c>
      <c r="MAU1219" s="241" t="s">
        <v>38</v>
      </c>
      <c r="MAV1219" s="242" t="s">
        <v>25</v>
      </c>
      <c r="MAW1219" s="243">
        <v>7</v>
      </c>
      <c r="MAX1219" s="243">
        <v>2</v>
      </c>
      <c r="MAY1219" s="244" t="s">
        <v>236</v>
      </c>
      <c r="MAZ1219" s="245">
        <v>119</v>
      </c>
      <c r="MBA1219" s="246">
        <v>213</v>
      </c>
      <c r="MBB1219" s="247" t="e">
        <f>MBB1252+MBB1278+MBB1309+MBB1325+MBB1347+MBB1379+MBB1395+MBB1416+MBB1436+MBB1486+#REF!+MBB1502+#REF!+#REF!+#REF!</f>
        <v>#REF!</v>
      </c>
      <c r="MBC1219" s="241" t="s">
        <v>38</v>
      </c>
      <c r="MBD1219" s="242" t="s">
        <v>25</v>
      </c>
      <c r="MBE1219" s="243">
        <v>7</v>
      </c>
      <c r="MBF1219" s="243">
        <v>2</v>
      </c>
      <c r="MBG1219" s="244" t="s">
        <v>236</v>
      </c>
      <c r="MBH1219" s="245">
        <v>119</v>
      </c>
      <c r="MBI1219" s="246">
        <v>213</v>
      </c>
      <c r="MBJ1219" s="247" t="e">
        <f>MBJ1252+MBJ1278+MBJ1309+MBJ1325+MBJ1347+MBJ1379+MBJ1395+MBJ1416+MBJ1436+MBJ1486+#REF!+MBJ1502+#REF!+#REF!+#REF!</f>
        <v>#REF!</v>
      </c>
      <c r="MBK1219" s="241" t="s">
        <v>38</v>
      </c>
      <c r="MBL1219" s="242" t="s">
        <v>25</v>
      </c>
      <c r="MBM1219" s="243">
        <v>7</v>
      </c>
      <c r="MBN1219" s="243">
        <v>2</v>
      </c>
      <c r="MBO1219" s="244" t="s">
        <v>236</v>
      </c>
      <c r="MBP1219" s="245">
        <v>119</v>
      </c>
      <c r="MBQ1219" s="246">
        <v>213</v>
      </c>
      <c r="MBR1219" s="247" t="e">
        <f>MBR1252+MBR1278+MBR1309+MBR1325+MBR1347+MBR1379+MBR1395+MBR1416+MBR1436+MBR1486+#REF!+MBR1502+#REF!+#REF!+#REF!</f>
        <v>#REF!</v>
      </c>
      <c r="MBS1219" s="241" t="s">
        <v>38</v>
      </c>
      <c r="MBT1219" s="242" t="s">
        <v>25</v>
      </c>
      <c r="MBU1219" s="243">
        <v>7</v>
      </c>
      <c r="MBV1219" s="243">
        <v>2</v>
      </c>
      <c r="MBW1219" s="244" t="s">
        <v>236</v>
      </c>
      <c r="MBX1219" s="245">
        <v>119</v>
      </c>
      <c r="MBY1219" s="246">
        <v>213</v>
      </c>
      <c r="MBZ1219" s="247" t="e">
        <f>MBZ1252+MBZ1278+MBZ1309+MBZ1325+MBZ1347+MBZ1379+MBZ1395+MBZ1416+MBZ1436+MBZ1486+#REF!+MBZ1502+#REF!+#REF!+#REF!</f>
        <v>#REF!</v>
      </c>
      <c r="MCA1219" s="241" t="s">
        <v>38</v>
      </c>
      <c r="MCB1219" s="242" t="s">
        <v>25</v>
      </c>
      <c r="MCC1219" s="243">
        <v>7</v>
      </c>
      <c r="MCD1219" s="243">
        <v>2</v>
      </c>
      <c r="MCE1219" s="244" t="s">
        <v>236</v>
      </c>
      <c r="MCF1219" s="245">
        <v>119</v>
      </c>
      <c r="MCG1219" s="246">
        <v>213</v>
      </c>
      <c r="MCH1219" s="247" t="e">
        <f>MCH1252+MCH1278+MCH1309+MCH1325+MCH1347+MCH1379+MCH1395+MCH1416+MCH1436+MCH1486+#REF!+MCH1502+#REF!+#REF!+#REF!</f>
        <v>#REF!</v>
      </c>
      <c r="MCI1219" s="241" t="s">
        <v>38</v>
      </c>
      <c r="MCJ1219" s="242" t="s">
        <v>25</v>
      </c>
      <c r="MCK1219" s="243">
        <v>7</v>
      </c>
      <c r="MCL1219" s="243">
        <v>2</v>
      </c>
      <c r="MCM1219" s="244" t="s">
        <v>236</v>
      </c>
      <c r="MCN1219" s="245">
        <v>119</v>
      </c>
      <c r="MCO1219" s="246">
        <v>213</v>
      </c>
      <c r="MCP1219" s="247" t="e">
        <f>MCP1252+MCP1278+MCP1309+MCP1325+MCP1347+MCP1379+MCP1395+MCP1416+MCP1436+MCP1486+#REF!+MCP1502+#REF!+#REF!+#REF!</f>
        <v>#REF!</v>
      </c>
      <c r="MCQ1219" s="241" t="s">
        <v>38</v>
      </c>
      <c r="MCR1219" s="242" t="s">
        <v>25</v>
      </c>
      <c r="MCS1219" s="243">
        <v>7</v>
      </c>
      <c r="MCT1219" s="243">
        <v>2</v>
      </c>
      <c r="MCU1219" s="244" t="s">
        <v>236</v>
      </c>
      <c r="MCV1219" s="245">
        <v>119</v>
      </c>
      <c r="MCW1219" s="246">
        <v>213</v>
      </c>
      <c r="MCX1219" s="247" t="e">
        <f>MCX1252+MCX1278+MCX1309+MCX1325+MCX1347+MCX1379+MCX1395+MCX1416+MCX1436+MCX1486+#REF!+MCX1502+#REF!+#REF!+#REF!</f>
        <v>#REF!</v>
      </c>
      <c r="MCY1219" s="241" t="s">
        <v>38</v>
      </c>
      <c r="MCZ1219" s="242" t="s">
        <v>25</v>
      </c>
      <c r="MDA1219" s="243">
        <v>7</v>
      </c>
      <c r="MDB1219" s="243">
        <v>2</v>
      </c>
      <c r="MDC1219" s="244" t="s">
        <v>236</v>
      </c>
      <c r="MDD1219" s="245">
        <v>119</v>
      </c>
      <c r="MDE1219" s="246">
        <v>213</v>
      </c>
      <c r="MDF1219" s="247" t="e">
        <f>MDF1252+MDF1278+MDF1309+MDF1325+MDF1347+MDF1379+MDF1395+MDF1416+MDF1436+MDF1486+#REF!+MDF1502+#REF!+#REF!+#REF!</f>
        <v>#REF!</v>
      </c>
      <c r="MDG1219" s="241" t="s">
        <v>38</v>
      </c>
      <c r="MDH1219" s="242" t="s">
        <v>25</v>
      </c>
      <c r="MDI1219" s="243">
        <v>7</v>
      </c>
      <c r="MDJ1219" s="243">
        <v>2</v>
      </c>
      <c r="MDK1219" s="244" t="s">
        <v>236</v>
      </c>
      <c r="MDL1219" s="245">
        <v>119</v>
      </c>
      <c r="MDM1219" s="246">
        <v>213</v>
      </c>
      <c r="MDN1219" s="247" t="e">
        <f>MDN1252+MDN1278+MDN1309+MDN1325+MDN1347+MDN1379+MDN1395+MDN1416+MDN1436+MDN1486+#REF!+MDN1502+#REF!+#REF!+#REF!</f>
        <v>#REF!</v>
      </c>
      <c r="MDO1219" s="241" t="s">
        <v>38</v>
      </c>
      <c r="MDP1219" s="242" t="s">
        <v>25</v>
      </c>
      <c r="MDQ1219" s="243">
        <v>7</v>
      </c>
      <c r="MDR1219" s="243">
        <v>2</v>
      </c>
      <c r="MDS1219" s="244" t="s">
        <v>236</v>
      </c>
      <c r="MDT1219" s="245">
        <v>119</v>
      </c>
      <c r="MDU1219" s="246">
        <v>213</v>
      </c>
      <c r="MDV1219" s="247" t="e">
        <f>MDV1252+MDV1278+MDV1309+MDV1325+MDV1347+MDV1379+MDV1395+MDV1416+MDV1436+MDV1486+#REF!+MDV1502+#REF!+#REF!+#REF!</f>
        <v>#REF!</v>
      </c>
      <c r="MDW1219" s="241" t="s">
        <v>38</v>
      </c>
      <c r="MDX1219" s="242" t="s">
        <v>25</v>
      </c>
      <c r="MDY1219" s="243">
        <v>7</v>
      </c>
      <c r="MDZ1219" s="243">
        <v>2</v>
      </c>
      <c r="MEA1219" s="244" t="s">
        <v>236</v>
      </c>
      <c r="MEB1219" s="245">
        <v>119</v>
      </c>
      <c r="MEC1219" s="246">
        <v>213</v>
      </c>
      <c r="MED1219" s="247" t="e">
        <f>MED1252+MED1278+MED1309+MED1325+MED1347+MED1379+MED1395+MED1416+MED1436+MED1486+#REF!+MED1502+#REF!+#REF!+#REF!</f>
        <v>#REF!</v>
      </c>
      <c r="MEE1219" s="241" t="s">
        <v>38</v>
      </c>
      <c r="MEF1219" s="242" t="s">
        <v>25</v>
      </c>
      <c r="MEG1219" s="243">
        <v>7</v>
      </c>
      <c r="MEH1219" s="243">
        <v>2</v>
      </c>
      <c r="MEI1219" s="244" t="s">
        <v>236</v>
      </c>
      <c r="MEJ1219" s="245">
        <v>119</v>
      </c>
      <c r="MEK1219" s="246">
        <v>213</v>
      </c>
      <c r="MEL1219" s="247" t="e">
        <f>MEL1252+MEL1278+MEL1309+MEL1325+MEL1347+MEL1379+MEL1395+MEL1416+MEL1436+MEL1486+#REF!+MEL1502+#REF!+#REF!+#REF!</f>
        <v>#REF!</v>
      </c>
      <c r="MEM1219" s="241" t="s">
        <v>38</v>
      </c>
      <c r="MEN1219" s="242" t="s">
        <v>25</v>
      </c>
      <c r="MEO1219" s="243">
        <v>7</v>
      </c>
      <c r="MEP1219" s="243">
        <v>2</v>
      </c>
      <c r="MEQ1219" s="244" t="s">
        <v>236</v>
      </c>
      <c r="MER1219" s="245">
        <v>119</v>
      </c>
      <c r="MES1219" s="246">
        <v>213</v>
      </c>
      <c r="MET1219" s="247" t="e">
        <f>MET1252+MET1278+MET1309+MET1325+MET1347+MET1379+MET1395+MET1416+MET1436+MET1486+#REF!+MET1502+#REF!+#REF!+#REF!</f>
        <v>#REF!</v>
      </c>
      <c r="MEU1219" s="241" t="s">
        <v>38</v>
      </c>
      <c r="MEV1219" s="242" t="s">
        <v>25</v>
      </c>
      <c r="MEW1219" s="243">
        <v>7</v>
      </c>
      <c r="MEX1219" s="243">
        <v>2</v>
      </c>
      <c r="MEY1219" s="244" t="s">
        <v>236</v>
      </c>
      <c r="MEZ1219" s="245">
        <v>119</v>
      </c>
      <c r="MFA1219" s="246">
        <v>213</v>
      </c>
      <c r="MFB1219" s="247" t="e">
        <f>MFB1252+MFB1278+MFB1309+MFB1325+MFB1347+MFB1379+MFB1395+MFB1416+MFB1436+MFB1486+#REF!+MFB1502+#REF!+#REF!+#REF!</f>
        <v>#REF!</v>
      </c>
      <c r="MFC1219" s="241" t="s">
        <v>38</v>
      </c>
      <c r="MFD1219" s="242" t="s">
        <v>25</v>
      </c>
      <c r="MFE1219" s="243">
        <v>7</v>
      </c>
      <c r="MFF1219" s="243">
        <v>2</v>
      </c>
      <c r="MFG1219" s="244" t="s">
        <v>236</v>
      </c>
      <c r="MFH1219" s="245">
        <v>119</v>
      </c>
      <c r="MFI1219" s="246">
        <v>213</v>
      </c>
      <c r="MFJ1219" s="247" t="e">
        <f>MFJ1252+MFJ1278+MFJ1309+MFJ1325+MFJ1347+MFJ1379+MFJ1395+MFJ1416+MFJ1436+MFJ1486+#REF!+MFJ1502+#REF!+#REF!+#REF!</f>
        <v>#REF!</v>
      </c>
      <c r="MFK1219" s="241" t="s">
        <v>38</v>
      </c>
      <c r="MFL1219" s="242" t="s">
        <v>25</v>
      </c>
      <c r="MFM1219" s="243">
        <v>7</v>
      </c>
      <c r="MFN1219" s="243">
        <v>2</v>
      </c>
      <c r="MFO1219" s="244" t="s">
        <v>236</v>
      </c>
      <c r="MFP1219" s="245">
        <v>119</v>
      </c>
      <c r="MFQ1219" s="246">
        <v>213</v>
      </c>
      <c r="MFR1219" s="247" t="e">
        <f>MFR1252+MFR1278+MFR1309+MFR1325+MFR1347+MFR1379+MFR1395+MFR1416+MFR1436+MFR1486+#REF!+MFR1502+#REF!+#REF!+#REF!</f>
        <v>#REF!</v>
      </c>
      <c r="MFS1219" s="241" t="s">
        <v>38</v>
      </c>
      <c r="MFT1219" s="242" t="s">
        <v>25</v>
      </c>
      <c r="MFU1219" s="243">
        <v>7</v>
      </c>
      <c r="MFV1219" s="243">
        <v>2</v>
      </c>
      <c r="MFW1219" s="244" t="s">
        <v>236</v>
      </c>
      <c r="MFX1219" s="245">
        <v>119</v>
      </c>
      <c r="MFY1219" s="246">
        <v>213</v>
      </c>
      <c r="MFZ1219" s="247" t="e">
        <f>MFZ1252+MFZ1278+MFZ1309+MFZ1325+MFZ1347+MFZ1379+MFZ1395+MFZ1416+MFZ1436+MFZ1486+#REF!+MFZ1502+#REF!+#REF!+#REF!</f>
        <v>#REF!</v>
      </c>
      <c r="MGA1219" s="241" t="s">
        <v>38</v>
      </c>
      <c r="MGB1219" s="242" t="s">
        <v>25</v>
      </c>
      <c r="MGC1219" s="243">
        <v>7</v>
      </c>
      <c r="MGD1219" s="243">
        <v>2</v>
      </c>
      <c r="MGE1219" s="244" t="s">
        <v>236</v>
      </c>
      <c r="MGF1219" s="245">
        <v>119</v>
      </c>
      <c r="MGG1219" s="246">
        <v>213</v>
      </c>
      <c r="MGH1219" s="247" t="e">
        <f>MGH1252+MGH1278+MGH1309+MGH1325+MGH1347+MGH1379+MGH1395+MGH1416+MGH1436+MGH1486+#REF!+MGH1502+#REF!+#REF!+#REF!</f>
        <v>#REF!</v>
      </c>
      <c r="MGI1219" s="241" t="s">
        <v>38</v>
      </c>
      <c r="MGJ1219" s="242" t="s">
        <v>25</v>
      </c>
      <c r="MGK1219" s="243">
        <v>7</v>
      </c>
      <c r="MGL1219" s="243">
        <v>2</v>
      </c>
      <c r="MGM1219" s="244" t="s">
        <v>236</v>
      </c>
      <c r="MGN1219" s="245">
        <v>119</v>
      </c>
      <c r="MGO1219" s="246">
        <v>213</v>
      </c>
      <c r="MGP1219" s="247" t="e">
        <f>MGP1252+MGP1278+MGP1309+MGP1325+MGP1347+MGP1379+MGP1395+MGP1416+MGP1436+MGP1486+#REF!+MGP1502+#REF!+#REF!+#REF!</f>
        <v>#REF!</v>
      </c>
      <c r="MGQ1219" s="241" t="s">
        <v>38</v>
      </c>
      <c r="MGR1219" s="242" t="s">
        <v>25</v>
      </c>
      <c r="MGS1219" s="243">
        <v>7</v>
      </c>
      <c r="MGT1219" s="243">
        <v>2</v>
      </c>
      <c r="MGU1219" s="244" t="s">
        <v>236</v>
      </c>
      <c r="MGV1219" s="245">
        <v>119</v>
      </c>
      <c r="MGW1219" s="246">
        <v>213</v>
      </c>
      <c r="MGX1219" s="247" t="e">
        <f>MGX1252+MGX1278+MGX1309+MGX1325+MGX1347+MGX1379+MGX1395+MGX1416+MGX1436+MGX1486+#REF!+MGX1502+#REF!+#REF!+#REF!</f>
        <v>#REF!</v>
      </c>
      <c r="MGY1219" s="241" t="s">
        <v>38</v>
      </c>
      <c r="MGZ1219" s="242" t="s">
        <v>25</v>
      </c>
      <c r="MHA1219" s="243">
        <v>7</v>
      </c>
      <c r="MHB1219" s="243">
        <v>2</v>
      </c>
      <c r="MHC1219" s="244" t="s">
        <v>236</v>
      </c>
      <c r="MHD1219" s="245">
        <v>119</v>
      </c>
      <c r="MHE1219" s="246">
        <v>213</v>
      </c>
      <c r="MHF1219" s="247" t="e">
        <f>MHF1252+MHF1278+MHF1309+MHF1325+MHF1347+MHF1379+MHF1395+MHF1416+MHF1436+MHF1486+#REF!+MHF1502+#REF!+#REF!+#REF!</f>
        <v>#REF!</v>
      </c>
      <c r="MHG1219" s="241" t="s">
        <v>38</v>
      </c>
      <c r="MHH1219" s="242" t="s">
        <v>25</v>
      </c>
      <c r="MHI1219" s="243">
        <v>7</v>
      </c>
      <c r="MHJ1219" s="243">
        <v>2</v>
      </c>
      <c r="MHK1219" s="244" t="s">
        <v>236</v>
      </c>
      <c r="MHL1219" s="245">
        <v>119</v>
      </c>
      <c r="MHM1219" s="246">
        <v>213</v>
      </c>
      <c r="MHN1219" s="247" t="e">
        <f>MHN1252+MHN1278+MHN1309+MHN1325+MHN1347+MHN1379+MHN1395+MHN1416+MHN1436+MHN1486+#REF!+MHN1502+#REF!+#REF!+#REF!</f>
        <v>#REF!</v>
      </c>
      <c r="MHO1219" s="241" t="s">
        <v>38</v>
      </c>
      <c r="MHP1219" s="242" t="s">
        <v>25</v>
      </c>
      <c r="MHQ1219" s="243">
        <v>7</v>
      </c>
      <c r="MHR1219" s="243">
        <v>2</v>
      </c>
      <c r="MHS1219" s="244" t="s">
        <v>236</v>
      </c>
      <c r="MHT1219" s="245">
        <v>119</v>
      </c>
      <c r="MHU1219" s="246">
        <v>213</v>
      </c>
      <c r="MHV1219" s="247" t="e">
        <f>MHV1252+MHV1278+MHV1309+MHV1325+MHV1347+MHV1379+MHV1395+MHV1416+MHV1436+MHV1486+#REF!+MHV1502+#REF!+#REF!+#REF!</f>
        <v>#REF!</v>
      </c>
      <c r="MHW1219" s="241" t="s">
        <v>38</v>
      </c>
      <c r="MHX1219" s="242" t="s">
        <v>25</v>
      </c>
      <c r="MHY1219" s="243">
        <v>7</v>
      </c>
      <c r="MHZ1219" s="243">
        <v>2</v>
      </c>
      <c r="MIA1219" s="244" t="s">
        <v>236</v>
      </c>
      <c r="MIB1219" s="245">
        <v>119</v>
      </c>
      <c r="MIC1219" s="246">
        <v>213</v>
      </c>
      <c r="MID1219" s="247" t="e">
        <f>MID1252+MID1278+MID1309+MID1325+MID1347+MID1379+MID1395+MID1416+MID1436+MID1486+#REF!+MID1502+#REF!+#REF!+#REF!</f>
        <v>#REF!</v>
      </c>
      <c r="MIE1219" s="241" t="s">
        <v>38</v>
      </c>
      <c r="MIF1219" s="242" t="s">
        <v>25</v>
      </c>
      <c r="MIG1219" s="243">
        <v>7</v>
      </c>
      <c r="MIH1219" s="243">
        <v>2</v>
      </c>
      <c r="MII1219" s="244" t="s">
        <v>236</v>
      </c>
      <c r="MIJ1219" s="245">
        <v>119</v>
      </c>
      <c r="MIK1219" s="246">
        <v>213</v>
      </c>
      <c r="MIL1219" s="247" t="e">
        <f>MIL1252+MIL1278+MIL1309+MIL1325+MIL1347+MIL1379+MIL1395+MIL1416+MIL1436+MIL1486+#REF!+MIL1502+#REF!+#REF!+#REF!</f>
        <v>#REF!</v>
      </c>
      <c r="MIM1219" s="241" t="s">
        <v>38</v>
      </c>
      <c r="MIN1219" s="242" t="s">
        <v>25</v>
      </c>
      <c r="MIO1219" s="243">
        <v>7</v>
      </c>
      <c r="MIP1219" s="243">
        <v>2</v>
      </c>
      <c r="MIQ1219" s="244" t="s">
        <v>236</v>
      </c>
      <c r="MIR1219" s="245">
        <v>119</v>
      </c>
      <c r="MIS1219" s="246">
        <v>213</v>
      </c>
      <c r="MIT1219" s="247" t="e">
        <f>MIT1252+MIT1278+MIT1309+MIT1325+MIT1347+MIT1379+MIT1395+MIT1416+MIT1436+MIT1486+#REF!+MIT1502+#REF!+#REF!+#REF!</f>
        <v>#REF!</v>
      </c>
      <c r="MIU1219" s="241" t="s">
        <v>38</v>
      </c>
      <c r="MIV1219" s="242" t="s">
        <v>25</v>
      </c>
      <c r="MIW1219" s="243">
        <v>7</v>
      </c>
      <c r="MIX1219" s="243">
        <v>2</v>
      </c>
      <c r="MIY1219" s="244" t="s">
        <v>236</v>
      </c>
      <c r="MIZ1219" s="245">
        <v>119</v>
      </c>
      <c r="MJA1219" s="246">
        <v>213</v>
      </c>
      <c r="MJB1219" s="247" t="e">
        <f>MJB1252+MJB1278+MJB1309+MJB1325+MJB1347+MJB1379+MJB1395+MJB1416+MJB1436+MJB1486+#REF!+MJB1502+#REF!+#REF!+#REF!</f>
        <v>#REF!</v>
      </c>
      <c r="MJC1219" s="241" t="s">
        <v>38</v>
      </c>
      <c r="MJD1219" s="242" t="s">
        <v>25</v>
      </c>
      <c r="MJE1219" s="243">
        <v>7</v>
      </c>
      <c r="MJF1219" s="243">
        <v>2</v>
      </c>
      <c r="MJG1219" s="244" t="s">
        <v>236</v>
      </c>
      <c r="MJH1219" s="245">
        <v>119</v>
      </c>
      <c r="MJI1219" s="246">
        <v>213</v>
      </c>
      <c r="MJJ1219" s="247" t="e">
        <f>MJJ1252+MJJ1278+MJJ1309+MJJ1325+MJJ1347+MJJ1379+MJJ1395+MJJ1416+MJJ1436+MJJ1486+#REF!+MJJ1502+#REF!+#REF!+#REF!</f>
        <v>#REF!</v>
      </c>
      <c r="MJK1219" s="241" t="s">
        <v>38</v>
      </c>
      <c r="MJL1219" s="242" t="s">
        <v>25</v>
      </c>
      <c r="MJM1219" s="243">
        <v>7</v>
      </c>
      <c r="MJN1219" s="243">
        <v>2</v>
      </c>
      <c r="MJO1219" s="244" t="s">
        <v>236</v>
      </c>
      <c r="MJP1219" s="245">
        <v>119</v>
      </c>
      <c r="MJQ1219" s="246">
        <v>213</v>
      </c>
      <c r="MJR1219" s="247" t="e">
        <f>MJR1252+MJR1278+MJR1309+MJR1325+MJR1347+MJR1379+MJR1395+MJR1416+MJR1436+MJR1486+#REF!+MJR1502+#REF!+#REF!+#REF!</f>
        <v>#REF!</v>
      </c>
      <c r="MJS1219" s="241" t="s">
        <v>38</v>
      </c>
      <c r="MJT1219" s="242" t="s">
        <v>25</v>
      </c>
      <c r="MJU1219" s="243">
        <v>7</v>
      </c>
      <c r="MJV1219" s="243">
        <v>2</v>
      </c>
      <c r="MJW1219" s="244" t="s">
        <v>236</v>
      </c>
      <c r="MJX1219" s="245">
        <v>119</v>
      </c>
      <c r="MJY1219" s="246">
        <v>213</v>
      </c>
      <c r="MJZ1219" s="247" t="e">
        <f>MJZ1252+MJZ1278+MJZ1309+MJZ1325+MJZ1347+MJZ1379+MJZ1395+MJZ1416+MJZ1436+MJZ1486+#REF!+MJZ1502+#REF!+#REF!+#REF!</f>
        <v>#REF!</v>
      </c>
      <c r="MKA1219" s="241" t="s">
        <v>38</v>
      </c>
      <c r="MKB1219" s="242" t="s">
        <v>25</v>
      </c>
      <c r="MKC1219" s="243">
        <v>7</v>
      </c>
      <c r="MKD1219" s="243">
        <v>2</v>
      </c>
      <c r="MKE1219" s="244" t="s">
        <v>236</v>
      </c>
      <c r="MKF1219" s="245">
        <v>119</v>
      </c>
      <c r="MKG1219" s="246">
        <v>213</v>
      </c>
      <c r="MKH1219" s="247" t="e">
        <f>MKH1252+MKH1278+MKH1309+MKH1325+MKH1347+MKH1379+MKH1395+MKH1416+MKH1436+MKH1486+#REF!+MKH1502+#REF!+#REF!+#REF!</f>
        <v>#REF!</v>
      </c>
      <c r="MKI1219" s="241" t="s">
        <v>38</v>
      </c>
      <c r="MKJ1219" s="242" t="s">
        <v>25</v>
      </c>
      <c r="MKK1219" s="243">
        <v>7</v>
      </c>
      <c r="MKL1219" s="243">
        <v>2</v>
      </c>
      <c r="MKM1219" s="244" t="s">
        <v>236</v>
      </c>
      <c r="MKN1219" s="245">
        <v>119</v>
      </c>
      <c r="MKO1219" s="246">
        <v>213</v>
      </c>
      <c r="MKP1219" s="247" t="e">
        <f>MKP1252+MKP1278+MKP1309+MKP1325+MKP1347+MKP1379+MKP1395+MKP1416+MKP1436+MKP1486+#REF!+MKP1502+#REF!+#REF!+#REF!</f>
        <v>#REF!</v>
      </c>
      <c r="MKQ1219" s="241" t="s">
        <v>38</v>
      </c>
      <c r="MKR1219" s="242" t="s">
        <v>25</v>
      </c>
      <c r="MKS1219" s="243">
        <v>7</v>
      </c>
      <c r="MKT1219" s="243">
        <v>2</v>
      </c>
      <c r="MKU1219" s="244" t="s">
        <v>236</v>
      </c>
      <c r="MKV1219" s="245">
        <v>119</v>
      </c>
      <c r="MKW1219" s="246">
        <v>213</v>
      </c>
      <c r="MKX1219" s="247" t="e">
        <f>MKX1252+MKX1278+MKX1309+MKX1325+MKX1347+MKX1379+MKX1395+MKX1416+MKX1436+MKX1486+#REF!+MKX1502+#REF!+#REF!+#REF!</f>
        <v>#REF!</v>
      </c>
      <c r="MKY1219" s="241" t="s">
        <v>38</v>
      </c>
      <c r="MKZ1219" s="242" t="s">
        <v>25</v>
      </c>
      <c r="MLA1219" s="243">
        <v>7</v>
      </c>
      <c r="MLB1219" s="243">
        <v>2</v>
      </c>
      <c r="MLC1219" s="244" t="s">
        <v>236</v>
      </c>
      <c r="MLD1219" s="245">
        <v>119</v>
      </c>
      <c r="MLE1219" s="246">
        <v>213</v>
      </c>
      <c r="MLF1219" s="247" t="e">
        <f>MLF1252+MLF1278+MLF1309+MLF1325+MLF1347+MLF1379+MLF1395+MLF1416+MLF1436+MLF1486+#REF!+MLF1502+#REF!+#REF!+#REF!</f>
        <v>#REF!</v>
      </c>
      <c r="MLG1219" s="241" t="s">
        <v>38</v>
      </c>
      <c r="MLH1219" s="242" t="s">
        <v>25</v>
      </c>
      <c r="MLI1219" s="243">
        <v>7</v>
      </c>
      <c r="MLJ1219" s="243">
        <v>2</v>
      </c>
      <c r="MLK1219" s="244" t="s">
        <v>236</v>
      </c>
      <c r="MLL1219" s="245">
        <v>119</v>
      </c>
      <c r="MLM1219" s="246">
        <v>213</v>
      </c>
      <c r="MLN1219" s="247" t="e">
        <f>MLN1252+MLN1278+MLN1309+MLN1325+MLN1347+MLN1379+MLN1395+MLN1416+MLN1436+MLN1486+#REF!+MLN1502+#REF!+#REF!+#REF!</f>
        <v>#REF!</v>
      </c>
      <c r="MLO1219" s="241" t="s">
        <v>38</v>
      </c>
      <c r="MLP1219" s="242" t="s">
        <v>25</v>
      </c>
      <c r="MLQ1219" s="243">
        <v>7</v>
      </c>
      <c r="MLR1219" s="243">
        <v>2</v>
      </c>
      <c r="MLS1219" s="244" t="s">
        <v>236</v>
      </c>
      <c r="MLT1219" s="245">
        <v>119</v>
      </c>
      <c r="MLU1219" s="246">
        <v>213</v>
      </c>
      <c r="MLV1219" s="247" t="e">
        <f>MLV1252+MLV1278+MLV1309+MLV1325+MLV1347+MLV1379+MLV1395+MLV1416+MLV1436+MLV1486+#REF!+MLV1502+#REF!+#REF!+#REF!</f>
        <v>#REF!</v>
      </c>
      <c r="MLW1219" s="241" t="s">
        <v>38</v>
      </c>
      <c r="MLX1219" s="242" t="s">
        <v>25</v>
      </c>
      <c r="MLY1219" s="243">
        <v>7</v>
      </c>
      <c r="MLZ1219" s="243">
        <v>2</v>
      </c>
      <c r="MMA1219" s="244" t="s">
        <v>236</v>
      </c>
      <c r="MMB1219" s="245">
        <v>119</v>
      </c>
      <c r="MMC1219" s="246">
        <v>213</v>
      </c>
      <c r="MMD1219" s="247" t="e">
        <f>MMD1252+MMD1278+MMD1309+MMD1325+MMD1347+MMD1379+MMD1395+MMD1416+MMD1436+MMD1486+#REF!+MMD1502+#REF!+#REF!+#REF!</f>
        <v>#REF!</v>
      </c>
      <c r="MME1219" s="241" t="s">
        <v>38</v>
      </c>
      <c r="MMF1219" s="242" t="s">
        <v>25</v>
      </c>
      <c r="MMG1219" s="243">
        <v>7</v>
      </c>
      <c r="MMH1219" s="243">
        <v>2</v>
      </c>
      <c r="MMI1219" s="244" t="s">
        <v>236</v>
      </c>
      <c r="MMJ1219" s="245">
        <v>119</v>
      </c>
      <c r="MMK1219" s="246">
        <v>213</v>
      </c>
      <c r="MML1219" s="247" t="e">
        <f>MML1252+MML1278+MML1309+MML1325+MML1347+MML1379+MML1395+MML1416+MML1436+MML1486+#REF!+MML1502+#REF!+#REF!+#REF!</f>
        <v>#REF!</v>
      </c>
      <c r="MMM1219" s="241" t="s">
        <v>38</v>
      </c>
      <c r="MMN1219" s="242" t="s">
        <v>25</v>
      </c>
      <c r="MMO1219" s="243">
        <v>7</v>
      </c>
      <c r="MMP1219" s="243">
        <v>2</v>
      </c>
      <c r="MMQ1219" s="244" t="s">
        <v>236</v>
      </c>
      <c r="MMR1219" s="245">
        <v>119</v>
      </c>
      <c r="MMS1219" s="246">
        <v>213</v>
      </c>
      <c r="MMT1219" s="247" t="e">
        <f>MMT1252+MMT1278+MMT1309+MMT1325+MMT1347+MMT1379+MMT1395+MMT1416+MMT1436+MMT1486+#REF!+MMT1502+#REF!+#REF!+#REF!</f>
        <v>#REF!</v>
      </c>
      <c r="MMU1219" s="241" t="s">
        <v>38</v>
      </c>
      <c r="MMV1219" s="242" t="s">
        <v>25</v>
      </c>
      <c r="MMW1219" s="243">
        <v>7</v>
      </c>
      <c r="MMX1219" s="243">
        <v>2</v>
      </c>
      <c r="MMY1219" s="244" t="s">
        <v>236</v>
      </c>
      <c r="MMZ1219" s="245">
        <v>119</v>
      </c>
      <c r="MNA1219" s="246">
        <v>213</v>
      </c>
      <c r="MNB1219" s="247" t="e">
        <f>MNB1252+MNB1278+MNB1309+MNB1325+MNB1347+MNB1379+MNB1395+MNB1416+MNB1436+MNB1486+#REF!+MNB1502+#REF!+#REF!+#REF!</f>
        <v>#REF!</v>
      </c>
      <c r="MNC1219" s="241" t="s">
        <v>38</v>
      </c>
      <c r="MND1219" s="242" t="s">
        <v>25</v>
      </c>
      <c r="MNE1219" s="243">
        <v>7</v>
      </c>
      <c r="MNF1219" s="243">
        <v>2</v>
      </c>
      <c r="MNG1219" s="244" t="s">
        <v>236</v>
      </c>
      <c r="MNH1219" s="245">
        <v>119</v>
      </c>
      <c r="MNI1219" s="246">
        <v>213</v>
      </c>
      <c r="MNJ1219" s="247" t="e">
        <f>MNJ1252+MNJ1278+MNJ1309+MNJ1325+MNJ1347+MNJ1379+MNJ1395+MNJ1416+MNJ1436+MNJ1486+#REF!+MNJ1502+#REF!+#REF!+#REF!</f>
        <v>#REF!</v>
      </c>
      <c r="MNK1219" s="241" t="s">
        <v>38</v>
      </c>
      <c r="MNL1219" s="242" t="s">
        <v>25</v>
      </c>
      <c r="MNM1219" s="243">
        <v>7</v>
      </c>
      <c r="MNN1219" s="243">
        <v>2</v>
      </c>
      <c r="MNO1219" s="244" t="s">
        <v>236</v>
      </c>
      <c r="MNP1219" s="245">
        <v>119</v>
      </c>
      <c r="MNQ1219" s="246">
        <v>213</v>
      </c>
      <c r="MNR1219" s="247" t="e">
        <f>MNR1252+MNR1278+MNR1309+MNR1325+MNR1347+MNR1379+MNR1395+MNR1416+MNR1436+MNR1486+#REF!+MNR1502+#REF!+#REF!+#REF!</f>
        <v>#REF!</v>
      </c>
      <c r="MNS1219" s="241" t="s">
        <v>38</v>
      </c>
      <c r="MNT1219" s="242" t="s">
        <v>25</v>
      </c>
      <c r="MNU1219" s="243">
        <v>7</v>
      </c>
      <c r="MNV1219" s="243">
        <v>2</v>
      </c>
      <c r="MNW1219" s="244" t="s">
        <v>236</v>
      </c>
      <c r="MNX1219" s="245">
        <v>119</v>
      </c>
      <c r="MNY1219" s="246">
        <v>213</v>
      </c>
      <c r="MNZ1219" s="247" t="e">
        <f>MNZ1252+MNZ1278+MNZ1309+MNZ1325+MNZ1347+MNZ1379+MNZ1395+MNZ1416+MNZ1436+MNZ1486+#REF!+MNZ1502+#REF!+#REF!+#REF!</f>
        <v>#REF!</v>
      </c>
      <c r="MOA1219" s="241" t="s">
        <v>38</v>
      </c>
      <c r="MOB1219" s="242" t="s">
        <v>25</v>
      </c>
      <c r="MOC1219" s="243">
        <v>7</v>
      </c>
      <c r="MOD1219" s="243">
        <v>2</v>
      </c>
      <c r="MOE1219" s="244" t="s">
        <v>236</v>
      </c>
      <c r="MOF1219" s="245">
        <v>119</v>
      </c>
      <c r="MOG1219" s="246">
        <v>213</v>
      </c>
      <c r="MOH1219" s="247" t="e">
        <f>MOH1252+MOH1278+MOH1309+MOH1325+MOH1347+MOH1379+MOH1395+MOH1416+MOH1436+MOH1486+#REF!+MOH1502+#REF!+#REF!+#REF!</f>
        <v>#REF!</v>
      </c>
      <c r="MOI1219" s="241" t="s">
        <v>38</v>
      </c>
      <c r="MOJ1219" s="242" t="s">
        <v>25</v>
      </c>
      <c r="MOK1219" s="243">
        <v>7</v>
      </c>
      <c r="MOL1219" s="243">
        <v>2</v>
      </c>
      <c r="MOM1219" s="244" t="s">
        <v>236</v>
      </c>
      <c r="MON1219" s="245">
        <v>119</v>
      </c>
      <c r="MOO1219" s="246">
        <v>213</v>
      </c>
      <c r="MOP1219" s="247" t="e">
        <f>MOP1252+MOP1278+MOP1309+MOP1325+MOP1347+MOP1379+MOP1395+MOP1416+MOP1436+MOP1486+#REF!+MOP1502+#REF!+#REF!+#REF!</f>
        <v>#REF!</v>
      </c>
      <c r="MOQ1219" s="241" t="s">
        <v>38</v>
      </c>
      <c r="MOR1219" s="242" t="s">
        <v>25</v>
      </c>
      <c r="MOS1219" s="243">
        <v>7</v>
      </c>
      <c r="MOT1219" s="243">
        <v>2</v>
      </c>
      <c r="MOU1219" s="244" t="s">
        <v>236</v>
      </c>
      <c r="MOV1219" s="245">
        <v>119</v>
      </c>
      <c r="MOW1219" s="246">
        <v>213</v>
      </c>
      <c r="MOX1219" s="247" t="e">
        <f>MOX1252+MOX1278+MOX1309+MOX1325+MOX1347+MOX1379+MOX1395+MOX1416+MOX1436+MOX1486+#REF!+MOX1502+#REF!+#REF!+#REF!</f>
        <v>#REF!</v>
      </c>
      <c r="MOY1219" s="241" t="s">
        <v>38</v>
      </c>
      <c r="MOZ1219" s="242" t="s">
        <v>25</v>
      </c>
      <c r="MPA1219" s="243">
        <v>7</v>
      </c>
      <c r="MPB1219" s="243">
        <v>2</v>
      </c>
      <c r="MPC1219" s="244" t="s">
        <v>236</v>
      </c>
      <c r="MPD1219" s="245">
        <v>119</v>
      </c>
      <c r="MPE1219" s="246">
        <v>213</v>
      </c>
      <c r="MPF1219" s="247" t="e">
        <f>MPF1252+MPF1278+MPF1309+MPF1325+MPF1347+MPF1379+MPF1395+MPF1416+MPF1436+MPF1486+#REF!+MPF1502+#REF!+#REF!+#REF!</f>
        <v>#REF!</v>
      </c>
      <c r="MPG1219" s="241" t="s">
        <v>38</v>
      </c>
      <c r="MPH1219" s="242" t="s">
        <v>25</v>
      </c>
      <c r="MPI1219" s="243">
        <v>7</v>
      </c>
      <c r="MPJ1219" s="243">
        <v>2</v>
      </c>
      <c r="MPK1219" s="244" t="s">
        <v>236</v>
      </c>
      <c r="MPL1219" s="245">
        <v>119</v>
      </c>
      <c r="MPM1219" s="246">
        <v>213</v>
      </c>
      <c r="MPN1219" s="247" t="e">
        <f>MPN1252+MPN1278+MPN1309+MPN1325+MPN1347+MPN1379+MPN1395+MPN1416+MPN1436+MPN1486+#REF!+MPN1502+#REF!+#REF!+#REF!</f>
        <v>#REF!</v>
      </c>
      <c r="MPO1219" s="241" t="s">
        <v>38</v>
      </c>
      <c r="MPP1219" s="242" t="s">
        <v>25</v>
      </c>
      <c r="MPQ1219" s="243">
        <v>7</v>
      </c>
      <c r="MPR1219" s="243">
        <v>2</v>
      </c>
      <c r="MPS1219" s="244" t="s">
        <v>236</v>
      </c>
      <c r="MPT1219" s="245">
        <v>119</v>
      </c>
      <c r="MPU1219" s="246">
        <v>213</v>
      </c>
      <c r="MPV1219" s="247" t="e">
        <f>MPV1252+MPV1278+MPV1309+MPV1325+MPV1347+MPV1379+MPV1395+MPV1416+MPV1436+MPV1486+#REF!+MPV1502+#REF!+#REF!+#REF!</f>
        <v>#REF!</v>
      </c>
      <c r="MPW1219" s="241" t="s">
        <v>38</v>
      </c>
      <c r="MPX1219" s="242" t="s">
        <v>25</v>
      </c>
      <c r="MPY1219" s="243">
        <v>7</v>
      </c>
      <c r="MPZ1219" s="243">
        <v>2</v>
      </c>
      <c r="MQA1219" s="244" t="s">
        <v>236</v>
      </c>
      <c r="MQB1219" s="245">
        <v>119</v>
      </c>
      <c r="MQC1219" s="246">
        <v>213</v>
      </c>
      <c r="MQD1219" s="247" t="e">
        <f>MQD1252+MQD1278+MQD1309+MQD1325+MQD1347+MQD1379+MQD1395+MQD1416+MQD1436+MQD1486+#REF!+MQD1502+#REF!+#REF!+#REF!</f>
        <v>#REF!</v>
      </c>
      <c r="MQE1219" s="241" t="s">
        <v>38</v>
      </c>
      <c r="MQF1219" s="242" t="s">
        <v>25</v>
      </c>
      <c r="MQG1219" s="243">
        <v>7</v>
      </c>
      <c r="MQH1219" s="243">
        <v>2</v>
      </c>
      <c r="MQI1219" s="244" t="s">
        <v>236</v>
      </c>
      <c r="MQJ1219" s="245">
        <v>119</v>
      </c>
      <c r="MQK1219" s="246">
        <v>213</v>
      </c>
      <c r="MQL1219" s="247" t="e">
        <f>MQL1252+MQL1278+MQL1309+MQL1325+MQL1347+MQL1379+MQL1395+MQL1416+MQL1436+MQL1486+#REF!+MQL1502+#REF!+#REF!+#REF!</f>
        <v>#REF!</v>
      </c>
      <c r="MQM1219" s="241" t="s">
        <v>38</v>
      </c>
      <c r="MQN1219" s="242" t="s">
        <v>25</v>
      </c>
      <c r="MQO1219" s="243">
        <v>7</v>
      </c>
      <c r="MQP1219" s="243">
        <v>2</v>
      </c>
      <c r="MQQ1219" s="244" t="s">
        <v>236</v>
      </c>
      <c r="MQR1219" s="245">
        <v>119</v>
      </c>
      <c r="MQS1219" s="246">
        <v>213</v>
      </c>
      <c r="MQT1219" s="247" t="e">
        <f>MQT1252+MQT1278+MQT1309+MQT1325+MQT1347+MQT1379+MQT1395+MQT1416+MQT1436+MQT1486+#REF!+MQT1502+#REF!+#REF!+#REF!</f>
        <v>#REF!</v>
      </c>
      <c r="MQU1219" s="241" t="s">
        <v>38</v>
      </c>
      <c r="MQV1219" s="242" t="s">
        <v>25</v>
      </c>
      <c r="MQW1219" s="243">
        <v>7</v>
      </c>
      <c r="MQX1219" s="243">
        <v>2</v>
      </c>
      <c r="MQY1219" s="244" t="s">
        <v>236</v>
      </c>
      <c r="MQZ1219" s="245">
        <v>119</v>
      </c>
      <c r="MRA1219" s="246">
        <v>213</v>
      </c>
      <c r="MRB1219" s="247" t="e">
        <f>MRB1252+MRB1278+MRB1309+MRB1325+MRB1347+MRB1379+MRB1395+MRB1416+MRB1436+MRB1486+#REF!+MRB1502+#REF!+#REF!+#REF!</f>
        <v>#REF!</v>
      </c>
      <c r="MRC1219" s="241" t="s">
        <v>38</v>
      </c>
      <c r="MRD1219" s="242" t="s">
        <v>25</v>
      </c>
      <c r="MRE1219" s="243">
        <v>7</v>
      </c>
      <c r="MRF1219" s="243">
        <v>2</v>
      </c>
      <c r="MRG1219" s="244" t="s">
        <v>236</v>
      </c>
      <c r="MRH1219" s="245">
        <v>119</v>
      </c>
      <c r="MRI1219" s="246">
        <v>213</v>
      </c>
      <c r="MRJ1219" s="247" t="e">
        <f>MRJ1252+MRJ1278+MRJ1309+MRJ1325+MRJ1347+MRJ1379+MRJ1395+MRJ1416+MRJ1436+MRJ1486+#REF!+MRJ1502+#REF!+#REF!+#REF!</f>
        <v>#REF!</v>
      </c>
      <c r="MRK1219" s="241" t="s">
        <v>38</v>
      </c>
      <c r="MRL1219" s="242" t="s">
        <v>25</v>
      </c>
      <c r="MRM1219" s="243">
        <v>7</v>
      </c>
      <c r="MRN1219" s="243">
        <v>2</v>
      </c>
      <c r="MRO1219" s="244" t="s">
        <v>236</v>
      </c>
      <c r="MRP1219" s="245">
        <v>119</v>
      </c>
      <c r="MRQ1219" s="246">
        <v>213</v>
      </c>
      <c r="MRR1219" s="247" t="e">
        <f>MRR1252+MRR1278+MRR1309+MRR1325+MRR1347+MRR1379+MRR1395+MRR1416+MRR1436+MRR1486+#REF!+MRR1502+#REF!+#REF!+#REF!</f>
        <v>#REF!</v>
      </c>
      <c r="MRS1219" s="241" t="s">
        <v>38</v>
      </c>
      <c r="MRT1219" s="242" t="s">
        <v>25</v>
      </c>
      <c r="MRU1219" s="243">
        <v>7</v>
      </c>
      <c r="MRV1219" s="243">
        <v>2</v>
      </c>
      <c r="MRW1219" s="244" t="s">
        <v>236</v>
      </c>
      <c r="MRX1219" s="245">
        <v>119</v>
      </c>
      <c r="MRY1219" s="246">
        <v>213</v>
      </c>
      <c r="MRZ1219" s="247" t="e">
        <f>MRZ1252+MRZ1278+MRZ1309+MRZ1325+MRZ1347+MRZ1379+MRZ1395+MRZ1416+MRZ1436+MRZ1486+#REF!+MRZ1502+#REF!+#REF!+#REF!</f>
        <v>#REF!</v>
      </c>
      <c r="MSA1219" s="241" t="s">
        <v>38</v>
      </c>
      <c r="MSB1219" s="242" t="s">
        <v>25</v>
      </c>
      <c r="MSC1219" s="243">
        <v>7</v>
      </c>
      <c r="MSD1219" s="243">
        <v>2</v>
      </c>
      <c r="MSE1219" s="244" t="s">
        <v>236</v>
      </c>
      <c r="MSF1219" s="245">
        <v>119</v>
      </c>
      <c r="MSG1219" s="246">
        <v>213</v>
      </c>
      <c r="MSH1219" s="247" t="e">
        <f>MSH1252+MSH1278+MSH1309+MSH1325+MSH1347+MSH1379+MSH1395+MSH1416+MSH1436+MSH1486+#REF!+MSH1502+#REF!+#REF!+#REF!</f>
        <v>#REF!</v>
      </c>
      <c r="MSI1219" s="241" t="s">
        <v>38</v>
      </c>
      <c r="MSJ1219" s="242" t="s">
        <v>25</v>
      </c>
      <c r="MSK1219" s="243">
        <v>7</v>
      </c>
      <c r="MSL1219" s="243">
        <v>2</v>
      </c>
      <c r="MSM1219" s="244" t="s">
        <v>236</v>
      </c>
      <c r="MSN1219" s="245">
        <v>119</v>
      </c>
      <c r="MSO1219" s="246">
        <v>213</v>
      </c>
      <c r="MSP1219" s="247" t="e">
        <f>MSP1252+MSP1278+MSP1309+MSP1325+MSP1347+MSP1379+MSP1395+MSP1416+MSP1436+MSP1486+#REF!+MSP1502+#REF!+#REF!+#REF!</f>
        <v>#REF!</v>
      </c>
      <c r="MSQ1219" s="241" t="s">
        <v>38</v>
      </c>
      <c r="MSR1219" s="242" t="s">
        <v>25</v>
      </c>
      <c r="MSS1219" s="243">
        <v>7</v>
      </c>
      <c r="MST1219" s="243">
        <v>2</v>
      </c>
      <c r="MSU1219" s="244" t="s">
        <v>236</v>
      </c>
      <c r="MSV1219" s="245">
        <v>119</v>
      </c>
      <c r="MSW1219" s="246">
        <v>213</v>
      </c>
      <c r="MSX1219" s="247" t="e">
        <f>MSX1252+MSX1278+MSX1309+MSX1325+MSX1347+MSX1379+MSX1395+MSX1416+MSX1436+MSX1486+#REF!+MSX1502+#REF!+#REF!+#REF!</f>
        <v>#REF!</v>
      </c>
      <c r="MSY1219" s="241" t="s">
        <v>38</v>
      </c>
      <c r="MSZ1219" s="242" t="s">
        <v>25</v>
      </c>
      <c r="MTA1219" s="243">
        <v>7</v>
      </c>
      <c r="MTB1219" s="243">
        <v>2</v>
      </c>
      <c r="MTC1219" s="244" t="s">
        <v>236</v>
      </c>
      <c r="MTD1219" s="245">
        <v>119</v>
      </c>
      <c r="MTE1219" s="246">
        <v>213</v>
      </c>
      <c r="MTF1219" s="247" t="e">
        <f>MTF1252+MTF1278+MTF1309+MTF1325+MTF1347+MTF1379+MTF1395+MTF1416+MTF1436+MTF1486+#REF!+MTF1502+#REF!+#REF!+#REF!</f>
        <v>#REF!</v>
      </c>
      <c r="MTG1219" s="241" t="s">
        <v>38</v>
      </c>
      <c r="MTH1219" s="242" t="s">
        <v>25</v>
      </c>
      <c r="MTI1219" s="243">
        <v>7</v>
      </c>
      <c r="MTJ1219" s="243">
        <v>2</v>
      </c>
      <c r="MTK1219" s="244" t="s">
        <v>236</v>
      </c>
      <c r="MTL1219" s="245">
        <v>119</v>
      </c>
      <c r="MTM1219" s="246">
        <v>213</v>
      </c>
      <c r="MTN1219" s="247" t="e">
        <f>MTN1252+MTN1278+MTN1309+MTN1325+MTN1347+MTN1379+MTN1395+MTN1416+MTN1436+MTN1486+#REF!+MTN1502+#REF!+#REF!+#REF!</f>
        <v>#REF!</v>
      </c>
      <c r="MTO1219" s="241" t="s">
        <v>38</v>
      </c>
      <c r="MTP1219" s="242" t="s">
        <v>25</v>
      </c>
      <c r="MTQ1219" s="243">
        <v>7</v>
      </c>
      <c r="MTR1219" s="243">
        <v>2</v>
      </c>
      <c r="MTS1219" s="244" t="s">
        <v>236</v>
      </c>
      <c r="MTT1219" s="245">
        <v>119</v>
      </c>
      <c r="MTU1219" s="246">
        <v>213</v>
      </c>
      <c r="MTV1219" s="247" t="e">
        <f>MTV1252+MTV1278+MTV1309+MTV1325+MTV1347+MTV1379+MTV1395+MTV1416+MTV1436+MTV1486+#REF!+MTV1502+#REF!+#REF!+#REF!</f>
        <v>#REF!</v>
      </c>
      <c r="MTW1219" s="241" t="s">
        <v>38</v>
      </c>
      <c r="MTX1219" s="242" t="s">
        <v>25</v>
      </c>
      <c r="MTY1219" s="243">
        <v>7</v>
      </c>
      <c r="MTZ1219" s="243">
        <v>2</v>
      </c>
      <c r="MUA1219" s="244" t="s">
        <v>236</v>
      </c>
      <c r="MUB1219" s="245">
        <v>119</v>
      </c>
      <c r="MUC1219" s="246">
        <v>213</v>
      </c>
      <c r="MUD1219" s="247" t="e">
        <f>MUD1252+MUD1278+MUD1309+MUD1325+MUD1347+MUD1379+MUD1395+MUD1416+MUD1436+MUD1486+#REF!+MUD1502+#REF!+#REF!+#REF!</f>
        <v>#REF!</v>
      </c>
      <c r="MUE1219" s="241" t="s">
        <v>38</v>
      </c>
      <c r="MUF1219" s="242" t="s">
        <v>25</v>
      </c>
      <c r="MUG1219" s="243">
        <v>7</v>
      </c>
      <c r="MUH1219" s="243">
        <v>2</v>
      </c>
      <c r="MUI1219" s="244" t="s">
        <v>236</v>
      </c>
      <c r="MUJ1219" s="245">
        <v>119</v>
      </c>
      <c r="MUK1219" s="246">
        <v>213</v>
      </c>
      <c r="MUL1219" s="247" t="e">
        <f>MUL1252+MUL1278+MUL1309+MUL1325+MUL1347+MUL1379+MUL1395+MUL1416+MUL1436+MUL1486+#REF!+MUL1502+#REF!+#REF!+#REF!</f>
        <v>#REF!</v>
      </c>
      <c r="MUM1219" s="241" t="s">
        <v>38</v>
      </c>
      <c r="MUN1219" s="242" t="s">
        <v>25</v>
      </c>
      <c r="MUO1219" s="243">
        <v>7</v>
      </c>
      <c r="MUP1219" s="243">
        <v>2</v>
      </c>
      <c r="MUQ1219" s="244" t="s">
        <v>236</v>
      </c>
      <c r="MUR1219" s="245">
        <v>119</v>
      </c>
      <c r="MUS1219" s="246">
        <v>213</v>
      </c>
      <c r="MUT1219" s="247" t="e">
        <f>MUT1252+MUT1278+MUT1309+MUT1325+MUT1347+MUT1379+MUT1395+MUT1416+MUT1436+MUT1486+#REF!+MUT1502+#REF!+#REF!+#REF!</f>
        <v>#REF!</v>
      </c>
      <c r="MUU1219" s="241" t="s">
        <v>38</v>
      </c>
      <c r="MUV1219" s="242" t="s">
        <v>25</v>
      </c>
      <c r="MUW1219" s="243">
        <v>7</v>
      </c>
      <c r="MUX1219" s="243">
        <v>2</v>
      </c>
      <c r="MUY1219" s="244" t="s">
        <v>236</v>
      </c>
      <c r="MUZ1219" s="245">
        <v>119</v>
      </c>
      <c r="MVA1219" s="246">
        <v>213</v>
      </c>
      <c r="MVB1219" s="247" t="e">
        <f>MVB1252+MVB1278+MVB1309+MVB1325+MVB1347+MVB1379+MVB1395+MVB1416+MVB1436+MVB1486+#REF!+MVB1502+#REF!+#REF!+#REF!</f>
        <v>#REF!</v>
      </c>
      <c r="MVC1219" s="241" t="s">
        <v>38</v>
      </c>
      <c r="MVD1219" s="242" t="s">
        <v>25</v>
      </c>
      <c r="MVE1219" s="243">
        <v>7</v>
      </c>
      <c r="MVF1219" s="243">
        <v>2</v>
      </c>
      <c r="MVG1219" s="244" t="s">
        <v>236</v>
      </c>
      <c r="MVH1219" s="245">
        <v>119</v>
      </c>
      <c r="MVI1219" s="246">
        <v>213</v>
      </c>
      <c r="MVJ1219" s="247" t="e">
        <f>MVJ1252+MVJ1278+MVJ1309+MVJ1325+MVJ1347+MVJ1379+MVJ1395+MVJ1416+MVJ1436+MVJ1486+#REF!+MVJ1502+#REF!+#REF!+#REF!</f>
        <v>#REF!</v>
      </c>
      <c r="MVK1219" s="241" t="s">
        <v>38</v>
      </c>
      <c r="MVL1219" s="242" t="s">
        <v>25</v>
      </c>
      <c r="MVM1219" s="243">
        <v>7</v>
      </c>
      <c r="MVN1219" s="243">
        <v>2</v>
      </c>
      <c r="MVO1219" s="244" t="s">
        <v>236</v>
      </c>
      <c r="MVP1219" s="245">
        <v>119</v>
      </c>
      <c r="MVQ1219" s="246">
        <v>213</v>
      </c>
      <c r="MVR1219" s="247" t="e">
        <f>MVR1252+MVR1278+MVR1309+MVR1325+MVR1347+MVR1379+MVR1395+MVR1416+MVR1436+MVR1486+#REF!+MVR1502+#REF!+#REF!+#REF!</f>
        <v>#REF!</v>
      </c>
      <c r="MVS1219" s="241" t="s">
        <v>38</v>
      </c>
      <c r="MVT1219" s="242" t="s">
        <v>25</v>
      </c>
      <c r="MVU1219" s="243">
        <v>7</v>
      </c>
      <c r="MVV1219" s="243">
        <v>2</v>
      </c>
      <c r="MVW1219" s="244" t="s">
        <v>236</v>
      </c>
      <c r="MVX1219" s="245">
        <v>119</v>
      </c>
      <c r="MVY1219" s="246">
        <v>213</v>
      </c>
      <c r="MVZ1219" s="247" t="e">
        <f>MVZ1252+MVZ1278+MVZ1309+MVZ1325+MVZ1347+MVZ1379+MVZ1395+MVZ1416+MVZ1436+MVZ1486+#REF!+MVZ1502+#REF!+#REF!+#REF!</f>
        <v>#REF!</v>
      </c>
      <c r="MWA1219" s="241" t="s">
        <v>38</v>
      </c>
      <c r="MWB1219" s="242" t="s">
        <v>25</v>
      </c>
      <c r="MWC1219" s="243">
        <v>7</v>
      </c>
      <c r="MWD1219" s="243">
        <v>2</v>
      </c>
      <c r="MWE1219" s="244" t="s">
        <v>236</v>
      </c>
      <c r="MWF1219" s="245">
        <v>119</v>
      </c>
      <c r="MWG1219" s="246">
        <v>213</v>
      </c>
      <c r="MWH1219" s="247" t="e">
        <f>MWH1252+MWH1278+MWH1309+MWH1325+MWH1347+MWH1379+MWH1395+MWH1416+MWH1436+MWH1486+#REF!+MWH1502+#REF!+#REF!+#REF!</f>
        <v>#REF!</v>
      </c>
      <c r="MWI1219" s="241" t="s">
        <v>38</v>
      </c>
      <c r="MWJ1219" s="242" t="s">
        <v>25</v>
      </c>
      <c r="MWK1219" s="243">
        <v>7</v>
      </c>
      <c r="MWL1219" s="243">
        <v>2</v>
      </c>
      <c r="MWM1219" s="244" t="s">
        <v>236</v>
      </c>
      <c r="MWN1219" s="245">
        <v>119</v>
      </c>
      <c r="MWO1219" s="246">
        <v>213</v>
      </c>
      <c r="MWP1219" s="247" t="e">
        <f>MWP1252+MWP1278+MWP1309+MWP1325+MWP1347+MWP1379+MWP1395+MWP1416+MWP1436+MWP1486+#REF!+MWP1502+#REF!+#REF!+#REF!</f>
        <v>#REF!</v>
      </c>
      <c r="MWQ1219" s="241" t="s">
        <v>38</v>
      </c>
      <c r="MWR1219" s="242" t="s">
        <v>25</v>
      </c>
      <c r="MWS1219" s="243">
        <v>7</v>
      </c>
      <c r="MWT1219" s="243">
        <v>2</v>
      </c>
      <c r="MWU1219" s="244" t="s">
        <v>236</v>
      </c>
      <c r="MWV1219" s="245">
        <v>119</v>
      </c>
      <c r="MWW1219" s="246">
        <v>213</v>
      </c>
      <c r="MWX1219" s="247" t="e">
        <f>MWX1252+MWX1278+MWX1309+MWX1325+MWX1347+MWX1379+MWX1395+MWX1416+MWX1436+MWX1486+#REF!+MWX1502+#REF!+#REF!+#REF!</f>
        <v>#REF!</v>
      </c>
      <c r="MWY1219" s="241" t="s">
        <v>38</v>
      </c>
      <c r="MWZ1219" s="242" t="s">
        <v>25</v>
      </c>
      <c r="MXA1219" s="243">
        <v>7</v>
      </c>
      <c r="MXB1219" s="243">
        <v>2</v>
      </c>
      <c r="MXC1219" s="244" t="s">
        <v>236</v>
      </c>
      <c r="MXD1219" s="245">
        <v>119</v>
      </c>
      <c r="MXE1219" s="246">
        <v>213</v>
      </c>
      <c r="MXF1219" s="247" t="e">
        <f>MXF1252+MXF1278+MXF1309+MXF1325+MXF1347+MXF1379+MXF1395+MXF1416+MXF1436+MXF1486+#REF!+MXF1502+#REF!+#REF!+#REF!</f>
        <v>#REF!</v>
      </c>
      <c r="MXG1219" s="241" t="s">
        <v>38</v>
      </c>
      <c r="MXH1219" s="242" t="s">
        <v>25</v>
      </c>
      <c r="MXI1219" s="243">
        <v>7</v>
      </c>
      <c r="MXJ1219" s="243">
        <v>2</v>
      </c>
      <c r="MXK1219" s="244" t="s">
        <v>236</v>
      </c>
      <c r="MXL1219" s="245">
        <v>119</v>
      </c>
      <c r="MXM1219" s="246">
        <v>213</v>
      </c>
      <c r="MXN1219" s="247" t="e">
        <f>MXN1252+MXN1278+MXN1309+MXN1325+MXN1347+MXN1379+MXN1395+MXN1416+MXN1436+MXN1486+#REF!+MXN1502+#REF!+#REF!+#REF!</f>
        <v>#REF!</v>
      </c>
      <c r="MXO1219" s="241" t="s">
        <v>38</v>
      </c>
      <c r="MXP1219" s="242" t="s">
        <v>25</v>
      </c>
      <c r="MXQ1219" s="243">
        <v>7</v>
      </c>
      <c r="MXR1219" s="243">
        <v>2</v>
      </c>
      <c r="MXS1219" s="244" t="s">
        <v>236</v>
      </c>
      <c r="MXT1219" s="245">
        <v>119</v>
      </c>
      <c r="MXU1219" s="246">
        <v>213</v>
      </c>
      <c r="MXV1219" s="247" t="e">
        <f>MXV1252+MXV1278+MXV1309+MXV1325+MXV1347+MXV1379+MXV1395+MXV1416+MXV1436+MXV1486+#REF!+MXV1502+#REF!+#REF!+#REF!</f>
        <v>#REF!</v>
      </c>
      <c r="MXW1219" s="241" t="s">
        <v>38</v>
      </c>
      <c r="MXX1219" s="242" t="s">
        <v>25</v>
      </c>
      <c r="MXY1219" s="243">
        <v>7</v>
      </c>
      <c r="MXZ1219" s="243">
        <v>2</v>
      </c>
      <c r="MYA1219" s="244" t="s">
        <v>236</v>
      </c>
      <c r="MYB1219" s="245">
        <v>119</v>
      </c>
      <c r="MYC1219" s="246">
        <v>213</v>
      </c>
      <c r="MYD1219" s="247" t="e">
        <f>MYD1252+MYD1278+MYD1309+MYD1325+MYD1347+MYD1379+MYD1395+MYD1416+MYD1436+MYD1486+#REF!+MYD1502+#REF!+#REF!+#REF!</f>
        <v>#REF!</v>
      </c>
      <c r="MYE1219" s="241" t="s">
        <v>38</v>
      </c>
      <c r="MYF1219" s="242" t="s">
        <v>25</v>
      </c>
      <c r="MYG1219" s="243">
        <v>7</v>
      </c>
      <c r="MYH1219" s="243">
        <v>2</v>
      </c>
      <c r="MYI1219" s="244" t="s">
        <v>236</v>
      </c>
      <c r="MYJ1219" s="245">
        <v>119</v>
      </c>
      <c r="MYK1219" s="246">
        <v>213</v>
      </c>
      <c r="MYL1219" s="247" t="e">
        <f>MYL1252+MYL1278+MYL1309+MYL1325+MYL1347+MYL1379+MYL1395+MYL1416+MYL1436+MYL1486+#REF!+MYL1502+#REF!+#REF!+#REF!</f>
        <v>#REF!</v>
      </c>
      <c r="MYM1219" s="241" t="s">
        <v>38</v>
      </c>
      <c r="MYN1219" s="242" t="s">
        <v>25</v>
      </c>
      <c r="MYO1219" s="243">
        <v>7</v>
      </c>
      <c r="MYP1219" s="243">
        <v>2</v>
      </c>
      <c r="MYQ1219" s="244" t="s">
        <v>236</v>
      </c>
      <c r="MYR1219" s="245">
        <v>119</v>
      </c>
      <c r="MYS1219" s="246">
        <v>213</v>
      </c>
      <c r="MYT1219" s="247" t="e">
        <f>MYT1252+MYT1278+MYT1309+MYT1325+MYT1347+MYT1379+MYT1395+MYT1416+MYT1436+MYT1486+#REF!+MYT1502+#REF!+#REF!+#REF!</f>
        <v>#REF!</v>
      </c>
      <c r="MYU1219" s="241" t="s">
        <v>38</v>
      </c>
      <c r="MYV1219" s="242" t="s">
        <v>25</v>
      </c>
      <c r="MYW1219" s="243">
        <v>7</v>
      </c>
      <c r="MYX1219" s="243">
        <v>2</v>
      </c>
      <c r="MYY1219" s="244" t="s">
        <v>236</v>
      </c>
      <c r="MYZ1219" s="245">
        <v>119</v>
      </c>
      <c r="MZA1219" s="246">
        <v>213</v>
      </c>
      <c r="MZB1219" s="247" t="e">
        <f>MZB1252+MZB1278+MZB1309+MZB1325+MZB1347+MZB1379+MZB1395+MZB1416+MZB1436+MZB1486+#REF!+MZB1502+#REF!+#REF!+#REF!</f>
        <v>#REF!</v>
      </c>
      <c r="MZC1219" s="241" t="s">
        <v>38</v>
      </c>
      <c r="MZD1219" s="242" t="s">
        <v>25</v>
      </c>
      <c r="MZE1219" s="243">
        <v>7</v>
      </c>
      <c r="MZF1219" s="243">
        <v>2</v>
      </c>
      <c r="MZG1219" s="244" t="s">
        <v>236</v>
      </c>
      <c r="MZH1219" s="245">
        <v>119</v>
      </c>
      <c r="MZI1219" s="246">
        <v>213</v>
      </c>
      <c r="MZJ1219" s="247" t="e">
        <f>MZJ1252+MZJ1278+MZJ1309+MZJ1325+MZJ1347+MZJ1379+MZJ1395+MZJ1416+MZJ1436+MZJ1486+#REF!+MZJ1502+#REF!+#REF!+#REF!</f>
        <v>#REF!</v>
      </c>
      <c r="MZK1219" s="241" t="s">
        <v>38</v>
      </c>
      <c r="MZL1219" s="242" t="s">
        <v>25</v>
      </c>
      <c r="MZM1219" s="243">
        <v>7</v>
      </c>
      <c r="MZN1219" s="243">
        <v>2</v>
      </c>
      <c r="MZO1219" s="244" t="s">
        <v>236</v>
      </c>
      <c r="MZP1219" s="245">
        <v>119</v>
      </c>
      <c r="MZQ1219" s="246">
        <v>213</v>
      </c>
      <c r="MZR1219" s="247" t="e">
        <f>MZR1252+MZR1278+MZR1309+MZR1325+MZR1347+MZR1379+MZR1395+MZR1416+MZR1436+MZR1486+#REF!+MZR1502+#REF!+#REF!+#REF!</f>
        <v>#REF!</v>
      </c>
      <c r="MZS1219" s="241" t="s">
        <v>38</v>
      </c>
      <c r="MZT1219" s="242" t="s">
        <v>25</v>
      </c>
      <c r="MZU1219" s="243">
        <v>7</v>
      </c>
      <c r="MZV1219" s="243">
        <v>2</v>
      </c>
      <c r="MZW1219" s="244" t="s">
        <v>236</v>
      </c>
      <c r="MZX1219" s="245">
        <v>119</v>
      </c>
      <c r="MZY1219" s="246">
        <v>213</v>
      </c>
      <c r="MZZ1219" s="247" t="e">
        <f>MZZ1252+MZZ1278+MZZ1309+MZZ1325+MZZ1347+MZZ1379+MZZ1395+MZZ1416+MZZ1436+MZZ1486+#REF!+MZZ1502+#REF!+#REF!+#REF!</f>
        <v>#REF!</v>
      </c>
      <c r="NAA1219" s="241" t="s">
        <v>38</v>
      </c>
      <c r="NAB1219" s="242" t="s">
        <v>25</v>
      </c>
      <c r="NAC1219" s="243">
        <v>7</v>
      </c>
      <c r="NAD1219" s="243">
        <v>2</v>
      </c>
      <c r="NAE1219" s="244" t="s">
        <v>236</v>
      </c>
      <c r="NAF1219" s="245">
        <v>119</v>
      </c>
      <c r="NAG1219" s="246">
        <v>213</v>
      </c>
      <c r="NAH1219" s="247" t="e">
        <f>NAH1252+NAH1278+NAH1309+NAH1325+NAH1347+NAH1379+NAH1395+NAH1416+NAH1436+NAH1486+#REF!+NAH1502+#REF!+#REF!+#REF!</f>
        <v>#REF!</v>
      </c>
      <c r="NAI1219" s="241" t="s">
        <v>38</v>
      </c>
      <c r="NAJ1219" s="242" t="s">
        <v>25</v>
      </c>
      <c r="NAK1219" s="243">
        <v>7</v>
      </c>
      <c r="NAL1219" s="243">
        <v>2</v>
      </c>
      <c r="NAM1219" s="244" t="s">
        <v>236</v>
      </c>
      <c r="NAN1219" s="245">
        <v>119</v>
      </c>
      <c r="NAO1219" s="246">
        <v>213</v>
      </c>
      <c r="NAP1219" s="247" t="e">
        <f>NAP1252+NAP1278+NAP1309+NAP1325+NAP1347+NAP1379+NAP1395+NAP1416+NAP1436+NAP1486+#REF!+NAP1502+#REF!+#REF!+#REF!</f>
        <v>#REF!</v>
      </c>
      <c r="NAQ1219" s="241" t="s">
        <v>38</v>
      </c>
      <c r="NAR1219" s="242" t="s">
        <v>25</v>
      </c>
      <c r="NAS1219" s="243">
        <v>7</v>
      </c>
      <c r="NAT1219" s="243">
        <v>2</v>
      </c>
      <c r="NAU1219" s="244" t="s">
        <v>236</v>
      </c>
      <c r="NAV1219" s="245">
        <v>119</v>
      </c>
      <c r="NAW1219" s="246">
        <v>213</v>
      </c>
      <c r="NAX1219" s="247" t="e">
        <f>NAX1252+NAX1278+NAX1309+NAX1325+NAX1347+NAX1379+NAX1395+NAX1416+NAX1436+NAX1486+#REF!+NAX1502+#REF!+#REF!+#REF!</f>
        <v>#REF!</v>
      </c>
      <c r="NAY1219" s="241" t="s">
        <v>38</v>
      </c>
      <c r="NAZ1219" s="242" t="s">
        <v>25</v>
      </c>
      <c r="NBA1219" s="243">
        <v>7</v>
      </c>
      <c r="NBB1219" s="243">
        <v>2</v>
      </c>
      <c r="NBC1219" s="244" t="s">
        <v>236</v>
      </c>
      <c r="NBD1219" s="245">
        <v>119</v>
      </c>
      <c r="NBE1219" s="246">
        <v>213</v>
      </c>
      <c r="NBF1219" s="247" t="e">
        <f>NBF1252+NBF1278+NBF1309+NBF1325+NBF1347+NBF1379+NBF1395+NBF1416+NBF1436+NBF1486+#REF!+NBF1502+#REF!+#REF!+#REF!</f>
        <v>#REF!</v>
      </c>
      <c r="NBG1219" s="241" t="s">
        <v>38</v>
      </c>
      <c r="NBH1219" s="242" t="s">
        <v>25</v>
      </c>
      <c r="NBI1219" s="243">
        <v>7</v>
      </c>
      <c r="NBJ1219" s="243">
        <v>2</v>
      </c>
      <c r="NBK1219" s="244" t="s">
        <v>236</v>
      </c>
      <c r="NBL1219" s="245">
        <v>119</v>
      </c>
      <c r="NBM1219" s="246">
        <v>213</v>
      </c>
      <c r="NBN1219" s="247" t="e">
        <f>NBN1252+NBN1278+NBN1309+NBN1325+NBN1347+NBN1379+NBN1395+NBN1416+NBN1436+NBN1486+#REF!+NBN1502+#REF!+#REF!+#REF!</f>
        <v>#REF!</v>
      </c>
      <c r="NBO1219" s="241" t="s">
        <v>38</v>
      </c>
      <c r="NBP1219" s="242" t="s">
        <v>25</v>
      </c>
      <c r="NBQ1219" s="243">
        <v>7</v>
      </c>
      <c r="NBR1219" s="243">
        <v>2</v>
      </c>
      <c r="NBS1219" s="244" t="s">
        <v>236</v>
      </c>
      <c r="NBT1219" s="245">
        <v>119</v>
      </c>
      <c r="NBU1219" s="246">
        <v>213</v>
      </c>
      <c r="NBV1219" s="247" t="e">
        <f>NBV1252+NBV1278+NBV1309+NBV1325+NBV1347+NBV1379+NBV1395+NBV1416+NBV1436+NBV1486+#REF!+NBV1502+#REF!+#REF!+#REF!</f>
        <v>#REF!</v>
      </c>
      <c r="NBW1219" s="241" t="s">
        <v>38</v>
      </c>
      <c r="NBX1219" s="242" t="s">
        <v>25</v>
      </c>
      <c r="NBY1219" s="243">
        <v>7</v>
      </c>
      <c r="NBZ1219" s="243">
        <v>2</v>
      </c>
      <c r="NCA1219" s="244" t="s">
        <v>236</v>
      </c>
      <c r="NCB1219" s="245">
        <v>119</v>
      </c>
      <c r="NCC1219" s="246">
        <v>213</v>
      </c>
      <c r="NCD1219" s="247" t="e">
        <f>NCD1252+NCD1278+NCD1309+NCD1325+NCD1347+NCD1379+NCD1395+NCD1416+NCD1436+NCD1486+#REF!+NCD1502+#REF!+#REF!+#REF!</f>
        <v>#REF!</v>
      </c>
      <c r="NCE1219" s="241" t="s">
        <v>38</v>
      </c>
      <c r="NCF1219" s="242" t="s">
        <v>25</v>
      </c>
      <c r="NCG1219" s="243">
        <v>7</v>
      </c>
      <c r="NCH1219" s="243">
        <v>2</v>
      </c>
      <c r="NCI1219" s="244" t="s">
        <v>236</v>
      </c>
      <c r="NCJ1219" s="245">
        <v>119</v>
      </c>
      <c r="NCK1219" s="246">
        <v>213</v>
      </c>
      <c r="NCL1219" s="247" t="e">
        <f>NCL1252+NCL1278+NCL1309+NCL1325+NCL1347+NCL1379+NCL1395+NCL1416+NCL1436+NCL1486+#REF!+NCL1502+#REF!+#REF!+#REF!</f>
        <v>#REF!</v>
      </c>
      <c r="NCM1219" s="241" t="s">
        <v>38</v>
      </c>
      <c r="NCN1219" s="242" t="s">
        <v>25</v>
      </c>
      <c r="NCO1219" s="243">
        <v>7</v>
      </c>
      <c r="NCP1219" s="243">
        <v>2</v>
      </c>
      <c r="NCQ1219" s="244" t="s">
        <v>236</v>
      </c>
      <c r="NCR1219" s="245">
        <v>119</v>
      </c>
      <c r="NCS1219" s="246">
        <v>213</v>
      </c>
      <c r="NCT1219" s="247" t="e">
        <f>NCT1252+NCT1278+NCT1309+NCT1325+NCT1347+NCT1379+NCT1395+NCT1416+NCT1436+NCT1486+#REF!+NCT1502+#REF!+#REF!+#REF!</f>
        <v>#REF!</v>
      </c>
      <c r="NCU1219" s="241" t="s">
        <v>38</v>
      </c>
      <c r="NCV1219" s="242" t="s">
        <v>25</v>
      </c>
      <c r="NCW1219" s="243">
        <v>7</v>
      </c>
      <c r="NCX1219" s="243">
        <v>2</v>
      </c>
      <c r="NCY1219" s="244" t="s">
        <v>236</v>
      </c>
      <c r="NCZ1219" s="245">
        <v>119</v>
      </c>
      <c r="NDA1219" s="246">
        <v>213</v>
      </c>
      <c r="NDB1219" s="247" t="e">
        <f>NDB1252+NDB1278+NDB1309+NDB1325+NDB1347+NDB1379+NDB1395+NDB1416+NDB1436+NDB1486+#REF!+NDB1502+#REF!+#REF!+#REF!</f>
        <v>#REF!</v>
      </c>
      <c r="NDC1219" s="241" t="s">
        <v>38</v>
      </c>
      <c r="NDD1219" s="242" t="s">
        <v>25</v>
      </c>
      <c r="NDE1219" s="243">
        <v>7</v>
      </c>
      <c r="NDF1219" s="243">
        <v>2</v>
      </c>
      <c r="NDG1219" s="244" t="s">
        <v>236</v>
      </c>
      <c r="NDH1219" s="245">
        <v>119</v>
      </c>
      <c r="NDI1219" s="246">
        <v>213</v>
      </c>
      <c r="NDJ1219" s="247" t="e">
        <f>NDJ1252+NDJ1278+NDJ1309+NDJ1325+NDJ1347+NDJ1379+NDJ1395+NDJ1416+NDJ1436+NDJ1486+#REF!+NDJ1502+#REF!+#REF!+#REF!</f>
        <v>#REF!</v>
      </c>
      <c r="NDK1219" s="241" t="s">
        <v>38</v>
      </c>
      <c r="NDL1219" s="242" t="s">
        <v>25</v>
      </c>
      <c r="NDM1219" s="243">
        <v>7</v>
      </c>
      <c r="NDN1219" s="243">
        <v>2</v>
      </c>
      <c r="NDO1219" s="244" t="s">
        <v>236</v>
      </c>
      <c r="NDP1219" s="245">
        <v>119</v>
      </c>
      <c r="NDQ1219" s="246">
        <v>213</v>
      </c>
      <c r="NDR1219" s="247" t="e">
        <f>NDR1252+NDR1278+NDR1309+NDR1325+NDR1347+NDR1379+NDR1395+NDR1416+NDR1436+NDR1486+#REF!+NDR1502+#REF!+#REF!+#REF!</f>
        <v>#REF!</v>
      </c>
      <c r="NDS1219" s="241" t="s">
        <v>38</v>
      </c>
      <c r="NDT1219" s="242" t="s">
        <v>25</v>
      </c>
      <c r="NDU1219" s="243">
        <v>7</v>
      </c>
      <c r="NDV1219" s="243">
        <v>2</v>
      </c>
      <c r="NDW1219" s="244" t="s">
        <v>236</v>
      </c>
      <c r="NDX1219" s="245">
        <v>119</v>
      </c>
      <c r="NDY1219" s="246">
        <v>213</v>
      </c>
      <c r="NDZ1219" s="247" t="e">
        <f>NDZ1252+NDZ1278+NDZ1309+NDZ1325+NDZ1347+NDZ1379+NDZ1395+NDZ1416+NDZ1436+NDZ1486+#REF!+NDZ1502+#REF!+#REF!+#REF!</f>
        <v>#REF!</v>
      </c>
      <c r="NEA1219" s="241" t="s">
        <v>38</v>
      </c>
      <c r="NEB1219" s="242" t="s">
        <v>25</v>
      </c>
      <c r="NEC1219" s="243">
        <v>7</v>
      </c>
      <c r="NED1219" s="243">
        <v>2</v>
      </c>
      <c r="NEE1219" s="244" t="s">
        <v>236</v>
      </c>
      <c r="NEF1219" s="245">
        <v>119</v>
      </c>
      <c r="NEG1219" s="246">
        <v>213</v>
      </c>
      <c r="NEH1219" s="247" t="e">
        <f>NEH1252+NEH1278+NEH1309+NEH1325+NEH1347+NEH1379+NEH1395+NEH1416+NEH1436+NEH1486+#REF!+NEH1502+#REF!+#REF!+#REF!</f>
        <v>#REF!</v>
      </c>
      <c r="NEI1219" s="241" t="s">
        <v>38</v>
      </c>
      <c r="NEJ1219" s="242" t="s">
        <v>25</v>
      </c>
      <c r="NEK1219" s="243">
        <v>7</v>
      </c>
      <c r="NEL1219" s="243">
        <v>2</v>
      </c>
      <c r="NEM1219" s="244" t="s">
        <v>236</v>
      </c>
      <c r="NEN1219" s="245">
        <v>119</v>
      </c>
      <c r="NEO1219" s="246">
        <v>213</v>
      </c>
      <c r="NEP1219" s="247" t="e">
        <f>NEP1252+NEP1278+NEP1309+NEP1325+NEP1347+NEP1379+NEP1395+NEP1416+NEP1436+NEP1486+#REF!+NEP1502+#REF!+#REF!+#REF!</f>
        <v>#REF!</v>
      </c>
      <c r="NEQ1219" s="241" t="s">
        <v>38</v>
      </c>
      <c r="NER1219" s="242" t="s">
        <v>25</v>
      </c>
      <c r="NES1219" s="243">
        <v>7</v>
      </c>
      <c r="NET1219" s="243">
        <v>2</v>
      </c>
      <c r="NEU1219" s="244" t="s">
        <v>236</v>
      </c>
      <c r="NEV1219" s="245">
        <v>119</v>
      </c>
      <c r="NEW1219" s="246">
        <v>213</v>
      </c>
      <c r="NEX1219" s="247" t="e">
        <f>NEX1252+NEX1278+NEX1309+NEX1325+NEX1347+NEX1379+NEX1395+NEX1416+NEX1436+NEX1486+#REF!+NEX1502+#REF!+#REF!+#REF!</f>
        <v>#REF!</v>
      </c>
      <c r="NEY1219" s="241" t="s">
        <v>38</v>
      </c>
      <c r="NEZ1219" s="242" t="s">
        <v>25</v>
      </c>
      <c r="NFA1219" s="243">
        <v>7</v>
      </c>
      <c r="NFB1219" s="243">
        <v>2</v>
      </c>
      <c r="NFC1219" s="244" t="s">
        <v>236</v>
      </c>
      <c r="NFD1219" s="245">
        <v>119</v>
      </c>
      <c r="NFE1219" s="246">
        <v>213</v>
      </c>
      <c r="NFF1219" s="247" t="e">
        <f>NFF1252+NFF1278+NFF1309+NFF1325+NFF1347+NFF1379+NFF1395+NFF1416+NFF1436+NFF1486+#REF!+NFF1502+#REF!+#REF!+#REF!</f>
        <v>#REF!</v>
      </c>
      <c r="NFG1219" s="241" t="s">
        <v>38</v>
      </c>
      <c r="NFH1219" s="242" t="s">
        <v>25</v>
      </c>
      <c r="NFI1219" s="243">
        <v>7</v>
      </c>
      <c r="NFJ1219" s="243">
        <v>2</v>
      </c>
      <c r="NFK1219" s="244" t="s">
        <v>236</v>
      </c>
      <c r="NFL1219" s="245">
        <v>119</v>
      </c>
      <c r="NFM1219" s="246">
        <v>213</v>
      </c>
      <c r="NFN1219" s="247" t="e">
        <f>NFN1252+NFN1278+NFN1309+NFN1325+NFN1347+NFN1379+NFN1395+NFN1416+NFN1436+NFN1486+#REF!+NFN1502+#REF!+#REF!+#REF!</f>
        <v>#REF!</v>
      </c>
      <c r="NFO1219" s="241" t="s">
        <v>38</v>
      </c>
      <c r="NFP1219" s="242" t="s">
        <v>25</v>
      </c>
      <c r="NFQ1219" s="243">
        <v>7</v>
      </c>
      <c r="NFR1219" s="243">
        <v>2</v>
      </c>
      <c r="NFS1219" s="244" t="s">
        <v>236</v>
      </c>
      <c r="NFT1219" s="245">
        <v>119</v>
      </c>
      <c r="NFU1219" s="246">
        <v>213</v>
      </c>
      <c r="NFV1219" s="247" t="e">
        <f>NFV1252+NFV1278+NFV1309+NFV1325+NFV1347+NFV1379+NFV1395+NFV1416+NFV1436+NFV1486+#REF!+NFV1502+#REF!+#REF!+#REF!</f>
        <v>#REF!</v>
      </c>
      <c r="NFW1219" s="241" t="s">
        <v>38</v>
      </c>
      <c r="NFX1219" s="242" t="s">
        <v>25</v>
      </c>
      <c r="NFY1219" s="243">
        <v>7</v>
      </c>
      <c r="NFZ1219" s="243">
        <v>2</v>
      </c>
      <c r="NGA1219" s="244" t="s">
        <v>236</v>
      </c>
      <c r="NGB1219" s="245">
        <v>119</v>
      </c>
      <c r="NGC1219" s="246">
        <v>213</v>
      </c>
      <c r="NGD1219" s="247" t="e">
        <f>NGD1252+NGD1278+NGD1309+NGD1325+NGD1347+NGD1379+NGD1395+NGD1416+NGD1436+NGD1486+#REF!+NGD1502+#REF!+#REF!+#REF!</f>
        <v>#REF!</v>
      </c>
      <c r="NGE1219" s="241" t="s">
        <v>38</v>
      </c>
      <c r="NGF1219" s="242" t="s">
        <v>25</v>
      </c>
      <c r="NGG1219" s="243">
        <v>7</v>
      </c>
      <c r="NGH1219" s="243">
        <v>2</v>
      </c>
      <c r="NGI1219" s="244" t="s">
        <v>236</v>
      </c>
      <c r="NGJ1219" s="245">
        <v>119</v>
      </c>
      <c r="NGK1219" s="246">
        <v>213</v>
      </c>
      <c r="NGL1219" s="247" t="e">
        <f>NGL1252+NGL1278+NGL1309+NGL1325+NGL1347+NGL1379+NGL1395+NGL1416+NGL1436+NGL1486+#REF!+NGL1502+#REF!+#REF!+#REF!</f>
        <v>#REF!</v>
      </c>
      <c r="NGM1219" s="241" t="s">
        <v>38</v>
      </c>
      <c r="NGN1219" s="242" t="s">
        <v>25</v>
      </c>
      <c r="NGO1219" s="243">
        <v>7</v>
      </c>
      <c r="NGP1219" s="243">
        <v>2</v>
      </c>
      <c r="NGQ1219" s="244" t="s">
        <v>236</v>
      </c>
      <c r="NGR1219" s="245">
        <v>119</v>
      </c>
      <c r="NGS1219" s="246">
        <v>213</v>
      </c>
      <c r="NGT1219" s="247" t="e">
        <f>NGT1252+NGT1278+NGT1309+NGT1325+NGT1347+NGT1379+NGT1395+NGT1416+NGT1436+NGT1486+#REF!+NGT1502+#REF!+#REF!+#REF!</f>
        <v>#REF!</v>
      </c>
      <c r="NGU1219" s="241" t="s">
        <v>38</v>
      </c>
      <c r="NGV1219" s="242" t="s">
        <v>25</v>
      </c>
      <c r="NGW1219" s="243">
        <v>7</v>
      </c>
      <c r="NGX1219" s="243">
        <v>2</v>
      </c>
      <c r="NGY1219" s="244" t="s">
        <v>236</v>
      </c>
      <c r="NGZ1219" s="245">
        <v>119</v>
      </c>
      <c r="NHA1219" s="246">
        <v>213</v>
      </c>
      <c r="NHB1219" s="247" t="e">
        <f>NHB1252+NHB1278+NHB1309+NHB1325+NHB1347+NHB1379+NHB1395+NHB1416+NHB1436+NHB1486+#REF!+NHB1502+#REF!+#REF!+#REF!</f>
        <v>#REF!</v>
      </c>
      <c r="NHC1219" s="241" t="s">
        <v>38</v>
      </c>
      <c r="NHD1219" s="242" t="s">
        <v>25</v>
      </c>
      <c r="NHE1219" s="243">
        <v>7</v>
      </c>
      <c r="NHF1219" s="243">
        <v>2</v>
      </c>
      <c r="NHG1219" s="244" t="s">
        <v>236</v>
      </c>
      <c r="NHH1219" s="245">
        <v>119</v>
      </c>
      <c r="NHI1219" s="246">
        <v>213</v>
      </c>
      <c r="NHJ1219" s="247" t="e">
        <f>NHJ1252+NHJ1278+NHJ1309+NHJ1325+NHJ1347+NHJ1379+NHJ1395+NHJ1416+NHJ1436+NHJ1486+#REF!+NHJ1502+#REF!+#REF!+#REF!</f>
        <v>#REF!</v>
      </c>
      <c r="NHK1219" s="241" t="s">
        <v>38</v>
      </c>
      <c r="NHL1219" s="242" t="s">
        <v>25</v>
      </c>
      <c r="NHM1219" s="243">
        <v>7</v>
      </c>
      <c r="NHN1219" s="243">
        <v>2</v>
      </c>
      <c r="NHO1219" s="244" t="s">
        <v>236</v>
      </c>
      <c r="NHP1219" s="245">
        <v>119</v>
      </c>
      <c r="NHQ1219" s="246">
        <v>213</v>
      </c>
      <c r="NHR1219" s="247" t="e">
        <f>NHR1252+NHR1278+NHR1309+NHR1325+NHR1347+NHR1379+NHR1395+NHR1416+NHR1436+NHR1486+#REF!+NHR1502+#REF!+#REF!+#REF!</f>
        <v>#REF!</v>
      </c>
      <c r="NHS1219" s="241" t="s">
        <v>38</v>
      </c>
      <c r="NHT1219" s="242" t="s">
        <v>25</v>
      </c>
      <c r="NHU1219" s="243">
        <v>7</v>
      </c>
      <c r="NHV1219" s="243">
        <v>2</v>
      </c>
      <c r="NHW1219" s="244" t="s">
        <v>236</v>
      </c>
      <c r="NHX1219" s="245">
        <v>119</v>
      </c>
      <c r="NHY1219" s="246">
        <v>213</v>
      </c>
      <c r="NHZ1219" s="247" t="e">
        <f>NHZ1252+NHZ1278+NHZ1309+NHZ1325+NHZ1347+NHZ1379+NHZ1395+NHZ1416+NHZ1436+NHZ1486+#REF!+NHZ1502+#REF!+#REF!+#REF!</f>
        <v>#REF!</v>
      </c>
      <c r="NIA1219" s="241" t="s">
        <v>38</v>
      </c>
      <c r="NIB1219" s="242" t="s">
        <v>25</v>
      </c>
      <c r="NIC1219" s="243">
        <v>7</v>
      </c>
      <c r="NID1219" s="243">
        <v>2</v>
      </c>
      <c r="NIE1219" s="244" t="s">
        <v>236</v>
      </c>
      <c r="NIF1219" s="245">
        <v>119</v>
      </c>
      <c r="NIG1219" s="246">
        <v>213</v>
      </c>
      <c r="NIH1219" s="247" t="e">
        <f>NIH1252+NIH1278+NIH1309+NIH1325+NIH1347+NIH1379+NIH1395+NIH1416+NIH1436+NIH1486+#REF!+NIH1502+#REF!+#REF!+#REF!</f>
        <v>#REF!</v>
      </c>
      <c r="NII1219" s="241" t="s">
        <v>38</v>
      </c>
      <c r="NIJ1219" s="242" t="s">
        <v>25</v>
      </c>
      <c r="NIK1219" s="243">
        <v>7</v>
      </c>
      <c r="NIL1219" s="243">
        <v>2</v>
      </c>
      <c r="NIM1219" s="244" t="s">
        <v>236</v>
      </c>
      <c r="NIN1219" s="245">
        <v>119</v>
      </c>
      <c r="NIO1219" s="246">
        <v>213</v>
      </c>
      <c r="NIP1219" s="247" t="e">
        <f>NIP1252+NIP1278+NIP1309+NIP1325+NIP1347+NIP1379+NIP1395+NIP1416+NIP1436+NIP1486+#REF!+NIP1502+#REF!+#REF!+#REF!</f>
        <v>#REF!</v>
      </c>
      <c r="NIQ1219" s="241" t="s">
        <v>38</v>
      </c>
      <c r="NIR1219" s="242" t="s">
        <v>25</v>
      </c>
      <c r="NIS1219" s="243">
        <v>7</v>
      </c>
      <c r="NIT1219" s="243">
        <v>2</v>
      </c>
      <c r="NIU1219" s="244" t="s">
        <v>236</v>
      </c>
      <c r="NIV1219" s="245">
        <v>119</v>
      </c>
      <c r="NIW1219" s="246">
        <v>213</v>
      </c>
      <c r="NIX1219" s="247" t="e">
        <f>NIX1252+NIX1278+NIX1309+NIX1325+NIX1347+NIX1379+NIX1395+NIX1416+NIX1436+NIX1486+#REF!+NIX1502+#REF!+#REF!+#REF!</f>
        <v>#REF!</v>
      </c>
      <c r="NIY1219" s="241" t="s">
        <v>38</v>
      </c>
      <c r="NIZ1219" s="242" t="s">
        <v>25</v>
      </c>
      <c r="NJA1219" s="243">
        <v>7</v>
      </c>
      <c r="NJB1219" s="243">
        <v>2</v>
      </c>
      <c r="NJC1219" s="244" t="s">
        <v>236</v>
      </c>
      <c r="NJD1219" s="245">
        <v>119</v>
      </c>
      <c r="NJE1219" s="246">
        <v>213</v>
      </c>
      <c r="NJF1219" s="247" t="e">
        <f>NJF1252+NJF1278+NJF1309+NJF1325+NJF1347+NJF1379+NJF1395+NJF1416+NJF1436+NJF1486+#REF!+NJF1502+#REF!+#REF!+#REF!</f>
        <v>#REF!</v>
      </c>
      <c r="NJG1219" s="241" t="s">
        <v>38</v>
      </c>
      <c r="NJH1219" s="242" t="s">
        <v>25</v>
      </c>
      <c r="NJI1219" s="243">
        <v>7</v>
      </c>
      <c r="NJJ1219" s="243">
        <v>2</v>
      </c>
      <c r="NJK1219" s="244" t="s">
        <v>236</v>
      </c>
      <c r="NJL1219" s="245">
        <v>119</v>
      </c>
      <c r="NJM1219" s="246">
        <v>213</v>
      </c>
      <c r="NJN1219" s="247" t="e">
        <f>NJN1252+NJN1278+NJN1309+NJN1325+NJN1347+NJN1379+NJN1395+NJN1416+NJN1436+NJN1486+#REF!+NJN1502+#REF!+#REF!+#REF!</f>
        <v>#REF!</v>
      </c>
      <c r="NJO1219" s="241" t="s">
        <v>38</v>
      </c>
      <c r="NJP1219" s="242" t="s">
        <v>25</v>
      </c>
      <c r="NJQ1219" s="243">
        <v>7</v>
      </c>
      <c r="NJR1219" s="243">
        <v>2</v>
      </c>
      <c r="NJS1219" s="244" t="s">
        <v>236</v>
      </c>
      <c r="NJT1219" s="245">
        <v>119</v>
      </c>
      <c r="NJU1219" s="246">
        <v>213</v>
      </c>
      <c r="NJV1219" s="247" t="e">
        <f>NJV1252+NJV1278+NJV1309+NJV1325+NJV1347+NJV1379+NJV1395+NJV1416+NJV1436+NJV1486+#REF!+NJV1502+#REF!+#REF!+#REF!</f>
        <v>#REF!</v>
      </c>
      <c r="NJW1219" s="241" t="s">
        <v>38</v>
      </c>
      <c r="NJX1219" s="242" t="s">
        <v>25</v>
      </c>
      <c r="NJY1219" s="243">
        <v>7</v>
      </c>
      <c r="NJZ1219" s="243">
        <v>2</v>
      </c>
      <c r="NKA1219" s="244" t="s">
        <v>236</v>
      </c>
      <c r="NKB1219" s="245">
        <v>119</v>
      </c>
      <c r="NKC1219" s="246">
        <v>213</v>
      </c>
      <c r="NKD1219" s="247" t="e">
        <f>NKD1252+NKD1278+NKD1309+NKD1325+NKD1347+NKD1379+NKD1395+NKD1416+NKD1436+NKD1486+#REF!+NKD1502+#REF!+#REF!+#REF!</f>
        <v>#REF!</v>
      </c>
      <c r="NKE1219" s="241" t="s">
        <v>38</v>
      </c>
      <c r="NKF1219" s="242" t="s">
        <v>25</v>
      </c>
      <c r="NKG1219" s="243">
        <v>7</v>
      </c>
      <c r="NKH1219" s="243">
        <v>2</v>
      </c>
      <c r="NKI1219" s="244" t="s">
        <v>236</v>
      </c>
      <c r="NKJ1219" s="245">
        <v>119</v>
      </c>
      <c r="NKK1219" s="246">
        <v>213</v>
      </c>
      <c r="NKL1219" s="247" t="e">
        <f>NKL1252+NKL1278+NKL1309+NKL1325+NKL1347+NKL1379+NKL1395+NKL1416+NKL1436+NKL1486+#REF!+NKL1502+#REF!+#REF!+#REF!</f>
        <v>#REF!</v>
      </c>
      <c r="NKM1219" s="241" t="s">
        <v>38</v>
      </c>
      <c r="NKN1219" s="242" t="s">
        <v>25</v>
      </c>
      <c r="NKO1219" s="243">
        <v>7</v>
      </c>
      <c r="NKP1219" s="243">
        <v>2</v>
      </c>
      <c r="NKQ1219" s="244" t="s">
        <v>236</v>
      </c>
      <c r="NKR1219" s="245">
        <v>119</v>
      </c>
      <c r="NKS1219" s="246">
        <v>213</v>
      </c>
      <c r="NKT1219" s="247" t="e">
        <f>NKT1252+NKT1278+NKT1309+NKT1325+NKT1347+NKT1379+NKT1395+NKT1416+NKT1436+NKT1486+#REF!+NKT1502+#REF!+#REF!+#REF!</f>
        <v>#REF!</v>
      </c>
      <c r="NKU1219" s="241" t="s">
        <v>38</v>
      </c>
      <c r="NKV1219" s="242" t="s">
        <v>25</v>
      </c>
      <c r="NKW1219" s="243">
        <v>7</v>
      </c>
      <c r="NKX1219" s="243">
        <v>2</v>
      </c>
      <c r="NKY1219" s="244" t="s">
        <v>236</v>
      </c>
      <c r="NKZ1219" s="245">
        <v>119</v>
      </c>
      <c r="NLA1219" s="246">
        <v>213</v>
      </c>
      <c r="NLB1219" s="247" t="e">
        <f>NLB1252+NLB1278+NLB1309+NLB1325+NLB1347+NLB1379+NLB1395+NLB1416+NLB1436+NLB1486+#REF!+NLB1502+#REF!+#REF!+#REF!</f>
        <v>#REF!</v>
      </c>
      <c r="NLC1219" s="241" t="s">
        <v>38</v>
      </c>
      <c r="NLD1219" s="242" t="s">
        <v>25</v>
      </c>
      <c r="NLE1219" s="243">
        <v>7</v>
      </c>
      <c r="NLF1219" s="243">
        <v>2</v>
      </c>
      <c r="NLG1219" s="244" t="s">
        <v>236</v>
      </c>
      <c r="NLH1219" s="245">
        <v>119</v>
      </c>
      <c r="NLI1219" s="246">
        <v>213</v>
      </c>
      <c r="NLJ1219" s="247" t="e">
        <f>NLJ1252+NLJ1278+NLJ1309+NLJ1325+NLJ1347+NLJ1379+NLJ1395+NLJ1416+NLJ1436+NLJ1486+#REF!+NLJ1502+#REF!+#REF!+#REF!</f>
        <v>#REF!</v>
      </c>
      <c r="NLK1219" s="241" t="s">
        <v>38</v>
      </c>
      <c r="NLL1219" s="242" t="s">
        <v>25</v>
      </c>
      <c r="NLM1219" s="243">
        <v>7</v>
      </c>
      <c r="NLN1219" s="243">
        <v>2</v>
      </c>
      <c r="NLO1219" s="244" t="s">
        <v>236</v>
      </c>
      <c r="NLP1219" s="245">
        <v>119</v>
      </c>
      <c r="NLQ1219" s="246">
        <v>213</v>
      </c>
      <c r="NLR1219" s="247" t="e">
        <f>NLR1252+NLR1278+NLR1309+NLR1325+NLR1347+NLR1379+NLR1395+NLR1416+NLR1436+NLR1486+#REF!+NLR1502+#REF!+#REF!+#REF!</f>
        <v>#REF!</v>
      </c>
      <c r="NLS1219" s="241" t="s">
        <v>38</v>
      </c>
      <c r="NLT1219" s="242" t="s">
        <v>25</v>
      </c>
      <c r="NLU1219" s="243">
        <v>7</v>
      </c>
      <c r="NLV1219" s="243">
        <v>2</v>
      </c>
      <c r="NLW1219" s="244" t="s">
        <v>236</v>
      </c>
      <c r="NLX1219" s="245">
        <v>119</v>
      </c>
      <c r="NLY1219" s="246">
        <v>213</v>
      </c>
      <c r="NLZ1219" s="247" t="e">
        <f>NLZ1252+NLZ1278+NLZ1309+NLZ1325+NLZ1347+NLZ1379+NLZ1395+NLZ1416+NLZ1436+NLZ1486+#REF!+NLZ1502+#REF!+#REF!+#REF!</f>
        <v>#REF!</v>
      </c>
      <c r="NMA1219" s="241" t="s">
        <v>38</v>
      </c>
      <c r="NMB1219" s="242" t="s">
        <v>25</v>
      </c>
      <c r="NMC1219" s="243">
        <v>7</v>
      </c>
      <c r="NMD1219" s="243">
        <v>2</v>
      </c>
      <c r="NME1219" s="244" t="s">
        <v>236</v>
      </c>
      <c r="NMF1219" s="245">
        <v>119</v>
      </c>
      <c r="NMG1219" s="246">
        <v>213</v>
      </c>
      <c r="NMH1219" s="247" t="e">
        <f>NMH1252+NMH1278+NMH1309+NMH1325+NMH1347+NMH1379+NMH1395+NMH1416+NMH1436+NMH1486+#REF!+NMH1502+#REF!+#REF!+#REF!</f>
        <v>#REF!</v>
      </c>
      <c r="NMI1219" s="241" t="s">
        <v>38</v>
      </c>
      <c r="NMJ1219" s="242" t="s">
        <v>25</v>
      </c>
      <c r="NMK1219" s="243">
        <v>7</v>
      </c>
      <c r="NML1219" s="243">
        <v>2</v>
      </c>
      <c r="NMM1219" s="244" t="s">
        <v>236</v>
      </c>
      <c r="NMN1219" s="245">
        <v>119</v>
      </c>
      <c r="NMO1219" s="246">
        <v>213</v>
      </c>
      <c r="NMP1219" s="247" t="e">
        <f>NMP1252+NMP1278+NMP1309+NMP1325+NMP1347+NMP1379+NMP1395+NMP1416+NMP1436+NMP1486+#REF!+NMP1502+#REF!+#REF!+#REF!</f>
        <v>#REF!</v>
      </c>
      <c r="NMQ1219" s="241" t="s">
        <v>38</v>
      </c>
      <c r="NMR1219" s="242" t="s">
        <v>25</v>
      </c>
      <c r="NMS1219" s="243">
        <v>7</v>
      </c>
      <c r="NMT1219" s="243">
        <v>2</v>
      </c>
      <c r="NMU1219" s="244" t="s">
        <v>236</v>
      </c>
      <c r="NMV1219" s="245">
        <v>119</v>
      </c>
      <c r="NMW1219" s="246">
        <v>213</v>
      </c>
      <c r="NMX1219" s="247" t="e">
        <f>NMX1252+NMX1278+NMX1309+NMX1325+NMX1347+NMX1379+NMX1395+NMX1416+NMX1436+NMX1486+#REF!+NMX1502+#REF!+#REF!+#REF!</f>
        <v>#REF!</v>
      </c>
      <c r="NMY1219" s="241" t="s">
        <v>38</v>
      </c>
      <c r="NMZ1219" s="242" t="s">
        <v>25</v>
      </c>
      <c r="NNA1219" s="243">
        <v>7</v>
      </c>
      <c r="NNB1219" s="243">
        <v>2</v>
      </c>
      <c r="NNC1219" s="244" t="s">
        <v>236</v>
      </c>
      <c r="NND1219" s="245">
        <v>119</v>
      </c>
      <c r="NNE1219" s="246">
        <v>213</v>
      </c>
      <c r="NNF1219" s="247" t="e">
        <f>NNF1252+NNF1278+NNF1309+NNF1325+NNF1347+NNF1379+NNF1395+NNF1416+NNF1436+NNF1486+#REF!+NNF1502+#REF!+#REF!+#REF!</f>
        <v>#REF!</v>
      </c>
      <c r="NNG1219" s="241" t="s">
        <v>38</v>
      </c>
      <c r="NNH1219" s="242" t="s">
        <v>25</v>
      </c>
      <c r="NNI1219" s="243">
        <v>7</v>
      </c>
      <c r="NNJ1219" s="243">
        <v>2</v>
      </c>
      <c r="NNK1219" s="244" t="s">
        <v>236</v>
      </c>
      <c r="NNL1219" s="245">
        <v>119</v>
      </c>
      <c r="NNM1219" s="246">
        <v>213</v>
      </c>
      <c r="NNN1219" s="247" t="e">
        <f>NNN1252+NNN1278+NNN1309+NNN1325+NNN1347+NNN1379+NNN1395+NNN1416+NNN1436+NNN1486+#REF!+NNN1502+#REF!+#REF!+#REF!</f>
        <v>#REF!</v>
      </c>
      <c r="NNO1219" s="241" t="s">
        <v>38</v>
      </c>
      <c r="NNP1219" s="242" t="s">
        <v>25</v>
      </c>
      <c r="NNQ1219" s="243">
        <v>7</v>
      </c>
      <c r="NNR1219" s="243">
        <v>2</v>
      </c>
      <c r="NNS1219" s="244" t="s">
        <v>236</v>
      </c>
      <c r="NNT1219" s="245">
        <v>119</v>
      </c>
      <c r="NNU1219" s="246">
        <v>213</v>
      </c>
      <c r="NNV1219" s="247" t="e">
        <f>NNV1252+NNV1278+NNV1309+NNV1325+NNV1347+NNV1379+NNV1395+NNV1416+NNV1436+NNV1486+#REF!+NNV1502+#REF!+#REF!+#REF!</f>
        <v>#REF!</v>
      </c>
      <c r="NNW1219" s="241" t="s">
        <v>38</v>
      </c>
      <c r="NNX1219" s="242" t="s">
        <v>25</v>
      </c>
      <c r="NNY1219" s="243">
        <v>7</v>
      </c>
      <c r="NNZ1219" s="243">
        <v>2</v>
      </c>
      <c r="NOA1219" s="244" t="s">
        <v>236</v>
      </c>
      <c r="NOB1219" s="245">
        <v>119</v>
      </c>
      <c r="NOC1219" s="246">
        <v>213</v>
      </c>
      <c r="NOD1219" s="247" t="e">
        <f>NOD1252+NOD1278+NOD1309+NOD1325+NOD1347+NOD1379+NOD1395+NOD1416+NOD1436+NOD1486+#REF!+NOD1502+#REF!+#REF!+#REF!</f>
        <v>#REF!</v>
      </c>
      <c r="NOE1219" s="241" t="s">
        <v>38</v>
      </c>
      <c r="NOF1219" s="242" t="s">
        <v>25</v>
      </c>
      <c r="NOG1219" s="243">
        <v>7</v>
      </c>
      <c r="NOH1219" s="243">
        <v>2</v>
      </c>
      <c r="NOI1219" s="244" t="s">
        <v>236</v>
      </c>
      <c r="NOJ1219" s="245">
        <v>119</v>
      </c>
      <c r="NOK1219" s="246">
        <v>213</v>
      </c>
      <c r="NOL1219" s="247" t="e">
        <f>NOL1252+NOL1278+NOL1309+NOL1325+NOL1347+NOL1379+NOL1395+NOL1416+NOL1436+NOL1486+#REF!+NOL1502+#REF!+#REF!+#REF!</f>
        <v>#REF!</v>
      </c>
      <c r="NOM1219" s="241" t="s">
        <v>38</v>
      </c>
      <c r="NON1219" s="242" t="s">
        <v>25</v>
      </c>
      <c r="NOO1219" s="243">
        <v>7</v>
      </c>
      <c r="NOP1219" s="243">
        <v>2</v>
      </c>
      <c r="NOQ1219" s="244" t="s">
        <v>236</v>
      </c>
      <c r="NOR1219" s="245">
        <v>119</v>
      </c>
      <c r="NOS1219" s="246">
        <v>213</v>
      </c>
      <c r="NOT1219" s="247" t="e">
        <f>NOT1252+NOT1278+NOT1309+NOT1325+NOT1347+NOT1379+NOT1395+NOT1416+NOT1436+NOT1486+#REF!+NOT1502+#REF!+#REF!+#REF!</f>
        <v>#REF!</v>
      </c>
      <c r="NOU1219" s="241" t="s">
        <v>38</v>
      </c>
      <c r="NOV1219" s="242" t="s">
        <v>25</v>
      </c>
      <c r="NOW1219" s="243">
        <v>7</v>
      </c>
      <c r="NOX1219" s="243">
        <v>2</v>
      </c>
      <c r="NOY1219" s="244" t="s">
        <v>236</v>
      </c>
      <c r="NOZ1219" s="245">
        <v>119</v>
      </c>
      <c r="NPA1219" s="246">
        <v>213</v>
      </c>
      <c r="NPB1219" s="247" t="e">
        <f>NPB1252+NPB1278+NPB1309+NPB1325+NPB1347+NPB1379+NPB1395+NPB1416+NPB1436+NPB1486+#REF!+NPB1502+#REF!+#REF!+#REF!</f>
        <v>#REF!</v>
      </c>
      <c r="NPC1219" s="241" t="s">
        <v>38</v>
      </c>
      <c r="NPD1219" s="242" t="s">
        <v>25</v>
      </c>
      <c r="NPE1219" s="243">
        <v>7</v>
      </c>
      <c r="NPF1219" s="243">
        <v>2</v>
      </c>
      <c r="NPG1219" s="244" t="s">
        <v>236</v>
      </c>
      <c r="NPH1219" s="245">
        <v>119</v>
      </c>
      <c r="NPI1219" s="246">
        <v>213</v>
      </c>
      <c r="NPJ1219" s="247" t="e">
        <f>NPJ1252+NPJ1278+NPJ1309+NPJ1325+NPJ1347+NPJ1379+NPJ1395+NPJ1416+NPJ1436+NPJ1486+#REF!+NPJ1502+#REF!+#REF!+#REF!</f>
        <v>#REF!</v>
      </c>
      <c r="NPK1219" s="241" t="s">
        <v>38</v>
      </c>
      <c r="NPL1219" s="242" t="s">
        <v>25</v>
      </c>
      <c r="NPM1219" s="243">
        <v>7</v>
      </c>
      <c r="NPN1219" s="243">
        <v>2</v>
      </c>
      <c r="NPO1219" s="244" t="s">
        <v>236</v>
      </c>
      <c r="NPP1219" s="245">
        <v>119</v>
      </c>
      <c r="NPQ1219" s="246">
        <v>213</v>
      </c>
      <c r="NPR1219" s="247" t="e">
        <f>NPR1252+NPR1278+NPR1309+NPR1325+NPR1347+NPR1379+NPR1395+NPR1416+NPR1436+NPR1486+#REF!+NPR1502+#REF!+#REF!+#REF!</f>
        <v>#REF!</v>
      </c>
      <c r="NPS1219" s="241" t="s">
        <v>38</v>
      </c>
      <c r="NPT1219" s="242" t="s">
        <v>25</v>
      </c>
      <c r="NPU1219" s="243">
        <v>7</v>
      </c>
      <c r="NPV1219" s="243">
        <v>2</v>
      </c>
      <c r="NPW1219" s="244" t="s">
        <v>236</v>
      </c>
      <c r="NPX1219" s="245">
        <v>119</v>
      </c>
      <c r="NPY1219" s="246">
        <v>213</v>
      </c>
      <c r="NPZ1219" s="247" t="e">
        <f>NPZ1252+NPZ1278+NPZ1309+NPZ1325+NPZ1347+NPZ1379+NPZ1395+NPZ1416+NPZ1436+NPZ1486+#REF!+NPZ1502+#REF!+#REF!+#REF!</f>
        <v>#REF!</v>
      </c>
      <c r="NQA1219" s="241" t="s">
        <v>38</v>
      </c>
      <c r="NQB1219" s="242" t="s">
        <v>25</v>
      </c>
      <c r="NQC1219" s="243">
        <v>7</v>
      </c>
      <c r="NQD1219" s="243">
        <v>2</v>
      </c>
      <c r="NQE1219" s="244" t="s">
        <v>236</v>
      </c>
      <c r="NQF1219" s="245">
        <v>119</v>
      </c>
      <c r="NQG1219" s="246">
        <v>213</v>
      </c>
      <c r="NQH1219" s="247" t="e">
        <f>NQH1252+NQH1278+NQH1309+NQH1325+NQH1347+NQH1379+NQH1395+NQH1416+NQH1436+NQH1486+#REF!+NQH1502+#REF!+#REF!+#REF!</f>
        <v>#REF!</v>
      </c>
      <c r="NQI1219" s="241" t="s">
        <v>38</v>
      </c>
      <c r="NQJ1219" s="242" t="s">
        <v>25</v>
      </c>
      <c r="NQK1219" s="243">
        <v>7</v>
      </c>
      <c r="NQL1219" s="243">
        <v>2</v>
      </c>
      <c r="NQM1219" s="244" t="s">
        <v>236</v>
      </c>
      <c r="NQN1219" s="245">
        <v>119</v>
      </c>
      <c r="NQO1219" s="246">
        <v>213</v>
      </c>
      <c r="NQP1219" s="247" t="e">
        <f>NQP1252+NQP1278+NQP1309+NQP1325+NQP1347+NQP1379+NQP1395+NQP1416+NQP1436+NQP1486+#REF!+NQP1502+#REF!+#REF!+#REF!</f>
        <v>#REF!</v>
      </c>
      <c r="NQQ1219" s="241" t="s">
        <v>38</v>
      </c>
      <c r="NQR1219" s="242" t="s">
        <v>25</v>
      </c>
      <c r="NQS1219" s="243">
        <v>7</v>
      </c>
      <c r="NQT1219" s="243">
        <v>2</v>
      </c>
      <c r="NQU1219" s="244" t="s">
        <v>236</v>
      </c>
      <c r="NQV1219" s="245">
        <v>119</v>
      </c>
      <c r="NQW1219" s="246">
        <v>213</v>
      </c>
      <c r="NQX1219" s="247" t="e">
        <f>NQX1252+NQX1278+NQX1309+NQX1325+NQX1347+NQX1379+NQX1395+NQX1416+NQX1436+NQX1486+#REF!+NQX1502+#REF!+#REF!+#REF!</f>
        <v>#REF!</v>
      </c>
      <c r="NQY1219" s="241" t="s">
        <v>38</v>
      </c>
      <c r="NQZ1219" s="242" t="s">
        <v>25</v>
      </c>
      <c r="NRA1219" s="243">
        <v>7</v>
      </c>
      <c r="NRB1219" s="243">
        <v>2</v>
      </c>
      <c r="NRC1219" s="244" t="s">
        <v>236</v>
      </c>
      <c r="NRD1219" s="245">
        <v>119</v>
      </c>
      <c r="NRE1219" s="246">
        <v>213</v>
      </c>
      <c r="NRF1219" s="247" t="e">
        <f>NRF1252+NRF1278+NRF1309+NRF1325+NRF1347+NRF1379+NRF1395+NRF1416+NRF1436+NRF1486+#REF!+NRF1502+#REF!+#REF!+#REF!</f>
        <v>#REF!</v>
      </c>
      <c r="NRG1219" s="241" t="s">
        <v>38</v>
      </c>
      <c r="NRH1219" s="242" t="s">
        <v>25</v>
      </c>
      <c r="NRI1219" s="243">
        <v>7</v>
      </c>
      <c r="NRJ1219" s="243">
        <v>2</v>
      </c>
      <c r="NRK1219" s="244" t="s">
        <v>236</v>
      </c>
      <c r="NRL1219" s="245">
        <v>119</v>
      </c>
      <c r="NRM1219" s="246">
        <v>213</v>
      </c>
      <c r="NRN1219" s="247" t="e">
        <f>NRN1252+NRN1278+NRN1309+NRN1325+NRN1347+NRN1379+NRN1395+NRN1416+NRN1436+NRN1486+#REF!+NRN1502+#REF!+#REF!+#REF!</f>
        <v>#REF!</v>
      </c>
      <c r="NRO1219" s="241" t="s">
        <v>38</v>
      </c>
      <c r="NRP1219" s="242" t="s">
        <v>25</v>
      </c>
      <c r="NRQ1219" s="243">
        <v>7</v>
      </c>
      <c r="NRR1219" s="243">
        <v>2</v>
      </c>
      <c r="NRS1219" s="244" t="s">
        <v>236</v>
      </c>
      <c r="NRT1219" s="245">
        <v>119</v>
      </c>
      <c r="NRU1219" s="246">
        <v>213</v>
      </c>
      <c r="NRV1219" s="247" t="e">
        <f>NRV1252+NRV1278+NRV1309+NRV1325+NRV1347+NRV1379+NRV1395+NRV1416+NRV1436+NRV1486+#REF!+NRV1502+#REF!+#REF!+#REF!</f>
        <v>#REF!</v>
      </c>
      <c r="NRW1219" s="241" t="s">
        <v>38</v>
      </c>
      <c r="NRX1219" s="242" t="s">
        <v>25</v>
      </c>
      <c r="NRY1219" s="243">
        <v>7</v>
      </c>
      <c r="NRZ1219" s="243">
        <v>2</v>
      </c>
      <c r="NSA1219" s="244" t="s">
        <v>236</v>
      </c>
      <c r="NSB1219" s="245">
        <v>119</v>
      </c>
      <c r="NSC1219" s="246">
        <v>213</v>
      </c>
      <c r="NSD1219" s="247" t="e">
        <f>NSD1252+NSD1278+NSD1309+NSD1325+NSD1347+NSD1379+NSD1395+NSD1416+NSD1436+NSD1486+#REF!+NSD1502+#REF!+#REF!+#REF!</f>
        <v>#REF!</v>
      </c>
      <c r="NSE1219" s="241" t="s">
        <v>38</v>
      </c>
      <c r="NSF1219" s="242" t="s">
        <v>25</v>
      </c>
      <c r="NSG1219" s="243">
        <v>7</v>
      </c>
      <c r="NSH1219" s="243">
        <v>2</v>
      </c>
      <c r="NSI1219" s="244" t="s">
        <v>236</v>
      </c>
      <c r="NSJ1219" s="245">
        <v>119</v>
      </c>
      <c r="NSK1219" s="246">
        <v>213</v>
      </c>
      <c r="NSL1219" s="247" t="e">
        <f>NSL1252+NSL1278+NSL1309+NSL1325+NSL1347+NSL1379+NSL1395+NSL1416+NSL1436+NSL1486+#REF!+NSL1502+#REF!+#REF!+#REF!</f>
        <v>#REF!</v>
      </c>
      <c r="NSM1219" s="241" t="s">
        <v>38</v>
      </c>
      <c r="NSN1219" s="242" t="s">
        <v>25</v>
      </c>
      <c r="NSO1219" s="243">
        <v>7</v>
      </c>
      <c r="NSP1219" s="243">
        <v>2</v>
      </c>
      <c r="NSQ1219" s="244" t="s">
        <v>236</v>
      </c>
      <c r="NSR1219" s="245">
        <v>119</v>
      </c>
      <c r="NSS1219" s="246">
        <v>213</v>
      </c>
      <c r="NST1219" s="247" t="e">
        <f>NST1252+NST1278+NST1309+NST1325+NST1347+NST1379+NST1395+NST1416+NST1436+NST1486+#REF!+NST1502+#REF!+#REF!+#REF!</f>
        <v>#REF!</v>
      </c>
      <c r="NSU1219" s="241" t="s">
        <v>38</v>
      </c>
      <c r="NSV1219" s="242" t="s">
        <v>25</v>
      </c>
      <c r="NSW1219" s="243">
        <v>7</v>
      </c>
      <c r="NSX1219" s="243">
        <v>2</v>
      </c>
      <c r="NSY1219" s="244" t="s">
        <v>236</v>
      </c>
      <c r="NSZ1219" s="245">
        <v>119</v>
      </c>
      <c r="NTA1219" s="246">
        <v>213</v>
      </c>
      <c r="NTB1219" s="247" t="e">
        <f>NTB1252+NTB1278+NTB1309+NTB1325+NTB1347+NTB1379+NTB1395+NTB1416+NTB1436+NTB1486+#REF!+NTB1502+#REF!+#REF!+#REF!</f>
        <v>#REF!</v>
      </c>
      <c r="NTC1219" s="241" t="s">
        <v>38</v>
      </c>
      <c r="NTD1219" s="242" t="s">
        <v>25</v>
      </c>
      <c r="NTE1219" s="243">
        <v>7</v>
      </c>
      <c r="NTF1219" s="243">
        <v>2</v>
      </c>
      <c r="NTG1219" s="244" t="s">
        <v>236</v>
      </c>
      <c r="NTH1219" s="245">
        <v>119</v>
      </c>
      <c r="NTI1219" s="246">
        <v>213</v>
      </c>
      <c r="NTJ1219" s="247" t="e">
        <f>NTJ1252+NTJ1278+NTJ1309+NTJ1325+NTJ1347+NTJ1379+NTJ1395+NTJ1416+NTJ1436+NTJ1486+#REF!+NTJ1502+#REF!+#REF!+#REF!</f>
        <v>#REF!</v>
      </c>
      <c r="NTK1219" s="241" t="s">
        <v>38</v>
      </c>
      <c r="NTL1219" s="242" t="s">
        <v>25</v>
      </c>
      <c r="NTM1219" s="243">
        <v>7</v>
      </c>
      <c r="NTN1219" s="243">
        <v>2</v>
      </c>
      <c r="NTO1219" s="244" t="s">
        <v>236</v>
      </c>
      <c r="NTP1219" s="245">
        <v>119</v>
      </c>
      <c r="NTQ1219" s="246">
        <v>213</v>
      </c>
      <c r="NTR1219" s="247" t="e">
        <f>NTR1252+NTR1278+NTR1309+NTR1325+NTR1347+NTR1379+NTR1395+NTR1416+NTR1436+NTR1486+#REF!+NTR1502+#REF!+#REF!+#REF!</f>
        <v>#REF!</v>
      </c>
      <c r="NTS1219" s="241" t="s">
        <v>38</v>
      </c>
      <c r="NTT1219" s="242" t="s">
        <v>25</v>
      </c>
      <c r="NTU1219" s="243">
        <v>7</v>
      </c>
      <c r="NTV1219" s="243">
        <v>2</v>
      </c>
      <c r="NTW1219" s="244" t="s">
        <v>236</v>
      </c>
      <c r="NTX1219" s="245">
        <v>119</v>
      </c>
      <c r="NTY1219" s="246">
        <v>213</v>
      </c>
      <c r="NTZ1219" s="247" t="e">
        <f>NTZ1252+NTZ1278+NTZ1309+NTZ1325+NTZ1347+NTZ1379+NTZ1395+NTZ1416+NTZ1436+NTZ1486+#REF!+NTZ1502+#REF!+#REF!+#REF!</f>
        <v>#REF!</v>
      </c>
      <c r="NUA1219" s="241" t="s">
        <v>38</v>
      </c>
      <c r="NUB1219" s="242" t="s">
        <v>25</v>
      </c>
      <c r="NUC1219" s="243">
        <v>7</v>
      </c>
      <c r="NUD1219" s="243">
        <v>2</v>
      </c>
      <c r="NUE1219" s="244" t="s">
        <v>236</v>
      </c>
      <c r="NUF1219" s="245">
        <v>119</v>
      </c>
      <c r="NUG1219" s="246">
        <v>213</v>
      </c>
      <c r="NUH1219" s="247" t="e">
        <f>NUH1252+NUH1278+NUH1309+NUH1325+NUH1347+NUH1379+NUH1395+NUH1416+NUH1436+NUH1486+#REF!+NUH1502+#REF!+#REF!+#REF!</f>
        <v>#REF!</v>
      </c>
      <c r="NUI1219" s="241" t="s">
        <v>38</v>
      </c>
      <c r="NUJ1219" s="242" t="s">
        <v>25</v>
      </c>
      <c r="NUK1219" s="243">
        <v>7</v>
      </c>
      <c r="NUL1219" s="243">
        <v>2</v>
      </c>
      <c r="NUM1219" s="244" t="s">
        <v>236</v>
      </c>
      <c r="NUN1219" s="245">
        <v>119</v>
      </c>
      <c r="NUO1219" s="246">
        <v>213</v>
      </c>
      <c r="NUP1219" s="247" t="e">
        <f>NUP1252+NUP1278+NUP1309+NUP1325+NUP1347+NUP1379+NUP1395+NUP1416+NUP1436+NUP1486+#REF!+NUP1502+#REF!+#REF!+#REF!</f>
        <v>#REF!</v>
      </c>
      <c r="NUQ1219" s="241" t="s">
        <v>38</v>
      </c>
      <c r="NUR1219" s="242" t="s">
        <v>25</v>
      </c>
      <c r="NUS1219" s="243">
        <v>7</v>
      </c>
      <c r="NUT1219" s="243">
        <v>2</v>
      </c>
      <c r="NUU1219" s="244" t="s">
        <v>236</v>
      </c>
      <c r="NUV1219" s="245">
        <v>119</v>
      </c>
      <c r="NUW1219" s="246">
        <v>213</v>
      </c>
      <c r="NUX1219" s="247" t="e">
        <f>NUX1252+NUX1278+NUX1309+NUX1325+NUX1347+NUX1379+NUX1395+NUX1416+NUX1436+NUX1486+#REF!+NUX1502+#REF!+#REF!+#REF!</f>
        <v>#REF!</v>
      </c>
      <c r="NUY1219" s="241" t="s">
        <v>38</v>
      </c>
      <c r="NUZ1219" s="242" t="s">
        <v>25</v>
      </c>
      <c r="NVA1219" s="243">
        <v>7</v>
      </c>
      <c r="NVB1219" s="243">
        <v>2</v>
      </c>
      <c r="NVC1219" s="244" t="s">
        <v>236</v>
      </c>
      <c r="NVD1219" s="245">
        <v>119</v>
      </c>
      <c r="NVE1219" s="246">
        <v>213</v>
      </c>
      <c r="NVF1219" s="247" t="e">
        <f>NVF1252+NVF1278+NVF1309+NVF1325+NVF1347+NVF1379+NVF1395+NVF1416+NVF1436+NVF1486+#REF!+NVF1502+#REF!+#REF!+#REF!</f>
        <v>#REF!</v>
      </c>
      <c r="NVG1219" s="241" t="s">
        <v>38</v>
      </c>
      <c r="NVH1219" s="242" t="s">
        <v>25</v>
      </c>
      <c r="NVI1219" s="243">
        <v>7</v>
      </c>
      <c r="NVJ1219" s="243">
        <v>2</v>
      </c>
      <c r="NVK1219" s="244" t="s">
        <v>236</v>
      </c>
      <c r="NVL1219" s="245">
        <v>119</v>
      </c>
      <c r="NVM1219" s="246">
        <v>213</v>
      </c>
      <c r="NVN1219" s="247" t="e">
        <f>NVN1252+NVN1278+NVN1309+NVN1325+NVN1347+NVN1379+NVN1395+NVN1416+NVN1436+NVN1486+#REF!+NVN1502+#REF!+#REF!+#REF!</f>
        <v>#REF!</v>
      </c>
      <c r="NVO1219" s="241" t="s">
        <v>38</v>
      </c>
      <c r="NVP1219" s="242" t="s">
        <v>25</v>
      </c>
      <c r="NVQ1219" s="243">
        <v>7</v>
      </c>
      <c r="NVR1219" s="243">
        <v>2</v>
      </c>
      <c r="NVS1219" s="244" t="s">
        <v>236</v>
      </c>
      <c r="NVT1219" s="245">
        <v>119</v>
      </c>
      <c r="NVU1219" s="246">
        <v>213</v>
      </c>
      <c r="NVV1219" s="247" t="e">
        <f>NVV1252+NVV1278+NVV1309+NVV1325+NVV1347+NVV1379+NVV1395+NVV1416+NVV1436+NVV1486+#REF!+NVV1502+#REF!+#REF!+#REF!</f>
        <v>#REF!</v>
      </c>
      <c r="NVW1219" s="241" t="s">
        <v>38</v>
      </c>
      <c r="NVX1219" s="242" t="s">
        <v>25</v>
      </c>
      <c r="NVY1219" s="243">
        <v>7</v>
      </c>
      <c r="NVZ1219" s="243">
        <v>2</v>
      </c>
      <c r="NWA1219" s="244" t="s">
        <v>236</v>
      </c>
      <c r="NWB1219" s="245">
        <v>119</v>
      </c>
      <c r="NWC1219" s="246">
        <v>213</v>
      </c>
      <c r="NWD1219" s="247" t="e">
        <f>NWD1252+NWD1278+NWD1309+NWD1325+NWD1347+NWD1379+NWD1395+NWD1416+NWD1436+NWD1486+#REF!+NWD1502+#REF!+#REF!+#REF!</f>
        <v>#REF!</v>
      </c>
      <c r="NWE1219" s="241" t="s">
        <v>38</v>
      </c>
      <c r="NWF1219" s="242" t="s">
        <v>25</v>
      </c>
      <c r="NWG1219" s="243">
        <v>7</v>
      </c>
      <c r="NWH1219" s="243">
        <v>2</v>
      </c>
      <c r="NWI1219" s="244" t="s">
        <v>236</v>
      </c>
      <c r="NWJ1219" s="245">
        <v>119</v>
      </c>
      <c r="NWK1219" s="246">
        <v>213</v>
      </c>
      <c r="NWL1219" s="247" t="e">
        <f>NWL1252+NWL1278+NWL1309+NWL1325+NWL1347+NWL1379+NWL1395+NWL1416+NWL1436+NWL1486+#REF!+NWL1502+#REF!+#REF!+#REF!</f>
        <v>#REF!</v>
      </c>
      <c r="NWM1219" s="241" t="s">
        <v>38</v>
      </c>
      <c r="NWN1219" s="242" t="s">
        <v>25</v>
      </c>
      <c r="NWO1219" s="243">
        <v>7</v>
      </c>
      <c r="NWP1219" s="243">
        <v>2</v>
      </c>
      <c r="NWQ1219" s="244" t="s">
        <v>236</v>
      </c>
      <c r="NWR1219" s="245">
        <v>119</v>
      </c>
      <c r="NWS1219" s="246">
        <v>213</v>
      </c>
      <c r="NWT1219" s="247" t="e">
        <f>NWT1252+NWT1278+NWT1309+NWT1325+NWT1347+NWT1379+NWT1395+NWT1416+NWT1436+NWT1486+#REF!+NWT1502+#REF!+#REF!+#REF!</f>
        <v>#REF!</v>
      </c>
      <c r="NWU1219" s="241" t="s">
        <v>38</v>
      </c>
      <c r="NWV1219" s="242" t="s">
        <v>25</v>
      </c>
      <c r="NWW1219" s="243">
        <v>7</v>
      </c>
      <c r="NWX1219" s="243">
        <v>2</v>
      </c>
      <c r="NWY1219" s="244" t="s">
        <v>236</v>
      </c>
      <c r="NWZ1219" s="245">
        <v>119</v>
      </c>
      <c r="NXA1219" s="246">
        <v>213</v>
      </c>
      <c r="NXB1219" s="247" t="e">
        <f>NXB1252+NXB1278+NXB1309+NXB1325+NXB1347+NXB1379+NXB1395+NXB1416+NXB1436+NXB1486+#REF!+NXB1502+#REF!+#REF!+#REF!</f>
        <v>#REF!</v>
      </c>
      <c r="NXC1219" s="241" t="s">
        <v>38</v>
      </c>
      <c r="NXD1219" s="242" t="s">
        <v>25</v>
      </c>
      <c r="NXE1219" s="243">
        <v>7</v>
      </c>
      <c r="NXF1219" s="243">
        <v>2</v>
      </c>
      <c r="NXG1219" s="244" t="s">
        <v>236</v>
      </c>
      <c r="NXH1219" s="245">
        <v>119</v>
      </c>
      <c r="NXI1219" s="246">
        <v>213</v>
      </c>
      <c r="NXJ1219" s="247" t="e">
        <f>NXJ1252+NXJ1278+NXJ1309+NXJ1325+NXJ1347+NXJ1379+NXJ1395+NXJ1416+NXJ1436+NXJ1486+#REF!+NXJ1502+#REF!+#REF!+#REF!</f>
        <v>#REF!</v>
      </c>
      <c r="NXK1219" s="241" t="s">
        <v>38</v>
      </c>
      <c r="NXL1219" s="242" t="s">
        <v>25</v>
      </c>
      <c r="NXM1219" s="243">
        <v>7</v>
      </c>
      <c r="NXN1219" s="243">
        <v>2</v>
      </c>
      <c r="NXO1219" s="244" t="s">
        <v>236</v>
      </c>
      <c r="NXP1219" s="245">
        <v>119</v>
      </c>
      <c r="NXQ1219" s="246">
        <v>213</v>
      </c>
      <c r="NXR1219" s="247" t="e">
        <f>NXR1252+NXR1278+NXR1309+NXR1325+NXR1347+NXR1379+NXR1395+NXR1416+NXR1436+NXR1486+#REF!+NXR1502+#REF!+#REF!+#REF!</f>
        <v>#REF!</v>
      </c>
      <c r="NXS1219" s="241" t="s">
        <v>38</v>
      </c>
      <c r="NXT1219" s="242" t="s">
        <v>25</v>
      </c>
      <c r="NXU1219" s="243">
        <v>7</v>
      </c>
      <c r="NXV1219" s="243">
        <v>2</v>
      </c>
      <c r="NXW1219" s="244" t="s">
        <v>236</v>
      </c>
      <c r="NXX1219" s="245">
        <v>119</v>
      </c>
      <c r="NXY1219" s="246">
        <v>213</v>
      </c>
      <c r="NXZ1219" s="247" t="e">
        <f>NXZ1252+NXZ1278+NXZ1309+NXZ1325+NXZ1347+NXZ1379+NXZ1395+NXZ1416+NXZ1436+NXZ1486+#REF!+NXZ1502+#REF!+#REF!+#REF!</f>
        <v>#REF!</v>
      </c>
      <c r="NYA1219" s="241" t="s">
        <v>38</v>
      </c>
      <c r="NYB1219" s="242" t="s">
        <v>25</v>
      </c>
      <c r="NYC1219" s="243">
        <v>7</v>
      </c>
      <c r="NYD1219" s="243">
        <v>2</v>
      </c>
      <c r="NYE1219" s="244" t="s">
        <v>236</v>
      </c>
      <c r="NYF1219" s="245">
        <v>119</v>
      </c>
      <c r="NYG1219" s="246">
        <v>213</v>
      </c>
      <c r="NYH1219" s="247" t="e">
        <f>NYH1252+NYH1278+NYH1309+NYH1325+NYH1347+NYH1379+NYH1395+NYH1416+NYH1436+NYH1486+#REF!+NYH1502+#REF!+#REF!+#REF!</f>
        <v>#REF!</v>
      </c>
      <c r="NYI1219" s="241" t="s">
        <v>38</v>
      </c>
      <c r="NYJ1219" s="242" t="s">
        <v>25</v>
      </c>
      <c r="NYK1219" s="243">
        <v>7</v>
      </c>
      <c r="NYL1219" s="243">
        <v>2</v>
      </c>
      <c r="NYM1219" s="244" t="s">
        <v>236</v>
      </c>
      <c r="NYN1219" s="245">
        <v>119</v>
      </c>
      <c r="NYO1219" s="246">
        <v>213</v>
      </c>
      <c r="NYP1219" s="247" t="e">
        <f>NYP1252+NYP1278+NYP1309+NYP1325+NYP1347+NYP1379+NYP1395+NYP1416+NYP1436+NYP1486+#REF!+NYP1502+#REF!+#REF!+#REF!</f>
        <v>#REF!</v>
      </c>
      <c r="NYQ1219" s="241" t="s">
        <v>38</v>
      </c>
      <c r="NYR1219" s="242" t="s">
        <v>25</v>
      </c>
      <c r="NYS1219" s="243">
        <v>7</v>
      </c>
      <c r="NYT1219" s="243">
        <v>2</v>
      </c>
      <c r="NYU1219" s="244" t="s">
        <v>236</v>
      </c>
      <c r="NYV1219" s="245">
        <v>119</v>
      </c>
      <c r="NYW1219" s="246">
        <v>213</v>
      </c>
      <c r="NYX1219" s="247" t="e">
        <f>NYX1252+NYX1278+NYX1309+NYX1325+NYX1347+NYX1379+NYX1395+NYX1416+NYX1436+NYX1486+#REF!+NYX1502+#REF!+#REF!+#REF!</f>
        <v>#REF!</v>
      </c>
      <c r="NYY1219" s="241" t="s">
        <v>38</v>
      </c>
      <c r="NYZ1219" s="242" t="s">
        <v>25</v>
      </c>
      <c r="NZA1219" s="243">
        <v>7</v>
      </c>
      <c r="NZB1219" s="243">
        <v>2</v>
      </c>
      <c r="NZC1219" s="244" t="s">
        <v>236</v>
      </c>
      <c r="NZD1219" s="245">
        <v>119</v>
      </c>
      <c r="NZE1219" s="246">
        <v>213</v>
      </c>
      <c r="NZF1219" s="247" t="e">
        <f>NZF1252+NZF1278+NZF1309+NZF1325+NZF1347+NZF1379+NZF1395+NZF1416+NZF1436+NZF1486+#REF!+NZF1502+#REF!+#REF!+#REF!</f>
        <v>#REF!</v>
      </c>
      <c r="NZG1219" s="241" t="s">
        <v>38</v>
      </c>
      <c r="NZH1219" s="242" t="s">
        <v>25</v>
      </c>
      <c r="NZI1219" s="243">
        <v>7</v>
      </c>
      <c r="NZJ1219" s="243">
        <v>2</v>
      </c>
      <c r="NZK1219" s="244" t="s">
        <v>236</v>
      </c>
      <c r="NZL1219" s="245">
        <v>119</v>
      </c>
      <c r="NZM1219" s="246">
        <v>213</v>
      </c>
      <c r="NZN1219" s="247" t="e">
        <f>NZN1252+NZN1278+NZN1309+NZN1325+NZN1347+NZN1379+NZN1395+NZN1416+NZN1436+NZN1486+#REF!+NZN1502+#REF!+#REF!+#REF!</f>
        <v>#REF!</v>
      </c>
      <c r="NZO1219" s="241" t="s">
        <v>38</v>
      </c>
      <c r="NZP1219" s="242" t="s">
        <v>25</v>
      </c>
      <c r="NZQ1219" s="243">
        <v>7</v>
      </c>
      <c r="NZR1219" s="243">
        <v>2</v>
      </c>
      <c r="NZS1219" s="244" t="s">
        <v>236</v>
      </c>
      <c r="NZT1219" s="245">
        <v>119</v>
      </c>
      <c r="NZU1219" s="246">
        <v>213</v>
      </c>
      <c r="NZV1219" s="247" t="e">
        <f>NZV1252+NZV1278+NZV1309+NZV1325+NZV1347+NZV1379+NZV1395+NZV1416+NZV1436+NZV1486+#REF!+NZV1502+#REF!+#REF!+#REF!</f>
        <v>#REF!</v>
      </c>
      <c r="NZW1219" s="241" t="s">
        <v>38</v>
      </c>
      <c r="NZX1219" s="242" t="s">
        <v>25</v>
      </c>
      <c r="NZY1219" s="243">
        <v>7</v>
      </c>
      <c r="NZZ1219" s="243">
        <v>2</v>
      </c>
      <c r="OAA1219" s="244" t="s">
        <v>236</v>
      </c>
      <c r="OAB1219" s="245">
        <v>119</v>
      </c>
      <c r="OAC1219" s="246">
        <v>213</v>
      </c>
      <c r="OAD1219" s="247" t="e">
        <f>OAD1252+OAD1278+OAD1309+OAD1325+OAD1347+OAD1379+OAD1395+OAD1416+OAD1436+OAD1486+#REF!+OAD1502+#REF!+#REF!+#REF!</f>
        <v>#REF!</v>
      </c>
      <c r="OAE1219" s="241" t="s">
        <v>38</v>
      </c>
      <c r="OAF1219" s="242" t="s">
        <v>25</v>
      </c>
      <c r="OAG1219" s="243">
        <v>7</v>
      </c>
      <c r="OAH1219" s="243">
        <v>2</v>
      </c>
      <c r="OAI1219" s="244" t="s">
        <v>236</v>
      </c>
      <c r="OAJ1219" s="245">
        <v>119</v>
      </c>
      <c r="OAK1219" s="246">
        <v>213</v>
      </c>
      <c r="OAL1219" s="247" t="e">
        <f>OAL1252+OAL1278+OAL1309+OAL1325+OAL1347+OAL1379+OAL1395+OAL1416+OAL1436+OAL1486+#REF!+OAL1502+#REF!+#REF!+#REF!</f>
        <v>#REF!</v>
      </c>
      <c r="OAM1219" s="241" t="s">
        <v>38</v>
      </c>
      <c r="OAN1219" s="242" t="s">
        <v>25</v>
      </c>
      <c r="OAO1219" s="243">
        <v>7</v>
      </c>
      <c r="OAP1219" s="243">
        <v>2</v>
      </c>
      <c r="OAQ1219" s="244" t="s">
        <v>236</v>
      </c>
      <c r="OAR1219" s="245">
        <v>119</v>
      </c>
      <c r="OAS1219" s="246">
        <v>213</v>
      </c>
      <c r="OAT1219" s="247" t="e">
        <f>OAT1252+OAT1278+OAT1309+OAT1325+OAT1347+OAT1379+OAT1395+OAT1416+OAT1436+OAT1486+#REF!+OAT1502+#REF!+#REF!+#REF!</f>
        <v>#REF!</v>
      </c>
      <c r="OAU1219" s="241" t="s">
        <v>38</v>
      </c>
      <c r="OAV1219" s="242" t="s">
        <v>25</v>
      </c>
      <c r="OAW1219" s="243">
        <v>7</v>
      </c>
      <c r="OAX1219" s="243">
        <v>2</v>
      </c>
      <c r="OAY1219" s="244" t="s">
        <v>236</v>
      </c>
      <c r="OAZ1219" s="245">
        <v>119</v>
      </c>
      <c r="OBA1219" s="246">
        <v>213</v>
      </c>
      <c r="OBB1219" s="247" t="e">
        <f>OBB1252+OBB1278+OBB1309+OBB1325+OBB1347+OBB1379+OBB1395+OBB1416+OBB1436+OBB1486+#REF!+OBB1502+#REF!+#REF!+#REF!</f>
        <v>#REF!</v>
      </c>
      <c r="OBC1219" s="241" t="s">
        <v>38</v>
      </c>
      <c r="OBD1219" s="242" t="s">
        <v>25</v>
      </c>
      <c r="OBE1219" s="243">
        <v>7</v>
      </c>
      <c r="OBF1219" s="243">
        <v>2</v>
      </c>
      <c r="OBG1219" s="244" t="s">
        <v>236</v>
      </c>
      <c r="OBH1219" s="245">
        <v>119</v>
      </c>
      <c r="OBI1219" s="246">
        <v>213</v>
      </c>
      <c r="OBJ1219" s="247" t="e">
        <f>OBJ1252+OBJ1278+OBJ1309+OBJ1325+OBJ1347+OBJ1379+OBJ1395+OBJ1416+OBJ1436+OBJ1486+#REF!+OBJ1502+#REF!+#REF!+#REF!</f>
        <v>#REF!</v>
      </c>
      <c r="OBK1219" s="241" t="s">
        <v>38</v>
      </c>
      <c r="OBL1219" s="242" t="s">
        <v>25</v>
      </c>
      <c r="OBM1219" s="243">
        <v>7</v>
      </c>
      <c r="OBN1219" s="243">
        <v>2</v>
      </c>
      <c r="OBO1219" s="244" t="s">
        <v>236</v>
      </c>
      <c r="OBP1219" s="245">
        <v>119</v>
      </c>
      <c r="OBQ1219" s="246">
        <v>213</v>
      </c>
      <c r="OBR1219" s="247" t="e">
        <f>OBR1252+OBR1278+OBR1309+OBR1325+OBR1347+OBR1379+OBR1395+OBR1416+OBR1436+OBR1486+#REF!+OBR1502+#REF!+#REF!+#REF!</f>
        <v>#REF!</v>
      </c>
      <c r="OBS1219" s="241" t="s">
        <v>38</v>
      </c>
      <c r="OBT1219" s="242" t="s">
        <v>25</v>
      </c>
      <c r="OBU1219" s="243">
        <v>7</v>
      </c>
      <c r="OBV1219" s="243">
        <v>2</v>
      </c>
      <c r="OBW1219" s="244" t="s">
        <v>236</v>
      </c>
      <c r="OBX1219" s="245">
        <v>119</v>
      </c>
      <c r="OBY1219" s="246">
        <v>213</v>
      </c>
      <c r="OBZ1219" s="247" t="e">
        <f>OBZ1252+OBZ1278+OBZ1309+OBZ1325+OBZ1347+OBZ1379+OBZ1395+OBZ1416+OBZ1436+OBZ1486+#REF!+OBZ1502+#REF!+#REF!+#REF!</f>
        <v>#REF!</v>
      </c>
      <c r="OCA1219" s="241" t="s">
        <v>38</v>
      </c>
      <c r="OCB1219" s="242" t="s">
        <v>25</v>
      </c>
      <c r="OCC1219" s="243">
        <v>7</v>
      </c>
      <c r="OCD1219" s="243">
        <v>2</v>
      </c>
      <c r="OCE1219" s="244" t="s">
        <v>236</v>
      </c>
      <c r="OCF1219" s="245">
        <v>119</v>
      </c>
      <c r="OCG1219" s="246">
        <v>213</v>
      </c>
      <c r="OCH1219" s="247" t="e">
        <f>OCH1252+OCH1278+OCH1309+OCH1325+OCH1347+OCH1379+OCH1395+OCH1416+OCH1436+OCH1486+#REF!+OCH1502+#REF!+#REF!+#REF!</f>
        <v>#REF!</v>
      </c>
      <c r="OCI1219" s="241" t="s">
        <v>38</v>
      </c>
      <c r="OCJ1219" s="242" t="s">
        <v>25</v>
      </c>
      <c r="OCK1219" s="243">
        <v>7</v>
      </c>
      <c r="OCL1219" s="243">
        <v>2</v>
      </c>
      <c r="OCM1219" s="244" t="s">
        <v>236</v>
      </c>
      <c r="OCN1219" s="245">
        <v>119</v>
      </c>
      <c r="OCO1219" s="246">
        <v>213</v>
      </c>
      <c r="OCP1219" s="247" t="e">
        <f>OCP1252+OCP1278+OCP1309+OCP1325+OCP1347+OCP1379+OCP1395+OCP1416+OCP1436+OCP1486+#REF!+OCP1502+#REF!+#REF!+#REF!</f>
        <v>#REF!</v>
      </c>
      <c r="OCQ1219" s="241" t="s">
        <v>38</v>
      </c>
      <c r="OCR1219" s="242" t="s">
        <v>25</v>
      </c>
      <c r="OCS1219" s="243">
        <v>7</v>
      </c>
      <c r="OCT1219" s="243">
        <v>2</v>
      </c>
      <c r="OCU1219" s="244" t="s">
        <v>236</v>
      </c>
      <c r="OCV1219" s="245">
        <v>119</v>
      </c>
      <c r="OCW1219" s="246">
        <v>213</v>
      </c>
      <c r="OCX1219" s="247" t="e">
        <f>OCX1252+OCX1278+OCX1309+OCX1325+OCX1347+OCX1379+OCX1395+OCX1416+OCX1436+OCX1486+#REF!+OCX1502+#REF!+#REF!+#REF!</f>
        <v>#REF!</v>
      </c>
      <c r="OCY1219" s="241" t="s">
        <v>38</v>
      </c>
      <c r="OCZ1219" s="242" t="s">
        <v>25</v>
      </c>
      <c r="ODA1219" s="243">
        <v>7</v>
      </c>
      <c r="ODB1219" s="243">
        <v>2</v>
      </c>
      <c r="ODC1219" s="244" t="s">
        <v>236</v>
      </c>
      <c r="ODD1219" s="245">
        <v>119</v>
      </c>
      <c r="ODE1219" s="246">
        <v>213</v>
      </c>
      <c r="ODF1219" s="247" t="e">
        <f>ODF1252+ODF1278+ODF1309+ODF1325+ODF1347+ODF1379+ODF1395+ODF1416+ODF1436+ODF1486+#REF!+ODF1502+#REF!+#REF!+#REF!</f>
        <v>#REF!</v>
      </c>
      <c r="ODG1219" s="241" t="s">
        <v>38</v>
      </c>
      <c r="ODH1219" s="242" t="s">
        <v>25</v>
      </c>
      <c r="ODI1219" s="243">
        <v>7</v>
      </c>
      <c r="ODJ1219" s="243">
        <v>2</v>
      </c>
      <c r="ODK1219" s="244" t="s">
        <v>236</v>
      </c>
      <c r="ODL1219" s="245">
        <v>119</v>
      </c>
      <c r="ODM1219" s="246">
        <v>213</v>
      </c>
      <c r="ODN1219" s="247" t="e">
        <f>ODN1252+ODN1278+ODN1309+ODN1325+ODN1347+ODN1379+ODN1395+ODN1416+ODN1436+ODN1486+#REF!+ODN1502+#REF!+#REF!+#REF!</f>
        <v>#REF!</v>
      </c>
      <c r="ODO1219" s="241" t="s">
        <v>38</v>
      </c>
      <c r="ODP1219" s="242" t="s">
        <v>25</v>
      </c>
      <c r="ODQ1219" s="243">
        <v>7</v>
      </c>
      <c r="ODR1219" s="243">
        <v>2</v>
      </c>
      <c r="ODS1219" s="244" t="s">
        <v>236</v>
      </c>
      <c r="ODT1219" s="245">
        <v>119</v>
      </c>
      <c r="ODU1219" s="246">
        <v>213</v>
      </c>
      <c r="ODV1219" s="247" t="e">
        <f>ODV1252+ODV1278+ODV1309+ODV1325+ODV1347+ODV1379+ODV1395+ODV1416+ODV1436+ODV1486+#REF!+ODV1502+#REF!+#REF!+#REF!</f>
        <v>#REF!</v>
      </c>
      <c r="ODW1219" s="241" t="s">
        <v>38</v>
      </c>
      <c r="ODX1219" s="242" t="s">
        <v>25</v>
      </c>
      <c r="ODY1219" s="243">
        <v>7</v>
      </c>
      <c r="ODZ1219" s="243">
        <v>2</v>
      </c>
      <c r="OEA1219" s="244" t="s">
        <v>236</v>
      </c>
      <c r="OEB1219" s="245">
        <v>119</v>
      </c>
      <c r="OEC1219" s="246">
        <v>213</v>
      </c>
      <c r="OED1219" s="247" t="e">
        <f>OED1252+OED1278+OED1309+OED1325+OED1347+OED1379+OED1395+OED1416+OED1436+OED1486+#REF!+OED1502+#REF!+#REF!+#REF!</f>
        <v>#REF!</v>
      </c>
      <c r="OEE1219" s="241" t="s">
        <v>38</v>
      </c>
      <c r="OEF1219" s="242" t="s">
        <v>25</v>
      </c>
      <c r="OEG1219" s="243">
        <v>7</v>
      </c>
      <c r="OEH1219" s="243">
        <v>2</v>
      </c>
      <c r="OEI1219" s="244" t="s">
        <v>236</v>
      </c>
      <c r="OEJ1219" s="245">
        <v>119</v>
      </c>
      <c r="OEK1219" s="246">
        <v>213</v>
      </c>
      <c r="OEL1219" s="247" t="e">
        <f>OEL1252+OEL1278+OEL1309+OEL1325+OEL1347+OEL1379+OEL1395+OEL1416+OEL1436+OEL1486+#REF!+OEL1502+#REF!+#REF!+#REF!</f>
        <v>#REF!</v>
      </c>
      <c r="OEM1219" s="241" t="s">
        <v>38</v>
      </c>
      <c r="OEN1219" s="242" t="s">
        <v>25</v>
      </c>
      <c r="OEO1219" s="243">
        <v>7</v>
      </c>
      <c r="OEP1219" s="243">
        <v>2</v>
      </c>
      <c r="OEQ1219" s="244" t="s">
        <v>236</v>
      </c>
      <c r="OER1219" s="245">
        <v>119</v>
      </c>
      <c r="OES1219" s="246">
        <v>213</v>
      </c>
      <c r="OET1219" s="247" t="e">
        <f>OET1252+OET1278+OET1309+OET1325+OET1347+OET1379+OET1395+OET1416+OET1436+OET1486+#REF!+OET1502+#REF!+#REF!+#REF!</f>
        <v>#REF!</v>
      </c>
      <c r="OEU1219" s="241" t="s">
        <v>38</v>
      </c>
      <c r="OEV1219" s="242" t="s">
        <v>25</v>
      </c>
      <c r="OEW1219" s="243">
        <v>7</v>
      </c>
      <c r="OEX1219" s="243">
        <v>2</v>
      </c>
      <c r="OEY1219" s="244" t="s">
        <v>236</v>
      </c>
      <c r="OEZ1219" s="245">
        <v>119</v>
      </c>
      <c r="OFA1219" s="246">
        <v>213</v>
      </c>
      <c r="OFB1219" s="247" t="e">
        <f>OFB1252+OFB1278+OFB1309+OFB1325+OFB1347+OFB1379+OFB1395+OFB1416+OFB1436+OFB1486+#REF!+OFB1502+#REF!+#REF!+#REF!</f>
        <v>#REF!</v>
      </c>
      <c r="OFC1219" s="241" t="s">
        <v>38</v>
      </c>
      <c r="OFD1219" s="242" t="s">
        <v>25</v>
      </c>
      <c r="OFE1219" s="243">
        <v>7</v>
      </c>
      <c r="OFF1219" s="243">
        <v>2</v>
      </c>
      <c r="OFG1219" s="244" t="s">
        <v>236</v>
      </c>
      <c r="OFH1219" s="245">
        <v>119</v>
      </c>
      <c r="OFI1219" s="246">
        <v>213</v>
      </c>
      <c r="OFJ1219" s="247" t="e">
        <f>OFJ1252+OFJ1278+OFJ1309+OFJ1325+OFJ1347+OFJ1379+OFJ1395+OFJ1416+OFJ1436+OFJ1486+#REF!+OFJ1502+#REF!+#REF!+#REF!</f>
        <v>#REF!</v>
      </c>
      <c r="OFK1219" s="241" t="s">
        <v>38</v>
      </c>
      <c r="OFL1219" s="242" t="s">
        <v>25</v>
      </c>
      <c r="OFM1219" s="243">
        <v>7</v>
      </c>
      <c r="OFN1219" s="243">
        <v>2</v>
      </c>
      <c r="OFO1219" s="244" t="s">
        <v>236</v>
      </c>
      <c r="OFP1219" s="245">
        <v>119</v>
      </c>
      <c r="OFQ1219" s="246">
        <v>213</v>
      </c>
      <c r="OFR1219" s="247" t="e">
        <f>OFR1252+OFR1278+OFR1309+OFR1325+OFR1347+OFR1379+OFR1395+OFR1416+OFR1436+OFR1486+#REF!+OFR1502+#REF!+#REF!+#REF!</f>
        <v>#REF!</v>
      </c>
      <c r="OFS1219" s="241" t="s">
        <v>38</v>
      </c>
      <c r="OFT1219" s="242" t="s">
        <v>25</v>
      </c>
      <c r="OFU1219" s="243">
        <v>7</v>
      </c>
      <c r="OFV1219" s="243">
        <v>2</v>
      </c>
      <c r="OFW1219" s="244" t="s">
        <v>236</v>
      </c>
      <c r="OFX1219" s="245">
        <v>119</v>
      </c>
      <c r="OFY1219" s="246">
        <v>213</v>
      </c>
      <c r="OFZ1219" s="247" t="e">
        <f>OFZ1252+OFZ1278+OFZ1309+OFZ1325+OFZ1347+OFZ1379+OFZ1395+OFZ1416+OFZ1436+OFZ1486+#REF!+OFZ1502+#REF!+#REF!+#REF!</f>
        <v>#REF!</v>
      </c>
      <c r="OGA1219" s="241" t="s">
        <v>38</v>
      </c>
      <c r="OGB1219" s="242" t="s">
        <v>25</v>
      </c>
      <c r="OGC1219" s="243">
        <v>7</v>
      </c>
      <c r="OGD1219" s="243">
        <v>2</v>
      </c>
      <c r="OGE1219" s="244" t="s">
        <v>236</v>
      </c>
      <c r="OGF1219" s="245">
        <v>119</v>
      </c>
      <c r="OGG1219" s="246">
        <v>213</v>
      </c>
      <c r="OGH1219" s="247" t="e">
        <f>OGH1252+OGH1278+OGH1309+OGH1325+OGH1347+OGH1379+OGH1395+OGH1416+OGH1436+OGH1486+#REF!+OGH1502+#REF!+#REF!+#REF!</f>
        <v>#REF!</v>
      </c>
      <c r="OGI1219" s="241" t="s">
        <v>38</v>
      </c>
      <c r="OGJ1219" s="242" t="s">
        <v>25</v>
      </c>
      <c r="OGK1219" s="243">
        <v>7</v>
      </c>
      <c r="OGL1219" s="243">
        <v>2</v>
      </c>
      <c r="OGM1219" s="244" t="s">
        <v>236</v>
      </c>
      <c r="OGN1219" s="245">
        <v>119</v>
      </c>
      <c r="OGO1219" s="246">
        <v>213</v>
      </c>
      <c r="OGP1219" s="247" t="e">
        <f>OGP1252+OGP1278+OGP1309+OGP1325+OGP1347+OGP1379+OGP1395+OGP1416+OGP1436+OGP1486+#REF!+OGP1502+#REF!+#REF!+#REF!</f>
        <v>#REF!</v>
      </c>
      <c r="OGQ1219" s="241" t="s">
        <v>38</v>
      </c>
      <c r="OGR1219" s="242" t="s">
        <v>25</v>
      </c>
      <c r="OGS1219" s="243">
        <v>7</v>
      </c>
      <c r="OGT1219" s="243">
        <v>2</v>
      </c>
      <c r="OGU1219" s="244" t="s">
        <v>236</v>
      </c>
      <c r="OGV1219" s="245">
        <v>119</v>
      </c>
      <c r="OGW1219" s="246">
        <v>213</v>
      </c>
      <c r="OGX1219" s="247" t="e">
        <f>OGX1252+OGX1278+OGX1309+OGX1325+OGX1347+OGX1379+OGX1395+OGX1416+OGX1436+OGX1486+#REF!+OGX1502+#REF!+#REF!+#REF!</f>
        <v>#REF!</v>
      </c>
      <c r="OGY1219" s="241" t="s">
        <v>38</v>
      </c>
      <c r="OGZ1219" s="242" t="s">
        <v>25</v>
      </c>
      <c r="OHA1219" s="243">
        <v>7</v>
      </c>
      <c r="OHB1219" s="243">
        <v>2</v>
      </c>
      <c r="OHC1219" s="244" t="s">
        <v>236</v>
      </c>
      <c r="OHD1219" s="245">
        <v>119</v>
      </c>
      <c r="OHE1219" s="246">
        <v>213</v>
      </c>
      <c r="OHF1219" s="247" t="e">
        <f>OHF1252+OHF1278+OHF1309+OHF1325+OHF1347+OHF1379+OHF1395+OHF1416+OHF1436+OHF1486+#REF!+OHF1502+#REF!+#REF!+#REF!</f>
        <v>#REF!</v>
      </c>
      <c r="OHG1219" s="241" t="s">
        <v>38</v>
      </c>
      <c r="OHH1219" s="242" t="s">
        <v>25</v>
      </c>
      <c r="OHI1219" s="243">
        <v>7</v>
      </c>
      <c r="OHJ1219" s="243">
        <v>2</v>
      </c>
      <c r="OHK1219" s="244" t="s">
        <v>236</v>
      </c>
      <c r="OHL1219" s="245">
        <v>119</v>
      </c>
      <c r="OHM1219" s="246">
        <v>213</v>
      </c>
      <c r="OHN1219" s="247" t="e">
        <f>OHN1252+OHN1278+OHN1309+OHN1325+OHN1347+OHN1379+OHN1395+OHN1416+OHN1436+OHN1486+#REF!+OHN1502+#REF!+#REF!+#REF!</f>
        <v>#REF!</v>
      </c>
      <c r="OHO1219" s="241" t="s">
        <v>38</v>
      </c>
      <c r="OHP1219" s="242" t="s">
        <v>25</v>
      </c>
      <c r="OHQ1219" s="243">
        <v>7</v>
      </c>
      <c r="OHR1219" s="243">
        <v>2</v>
      </c>
      <c r="OHS1219" s="244" t="s">
        <v>236</v>
      </c>
      <c r="OHT1219" s="245">
        <v>119</v>
      </c>
      <c r="OHU1219" s="246">
        <v>213</v>
      </c>
      <c r="OHV1219" s="247" t="e">
        <f>OHV1252+OHV1278+OHV1309+OHV1325+OHV1347+OHV1379+OHV1395+OHV1416+OHV1436+OHV1486+#REF!+OHV1502+#REF!+#REF!+#REF!</f>
        <v>#REF!</v>
      </c>
      <c r="OHW1219" s="241" t="s">
        <v>38</v>
      </c>
      <c r="OHX1219" s="242" t="s">
        <v>25</v>
      </c>
      <c r="OHY1219" s="243">
        <v>7</v>
      </c>
      <c r="OHZ1219" s="243">
        <v>2</v>
      </c>
      <c r="OIA1219" s="244" t="s">
        <v>236</v>
      </c>
      <c r="OIB1219" s="245">
        <v>119</v>
      </c>
      <c r="OIC1219" s="246">
        <v>213</v>
      </c>
      <c r="OID1219" s="247" t="e">
        <f>OID1252+OID1278+OID1309+OID1325+OID1347+OID1379+OID1395+OID1416+OID1436+OID1486+#REF!+OID1502+#REF!+#REF!+#REF!</f>
        <v>#REF!</v>
      </c>
      <c r="OIE1219" s="241" t="s">
        <v>38</v>
      </c>
      <c r="OIF1219" s="242" t="s">
        <v>25</v>
      </c>
      <c r="OIG1219" s="243">
        <v>7</v>
      </c>
      <c r="OIH1219" s="243">
        <v>2</v>
      </c>
      <c r="OII1219" s="244" t="s">
        <v>236</v>
      </c>
      <c r="OIJ1219" s="245">
        <v>119</v>
      </c>
      <c r="OIK1219" s="246">
        <v>213</v>
      </c>
      <c r="OIL1219" s="247" t="e">
        <f>OIL1252+OIL1278+OIL1309+OIL1325+OIL1347+OIL1379+OIL1395+OIL1416+OIL1436+OIL1486+#REF!+OIL1502+#REF!+#REF!+#REF!</f>
        <v>#REF!</v>
      </c>
      <c r="OIM1219" s="241" t="s">
        <v>38</v>
      </c>
      <c r="OIN1219" s="242" t="s">
        <v>25</v>
      </c>
      <c r="OIO1219" s="243">
        <v>7</v>
      </c>
      <c r="OIP1219" s="243">
        <v>2</v>
      </c>
      <c r="OIQ1219" s="244" t="s">
        <v>236</v>
      </c>
      <c r="OIR1219" s="245">
        <v>119</v>
      </c>
      <c r="OIS1219" s="246">
        <v>213</v>
      </c>
      <c r="OIT1219" s="247" t="e">
        <f>OIT1252+OIT1278+OIT1309+OIT1325+OIT1347+OIT1379+OIT1395+OIT1416+OIT1436+OIT1486+#REF!+OIT1502+#REF!+#REF!+#REF!</f>
        <v>#REF!</v>
      </c>
      <c r="OIU1219" s="241" t="s">
        <v>38</v>
      </c>
      <c r="OIV1219" s="242" t="s">
        <v>25</v>
      </c>
      <c r="OIW1219" s="243">
        <v>7</v>
      </c>
      <c r="OIX1219" s="243">
        <v>2</v>
      </c>
      <c r="OIY1219" s="244" t="s">
        <v>236</v>
      </c>
      <c r="OIZ1219" s="245">
        <v>119</v>
      </c>
      <c r="OJA1219" s="246">
        <v>213</v>
      </c>
      <c r="OJB1219" s="247" t="e">
        <f>OJB1252+OJB1278+OJB1309+OJB1325+OJB1347+OJB1379+OJB1395+OJB1416+OJB1436+OJB1486+#REF!+OJB1502+#REF!+#REF!+#REF!</f>
        <v>#REF!</v>
      </c>
      <c r="OJC1219" s="241" t="s">
        <v>38</v>
      </c>
      <c r="OJD1219" s="242" t="s">
        <v>25</v>
      </c>
      <c r="OJE1219" s="243">
        <v>7</v>
      </c>
      <c r="OJF1219" s="243">
        <v>2</v>
      </c>
      <c r="OJG1219" s="244" t="s">
        <v>236</v>
      </c>
      <c r="OJH1219" s="245">
        <v>119</v>
      </c>
      <c r="OJI1219" s="246">
        <v>213</v>
      </c>
      <c r="OJJ1219" s="247" t="e">
        <f>OJJ1252+OJJ1278+OJJ1309+OJJ1325+OJJ1347+OJJ1379+OJJ1395+OJJ1416+OJJ1436+OJJ1486+#REF!+OJJ1502+#REF!+#REF!+#REF!</f>
        <v>#REF!</v>
      </c>
      <c r="OJK1219" s="241" t="s">
        <v>38</v>
      </c>
      <c r="OJL1219" s="242" t="s">
        <v>25</v>
      </c>
      <c r="OJM1219" s="243">
        <v>7</v>
      </c>
      <c r="OJN1219" s="243">
        <v>2</v>
      </c>
      <c r="OJO1219" s="244" t="s">
        <v>236</v>
      </c>
      <c r="OJP1219" s="245">
        <v>119</v>
      </c>
      <c r="OJQ1219" s="246">
        <v>213</v>
      </c>
      <c r="OJR1219" s="247" t="e">
        <f>OJR1252+OJR1278+OJR1309+OJR1325+OJR1347+OJR1379+OJR1395+OJR1416+OJR1436+OJR1486+#REF!+OJR1502+#REF!+#REF!+#REF!</f>
        <v>#REF!</v>
      </c>
      <c r="OJS1219" s="241" t="s">
        <v>38</v>
      </c>
      <c r="OJT1219" s="242" t="s">
        <v>25</v>
      </c>
      <c r="OJU1219" s="243">
        <v>7</v>
      </c>
      <c r="OJV1219" s="243">
        <v>2</v>
      </c>
      <c r="OJW1219" s="244" t="s">
        <v>236</v>
      </c>
      <c r="OJX1219" s="245">
        <v>119</v>
      </c>
      <c r="OJY1219" s="246">
        <v>213</v>
      </c>
      <c r="OJZ1219" s="247" t="e">
        <f>OJZ1252+OJZ1278+OJZ1309+OJZ1325+OJZ1347+OJZ1379+OJZ1395+OJZ1416+OJZ1436+OJZ1486+#REF!+OJZ1502+#REF!+#REF!+#REF!</f>
        <v>#REF!</v>
      </c>
      <c r="OKA1219" s="241" t="s">
        <v>38</v>
      </c>
      <c r="OKB1219" s="242" t="s">
        <v>25</v>
      </c>
      <c r="OKC1219" s="243">
        <v>7</v>
      </c>
      <c r="OKD1219" s="243">
        <v>2</v>
      </c>
      <c r="OKE1219" s="244" t="s">
        <v>236</v>
      </c>
      <c r="OKF1219" s="245">
        <v>119</v>
      </c>
      <c r="OKG1219" s="246">
        <v>213</v>
      </c>
      <c r="OKH1219" s="247" t="e">
        <f>OKH1252+OKH1278+OKH1309+OKH1325+OKH1347+OKH1379+OKH1395+OKH1416+OKH1436+OKH1486+#REF!+OKH1502+#REF!+#REF!+#REF!</f>
        <v>#REF!</v>
      </c>
      <c r="OKI1219" s="241" t="s">
        <v>38</v>
      </c>
      <c r="OKJ1219" s="242" t="s">
        <v>25</v>
      </c>
      <c r="OKK1219" s="243">
        <v>7</v>
      </c>
      <c r="OKL1219" s="243">
        <v>2</v>
      </c>
      <c r="OKM1219" s="244" t="s">
        <v>236</v>
      </c>
      <c r="OKN1219" s="245">
        <v>119</v>
      </c>
      <c r="OKO1219" s="246">
        <v>213</v>
      </c>
      <c r="OKP1219" s="247" t="e">
        <f>OKP1252+OKP1278+OKP1309+OKP1325+OKP1347+OKP1379+OKP1395+OKP1416+OKP1436+OKP1486+#REF!+OKP1502+#REF!+#REF!+#REF!</f>
        <v>#REF!</v>
      </c>
      <c r="OKQ1219" s="241" t="s">
        <v>38</v>
      </c>
      <c r="OKR1219" s="242" t="s">
        <v>25</v>
      </c>
      <c r="OKS1219" s="243">
        <v>7</v>
      </c>
      <c r="OKT1219" s="243">
        <v>2</v>
      </c>
      <c r="OKU1219" s="244" t="s">
        <v>236</v>
      </c>
      <c r="OKV1219" s="245">
        <v>119</v>
      </c>
      <c r="OKW1219" s="246">
        <v>213</v>
      </c>
      <c r="OKX1219" s="247" t="e">
        <f>OKX1252+OKX1278+OKX1309+OKX1325+OKX1347+OKX1379+OKX1395+OKX1416+OKX1436+OKX1486+#REF!+OKX1502+#REF!+#REF!+#REF!</f>
        <v>#REF!</v>
      </c>
      <c r="OKY1219" s="241" t="s">
        <v>38</v>
      </c>
      <c r="OKZ1219" s="242" t="s">
        <v>25</v>
      </c>
      <c r="OLA1219" s="243">
        <v>7</v>
      </c>
      <c r="OLB1219" s="243">
        <v>2</v>
      </c>
      <c r="OLC1219" s="244" t="s">
        <v>236</v>
      </c>
      <c r="OLD1219" s="245">
        <v>119</v>
      </c>
      <c r="OLE1219" s="246">
        <v>213</v>
      </c>
      <c r="OLF1219" s="247" t="e">
        <f>OLF1252+OLF1278+OLF1309+OLF1325+OLF1347+OLF1379+OLF1395+OLF1416+OLF1436+OLF1486+#REF!+OLF1502+#REF!+#REF!+#REF!</f>
        <v>#REF!</v>
      </c>
      <c r="OLG1219" s="241" t="s">
        <v>38</v>
      </c>
      <c r="OLH1219" s="242" t="s">
        <v>25</v>
      </c>
      <c r="OLI1219" s="243">
        <v>7</v>
      </c>
      <c r="OLJ1219" s="243">
        <v>2</v>
      </c>
      <c r="OLK1219" s="244" t="s">
        <v>236</v>
      </c>
      <c r="OLL1219" s="245">
        <v>119</v>
      </c>
      <c r="OLM1219" s="246">
        <v>213</v>
      </c>
      <c r="OLN1219" s="247" t="e">
        <f>OLN1252+OLN1278+OLN1309+OLN1325+OLN1347+OLN1379+OLN1395+OLN1416+OLN1436+OLN1486+#REF!+OLN1502+#REF!+#REF!+#REF!</f>
        <v>#REF!</v>
      </c>
      <c r="OLO1219" s="241" t="s">
        <v>38</v>
      </c>
      <c r="OLP1219" s="242" t="s">
        <v>25</v>
      </c>
      <c r="OLQ1219" s="243">
        <v>7</v>
      </c>
      <c r="OLR1219" s="243">
        <v>2</v>
      </c>
      <c r="OLS1219" s="244" t="s">
        <v>236</v>
      </c>
      <c r="OLT1219" s="245">
        <v>119</v>
      </c>
      <c r="OLU1219" s="246">
        <v>213</v>
      </c>
      <c r="OLV1219" s="247" t="e">
        <f>OLV1252+OLV1278+OLV1309+OLV1325+OLV1347+OLV1379+OLV1395+OLV1416+OLV1436+OLV1486+#REF!+OLV1502+#REF!+#REF!+#REF!</f>
        <v>#REF!</v>
      </c>
      <c r="OLW1219" s="241" t="s">
        <v>38</v>
      </c>
      <c r="OLX1219" s="242" t="s">
        <v>25</v>
      </c>
      <c r="OLY1219" s="243">
        <v>7</v>
      </c>
      <c r="OLZ1219" s="243">
        <v>2</v>
      </c>
      <c r="OMA1219" s="244" t="s">
        <v>236</v>
      </c>
      <c r="OMB1219" s="245">
        <v>119</v>
      </c>
      <c r="OMC1219" s="246">
        <v>213</v>
      </c>
      <c r="OMD1219" s="247" t="e">
        <f>OMD1252+OMD1278+OMD1309+OMD1325+OMD1347+OMD1379+OMD1395+OMD1416+OMD1436+OMD1486+#REF!+OMD1502+#REF!+#REF!+#REF!</f>
        <v>#REF!</v>
      </c>
      <c r="OME1219" s="241" t="s">
        <v>38</v>
      </c>
      <c r="OMF1219" s="242" t="s">
        <v>25</v>
      </c>
      <c r="OMG1219" s="243">
        <v>7</v>
      </c>
      <c r="OMH1219" s="243">
        <v>2</v>
      </c>
      <c r="OMI1219" s="244" t="s">
        <v>236</v>
      </c>
      <c r="OMJ1219" s="245">
        <v>119</v>
      </c>
      <c r="OMK1219" s="246">
        <v>213</v>
      </c>
      <c r="OML1219" s="247" t="e">
        <f>OML1252+OML1278+OML1309+OML1325+OML1347+OML1379+OML1395+OML1416+OML1436+OML1486+#REF!+OML1502+#REF!+#REF!+#REF!</f>
        <v>#REF!</v>
      </c>
      <c r="OMM1219" s="241" t="s">
        <v>38</v>
      </c>
      <c r="OMN1219" s="242" t="s">
        <v>25</v>
      </c>
      <c r="OMO1219" s="243">
        <v>7</v>
      </c>
      <c r="OMP1219" s="243">
        <v>2</v>
      </c>
      <c r="OMQ1219" s="244" t="s">
        <v>236</v>
      </c>
      <c r="OMR1219" s="245">
        <v>119</v>
      </c>
      <c r="OMS1219" s="246">
        <v>213</v>
      </c>
      <c r="OMT1219" s="247" t="e">
        <f>OMT1252+OMT1278+OMT1309+OMT1325+OMT1347+OMT1379+OMT1395+OMT1416+OMT1436+OMT1486+#REF!+OMT1502+#REF!+#REF!+#REF!</f>
        <v>#REF!</v>
      </c>
      <c r="OMU1219" s="241" t="s">
        <v>38</v>
      </c>
      <c r="OMV1219" s="242" t="s">
        <v>25</v>
      </c>
      <c r="OMW1219" s="243">
        <v>7</v>
      </c>
      <c r="OMX1219" s="243">
        <v>2</v>
      </c>
      <c r="OMY1219" s="244" t="s">
        <v>236</v>
      </c>
      <c r="OMZ1219" s="245">
        <v>119</v>
      </c>
      <c r="ONA1219" s="246">
        <v>213</v>
      </c>
      <c r="ONB1219" s="247" t="e">
        <f>ONB1252+ONB1278+ONB1309+ONB1325+ONB1347+ONB1379+ONB1395+ONB1416+ONB1436+ONB1486+#REF!+ONB1502+#REF!+#REF!+#REF!</f>
        <v>#REF!</v>
      </c>
      <c r="ONC1219" s="241" t="s">
        <v>38</v>
      </c>
      <c r="OND1219" s="242" t="s">
        <v>25</v>
      </c>
      <c r="ONE1219" s="243">
        <v>7</v>
      </c>
      <c r="ONF1219" s="243">
        <v>2</v>
      </c>
      <c r="ONG1219" s="244" t="s">
        <v>236</v>
      </c>
      <c r="ONH1219" s="245">
        <v>119</v>
      </c>
      <c r="ONI1219" s="246">
        <v>213</v>
      </c>
      <c r="ONJ1219" s="247" t="e">
        <f>ONJ1252+ONJ1278+ONJ1309+ONJ1325+ONJ1347+ONJ1379+ONJ1395+ONJ1416+ONJ1436+ONJ1486+#REF!+ONJ1502+#REF!+#REF!+#REF!</f>
        <v>#REF!</v>
      </c>
      <c r="ONK1219" s="241" t="s">
        <v>38</v>
      </c>
      <c r="ONL1219" s="242" t="s">
        <v>25</v>
      </c>
      <c r="ONM1219" s="243">
        <v>7</v>
      </c>
      <c r="ONN1219" s="243">
        <v>2</v>
      </c>
      <c r="ONO1219" s="244" t="s">
        <v>236</v>
      </c>
      <c r="ONP1219" s="245">
        <v>119</v>
      </c>
      <c r="ONQ1219" s="246">
        <v>213</v>
      </c>
      <c r="ONR1219" s="247" t="e">
        <f>ONR1252+ONR1278+ONR1309+ONR1325+ONR1347+ONR1379+ONR1395+ONR1416+ONR1436+ONR1486+#REF!+ONR1502+#REF!+#REF!+#REF!</f>
        <v>#REF!</v>
      </c>
      <c r="ONS1219" s="241" t="s">
        <v>38</v>
      </c>
      <c r="ONT1219" s="242" t="s">
        <v>25</v>
      </c>
      <c r="ONU1219" s="243">
        <v>7</v>
      </c>
      <c r="ONV1219" s="243">
        <v>2</v>
      </c>
      <c r="ONW1219" s="244" t="s">
        <v>236</v>
      </c>
      <c r="ONX1219" s="245">
        <v>119</v>
      </c>
      <c r="ONY1219" s="246">
        <v>213</v>
      </c>
      <c r="ONZ1219" s="247" t="e">
        <f>ONZ1252+ONZ1278+ONZ1309+ONZ1325+ONZ1347+ONZ1379+ONZ1395+ONZ1416+ONZ1436+ONZ1486+#REF!+ONZ1502+#REF!+#REF!+#REF!</f>
        <v>#REF!</v>
      </c>
      <c r="OOA1219" s="241" t="s">
        <v>38</v>
      </c>
      <c r="OOB1219" s="242" t="s">
        <v>25</v>
      </c>
      <c r="OOC1219" s="243">
        <v>7</v>
      </c>
      <c r="OOD1219" s="243">
        <v>2</v>
      </c>
      <c r="OOE1219" s="244" t="s">
        <v>236</v>
      </c>
      <c r="OOF1219" s="245">
        <v>119</v>
      </c>
      <c r="OOG1219" s="246">
        <v>213</v>
      </c>
      <c r="OOH1219" s="247" t="e">
        <f>OOH1252+OOH1278+OOH1309+OOH1325+OOH1347+OOH1379+OOH1395+OOH1416+OOH1436+OOH1486+#REF!+OOH1502+#REF!+#REF!+#REF!</f>
        <v>#REF!</v>
      </c>
      <c r="OOI1219" s="241" t="s">
        <v>38</v>
      </c>
      <c r="OOJ1219" s="242" t="s">
        <v>25</v>
      </c>
      <c r="OOK1219" s="243">
        <v>7</v>
      </c>
      <c r="OOL1219" s="243">
        <v>2</v>
      </c>
      <c r="OOM1219" s="244" t="s">
        <v>236</v>
      </c>
      <c r="OON1219" s="245">
        <v>119</v>
      </c>
      <c r="OOO1219" s="246">
        <v>213</v>
      </c>
      <c r="OOP1219" s="247" t="e">
        <f>OOP1252+OOP1278+OOP1309+OOP1325+OOP1347+OOP1379+OOP1395+OOP1416+OOP1436+OOP1486+#REF!+OOP1502+#REF!+#REF!+#REF!</f>
        <v>#REF!</v>
      </c>
      <c r="OOQ1219" s="241" t="s">
        <v>38</v>
      </c>
      <c r="OOR1219" s="242" t="s">
        <v>25</v>
      </c>
      <c r="OOS1219" s="243">
        <v>7</v>
      </c>
      <c r="OOT1219" s="243">
        <v>2</v>
      </c>
      <c r="OOU1219" s="244" t="s">
        <v>236</v>
      </c>
      <c r="OOV1219" s="245">
        <v>119</v>
      </c>
      <c r="OOW1219" s="246">
        <v>213</v>
      </c>
      <c r="OOX1219" s="247" t="e">
        <f>OOX1252+OOX1278+OOX1309+OOX1325+OOX1347+OOX1379+OOX1395+OOX1416+OOX1436+OOX1486+#REF!+OOX1502+#REF!+#REF!+#REF!</f>
        <v>#REF!</v>
      </c>
      <c r="OOY1219" s="241" t="s">
        <v>38</v>
      </c>
      <c r="OOZ1219" s="242" t="s">
        <v>25</v>
      </c>
      <c r="OPA1219" s="243">
        <v>7</v>
      </c>
      <c r="OPB1219" s="243">
        <v>2</v>
      </c>
      <c r="OPC1219" s="244" t="s">
        <v>236</v>
      </c>
      <c r="OPD1219" s="245">
        <v>119</v>
      </c>
      <c r="OPE1219" s="246">
        <v>213</v>
      </c>
      <c r="OPF1219" s="247" t="e">
        <f>OPF1252+OPF1278+OPF1309+OPF1325+OPF1347+OPF1379+OPF1395+OPF1416+OPF1436+OPF1486+#REF!+OPF1502+#REF!+#REF!+#REF!</f>
        <v>#REF!</v>
      </c>
      <c r="OPG1219" s="241" t="s">
        <v>38</v>
      </c>
      <c r="OPH1219" s="242" t="s">
        <v>25</v>
      </c>
      <c r="OPI1219" s="243">
        <v>7</v>
      </c>
      <c r="OPJ1219" s="243">
        <v>2</v>
      </c>
      <c r="OPK1219" s="244" t="s">
        <v>236</v>
      </c>
      <c r="OPL1219" s="245">
        <v>119</v>
      </c>
      <c r="OPM1219" s="246">
        <v>213</v>
      </c>
      <c r="OPN1219" s="247" t="e">
        <f>OPN1252+OPN1278+OPN1309+OPN1325+OPN1347+OPN1379+OPN1395+OPN1416+OPN1436+OPN1486+#REF!+OPN1502+#REF!+#REF!+#REF!</f>
        <v>#REF!</v>
      </c>
      <c r="OPO1219" s="241" t="s">
        <v>38</v>
      </c>
      <c r="OPP1219" s="242" t="s">
        <v>25</v>
      </c>
      <c r="OPQ1219" s="243">
        <v>7</v>
      </c>
      <c r="OPR1219" s="243">
        <v>2</v>
      </c>
      <c r="OPS1219" s="244" t="s">
        <v>236</v>
      </c>
      <c r="OPT1219" s="245">
        <v>119</v>
      </c>
      <c r="OPU1219" s="246">
        <v>213</v>
      </c>
      <c r="OPV1219" s="247" t="e">
        <f>OPV1252+OPV1278+OPV1309+OPV1325+OPV1347+OPV1379+OPV1395+OPV1416+OPV1436+OPV1486+#REF!+OPV1502+#REF!+#REF!+#REF!</f>
        <v>#REF!</v>
      </c>
      <c r="OPW1219" s="241" t="s">
        <v>38</v>
      </c>
      <c r="OPX1219" s="242" t="s">
        <v>25</v>
      </c>
      <c r="OPY1219" s="243">
        <v>7</v>
      </c>
      <c r="OPZ1219" s="243">
        <v>2</v>
      </c>
      <c r="OQA1219" s="244" t="s">
        <v>236</v>
      </c>
      <c r="OQB1219" s="245">
        <v>119</v>
      </c>
      <c r="OQC1219" s="246">
        <v>213</v>
      </c>
      <c r="OQD1219" s="247" t="e">
        <f>OQD1252+OQD1278+OQD1309+OQD1325+OQD1347+OQD1379+OQD1395+OQD1416+OQD1436+OQD1486+#REF!+OQD1502+#REF!+#REF!+#REF!</f>
        <v>#REF!</v>
      </c>
      <c r="OQE1219" s="241" t="s">
        <v>38</v>
      </c>
      <c r="OQF1219" s="242" t="s">
        <v>25</v>
      </c>
      <c r="OQG1219" s="243">
        <v>7</v>
      </c>
      <c r="OQH1219" s="243">
        <v>2</v>
      </c>
      <c r="OQI1219" s="244" t="s">
        <v>236</v>
      </c>
      <c r="OQJ1219" s="245">
        <v>119</v>
      </c>
      <c r="OQK1219" s="246">
        <v>213</v>
      </c>
      <c r="OQL1219" s="247" t="e">
        <f>OQL1252+OQL1278+OQL1309+OQL1325+OQL1347+OQL1379+OQL1395+OQL1416+OQL1436+OQL1486+#REF!+OQL1502+#REF!+#REF!+#REF!</f>
        <v>#REF!</v>
      </c>
      <c r="OQM1219" s="241" t="s">
        <v>38</v>
      </c>
      <c r="OQN1219" s="242" t="s">
        <v>25</v>
      </c>
      <c r="OQO1219" s="243">
        <v>7</v>
      </c>
      <c r="OQP1219" s="243">
        <v>2</v>
      </c>
      <c r="OQQ1219" s="244" t="s">
        <v>236</v>
      </c>
      <c r="OQR1219" s="245">
        <v>119</v>
      </c>
      <c r="OQS1219" s="246">
        <v>213</v>
      </c>
      <c r="OQT1219" s="247" t="e">
        <f>OQT1252+OQT1278+OQT1309+OQT1325+OQT1347+OQT1379+OQT1395+OQT1416+OQT1436+OQT1486+#REF!+OQT1502+#REF!+#REF!+#REF!</f>
        <v>#REF!</v>
      </c>
      <c r="OQU1219" s="241" t="s">
        <v>38</v>
      </c>
      <c r="OQV1219" s="242" t="s">
        <v>25</v>
      </c>
      <c r="OQW1219" s="243">
        <v>7</v>
      </c>
      <c r="OQX1219" s="243">
        <v>2</v>
      </c>
      <c r="OQY1219" s="244" t="s">
        <v>236</v>
      </c>
      <c r="OQZ1219" s="245">
        <v>119</v>
      </c>
      <c r="ORA1219" s="246">
        <v>213</v>
      </c>
      <c r="ORB1219" s="247" t="e">
        <f>ORB1252+ORB1278+ORB1309+ORB1325+ORB1347+ORB1379+ORB1395+ORB1416+ORB1436+ORB1486+#REF!+ORB1502+#REF!+#REF!+#REF!</f>
        <v>#REF!</v>
      </c>
      <c r="ORC1219" s="241" t="s">
        <v>38</v>
      </c>
      <c r="ORD1219" s="242" t="s">
        <v>25</v>
      </c>
      <c r="ORE1219" s="243">
        <v>7</v>
      </c>
      <c r="ORF1219" s="243">
        <v>2</v>
      </c>
      <c r="ORG1219" s="244" t="s">
        <v>236</v>
      </c>
      <c r="ORH1219" s="245">
        <v>119</v>
      </c>
      <c r="ORI1219" s="246">
        <v>213</v>
      </c>
      <c r="ORJ1219" s="247" t="e">
        <f>ORJ1252+ORJ1278+ORJ1309+ORJ1325+ORJ1347+ORJ1379+ORJ1395+ORJ1416+ORJ1436+ORJ1486+#REF!+ORJ1502+#REF!+#REF!+#REF!</f>
        <v>#REF!</v>
      </c>
      <c r="ORK1219" s="241" t="s">
        <v>38</v>
      </c>
      <c r="ORL1219" s="242" t="s">
        <v>25</v>
      </c>
      <c r="ORM1219" s="243">
        <v>7</v>
      </c>
      <c r="ORN1219" s="243">
        <v>2</v>
      </c>
      <c r="ORO1219" s="244" t="s">
        <v>236</v>
      </c>
      <c r="ORP1219" s="245">
        <v>119</v>
      </c>
      <c r="ORQ1219" s="246">
        <v>213</v>
      </c>
      <c r="ORR1219" s="247" t="e">
        <f>ORR1252+ORR1278+ORR1309+ORR1325+ORR1347+ORR1379+ORR1395+ORR1416+ORR1436+ORR1486+#REF!+ORR1502+#REF!+#REF!+#REF!</f>
        <v>#REF!</v>
      </c>
      <c r="ORS1219" s="241" t="s">
        <v>38</v>
      </c>
      <c r="ORT1219" s="242" t="s">
        <v>25</v>
      </c>
      <c r="ORU1219" s="243">
        <v>7</v>
      </c>
      <c r="ORV1219" s="243">
        <v>2</v>
      </c>
      <c r="ORW1219" s="244" t="s">
        <v>236</v>
      </c>
      <c r="ORX1219" s="245">
        <v>119</v>
      </c>
      <c r="ORY1219" s="246">
        <v>213</v>
      </c>
      <c r="ORZ1219" s="247" t="e">
        <f>ORZ1252+ORZ1278+ORZ1309+ORZ1325+ORZ1347+ORZ1379+ORZ1395+ORZ1416+ORZ1436+ORZ1486+#REF!+ORZ1502+#REF!+#REF!+#REF!</f>
        <v>#REF!</v>
      </c>
      <c r="OSA1219" s="241" t="s">
        <v>38</v>
      </c>
      <c r="OSB1219" s="242" t="s">
        <v>25</v>
      </c>
      <c r="OSC1219" s="243">
        <v>7</v>
      </c>
      <c r="OSD1219" s="243">
        <v>2</v>
      </c>
      <c r="OSE1219" s="244" t="s">
        <v>236</v>
      </c>
      <c r="OSF1219" s="245">
        <v>119</v>
      </c>
      <c r="OSG1219" s="246">
        <v>213</v>
      </c>
      <c r="OSH1219" s="247" t="e">
        <f>OSH1252+OSH1278+OSH1309+OSH1325+OSH1347+OSH1379+OSH1395+OSH1416+OSH1436+OSH1486+#REF!+OSH1502+#REF!+#REF!+#REF!</f>
        <v>#REF!</v>
      </c>
      <c r="OSI1219" s="241" t="s">
        <v>38</v>
      </c>
      <c r="OSJ1219" s="242" t="s">
        <v>25</v>
      </c>
      <c r="OSK1219" s="243">
        <v>7</v>
      </c>
      <c r="OSL1219" s="243">
        <v>2</v>
      </c>
      <c r="OSM1219" s="244" t="s">
        <v>236</v>
      </c>
      <c r="OSN1219" s="245">
        <v>119</v>
      </c>
      <c r="OSO1219" s="246">
        <v>213</v>
      </c>
      <c r="OSP1219" s="247" t="e">
        <f>OSP1252+OSP1278+OSP1309+OSP1325+OSP1347+OSP1379+OSP1395+OSP1416+OSP1436+OSP1486+#REF!+OSP1502+#REF!+#REF!+#REF!</f>
        <v>#REF!</v>
      </c>
      <c r="OSQ1219" s="241" t="s">
        <v>38</v>
      </c>
      <c r="OSR1219" s="242" t="s">
        <v>25</v>
      </c>
      <c r="OSS1219" s="243">
        <v>7</v>
      </c>
      <c r="OST1219" s="243">
        <v>2</v>
      </c>
      <c r="OSU1219" s="244" t="s">
        <v>236</v>
      </c>
      <c r="OSV1219" s="245">
        <v>119</v>
      </c>
      <c r="OSW1219" s="246">
        <v>213</v>
      </c>
      <c r="OSX1219" s="247" t="e">
        <f>OSX1252+OSX1278+OSX1309+OSX1325+OSX1347+OSX1379+OSX1395+OSX1416+OSX1436+OSX1486+#REF!+OSX1502+#REF!+#REF!+#REF!</f>
        <v>#REF!</v>
      </c>
      <c r="OSY1219" s="241" t="s">
        <v>38</v>
      </c>
      <c r="OSZ1219" s="242" t="s">
        <v>25</v>
      </c>
      <c r="OTA1219" s="243">
        <v>7</v>
      </c>
      <c r="OTB1219" s="243">
        <v>2</v>
      </c>
      <c r="OTC1219" s="244" t="s">
        <v>236</v>
      </c>
      <c r="OTD1219" s="245">
        <v>119</v>
      </c>
      <c r="OTE1219" s="246">
        <v>213</v>
      </c>
      <c r="OTF1219" s="247" t="e">
        <f>OTF1252+OTF1278+OTF1309+OTF1325+OTF1347+OTF1379+OTF1395+OTF1416+OTF1436+OTF1486+#REF!+OTF1502+#REF!+#REF!+#REF!</f>
        <v>#REF!</v>
      </c>
      <c r="OTG1219" s="241" t="s">
        <v>38</v>
      </c>
      <c r="OTH1219" s="242" t="s">
        <v>25</v>
      </c>
      <c r="OTI1219" s="243">
        <v>7</v>
      </c>
      <c r="OTJ1219" s="243">
        <v>2</v>
      </c>
      <c r="OTK1219" s="244" t="s">
        <v>236</v>
      </c>
      <c r="OTL1219" s="245">
        <v>119</v>
      </c>
      <c r="OTM1219" s="246">
        <v>213</v>
      </c>
      <c r="OTN1219" s="247" t="e">
        <f>OTN1252+OTN1278+OTN1309+OTN1325+OTN1347+OTN1379+OTN1395+OTN1416+OTN1436+OTN1486+#REF!+OTN1502+#REF!+#REF!+#REF!</f>
        <v>#REF!</v>
      </c>
      <c r="OTO1219" s="241" t="s">
        <v>38</v>
      </c>
      <c r="OTP1219" s="242" t="s">
        <v>25</v>
      </c>
      <c r="OTQ1219" s="243">
        <v>7</v>
      </c>
      <c r="OTR1219" s="243">
        <v>2</v>
      </c>
      <c r="OTS1219" s="244" t="s">
        <v>236</v>
      </c>
      <c r="OTT1219" s="245">
        <v>119</v>
      </c>
      <c r="OTU1219" s="246">
        <v>213</v>
      </c>
      <c r="OTV1219" s="247" t="e">
        <f>OTV1252+OTV1278+OTV1309+OTV1325+OTV1347+OTV1379+OTV1395+OTV1416+OTV1436+OTV1486+#REF!+OTV1502+#REF!+#REF!+#REF!</f>
        <v>#REF!</v>
      </c>
      <c r="OTW1219" s="241" t="s">
        <v>38</v>
      </c>
      <c r="OTX1219" s="242" t="s">
        <v>25</v>
      </c>
      <c r="OTY1219" s="243">
        <v>7</v>
      </c>
      <c r="OTZ1219" s="243">
        <v>2</v>
      </c>
      <c r="OUA1219" s="244" t="s">
        <v>236</v>
      </c>
      <c r="OUB1219" s="245">
        <v>119</v>
      </c>
      <c r="OUC1219" s="246">
        <v>213</v>
      </c>
      <c r="OUD1219" s="247" t="e">
        <f>OUD1252+OUD1278+OUD1309+OUD1325+OUD1347+OUD1379+OUD1395+OUD1416+OUD1436+OUD1486+#REF!+OUD1502+#REF!+#REF!+#REF!</f>
        <v>#REF!</v>
      </c>
      <c r="OUE1219" s="241" t="s">
        <v>38</v>
      </c>
      <c r="OUF1219" s="242" t="s">
        <v>25</v>
      </c>
      <c r="OUG1219" s="243">
        <v>7</v>
      </c>
      <c r="OUH1219" s="243">
        <v>2</v>
      </c>
      <c r="OUI1219" s="244" t="s">
        <v>236</v>
      </c>
      <c r="OUJ1219" s="245">
        <v>119</v>
      </c>
      <c r="OUK1219" s="246">
        <v>213</v>
      </c>
      <c r="OUL1219" s="247" t="e">
        <f>OUL1252+OUL1278+OUL1309+OUL1325+OUL1347+OUL1379+OUL1395+OUL1416+OUL1436+OUL1486+#REF!+OUL1502+#REF!+#REF!+#REF!</f>
        <v>#REF!</v>
      </c>
      <c r="OUM1219" s="241" t="s">
        <v>38</v>
      </c>
      <c r="OUN1219" s="242" t="s">
        <v>25</v>
      </c>
      <c r="OUO1219" s="243">
        <v>7</v>
      </c>
      <c r="OUP1219" s="243">
        <v>2</v>
      </c>
      <c r="OUQ1219" s="244" t="s">
        <v>236</v>
      </c>
      <c r="OUR1219" s="245">
        <v>119</v>
      </c>
      <c r="OUS1219" s="246">
        <v>213</v>
      </c>
      <c r="OUT1219" s="247" t="e">
        <f>OUT1252+OUT1278+OUT1309+OUT1325+OUT1347+OUT1379+OUT1395+OUT1416+OUT1436+OUT1486+#REF!+OUT1502+#REF!+#REF!+#REF!</f>
        <v>#REF!</v>
      </c>
      <c r="OUU1219" s="241" t="s">
        <v>38</v>
      </c>
      <c r="OUV1219" s="242" t="s">
        <v>25</v>
      </c>
      <c r="OUW1219" s="243">
        <v>7</v>
      </c>
      <c r="OUX1219" s="243">
        <v>2</v>
      </c>
      <c r="OUY1219" s="244" t="s">
        <v>236</v>
      </c>
      <c r="OUZ1219" s="245">
        <v>119</v>
      </c>
      <c r="OVA1219" s="246">
        <v>213</v>
      </c>
      <c r="OVB1219" s="247" t="e">
        <f>OVB1252+OVB1278+OVB1309+OVB1325+OVB1347+OVB1379+OVB1395+OVB1416+OVB1436+OVB1486+#REF!+OVB1502+#REF!+#REF!+#REF!</f>
        <v>#REF!</v>
      </c>
      <c r="OVC1219" s="241" t="s">
        <v>38</v>
      </c>
      <c r="OVD1219" s="242" t="s">
        <v>25</v>
      </c>
      <c r="OVE1219" s="243">
        <v>7</v>
      </c>
      <c r="OVF1219" s="243">
        <v>2</v>
      </c>
      <c r="OVG1219" s="244" t="s">
        <v>236</v>
      </c>
      <c r="OVH1219" s="245">
        <v>119</v>
      </c>
      <c r="OVI1219" s="246">
        <v>213</v>
      </c>
      <c r="OVJ1219" s="247" t="e">
        <f>OVJ1252+OVJ1278+OVJ1309+OVJ1325+OVJ1347+OVJ1379+OVJ1395+OVJ1416+OVJ1436+OVJ1486+#REF!+OVJ1502+#REF!+#REF!+#REF!</f>
        <v>#REF!</v>
      </c>
      <c r="OVK1219" s="241" t="s">
        <v>38</v>
      </c>
      <c r="OVL1219" s="242" t="s">
        <v>25</v>
      </c>
      <c r="OVM1219" s="243">
        <v>7</v>
      </c>
      <c r="OVN1219" s="243">
        <v>2</v>
      </c>
      <c r="OVO1219" s="244" t="s">
        <v>236</v>
      </c>
      <c r="OVP1219" s="245">
        <v>119</v>
      </c>
      <c r="OVQ1219" s="246">
        <v>213</v>
      </c>
      <c r="OVR1219" s="247" t="e">
        <f>OVR1252+OVR1278+OVR1309+OVR1325+OVR1347+OVR1379+OVR1395+OVR1416+OVR1436+OVR1486+#REF!+OVR1502+#REF!+#REF!+#REF!</f>
        <v>#REF!</v>
      </c>
      <c r="OVS1219" s="241" t="s">
        <v>38</v>
      </c>
      <c r="OVT1219" s="242" t="s">
        <v>25</v>
      </c>
      <c r="OVU1219" s="243">
        <v>7</v>
      </c>
      <c r="OVV1219" s="243">
        <v>2</v>
      </c>
      <c r="OVW1219" s="244" t="s">
        <v>236</v>
      </c>
      <c r="OVX1219" s="245">
        <v>119</v>
      </c>
      <c r="OVY1219" s="246">
        <v>213</v>
      </c>
      <c r="OVZ1219" s="247" t="e">
        <f>OVZ1252+OVZ1278+OVZ1309+OVZ1325+OVZ1347+OVZ1379+OVZ1395+OVZ1416+OVZ1436+OVZ1486+#REF!+OVZ1502+#REF!+#REF!+#REF!</f>
        <v>#REF!</v>
      </c>
      <c r="OWA1219" s="241" t="s">
        <v>38</v>
      </c>
      <c r="OWB1219" s="242" t="s">
        <v>25</v>
      </c>
      <c r="OWC1219" s="243">
        <v>7</v>
      </c>
      <c r="OWD1219" s="243">
        <v>2</v>
      </c>
      <c r="OWE1219" s="244" t="s">
        <v>236</v>
      </c>
      <c r="OWF1219" s="245">
        <v>119</v>
      </c>
      <c r="OWG1219" s="246">
        <v>213</v>
      </c>
      <c r="OWH1219" s="247" t="e">
        <f>OWH1252+OWH1278+OWH1309+OWH1325+OWH1347+OWH1379+OWH1395+OWH1416+OWH1436+OWH1486+#REF!+OWH1502+#REF!+#REF!+#REF!</f>
        <v>#REF!</v>
      </c>
      <c r="OWI1219" s="241" t="s">
        <v>38</v>
      </c>
      <c r="OWJ1219" s="242" t="s">
        <v>25</v>
      </c>
      <c r="OWK1219" s="243">
        <v>7</v>
      </c>
      <c r="OWL1219" s="243">
        <v>2</v>
      </c>
      <c r="OWM1219" s="244" t="s">
        <v>236</v>
      </c>
      <c r="OWN1219" s="245">
        <v>119</v>
      </c>
      <c r="OWO1219" s="246">
        <v>213</v>
      </c>
      <c r="OWP1219" s="247" t="e">
        <f>OWP1252+OWP1278+OWP1309+OWP1325+OWP1347+OWP1379+OWP1395+OWP1416+OWP1436+OWP1486+#REF!+OWP1502+#REF!+#REF!+#REF!</f>
        <v>#REF!</v>
      </c>
      <c r="OWQ1219" s="241" t="s">
        <v>38</v>
      </c>
      <c r="OWR1219" s="242" t="s">
        <v>25</v>
      </c>
      <c r="OWS1219" s="243">
        <v>7</v>
      </c>
      <c r="OWT1219" s="243">
        <v>2</v>
      </c>
      <c r="OWU1219" s="244" t="s">
        <v>236</v>
      </c>
      <c r="OWV1219" s="245">
        <v>119</v>
      </c>
      <c r="OWW1219" s="246">
        <v>213</v>
      </c>
      <c r="OWX1219" s="247" t="e">
        <f>OWX1252+OWX1278+OWX1309+OWX1325+OWX1347+OWX1379+OWX1395+OWX1416+OWX1436+OWX1486+#REF!+OWX1502+#REF!+#REF!+#REF!</f>
        <v>#REF!</v>
      </c>
      <c r="OWY1219" s="241" t="s">
        <v>38</v>
      </c>
      <c r="OWZ1219" s="242" t="s">
        <v>25</v>
      </c>
      <c r="OXA1219" s="243">
        <v>7</v>
      </c>
      <c r="OXB1219" s="243">
        <v>2</v>
      </c>
      <c r="OXC1219" s="244" t="s">
        <v>236</v>
      </c>
      <c r="OXD1219" s="245">
        <v>119</v>
      </c>
      <c r="OXE1219" s="246">
        <v>213</v>
      </c>
      <c r="OXF1219" s="247" t="e">
        <f>OXF1252+OXF1278+OXF1309+OXF1325+OXF1347+OXF1379+OXF1395+OXF1416+OXF1436+OXF1486+#REF!+OXF1502+#REF!+#REF!+#REF!</f>
        <v>#REF!</v>
      </c>
      <c r="OXG1219" s="241" t="s">
        <v>38</v>
      </c>
      <c r="OXH1219" s="242" t="s">
        <v>25</v>
      </c>
      <c r="OXI1219" s="243">
        <v>7</v>
      </c>
      <c r="OXJ1219" s="243">
        <v>2</v>
      </c>
      <c r="OXK1219" s="244" t="s">
        <v>236</v>
      </c>
      <c r="OXL1219" s="245">
        <v>119</v>
      </c>
      <c r="OXM1219" s="246">
        <v>213</v>
      </c>
      <c r="OXN1219" s="247" t="e">
        <f>OXN1252+OXN1278+OXN1309+OXN1325+OXN1347+OXN1379+OXN1395+OXN1416+OXN1436+OXN1486+#REF!+OXN1502+#REF!+#REF!+#REF!</f>
        <v>#REF!</v>
      </c>
      <c r="OXO1219" s="241" t="s">
        <v>38</v>
      </c>
      <c r="OXP1219" s="242" t="s">
        <v>25</v>
      </c>
      <c r="OXQ1219" s="243">
        <v>7</v>
      </c>
      <c r="OXR1219" s="243">
        <v>2</v>
      </c>
      <c r="OXS1219" s="244" t="s">
        <v>236</v>
      </c>
      <c r="OXT1219" s="245">
        <v>119</v>
      </c>
      <c r="OXU1219" s="246">
        <v>213</v>
      </c>
      <c r="OXV1219" s="247" t="e">
        <f>OXV1252+OXV1278+OXV1309+OXV1325+OXV1347+OXV1379+OXV1395+OXV1416+OXV1436+OXV1486+#REF!+OXV1502+#REF!+#REF!+#REF!</f>
        <v>#REF!</v>
      </c>
      <c r="OXW1219" s="241" t="s">
        <v>38</v>
      </c>
      <c r="OXX1219" s="242" t="s">
        <v>25</v>
      </c>
      <c r="OXY1219" s="243">
        <v>7</v>
      </c>
      <c r="OXZ1219" s="243">
        <v>2</v>
      </c>
      <c r="OYA1219" s="244" t="s">
        <v>236</v>
      </c>
      <c r="OYB1219" s="245">
        <v>119</v>
      </c>
      <c r="OYC1219" s="246">
        <v>213</v>
      </c>
      <c r="OYD1219" s="247" t="e">
        <f>OYD1252+OYD1278+OYD1309+OYD1325+OYD1347+OYD1379+OYD1395+OYD1416+OYD1436+OYD1486+#REF!+OYD1502+#REF!+#REF!+#REF!</f>
        <v>#REF!</v>
      </c>
      <c r="OYE1219" s="241" t="s">
        <v>38</v>
      </c>
      <c r="OYF1219" s="242" t="s">
        <v>25</v>
      </c>
      <c r="OYG1219" s="243">
        <v>7</v>
      </c>
      <c r="OYH1219" s="243">
        <v>2</v>
      </c>
      <c r="OYI1219" s="244" t="s">
        <v>236</v>
      </c>
      <c r="OYJ1219" s="245">
        <v>119</v>
      </c>
      <c r="OYK1219" s="246">
        <v>213</v>
      </c>
      <c r="OYL1219" s="247" t="e">
        <f>OYL1252+OYL1278+OYL1309+OYL1325+OYL1347+OYL1379+OYL1395+OYL1416+OYL1436+OYL1486+#REF!+OYL1502+#REF!+#REF!+#REF!</f>
        <v>#REF!</v>
      </c>
      <c r="OYM1219" s="241" t="s">
        <v>38</v>
      </c>
      <c r="OYN1219" s="242" t="s">
        <v>25</v>
      </c>
      <c r="OYO1219" s="243">
        <v>7</v>
      </c>
      <c r="OYP1219" s="243">
        <v>2</v>
      </c>
      <c r="OYQ1219" s="244" t="s">
        <v>236</v>
      </c>
      <c r="OYR1219" s="245">
        <v>119</v>
      </c>
      <c r="OYS1219" s="246">
        <v>213</v>
      </c>
      <c r="OYT1219" s="247" t="e">
        <f>OYT1252+OYT1278+OYT1309+OYT1325+OYT1347+OYT1379+OYT1395+OYT1416+OYT1436+OYT1486+#REF!+OYT1502+#REF!+#REF!+#REF!</f>
        <v>#REF!</v>
      </c>
      <c r="OYU1219" s="241" t="s">
        <v>38</v>
      </c>
      <c r="OYV1219" s="242" t="s">
        <v>25</v>
      </c>
      <c r="OYW1219" s="243">
        <v>7</v>
      </c>
      <c r="OYX1219" s="243">
        <v>2</v>
      </c>
      <c r="OYY1219" s="244" t="s">
        <v>236</v>
      </c>
      <c r="OYZ1219" s="245">
        <v>119</v>
      </c>
      <c r="OZA1219" s="246">
        <v>213</v>
      </c>
      <c r="OZB1219" s="247" t="e">
        <f>OZB1252+OZB1278+OZB1309+OZB1325+OZB1347+OZB1379+OZB1395+OZB1416+OZB1436+OZB1486+#REF!+OZB1502+#REF!+#REF!+#REF!</f>
        <v>#REF!</v>
      </c>
      <c r="OZC1219" s="241" t="s">
        <v>38</v>
      </c>
      <c r="OZD1219" s="242" t="s">
        <v>25</v>
      </c>
      <c r="OZE1219" s="243">
        <v>7</v>
      </c>
      <c r="OZF1219" s="243">
        <v>2</v>
      </c>
      <c r="OZG1219" s="244" t="s">
        <v>236</v>
      </c>
      <c r="OZH1219" s="245">
        <v>119</v>
      </c>
      <c r="OZI1219" s="246">
        <v>213</v>
      </c>
      <c r="OZJ1219" s="247" t="e">
        <f>OZJ1252+OZJ1278+OZJ1309+OZJ1325+OZJ1347+OZJ1379+OZJ1395+OZJ1416+OZJ1436+OZJ1486+#REF!+OZJ1502+#REF!+#REF!+#REF!</f>
        <v>#REF!</v>
      </c>
      <c r="OZK1219" s="241" t="s">
        <v>38</v>
      </c>
      <c r="OZL1219" s="242" t="s">
        <v>25</v>
      </c>
      <c r="OZM1219" s="243">
        <v>7</v>
      </c>
      <c r="OZN1219" s="243">
        <v>2</v>
      </c>
      <c r="OZO1219" s="244" t="s">
        <v>236</v>
      </c>
      <c r="OZP1219" s="245">
        <v>119</v>
      </c>
      <c r="OZQ1219" s="246">
        <v>213</v>
      </c>
      <c r="OZR1219" s="247" t="e">
        <f>OZR1252+OZR1278+OZR1309+OZR1325+OZR1347+OZR1379+OZR1395+OZR1416+OZR1436+OZR1486+#REF!+OZR1502+#REF!+#REF!+#REF!</f>
        <v>#REF!</v>
      </c>
      <c r="OZS1219" s="241" t="s">
        <v>38</v>
      </c>
      <c r="OZT1219" s="242" t="s">
        <v>25</v>
      </c>
      <c r="OZU1219" s="243">
        <v>7</v>
      </c>
      <c r="OZV1219" s="243">
        <v>2</v>
      </c>
      <c r="OZW1219" s="244" t="s">
        <v>236</v>
      </c>
      <c r="OZX1219" s="245">
        <v>119</v>
      </c>
      <c r="OZY1219" s="246">
        <v>213</v>
      </c>
      <c r="OZZ1219" s="247" t="e">
        <f>OZZ1252+OZZ1278+OZZ1309+OZZ1325+OZZ1347+OZZ1379+OZZ1395+OZZ1416+OZZ1436+OZZ1486+#REF!+OZZ1502+#REF!+#REF!+#REF!</f>
        <v>#REF!</v>
      </c>
      <c r="PAA1219" s="241" t="s">
        <v>38</v>
      </c>
      <c r="PAB1219" s="242" t="s">
        <v>25</v>
      </c>
      <c r="PAC1219" s="243">
        <v>7</v>
      </c>
      <c r="PAD1219" s="243">
        <v>2</v>
      </c>
      <c r="PAE1219" s="244" t="s">
        <v>236</v>
      </c>
      <c r="PAF1219" s="245">
        <v>119</v>
      </c>
      <c r="PAG1219" s="246">
        <v>213</v>
      </c>
      <c r="PAH1219" s="247" t="e">
        <f>PAH1252+PAH1278+PAH1309+PAH1325+PAH1347+PAH1379+PAH1395+PAH1416+PAH1436+PAH1486+#REF!+PAH1502+#REF!+#REF!+#REF!</f>
        <v>#REF!</v>
      </c>
      <c r="PAI1219" s="241" t="s">
        <v>38</v>
      </c>
      <c r="PAJ1219" s="242" t="s">
        <v>25</v>
      </c>
      <c r="PAK1219" s="243">
        <v>7</v>
      </c>
      <c r="PAL1219" s="243">
        <v>2</v>
      </c>
      <c r="PAM1219" s="244" t="s">
        <v>236</v>
      </c>
      <c r="PAN1219" s="245">
        <v>119</v>
      </c>
      <c r="PAO1219" s="246">
        <v>213</v>
      </c>
      <c r="PAP1219" s="247" t="e">
        <f>PAP1252+PAP1278+PAP1309+PAP1325+PAP1347+PAP1379+PAP1395+PAP1416+PAP1436+PAP1486+#REF!+PAP1502+#REF!+#REF!+#REF!</f>
        <v>#REF!</v>
      </c>
      <c r="PAQ1219" s="241" t="s">
        <v>38</v>
      </c>
      <c r="PAR1219" s="242" t="s">
        <v>25</v>
      </c>
      <c r="PAS1219" s="243">
        <v>7</v>
      </c>
      <c r="PAT1219" s="243">
        <v>2</v>
      </c>
      <c r="PAU1219" s="244" t="s">
        <v>236</v>
      </c>
      <c r="PAV1219" s="245">
        <v>119</v>
      </c>
      <c r="PAW1219" s="246">
        <v>213</v>
      </c>
      <c r="PAX1219" s="247" t="e">
        <f>PAX1252+PAX1278+PAX1309+PAX1325+PAX1347+PAX1379+PAX1395+PAX1416+PAX1436+PAX1486+#REF!+PAX1502+#REF!+#REF!+#REF!</f>
        <v>#REF!</v>
      </c>
      <c r="PAY1219" s="241" t="s">
        <v>38</v>
      </c>
      <c r="PAZ1219" s="242" t="s">
        <v>25</v>
      </c>
      <c r="PBA1219" s="243">
        <v>7</v>
      </c>
      <c r="PBB1219" s="243">
        <v>2</v>
      </c>
      <c r="PBC1219" s="244" t="s">
        <v>236</v>
      </c>
      <c r="PBD1219" s="245">
        <v>119</v>
      </c>
      <c r="PBE1219" s="246">
        <v>213</v>
      </c>
      <c r="PBF1219" s="247" t="e">
        <f>PBF1252+PBF1278+PBF1309+PBF1325+PBF1347+PBF1379+PBF1395+PBF1416+PBF1436+PBF1486+#REF!+PBF1502+#REF!+#REF!+#REF!</f>
        <v>#REF!</v>
      </c>
      <c r="PBG1219" s="241" t="s">
        <v>38</v>
      </c>
      <c r="PBH1219" s="242" t="s">
        <v>25</v>
      </c>
      <c r="PBI1219" s="243">
        <v>7</v>
      </c>
      <c r="PBJ1219" s="243">
        <v>2</v>
      </c>
      <c r="PBK1219" s="244" t="s">
        <v>236</v>
      </c>
      <c r="PBL1219" s="245">
        <v>119</v>
      </c>
      <c r="PBM1219" s="246">
        <v>213</v>
      </c>
      <c r="PBN1219" s="247" t="e">
        <f>PBN1252+PBN1278+PBN1309+PBN1325+PBN1347+PBN1379+PBN1395+PBN1416+PBN1436+PBN1486+#REF!+PBN1502+#REF!+#REF!+#REF!</f>
        <v>#REF!</v>
      </c>
      <c r="PBO1219" s="241" t="s">
        <v>38</v>
      </c>
      <c r="PBP1219" s="242" t="s">
        <v>25</v>
      </c>
      <c r="PBQ1219" s="243">
        <v>7</v>
      </c>
      <c r="PBR1219" s="243">
        <v>2</v>
      </c>
      <c r="PBS1219" s="244" t="s">
        <v>236</v>
      </c>
      <c r="PBT1219" s="245">
        <v>119</v>
      </c>
      <c r="PBU1219" s="246">
        <v>213</v>
      </c>
      <c r="PBV1219" s="247" t="e">
        <f>PBV1252+PBV1278+PBV1309+PBV1325+PBV1347+PBV1379+PBV1395+PBV1416+PBV1436+PBV1486+#REF!+PBV1502+#REF!+#REF!+#REF!</f>
        <v>#REF!</v>
      </c>
      <c r="PBW1219" s="241" t="s">
        <v>38</v>
      </c>
      <c r="PBX1219" s="242" t="s">
        <v>25</v>
      </c>
      <c r="PBY1219" s="243">
        <v>7</v>
      </c>
      <c r="PBZ1219" s="243">
        <v>2</v>
      </c>
      <c r="PCA1219" s="244" t="s">
        <v>236</v>
      </c>
      <c r="PCB1219" s="245">
        <v>119</v>
      </c>
      <c r="PCC1219" s="246">
        <v>213</v>
      </c>
      <c r="PCD1219" s="247" t="e">
        <f>PCD1252+PCD1278+PCD1309+PCD1325+PCD1347+PCD1379+PCD1395+PCD1416+PCD1436+PCD1486+#REF!+PCD1502+#REF!+#REF!+#REF!</f>
        <v>#REF!</v>
      </c>
      <c r="PCE1219" s="241" t="s">
        <v>38</v>
      </c>
      <c r="PCF1219" s="242" t="s">
        <v>25</v>
      </c>
      <c r="PCG1219" s="243">
        <v>7</v>
      </c>
      <c r="PCH1219" s="243">
        <v>2</v>
      </c>
      <c r="PCI1219" s="244" t="s">
        <v>236</v>
      </c>
      <c r="PCJ1219" s="245">
        <v>119</v>
      </c>
      <c r="PCK1219" s="246">
        <v>213</v>
      </c>
      <c r="PCL1219" s="247" t="e">
        <f>PCL1252+PCL1278+PCL1309+PCL1325+PCL1347+PCL1379+PCL1395+PCL1416+PCL1436+PCL1486+#REF!+PCL1502+#REF!+#REF!+#REF!</f>
        <v>#REF!</v>
      </c>
      <c r="PCM1219" s="241" t="s">
        <v>38</v>
      </c>
      <c r="PCN1219" s="242" t="s">
        <v>25</v>
      </c>
      <c r="PCO1219" s="243">
        <v>7</v>
      </c>
      <c r="PCP1219" s="243">
        <v>2</v>
      </c>
      <c r="PCQ1219" s="244" t="s">
        <v>236</v>
      </c>
      <c r="PCR1219" s="245">
        <v>119</v>
      </c>
      <c r="PCS1219" s="246">
        <v>213</v>
      </c>
      <c r="PCT1219" s="247" t="e">
        <f>PCT1252+PCT1278+PCT1309+PCT1325+PCT1347+PCT1379+PCT1395+PCT1416+PCT1436+PCT1486+#REF!+PCT1502+#REF!+#REF!+#REF!</f>
        <v>#REF!</v>
      </c>
      <c r="PCU1219" s="241" t="s">
        <v>38</v>
      </c>
      <c r="PCV1219" s="242" t="s">
        <v>25</v>
      </c>
      <c r="PCW1219" s="243">
        <v>7</v>
      </c>
      <c r="PCX1219" s="243">
        <v>2</v>
      </c>
      <c r="PCY1219" s="244" t="s">
        <v>236</v>
      </c>
      <c r="PCZ1219" s="245">
        <v>119</v>
      </c>
      <c r="PDA1219" s="246">
        <v>213</v>
      </c>
      <c r="PDB1219" s="247" t="e">
        <f>PDB1252+PDB1278+PDB1309+PDB1325+PDB1347+PDB1379+PDB1395+PDB1416+PDB1436+PDB1486+#REF!+PDB1502+#REF!+#REF!+#REF!</f>
        <v>#REF!</v>
      </c>
      <c r="PDC1219" s="241" t="s">
        <v>38</v>
      </c>
      <c r="PDD1219" s="242" t="s">
        <v>25</v>
      </c>
      <c r="PDE1219" s="243">
        <v>7</v>
      </c>
      <c r="PDF1219" s="243">
        <v>2</v>
      </c>
      <c r="PDG1219" s="244" t="s">
        <v>236</v>
      </c>
      <c r="PDH1219" s="245">
        <v>119</v>
      </c>
      <c r="PDI1219" s="246">
        <v>213</v>
      </c>
      <c r="PDJ1219" s="247" t="e">
        <f>PDJ1252+PDJ1278+PDJ1309+PDJ1325+PDJ1347+PDJ1379+PDJ1395+PDJ1416+PDJ1436+PDJ1486+#REF!+PDJ1502+#REF!+#REF!+#REF!</f>
        <v>#REF!</v>
      </c>
      <c r="PDK1219" s="241" t="s">
        <v>38</v>
      </c>
      <c r="PDL1219" s="242" t="s">
        <v>25</v>
      </c>
      <c r="PDM1219" s="243">
        <v>7</v>
      </c>
      <c r="PDN1219" s="243">
        <v>2</v>
      </c>
      <c r="PDO1219" s="244" t="s">
        <v>236</v>
      </c>
      <c r="PDP1219" s="245">
        <v>119</v>
      </c>
      <c r="PDQ1219" s="246">
        <v>213</v>
      </c>
      <c r="PDR1219" s="247" t="e">
        <f>PDR1252+PDR1278+PDR1309+PDR1325+PDR1347+PDR1379+PDR1395+PDR1416+PDR1436+PDR1486+#REF!+PDR1502+#REF!+#REF!+#REF!</f>
        <v>#REF!</v>
      </c>
      <c r="PDS1219" s="241" t="s">
        <v>38</v>
      </c>
      <c r="PDT1219" s="242" t="s">
        <v>25</v>
      </c>
      <c r="PDU1219" s="243">
        <v>7</v>
      </c>
      <c r="PDV1219" s="243">
        <v>2</v>
      </c>
      <c r="PDW1219" s="244" t="s">
        <v>236</v>
      </c>
      <c r="PDX1219" s="245">
        <v>119</v>
      </c>
      <c r="PDY1219" s="246">
        <v>213</v>
      </c>
      <c r="PDZ1219" s="247" t="e">
        <f>PDZ1252+PDZ1278+PDZ1309+PDZ1325+PDZ1347+PDZ1379+PDZ1395+PDZ1416+PDZ1436+PDZ1486+#REF!+PDZ1502+#REF!+#REF!+#REF!</f>
        <v>#REF!</v>
      </c>
      <c r="PEA1219" s="241" t="s">
        <v>38</v>
      </c>
      <c r="PEB1219" s="242" t="s">
        <v>25</v>
      </c>
      <c r="PEC1219" s="243">
        <v>7</v>
      </c>
      <c r="PED1219" s="243">
        <v>2</v>
      </c>
      <c r="PEE1219" s="244" t="s">
        <v>236</v>
      </c>
      <c r="PEF1219" s="245">
        <v>119</v>
      </c>
      <c r="PEG1219" s="246">
        <v>213</v>
      </c>
      <c r="PEH1219" s="247" t="e">
        <f>PEH1252+PEH1278+PEH1309+PEH1325+PEH1347+PEH1379+PEH1395+PEH1416+PEH1436+PEH1486+#REF!+PEH1502+#REF!+#REF!+#REF!</f>
        <v>#REF!</v>
      </c>
      <c r="PEI1219" s="241" t="s">
        <v>38</v>
      </c>
      <c r="PEJ1219" s="242" t="s">
        <v>25</v>
      </c>
      <c r="PEK1219" s="243">
        <v>7</v>
      </c>
      <c r="PEL1219" s="243">
        <v>2</v>
      </c>
      <c r="PEM1219" s="244" t="s">
        <v>236</v>
      </c>
      <c r="PEN1219" s="245">
        <v>119</v>
      </c>
      <c r="PEO1219" s="246">
        <v>213</v>
      </c>
      <c r="PEP1219" s="247" t="e">
        <f>PEP1252+PEP1278+PEP1309+PEP1325+PEP1347+PEP1379+PEP1395+PEP1416+PEP1436+PEP1486+#REF!+PEP1502+#REF!+#REF!+#REF!</f>
        <v>#REF!</v>
      </c>
      <c r="PEQ1219" s="241" t="s">
        <v>38</v>
      </c>
      <c r="PER1219" s="242" t="s">
        <v>25</v>
      </c>
      <c r="PES1219" s="243">
        <v>7</v>
      </c>
      <c r="PET1219" s="243">
        <v>2</v>
      </c>
      <c r="PEU1219" s="244" t="s">
        <v>236</v>
      </c>
      <c r="PEV1219" s="245">
        <v>119</v>
      </c>
      <c r="PEW1219" s="246">
        <v>213</v>
      </c>
      <c r="PEX1219" s="247" t="e">
        <f>PEX1252+PEX1278+PEX1309+PEX1325+PEX1347+PEX1379+PEX1395+PEX1416+PEX1436+PEX1486+#REF!+PEX1502+#REF!+#REF!+#REF!</f>
        <v>#REF!</v>
      </c>
      <c r="PEY1219" s="241" t="s">
        <v>38</v>
      </c>
      <c r="PEZ1219" s="242" t="s">
        <v>25</v>
      </c>
      <c r="PFA1219" s="243">
        <v>7</v>
      </c>
      <c r="PFB1219" s="243">
        <v>2</v>
      </c>
      <c r="PFC1219" s="244" t="s">
        <v>236</v>
      </c>
      <c r="PFD1219" s="245">
        <v>119</v>
      </c>
      <c r="PFE1219" s="246">
        <v>213</v>
      </c>
      <c r="PFF1219" s="247" t="e">
        <f>PFF1252+PFF1278+PFF1309+PFF1325+PFF1347+PFF1379+PFF1395+PFF1416+PFF1436+PFF1486+#REF!+PFF1502+#REF!+#REF!+#REF!</f>
        <v>#REF!</v>
      </c>
      <c r="PFG1219" s="241" t="s">
        <v>38</v>
      </c>
      <c r="PFH1219" s="242" t="s">
        <v>25</v>
      </c>
      <c r="PFI1219" s="243">
        <v>7</v>
      </c>
      <c r="PFJ1219" s="243">
        <v>2</v>
      </c>
      <c r="PFK1219" s="244" t="s">
        <v>236</v>
      </c>
      <c r="PFL1219" s="245">
        <v>119</v>
      </c>
      <c r="PFM1219" s="246">
        <v>213</v>
      </c>
      <c r="PFN1219" s="247" t="e">
        <f>PFN1252+PFN1278+PFN1309+PFN1325+PFN1347+PFN1379+PFN1395+PFN1416+PFN1436+PFN1486+#REF!+PFN1502+#REF!+#REF!+#REF!</f>
        <v>#REF!</v>
      </c>
      <c r="PFO1219" s="241" t="s">
        <v>38</v>
      </c>
      <c r="PFP1219" s="242" t="s">
        <v>25</v>
      </c>
      <c r="PFQ1219" s="243">
        <v>7</v>
      </c>
      <c r="PFR1219" s="243">
        <v>2</v>
      </c>
      <c r="PFS1219" s="244" t="s">
        <v>236</v>
      </c>
      <c r="PFT1219" s="245">
        <v>119</v>
      </c>
      <c r="PFU1219" s="246">
        <v>213</v>
      </c>
      <c r="PFV1219" s="247" t="e">
        <f>PFV1252+PFV1278+PFV1309+PFV1325+PFV1347+PFV1379+PFV1395+PFV1416+PFV1436+PFV1486+#REF!+PFV1502+#REF!+#REF!+#REF!</f>
        <v>#REF!</v>
      </c>
      <c r="PFW1219" s="241" t="s">
        <v>38</v>
      </c>
      <c r="PFX1219" s="242" t="s">
        <v>25</v>
      </c>
      <c r="PFY1219" s="243">
        <v>7</v>
      </c>
      <c r="PFZ1219" s="243">
        <v>2</v>
      </c>
      <c r="PGA1219" s="244" t="s">
        <v>236</v>
      </c>
      <c r="PGB1219" s="245">
        <v>119</v>
      </c>
      <c r="PGC1219" s="246">
        <v>213</v>
      </c>
      <c r="PGD1219" s="247" t="e">
        <f>PGD1252+PGD1278+PGD1309+PGD1325+PGD1347+PGD1379+PGD1395+PGD1416+PGD1436+PGD1486+#REF!+PGD1502+#REF!+#REF!+#REF!</f>
        <v>#REF!</v>
      </c>
      <c r="PGE1219" s="241" t="s">
        <v>38</v>
      </c>
      <c r="PGF1219" s="242" t="s">
        <v>25</v>
      </c>
      <c r="PGG1219" s="243">
        <v>7</v>
      </c>
      <c r="PGH1219" s="243">
        <v>2</v>
      </c>
      <c r="PGI1219" s="244" t="s">
        <v>236</v>
      </c>
      <c r="PGJ1219" s="245">
        <v>119</v>
      </c>
      <c r="PGK1219" s="246">
        <v>213</v>
      </c>
      <c r="PGL1219" s="247" t="e">
        <f>PGL1252+PGL1278+PGL1309+PGL1325+PGL1347+PGL1379+PGL1395+PGL1416+PGL1436+PGL1486+#REF!+PGL1502+#REF!+#REF!+#REF!</f>
        <v>#REF!</v>
      </c>
      <c r="PGM1219" s="241" t="s">
        <v>38</v>
      </c>
      <c r="PGN1219" s="242" t="s">
        <v>25</v>
      </c>
      <c r="PGO1219" s="243">
        <v>7</v>
      </c>
      <c r="PGP1219" s="243">
        <v>2</v>
      </c>
      <c r="PGQ1219" s="244" t="s">
        <v>236</v>
      </c>
      <c r="PGR1219" s="245">
        <v>119</v>
      </c>
      <c r="PGS1219" s="246">
        <v>213</v>
      </c>
      <c r="PGT1219" s="247" t="e">
        <f>PGT1252+PGT1278+PGT1309+PGT1325+PGT1347+PGT1379+PGT1395+PGT1416+PGT1436+PGT1486+#REF!+PGT1502+#REF!+#REF!+#REF!</f>
        <v>#REF!</v>
      </c>
      <c r="PGU1219" s="241" t="s">
        <v>38</v>
      </c>
      <c r="PGV1219" s="242" t="s">
        <v>25</v>
      </c>
      <c r="PGW1219" s="243">
        <v>7</v>
      </c>
      <c r="PGX1219" s="243">
        <v>2</v>
      </c>
      <c r="PGY1219" s="244" t="s">
        <v>236</v>
      </c>
      <c r="PGZ1219" s="245">
        <v>119</v>
      </c>
      <c r="PHA1219" s="246">
        <v>213</v>
      </c>
      <c r="PHB1219" s="247" t="e">
        <f>PHB1252+PHB1278+PHB1309+PHB1325+PHB1347+PHB1379+PHB1395+PHB1416+PHB1436+PHB1486+#REF!+PHB1502+#REF!+#REF!+#REF!</f>
        <v>#REF!</v>
      </c>
      <c r="PHC1219" s="241" t="s">
        <v>38</v>
      </c>
      <c r="PHD1219" s="242" t="s">
        <v>25</v>
      </c>
      <c r="PHE1219" s="243">
        <v>7</v>
      </c>
      <c r="PHF1219" s="243">
        <v>2</v>
      </c>
      <c r="PHG1219" s="244" t="s">
        <v>236</v>
      </c>
      <c r="PHH1219" s="245">
        <v>119</v>
      </c>
      <c r="PHI1219" s="246">
        <v>213</v>
      </c>
      <c r="PHJ1219" s="247" t="e">
        <f>PHJ1252+PHJ1278+PHJ1309+PHJ1325+PHJ1347+PHJ1379+PHJ1395+PHJ1416+PHJ1436+PHJ1486+#REF!+PHJ1502+#REF!+#REF!+#REF!</f>
        <v>#REF!</v>
      </c>
      <c r="PHK1219" s="241" t="s">
        <v>38</v>
      </c>
      <c r="PHL1219" s="242" t="s">
        <v>25</v>
      </c>
      <c r="PHM1219" s="243">
        <v>7</v>
      </c>
      <c r="PHN1219" s="243">
        <v>2</v>
      </c>
      <c r="PHO1219" s="244" t="s">
        <v>236</v>
      </c>
      <c r="PHP1219" s="245">
        <v>119</v>
      </c>
      <c r="PHQ1219" s="246">
        <v>213</v>
      </c>
      <c r="PHR1219" s="247" t="e">
        <f>PHR1252+PHR1278+PHR1309+PHR1325+PHR1347+PHR1379+PHR1395+PHR1416+PHR1436+PHR1486+#REF!+PHR1502+#REF!+#REF!+#REF!</f>
        <v>#REF!</v>
      </c>
      <c r="PHS1219" s="241" t="s">
        <v>38</v>
      </c>
      <c r="PHT1219" s="242" t="s">
        <v>25</v>
      </c>
      <c r="PHU1219" s="243">
        <v>7</v>
      </c>
      <c r="PHV1219" s="243">
        <v>2</v>
      </c>
      <c r="PHW1219" s="244" t="s">
        <v>236</v>
      </c>
      <c r="PHX1219" s="245">
        <v>119</v>
      </c>
      <c r="PHY1219" s="246">
        <v>213</v>
      </c>
      <c r="PHZ1219" s="247" t="e">
        <f>PHZ1252+PHZ1278+PHZ1309+PHZ1325+PHZ1347+PHZ1379+PHZ1395+PHZ1416+PHZ1436+PHZ1486+#REF!+PHZ1502+#REF!+#REF!+#REF!</f>
        <v>#REF!</v>
      </c>
      <c r="PIA1219" s="241" t="s">
        <v>38</v>
      </c>
      <c r="PIB1219" s="242" t="s">
        <v>25</v>
      </c>
      <c r="PIC1219" s="243">
        <v>7</v>
      </c>
      <c r="PID1219" s="243">
        <v>2</v>
      </c>
      <c r="PIE1219" s="244" t="s">
        <v>236</v>
      </c>
      <c r="PIF1219" s="245">
        <v>119</v>
      </c>
      <c r="PIG1219" s="246">
        <v>213</v>
      </c>
      <c r="PIH1219" s="247" t="e">
        <f>PIH1252+PIH1278+PIH1309+PIH1325+PIH1347+PIH1379+PIH1395+PIH1416+PIH1436+PIH1486+#REF!+PIH1502+#REF!+#REF!+#REF!</f>
        <v>#REF!</v>
      </c>
      <c r="PII1219" s="241" t="s">
        <v>38</v>
      </c>
      <c r="PIJ1219" s="242" t="s">
        <v>25</v>
      </c>
      <c r="PIK1219" s="243">
        <v>7</v>
      </c>
      <c r="PIL1219" s="243">
        <v>2</v>
      </c>
      <c r="PIM1219" s="244" t="s">
        <v>236</v>
      </c>
      <c r="PIN1219" s="245">
        <v>119</v>
      </c>
      <c r="PIO1219" s="246">
        <v>213</v>
      </c>
      <c r="PIP1219" s="247" t="e">
        <f>PIP1252+PIP1278+PIP1309+PIP1325+PIP1347+PIP1379+PIP1395+PIP1416+PIP1436+PIP1486+#REF!+PIP1502+#REF!+#REF!+#REF!</f>
        <v>#REF!</v>
      </c>
      <c r="PIQ1219" s="241" t="s">
        <v>38</v>
      </c>
      <c r="PIR1219" s="242" t="s">
        <v>25</v>
      </c>
      <c r="PIS1219" s="243">
        <v>7</v>
      </c>
      <c r="PIT1219" s="243">
        <v>2</v>
      </c>
      <c r="PIU1219" s="244" t="s">
        <v>236</v>
      </c>
      <c r="PIV1219" s="245">
        <v>119</v>
      </c>
      <c r="PIW1219" s="246">
        <v>213</v>
      </c>
      <c r="PIX1219" s="247" t="e">
        <f>PIX1252+PIX1278+PIX1309+PIX1325+PIX1347+PIX1379+PIX1395+PIX1416+PIX1436+PIX1486+#REF!+PIX1502+#REF!+#REF!+#REF!</f>
        <v>#REF!</v>
      </c>
      <c r="PIY1219" s="241" t="s">
        <v>38</v>
      </c>
      <c r="PIZ1219" s="242" t="s">
        <v>25</v>
      </c>
      <c r="PJA1219" s="243">
        <v>7</v>
      </c>
      <c r="PJB1219" s="243">
        <v>2</v>
      </c>
      <c r="PJC1219" s="244" t="s">
        <v>236</v>
      </c>
      <c r="PJD1219" s="245">
        <v>119</v>
      </c>
      <c r="PJE1219" s="246">
        <v>213</v>
      </c>
      <c r="PJF1219" s="247" t="e">
        <f>PJF1252+PJF1278+PJF1309+PJF1325+PJF1347+PJF1379+PJF1395+PJF1416+PJF1436+PJF1486+#REF!+PJF1502+#REF!+#REF!+#REF!</f>
        <v>#REF!</v>
      </c>
      <c r="PJG1219" s="241" t="s">
        <v>38</v>
      </c>
      <c r="PJH1219" s="242" t="s">
        <v>25</v>
      </c>
      <c r="PJI1219" s="243">
        <v>7</v>
      </c>
      <c r="PJJ1219" s="243">
        <v>2</v>
      </c>
      <c r="PJK1219" s="244" t="s">
        <v>236</v>
      </c>
      <c r="PJL1219" s="245">
        <v>119</v>
      </c>
      <c r="PJM1219" s="246">
        <v>213</v>
      </c>
      <c r="PJN1219" s="247" t="e">
        <f>PJN1252+PJN1278+PJN1309+PJN1325+PJN1347+PJN1379+PJN1395+PJN1416+PJN1436+PJN1486+#REF!+PJN1502+#REF!+#REF!+#REF!</f>
        <v>#REF!</v>
      </c>
      <c r="PJO1219" s="241" t="s">
        <v>38</v>
      </c>
      <c r="PJP1219" s="242" t="s">
        <v>25</v>
      </c>
      <c r="PJQ1219" s="243">
        <v>7</v>
      </c>
      <c r="PJR1219" s="243">
        <v>2</v>
      </c>
      <c r="PJS1219" s="244" t="s">
        <v>236</v>
      </c>
      <c r="PJT1219" s="245">
        <v>119</v>
      </c>
      <c r="PJU1219" s="246">
        <v>213</v>
      </c>
      <c r="PJV1219" s="247" t="e">
        <f>PJV1252+PJV1278+PJV1309+PJV1325+PJV1347+PJV1379+PJV1395+PJV1416+PJV1436+PJV1486+#REF!+PJV1502+#REF!+#REF!+#REF!</f>
        <v>#REF!</v>
      </c>
      <c r="PJW1219" s="241" t="s">
        <v>38</v>
      </c>
      <c r="PJX1219" s="242" t="s">
        <v>25</v>
      </c>
      <c r="PJY1219" s="243">
        <v>7</v>
      </c>
      <c r="PJZ1219" s="243">
        <v>2</v>
      </c>
      <c r="PKA1219" s="244" t="s">
        <v>236</v>
      </c>
      <c r="PKB1219" s="245">
        <v>119</v>
      </c>
      <c r="PKC1219" s="246">
        <v>213</v>
      </c>
      <c r="PKD1219" s="247" t="e">
        <f>PKD1252+PKD1278+PKD1309+PKD1325+PKD1347+PKD1379+PKD1395+PKD1416+PKD1436+PKD1486+#REF!+PKD1502+#REF!+#REF!+#REF!</f>
        <v>#REF!</v>
      </c>
      <c r="PKE1219" s="241" t="s">
        <v>38</v>
      </c>
      <c r="PKF1219" s="242" t="s">
        <v>25</v>
      </c>
      <c r="PKG1219" s="243">
        <v>7</v>
      </c>
      <c r="PKH1219" s="243">
        <v>2</v>
      </c>
      <c r="PKI1219" s="244" t="s">
        <v>236</v>
      </c>
      <c r="PKJ1219" s="245">
        <v>119</v>
      </c>
      <c r="PKK1219" s="246">
        <v>213</v>
      </c>
      <c r="PKL1219" s="247" t="e">
        <f>PKL1252+PKL1278+PKL1309+PKL1325+PKL1347+PKL1379+PKL1395+PKL1416+PKL1436+PKL1486+#REF!+PKL1502+#REF!+#REF!+#REF!</f>
        <v>#REF!</v>
      </c>
      <c r="PKM1219" s="241" t="s">
        <v>38</v>
      </c>
      <c r="PKN1219" s="242" t="s">
        <v>25</v>
      </c>
      <c r="PKO1219" s="243">
        <v>7</v>
      </c>
      <c r="PKP1219" s="243">
        <v>2</v>
      </c>
      <c r="PKQ1219" s="244" t="s">
        <v>236</v>
      </c>
      <c r="PKR1219" s="245">
        <v>119</v>
      </c>
      <c r="PKS1219" s="246">
        <v>213</v>
      </c>
      <c r="PKT1219" s="247" t="e">
        <f>PKT1252+PKT1278+PKT1309+PKT1325+PKT1347+PKT1379+PKT1395+PKT1416+PKT1436+PKT1486+#REF!+PKT1502+#REF!+#REF!+#REF!</f>
        <v>#REF!</v>
      </c>
      <c r="PKU1219" s="241" t="s">
        <v>38</v>
      </c>
      <c r="PKV1219" s="242" t="s">
        <v>25</v>
      </c>
      <c r="PKW1219" s="243">
        <v>7</v>
      </c>
      <c r="PKX1219" s="243">
        <v>2</v>
      </c>
      <c r="PKY1219" s="244" t="s">
        <v>236</v>
      </c>
      <c r="PKZ1219" s="245">
        <v>119</v>
      </c>
      <c r="PLA1219" s="246">
        <v>213</v>
      </c>
      <c r="PLB1219" s="247" t="e">
        <f>PLB1252+PLB1278+PLB1309+PLB1325+PLB1347+PLB1379+PLB1395+PLB1416+PLB1436+PLB1486+#REF!+PLB1502+#REF!+#REF!+#REF!</f>
        <v>#REF!</v>
      </c>
      <c r="PLC1219" s="241" t="s">
        <v>38</v>
      </c>
      <c r="PLD1219" s="242" t="s">
        <v>25</v>
      </c>
      <c r="PLE1219" s="243">
        <v>7</v>
      </c>
      <c r="PLF1219" s="243">
        <v>2</v>
      </c>
      <c r="PLG1219" s="244" t="s">
        <v>236</v>
      </c>
      <c r="PLH1219" s="245">
        <v>119</v>
      </c>
      <c r="PLI1219" s="246">
        <v>213</v>
      </c>
      <c r="PLJ1219" s="247" t="e">
        <f>PLJ1252+PLJ1278+PLJ1309+PLJ1325+PLJ1347+PLJ1379+PLJ1395+PLJ1416+PLJ1436+PLJ1486+#REF!+PLJ1502+#REF!+#REF!+#REF!</f>
        <v>#REF!</v>
      </c>
      <c r="PLK1219" s="241" t="s">
        <v>38</v>
      </c>
      <c r="PLL1219" s="242" t="s">
        <v>25</v>
      </c>
      <c r="PLM1219" s="243">
        <v>7</v>
      </c>
      <c r="PLN1219" s="243">
        <v>2</v>
      </c>
      <c r="PLO1219" s="244" t="s">
        <v>236</v>
      </c>
      <c r="PLP1219" s="245">
        <v>119</v>
      </c>
      <c r="PLQ1219" s="246">
        <v>213</v>
      </c>
      <c r="PLR1219" s="247" t="e">
        <f>PLR1252+PLR1278+PLR1309+PLR1325+PLR1347+PLR1379+PLR1395+PLR1416+PLR1436+PLR1486+#REF!+PLR1502+#REF!+#REF!+#REF!</f>
        <v>#REF!</v>
      </c>
      <c r="PLS1219" s="241" t="s">
        <v>38</v>
      </c>
      <c r="PLT1219" s="242" t="s">
        <v>25</v>
      </c>
      <c r="PLU1219" s="243">
        <v>7</v>
      </c>
      <c r="PLV1219" s="243">
        <v>2</v>
      </c>
      <c r="PLW1219" s="244" t="s">
        <v>236</v>
      </c>
      <c r="PLX1219" s="245">
        <v>119</v>
      </c>
      <c r="PLY1219" s="246">
        <v>213</v>
      </c>
      <c r="PLZ1219" s="247" t="e">
        <f>PLZ1252+PLZ1278+PLZ1309+PLZ1325+PLZ1347+PLZ1379+PLZ1395+PLZ1416+PLZ1436+PLZ1486+#REF!+PLZ1502+#REF!+#REF!+#REF!</f>
        <v>#REF!</v>
      </c>
      <c r="PMA1219" s="241" t="s">
        <v>38</v>
      </c>
      <c r="PMB1219" s="242" t="s">
        <v>25</v>
      </c>
      <c r="PMC1219" s="243">
        <v>7</v>
      </c>
      <c r="PMD1219" s="243">
        <v>2</v>
      </c>
      <c r="PME1219" s="244" t="s">
        <v>236</v>
      </c>
      <c r="PMF1219" s="245">
        <v>119</v>
      </c>
      <c r="PMG1219" s="246">
        <v>213</v>
      </c>
      <c r="PMH1219" s="247" t="e">
        <f>PMH1252+PMH1278+PMH1309+PMH1325+PMH1347+PMH1379+PMH1395+PMH1416+PMH1436+PMH1486+#REF!+PMH1502+#REF!+#REF!+#REF!</f>
        <v>#REF!</v>
      </c>
      <c r="PMI1219" s="241" t="s">
        <v>38</v>
      </c>
      <c r="PMJ1219" s="242" t="s">
        <v>25</v>
      </c>
      <c r="PMK1219" s="243">
        <v>7</v>
      </c>
      <c r="PML1219" s="243">
        <v>2</v>
      </c>
      <c r="PMM1219" s="244" t="s">
        <v>236</v>
      </c>
      <c r="PMN1219" s="245">
        <v>119</v>
      </c>
      <c r="PMO1219" s="246">
        <v>213</v>
      </c>
      <c r="PMP1219" s="247" t="e">
        <f>PMP1252+PMP1278+PMP1309+PMP1325+PMP1347+PMP1379+PMP1395+PMP1416+PMP1436+PMP1486+#REF!+PMP1502+#REF!+#REF!+#REF!</f>
        <v>#REF!</v>
      </c>
      <c r="PMQ1219" s="241" t="s">
        <v>38</v>
      </c>
      <c r="PMR1219" s="242" t="s">
        <v>25</v>
      </c>
      <c r="PMS1219" s="243">
        <v>7</v>
      </c>
      <c r="PMT1219" s="243">
        <v>2</v>
      </c>
      <c r="PMU1219" s="244" t="s">
        <v>236</v>
      </c>
      <c r="PMV1219" s="245">
        <v>119</v>
      </c>
      <c r="PMW1219" s="246">
        <v>213</v>
      </c>
      <c r="PMX1219" s="247" t="e">
        <f>PMX1252+PMX1278+PMX1309+PMX1325+PMX1347+PMX1379+PMX1395+PMX1416+PMX1436+PMX1486+#REF!+PMX1502+#REF!+#REF!+#REF!</f>
        <v>#REF!</v>
      </c>
      <c r="PMY1219" s="241" t="s">
        <v>38</v>
      </c>
      <c r="PMZ1219" s="242" t="s">
        <v>25</v>
      </c>
      <c r="PNA1219" s="243">
        <v>7</v>
      </c>
      <c r="PNB1219" s="243">
        <v>2</v>
      </c>
      <c r="PNC1219" s="244" t="s">
        <v>236</v>
      </c>
      <c r="PND1219" s="245">
        <v>119</v>
      </c>
      <c r="PNE1219" s="246">
        <v>213</v>
      </c>
      <c r="PNF1219" s="247" t="e">
        <f>PNF1252+PNF1278+PNF1309+PNF1325+PNF1347+PNF1379+PNF1395+PNF1416+PNF1436+PNF1486+#REF!+PNF1502+#REF!+#REF!+#REF!</f>
        <v>#REF!</v>
      </c>
      <c r="PNG1219" s="241" t="s">
        <v>38</v>
      </c>
      <c r="PNH1219" s="242" t="s">
        <v>25</v>
      </c>
      <c r="PNI1219" s="243">
        <v>7</v>
      </c>
      <c r="PNJ1219" s="243">
        <v>2</v>
      </c>
      <c r="PNK1219" s="244" t="s">
        <v>236</v>
      </c>
      <c r="PNL1219" s="245">
        <v>119</v>
      </c>
      <c r="PNM1219" s="246">
        <v>213</v>
      </c>
      <c r="PNN1219" s="247" t="e">
        <f>PNN1252+PNN1278+PNN1309+PNN1325+PNN1347+PNN1379+PNN1395+PNN1416+PNN1436+PNN1486+#REF!+PNN1502+#REF!+#REF!+#REF!</f>
        <v>#REF!</v>
      </c>
      <c r="PNO1219" s="241" t="s">
        <v>38</v>
      </c>
      <c r="PNP1219" s="242" t="s">
        <v>25</v>
      </c>
      <c r="PNQ1219" s="243">
        <v>7</v>
      </c>
      <c r="PNR1219" s="243">
        <v>2</v>
      </c>
      <c r="PNS1219" s="244" t="s">
        <v>236</v>
      </c>
      <c r="PNT1219" s="245">
        <v>119</v>
      </c>
      <c r="PNU1219" s="246">
        <v>213</v>
      </c>
      <c r="PNV1219" s="247" t="e">
        <f>PNV1252+PNV1278+PNV1309+PNV1325+PNV1347+PNV1379+PNV1395+PNV1416+PNV1436+PNV1486+#REF!+PNV1502+#REF!+#REF!+#REF!</f>
        <v>#REF!</v>
      </c>
      <c r="PNW1219" s="241" t="s">
        <v>38</v>
      </c>
      <c r="PNX1219" s="242" t="s">
        <v>25</v>
      </c>
      <c r="PNY1219" s="243">
        <v>7</v>
      </c>
      <c r="PNZ1219" s="243">
        <v>2</v>
      </c>
      <c r="POA1219" s="244" t="s">
        <v>236</v>
      </c>
      <c r="POB1219" s="245">
        <v>119</v>
      </c>
      <c r="POC1219" s="246">
        <v>213</v>
      </c>
      <c r="POD1219" s="247" t="e">
        <f>POD1252+POD1278+POD1309+POD1325+POD1347+POD1379+POD1395+POD1416+POD1436+POD1486+#REF!+POD1502+#REF!+#REF!+#REF!</f>
        <v>#REF!</v>
      </c>
      <c r="POE1219" s="241" t="s">
        <v>38</v>
      </c>
      <c r="POF1219" s="242" t="s">
        <v>25</v>
      </c>
      <c r="POG1219" s="243">
        <v>7</v>
      </c>
      <c r="POH1219" s="243">
        <v>2</v>
      </c>
      <c r="POI1219" s="244" t="s">
        <v>236</v>
      </c>
      <c r="POJ1219" s="245">
        <v>119</v>
      </c>
      <c r="POK1219" s="246">
        <v>213</v>
      </c>
      <c r="POL1219" s="247" t="e">
        <f>POL1252+POL1278+POL1309+POL1325+POL1347+POL1379+POL1395+POL1416+POL1436+POL1486+#REF!+POL1502+#REF!+#REF!+#REF!</f>
        <v>#REF!</v>
      </c>
      <c r="POM1219" s="241" t="s">
        <v>38</v>
      </c>
      <c r="PON1219" s="242" t="s">
        <v>25</v>
      </c>
      <c r="POO1219" s="243">
        <v>7</v>
      </c>
      <c r="POP1219" s="243">
        <v>2</v>
      </c>
      <c r="POQ1219" s="244" t="s">
        <v>236</v>
      </c>
      <c r="POR1219" s="245">
        <v>119</v>
      </c>
      <c r="POS1219" s="246">
        <v>213</v>
      </c>
      <c r="POT1219" s="247" t="e">
        <f>POT1252+POT1278+POT1309+POT1325+POT1347+POT1379+POT1395+POT1416+POT1436+POT1486+#REF!+POT1502+#REF!+#REF!+#REF!</f>
        <v>#REF!</v>
      </c>
      <c r="POU1219" s="241" t="s">
        <v>38</v>
      </c>
      <c r="POV1219" s="242" t="s">
        <v>25</v>
      </c>
      <c r="POW1219" s="243">
        <v>7</v>
      </c>
      <c r="POX1219" s="243">
        <v>2</v>
      </c>
      <c r="POY1219" s="244" t="s">
        <v>236</v>
      </c>
      <c r="POZ1219" s="245">
        <v>119</v>
      </c>
      <c r="PPA1219" s="246">
        <v>213</v>
      </c>
      <c r="PPB1219" s="247" t="e">
        <f>PPB1252+PPB1278+PPB1309+PPB1325+PPB1347+PPB1379+PPB1395+PPB1416+PPB1436+PPB1486+#REF!+PPB1502+#REF!+#REF!+#REF!</f>
        <v>#REF!</v>
      </c>
      <c r="PPC1219" s="241" t="s">
        <v>38</v>
      </c>
      <c r="PPD1219" s="242" t="s">
        <v>25</v>
      </c>
      <c r="PPE1219" s="243">
        <v>7</v>
      </c>
      <c r="PPF1219" s="243">
        <v>2</v>
      </c>
      <c r="PPG1219" s="244" t="s">
        <v>236</v>
      </c>
      <c r="PPH1219" s="245">
        <v>119</v>
      </c>
      <c r="PPI1219" s="246">
        <v>213</v>
      </c>
      <c r="PPJ1219" s="247" t="e">
        <f>PPJ1252+PPJ1278+PPJ1309+PPJ1325+PPJ1347+PPJ1379+PPJ1395+PPJ1416+PPJ1436+PPJ1486+#REF!+PPJ1502+#REF!+#REF!+#REF!</f>
        <v>#REF!</v>
      </c>
      <c r="PPK1219" s="241" t="s">
        <v>38</v>
      </c>
      <c r="PPL1219" s="242" t="s">
        <v>25</v>
      </c>
      <c r="PPM1219" s="243">
        <v>7</v>
      </c>
      <c r="PPN1219" s="243">
        <v>2</v>
      </c>
      <c r="PPO1219" s="244" t="s">
        <v>236</v>
      </c>
      <c r="PPP1219" s="245">
        <v>119</v>
      </c>
      <c r="PPQ1219" s="246">
        <v>213</v>
      </c>
      <c r="PPR1219" s="247" t="e">
        <f>PPR1252+PPR1278+PPR1309+PPR1325+PPR1347+PPR1379+PPR1395+PPR1416+PPR1436+PPR1486+#REF!+PPR1502+#REF!+#REF!+#REF!</f>
        <v>#REF!</v>
      </c>
      <c r="PPS1219" s="241" t="s">
        <v>38</v>
      </c>
      <c r="PPT1219" s="242" t="s">
        <v>25</v>
      </c>
      <c r="PPU1219" s="243">
        <v>7</v>
      </c>
      <c r="PPV1219" s="243">
        <v>2</v>
      </c>
      <c r="PPW1219" s="244" t="s">
        <v>236</v>
      </c>
      <c r="PPX1219" s="245">
        <v>119</v>
      </c>
      <c r="PPY1219" s="246">
        <v>213</v>
      </c>
      <c r="PPZ1219" s="247" t="e">
        <f>PPZ1252+PPZ1278+PPZ1309+PPZ1325+PPZ1347+PPZ1379+PPZ1395+PPZ1416+PPZ1436+PPZ1486+#REF!+PPZ1502+#REF!+#REF!+#REF!</f>
        <v>#REF!</v>
      </c>
      <c r="PQA1219" s="241" t="s">
        <v>38</v>
      </c>
      <c r="PQB1219" s="242" t="s">
        <v>25</v>
      </c>
      <c r="PQC1219" s="243">
        <v>7</v>
      </c>
      <c r="PQD1219" s="243">
        <v>2</v>
      </c>
      <c r="PQE1219" s="244" t="s">
        <v>236</v>
      </c>
      <c r="PQF1219" s="245">
        <v>119</v>
      </c>
      <c r="PQG1219" s="246">
        <v>213</v>
      </c>
      <c r="PQH1219" s="247" t="e">
        <f>PQH1252+PQH1278+PQH1309+PQH1325+PQH1347+PQH1379+PQH1395+PQH1416+PQH1436+PQH1486+#REF!+PQH1502+#REF!+#REF!+#REF!</f>
        <v>#REF!</v>
      </c>
      <c r="PQI1219" s="241" t="s">
        <v>38</v>
      </c>
      <c r="PQJ1219" s="242" t="s">
        <v>25</v>
      </c>
      <c r="PQK1219" s="243">
        <v>7</v>
      </c>
      <c r="PQL1219" s="243">
        <v>2</v>
      </c>
      <c r="PQM1219" s="244" t="s">
        <v>236</v>
      </c>
      <c r="PQN1219" s="245">
        <v>119</v>
      </c>
      <c r="PQO1219" s="246">
        <v>213</v>
      </c>
      <c r="PQP1219" s="247" t="e">
        <f>PQP1252+PQP1278+PQP1309+PQP1325+PQP1347+PQP1379+PQP1395+PQP1416+PQP1436+PQP1486+#REF!+PQP1502+#REF!+#REF!+#REF!</f>
        <v>#REF!</v>
      </c>
      <c r="PQQ1219" s="241" t="s">
        <v>38</v>
      </c>
      <c r="PQR1219" s="242" t="s">
        <v>25</v>
      </c>
      <c r="PQS1219" s="243">
        <v>7</v>
      </c>
      <c r="PQT1219" s="243">
        <v>2</v>
      </c>
      <c r="PQU1219" s="244" t="s">
        <v>236</v>
      </c>
      <c r="PQV1219" s="245">
        <v>119</v>
      </c>
      <c r="PQW1219" s="246">
        <v>213</v>
      </c>
      <c r="PQX1219" s="247" t="e">
        <f>PQX1252+PQX1278+PQX1309+PQX1325+PQX1347+PQX1379+PQX1395+PQX1416+PQX1436+PQX1486+#REF!+PQX1502+#REF!+#REF!+#REF!</f>
        <v>#REF!</v>
      </c>
      <c r="PQY1219" s="241" t="s">
        <v>38</v>
      </c>
      <c r="PQZ1219" s="242" t="s">
        <v>25</v>
      </c>
      <c r="PRA1219" s="243">
        <v>7</v>
      </c>
      <c r="PRB1219" s="243">
        <v>2</v>
      </c>
      <c r="PRC1219" s="244" t="s">
        <v>236</v>
      </c>
      <c r="PRD1219" s="245">
        <v>119</v>
      </c>
      <c r="PRE1219" s="246">
        <v>213</v>
      </c>
      <c r="PRF1219" s="247" t="e">
        <f>PRF1252+PRF1278+PRF1309+PRF1325+PRF1347+PRF1379+PRF1395+PRF1416+PRF1436+PRF1486+#REF!+PRF1502+#REF!+#REF!+#REF!</f>
        <v>#REF!</v>
      </c>
      <c r="PRG1219" s="241" t="s">
        <v>38</v>
      </c>
      <c r="PRH1219" s="242" t="s">
        <v>25</v>
      </c>
      <c r="PRI1219" s="243">
        <v>7</v>
      </c>
      <c r="PRJ1219" s="243">
        <v>2</v>
      </c>
      <c r="PRK1219" s="244" t="s">
        <v>236</v>
      </c>
      <c r="PRL1219" s="245">
        <v>119</v>
      </c>
      <c r="PRM1219" s="246">
        <v>213</v>
      </c>
      <c r="PRN1219" s="247" t="e">
        <f>PRN1252+PRN1278+PRN1309+PRN1325+PRN1347+PRN1379+PRN1395+PRN1416+PRN1436+PRN1486+#REF!+PRN1502+#REF!+#REF!+#REF!</f>
        <v>#REF!</v>
      </c>
      <c r="PRO1219" s="241" t="s">
        <v>38</v>
      </c>
      <c r="PRP1219" s="242" t="s">
        <v>25</v>
      </c>
      <c r="PRQ1219" s="243">
        <v>7</v>
      </c>
      <c r="PRR1219" s="243">
        <v>2</v>
      </c>
      <c r="PRS1219" s="244" t="s">
        <v>236</v>
      </c>
      <c r="PRT1219" s="245">
        <v>119</v>
      </c>
      <c r="PRU1219" s="246">
        <v>213</v>
      </c>
      <c r="PRV1219" s="247" t="e">
        <f>PRV1252+PRV1278+PRV1309+PRV1325+PRV1347+PRV1379+PRV1395+PRV1416+PRV1436+PRV1486+#REF!+PRV1502+#REF!+#REF!+#REF!</f>
        <v>#REF!</v>
      </c>
      <c r="PRW1219" s="241" t="s">
        <v>38</v>
      </c>
      <c r="PRX1219" s="242" t="s">
        <v>25</v>
      </c>
      <c r="PRY1219" s="243">
        <v>7</v>
      </c>
      <c r="PRZ1219" s="243">
        <v>2</v>
      </c>
      <c r="PSA1219" s="244" t="s">
        <v>236</v>
      </c>
      <c r="PSB1219" s="245">
        <v>119</v>
      </c>
      <c r="PSC1219" s="246">
        <v>213</v>
      </c>
      <c r="PSD1219" s="247" t="e">
        <f>PSD1252+PSD1278+PSD1309+PSD1325+PSD1347+PSD1379+PSD1395+PSD1416+PSD1436+PSD1486+#REF!+PSD1502+#REF!+#REF!+#REF!</f>
        <v>#REF!</v>
      </c>
      <c r="PSE1219" s="241" t="s">
        <v>38</v>
      </c>
      <c r="PSF1219" s="242" t="s">
        <v>25</v>
      </c>
      <c r="PSG1219" s="243">
        <v>7</v>
      </c>
      <c r="PSH1219" s="243">
        <v>2</v>
      </c>
      <c r="PSI1219" s="244" t="s">
        <v>236</v>
      </c>
      <c r="PSJ1219" s="245">
        <v>119</v>
      </c>
      <c r="PSK1219" s="246">
        <v>213</v>
      </c>
      <c r="PSL1219" s="247" t="e">
        <f>PSL1252+PSL1278+PSL1309+PSL1325+PSL1347+PSL1379+PSL1395+PSL1416+PSL1436+PSL1486+#REF!+PSL1502+#REF!+#REF!+#REF!</f>
        <v>#REF!</v>
      </c>
      <c r="PSM1219" s="241" t="s">
        <v>38</v>
      </c>
      <c r="PSN1219" s="242" t="s">
        <v>25</v>
      </c>
      <c r="PSO1219" s="243">
        <v>7</v>
      </c>
      <c r="PSP1219" s="243">
        <v>2</v>
      </c>
      <c r="PSQ1219" s="244" t="s">
        <v>236</v>
      </c>
      <c r="PSR1219" s="245">
        <v>119</v>
      </c>
      <c r="PSS1219" s="246">
        <v>213</v>
      </c>
      <c r="PST1219" s="247" t="e">
        <f>PST1252+PST1278+PST1309+PST1325+PST1347+PST1379+PST1395+PST1416+PST1436+PST1486+#REF!+PST1502+#REF!+#REF!+#REF!</f>
        <v>#REF!</v>
      </c>
      <c r="PSU1219" s="241" t="s">
        <v>38</v>
      </c>
      <c r="PSV1219" s="242" t="s">
        <v>25</v>
      </c>
      <c r="PSW1219" s="243">
        <v>7</v>
      </c>
      <c r="PSX1219" s="243">
        <v>2</v>
      </c>
      <c r="PSY1219" s="244" t="s">
        <v>236</v>
      </c>
      <c r="PSZ1219" s="245">
        <v>119</v>
      </c>
      <c r="PTA1219" s="246">
        <v>213</v>
      </c>
      <c r="PTB1219" s="247" t="e">
        <f>PTB1252+PTB1278+PTB1309+PTB1325+PTB1347+PTB1379+PTB1395+PTB1416+PTB1436+PTB1486+#REF!+PTB1502+#REF!+#REF!+#REF!</f>
        <v>#REF!</v>
      </c>
      <c r="PTC1219" s="241" t="s">
        <v>38</v>
      </c>
      <c r="PTD1219" s="242" t="s">
        <v>25</v>
      </c>
      <c r="PTE1219" s="243">
        <v>7</v>
      </c>
      <c r="PTF1219" s="243">
        <v>2</v>
      </c>
      <c r="PTG1219" s="244" t="s">
        <v>236</v>
      </c>
      <c r="PTH1219" s="245">
        <v>119</v>
      </c>
      <c r="PTI1219" s="246">
        <v>213</v>
      </c>
      <c r="PTJ1219" s="247" t="e">
        <f>PTJ1252+PTJ1278+PTJ1309+PTJ1325+PTJ1347+PTJ1379+PTJ1395+PTJ1416+PTJ1436+PTJ1486+#REF!+PTJ1502+#REF!+#REF!+#REF!</f>
        <v>#REF!</v>
      </c>
      <c r="PTK1219" s="241" t="s">
        <v>38</v>
      </c>
      <c r="PTL1219" s="242" t="s">
        <v>25</v>
      </c>
      <c r="PTM1219" s="243">
        <v>7</v>
      </c>
      <c r="PTN1219" s="243">
        <v>2</v>
      </c>
      <c r="PTO1219" s="244" t="s">
        <v>236</v>
      </c>
      <c r="PTP1219" s="245">
        <v>119</v>
      </c>
      <c r="PTQ1219" s="246">
        <v>213</v>
      </c>
      <c r="PTR1219" s="247" t="e">
        <f>PTR1252+PTR1278+PTR1309+PTR1325+PTR1347+PTR1379+PTR1395+PTR1416+PTR1436+PTR1486+#REF!+PTR1502+#REF!+#REF!+#REF!</f>
        <v>#REF!</v>
      </c>
      <c r="PTS1219" s="241" t="s">
        <v>38</v>
      </c>
      <c r="PTT1219" s="242" t="s">
        <v>25</v>
      </c>
      <c r="PTU1219" s="243">
        <v>7</v>
      </c>
      <c r="PTV1219" s="243">
        <v>2</v>
      </c>
      <c r="PTW1219" s="244" t="s">
        <v>236</v>
      </c>
      <c r="PTX1219" s="245">
        <v>119</v>
      </c>
      <c r="PTY1219" s="246">
        <v>213</v>
      </c>
      <c r="PTZ1219" s="247" t="e">
        <f>PTZ1252+PTZ1278+PTZ1309+PTZ1325+PTZ1347+PTZ1379+PTZ1395+PTZ1416+PTZ1436+PTZ1486+#REF!+PTZ1502+#REF!+#REF!+#REF!</f>
        <v>#REF!</v>
      </c>
      <c r="PUA1219" s="241" t="s">
        <v>38</v>
      </c>
      <c r="PUB1219" s="242" t="s">
        <v>25</v>
      </c>
      <c r="PUC1219" s="243">
        <v>7</v>
      </c>
      <c r="PUD1219" s="243">
        <v>2</v>
      </c>
      <c r="PUE1219" s="244" t="s">
        <v>236</v>
      </c>
      <c r="PUF1219" s="245">
        <v>119</v>
      </c>
      <c r="PUG1219" s="246">
        <v>213</v>
      </c>
      <c r="PUH1219" s="247" t="e">
        <f>PUH1252+PUH1278+PUH1309+PUH1325+PUH1347+PUH1379+PUH1395+PUH1416+PUH1436+PUH1486+#REF!+PUH1502+#REF!+#REF!+#REF!</f>
        <v>#REF!</v>
      </c>
      <c r="PUI1219" s="241" t="s">
        <v>38</v>
      </c>
      <c r="PUJ1219" s="242" t="s">
        <v>25</v>
      </c>
      <c r="PUK1219" s="243">
        <v>7</v>
      </c>
      <c r="PUL1219" s="243">
        <v>2</v>
      </c>
      <c r="PUM1219" s="244" t="s">
        <v>236</v>
      </c>
      <c r="PUN1219" s="245">
        <v>119</v>
      </c>
      <c r="PUO1219" s="246">
        <v>213</v>
      </c>
      <c r="PUP1219" s="247" t="e">
        <f>PUP1252+PUP1278+PUP1309+PUP1325+PUP1347+PUP1379+PUP1395+PUP1416+PUP1436+PUP1486+#REF!+PUP1502+#REF!+#REF!+#REF!</f>
        <v>#REF!</v>
      </c>
      <c r="PUQ1219" s="241" t="s">
        <v>38</v>
      </c>
      <c r="PUR1219" s="242" t="s">
        <v>25</v>
      </c>
      <c r="PUS1219" s="243">
        <v>7</v>
      </c>
      <c r="PUT1219" s="243">
        <v>2</v>
      </c>
      <c r="PUU1219" s="244" t="s">
        <v>236</v>
      </c>
      <c r="PUV1219" s="245">
        <v>119</v>
      </c>
      <c r="PUW1219" s="246">
        <v>213</v>
      </c>
      <c r="PUX1219" s="247" t="e">
        <f>PUX1252+PUX1278+PUX1309+PUX1325+PUX1347+PUX1379+PUX1395+PUX1416+PUX1436+PUX1486+#REF!+PUX1502+#REF!+#REF!+#REF!</f>
        <v>#REF!</v>
      </c>
      <c r="PUY1219" s="241" t="s">
        <v>38</v>
      </c>
      <c r="PUZ1219" s="242" t="s">
        <v>25</v>
      </c>
      <c r="PVA1219" s="243">
        <v>7</v>
      </c>
      <c r="PVB1219" s="243">
        <v>2</v>
      </c>
      <c r="PVC1219" s="244" t="s">
        <v>236</v>
      </c>
      <c r="PVD1219" s="245">
        <v>119</v>
      </c>
      <c r="PVE1219" s="246">
        <v>213</v>
      </c>
      <c r="PVF1219" s="247" t="e">
        <f>PVF1252+PVF1278+PVF1309+PVF1325+PVF1347+PVF1379+PVF1395+PVF1416+PVF1436+PVF1486+#REF!+PVF1502+#REF!+#REF!+#REF!</f>
        <v>#REF!</v>
      </c>
      <c r="PVG1219" s="241" t="s">
        <v>38</v>
      </c>
      <c r="PVH1219" s="242" t="s">
        <v>25</v>
      </c>
      <c r="PVI1219" s="243">
        <v>7</v>
      </c>
      <c r="PVJ1219" s="243">
        <v>2</v>
      </c>
      <c r="PVK1219" s="244" t="s">
        <v>236</v>
      </c>
      <c r="PVL1219" s="245">
        <v>119</v>
      </c>
      <c r="PVM1219" s="246">
        <v>213</v>
      </c>
      <c r="PVN1219" s="247" t="e">
        <f>PVN1252+PVN1278+PVN1309+PVN1325+PVN1347+PVN1379+PVN1395+PVN1416+PVN1436+PVN1486+#REF!+PVN1502+#REF!+#REF!+#REF!</f>
        <v>#REF!</v>
      </c>
      <c r="PVO1219" s="241" t="s">
        <v>38</v>
      </c>
      <c r="PVP1219" s="242" t="s">
        <v>25</v>
      </c>
      <c r="PVQ1219" s="243">
        <v>7</v>
      </c>
      <c r="PVR1219" s="243">
        <v>2</v>
      </c>
      <c r="PVS1219" s="244" t="s">
        <v>236</v>
      </c>
      <c r="PVT1219" s="245">
        <v>119</v>
      </c>
      <c r="PVU1219" s="246">
        <v>213</v>
      </c>
      <c r="PVV1219" s="247" t="e">
        <f>PVV1252+PVV1278+PVV1309+PVV1325+PVV1347+PVV1379+PVV1395+PVV1416+PVV1436+PVV1486+#REF!+PVV1502+#REF!+#REF!+#REF!</f>
        <v>#REF!</v>
      </c>
      <c r="PVW1219" s="241" t="s">
        <v>38</v>
      </c>
      <c r="PVX1219" s="242" t="s">
        <v>25</v>
      </c>
      <c r="PVY1219" s="243">
        <v>7</v>
      </c>
      <c r="PVZ1219" s="243">
        <v>2</v>
      </c>
      <c r="PWA1219" s="244" t="s">
        <v>236</v>
      </c>
      <c r="PWB1219" s="245">
        <v>119</v>
      </c>
      <c r="PWC1219" s="246">
        <v>213</v>
      </c>
      <c r="PWD1219" s="247" t="e">
        <f>PWD1252+PWD1278+PWD1309+PWD1325+PWD1347+PWD1379+PWD1395+PWD1416+PWD1436+PWD1486+#REF!+PWD1502+#REF!+#REF!+#REF!</f>
        <v>#REF!</v>
      </c>
      <c r="PWE1219" s="241" t="s">
        <v>38</v>
      </c>
      <c r="PWF1219" s="242" t="s">
        <v>25</v>
      </c>
      <c r="PWG1219" s="243">
        <v>7</v>
      </c>
      <c r="PWH1219" s="243">
        <v>2</v>
      </c>
      <c r="PWI1219" s="244" t="s">
        <v>236</v>
      </c>
      <c r="PWJ1219" s="245">
        <v>119</v>
      </c>
      <c r="PWK1219" s="246">
        <v>213</v>
      </c>
      <c r="PWL1219" s="247" t="e">
        <f>PWL1252+PWL1278+PWL1309+PWL1325+PWL1347+PWL1379+PWL1395+PWL1416+PWL1436+PWL1486+#REF!+PWL1502+#REF!+#REF!+#REF!</f>
        <v>#REF!</v>
      </c>
      <c r="PWM1219" s="241" t="s">
        <v>38</v>
      </c>
      <c r="PWN1219" s="242" t="s">
        <v>25</v>
      </c>
      <c r="PWO1219" s="243">
        <v>7</v>
      </c>
      <c r="PWP1219" s="243">
        <v>2</v>
      </c>
      <c r="PWQ1219" s="244" t="s">
        <v>236</v>
      </c>
      <c r="PWR1219" s="245">
        <v>119</v>
      </c>
      <c r="PWS1219" s="246">
        <v>213</v>
      </c>
      <c r="PWT1219" s="247" t="e">
        <f>PWT1252+PWT1278+PWT1309+PWT1325+PWT1347+PWT1379+PWT1395+PWT1416+PWT1436+PWT1486+#REF!+PWT1502+#REF!+#REF!+#REF!</f>
        <v>#REF!</v>
      </c>
      <c r="PWU1219" s="241" t="s">
        <v>38</v>
      </c>
      <c r="PWV1219" s="242" t="s">
        <v>25</v>
      </c>
      <c r="PWW1219" s="243">
        <v>7</v>
      </c>
      <c r="PWX1219" s="243">
        <v>2</v>
      </c>
      <c r="PWY1219" s="244" t="s">
        <v>236</v>
      </c>
      <c r="PWZ1219" s="245">
        <v>119</v>
      </c>
      <c r="PXA1219" s="246">
        <v>213</v>
      </c>
      <c r="PXB1219" s="247" t="e">
        <f>PXB1252+PXB1278+PXB1309+PXB1325+PXB1347+PXB1379+PXB1395+PXB1416+PXB1436+PXB1486+#REF!+PXB1502+#REF!+#REF!+#REF!</f>
        <v>#REF!</v>
      </c>
      <c r="PXC1219" s="241" t="s">
        <v>38</v>
      </c>
      <c r="PXD1219" s="242" t="s">
        <v>25</v>
      </c>
      <c r="PXE1219" s="243">
        <v>7</v>
      </c>
      <c r="PXF1219" s="243">
        <v>2</v>
      </c>
      <c r="PXG1219" s="244" t="s">
        <v>236</v>
      </c>
      <c r="PXH1219" s="245">
        <v>119</v>
      </c>
      <c r="PXI1219" s="246">
        <v>213</v>
      </c>
      <c r="PXJ1219" s="247" t="e">
        <f>PXJ1252+PXJ1278+PXJ1309+PXJ1325+PXJ1347+PXJ1379+PXJ1395+PXJ1416+PXJ1436+PXJ1486+#REF!+PXJ1502+#REF!+#REF!+#REF!</f>
        <v>#REF!</v>
      </c>
      <c r="PXK1219" s="241" t="s">
        <v>38</v>
      </c>
      <c r="PXL1219" s="242" t="s">
        <v>25</v>
      </c>
      <c r="PXM1219" s="243">
        <v>7</v>
      </c>
      <c r="PXN1219" s="243">
        <v>2</v>
      </c>
      <c r="PXO1219" s="244" t="s">
        <v>236</v>
      </c>
      <c r="PXP1219" s="245">
        <v>119</v>
      </c>
      <c r="PXQ1219" s="246">
        <v>213</v>
      </c>
      <c r="PXR1219" s="247" t="e">
        <f>PXR1252+PXR1278+PXR1309+PXR1325+PXR1347+PXR1379+PXR1395+PXR1416+PXR1436+PXR1486+#REF!+PXR1502+#REF!+#REF!+#REF!</f>
        <v>#REF!</v>
      </c>
      <c r="PXS1219" s="241" t="s">
        <v>38</v>
      </c>
      <c r="PXT1219" s="242" t="s">
        <v>25</v>
      </c>
      <c r="PXU1219" s="243">
        <v>7</v>
      </c>
      <c r="PXV1219" s="243">
        <v>2</v>
      </c>
      <c r="PXW1219" s="244" t="s">
        <v>236</v>
      </c>
      <c r="PXX1219" s="245">
        <v>119</v>
      </c>
      <c r="PXY1219" s="246">
        <v>213</v>
      </c>
      <c r="PXZ1219" s="247" t="e">
        <f>PXZ1252+PXZ1278+PXZ1309+PXZ1325+PXZ1347+PXZ1379+PXZ1395+PXZ1416+PXZ1436+PXZ1486+#REF!+PXZ1502+#REF!+#REF!+#REF!</f>
        <v>#REF!</v>
      </c>
      <c r="PYA1219" s="241" t="s">
        <v>38</v>
      </c>
      <c r="PYB1219" s="242" t="s">
        <v>25</v>
      </c>
      <c r="PYC1219" s="243">
        <v>7</v>
      </c>
      <c r="PYD1219" s="243">
        <v>2</v>
      </c>
      <c r="PYE1219" s="244" t="s">
        <v>236</v>
      </c>
      <c r="PYF1219" s="245">
        <v>119</v>
      </c>
      <c r="PYG1219" s="246">
        <v>213</v>
      </c>
      <c r="PYH1219" s="247" t="e">
        <f>PYH1252+PYH1278+PYH1309+PYH1325+PYH1347+PYH1379+PYH1395+PYH1416+PYH1436+PYH1486+#REF!+PYH1502+#REF!+#REF!+#REF!</f>
        <v>#REF!</v>
      </c>
      <c r="PYI1219" s="241" t="s">
        <v>38</v>
      </c>
      <c r="PYJ1219" s="242" t="s">
        <v>25</v>
      </c>
      <c r="PYK1219" s="243">
        <v>7</v>
      </c>
      <c r="PYL1219" s="243">
        <v>2</v>
      </c>
      <c r="PYM1219" s="244" t="s">
        <v>236</v>
      </c>
      <c r="PYN1219" s="245">
        <v>119</v>
      </c>
      <c r="PYO1219" s="246">
        <v>213</v>
      </c>
      <c r="PYP1219" s="247" t="e">
        <f>PYP1252+PYP1278+PYP1309+PYP1325+PYP1347+PYP1379+PYP1395+PYP1416+PYP1436+PYP1486+#REF!+PYP1502+#REF!+#REF!+#REF!</f>
        <v>#REF!</v>
      </c>
      <c r="PYQ1219" s="241" t="s">
        <v>38</v>
      </c>
      <c r="PYR1219" s="242" t="s">
        <v>25</v>
      </c>
      <c r="PYS1219" s="243">
        <v>7</v>
      </c>
      <c r="PYT1219" s="243">
        <v>2</v>
      </c>
      <c r="PYU1219" s="244" t="s">
        <v>236</v>
      </c>
      <c r="PYV1219" s="245">
        <v>119</v>
      </c>
      <c r="PYW1219" s="246">
        <v>213</v>
      </c>
      <c r="PYX1219" s="247" t="e">
        <f>PYX1252+PYX1278+PYX1309+PYX1325+PYX1347+PYX1379+PYX1395+PYX1416+PYX1436+PYX1486+#REF!+PYX1502+#REF!+#REF!+#REF!</f>
        <v>#REF!</v>
      </c>
      <c r="PYY1219" s="241" t="s">
        <v>38</v>
      </c>
      <c r="PYZ1219" s="242" t="s">
        <v>25</v>
      </c>
      <c r="PZA1219" s="243">
        <v>7</v>
      </c>
      <c r="PZB1219" s="243">
        <v>2</v>
      </c>
      <c r="PZC1219" s="244" t="s">
        <v>236</v>
      </c>
      <c r="PZD1219" s="245">
        <v>119</v>
      </c>
      <c r="PZE1219" s="246">
        <v>213</v>
      </c>
      <c r="PZF1219" s="247" t="e">
        <f>PZF1252+PZF1278+PZF1309+PZF1325+PZF1347+PZF1379+PZF1395+PZF1416+PZF1436+PZF1486+#REF!+PZF1502+#REF!+#REF!+#REF!</f>
        <v>#REF!</v>
      </c>
      <c r="PZG1219" s="241" t="s">
        <v>38</v>
      </c>
      <c r="PZH1219" s="242" t="s">
        <v>25</v>
      </c>
      <c r="PZI1219" s="243">
        <v>7</v>
      </c>
      <c r="PZJ1219" s="243">
        <v>2</v>
      </c>
      <c r="PZK1219" s="244" t="s">
        <v>236</v>
      </c>
      <c r="PZL1219" s="245">
        <v>119</v>
      </c>
      <c r="PZM1219" s="246">
        <v>213</v>
      </c>
      <c r="PZN1219" s="247" t="e">
        <f>PZN1252+PZN1278+PZN1309+PZN1325+PZN1347+PZN1379+PZN1395+PZN1416+PZN1436+PZN1486+#REF!+PZN1502+#REF!+#REF!+#REF!</f>
        <v>#REF!</v>
      </c>
      <c r="PZO1219" s="241" t="s">
        <v>38</v>
      </c>
      <c r="PZP1219" s="242" t="s">
        <v>25</v>
      </c>
      <c r="PZQ1219" s="243">
        <v>7</v>
      </c>
      <c r="PZR1219" s="243">
        <v>2</v>
      </c>
      <c r="PZS1219" s="244" t="s">
        <v>236</v>
      </c>
      <c r="PZT1219" s="245">
        <v>119</v>
      </c>
      <c r="PZU1219" s="246">
        <v>213</v>
      </c>
      <c r="PZV1219" s="247" t="e">
        <f>PZV1252+PZV1278+PZV1309+PZV1325+PZV1347+PZV1379+PZV1395+PZV1416+PZV1436+PZV1486+#REF!+PZV1502+#REF!+#REF!+#REF!</f>
        <v>#REF!</v>
      </c>
      <c r="PZW1219" s="241" t="s">
        <v>38</v>
      </c>
      <c r="PZX1219" s="242" t="s">
        <v>25</v>
      </c>
      <c r="PZY1219" s="243">
        <v>7</v>
      </c>
      <c r="PZZ1219" s="243">
        <v>2</v>
      </c>
      <c r="QAA1219" s="244" t="s">
        <v>236</v>
      </c>
      <c r="QAB1219" s="245">
        <v>119</v>
      </c>
      <c r="QAC1219" s="246">
        <v>213</v>
      </c>
      <c r="QAD1219" s="247" t="e">
        <f>QAD1252+QAD1278+QAD1309+QAD1325+QAD1347+QAD1379+QAD1395+QAD1416+QAD1436+QAD1486+#REF!+QAD1502+#REF!+#REF!+#REF!</f>
        <v>#REF!</v>
      </c>
      <c r="QAE1219" s="241" t="s">
        <v>38</v>
      </c>
      <c r="QAF1219" s="242" t="s">
        <v>25</v>
      </c>
      <c r="QAG1219" s="243">
        <v>7</v>
      </c>
      <c r="QAH1219" s="243">
        <v>2</v>
      </c>
      <c r="QAI1219" s="244" t="s">
        <v>236</v>
      </c>
      <c r="QAJ1219" s="245">
        <v>119</v>
      </c>
      <c r="QAK1219" s="246">
        <v>213</v>
      </c>
      <c r="QAL1219" s="247" t="e">
        <f>QAL1252+QAL1278+QAL1309+QAL1325+QAL1347+QAL1379+QAL1395+QAL1416+QAL1436+QAL1486+#REF!+QAL1502+#REF!+#REF!+#REF!</f>
        <v>#REF!</v>
      </c>
      <c r="QAM1219" s="241" t="s">
        <v>38</v>
      </c>
      <c r="QAN1219" s="242" t="s">
        <v>25</v>
      </c>
      <c r="QAO1219" s="243">
        <v>7</v>
      </c>
      <c r="QAP1219" s="243">
        <v>2</v>
      </c>
      <c r="QAQ1219" s="244" t="s">
        <v>236</v>
      </c>
      <c r="QAR1219" s="245">
        <v>119</v>
      </c>
      <c r="QAS1219" s="246">
        <v>213</v>
      </c>
      <c r="QAT1219" s="247" t="e">
        <f>QAT1252+QAT1278+QAT1309+QAT1325+QAT1347+QAT1379+QAT1395+QAT1416+QAT1436+QAT1486+#REF!+QAT1502+#REF!+#REF!+#REF!</f>
        <v>#REF!</v>
      </c>
      <c r="QAU1219" s="241" t="s">
        <v>38</v>
      </c>
      <c r="QAV1219" s="242" t="s">
        <v>25</v>
      </c>
      <c r="QAW1219" s="243">
        <v>7</v>
      </c>
      <c r="QAX1219" s="243">
        <v>2</v>
      </c>
      <c r="QAY1219" s="244" t="s">
        <v>236</v>
      </c>
      <c r="QAZ1219" s="245">
        <v>119</v>
      </c>
      <c r="QBA1219" s="246">
        <v>213</v>
      </c>
      <c r="QBB1219" s="247" t="e">
        <f>QBB1252+QBB1278+QBB1309+QBB1325+QBB1347+QBB1379+QBB1395+QBB1416+QBB1436+QBB1486+#REF!+QBB1502+#REF!+#REF!+#REF!</f>
        <v>#REF!</v>
      </c>
      <c r="QBC1219" s="241" t="s">
        <v>38</v>
      </c>
      <c r="QBD1219" s="242" t="s">
        <v>25</v>
      </c>
      <c r="QBE1219" s="243">
        <v>7</v>
      </c>
      <c r="QBF1219" s="243">
        <v>2</v>
      </c>
      <c r="QBG1219" s="244" t="s">
        <v>236</v>
      </c>
      <c r="QBH1219" s="245">
        <v>119</v>
      </c>
      <c r="QBI1219" s="246">
        <v>213</v>
      </c>
      <c r="QBJ1219" s="247" t="e">
        <f>QBJ1252+QBJ1278+QBJ1309+QBJ1325+QBJ1347+QBJ1379+QBJ1395+QBJ1416+QBJ1436+QBJ1486+#REF!+QBJ1502+#REF!+#REF!+#REF!</f>
        <v>#REF!</v>
      </c>
      <c r="QBK1219" s="241" t="s">
        <v>38</v>
      </c>
      <c r="QBL1219" s="242" t="s">
        <v>25</v>
      </c>
      <c r="QBM1219" s="243">
        <v>7</v>
      </c>
      <c r="QBN1219" s="243">
        <v>2</v>
      </c>
      <c r="QBO1219" s="244" t="s">
        <v>236</v>
      </c>
      <c r="QBP1219" s="245">
        <v>119</v>
      </c>
      <c r="QBQ1219" s="246">
        <v>213</v>
      </c>
      <c r="QBR1219" s="247" t="e">
        <f>QBR1252+QBR1278+QBR1309+QBR1325+QBR1347+QBR1379+QBR1395+QBR1416+QBR1436+QBR1486+#REF!+QBR1502+#REF!+#REF!+#REF!</f>
        <v>#REF!</v>
      </c>
      <c r="QBS1219" s="241" t="s">
        <v>38</v>
      </c>
      <c r="QBT1219" s="242" t="s">
        <v>25</v>
      </c>
      <c r="QBU1219" s="243">
        <v>7</v>
      </c>
      <c r="QBV1219" s="243">
        <v>2</v>
      </c>
      <c r="QBW1219" s="244" t="s">
        <v>236</v>
      </c>
      <c r="QBX1219" s="245">
        <v>119</v>
      </c>
      <c r="QBY1219" s="246">
        <v>213</v>
      </c>
      <c r="QBZ1219" s="247" t="e">
        <f>QBZ1252+QBZ1278+QBZ1309+QBZ1325+QBZ1347+QBZ1379+QBZ1395+QBZ1416+QBZ1436+QBZ1486+#REF!+QBZ1502+#REF!+#REF!+#REF!</f>
        <v>#REF!</v>
      </c>
      <c r="QCA1219" s="241" t="s">
        <v>38</v>
      </c>
      <c r="QCB1219" s="242" t="s">
        <v>25</v>
      </c>
      <c r="QCC1219" s="243">
        <v>7</v>
      </c>
      <c r="QCD1219" s="243">
        <v>2</v>
      </c>
      <c r="QCE1219" s="244" t="s">
        <v>236</v>
      </c>
      <c r="QCF1219" s="245">
        <v>119</v>
      </c>
      <c r="QCG1219" s="246">
        <v>213</v>
      </c>
      <c r="QCH1219" s="247" t="e">
        <f>QCH1252+QCH1278+QCH1309+QCH1325+QCH1347+QCH1379+QCH1395+QCH1416+QCH1436+QCH1486+#REF!+QCH1502+#REF!+#REF!+#REF!</f>
        <v>#REF!</v>
      </c>
      <c r="QCI1219" s="241" t="s">
        <v>38</v>
      </c>
      <c r="QCJ1219" s="242" t="s">
        <v>25</v>
      </c>
      <c r="QCK1219" s="243">
        <v>7</v>
      </c>
      <c r="QCL1219" s="243">
        <v>2</v>
      </c>
      <c r="QCM1219" s="244" t="s">
        <v>236</v>
      </c>
      <c r="QCN1219" s="245">
        <v>119</v>
      </c>
      <c r="QCO1219" s="246">
        <v>213</v>
      </c>
      <c r="QCP1219" s="247" t="e">
        <f>QCP1252+QCP1278+QCP1309+QCP1325+QCP1347+QCP1379+QCP1395+QCP1416+QCP1436+QCP1486+#REF!+QCP1502+#REF!+#REF!+#REF!</f>
        <v>#REF!</v>
      </c>
      <c r="QCQ1219" s="241" t="s">
        <v>38</v>
      </c>
      <c r="QCR1219" s="242" t="s">
        <v>25</v>
      </c>
      <c r="QCS1219" s="243">
        <v>7</v>
      </c>
      <c r="QCT1219" s="243">
        <v>2</v>
      </c>
      <c r="QCU1219" s="244" t="s">
        <v>236</v>
      </c>
      <c r="QCV1219" s="245">
        <v>119</v>
      </c>
      <c r="QCW1219" s="246">
        <v>213</v>
      </c>
      <c r="QCX1219" s="247" t="e">
        <f>QCX1252+QCX1278+QCX1309+QCX1325+QCX1347+QCX1379+QCX1395+QCX1416+QCX1436+QCX1486+#REF!+QCX1502+#REF!+#REF!+#REF!</f>
        <v>#REF!</v>
      </c>
      <c r="QCY1219" s="241" t="s">
        <v>38</v>
      </c>
      <c r="QCZ1219" s="242" t="s">
        <v>25</v>
      </c>
      <c r="QDA1219" s="243">
        <v>7</v>
      </c>
      <c r="QDB1219" s="243">
        <v>2</v>
      </c>
      <c r="QDC1219" s="244" t="s">
        <v>236</v>
      </c>
      <c r="QDD1219" s="245">
        <v>119</v>
      </c>
      <c r="QDE1219" s="246">
        <v>213</v>
      </c>
      <c r="QDF1219" s="247" t="e">
        <f>QDF1252+QDF1278+QDF1309+QDF1325+QDF1347+QDF1379+QDF1395+QDF1416+QDF1436+QDF1486+#REF!+QDF1502+#REF!+#REF!+#REF!</f>
        <v>#REF!</v>
      </c>
      <c r="QDG1219" s="241" t="s">
        <v>38</v>
      </c>
      <c r="QDH1219" s="242" t="s">
        <v>25</v>
      </c>
      <c r="QDI1219" s="243">
        <v>7</v>
      </c>
      <c r="QDJ1219" s="243">
        <v>2</v>
      </c>
      <c r="QDK1219" s="244" t="s">
        <v>236</v>
      </c>
      <c r="QDL1219" s="245">
        <v>119</v>
      </c>
      <c r="QDM1219" s="246">
        <v>213</v>
      </c>
      <c r="QDN1219" s="247" t="e">
        <f>QDN1252+QDN1278+QDN1309+QDN1325+QDN1347+QDN1379+QDN1395+QDN1416+QDN1436+QDN1486+#REF!+QDN1502+#REF!+#REF!+#REF!</f>
        <v>#REF!</v>
      </c>
      <c r="QDO1219" s="241" t="s">
        <v>38</v>
      </c>
      <c r="QDP1219" s="242" t="s">
        <v>25</v>
      </c>
      <c r="QDQ1219" s="243">
        <v>7</v>
      </c>
      <c r="QDR1219" s="243">
        <v>2</v>
      </c>
      <c r="QDS1219" s="244" t="s">
        <v>236</v>
      </c>
      <c r="QDT1219" s="245">
        <v>119</v>
      </c>
      <c r="QDU1219" s="246">
        <v>213</v>
      </c>
      <c r="QDV1219" s="247" t="e">
        <f>QDV1252+QDV1278+QDV1309+QDV1325+QDV1347+QDV1379+QDV1395+QDV1416+QDV1436+QDV1486+#REF!+QDV1502+#REF!+#REF!+#REF!</f>
        <v>#REF!</v>
      </c>
      <c r="QDW1219" s="241" t="s">
        <v>38</v>
      </c>
      <c r="QDX1219" s="242" t="s">
        <v>25</v>
      </c>
      <c r="QDY1219" s="243">
        <v>7</v>
      </c>
      <c r="QDZ1219" s="243">
        <v>2</v>
      </c>
      <c r="QEA1219" s="244" t="s">
        <v>236</v>
      </c>
      <c r="QEB1219" s="245">
        <v>119</v>
      </c>
      <c r="QEC1219" s="246">
        <v>213</v>
      </c>
      <c r="QED1219" s="247" t="e">
        <f>QED1252+QED1278+QED1309+QED1325+QED1347+QED1379+QED1395+QED1416+QED1436+QED1486+#REF!+QED1502+#REF!+#REF!+#REF!</f>
        <v>#REF!</v>
      </c>
      <c r="QEE1219" s="241" t="s">
        <v>38</v>
      </c>
      <c r="QEF1219" s="242" t="s">
        <v>25</v>
      </c>
      <c r="QEG1219" s="243">
        <v>7</v>
      </c>
      <c r="QEH1219" s="243">
        <v>2</v>
      </c>
      <c r="QEI1219" s="244" t="s">
        <v>236</v>
      </c>
      <c r="QEJ1219" s="245">
        <v>119</v>
      </c>
      <c r="QEK1219" s="246">
        <v>213</v>
      </c>
      <c r="QEL1219" s="247" t="e">
        <f>QEL1252+QEL1278+QEL1309+QEL1325+QEL1347+QEL1379+QEL1395+QEL1416+QEL1436+QEL1486+#REF!+QEL1502+#REF!+#REF!+#REF!</f>
        <v>#REF!</v>
      </c>
      <c r="QEM1219" s="241" t="s">
        <v>38</v>
      </c>
      <c r="QEN1219" s="242" t="s">
        <v>25</v>
      </c>
      <c r="QEO1219" s="243">
        <v>7</v>
      </c>
      <c r="QEP1219" s="243">
        <v>2</v>
      </c>
      <c r="QEQ1219" s="244" t="s">
        <v>236</v>
      </c>
      <c r="QER1219" s="245">
        <v>119</v>
      </c>
      <c r="QES1219" s="246">
        <v>213</v>
      </c>
      <c r="QET1219" s="247" t="e">
        <f>QET1252+QET1278+QET1309+QET1325+QET1347+QET1379+QET1395+QET1416+QET1436+QET1486+#REF!+QET1502+#REF!+#REF!+#REF!</f>
        <v>#REF!</v>
      </c>
      <c r="QEU1219" s="241" t="s">
        <v>38</v>
      </c>
      <c r="QEV1219" s="242" t="s">
        <v>25</v>
      </c>
      <c r="QEW1219" s="243">
        <v>7</v>
      </c>
      <c r="QEX1219" s="243">
        <v>2</v>
      </c>
      <c r="QEY1219" s="244" t="s">
        <v>236</v>
      </c>
      <c r="QEZ1219" s="245">
        <v>119</v>
      </c>
      <c r="QFA1219" s="246">
        <v>213</v>
      </c>
      <c r="QFB1219" s="247" t="e">
        <f>QFB1252+QFB1278+QFB1309+QFB1325+QFB1347+QFB1379+QFB1395+QFB1416+QFB1436+QFB1486+#REF!+QFB1502+#REF!+#REF!+#REF!</f>
        <v>#REF!</v>
      </c>
      <c r="QFC1219" s="241" t="s">
        <v>38</v>
      </c>
      <c r="QFD1219" s="242" t="s">
        <v>25</v>
      </c>
      <c r="QFE1219" s="243">
        <v>7</v>
      </c>
      <c r="QFF1219" s="243">
        <v>2</v>
      </c>
      <c r="QFG1219" s="244" t="s">
        <v>236</v>
      </c>
      <c r="QFH1219" s="245">
        <v>119</v>
      </c>
      <c r="QFI1219" s="246">
        <v>213</v>
      </c>
      <c r="QFJ1219" s="247" t="e">
        <f>QFJ1252+QFJ1278+QFJ1309+QFJ1325+QFJ1347+QFJ1379+QFJ1395+QFJ1416+QFJ1436+QFJ1486+#REF!+QFJ1502+#REF!+#REF!+#REF!</f>
        <v>#REF!</v>
      </c>
      <c r="QFK1219" s="241" t="s">
        <v>38</v>
      </c>
      <c r="QFL1219" s="242" t="s">
        <v>25</v>
      </c>
      <c r="QFM1219" s="243">
        <v>7</v>
      </c>
      <c r="QFN1219" s="243">
        <v>2</v>
      </c>
      <c r="QFO1219" s="244" t="s">
        <v>236</v>
      </c>
      <c r="QFP1219" s="245">
        <v>119</v>
      </c>
      <c r="QFQ1219" s="246">
        <v>213</v>
      </c>
      <c r="QFR1219" s="247" t="e">
        <f>QFR1252+QFR1278+QFR1309+QFR1325+QFR1347+QFR1379+QFR1395+QFR1416+QFR1436+QFR1486+#REF!+QFR1502+#REF!+#REF!+#REF!</f>
        <v>#REF!</v>
      </c>
      <c r="QFS1219" s="241" t="s">
        <v>38</v>
      </c>
      <c r="QFT1219" s="242" t="s">
        <v>25</v>
      </c>
      <c r="QFU1219" s="243">
        <v>7</v>
      </c>
      <c r="QFV1219" s="243">
        <v>2</v>
      </c>
      <c r="QFW1219" s="244" t="s">
        <v>236</v>
      </c>
      <c r="QFX1219" s="245">
        <v>119</v>
      </c>
      <c r="QFY1219" s="246">
        <v>213</v>
      </c>
      <c r="QFZ1219" s="247" t="e">
        <f>QFZ1252+QFZ1278+QFZ1309+QFZ1325+QFZ1347+QFZ1379+QFZ1395+QFZ1416+QFZ1436+QFZ1486+#REF!+QFZ1502+#REF!+#REF!+#REF!</f>
        <v>#REF!</v>
      </c>
      <c r="QGA1219" s="241" t="s">
        <v>38</v>
      </c>
      <c r="QGB1219" s="242" t="s">
        <v>25</v>
      </c>
      <c r="QGC1219" s="243">
        <v>7</v>
      </c>
      <c r="QGD1219" s="243">
        <v>2</v>
      </c>
      <c r="QGE1219" s="244" t="s">
        <v>236</v>
      </c>
      <c r="QGF1219" s="245">
        <v>119</v>
      </c>
      <c r="QGG1219" s="246">
        <v>213</v>
      </c>
      <c r="QGH1219" s="247" t="e">
        <f>QGH1252+QGH1278+QGH1309+QGH1325+QGH1347+QGH1379+QGH1395+QGH1416+QGH1436+QGH1486+#REF!+QGH1502+#REF!+#REF!+#REF!</f>
        <v>#REF!</v>
      </c>
      <c r="QGI1219" s="241" t="s">
        <v>38</v>
      </c>
      <c r="QGJ1219" s="242" t="s">
        <v>25</v>
      </c>
      <c r="QGK1219" s="243">
        <v>7</v>
      </c>
      <c r="QGL1219" s="243">
        <v>2</v>
      </c>
      <c r="QGM1219" s="244" t="s">
        <v>236</v>
      </c>
      <c r="QGN1219" s="245">
        <v>119</v>
      </c>
      <c r="QGO1219" s="246">
        <v>213</v>
      </c>
      <c r="QGP1219" s="247" t="e">
        <f>QGP1252+QGP1278+QGP1309+QGP1325+QGP1347+QGP1379+QGP1395+QGP1416+QGP1436+QGP1486+#REF!+QGP1502+#REF!+#REF!+#REF!</f>
        <v>#REF!</v>
      </c>
      <c r="QGQ1219" s="241" t="s">
        <v>38</v>
      </c>
      <c r="QGR1219" s="242" t="s">
        <v>25</v>
      </c>
      <c r="QGS1219" s="243">
        <v>7</v>
      </c>
      <c r="QGT1219" s="243">
        <v>2</v>
      </c>
      <c r="QGU1219" s="244" t="s">
        <v>236</v>
      </c>
      <c r="QGV1219" s="245">
        <v>119</v>
      </c>
      <c r="QGW1219" s="246">
        <v>213</v>
      </c>
      <c r="QGX1219" s="247" t="e">
        <f>QGX1252+QGX1278+QGX1309+QGX1325+QGX1347+QGX1379+QGX1395+QGX1416+QGX1436+QGX1486+#REF!+QGX1502+#REF!+#REF!+#REF!</f>
        <v>#REF!</v>
      </c>
      <c r="QGY1219" s="241" t="s">
        <v>38</v>
      </c>
      <c r="QGZ1219" s="242" t="s">
        <v>25</v>
      </c>
      <c r="QHA1219" s="243">
        <v>7</v>
      </c>
      <c r="QHB1219" s="243">
        <v>2</v>
      </c>
      <c r="QHC1219" s="244" t="s">
        <v>236</v>
      </c>
      <c r="QHD1219" s="245">
        <v>119</v>
      </c>
      <c r="QHE1219" s="246">
        <v>213</v>
      </c>
      <c r="QHF1219" s="247" t="e">
        <f>QHF1252+QHF1278+QHF1309+QHF1325+QHF1347+QHF1379+QHF1395+QHF1416+QHF1436+QHF1486+#REF!+QHF1502+#REF!+#REF!+#REF!</f>
        <v>#REF!</v>
      </c>
      <c r="QHG1219" s="241" t="s">
        <v>38</v>
      </c>
      <c r="QHH1219" s="242" t="s">
        <v>25</v>
      </c>
      <c r="QHI1219" s="243">
        <v>7</v>
      </c>
      <c r="QHJ1219" s="243">
        <v>2</v>
      </c>
      <c r="QHK1219" s="244" t="s">
        <v>236</v>
      </c>
      <c r="QHL1219" s="245">
        <v>119</v>
      </c>
      <c r="QHM1219" s="246">
        <v>213</v>
      </c>
      <c r="QHN1219" s="247" t="e">
        <f>QHN1252+QHN1278+QHN1309+QHN1325+QHN1347+QHN1379+QHN1395+QHN1416+QHN1436+QHN1486+#REF!+QHN1502+#REF!+#REF!+#REF!</f>
        <v>#REF!</v>
      </c>
      <c r="QHO1219" s="241" t="s">
        <v>38</v>
      </c>
      <c r="QHP1219" s="242" t="s">
        <v>25</v>
      </c>
      <c r="QHQ1219" s="243">
        <v>7</v>
      </c>
      <c r="QHR1219" s="243">
        <v>2</v>
      </c>
      <c r="QHS1219" s="244" t="s">
        <v>236</v>
      </c>
      <c r="QHT1219" s="245">
        <v>119</v>
      </c>
      <c r="QHU1219" s="246">
        <v>213</v>
      </c>
      <c r="QHV1219" s="247" t="e">
        <f>QHV1252+QHV1278+QHV1309+QHV1325+QHV1347+QHV1379+QHV1395+QHV1416+QHV1436+QHV1486+#REF!+QHV1502+#REF!+#REF!+#REF!</f>
        <v>#REF!</v>
      </c>
      <c r="QHW1219" s="241" t="s">
        <v>38</v>
      </c>
      <c r="QHX1219" s="242" t="s">
        <v>25</v>
      </c>
      <c r="QHY1219" s="243">
        <v>7</v>
      </c>
      <c r="QHZ1219" s="243">
        <v>2</v>
      </c>
      <c r="QIA1219" s="244" t="s">
        <v>236</v>
      </c>
      <c r="QIB1219" s="245">
        <v>119</v>
      </c>
      <c r="QIC1219" s="246">
        <v>213</v>
      </c>
      <c r="QID1219" s="247" t="e">
        <f>QID1252+QID1278+QID1309+QID1325+QID1347+QID1379+QID1395+QID1416+QID1436+QID1486+#REF!+QID1502+#REF!+#REF!+#REF!</f>
        <v>#REF!</v>
      </c>
      <c r="QIE1219" s="241" t="s">
        <v>38</v>
      </c>
      <c r="QIF1219" s="242" t="s">
        <v>25</v>
      </c>
      <c r="QIG1219" s="243">
        <v>7</v>
      </c>
      <c r="QIH1219" s="243">
        <v>2</v>
      </c>
      <c r="QII1219" s="244" t="s">
        <v>236</v>
      </c>
      <c r="QIJ1219" s="245">
        <v>119</v>
      </c>
      <c r="QIK1219" s="246">
        <v>213</v>
      </c>
      <c r="QIL1219" s="247" t="e">
        <f>QIL1252+QIL1278+QIL1309+QIL1325+QIL1347+QIL1379+QIL1395+QIL1416+QIL1436+QIL1486+#REF!+QIL1502+#REF!+#REF!+#REF!</f>
        <v>#REF!</v>
      </c>
      <c r="QIM1219" s="241" t="s">
        <v>38</v>
      </c>
      <c r="QIN1219" s="242" t="s">
        <v>25</v>
      </c>
      <c r="QIO1219" s="243">
        <v>7</v>
      </c>
      <c r="QIP1219" s="243">
        <v>2</v>
      </c>
      <c r="QIQ1219" s="244" t="s">
        <v>236</v>
      </c>
      <c r="QIR1219" s="245">
        <v>119</v>
      </c>
      <c r="QIS1219" s="246">
        <v>213</v>
      </c>
      <c r="QIT1219" s="247" t="e">
        <f>QIT1252+QIT1278+QIT1309+QIT1325+QIT1347+QIT1379+QIT1395+QIT1416+QIT1436+QIT1486+#REF!+QIT1502+#REF!+#REF!+#REF!</f>
        <v>#REF!</v>
      </c>
      <c r="QIU1219" s="241" t="s">
        <v>38</v>
      </c>
      <c r="QIV1219" s="242" t="s">
        <v>25</v>
      </c>
      <c r="QIW1219" s="243">
        <v>7</v>
      </c>
      <c r="QIX1219" s="243">
        <v>2</v>
      </c>
      <c r="QIY1219" s="244" t="s">
        <v>236</v>
      </c>
      <c r="QIZ1219" s="245">
        <v>119</v>
      </c>
      <c r="QJA1219" s="246">
        <v>213</v>
      </c>
      <c r="QJB1219" s="247" t="e">
        <f>QJB1252+QJB1278+QJB1309+QJB1325+QJB1347+QJB1379+QJB1395+QJB1416+QJB1436+QJB1486+#REF!+QJB1502+#REF!+#REF!+#REF!</f>
        <v>#REF!</v>
      </c>
      <c r="QJC1219" s="241" t="s">
        <v>38</v>
      </c>
      <c r="QJD1219" s="242" t="s">
        <v>25</v>
      </c>
      <c r="QJE1219" s="243">
        <v>7</v>
      </c>
      <c r="QJF1219" s="243">
        <v>2</v>
      </c>
      <c r="QJG1219" s="244" t="s">
        <v>236</v>
      </c>
      <c r="QJH1219" s="245">
        <v>119</v>
      </c>
      <c r="QJI1219" s="246">
        <v>213</v>
      </c>
      <c r="QJJ1219" s="247" t="e">
        <f>QJJ1252+QJJ1278+QJJ1309+QJJ1325+QJJ1347+QJJ1379+QJJ1395+QJJ1416+QJJ1436+QJJ1486+#REF!+QJJ1502+#REF!+#REF!+#REF!</f>
        <v>#REF!</v>
      </c>
      <c r="QJK1219" s="241" t="s">
        <v>38</v>
      </c>
      <c r="QJL1219" s="242" t="s">
        <v>25</v>
      </c>
      <c r="QJM1219" s="243">
        <v>7</v>
      </c>
      <c r="QJN1219" s="243">
        <v>2</v>
      </c>
      <c r="QJO1219" s="244" t="s">
        <v>236</v>
      </c>
      <c r="QJP1219" s="245">
        <v>119</v>
      </c>
      <c r="QJQ1219" s="246">
        <v>213</v>
      </c>
      <c r="QJR1219" s="247" t="e">
        <f>QJR1252+QJR1278+QJR1309+QJR1325+QJR1347+QJR1379+QJR1395+QJR1416+QJR1436+QJR1486+#REF!+QJR1502+#REF!+#REF!+#REF!</f>
        <v>#REF!</v>
      </c>
      <c r="QJS1219" s="241" t="s">
        <v>38</v>
      </c>
      <c r="QJT1219" s="242" t="s">
        <v>25</v>
      </c>
      <c r="QJU1219" s="243">
        <v>7</v>
      </c>
      <c r="QJV1219" s="243">
        <v>2</v>
      </c>
      <c r="QJW1219" s="244" t="s">
        <v>236</v>
      </c>
      <c r="QJX1219" s="245">
        <v>119</v>
      </c>
      <c r="QJY1219" s="246">
        <v>213</v>
      </c>
      <c r="QJZ1219" s="247" t="e">
        <f>QJZ1252+QJZ1278+QJZ1309+QJZ1325+QJZ1347+QJZ1379+QJZ1395+QJZ1416+QJZ1436+QJZ1486+#REF!+QJZ1502+#REF!+#REF!+#REF!</f>
        <v>#REF!</v>
      </c>
      <c r="QKA1219" s="241" t="s">
        <v>38</v>
      </c>
      <c r="QKB1219" s="242" t="s">
        <v>25</v>
      </c>
      <c r="QKC1219" s="243">
        <v>7</v>
      </c>
      <c r="QKD1219" s="243">
        <v>2</v>
      </c>
      <c r="QKE1219" s="244" t="s">
        <v>236</v>
      </c>
      <c r="QKF1219" s="245">
        <v>119</v>
      </c>
      <c r="QKG1219" s="246">
        <v>213</v>
      </c>
      <c r="QKH1219" s="247" t="e">
        <f>QKH1252+QKH1278+QKH1309+QKH1325+QKH1347+QKH1379+QKH1395+QKH1416+QKH1436+QKH1486+#REF!+QKH1502+#REF!+#REF!+#REF!</f>
        <v>#REF!</v>
      </c>
      <c r="QKI1219" s="241" t="s">
        <v>38</v>
      </c>
      <c r="QKJ1219" s="242" t="s">
        <v>25</v>
      </c>
      <c r="QKK1219" s="243">
        <v>7</v>
      </c>
      <c r="QKL1219" s="243">
        <v>2</v>
      </c>
      <c r="QKM1219" s="244" t="s">
        <v>236</v>
      </c>
      <c r="QKN1219" s="245">
        <v>119</v>
      </c>
      <c r="QKO1219" s="246">
        <v>213</v>
      </c>
      <c r="QKP1219" s="247" t="e">
        <f>QKP1252+QKP1278+QKP1309+QKP1325+QKP1347+QKP1379+QKP1395+QKP1416+QKP1436+QKP1486+#REF!+QKP1502+#REF!+#REF!+#REF!</f>
        <v>#REF!</v>
      </c>
      <c r="QKQ1219" s="241" t="s">
        <v>38</v>
      </c>
      <c r="QKR1219" s="242" t="s">
        <v>25</v>
      </c>
      <c r="QKS1219" s="243">
        <v>7</v>
      </c>
      <c r="QKT1219" s="243">
        <v>2</v>
      </c>
      <c r="QKU1219" s="244" t="s">
        <v>236</v>
      </c>
      <c r="QKV1219" s="245">
        <v>119</v>
      </c>
      <c r="QKW1219" s="246">
        <v>213</v>
      </c>
      <c r="QKX1219" s="247" t="e">
        <f>QKX1252+QKX1278+QKX1309+QKX1325+QKX1347+QKX1379+QKX1395+QKX1416+QKX1436+QKX1486+#REF!+QKX1502+#REF!+#REF!+#REF!</f>
        <v>#REF!</v>
      </c>
      <c r="QKY1219" s="241" t="s">
        <v>38</v>
      </c>
      <c r="QKZ1219" s="242" t="s">
        <v>25</v>
      </c>
      <c r="QLA1219" s="243">
        <v>7</v>
      </c>
      <c r="QLB1219" s="243">
        <v>2</v>
      </c>
      <c r="QLC1219" s="244" t="s">
        <v>236</v>
      </c>
      <c r="QLD1219" s="245">
        <v>119</v>
      </c>
      <c r="QLE1219" s="246">
        <v>213</v>
      </c>
      <c r="QLF1219" s="247" t="e">
        <f>QLF1252+QLF1278+QLF1309+QLF1325+QLF1347+QLF1379+QLF1395+QLF1416+QLF1436+QLF1486+#REF!+QLF1502+#REF!+#REF!+#REF!</f>
        <v>#REF!</v>
      </c>
      <c r="QLG1219" s="241" t="s">
        <v>38</v>
      </c>
      <c r="QLH1219" s="242" t="s">
        <v>25</v>
      </c>
      <c r="QLI1219" s="243">
        <v>7</v>
      </c>
      <c r="QLJ1219" s="243">
        <v>2</v>
      </c>
      <c r="QLK1219" s="244" t="s">
        <v>236</v>
      </c>
      <c r="QLL1219" s="245">
        <v>119</v>
      </c>
      <c r="QLM1219" s="246">
        <v>213</v>
      </c>
      <c r="QLN1219" s="247" t="e">
        <f>QLN1252+QLN1278+QLN1309+QLN1325+QLN1347+QLN1379+QLN1395+QLN1416+QLN1436+QLN1486+#REF!+QLN1502+#REF!+#REF!+#REF!</f>
        <v>#REF!</v>
      </c>
      <c r="QLO1219" s="241" t="s">
        <v>38</v>
      </c>
      <c r="QLP1219" s="242" t="s">
        <v>25</v>
      </c>
      <c r="QLQ1219" s="243">
        <v>7</v>
      </c>
      <c r="QLR1219" s="243">
        <v>2</v>
      </c>
      <c r="QLS1219" s="244" t="s">
        <v>236</v>
      </c>
      <c r="QLT1219" s="245">
        <v>119</v>
      </c>
      <c r="QLU1219" s="246">
        <v>213</v>
      </c>
      <c r="QLV1219" s="247" t="e">
        <f>QLV1252+QLV1278+QLV1309+QLV1325+QLV1347+QLV1379+QLV1395+QLV1416+QLV1436+QLV1486+#REF!+QLV1502+#REF!+#REF!+#REF!</f>
        <v>#REF!</v>
      </c>
      <c r="QLW1219" s="241" t="s">
        <v>38</v>
      </c>
      <c r="QLX1219" s="242" t="s">
        <v>25</v>
      </c>
      <c r="QLY1219" s="243">
        <v>7</v>
      </c>
      <c r="QLZ1219" s="243">
        <v>2</v>
      </c>
      <c r="QMA1219" s="244" t="s">
        <v>236</v>
      </c>
      <c r="QMB1219" s="245">
        <v>119</v>
      </c>
      <c r="QMC1219" s="246">
        <v>213</v>
      </c>
      <c r="QMD1219" s="247" t="e">
        <f>QMD1252+QMD1278+QMD1309+QMD1325+QMD1347+QMD1379+QMD1395+QMD1416+QMD1436+QMD1486+#REF!+QMD1502+#REF!+#REF!+#REF!</f>
        <v>#REF!</v>
      </c>
      <c r="QME1219" s="241" t="s">
        <v>38</v>
      </c>
      <c r="QMF1219" s="242" t="s">
        <v>25</v>
      </c>
      <c r="QMG1219" s="243">
        <v>7</v>
      </c>
      <c r="QMH1219" s="243">
        <v>2</v>
      </c>
      <c r="QMI1219" s="244" t="s">
        <v>236</v>
      </c>
      <c r="QMJ1219" s="245">
        <v>119</v>
      </c>
      <c r="QMK1219" s="246">
        <v>213</v>
      </c>
      <c r="QML1219" s="247" t="e">
        <f>QML1252+QML1278+QML1309+QML1325+QML1347+QML1379+QML1395+QML1416+QML1436+QML1486+#REF!+QML1502+#REF!+#REF!+#REF!</f>
        <v>#REF!</v>
      </c>
      <c r="QMM1219" s="241" t="s">
        <v>38</v>
      </c>
      <c r="QMN1219" s="242" t="s">
        <v>25</v>
      </c>
      <c r="QMO1219" s="243">
        <v>7</v>
      </c>
      <c r="QMP1219" s="243">
        <v>2</v>
      </c>
      <c r="QMQ1219" s="244" t="s">
        <v>236</v>
      </c>
      <c r="QMR1219" s="245">
        <v>119</v>
      </c>
      <c r="QMS1219" s="246">
        <v>213</v>
      </c>
      <c r="QMT1219" s="247" t="e">
        <f>QMT1252+QMT1278+QMT1309+QMT1325+QMT1347+QMT1379+QMT1395+QMT1416+QMT1436+QMT1486+#REF!+QMT1502+#REF!+#REF!+#REF!</f>
        <v>#REF!</v>
      </c>
      <c r="QMU1219" s="241" t="s">
        <v>38</v>
      </c>
      <c r="QMV1219" s="242" t="s">
        <v>25</v>
      </c>
      <c r="QMW1219" s="243">
        <v>7</v>
      </c>
      <c r="QMX1219" s="243">
        <v>2</v>
      </c>
      <c r="QMY1219" s="244" t="s">
        <v>236</v>
      </c>
      <c r="QMZ1219" s="245">
        <v>119</v>
      </c>
      <c r="QNA1219" s="246">
        <v>213</v>
      </c>
      <c r="QNB1219" s="247" t="e">
        <f>QNB1252+QNB1278+QNB1309+QNB1325+QNB1347+QNB1379+QNB1395+QNB1416+QNB1436+QNB1486+#REF!+QNB1502+#REF!+#REF!+#REF!</f>
        <v>#REF!</v>
      </c>
      <c r="QNC1219" s="241" t="s">
        <v>38</v>
      </c>
      <c r="QND1219" s="242" t="s">
        <v>25</v>
      </c>
      <c r="QNE1219" s="243">
        <v>7</v>
      </c>
      <c r="QNF1219" s="243">
        <v>2</v>
      </c>
      <c r="QNG1219" s="244" t="s">
        <v>236</v>
      </c>
      <c r="QNH1219" s="245">
        <v>119</v>
      </c>
      <c r="QNI1219" s="246">
        <v>213</v>
      </c>
      <c r="QNJ1219" s="247" t="e">
        <f>QNJ1252+QNJ1278+QNJ1309+QNJ1325+QNJ1347+QNJ1379+QNJ1395+QNJ1416+QNJ1436+QNJ1486+#REF!+QNJ1502+#REF!+#REF!+#REF!</f>
        <v>#REF!</v>
      </c>
      <c r="QNK1219" s="241" t="s">
        <v>38</v>
      </c>
      <c r="QNL1219" s="242" t="s">
        <v>25</v>
      </c>
      <c r="QNM1219" s="243">
        <v>7</v>
      </c>
      <c r="QNN1219" s="243">
        <v>2</v>
      </c>
      <c r="QNO1219" s="244" t="s">
        <v>236</v>
      </c>
      <c r="QNP1219" s="245">
        <v>119</v>
      </c>
      <c r="QNQ1219" s="246">
        <v>213</v>
      </c>
      <c r="QNR1219" s="247" t="e">
        <f>QNR1252+QNR1278+QNR1309+QNR1325+QNR1347+QNR1379+QNR1395+QNR1416+QNR1436+QNR1486+#REF!+QNR1502+#REF!+#REF!+#REF!</f>
        <v>#REF!</v>
      </c>
      <c r="QNS1219" s="241" t="s">
        <v>38</v>
      </c>
      <c r="QNT1219" s="242" t="s">
        <v>25</v>
      </c>
      <c r="QNU1219" s="243">
        <v>7</v>
      </c>
      <c r="QNV1219" s="243">
        <v>2</v>
      </c>
      <c r="QNW1219" s="244" t="s">
        <v>236</v>
      </c>
      <c r="QNX1219" s="245">
        <v>119</v>
      </c>
      <c r="QNY1219" s="246">
        <v>213</v>
      </c>
      <c r="QNZ1219" s="247" t="e">
        <f>QNZ1252+QNZ1278+QNZ1309+QNZ1325+QNZ1347+QNZ1379+QNZ1395+QNZ1416+QNZ1436+QNZ1486+#REF!+QNZ1502+#REF!+#REF!+#REF!</f>
        <v>#REF!</v>
      </c>
      <c r="QOA1219" s="241" t="s">
        <v>38</v>
      </c>
      <c r="QOB1219" s="242" t="s">
        <v>25</v>
      </c>
      <c r="QOC1219" s="243">
        <v>7</v>
      </c>
      <c r="QOD1219" s="243">
        <v>2</v>
      </c>
      <c r="QOE1219" s="244" t="s">
        <v>236</v>
      </c>
      <c r="QOF1219" s="245">
        <v>119</v>
      </c>
      <c r="QOG1219" s="246">
        <v>213</v>
      </c>
      <c r="QOH1219" s="247" t="e">
        <f>QOH1252+QOH1278+QOH1309+QOH1325+QOH1347+QOH1379+QOH1395+QOH1416+QOH1436+QOH1486+#REF!+QOH1502+#REF!+#REF!+#REF!</f>
        <v>#REF!</v>
      </c>
      <c r="QOI1219" s="241" t="s">
        <v>38</v>
      </c>
      <c r="QOJ1219" s="242" t="s">
        <v>25</v>
      </c>
      <c r="QOK1219" s="243">
        <v>7</v>
      </c>
      <c r="QOL1219" s="243">
        <v>2</v>
      </c>
      <c r="QOM1219" s="244" t="s">
        <v>236</v>
      </c>
      <c r="QON1219" s="245">
        <v>119</v>
      </c>
      <c r="QOO1219" s="246">
        <v>213</v>
      </c>
      <c r="QOP1219" s="247" t="e">
        <f>QOP1252+QOP1278+QOP1309+QOP1325+QOP1347+QOP1379+QOP1395+QOP1416+QOP1436+QOP1486+#REF!+QOP1502+#REF!+#REF!+#REF!</f>
        <v>#REF!</v>
      </c>
      <c r="QOQ1219" s="241" t="s">
        <v>38</v>
      </c>
      <c r="QOR1219" s="242" t="s">
        <v>25</v>
      </c>
      <c r="QOS1219" s="243">
        <v>7</v>
      </c>
      <c r="QOT1219" s="243">
        <v>2</v>
      </c>
      <c r="QOU1219" s="244" t="s">
        <v>236</v>
      </c>
      <c r="QOV1219" s="245">
        <v>119</v>
      </c>
      <c r="QOW1219" s="246">
        <v>213</v>
      </c>
      <c r="QOX1219" s="247" t="e">
        <f>QOX1252+QOX1278+QOX1309+QOX1325+QOX1347+QOX1379+QOX1395+QOX1416+QOX1436+QOX1486+#REF!+QOX1502+#REF!+#REF!+#REF!</f>
        <v>#REF!</v>
      </c>
      <c r="QOY1219" s="241" t="s">
        <v>38</v>
      </c>
      <c r="QOZ1219" s="242" t="s">
        <v>25</v>
      </c>
      <c r="QPA1219" s="243">
        <v>7</v>
      </c>
      <c r="QPB1219" s="243">
        <v>2</v>
      </c>
      <c r="QPC1219" s="244" t="s">
        <v>236</v>
      </c>
      <c r="QPD1219" s="245">
        <v>119</v>
      </c>
      <c r="QPE1219" s="246">
        <v>213</v>
      </c>
      <c r="QPF1219" s="247" t="e">
        <f>QPF1252+QPF1278+QPF1309+QPF1325+QPF1347+QPF1379+QPF1395+QPF1416+QPF1436+QPF1486+#REF!+QPF1502+#REF!+#REF!+#REF!</f>
        <v>#REF!</v>
      </c>
      <c r="QPG1219" s="241" t="s">
        <v>38</v>
      </c>
      <c r="QPH1219" s="242" t="s">
        <v>25</v>
      </c>
      <c r="QPI1219" s="243">
        <v>7</v>
      </c>
      <c r="QPJ1219" s="243">
        <v>2</v>
      </c>
      <c r="QPK1219" s="244" t="s">
        <v>236</v>
      </c>
      <c r="QPL1219" s="245">
        <v>119</v>
      </c>
      <c r="QPM1219" s="246">
        <v>213</v>
      </c>
      <c r="QPN1219" s="247" t="e">
        <f>QPN1252+QPN1278+QPN1309+QPN1325+QPN1347+QPN1379+QPN1395+QPN1416+QPN1436+QPN1486+#REF!+QPN1502+#REF!+#REF!+#REF!</f>
        <v>#REF!</v>
      </c>
      <c r="QPO1219" s="241" t="s">
        <v>38</v>
      </c>
      <c r="QPP1219" s="242" t="s">
        <v>25</v>
      </c>
      <c r="QPQ1219" s="243">
        <v>7</v>
      </c>
      <c r="QPR1219" s="243">
        <v>2</v>
      </c>
      <c r="QPS1219" s="244" t="s">
        <v>236</v>
      </c>
      <c r="QPT1219" s="245">
        <v>119</v>
      </c>
      <c r="QPU1219" s="246">
        <v>213</v>
      </c>
      <c r="QPV1219" s="247" t="e">
        <f>QPV1252+QPV1278+QPV1309+QPV1325+QPV1347+QPV1379+QPV1395+QPV1416+QPV1436+QPV1486+#REF!+QPV1502+#REF!+#REF!+#REF!</f>
        <v>#REF!</v>
      </c>
      <c r="QPW1219" s="241" t="s">
        <v>38</v>
      </c>
      <c r="QPX1219" s="242" t="s">
        <v>25</v>
      </c>
      <c r="QPY1219" s="243">
        <v>7</v>
      </c>
      <c r="QPZ1219" s="243">
        <v>2</v>
      </c>
      <c r="QQA1219" s="244" t="s">
        <v>236</v>
      </c>
      <c r="QQB1219" s="245">
        <v>119</v>
      </c>
      <c r="QQC1219" s="246">
        <v>213</v>
      </c>
      <c r="QQD1219" s="247" t="e">
        <f>QQD1252+QQD1278+QQD1309+QQD1325+QQD1347+QQD1379+QQD1395+QQD1416+QQD1436+QQD1486+#REF!+QQD1502+#REF!+#REF!+#REF!</f>
        <v>#REF!</v>
      </c>
      <c r="QQE1219" s="241" t="s">
        <v>38</v>
      </c>
      <c r="QQF1219" s="242" t="s">
        <v>25</v>
      </c>
      <c r="QQG1219" s="243">
        <v>7</v>
      </c>
      <c r="QQH1219" s="243">
        <v>2</v>
      </c>
      <c r="QQI1219" s="244" t="s">
        <v>236</v>
      </c>
      <c r="QQJ1219" s="245">
        <v>119</v>
      </c>
      <c r="QQK1219" s="246">
        <v>213</v>
      </c>
      <c r="QQL1219" s="247" t="e">
        <f>QQL1252+QQL1278+QQL1309+QQL1325+QQL1347+QQL1379+QQL1395+QQL1416+QQL1436+QQL1486+#REF!+QQL1502+#REF!+#REF!+#REF!</f>
        <v>#REF!</v>
      </c>
      <c r="QQM1219" s="241" t="s">
        <v>38</v>
      </c>
      <c r="QQN1219" s="242" t="s">
        <v>25</v>
      </c>
      <c r="QQO1219" s="243">
        <v>7</v>
      </c>
      <c r="QQP1219" s="243">
        <v>2</v>
      </c>
      <c r="QQQ1219" s="244" t="s">
        <v>236</v>
      </c>
      <c r="QQR1219" s="245">
        <v>119</v>
      </c>
      <c r="QQS1219" s="246">
        <v>213</v>
      </c>
      <c r="QQT1219" s="247" t="e">
        <f>QQT1252+QQT1278+QQT1309+QQT1325+QQT1347+QQT1379+QQT1395+QQT1416+QQT1436+QQT1486+#REF!+QQT1502+#REF!+#REF!+#REF!</f>
        <v>#REF!</v>
      </c>
      <c r="QQU1219" s="241" t="s">
        <v>38</v>
      </c>
      <c r="QQV1219" s="242" t="s">
        <v>25</v>
      </c>
      <c r="QQW1219" s="243">
        <v>7</v>
      </c>
      <c r="QQX1219" s="243">
        <v>2</v>
      </c>
      <c r="QQY1219" s="244" t="s">
        <v>236</v>
      </c>
      <c r="QQZ1219" s="245">
        <v>119</v>
      </c>
      <c r="QRA1219" s="246">
        <v>213</v>
      </c>
      <c r="QRB1219" s="247" t="e">
        <f>QRB1252+QRB1278+QRB1309+QRB1325+QRB1347+QRB1379+QRB1395+QRB1416+QRB1436+QRB1486+#REF!+QRB1502+#REF!+#REF!+#REF!</f>
        <v>#REF!</v>
      </c>
      <c r="QRC1219" s="241" t="s">
        <v>38</v>
      </c>
      <c r="QRD1219" s="242" t="s">
        <v>25</v>
      </c>
      <c r="QRE1219" s="243">
        <v>7</v>
      </c>
      <c r="QRF1219" s="243">
        <v>2</v>
      </c>
      <c r="QRG1219" s="244" t="s">
        <v>236</v>
      </c>
      <c r="QRH1219" s="245">
        <v>119</v>
      </c>
      <c r="QRI1219" s="246">
        <v>213</v>
      </c>
      <c r="QRJ1219" s="247" t="e">
        <f>QRJ1252+QRJ1278+QRJ1309+QRJ1325+QRJ1347+QRJ1379+QRJ1395+QRJ1416+QRJ1436+QRJ1486+#REF!+QRJ1502+#REF!+#REF!+#REF!</f>
        <v>#REF!</v>
      </c>
      <c r="QRK1219" s="241" t="s">
        <v>38</v>
      </c>
      <c r="QRL1219" s="242" t="s">
        <v>25</v>
      </c>
      <c r="QRM1219" s="243">
        <v>7</v>
      </c>
      <c r="QRN1219" s="243">
        <v>2</v>
      </c>
      <c r="QRO1219" s="244" t="s">
        <v>236</v>
      </c>
      <c r="QRP1219" s="245">
        <v>119</v>
      </c>
      <c r="QRQ1219" s="246">
        <v>213</v>
      </c>
      <c r="QRR1219" s="247" t="e">
        <f>QRR1252+QRR1278+QRR1309+QRR1325+QRR1347+QRR1379+QRR1395+QRR1416+QRR1436+QRR1486+#REF!+QRR1502+#REF!+#REF!+#REF!</f>
        <v>#REF!</v>
      </c>
      <c r="QRS1219" s="241" t="s">
        <v>38</v>
      </c>
      <c r="QRT1219" s="242" t="s">
        <v>25</v>
      </c>
      <c r="QRU1219" s="243">
        <v>7</v>
      </c>
      <c r="QRV1219" s="243">
        <v>2</v>
      </c>
      <c r="QRW1219" s="244" t="s">
        <v>236</v>
      </c>
      <c r="QRX1219" s="245">
        <v>119</v>
      </c>
      <c r="QRY1219" s="246">
        <v>213</v>
      </c>
      <c r="QRZ1219" s="247" t="e">
        <f>QRZ1252+QRZ1278+QRZ1309+QRZ1325+QRZ1347+QRZ1379+QRZ1395+QRZ1416+QRZ1436+QRZ1486+#REF!+QRZ1502+#REF!+#REF!+#REF!</f>
        <v>#REF!</v>
      </c>
      <c r="QSA1219" s="241" t="s">
        <v>38</v>
      </c>
      <c r="QSB1219" s="242" t="s">
        <v>25</v>
      </c>
      <c r="QSC1219" s="243">
        <v>7</v>
      </c>
      <c r="QSD1219" s="243">
        <v>2</v>
      </c>
      <c r="QSE1219" s="244" t="s">
        <v>236</v>
      </c>
      <c r="QSF1219" s="245">
        <v>119</v>
      </c>
      <c r="QSG1219" s="246">
        <v>213</v>
      </c>
      <c r="QSH1219" s="247" t="e">
        <f>QSH1252+QSH1278+QSH1309+QSH1325+QSH1347+QSH1379+QSH1395+QSH1416+QSH1436+QSH1486+#REF!+QSH1502+#REF!+#REF!+#REF!</f>
        <v>#REF!</v>
      </c>
      <c r="QSI1219" s="241" t="s">
        <v>38</v>
      </c>
      <c r="QSJ1219" s="242" t="s">
        <v>25</v>
      </c>
      <c r="QSK1219" s="243">
        <v>7</v>
      </c>
      <c r="QSL1219" s="243">
        <v>2</v>
      </c>
      <c r="QSM1219" s="244" t="s">
        <v>236</v>
      </c>
      <c r="QSN1219" s="245">
        <v>119</v>
      </c>
      <c r="QSO1219" s="246">
        <v>213</v>
      </c>
      <c r="QSP1219" s="247" t="e">
        <f>QSP1252+QSP1278+QSP1309+QSP1325+QSP1347+QSP1379+QSP1395+QSP1416+QSP1436+QSP1486+#REF!+QSP1502+#REF!+#REF!+#REF!</f>
        <v>#REF!</v>
      </c>
      <c r="QSQ1219" s="241" t="s">
        <v>38</v>
      </c>
      <c r="QSR1219" s="242" t="s">
        <v>25</v>
      </c>
      <c r="QSS1219" s="243">
        <v>7</v>
      </c>
      <c r="QST1219" s="243">
        <v>2</v>
      </c>
      <c r="QSU1219" s="244" t="s">
        <v>236</v>
      </c>
      <c r="QSV1219" s="245">
        <v>119</v>
      </c>
      <c r="QSW1219" s="246">
        <v>213</v>
      </c>
      <c r="QSX1219" s="247" t="e">
        <f>QSX1252+QSX1278+QSX1309+QSX1325+QSX1347+QSX1379+QSX1395+QSX1416+QSX1436+QSX1486+#REF!+QSX1502+#REF!+#REF!+#REF!</f>
        <v>#REF!</v>
      </c>
      <c r="QSY1219" s="241" t="s">
        <v>38</v>
      </c>
      <c r="QSZ1219" s="242" t="s">
        <v>25</v>
      </c>
      <c r="QTA1219" s="243">
        <v>7</v>
      </c>
      <c r="QTB1219" s="243">
        <v>2</v>
      </c>
      <c r="QTC1219" s="244" t="s">
        <v>236</v>
      </c>
      <c r="QTD1219" s="245">
        <v>119</v>
      </c>
      <c r="QTE1219" s="246">
        <v>213</v>
      </c>
      <c r="QTF1219" s="247" t="e">
        <f>QTF1252+QTF1278+QTF1309+QTF1325+QTF1347+QTF1379+QTF1395+QTF1416+QTF1436+QTF1486+#REF!+QTF1502+#REF!+#REF!+#REF!</f>
        <v>#REF!</v>
      </c>
      <c r="QTG1219" s="241" t="s">
        <v>38</v>
      </c>
      <c r="QTH1219" s="242" t="s">
        <v>25</v>
      </c>
      <c r="QTI1219" s="243">
        <v>7</v>
      </c>
      <c r="QTJ1219" s="243">
        <v>2</v>
      </c>
      <c r="QTK1219" s="244" t="s">
        <v>236</v>
      </c>
      <c r="QTL1219" s="245">
        <v>119</v>
      </c>
      <c r="QTM1219" s="246">
        <v>213</v>
      </c>
      <c r="QTN1219" s="247" t="e">
        <f>QTN1252+QTN1278+QTN1309+QTN1325+QTN1347+QTN1379+QTN1395+QTN1416+QTN1436+QTN1486+#REF!+QTN1502+#REF!+#REF!+#REF!</f>
        <v>#REF!</v>
      </c>
      <c r="QTO1219" s="241" t="s">
        <v>38</v>
      </c>
      <c r="QTP1219" s="242" t="s">
        <v>25</v>
      </c>
      <c r="QTQ1219" s="243">
        <v>7</v>
      </c>
      <c r="QTR1219" s="243">
        <v>2</v>
      </c>
      <c r="QTS1219" s="244" t="s">
        <v>236</v>
      </c>
      <c r="QTT1219" s="245">
        <v>119</v>
      </c>
      <c r="QTU1219" s="246">
        <v>213</v>
      </c>
      <c r="QTV1219" s="247" t="e">
        <f>QTV1252+QTV1278+QTV1309+QTV1325+QTV1347+QTV1379+QTV1395+QTV1416+QTV1436+QTV1486+#REF!+QTV1502+#REF!+#REF!+#REF!</f>
        <v>#REF!</v>
      </c>
      <c r="QTW1219" s="241" t="s">
        <v>38</v>
      </c>
      <c r="QTX1219" s="242" t="s">
        <v>25</v>
      </c>
      <c r="QTY1219" s="243">
        <v>7</v>
      </c>
      <c r="QTZ1219" s="243">
        <v>2</v>
      </c>
      <c r="QUA1219" s="244" t="s">
        <v>236</v>
      </c>
      <c r="QUB1219" s="245">
        <v>119</v>
      </c>
      <c r="QUC1219" s="246">
        <v>213</v>
      </c>
      <c r="QUD1219" s="247" t="e">
        <f>QUD1252+QUD1278+QUD1309+QUD1325+QUD1347+QUD1379+QUD1395+QUD1416+QUD1436+QUD1486+#REF!+QUD1502+#REF!+#REF!+#REF!</f>
        <v>#REF!</v>
      </c>
      <c r="QUE1219" s="241" t="s">
        <v>38</v>
      </c>
      <c r="QUF1219" s="242" t="s">
        <v>25</v>
      </c>
      <c r="QUG1219" s="243">
        <v>7</v>
      </c>
      <c r="QUH1219" s="243">
        <v>2</v>
      </c>
      <c r="QUI1219" s="244" t="s">
        <v>236</v>
      </c>
      <c r="QUJ1219" s="245">
        <v>119</v>
      </c>
      <c r="QUK1219" s="246">
        <v>213</v>
      </c>
      <c r="QUL1219" s="247" t="e">
        <f>QUL1252+QUL1278+QUL1309+QUL1325+QUL1347+QUL1379+QUL1395+QUL1416+QUL1436+QUL1486+#REF!+QUL1502+#REF!+#REF!+#REF!</f>
        <v>#REF!</v>
      </c>
      <c r="QUM1219" s="241" t="s">
        <v>38</v>
      </c>
      <c r="QUN1219" s="242" t="s">
        <v>25</v>
      </c>
      <c r="QUO1219" s="243">
        <v>7</v>
      </c>
      <c r="QUP1219" s="243">
        <v>2</v>
      </c>
      <c r="QUQ1219" s="244" t="s">
        <v>236</v>
      </c>
      <c r="QUR1219" s="245">
        <v>119</v>
      </c>
      <c r="QUS1219" s="246">
        <v>213</v>
      </c>
      <c r="QUT1219" s="247" t="e">
        <f>QUT1252+QUT1278+QUT1309+QUT1325+QUT1347+QUT1379+QUT1395+QUT1416+QUT1436+QUT1486+#REF!+QUT1502+#REF!+#REF!+#REF!</f>
        <v>#REF!</v>
      </c>
      <c r="QUU1219" s="241" t="s">
        <v>38</v>
      </c>
      <c r="QUV1219" s="242" t="s">
        <v>25</v>
      </c>
      <c r="QUW1219" s="243">
        <v>7</v>
      </c>
      <c r="QUX1219" s="243">
        <v>2</v>
      </c>
      <c r="QUY1219" s="244" t="s">
        <v>236</v>
      </c>
      <c r="QUZ1219" s="245">
        <v>119</v>
      </c>
      <c r="QVA1219" s="246">
        <v>213</v>
      </c>
      <c r="QVB1219" s="247" t="e">
        <f>QVB1252+QVB1278+QVB1309+QVB1325+QVB1347+QVB1379+QVB1395+QVB1416+QVB1436+QVB1486+#REF!+QVB1502+#REF!+#REF!+#REF!</f>
        <v>#REF!</v>
      </c>
      <c r="QVC1219" s="241" t="s">
        <v>38</v>
      </c>
      <c r="QVD1219" s="242" t="s">
        <v>25</v>
      </c>
      <c r="QVE1219" s="243">
        <v>7</v>
      </c>
      <c r="QVF1219" s="243">
        <v>2</v>
      </c>
      <c r="QVG1219" s="244" t="s">
        <v>236</v>
      </c>
      <c r="QVH1219" s="245">
        <v>119</v>
      </c>
      <c r="QVI1219" s="246">
        <v>213</v>
      </c>
      <c r="QVJ1219" s="247" t="e">
        <f>QVJ1252+QVJ1278+QVJ1309+QVJ1325+QVJ1347+QVJ1379+QVJ1395+QVJ1416+QVJ1436+QVJ1486+#REF!+QVJ1502+#REF!+#REF!+#REF!</f>
        <v>#REF!</v>
      </c>
      <c r="QVK1219" s="241" t="s">
        <v>38</v>
      </c>
      <c r="QVL1219" s="242" t="s">
        <v>25</v>
      </c>
      <c r="QVM1219" s="243">
        <v>7</v>
      </c>
      <c r="QVN1219" s="243">
        <v>2</v>
      </c>
      <c r="QVO1219" s="244" t="s">
        <v>236</v>
      </c>
      <c r="QVP1219" s="245">
        <v>119</v>
      </c>
      <c r="QVQ1219" s="246">
        <v>213</v>
      </c>
      <c r="QVR1219" s="247" t="e">
        <f>QVR1252+QVR1278+QVR1309+QVR1325+QVR1347+QVR1379+QVR1395+QVR1416+QVR1436+QVR1486+#REF!+QVR1502+#REF!+#REF!+#REF!</f>
        <v>#REF!</v>
      </c>
      <c r="QVS1219" s="241" t="s">
        <v>38</v>
      </c>
      <c r="QVT1219" s="242" t="s">
        <v>25</v>
      </c>
      <c r="QVU1219" s="243">
        <v>7</v>
      </c>
      <c r="QVV1219" s="243">
        <v>2</v>
      </c>
      <c r="QVW1219" s="244" t="s">
        <v>236</v>
      </c>
      <c r="QVX1219" s="245">
        <v>119</v>
      </c>
      <c r="QVY1219" s="246">
        <v>213</v>
      </c>
      <c r="QVZ1219" s="247" t="e">
        <f>QVZ1252+QVZ1278+QVZ1309+QVZ1325+QVZ1347+QVZ1379+QVZ1395+QVZ1416+QVZ1436+QVZ1486+#REF!+QVZ1502+#REF!+#REF!+#REF!</f>
        <v>#REF!</v>
      </c>
      <c r="QWA1219" s="241" t="s">
        <v>38</v>
      </c>
      <c r="QWB1219" s="242" t="s">
        <v>25</v>
      </c>
      <c r="QWC1219" s="243">
        <v>7</v>
      </c>
      <c r="QWD1219" s="243">
        <v>2</v>
      </c>
      <c r="QWE1219" s="244" t="s">
        <v>236</v>
      </c>
      <c r="QWF1219" s="245">
        <v>119</v>
      </c>
      <c r="QWG1219" s="246">
        <v>213</v>
      </c>
      <c r="QWH1219" s="247" t="e">
        <f>QWH1252+QWH1278+QWH1309+QWH1325+QWH1347+QWH1379+QWH1395+QWH1416+QWH1436+QWH1486+#REF!+QWH1502+#REF!+#REF!+#REF!</f>
        <v>#REF!</v>
      </c>
      <c r="QWI1219" s="241" t="s">
        <v>38</v>
      </c>
      <c r="QWJ1219" s="242" t="s">
        <v>25</v>
      </c>
      <c r="QWK1219" s="243">
        <v>7</v>
      </c>
      <c r="QWL1219" s="243">
        <v>2</v>
      </c>
      <c r="QWM1219" s="244" t="s">
        <v>236</v>
      </c>
      <c r="QWN1219" s="245">
        <v>119</v>
      </c>
      <c r="QWO1219" s="246">
        <v>213</v>
      </c>
      <c r="QWP1219" s="247" t="e">
        <f>QWP1252+QWP1278+QWP1309+QWP1325+QWP1347+QWP1379+QWP1395+QWP1416+QWP1436+QWP1486+#REF!+QWP1502+#REF!+#REF!+#REF!</f>
        <v>#REF!</v>
      </c>
      <c r="QWQ1219" s="241" t="s">
        <v>38</v>
      </c>
      <c r="QWR1219" s="242" t="s">
        <v>25</v>
      </c>
      <c r="QWS1219" s="243">
        <v>7</v>
      </c>
      <c r="QWT1219" s="243">
        <v>2</v>
      </c>
      <c r="QWU1219" s="244" t="s">
        <v>236</v>
      </c>
      <c r="QWV1219" s="245">
        <v>119</v>
      </c>
      <c r="QWW1219" s="246">
        <v>213</v>
      </c>
      <c r="QWX1219" s="247" t="e">
        <f>QWX1252+QWX1278+QWX1309+QWX1325+QWX1347+QWX1379+QWX1395+QWX1416+QWX1436+QWX1486+#REF!+QWX1502+#REF!+#REF!+#REF!</f>
        <v>#REF!</v>
      </c>
      <c r="QWY1219" s="241" t="s">
        <v>38</v>
      </c>
      <c r="QWZ1219" s="242" t="s">
        <v>25</v>
      </c>
      <c r="QXA1219" s="243">
        <v>7</v>
      </c>
      <c r="QXB1219" s="243">
        <v>2</v>
      </c>
      <c r="QXC1219" s="244" t="s">
        <v>236</v>
      </c>
      <c r="QXD1219" s="245">
        <v>119</v>
      </c>
      <c r="QXE1219" s="246">
        <v>213</v>
      </c>
      <c r="QXF1219" s="247" t="e">
        <f>QXF1252+QXF1278+QXF1309+QXF1325+QXF1347+QXF1379+QXF1395+QXF1416+QXF1436+QXF1486+#REF!+QXF1502+#REF!+#REF!+#REF!</f>
        <v>#REF!</v>
      </c>
      <c r="QXG1219" s="241" t="s">
        <v>38</v>
      </c>
      <c r="QXH1219" s="242" t="s">
        <v>25</v>
      </c>
      <c r="QXI1219" s="243">
        <v>7</v>
      </c>
      <c r="QXJ1219" s="243">
        <v>2</v>
      </c>
      <c r="QXK1219" s="244" t="s">
        <v>236</v>
      </c>
      <c r="QXL1219" s="245">
        <v>119</v>
      </c>
      <c r="QXM1219" s="246">
        <v>213</v>
      </c>
      <c r="QXN1219" s="247" t="e">
        <f>QXN1252+QXN1278+QXN1309+QXN1325+QXN1347+QXN1379+QXN1395+QXN1416+QXN1436+QXN1486+#REF!+QXN1502+#REF!+#REF!+#REF!</f>
        <v>#REF!</v>
      </c>
      <c r="QXO1219" s="241" t="s">
        <v>38</v>
      </c>
      <c r="QXP1219" s="242" t="s">
        <v>25</v>
      </c>
      <c r="QXQ1219" s="243">
        <v>7</v>
      </c>
      <c r="QXR1219" s="243">
        <v>2</v>
      </c>
      <c r="QXS1219" s="244" t="s">
        <v>236</v>
      </c>
      <c r="QXT1219" s="245">
        <v>119</v>
      </c>
      <c r="QXU1219" s="246">
        <v>213</v>
      </c>
      <c r="QXV1219" s="247" t="e">
        <f>QXV1252+QXV1278+QXV1309+QXV1325+QXV1347+QXV1379+QXV1395+QXV1416+QXV1436+QXV1486+#REF!+QXV1502+#REF!+#REF!+#REF!</f>
        <v>#REF!</v>
      </c>
      <c r="QXW1219" s="241" t="s">
        <v>38</v>
      </c>
      <c r="QXX1219" s="242" t="s">
        <v>25</v>
      </c>
      <c r="QXY1219" s="243">
        <v>7</v>
      </c>
      <c r="QXZ1219" s="243">
        <v>2</v>
      </c>
      <c r="QYA1219" s="244" t="s">
        <v>236</v>
      </c>
      <c r="QYB1219" s="245">
        <v>119</v>
      </c>
      <c r="QYC1219" s="246">
        <v>213</v>
      </c>
      <c r="QYD1219" s="247" t="e">
        <f>QYD1252+QYD1278+QYD1309+QYD1325+QYD1347+QYD1379+QYD1395+QYD1416+QYD1436+QYD1486+#REF!+QYD1502+#REF!+#REF!+#REF!</f>
        <v>#REF!</v>
      </c>
      <c r="QYE1219" s="241" t="s">
        <v>38</v>
      </c>
      <c r="QYF1219" s="242" t="s">
        <v>25</v>
      </c>
      <c r="QYG1219" s="243">
        <v>7</v>
      </c>
      <c r="QYH1219" s="243">
        <v>2</v>
      </c>
      <c r="QYI1219" s="244" t="s">
        <v>236</v>
      </c>
      <c r="QYJ1219" s="245">
        <v>119</v>
      </c>
      <c r="QYK1219" s="246">
        <v>213</v>
      </c>
      <c r="QYL1219" s="247" t="e">
        <f>QYL1252+QYL1278+QYL1309+QYL1325+QYL1347+QYL1379+QYL1395+QYL1416+QYL1436+QYL1486+#REF!+QYL1502+#REF!+#REF!+#REF!</f>
        <v>#REF!</v>
      </c>
      <c r="QYM1219" s="241" t="s">
        <v>38</v>
      </c>
      <c r="QYN1219" s="242" t="s">
        <v>25</v>
      </c>
      <c r="QYO1219" s="243">
        <v>7</v>
      </c>
      <c r="QYP1219" s="243">
        <v>2</v>
      </c>
      <c r="QYQ1219" s="244" t="s">
        <v>236</v>
      </c>
      <c r="QYR1219" s="245">
        <v>119</v>
      </c>
      <c r="QYS1219" s="246">
        <v>213</v>
      </c>
      <c r="QYT1219" s="247" t="e">
        <f>QYT1252+QYT1278+QYT1309+QYT1325+QYT1347+QYT1379+QYT1395+QYT1416+QYT1436+QYT1486+#REF!+QYT1502+#REF!+#REF!+#REF!</f>
        <v>#REF!</v>
      </c>
      <c r="QYU1219" s="241" t="s">
        <v>38</v>
      </c>
      <c r="QYV1219" s="242" t="s">
        <v>25</v>
      </c>
      <c r="QYW1219" s="243">
        <v>7</v>
      </c>
      <c r="QYX1219" s="243">
        <v>2</v>
      </c>
      <c r="QYY1219" s="244" t="s">
        <v>236</v>
      </c>
      <c r="QYZ1219" s="245">
        <v>119</v>
      </c>
      <c r="QZA1219" s="246">
        <v>213</v>
      </c>
      <c r="QZB1219" s="247" t="e">
        <f>QZB1252+QZB1278+QZB1309+QZB1325+QZB1347+QZB1379+QZB1395+QZB1416+QZB1436+QZB1486+#REF!+QZB1502+#REF!+#REF!+#REF!</f>
        <v>#REF!</v>
      </c>
      <c r="QZC1219" s="241" t="s">
        <v>38</v>
      </c>
      <c r="QZD1219" s="242" t="s">
        <v>25</v>
      </c>
      <c r="QZE1219" s="243">
        <v>7</v>
      </c>
      <c r="QZF1219" s="243">
        <v>2</v>
      </c>
      <c r="QZG1219" s="244" t="s">
        <v>236</v>
      </c>
      <c r="QZH1219" s="245">
        <v>119</v>
      </c>
      <c r="QZI1219" s="246">
        <v>213</v>
      </c>
      <c r="QZJ1219" s="247" t="e">
        <f>QZJ1252+QZJ1278+QZJ1309+QZJ1325+QZJ1347+QZJ1379+QZJ1395+QZJ1416+QZJ1436+QZJ1486+#REF!+QZJ1502+#REF!+#REF!+#REF!</f>
        <v>#REF!</v>
      </c>
      <c r="QZK1219" s="241" t="s">
        <v>38</v>
      </c>
      <c r="QZL1219" s="242" t="s">
        <v>25</v>
      </c>
      <c r="QZM1219" s="243">
        <v>7</v>
      </c>
      <c r="QZN1219" s="243">
        <v>2</v>
      </c>
      <c r="QZO1219" s="244" t="s">
        <v>236</v>
      </c>
      <c r="QZP1219" s="245">
        <v>119</v>
      </c>
      <c r="QZQ1219" s="246">
        <v>213</v>
      </c>
      <c r="QZR1219" s="247" t="e">
        <f>QZR1252+QZR1278+QZR1309+QZR1325+QZR1347+QZR1379+QZR1395+QZR1416+QZR1436+QZR1486+#REF!+QZR1502+#REF!+#REF!+#REF!</f>
        <v>#REF!</v>
      </c>
      <c r="QZS1219" s="241" t="s">
        <v>38</v>
      </c>
      <c r="QZT1219" s="242" t="s">
        <v>25</v>
      </c>
      <c r="QZU1219" s="243">
        <v>7</v>
      </c>
      <c r="QZV1219" s="243">
        <v>2</v>
      </c>
      <c r="QZW1219" s="244" t="s">
        <v>236</v>
      </c>
      <c r="QZX1219" s="245">
        <v>119</v>
      </c>
      <c r="QZY1219" s="246">
        <v>213</v>
      </c>
      <c r="QZZ1219" s="247" t="e">
        <f>QZZ1252+QZZ1278+QZZ1309+QZZ1325+QZZ1347+QZZ1379+QZZ1395+QZZ1416+QZZ1436+QZZ1486+#REF!+QZZ1502+#REF!+#REF!+#REF!</f>
        <v>#REF!</v>
      </c>
      <c r="RAA1219" s="241" t="s">
        <v>38</v>
      </c>
      <c r="RAB1219" s="242" t="s">
        <v>25</v>
      </c>
      <c r="RAC1219" s="243">
        <v>7</v>
      </c>
      <c r="RAD1219" s="243">
        <v>2</v>
      </c>
      <c r="RAE1219" s="244" t="s">
        <v>236</v>
      </c>
      <c r="RAF1219" s="245">
        <v>119</v>
      </c>
      <c r="RAG1219" s="246">
        <v>213</v>
      </c>
      <c r="RAH1219" s="247" t="e">
        <f>RAH1252+RAH1278+RAH1309+RAH1325+RAH1347+RAH1379+RAH1395+RAH1416+RAH1436+RAH1486+#REF!+RAH1502+#REF!+#REF!+#REF!</f>
        <v>#REF!</v>
      </c>
      <c r="RAI1219" s="241" t="s">
        <v>38</v>
      </c>
      <c r="RAJ1219" s="242" t="s">
        <v>25</v>
      </c>
      <c r="RAK1219" s="243">
        <v>7</v>
      </c>
      <c r="RAL1219" s="243">
        <v>2</v>
      </c>
      <c r="RAM1219" s="244" t="s">
        <v>236</v>
      </c>
      <c r="RAN1219" s="245">
        <v>119</v>
      </c>
      <c r="RAO1219" s="246">
        <v>213</v>
      </c>
      <c r="RAP1219" s="247" t="e">
        <f>RAP1252+RAP1278+RAP1309+RAP1325+RAP1347+RAP1379+RAP1395+RAP1416+RAP1436+RAP1486+#REF!+RAP1502+#REF!+#REF!+#REF!</f>
        <v>#REF!</v>
      </c>
      <c r="RAQ1219" s="241" t="s">
        <v>38</v>
      </c>
      <c r="RAR1219" s="242" t="s">
        <v>25</v>
      </c>
      <c r="RAS1219" s="243">
        <v>7</v>
      </c>
      <c r="RAT1219" s="243">
        <v>2</v>
      </c>
      <c r="RAU1219" s="244" t="s">
        <v>236</v>
      </c>
      <c r="RAV1219" s="245">
        <v>119</v>
      </c>
      <c r="RAW1219" s="246">
        <v>213</v>
      </c>
      <c r="RAX1219" s="247" t="e">
        <f>RAX1252+RAX1278+RAX1309+RAX1325+RAX1347+RAX1379+RAX1395+RAX1416+RAX1436+RAX1486+#REF!+RAX1502+#REF!+#REF!+#REF!</f>
        <v>#REF!</v>
      </c>
      <c r="RAY1219" s="241" t="s">
        <v>38</v>
      </c>
      <c r="RAZ1219" s="242" t="s">
        <v>25</v>
      </c>
      <c r="RBA1219" s="243">
        <v>7</v>
      </c>
      <c r="RBB1219" s="243">
        <v>2</v>
      </c>
      <c r="RBC1219" s="244" t="s">
        <v>236</v>
      </c>
      <c r="RBD1219" s="245">
        <v>119</v>
      </c>
      <c r="RBE1219" s="246">
        <v>213</v>
      </c>
      <c r="RBF1219" s="247" t="e">
        <f>RBF1252+RBF1278+RBF1309+RBF1325+RBF1347+RBF1379+RBF1395+RBF1416+RBF1436+RBF1486+#REF!+RBF1502+#REF!+#REF!+#REF!</f>
        <v>#REF!</v>
      </c>
      <c r="RBG1219" s="241" t="s">
        <v>38</v>
      </c>
      <c r="RBH1219" s="242" t="s">
        <v>25</v>
      </c>
      <c r="RBI1219" s="243">
        <v>7</v>
      </c>
      <c r="RBJ1219" s="243">
        <v>2</v>
      </c>
      <c r="RBK1219" s="244" t="s">
        <v>236</v>
      </c>
      <c r="RBL1219" s="245">
        <v>119</v>
      </c>
      <c r="RBM1219" s="246">
        <v>213</v>
      </c>
      <c r="RBN1219" s="247" t="e">
        <f>RBN1252+RBN1278+RBN1309+RBN1325+RBN1347+RBN1379+RBN1395+RBN1416+RBN1436+RBN1486+#REF!+RBN1502+#REF!+#REF!+#REF!</f>
        <v>#REF!</v>
      </c>
      <c r="RBO1219" s="241" t="s">
        <v>38</v>
      </c>
      <c r="RBP1219" s="242" t="s">
        <v>25</v>
      </c>
      <c r="RBQ1219" s="243">
        <v>7</v>
      </c>
      <c r="RBR1219" s="243">
        <v>2</v>
      </c>
      <c r="RBS1219" s="244" t="s">
        <v>236</v>
      </c>
      <c r="RBT1219" s="245">
        <v>119</v>
      </c>
      <c r="RBU1219" s="246">
        <v>213</v>
      </c>
      <c r="RBV1219" s="247" t="e">
        <f>RBV1252+RBV1278+RBV1309+RBV1325+RBV1347+RBV1379+RBV1395+RBV1416+RBV1436+RBV1486+#REF!+RBV1502+#REF!+#REF!+#REF!</f>
        <v>#REF!</v>
      </c>
      <c r="RBW1219" s="241" t="s">
        <v>38</v>
      </c>
      <c r="RBX1219" s="242" t="s">
        <v>25</v>
      </c>
      <c r="RBY1219" s="243">
        <v>7</v>
      </c>
      <c r="RBZ1219" s="243">
        <v>2</v>
      </c>
      <c r="RCA1219" s="244" t="s">
        <v>236</v>
      </c>
      <c r="RCB1219" s="245">
        <v>119</v>
      </c>
      <c r="RCC1219" s="246">
        <v>213</v>
      </c>
      <c r="RCD1219" s="247" t="e">
        <f>RCD1252+RCD1278+RCD1309+RCD1325+RCD1347+RCD1379+RCD1395+RCD1416+RCD1436+RCD1486+#REF!+RCD1502+#REF!+#REF!+#REF!</f>
        <v>#REF!</v>
      </c>
      <c r="RCE1219" s="241" t="s">
        <v>38</v>
      </c>
      <c r="RCF1219" s="242" t="s">
        <v>25</v>
      </c>
      <c r="RCG1219" s="243">
        <v>7</v>
      </c>
      <c r="RCH1219" s="243">
        <v>2</v>
      </c>
      <c r="RCI1219" s="244" t="s">
        <v>236</v>
      </c>
      <c r="RCJ1219" s="245">
        <v>119</v>
      </c>
      <c r="RCK1219" s="246">
        <v>213</v>
      </c>
      <c r="RCL1219" s="247" t="e">
        <f>RCL1252+RCL1278+RCL1309+RCL1325+RCL1347+RCL1379+RCL1395+RCL1416+RCL1436+RCL1486+#REF!+RCL1502+#REF!+#REF!+#REF!</f>
        <v>#REF!</v>
      </c>
      <c r="RCM1219" s="241" t="s">
        <v>38</v>
      </c>
      <c r="RCN1219" s="242" t="s">
        <v>25</v>
      </c>
      <c r="RCO1219" s="243">
        <v>7</v>
      </c>
      <c r="RCP1219" s="243">
        <v>2</v>
      </c>
      <c r="RCQ1219" s="244" t="s">
        <v>236</v>
      </c>
      <c r="RCR1219" s="245">
        <v>119</v>
      </c>
      <c r="RCS1219" s="246">
        <v>213</v>
      </c>
      <c r="RCT1219" s="247" t="e">
        <f>RCT1252+RCT1278+RCT1309+RCT1325+RCT1347+RCT1379+RCT1395+RCT1416+RCT1436+RCT1486+#REF!+RCT1502+#REF!+#REF!+#REF!</f>
        <v>#REF!</v>
      </c>
      <c r="RCU1219" s="241" t="s">
        <v>38</v>
      </c>
      <c r="RCV1219" s="242" t="s">
        <v>25</v>
      </c>
      <c r="RCW1219" s="243">
        <v>7</v>
      </c>
      <c r="RCX1219" s="243">
        <v>2</v>
      </c>
      <c r="RCY1219" s="244" t="s">
        <v>236</v>
      </c>
      <c r="RCZ1219" s="245">
        <v>119</v>
      </c>
      <c r="RDA1219" s="246">
        <v>213</v>
      </c>
      <c r="RDB1219" s="247" t="e">
        <f>RDB1252+RDB1278+RDB1309+RDB1325+RDB1347+RDB1379+RDB1395+RDB1416+RDB1436+RDB1486+#REF!+RDB1502+#REF!+#REF!+#REF!</f>
        <v>#REF!</v>
      </c>
      <c r="RDC1219" s="241" t="s">
        <v>38</v>
      </c>
      <c r="RDD1219" s="242" t="s">
        <v>25</v>
      </c>
      <c r="RDE1219" s="243">
        <v>7</v>
      </c>
      <c r="RDF1219" s="243">
        <v>2</v>
      </c>
      <c r="RDG1219" s="244" t="s">
        <v>236</v>
      </c>
      <c r="RDH1219" s="245">
        <v>119</v>
      </c>
      <c r="RDI1219" s="246">
        <v>213</v>
      </c>
      <c r="RDJ1219" s="247" t="e">
        <f>RDJ1252+RDJ1278+RDJ1309+RDJ1325+RDJ1347+RDJ1379+RDJ1395+RDJ1416+RDJ1436+RDJ1486+#REF!+RDJ1502+#REF!+#REF!+#REF!</f>
        <v>#REF!</v>
      </c>
      <c r="RDK1219" s="241" t="s">
        <v>38</v>
      </c>
      <c r="RDL1219" s="242" t="s">
        <v>25</v>
      </c>
      <c r="RDM1219" s="243">
        <v>7</v>
      </c>
      <c r="RDN1219" s="243">
        <v>2</v>
      </c>
      <c r="RDO1219" s="244" t="s">
        <v>236</v>
      </c>
      <c r="RDP1219" s="245">
        <v>119</v>
      </c>
      <c r="RDQ1219" s="246">
        <v>213</v>
      </c>
      <c r="RDR1219" s="247" t="e">
        <f>RDR1252+RDR1278+RDR1309+RDR1325+RDR1347+RDR1379+RDR1395+RDR1416+RDR1436+RDR1486+#REF!+RDR1502+#REF!+#REF!+#REF!</f>
        <v>#REF!</v>
      </c>
      <c r="RDS1219" s="241" t="s">
        <v>38</v>
      </c>
      <c r="RDT1219" s="242" t="s">
        <v>25</v>
      </c>
      <c r="RDU1219" s="243">
        <v>7</v>
      </c>
      <c r="RDV1219" s="243">
        <v>2</v>
      </c>
      <c r="RDW1219" s="244" t="s">
        <v>236</v>
      </c>
      <c r="RDX1219" s="245">
        <v>119</v>
      </c>
      <c r="RDY1219" s="246">
        <v>213</v>
      </c>
      <c r="RDZ1219" s="247" t="e">
        <f>RDZ1252+RDZ1278+RDZ1309+RDZ1325+RDZ1347+RDZ1379+RDZ1395+RDZ1416+RDZ1436+RDZ1486+#REF!+RDZ1502+#REF!+#REF!+#REF!</f>
        <v>#REF!</v>
      </c>
      <c r="REA1219" s="241" t="s">
        <v>38</v>
      </c>
      <c r="REB1219" s="242" t="s">
        <v>25</v>
      </c>
      <c r="REC1219" s="243">
        <v>7</v>
      </c>
      <c r="RED1219" s="243">
        <v>2</v>
      </c>
      <c r="REE1219" s="244" t="s">
        <v>236</v>
      </c>
      <c r="REF1219" s="245">
        <v>119</v>
      </c>
      <c r="REG1219" s="246">
        <v>213</v>
      </c>
      <c r="REH1219" s="247" t="e">
        <f>REH1252+REH1278+REH1309+REH1325+REH1347+REH1379+REH1395+REH1416+REH1436+REH1486+#REF!+REH1502+#REF!+#REF!+#REF!</f>
        <v>#REF!</v>
      </c>
      <c r="REI1219" s="241" t="s">
        <v>38</v>
      </c>
      <c r="REJ1219" s="242" t="s">
        <v>25</v>
      </c>
      <c r="REK1219" s="243">
        <v>7</v>
      </c>
      <c r="REL1219" s="243">
        <v>2</v>
      </c>
      <c r="REM1219" s="244" t="s">
        <v>236</v>
      </c>
      <c r="REN1219" s="245">
        <v>119</v>
      </c>
      <c r="REO1219" s="246">
        <v>213</v>
      </c>
      <c r="REP1219" s="247" t="e">
        <f>REP1252+REP1278+REP1309+REP1325+REP1347+REP1379+REP1395+REP1416+REP1436+REP1486+#REF!+REP1502+#REF!+#REF!+#REF!</f>
        <v>#REF!</v>
      </c>
      <c r="REQ1219" s="241" t="s">
        <v>38</v>
      </c>
      <c r="RER1219" s="242" t="s">
        <v>25</v>
      </c>
      <c r="RES1219" s="243">
        <v>7</v>
      </c>
      <c r="RET1219" s="243">
        <v>2</v>
      </c>
      <c r="REU1219" s="244" t="s">
        <v>236</v>
      </c>
      <c r="REV1219" s="245">
        <v>119</v>
      </c>
      <c r="REW1219" s="246">
        <v>213</v>
      </c>
      <c r="REX1219" s="247" t="e">
        <f>REX1252+REX1278+REX1309+REX1325+REX1347+REX1379+REX1395+REX1416+REX1436+REX1486+#REF!+REX1502+#REF!+#REF!+#REF!</f>
        <v>#REF!</v>
      </c>
      <c r="REY1219" s="241" t="s">
        <v>38</v>
      </c>
      <c r="REZ1219" s="242" t="s">
        <v>25</v>
      </c>
      <c r="RFA1219" s="243">
        <v>7</v>
      </c>
      <c r="RFB1219" s="243">
        <v>2</v>
      </c>
      <c r="RFC1219" s="244" t="s">
        <v>236</v>
      </c>
      <c r="RFD1219" s="245">
        <v>119</v>
      </c>
      <c r="RFE1219" s="246">
        <v>213</v>
      </c>
      <c r="RFF1219" s="247" t="e">
        <f>RFF1252+RFF1278+RFF1309+RFF1325+RFF1347+RFF1379+RFF1395+RFF1416+RFF1436+RFF1486+#REF!+RFF1502+#REF!+#REF!+#REF!</f>
        <v>#REF!</v>
      </c>
      <c r="RFG1219" s="241" t="s">
        <v>38</v>
      </c>
      <c r="RFH1219" s="242" t="s">
        <v>25</v>
      </c>
      <c r="RFI1219" s="243">
        <v>7</v>
      </c>
      <c r="RFJ1219" s="243">
        <v>2</v>
      </c>
      <c r="RFK1219" s="244" t="s">
        <v>236</v>
      </c>
      <c r="RFL1219" s="245">
        <v>119</v>
      </c>
      <c r="RFM1219" s="246">
        <v>213</v>
      </c>
      <c r="RFN1219" s="247" t="e">
        <f>RFN1252+RFN1278+RFN1309+RFN1325+RFN1347+RFN1379+RFN1395+RFN1416+RFN1436+RFN1486+#REF!+RFN1502+#REF!+#REF!+#REF!</f>
        <v>#REF!</v>
      </c>
      <c r="RFO1219" s="241" t="s">
        <v>38</v>
      </c>
      <c r="RFP1219" s="242" t="s">
        <v>25</v>
      </c>
      <c r="RFQ1219" s="243">
        <v>7</v>
      </c>
      <c r="RFR1219" s="243">
        <v>2</v>
      </c>
      <c r="RFS1219" s="244" t="s">
        <v>236</v>
      </c>
      <c r="RFT1219" s="245">
        <v>119</v>
      </c>
      <c r="RFU1219" s="246">
        <v>213</v>
      </c>
      <c r="RFV1219" s="247" t="e">
        <f>RFV1252+RFV1278+RFV1309+RFV1325+RFV1347+RFV1379+RFV1395+RFV1416+RFV1436+RFV1486+#REF!+RFV1502+#REF!+#REF!+#REF!</f>
        <v>#REF!</v>
      </c>
      <c r="RFW1219" s="241" t="s">
        <v>38</v>
      </c>
      <c r="RFX1219" s="242" t="s">
        <v>25</v>
      </c>
      <c r="RFY1219" s="243">
        <v>7</v>
      </c>
      <c r="RFZ1219" s="243">
        <v>2</v>
      </c>
      <c r="RGA1219" s="244" t="s">
        <v>236</v>
      </c>
      <c r="RGB1219" s="245">
        <v>119</v>
      </c>
      <c r="RGC1219" s="246">
        <v>213</v>
      </c>
      <c r="RGD1219" s="247" t="e">
        <f>RGD1252+RGD1278+RGD1309+RGD1325+RGD1347+RGD1379+RGD1395+RGD1416+RGD1436+RGD1486+#REF!+RGD1502+#REF!+#REF!+#REF!</f>
        <v>#REF!</v>
      </c>
      <c r="RGE1219" s="241" t="s">
        <v>38</v>
      </c>
      <c r="RGF1219" s="242" t="s">
        <v>25</v>
      </c>
      <c r="RGG1219" s="243">
        <v>7</v>
      </c>
      <c r="RGH1219" s="243">
        <v>2</v>
      </c>
      <c r="RGI1219" s="244" t="s">
        <v>236</v>
      </c>
      <c r="RGJ1219" s="245">
        <v>119</v>
      </c>
      <c r="RGK1219" s="246">
        <v>213</v>
      </c>
      <c r="RGL1219" s="247" t="e">
        <f>RGL1252+RGL1278+RGL1309+RGL1325+RGL1347+RGL1379+RGL1395+RGL1416+RGL1436+RGL1486+#REF!+RGL1502+#REF!+#REF!+#REF!</f>
        <v>#REF!</v>
      </c>
      <c r="RGM1219" s="241" t="s">
        <v>38</v>
      </c>
      <c r="RGN1219" s="242" t="s">
        <v>25</v>
      </c>
      <c r="RGO1219" s="243">
        <v>7</v>
      </c>
      <c r="RGP1219" s="243">
        <v>2</v>
      </c>
      <c r="RGQ1219" s="244" t="s">
        <v>236</v>
      </c>
      <c r="RGR1219" s="245">
        <v>119</v>
      </c>
      <c r="RGS1219" s="246">
        <v>213</v>
      </c>
      <c r="RGT1219" s="247" t="e">
        <f>RGT1252+RGT1278+RGT1309+RGT1325+RGT1347+RGT1379+RGT1395+RGT1416+RGT1436+RGT1486+#REF!+RGT1502+#REF!+#REF!+#REF!</f>
        <v>#REF!</v>
      </c>
      <c r="RGU1219" s="241" t="s">
        <v>38</v>
      </c>
      <c r="RGV1219" s="242" t="s">
        <v>25</v>
      </c>
      <c r="RGW1219" s="243">
        <v>7</v>
      </c>
      <c r="RGX1219" s="243">
        <v>2</v>
      </c>
      <c r="RGY1219" s="244" t="s">
        <v>236</v>
      </c>
      <c r="RGZ1219" s="245">
        <v>119</v>
      </c>
      <c r="RHA1219" s="246">
        <v>213</v>
      </c>
      <c r="RHB1219" s="247" t="e">
        <f>RHB1252+RHB1278+RHB1309+RHB1325+RHB1347+RHB1379+RHB1395+RHB1416+RHB1436+RHB1486+#REF!+RHB1502+#REF!+#REF!+#REF!</f>
        <v>#REF!</v>
      </c>
      <c r="RHC1219" s="241" t="s">
        <v>38</v>
      </c>
      <c r="RHD1219" s="242" t="s">
        <v>25</v>
      </c>
      <c r="RHE1219" s="243">
        <v>7</v>
      </c>
      <c r="RHF1219" s="243">
        <v>2</v>
      </c>
      <c r="RHG1219" s="244" t="s">
        <v>236</v>
      </c>
      <c r="RHH1219" s="245">
        <v>119</v>
      </c>
      <c r="RHI1219" s="246">
        <v>213</v>
      </c>
      <c r="RHJ1219" s="247" t="e">
        <f>RHJ1252+RHJ1278+RHJ1309+RHJ1325+RHJ1347+RHJ1379+RHJ1395+RHJ1416+RHJ1436+RHJ1486+#REF!+RHJ1502+#REF!+#REF!+#REF!</f>
        <v>#REF!</v>
      </c>
      <c r="RHK1219" s="241" t="s">
        <v>38</v>
      </c>
      <c r="RHL1219" s="242" t="s">
        <v>25</v>
      </c>
      <c r="RHM1219" s="243">
        <v>7</v>
      </c>
      <c r="RHN1219" s="243">
        <v>2</v>
      </c>
      <c r="RHO1219" s="244" t="s">
        <v>236</v>
      </c>
      <c r="RHP1219" s="245">
        <v>119</v>
      </c>
      <c r="RHQ1219" s="246">
        <v>213</v>
      </c>
      <c r="RHR1219" s="247" t="e">
        <f>RHR1252+RHR1278+RHR1309+RHR1325+RHR1347+RHR1379+RHR1395+RHR1416+RHR1436+RHR1486+#REF!+RHR1502+#REF!+#REF!+#REF!</f>
        <v>#REF!</v>
      </c>
      <c r="RHS1219" s="241" t="s">
        <v>38</v>
      </c>
      <c r="RHT1219" s="242" t="s">
        <v>25</v>
      </c>
      <c r="RHU1219" s="243">
        <v>7</v>
      </c>
      <c r="RHV1219" s="243">
        <v>2</v>
      </c>
      <c r="RHW1219" s="244" t="s">
        <v>236</v>
      </c>
      <c r="RHX1219" s="245">
        <v>119</v>
      </c>
      <c r="RHY1219" s="246">
        <v>213</v>
      </c>
      <c r="RHZ1219" s="247" t="e">
        <f>RHZ1252+RHZ1278+RHZ1309+RHZ1325+RHZ1347+RHZ1379+RHZ1395+RHZ1416+RHZ1436+RHZ1486+#REF!+RHZ1502+#REF!+#REF!+#REF!</f>
        <v>#REF!</v>
      </c>
      <c r="RIA1219" s="241" t="s">
        <v>38</v>
      </c>
      <c r="RIB1219" s="242" t="s">
        <v>25</v>
      </c>
      <c r="RIC1219" s="243">
        <v>7</v>
      </c>
      <c r="RID1219" s="243">
        <v>2</v>
      </c>
      <c r="RIE1219" s="244" t="s">
        <v>236</v>
      </c>
      <c r="RIF1219" s="245">
        <v>119</v>
      </c>
      <c r="RIG1219" s="246">
        <v>213</v>
      </c>
      <c r="RIH1219" s="247" t="e">
        <f>RIH1252+RIH1278+RIH1309+RIH1325+RIH1347+RIH1379+RIH1395+RIH1416+RIH1436+RIH1486+#REF!+RIH1502+#REF!+#REF!+#REF!</f>
        <v>#REF!</v>
      </c>
      <c r="RII1219" s="241" t="s">
        <v>38</v>
      </c>
      <c r="RIJ1219" s="242" t="s">
        <v>25</v>
      </c>
      <c r="RIK1219" s="243">
        <v>7</v>
      </c>
      <c r="RIL1219" s="243">
        <v>2</v>
      </c>
      <c r="RIM1219" s="244" t="s">
        <v>236</v>
      </c>
      <c r="RIN1219" s="245">
        <v>119</v>
      </c>
      <c r="RIO1219" s="246">
        <v>213</v>
      </c>
      <c r="RIP1219" s="247" t="e">
        <f>RIP1252+RIP1278+RIP1309+RIP1325+RIP1347+RIP1379+RIP1395+RIP1416+RIP1436+RIP1486+#REF!+RIP1502+#REF!+#REF!+#REF!</f>
        <v>#REF!</v>
      </c>
      <c r="RIQ1219" s="241" t="s">
        <v>38</v>
      </c>
      <c r="RIR1219" s="242" t="s">
        <v>25</v>
      </c>
      <c r="RIS1219" s="243">
        <v>7</v>
      </c>
      <c r="RIT1219" s="243">
        <v>2</v>
      </c>
      <c r="RIU1219" s="244" t="s">
        <v>236</v>
      </c>
      <c r="RIV1219" s="245">
        <v>119</v>
      </c>
      <c r="RIW1219" s="246">
        <v>213</v>
      </c>
      <c r="RIX1219" s="247" t="e">
        <f>RIX1252+RIX1278+RIX1309+RIX1325+RIX1347+RIX1379+RIX1395+RIX1416+RIX1436+RIX1486+#REF!+RIX1502+#REF!+#REF!+#REF!</f>
        <v>#REF!</v>
      </c>
      <c r="RIY1219" s="241" t="s">
        <v>38</v>
      </c>
      <c r="RIZ1219" s="242" t="s">
        <v>25</v>
      </c>
      <c r="RJA1219" s="243">
        <v>7</v>
      </c>
      <c r="RJB1219" s="243">
        <v>2</v>
      </c>
      <c r="RJC1219" s="244" t="s">
        <v>236</v>
      </c>
      <c r="RJD1219" s="245">
        <v>119</v>
      </c>
      <c r="RJE1219" s="246">
        <v>213</v>
      </c>
      <c r="RJF1219" s="247" t="e">
        <f>RJF1252+RJF1278+RJF1309+RJF1325+RJF1347+RJF1379+RJF1395+RJF1416+RJF1436+RJF1486+#REF!+RJF1502+#REF!+#REF!+#REF!</f>
        <v>#REF!</v>
      </c>
      <c r="RJG1219" s="241" t="s">
        <v>38</v>
      </c>
      <c r="RJH1219" s="242" t="s">
        <v>25</v>
      </c>
      <c r="RJI1219" s="243">
        <v>7</v>
      </c>
      <c r="RJJ1219" s="243">
        <v>2</v>
      </c>
      <c r="RJK1219" s="244" t="s">
        <v>236</v>
      </c>
      <c r="RJL1219" s="245">
        <v>119</v>
      </c>
      <c r="RJM1219" s="246">
        <v>213</v>
      </c>
      <c r="RJN1219" s="247" t="e">
        <f>RJN1252+RJN1278+RJN1309+RJN1325+RJN1347+RJN1379+RJN1395+RJN1416+RJN1436+RJN1486+#REF!+RJN1502+#REF!+#REF!+#REF!</f>
        <v>#REF!</v>
      </c>
      <c r="RJO1219" s="241" t="s">
        <v>38</v>
      </c>
      <c r="RJP1219" s="242" t="s">
        <v>25</v>
      </c>
      <c r="RJQ1219" s="243">
        <v>7</v>
      </c>
      <c r="RJR1219" s="243">
        <v>2</v>
      </c>
      <c r="RJS1219" s="244" t="s">
        <v>236</v>
      </c>
      <c r="RJT1219" s="245">
        <v>119</v>
      </c>
      <c r="RJU1219" s="246">
        <v>213</v>
      </c>
      <c r="RJV1219" s="247" t="e">
        <f>RJV1252+RJV1278+RJV1309+RJV1325+RJV1347+RJV1379+RJV1395+RJV1416+RJV1436+RJV1486+#REF!+RJV1502+#REF!+#REF!+#REF!</f>
        <v>#REF!</v>
      </c>
      <c r="RJW1219" s="241" t="s">
        <v>38</v>
      </c>
      <c r="RJX1219" s="242" t="s">
        <v>25</v>
      </c>
      <c r="RJY1219" s="243">
        <v>7</v>
      </c>
      <c r="RJZ1219" s="243">
        <v>2</v>
      </c>
      <c r="RKA1219" s="244" t="s">
        <v>236</v>
      </c>
      <c r="RKB1219" s="245">
        <v>119</v>
      </c>
      <c r="RKC1219" s="246">
        <v>213</v>
      </c>
      <c r="RKD1219" s="247" t="e">
        <f>RKD1252+RKD1278+RKD1309+RKD1325+RKD1347+RKD1379+RKD1395+RKD1416+RKD1436+RKD1486+#REF!+RKD1502+#REF!+#REF!+#REF!</f>
        <v>#REF!</v>
      </c>
      <c r="RKE1219" s="241" t="s">
        <v>38</v>
      </c>
      <c r="RKF1219" s="242" t="s">
        <v>25</v>
      </c>
      <c r="RKG1219" s="243">
        <v>7</v>
      </c>
      <c r="RKH1219" s="243">
        <v>2</v>
      </c>
      <c r="RKI1219" s="244" t="s">
        <v>236</v>
      </c>
      <c r="RKJ1219" s="245">
        <v>119</v>
      </c>
      <c r="RKK1219" s="246">
        <v>213</v>
      </c>
      <c r="RKL1219" s="247" t="e">
        <f>RKL1252+RKL1278+RKL1309+RKL1325+RKL1347+RKL1379+RKL1395+RKL1416+RKL1436+RKL1486+#REF!+RKL1502+#REF!+#REF!+#REF!</f>
        <v>#REF!</v>
      </c>
      <c r="RKM1219" s="241" t="s">
        <v>38</v>
      </c>
      <c r="RKN1219" s="242" t="s">
        <v>25</v>
      </c>
      <c r="RKO1219" s="243">
        <v>7</v>
      </c>
      <c r="RKP1219" s="243">
        <v>2</v>
      </c>
      <c r="RKQ1219" s="244" t="s">
        <v>236</v>
      </c>
      <c r="RKR1219" s="245">
        <v>119</v>
      </c>
      <c r="RKS1219" s="246">
        <v>213</v>
      </c>
      <c r="RKT1219" s="247" t="e">
        <f>RKT1252+RKT1278+RKT1309+RKT1325+RKT1347+RKT1379+RKT1395+RKT1416+RKT1436+RKT1486+#REF!+RKT1502+#REF!+#REF!+#REF!</f>
        <v>#REF!</v>
      </c>
      <c r="RKU1219" s="241" t="s">
        <v>38</v>
      </c>
      <c r="RKV1219" s="242" t="s">
        <v>25</v>
      </c>
      <c r="RKW1219" s="243">
        <v>7</v>
      </c>
      <c r="RKX1219" s="243">
        <v>2</v>
      </c>
      <c r="RKY1219" s="244" t="s">
        <v>236</v>
      </c>
      <c r="RKZ1219" s="245">
        <v>119</v>
      </c>
      <c r="RLA1219" s="246">
        <v>213</v>
      </c>
      <c r="RLB1219" s="247" t="e">
        <f>RLB1252+RLB1278+RLB1309+RLB1325+RLB1347+RLB1379+RLB1395+RLB1416+RLB1436+RLB1486+#REF!+RLB1502+#REF!+#REF!+#REF!</f>
        <v>#REF!</v>
      </c>
      <c r="RLC1219" s="241" t="s">
        <v>38</v>
      </c>
      <c r="RLD1219" s="242" t="s">
        <v>25</v>
      </c>
      <c r="RLE1219" s="243">
        <v>7</v>
      </c>
      <c r="RLF1219" s="243">
        <v>2</v>
      </c>
      <c r="RLG1219" s="244" t="s">
        <v>236</v>
      </c>
      <c r="RLH1219" s="245">
        <v>119</v>
      </c>
      <c r="RLI1219" s="246">
        <v>213</v>
      </c>
      <c r="RLJ1219" s="247" t="e">
        <f>RLJ1252+RLJ1278+RLJ1309+RLJ1325+RLJ1347+RLJ1379+RLJ1395+RLJ1416+RLJ1436+RLJ1486+#REF!+RLJ1502+#REF!+#REF!+#REF!</f>
        <v>#REF!</v>
      </c>
      <c r="RLK1219" s="241" t="s">
        <v>38</v>
      </c>
      <c r="RLL1219" s="242" t="s">
        <v>25</v>
      </c>
      <c r="RLM1219" s="243">
        <v>7</v>
      </c>
      <c r="RLN1219" s="243">
        <v>2</v>
      </c>
      <c r="RLO1219" s="244" t="s">
        <v>236</v>
      </c>
      <c r="RLP1219" s="245">
        <v>119</v>
      </c>
      <c r="RLQ1219" s="246">
        <v>213</v>
      </c>
      <c r="RLR1219" s="247" t="e">
        <f>RLR1252+RLR1278+RLR1309+RLR1325+RLR1347+RLR1379+RLR1395+RLR1416+RLR1436+RLR1486+#REF!+RLR1502+#REF!+#REF!+#REF!</f>
        <v>#REF!</v>
      </c>
      <c r="RLS1219" s="241" t="s">
        <v>38</v>
      </c>
      <c r="RLT1219" s="242" t="s">
        <v>25</v>
      </c>
      <c r="RLU1219" s="243">
        <v>7</v>
      </c>
      <c r="RLV1219" s="243">
        <v>2</v>
      </c>
      <c r="RLW1219" s="244" t="s">
        <v>236</v>
      </c>
      <c r="RLX1219" s="245">
        <v>119</v>
      </c>
      <c r="RLY1219" s="246">
        <v>213</v>
      </c>
      <c r="RLZ1219" s="247" t="e">
        <f>RLZ1252+RLZ1278+RLZ1309+RLZ1325+RLZ1347+RLZ1379+RLZ1395+RLZ1416+RLZ1436+RLZ1486+#REF!+RLZ1502+#REF!+#REF!+#REF!</f>
        <v>#REF!</v>
      </c>
      <c r="RMA1219" s="241" t="s">
        <v>38</v>
      </c>
      <c r="RMB1219" s="242" t="s">
        <v>25</v>
      </c>
      <c r="RMC1219" s="243">
        <v>7</v>
      </c>
      <c r="RMD1219" s="243">
        <v>2</v>
      </c>
      <c r="RME1219" s="244" t="s">
        <v>236</v>
      </c>
      <c r="RMF1219" s="245">
        <v>119</v>
      </c>
      <c r="RMG1219" s="246">
        <v>213</v>
      </c>
      <c r="RMH1219" s="247" t="e">
        <f>RMH1252+RMH1278+RMH1309+RMH1325+RMH1347+RMH1379+RMH1395+RMH1416+RMH1436+RMH1486+#REF!+RMH1502+#REF!+#REF!+#REF!</f>
        <v>#REF!</v>
      </c>
      <c r="RMI1219" s="241" t="s">
        <v>38</v>
      </c>
      <c r="RMJ1219" s="242" t="s">
        <v>25</v>
      </c>
      <c r="RMK1219" s="243">
        <v>7</v>
      </c>
      <c r="RML1219" s="243">
        <v>2</v>
      </c>
      <c r="RMM1219" s="244" t="s">
        <v>236</v>
      </c>
      <c r="RMN1219" s="245">
        <v>119</v>
      </c>
      <c r="RMO1219" s="246">
        <v>213</v>
      </c>
      <c r="RMP1219" s="247" t="e">
        <f>RMP1252+RMP1278+RMP1309+RMP1325+RMP1347+RMP1379+RMP1395+RMP1416+RMP1436+RMP1486+#REF!+RMP1502+#REF!+#REF!+#REF!</f>
        <v>#REF!</v>
      </c>
      <c r="RMQ1219" s="241" t="s">
        <v>38</v>
      </c>
      <c r="RMR1219" s="242" t="s">
        <v>25</v>
      </c>
      <c r="RMS1219" s="243">
        <v>7</v>
      </c>
      <c r="RMT1219" s="243">
        <v>2</v>
      </c>
      <c r="RMU1219" s="244" t="s">
        <v>236</v>
      </c>
      <c r="RMV1219" s="245">
        <v>119</v>
      </c>
      <c r="RMW1219" s="246">
        <v>213</v>
      </c>
      <c r="RMX1219" s="247" t="e">
        <f>RMX1252+RMX1278+RMX1309+RMX1325+RMX1347+RMX1379+RMX1395+RMX1416+RMX1436+RMX1486+#REF!+RMX1502+#REF!+#REF!+#REF!</f>
        <v>#REF!</v>
      </c>
      <c r="RMY1219" s="241" t="s">
        <v>38</v>
      </c>
      <c r="RMZ1219" s="242" t="s">
        <v>25</v>
      </c>
      <c r="RNA1219" s="243">
        <v>7</v>
      </c>
      <c r="RNB1219" s="243">
        <v>2</v>
      </c>
      <c r="RNC1219" s="244" t="s">
        <v>236</v>
      </c>
      <c r="RND1219" s="245">
        <v>119</v>
      </c>
      <c r="RNE1219" s="246">
        <v>213</v>
      </c>
      <c r="RNF1219" s="247" t="e">
        <f>RNF1252+RNF1278+RNF1309+RNF1325+RNF1347+RNF1379+RNF1395+RNF1416+RNF1436+RNF1486+#REF!+RNF1502+#REF!+#REF!+#REF!</f>
        <v>#REF!</v>
      </c>
      <c r="RNG1219" s="241" t="s">
        <v>38</v>
      </c>
      <c r="RNH1219" s="242" t="s">
        <v>25</v>
      </c>
      <c r="RNI1219" s="243">
        <v>7</v>
      </c>
      <c r="RNJ1219" s="243">
        <v>2</v>
      </c>
      <c r="RNK1219" s="244" t="s">
        <v>236</v>
      </c>
      <c r="RNL1219" s="245">
        <v>119</v>
      </c>
      <c r="RNM1219" s="246">
        <v>213</v>
      </c>
      <c r="RNN1219" s="247" t="e">
        <f>RNN1252+RNN1278+RNN1309+RNN1325+RNN1347+RNN1379+RNN1395+RNN1416+RNN1436+RNN1486+#REF!+RNN1502+#REF!+#REF!+#REF!</f>
        <v>#REF!</v>
      </c>
      <c r="RNO1219" s="241" t="s">
        <v>38</v>
      </c>
      <c r="RNP1219" s="242" t="s">
        <v>25</v>
      </c>
      <c r="RNQ1219" s="243">
        <v>7</v>
      </c>
      <c r="RNR1219" s="243">
        <v>2</v>
      </c>
      <c r="RNS1219" s="244" t="s">
        <v>236</v>
      </c>
      <c r="RNT1219" s="245">
        <v>119</v>
      </c>
      <c r="RNU1219" s="246">
        <v>213</v>
      </c>
      <c r="RNV1219" s="247" t="e">
        <f>RNV1252+RNV1278+RNV1309+RNV1325+RNV1347+RNV1379+RNV1395+RNV1416+RNV1436+RNV1486+#REF!+RNV1502+#REF!+#REF!+#REF!</f>
        <v>#REF!</v>
      </c>
      <c r="RNW1219" s="241" t="s">
        <v>38</v>
      </c>
      <c r="RNX1219" s="242" t="s">
        <v>25</v>
      </c>
      <c r="RNY1219" s="243">
        <v>7</v>
      </c>
      <c r="RNZ1219" s="243">
        <v>2</v>
      </c>
      <c r="ROA1219" s="244" t="s">
        <v>236</v>
      </c>
      <c r="ROB1219" s="245">
        <v>119</v>
      </c>
      <c r="ROC1219" s="246">
        <v>213</v>
      </c>
      <c r="ROD1219" s="247" t="e">
        <f>ROD1252+ROD1278+ROD1309+ROD1325+ROD1347+ROD1379+ROD1395+ROD1416+ROD1436+ROD1486+#REF!+ROD1502+#REF!+#REF!+#REF!</f>
        <v>#REF!</v>
      </c>
      <c r="ROE1219" s="241" t="s">
        <v>38</v>
      </c>
      <c r="ROF1219" s="242" t="s">
        <v>25</v>
      </c>
      <c r="ROG1219" s="243">
        <v>7</v>
      </c>
      <c r="ROH1219" s="243">
        <v>2</v>
      </c>
      <c r="ROI1219" s="244" t="s">
        <v>236</v>
      </c>
      <c r="ROJ1219" s="245">
        <v>119</v>
      </c>
      <c r="ROK1219" s="246">
        <v>213</v>
      </c>
      <c r="ROL1219" s="247" t="e">
        <f>ROL1252+ROL1278+ROL1309+ROL1325+ROL1347+ROL1379+ROL1395+ROL1416+ROL1436+ROL1486+#REF!+ROL1502+#REF!+#REF!+#REF!</f>
        <v>#REF!</v>
      </c>
      <c r="ROM1219" s="241" t="s">
        <v>38</v>
      </c>
      <c r="RON1219" s="242" t="s">
        <v>25</v>
      </c>
      <c r="ROO1219" s="243">
        <v>7</v>
      </c>
      <c r="ROP1219" s="243">
        <v>2</v>
      </c>
      <c r="ROQ1219" s="244" t="s">
        <v>236</v>
      </c>
      <c r="ROR1219" s="245">
        <v>119</v>
      </c>
      <c r="ROS1219" s="246">
        <v>213</v>
      </c>
      <c r="ROT1219" s="247" t="e">
        <f>ROT1252+ROT1278+ROT1309+ROT1325+ROT1347+ROT1379+ROT1395+ROT1416+ROT1436+ROT1486+#REF!+ROT1502+#REF!+#REF!+#REF!</f>
        <v>#REF!</v>
      </c>
      <c r="ROU1219" s="241" t="s">
        <v>38</v>
      </c>
      <c r="ROV1219" s="242" t="s">
        <v>25</v>
      </c>
      <c r="ROW1219" s="243">
        <v>7</v>
      </c>
      <c r="ROX1219" s="243">
        <v>2</v>
      </c>
      <c r="ROY1219" s="244" t="s">
        <v>236</v>
      </c>
      <c r="ROZ1219" s="245">
        <v>119</v>
      </c>
      <c r="RPA1219" s="246">
        <v>213</v>
      </c>
      <c r="RPB1219" s="247" t="e">
        <f>RPB1252+RPB1278+RPB1309+RPB1325+RPB1347+RPB1379+RPB1395+RPB1416+RPB1436+RPB1486+#REF!+RPB1502+#REF!+#REF!+#REF!</f>
        <v>#REF!</v>
      </c>
      <c r="RPC1219" s="241" t="s">
        <v>38</v>
      </c>
      <c r="RPD1219" s="242" t="s">
        <v>25</v>
      </c>
      <c r="RPE1219" s="243">
        <v>7</v>
      </c>
      <c r="RPF1219" s="243">
        <v>2</v>
      </c>
      <c r="RPG1219" s="244" t="s">
        <v>236</v>
      </c>
      <c r="RPH1219" s="245">
        <v>119</v>
      </c>
      <c r="RPI1219" s="246">
        <v>213</v>
      </c>
      <c r="RPJ1219" s="247" t="e">
        <f>RPJ1252+RPJ1278+RPJ1309+RPJ1325+RPJ1347+RPJ1379+RPJ1395+RPJ1416+RPJ1436+RPJ1486+#REF!+RPJ1502+#REF!+#REF!+#REF!</f>
        <v>#REF!</v>
      </c>
      <c r="RPK1219" s="241" t="s">
        <v>38</v>
      </c>
      <c r="RPL1219" s="242" t="s">
        <v>25</v>
      </c>
      <c r="RPM1219" s="243">
        <v>7</v>
      </c>
      <c r="RPN1219" s="243">
        <v>2</v>
      </c>
      <c r="RPO1219" s="244" t="s">
        <v>236</v>
      </c>
      <c r="RPP1219" s="245">
        <v>119</v>
      </c>
      <c r="RPQ1219" s="246">
        <v>213</v>
      </c>
      <c r="RPR1219" s="247" t="e">
        <f>RPR1252+RPR1278+RPR1309+RPR1325+RPR1347+RPR1379+RPR1395+RPR1416+RPR1436+RPR1486+#REF!+RPR1502+#REF!+#REF!+#REF!</f>
        <v>#REF!</v>
      </c>
      <c r="RPS1219" s="241" t="s">
        <v>38</v>
      </c>
      <c r="RPT1219" s="242" t="s">
        <v>25</v>
      </c>
      <c r="RPU1219" s="243">
        <v>7</v>
      </c>
      <c r="RPV1219" s="243">
        <v>2</v>
      </c>
      <c r="RPW1219" s="244" t="s">
        <v>236</v>
      </c>
      <c r="RPX1219" s="245">
        <v>119</v>
      </c>
      <c r="RPY1219" s="246">
        <v>213</v>
      </c>
      <c r="RPZ1219" s="247" t="e">
        <f>RPZ1252+RPZ1278+RPZ1309+RPZ1325+RPZ1347+RPZ1379+RPZ1395+RPZ1416+RPZ1436+RPZ1486+#REF!+RPZ1502+#REF!+#REF!+#REF!</f>
        <v>#REF!</v>
      </c>
      <c r="RQA1219" s="241" t="s">
        <v>38</v>
      </c>
      <c r="RQB1219" s="242" t="s">
        <v>25</v>
      </c>
      <c r="RQC1219" s="243">
        <v>7</v>
      </c>
      <c r="RQD1219" s="243">
        <v>2</v>
      </c>
      <c r="RQE1219" s="244" t="s">
        <v>236</v>
      </c>
      <c r="RQF1219" s="245">
        <v>119</v>
      </c>
      <c r="RQG1219" s="246">
        <v>213</v>
      </c>
      <c r="RQH1219" s="247" t="e">
        <f>RQH1252+RQH1278+RQH1309+RQH1325+RQH1347+RQH1379+RQH1395+RQH1416+RQH1436+RQH1486+#REF!+RQH1502+#REF!+#REF!+#REF!</f>
        <v>#REF!</v>
      </c>
      <c r="RQI1219" s="241" t="s">
        <v>38</v>
      </c>
      <c r="RQJ1219" s="242" t="s">
        <v>25</v>
      </c>
      <c r="RQK1219" s="243">
        <v>7</v>
      </c>
      <c r="RQL1219" s="243">
        <v>2</v>
      </c>
      <c r="RQM1219" s="244" t="s">
        <v>236</v>
      </c>
      <c r="RQN1219" s="245">
        <v>119</v>
      </c>
      <c r="RQO1219" s="246">
        <v>213</v>
      </c>
      <c r="RQP1219" s="247" t="e">
        <f>RQP1252+RQP1278+RQP1309+RQP1325+RQP1347+RQP1379+RQP1395+RQP1416+RQP1436+RQP1486+#REF!+RQP1502+#REF!+#REF!+#REF!</f>
        <v>#REF!</v>
      </c>
      <c r="RQQ1219" s="241" t="s">
        <v>38</v>
      </c>
      <c r="RQR1219" s="242" t="s">
        <v>25</v>
      </c>
      <c r="RQS1219" s="243">
        <v>7</v>
      </c>
      <c r="RQT1219" s="243">
        <v>2</v>
      </c>
      <c r="RQU1219" s="244" t="s">
        <v>236</v>
      </c>
      <c r="RQV1219" s="245">
        <v>119</v>
      </c>
      <c r="RQW1219" s="246">
        <v>213</v>
      </c>
      <c r="RQX1219" s="247" t="e">
        <f>RQX1252+RQX1278+RQX1309+RQX1325+RQX1347+RQX1379+RQX1395+RQX1416+RQX1436+RQX1486+#REF!+RQX1502+#REF!+#REF!+#REF!</f>
        <v>#REF!</v>
      </c>
      <c r="RQY1219" s="241" t="s">
        <v>38</v>
      </c>
      <c r="RQZ1219" s="242" t="s">
        <v>25</v>
      </c>
      <c r="RRA1219" s="243">
        <v>7</v>
      </c>
      <c r="RRB1219" s="243">
        <v>2</v>
      </c>
      <c r="RRC1219" s="244" t="s">
        <v>236</v>
      </c>
      <c r="RRD1219" s="245">
        <v>119</v>
      </c>
      <c r="RRE1219" s="246">
        <v>213</v>
      </c>
      <c r="RRF1219" s="247" t="e">
        <f>RRF1252+RRF1278+RRF1309+RRF1325+RRF1347+RRF1379+RRF1395+RRF1416+RRF1436+RRF1486+#REF!+RRF1502+#REF!+#REF!+#REF!</f>
        <v>#REF!</v>
      </c>
      <c r="RRG1219" s="241" t="s">
        <v>38</v>
      </c>
      <c r="RRH1219" s="242" t="s">
        <v>25</v>
      </c>
      <c r="RRI1219" s="243">
        <v>7</v>
      </c>
      <c r="RRJ1219" s="243">
        <v>2</v>
      </c>
      <c r="RRK1219" s="244" t="s">
        <v>236</v>
      </c>
      <c r="RRL1219" s="245">
        <v>119</v>
      </c>
      <c r="RRM1219" s="246">
        <v>213</v>
      </c>
      <c r="RRN1219" s="247" t="e">
        <f>RRN1252+RRN1278+RRN1309+RRN1325+RRN1347+RRN1379+RRN1395+RRN1416+RRN1436+RRN1486+#REF!+RRN1502+#REF!+#REF!+#REF!</f>
        <v>#REF!</v>
      </c>
      <c r="RRO1219" s="241" t="s">
        <v>38</v>
      </c>
      <c r="RRP1219" s="242" t="s">
        <v>25</v>
      </c>
      <c r="RRQ1219" s="243">
        <v>7</v>
      </c>
      <c r="RRR1219" s="243">
        <v>2</v>
      </c>
      <c r="RRS1219" s="244" t="s">
        <v>236</v>
      </c>
      <c r="RRT1219" s="245">
        <v>119</v>
      </c>
      <c r="RRU1219" s="246">
        <v>213</v>
      </c>
      <c r="RRV1219" s="247" t="e">
        <f>RRV1252+RRV1278+RRV1309+RRV1325+RRV1347+RRV1379+RRV1395+RRV1416+RRV1436+RRV1486+#REF!+RRV1502+#REF!+#REF!+#REF!</f>
        <v>#REF!</v>
      </c>
      <c r="RRW1219" s="241" t="s">
        <v>38</v>
      </c>
      <c r="RRX1219" s="242" t="s">
        <v>25</v>
      </c>
      <c r="RRY1219" s="243">
        <v>7</v>
      </c>
      <c r="RRZ1219" s="243">
        <v>2</v>
      </c>
      <c r="RSA1219" s="244" t="s">
        <v>236</v>
      </c>
      <c r="RSB1219" s="245">
        <v>119</v>
      </c>
      <c r="RSC1219" s="246">
        <v>213</v>
      </c>
      <c r="RSD1219" s="247" t="e">
        <f>RSD1252+RSD1278+RSD1309+RSD1325+RSD1347+RSD1379+RSD1395+RSD1416+RSD1436+RSD1486+#REF!+RSD1502+#REF!+#REF!+#REF!</f>
        <v>#REF!</v>
      </c>
      <c r="RSE1219" s="241" t="s">
        <v>38</v>
      </c>
      <c r="RSF1219" s="242" t="s">
        <v>25</v>
      </c>
      <c r="RSG1219" s="243">
        <v>7</v>
      </c>
      <c r="RSH1219" s="243">
        <v>2</v>
      </c>
      <c r="RSI1219" s="244" t="s">
        <v>236</v>
      </c>
      <c r="RSJ1219" s="245">
        <v>119</v>
      </c>
      <c r="RSK1219" s="246">
        <v>213</v>
      </c>
      <c r="RSL1219" s="247" t="e">
        <f>RSL1252+RSL1278+RSL1309+RSL1325+RSL1347+RSL1379+RSL1395+RSL1416+RSL1436+RSL1486+#REF!+RSL1502+#REF!+#REF!+#REF!</f>
        <v>#REF!</v>
      </c>
      <c r="RSM1219" s="241" t="s">
        <v>38</v>
      </c>
      <c r="RSN1219" s="242" t="s">
        <v>25</v>
      </c>
      <c r="RSO1219" s="243">
        <v>7</v>
      </c>
      <c r="RSP1219" s="243">
        <v>2</v>
      </c>
      <c r="RSQ1219" s="244" t="s">
        <v>236</v>
      </c>
      <c r="RSR1219" s="245">
        <v>119</v>
      </c>
      <c r="RSS1219" s="246">
        <v>213</v>
      </c>
      <c r="RST1219" s="247" t="e">
        <f>RST1252+RST1278+RST1309+RST1325+RST1347+RST1379+RST1395+RST1416+RST1436+RST1486+#REF!+RST1502+#REF!+#REF!+#REF!</f>
        <v>#REF!</v>
      </c>
      <c r="RSU1219" s="241" t="s">
        <v>38</v>
      </c>
      <c r="RSV1219" s="242" t="s">
        <v>25</v>
      </c>
      <c r="RSW1219" s="243">
        <v>7</v>
      </c>
      <c r="RSX1219" s="243">
        <v>2</v>
      </c>
      <c r="RSY1219" s="244" t="s">
        <v>236</v>
      </c>
      <c r="RSZ1219" s="245">
        <v>119</v>
      </c>
      <c r="RTA1219" s="246">
        <v>213</v>
      </c>
      <c r="RTB1219" s="247" t="e">
        <f>RTB1252+RTB1278+RTB1309+RTB1325+RTB1347+RTB1379+RTB1395+RTB1416+RTB1436+RTB1486+#REF!+RTB1502+#REF!+#REF!+#REF!</f>
        <v>#REF!</v>
      </c>
      <c r="RTC1219" s="241" t="s">
        <v>38</v>
      </c>
      <c r="RTD1219" s="242" t="s">
        <v>25</v>
      </c>
      <c r="RTE1219" s="243">
        <v>7</v>
      </c>
      <c r="RTF1219" s="243">
        <v>2</v>
      </c>
      <c r="RTG1219" s="244" t="s">
        <v>236</v>
      </c>
      <c r="RTH1219" s="245">
        <v>119</v>
      </c>
      <c r="RTI1219" s="246">
        <v>213</v>
      </c>
      <c r="RTJ1219" s="247" t="e">
        <f>RTJ1252+RTJ1278+RTJ1309+RTJ1325+RTJ1347+RTJ1379+RTJ1395+RTJ1416+RTJ1436+RTJ1486+#REF!+RTJ1502+#REF!+#REF!+#REF!</f>
        <v>#REF!</v>
      </c>
      <c r="RTK1219" s="241" t="s">
        <v>38</v>
      </c>
      <c r="RTL1219" s="242" t="s">
        <v>25</v>
      </c>
      <c r="RTM1219" s="243">
        <v>7</v>
      </c>
      <c r="RTN1219" s="243">
        <v>2</v>
      </c>
      <c r="RTO1219" s="244" t="s">
        <v>236</v>
      </c>
      <c r="RTP1219" s="245">
        <v>119</v>
      </c>
      <c r="RTQ1219" s="246">
        <v>213</v>
      </c>
      <c r="RTR1219" s="247" t="e">
        <f>RTR1252+RTR1278+RTR1309+RTR1325+RTR1347+RTR1379+RTR1395+RTR1416+RTR1436+RTR1486+#REF!+RTR1502+#REF!+#REF!+#REF!</f>
        <v>#REF!</v>
      </c>
      <c r="RTS1219" s="241" t="s">
        <v>38</v>
      </c>
      <c r="RTT1219" s="242" t="s">
        <v>25</v>
      </c>
      <c r="RTU1219" s="243">
        <v>7</v>
      </c>
      <c r="RTV1219" s="243">
        <v>2</v>
      </c>
      <c r="RTW1219" s="244" t="s">
        <v>236</v>
      </c>
      <c r="RTX1219" s="245">
        <v>119</v>
      </c>
      <c r="RTY1219" s="246">
        <v>213</v>
      </c>
      <c r="RTZ1219" s="247" t="e">
        <f>RTZ1252+RTZ1278+RTZ1309+RTZ1325+RTZ1347+RTZ1379+RTZ1395+RTZ1416+RTZ1436+RTZ1486+#REF!+RTZ1502+#REF!+#REF!+#REF!</f>
        <v>#REF!</v>
      </c>
      <c r="RUA1219" s="241" t="s">
        <v>38</v>
      </c>
      <c r="RUB1219" s="242" t="s">
        <v>25</v>
      </c>
      <c r="RUC1219" s="243">
        <v>7</v>
      </c>
      <c r="RUD1219" s="243">
        <v>2</v>
      </c>
      <c r="RUE1219" s="244" t="s">
        <v>236</v>
      </c>
      <c r="RUF1219" s="245">
        <v>119</v>
      </c>
      <c r="RUG1219" s="246">
        <v>213</v>
      </c>
      <c r="RUH1219" s="247" t="e">
        <f>RUH1252+RUH1278+RUH1309+RUH1325+RUH1347+RUH1379+RUH1395+RUH1416+RUH1436+RUH1486+#REF!+RUH1502+#REF!+#REF!+#REF!</f>
        <v>#REF!</v>
      </c>
      <c r="RUI1219" s="241" t="s">
        <v>38</v>
      </c>
      <c r="RUJ1219" s="242" t="s">
        <v>25</v>
      </c>
      <c r="RUK1219" s="243">
        <v>7</v>
      </c>
      <c r="RUL1219" s="243">
        <v>2</v>
      </c>
      <c r="RUM1219" s="244" t="s">
        <v>236</v>
      </c>
      <c r="RUN1219" s="245">
        <v>119</v>
      </c>
      <c r="RUO1219" s="246">
        <v>213</v>
      </c>
      <c r="RUP1219" s="247" t="e">
        <f>RUP1252+RUP1278+RUP1309+RUP1325+RUP1347+RUP1379+RUP1395+RUP1416+RUP1436+RUP1486+#REF!+RUP1502+#REF!+#REF!+#REF!</f>
        <v>#REF!</v>
      </c>
      <c r="RUQ1219" s="241" t="s">
        <v>38</v>
      </c>
      <c r="RUR1219" s="242" t="s">
        <v>25</v>
      </c>
      <c r="RUS1219" s="243">
        <v>7</v>
      </c>
      <c r="RUT1219" s="243">
        <v>2</v>
      </c>
      <c r="RUU1219" s="244" t="s">
        <v>236</v>
      </c>
      <c r="RUV1219" s="245">
        <v>119</v>
      </c>
      <c r="RUW1219" s="246">
        <v>213</v>
      </c>
      <c r="RUX1219" s="247" t="e">
        <f>RUX1252+RUX1278+RUX1309+RUX1325+RUX1347+RUX1379+RUX1395+RUX1416+RUX1436+RUX1486+#REF!+RUX1502+#REF!+#REF!+#REF!</f>
        <v>#REF!</v>
      </c>
      <c r="RUY1219" s="241" t="s">
        <v>38</v>
      </c>
      <c r="RUZ1219" s="242" t="s">
        <v>25</v>
      </c>
      <c r="RVA1219" s="243">
        <v>7</v>
      </c>
      <c r="RVB1219" s="243">
        <v>2</v>
      </c>
      <c r="RVC1219" s="244" t="s">
        <v>236</v>
      </c>
      <c r="RVD1219" s="245">
        <v>119</v>
      </c>
      <c r="RVE1219" s="246">
        <v>213</v>
      </c>
      <c r="RVF1219" s="247" t="e">
        <f>RVF1252+RVF1278+RVF1309+RVF1325+RVF1347+RVF1379+RVF1395+RVF1416+RVF1436+RVF1486+#REF!+RVF1502+#REF!+#REF!+#REF!</f>
        <v>#REF!</v>
      </c>
      <c r="RVG1219" s="241" t="s">
        <v>38</v>
      </c>
      <c r="RVH1219" s="242" t="s">
        <v>25</v>
      </c>
      <c r="RVI1219" s="243">
        <v>7</v>
      </c>
      <c r="RVJ1219" s="243">
        <v>2</v>
      </c>
      <c r="RVK1219" s="244" t="s">
        <v>236</v>
      </c>
      <c r="RVL1219" s="245">
        <v>119</v>
      </c>
      <c r="RVM1219" s="246">
        <v>213</v>
      </c>
      <c r="RVN1219" s="247" t="e">
        <f>RVN1252+RVN1278+RVN1309+RVN1325+RVN1347+RVN1379+RVN1395+RVN1416+RVN1436+RVN1486+#REF!+RVN1502+#REF!+#REF!+#REF!</f>
        <v>#REF!</v>
      </c>
      <c r="RVO1219" s="241" t="s">
        <v>38</v>
      </c>
      <c r="RVP1219" s="242" t="s">
        <v>25</v>
      </c>
      <c r="RVQ1219" s="243">
        <v>7</v>
      </c>
      <c r="RVR1219" s="243">
        <v>2</v>
      </c>
      <c r="RVS1219" s="244" t="s">
        <v>236</v>
      </c>
      <c r="RVT1219" s="245">
        <v>119</v>
      </c>
      <c r="RVU1219" s="246">
        <v>213</v>
      </c>
      <c r="RVV1219" s="247" t="e">
        <f>RVV1252+RVV1278+RVV1309+RVV1325+RVV1347+RVV1379+RVV1395+RVV1416+RVV1436+RVV1486+#REF!+RVV1502+#REF!+#REF!+#REF!</f>
        <v>#REF!</v>
      </c>
      <c r="RVW1219" s="241" t="s">
        <v>38</v>
      </c>
      <c r="RVX1219" s="242" t="s">
        <v>25</v>
      </c>
      <c r="RVY1219" s="243">
        <v>7</v>
      </c>
      <c r="RVZ1219" s="243">
        <v>2</v>
      </c>
      <c r="RWA1219" s="244" t="s">
        <v>236</v>
      </c>
      <c r="RWB1219" s="245">
        <v>119</v>
      </c>
      <c r="RWC1219" s="246">
        <v>213</v>
      </c>
      <c r="RWD1219" s="247" t="e">
        <f>RWD1252+RWD1278+RWD1309+RWD1325+RWD1347+RWD1379+RWD1395+RWD1416+RWD1436+RWD1486+#REF!+RWD1502+#REF!+#REF!+#REF!</f>
        <v>#REF!</v>
      </c>
      <c r="RWE1219" s="241" t="s">
        <v>38</v>
      </c>
      <c r="RWF1219" s="242" t="s">
        <v>25</v>
      </c>
      <c r="RWG1219" s="243">
        <v>7</v>
      </c>
      <c r="RWH1219" s="243">
        <v>2</v>
      </c>
      <c r="RWI1219" s="244" t="s">
        <v>236</v>
      </c>
      <c r="RWJ1219" s="245">
        <v>119</v>
      </c>
      <c r="RWK1219" s="246">
        <v>213</v>
      </c>
      <c r="RWL1219" s="247" t="e">
        <f>RWL1252+RWL1278+RWL1309+RWL1325+RWL1347+RWL1379+RWL1395+RWL1416+RWL1436+RWL1486+#REF!+RWL1502+#REF!+#REF!+#REF!</f>
        <v>#REF!</v>
      </c>
      <c r="RWM1219" s="241" t="s">
        <v>38</v>
      </c>
      <c r="RWN1219" s="242" t="s">
        <v>25</v>
      </c>
      <c r="RWO1219" s="243">
        <v>7</v>
      </c>
      <c r="RWP1219" s="243">
        <v>2</v>
      </c>
      <c r="RWQ1219" s="244" t="s">
        <v>236</v>
      </c>
      <c r="RWR1219" s="245">
        <v>119</v>
      </c>
      <c r="RWS1219" s="246">
        <v>213</v>
      </c>
      <c r="RWT1219" s="247" t="e">
        <f>RWT1252+RWT1278+RWT1309+RWT1325+RWT1347+RWT1379+RWT1395+RWT1416+RWT1436+RWT1486+#REF!+RWT1502+#REF!+#REF!+#REF!</f>
        <v>#REF!</v>
      </c>
      <c r="RWU1219" s="241" t="s">
        <v>38</v>
      </c>
      <c r="RWV1219" s="242" t="s">
        <v>25</v>
      </c>
      <c r="RWW1219" s="243">
        <v>7</v>
      </c>
      <c r="RWX1219" s="243">
        <v>2</v>
      </c>
      <c r="RWY1219" s="244" t="s">
        <v>236</v>
      </c>
      <c r="RWZ1219" s="245">
        <v>119</v>
      </c>
      <c r="RXA1219" s="246">
        <v>213</v>
      </c>
      <c r="RXB1219" s="247" t="e">
        <f>RXB1252+RXB1278+RXB1309+RXB1325+RXB1347+RXB1379+RXB1395+RXB1416+RXB1436+RXB1486+#REF!+RXB1502+#REF!+#REF!+#REF!</f>
        <v>#REF!</v>
      </c>
      <c r="RXC1219" s="241" t="s">
        <v>38</v>
      </c>
      <c r="RXD1219" s="242" t="s">
        <v>25</v>
      </c>
      <c r="RXE1219" s="243">
        <v>7</v>
      </c>
      <c r="RXF1219" s="243">
        <v>2</v>
      </c>
      <c r="RXG1219" s="244" t="s">
        <v>236</v>
      </c>
      <c r="RXH1219" s="245">
        <v>119</v>
      </c>
      <c r="RXI1219" s="246">
        <v>213</v>
      </c>
      <c r="RXJ1219" s="247" t="e">
        <f>RXJ1252+RXJ1278+RXJ1309+RXJ1325+RXJ1347+RXJ1379+RXJ1395+RXJ1416+RXJ1436+RXJ1486+#REF!+RXJ1502+#REF!+#REF!+#REF!</f>
        <v>#REF!</v>
      </c>
      <c r="RXK1219" s="241" t="s">
        <v>38</v>
      </c>
      <c r="RXL1219" s="242" t="s">
        <v>25</v>
      </c>
      <c r="RXM1219" s="243">
        <v>7</v>
      </c>
      <c r="RXN1219" s="243">
        <v>2</v>
      </c>
      <c r="RXO1219" s="244" t="s">
        <v>236</v>
      </c>
      <c r="RXP1219" s="245">
        <v>119</v>
      </c>
      <c r="RXQ1219" s="246">
        <v>213</v>
      </c>
      <c r="RXR1219" s="247" t="e">
        <f>RXR1252+RXR1278+RXR1309+RXR1325+RXR1347+RXR1379+RXR1395+RXR1416+RXR1436+RXR1486+#REF!+RXR1502+#REF!+#REF!+#REF!</f>
        <v>#REF!</v>
      </c>
      <c r="RXS1219" s="241" t="s">
        <v>38</v>
      </c>
      <c r="RXT1219" s="242" t="s">
        <v>25</v>
      </c>
      <c r="RXU1219" s="243">
        <v>7</v>
      </c>
      <c r="RXV1219" s="243">
        <v>2</v>
      </c>
      <c r="RXW1219" s="244" t="s">
        <v>236</v>
      </c>
      <c r="RXX1219" s="245">
        <v>119</v>
      </c>
      <c r="RXY1219" s="246">
        <v>213</v>
      </c>
      <c r="RXZ1219" s="247" t="e">
        <f>RXZ1252+RXZ1278+RXZ1309+RXZ1325+RXZ1347+RXZ1379+RXZ1395+RXZ1416+RXZ1436+RXZ1486+#REF!+RXZ1502+#REF!+#REF!+#REF!</f>
        <v>#REF!</v>
      </c>
      <c r="RYA1219" s="241" t="s">
        <v>38</v>
      </c>
      <c r="RYB1219" s="242" t="s">
        <v>25</v>
      </c>
      <c r="RYC1219" s="243">
        <v>7</v>
      </c>
      <c r="RYD1219" s="243">
        <v>2</v>
      </c>
      <c r="RYE1219" s="244" t="s">
        <v>236</v>
      </c>
      <c r="RYF1219" s="245">
        <v>119</v>
      </c>
      <c r="RYG1219" s="246">
        <v>213</v>
      </c>
      <c r="RYH1219" s="247" t="e">
        <f>RYH1252+RYH1278+RYH1309+RYH1325+RYH1347+RYH1379+RYH1395+RYH1416+RYH1436+RYH1486+#REF!+RYH1502+#REF!+#REF!+#REF!</f>
        <v>#REF!</v>
      </c>
      <c r="RYI1219" s="241" t="s">
        <v>38</v>
      </c>
      <c r="RYJ1219" s="242" t="s">
        <v>25</v>
      </c>
      <c r="RYK1219" s="243">
        <v>7</v>
      </c>
      <c r="RYL1219" s="243">
        <v>2</v>
      </c>
      <c r="RYM1219" s="244" t="s">
        <v>236</v>
      </c>
      <c r="RYN1219" s="245">
        <v>119</v>
      </c>
      <c r="RYO1219" s="246">
        <v>213</v>
      </c>
      <c r="RYP1219" s="247" t="e">
        <f>RYP1252+RYP1278+RYP1309+RYP1325+RYP1347+RYP1379+RYP1395+RYP1416+RYP1436+RYP1486+#REF!+RYP1502+#REF!+#REF!+#REF!</f>
        <v>#REF!</v>
      </c>
      <c r="RYQ1219" s="241" t="s">
        <v>38</v>
      </c>
      <c r="RYR1219" s="242" t="s">
        <v>25</v>
      </c>
      <c r="RYS1219" s="243">
        <v>7</v>
      </c>
      <c r="RYT1219" s="243">
        <v>2</v>
      </c>
      <c r="RYU1219" s="244" t="s">
        <v>236</v>
      </c>
      <c r="RYV1219" s="245">
        <v>119</v>
      </c>
      <c r="RYW1219" s="246">
        <v>213</v>
      </c>
      <c r="RYX1219" s="247" t="e">
        <f>RYX1252+RYX1278+RYX1309+RYX1325+RYX1347+RYX1379+RYX1395+RYX1416+RYX1436+RYX1486+#REF!+RYX1502+#REF!+#REF!+#REF!</f>
        <v>#REF!</v>
      </c>
      <c r="RYY1219" s="241" t="s">
        <v>38</v>
      </c>
      <c r="RYZ1219" s="242" t="s">
        <v>25</v>
      </c>
      <c r="RZA1219" s="243">
        <v>7</v>
      </c>
      <c r="RZB1219" s="243">
        <v>2</v>
      </c>
      <c r="RZC1219" s="244" t="s">
        <v>236</v>
      </c>
      <c r="RZD1219" s="245">
        <v>119</v>
      </c>
      <c r="RZE1219" s="246">
        <v>213</v>
      </c>
      <c r="RZF1219" s="247" t="e">
        <f>RZF1252+RZF1278+RZF1309+RZF1325+RZF1347+RZF1379+RZF1395+RZF1416+RZF1436+RZF1486+#REF!+RZF1502+#REF!+#REF!+#REF!</f>
        <v>#REF!</v>
      </c>
      <c r="RZG1219" s="241" t="s">
        <v>38</v>
      </c>
      <c r="RZH1219" s="242" t="s">
        <v>25</v>
      </c>
      <c r="RZI1219" s="243">
        <v>7</v>
      </c>
      <c r="RZJ1219" s="243">
        <v>2</v>
      </c>
      <c r="RZK1219" s="244" t="s">
        <v>236</v>
      </c>
      <c r="RZL1219" s="245">
        <v>119</v>
      </c>
      <c r="RZM1219" s="246">
        <v>213</v>
      </c>
      <c r="RZN1219" s="247" t="e">
        <f>RZN1252+RZN1278+RZN1309+RZN1325+RZN1347+RZN1379+RZN1395+RZN1416+RZN1436+RZN1486+#REF!+RZN1502+#REF!+#REF!+#REF!</f>
        <v>#REF!</v>
      </c>
      <c r="RZO1219" s="241" t="s">
        <v>38</v>
      </c>
      <c r="RZP1219" s="242" t="s">
        <v>25</v>
      </c>
      <c r="RZQ1219" s="243">
        <v>7</v>
      </c>
      <c r="RZR1219" s="243">
        <v>2</v>
      </c>
      <c r="RZS1219" s="244" t="s">
        <v>236</v>
      </c>
      <c r="RZT1219" s="245">
        <v>119</v>
      </c>
      <c r="RZU1219" s="246">
        <v>213</v>
      </c>
      <c r="RZV1219" s="247" t="e">
        <f>RZV1252+RZV1278+RZV1309+RZV1325+RZV1347+RZV1379+RZV1395+RZV1416+RZV1436+RZV1486+#REF!+RZV1502+#REF!+#REF!+#REF!</f>
        <v>#REF!</v>
      </c>
      <c r="RZW1219" s="241" t="s">
        <v>38</v>
      </c>
      <c r="RZX1219" s="242" t="s">
        <v>25</v>
      </c>
      <c r="RZY1219" s="243">
        <v>7</v>
      </c>
      <c r="RZZ1219" s="243">
        <v>2</v>
      </c>
      <c r="SAA1219" s="244" t="s">
        <v>236</v>
      </c>
      <c r="SAB1219" s="245">
        <v>119</v>
      </c>
      <c r="SAC1219" s="246">
        <v>213</v>
      </c>
      <c r="SAD1219" s="247" t="e">
        <f>SAD1252+SAD1278+SAD1309+SAD1325+SAD1347+SAD1379+SAD1395+SAD1416+SAD1436+SAD1486+#REF!+SAD1502+#REF!+#REF!+#REF!</f>
        <v>#REF!</v>
      </c>
      <c r="SAE1219" s="241" t="s">
        <v>38</v>
      </c>
      <c r="SAF1219" s="242" t="s">
        <v>25</v>
      </c>
      <c r="SAG1219" s="243">
        <v>7</v>
      </c>
      <c r="SAH1219" s="243">
        <v>2</v>
      </c>
      <c r="SAI1219" s="244" t="s">
        <v>236</v>
      </c>
      <c r="SAJ1219" s="245">
        <v>119</v>
      </c>
      <c r="SAK1219" s="246">
        <v>213</v>
      </c>
      <c r="SAL1219" s="247" t="e">
        <f>SAL1252+SAL1278+SAL1309+SAL1325+SAL1347+SAL1379+SAL1395+SAL1416+SAL1436+SAL1486+#REF!+SAL1502+#REF!+#REF!+#REF!</f>
        <v>#REF!</v>
      </c>
      <c r="SAM1219" s="241" t="s">
        <v>38</v>
      </c>
      <c r="SAN1219" s="242" t="s">
        <v>25</v>
      </c>
      <c r="SAO1219" s="243">
        <v>7</v>
      </c>
      <c r="SAP1219" s="243">
        <v>2</v>
      </c>
      <c r="SAQ1219" s="244" t="s">
        <v>236</v>
      </c>
      <c r="SAR1219" s="245">
        <v>119</v>
      </c>
      <c r="SAS1219" s="246">
        <v>213</v>
      </c>
      <c r="SAT1219" s="247" t="e">
        <f>SAT1252+SAT1278+SAT1309+SAT1325+SAT1347+SAT1379+SAT1395+SAT1416+SAT1436+SAT1486+#REF!+SAT1502+#REF!+#REF!+#REF!</f>
        <v>#REF!</v>
      </c>
      <c r="SAU1219" s="241" t="s">
        <v>38</v>
      </c>
      <c r="SAV1219" s="242" t="s">
        <v>25</v>
      </c>
      <c r="SAW1219" s="243">
        <v>7</v>
      </c>
      <c r="SAX1219" s="243">
        <v>2</v>
      </c>
      <c r="SAY1219" s="244" t="s">
        <v>236</v>
      </c>
      <c r="SAZ1219" s="245">
        <v>119</v>
      </c>
      <c r="SBA1219" s="246">
        <v>213</v>
      </c>
      <c r="SBB1219" s="247" t="e">
        <f>SBB1252+SBB1278+SBB1309+SBB1325+SBB1347+SBB1379+SBB1395+SBB1416+SBB1436+SBB1486+#REF!+SBB1502+#REF!+#REF!+#REF!</f>
        <v>#REF!</v>
      </c>
      <c r="SBC1219" s="241" t="s">
        <v>38</v>
      </c>
      <c r="SBD1219" s="242" t="s">
        <v>25</v>
      </c>
      <c r="SBE1219" s="243">
        <v>7</v>
      </c>
      <c r="SBF1219" s="243">
        <v>2</v>
      </c>
      <c r="SBG1219" s="244" t="s">
        <v>236</v>
      </c>
      <c r="SBH1219" s="245">
        <v>119</v>
      </c>
      <c r="SBI1219" s="246">
        <v>213</v>
      </c>
      <c r="SBJ1219" s="247" t="e">
        <f>SBJ1252+SBJ1278+SBJ1309+SBJ1325+SBJ1347+SBJ1379+SBJ1395+SBJ1416+SBJ1436+SBJ1486+#REF!+SBJ1502+#REF!+#REF!+#REF!</f>
        <v>#REF!</v>
      </c>
      <c r="SBK1219" s="241" t="s">
        <v>38</v>
      </c>
      <c r="SBL1219" s="242" t="s">
        <v>25</v>
      </c>
      <c r="SBM1219" s="243">
        <v>7</v>
      </c>
      <c r="SBN1219" s="243">
        <v>2</v>
      </c>
      <c r="SBO1219" s="244" t="s">
        <v>236</v>
      </c>
      <c r="SBP1219" s="245">
        <v>119</v>
      </c>
      <c r="SBQ1219" s="246">
        <v>213</v>
      </c>
      <c r="SBR1219" s="247" t="e">
        <f>SBR1252+SBR1278+SBR1309+SBR1325+SBR1347+SBR1379+SBR1395+SBR1416+SBR1436+SBR1486+#REF!+SBR1502+#REF!+#REF!+#REF!</f>
        <v>#REF!</v>
      </c>
      <c r="SBS1219" s="241" t="s">
        <v>38</v>
      </c>
      <c r="SBT1219" s="242" t="s">
        <v>25</v>
      </c>
      <c r="SBU1219" s="243">
        <v>7</v>
      </c>
      <c r="SBV1219" s="243">
        <v>2</v>
      </c>
      <c r="SBW1219" s="244" t="s">
        <v>236</v>
      </c>
      <c r="SBX1219" s="245">
        <v>119</v>
      </c>
      <c r="SBY1219" s="246">
        <v>213</v>
      </c>
      <c r="SBZ1219" s="247" t="e">
        <f>SBZ1252+SBZ1278+SBZ1309+SBZ1325+SBZ1347+SBZ1379+SBZ1395+SBZ1416+SBZ1436+SBZ1486+#REF!+SBZ1502+#REF!+#REF!+#REF!</f>
        <v>#REF!</v>
      </c>
      <c r="SCA1219" s="241" t="s">
        <v>38</v>
      </c>
      <c r="SCB1219" s="242" t="s">
        <v>25</v>
      </c>
      <c r="SCC1219" s="243">
        <v>7</v>
      </c>
      <c r="SCD1219" s="243">
        <v>2</v>
      </c>
      <c r="SCE1219" s="244" t="s">
        <v>236</v>
      </c>
      <c r="SCF1219" s="245">
        <v>119</v>
      </c>
      <c r="SCG1219" s="246">
        <v>213</v>
      </c>
      <c r="SCH1219" s="247" t="e">
        <f>SCH1252+SCH1278+SCH1309+SCH1325+SCH1347+SCH1379+SCH1395+SCH1416+SCH1436+SCH1486+#REF!+SCH1502+#REF!+#REF!+#REF!</f>
        <v>#REF!</v>
      </c>
      <c r="SCI1219" s="241" t="s">
        <v>38</v>
      </c>
      <c r="SCJ1219" s="242" t="s">
        <v>25</v>
      </c>
      <c r="SCK1219" s="243">
        <v>7</v>
      </c>
      <c r="SCL1219" s="243">
        <v>2</v>
      </c>
      <c r="SCM1219" s="244" t="s">
        <v>236</v>
      </c>
      <c r="SCN1219" s="245">
        <v>119</v>
      </c>
      <c r="SCO1219" s="246">
        <v>213</v>
      </c>
      <c r="SCP1219" s="247" t="e">
        <f>SCP1252+SCP1278+SCP1309+SCP1325+SCP1347+SCP1379+SCP1395+SCP1416+SCP1436+SCP1486+#REF!+SCP1502+#REF!+#REF!+#REF!</f>
        <v>#REF!</v>
      </c>
      <c r="SCQ1219" s="241" t="s">
        <v>38</v>
      </c>
      <c r="SCR1219" s="242" t="s">
        <v>25</v>
      </c>
      <c r="SCS1219" s="243">
        <v>7</v>
      </c>
      <c r="SCT1219" s="243">
        <v>2</v>
      </c>
      <c r="SCU1219" s="244" t="s">
        <v>236</v>
      </c>
      <c r="SCV1219" s="245">
        <v>119</v>
      </c>
      <c r="SCW1219" s="246">
        <v>213</v>
      </c>
      <c r="SCX1219" s="247" t="e">
        <f>SCX1252+SCX1278+SCX1309+SCX1325+SCX1347+SCX1379+SCX1395+SCX1416+SCX1436+SCX1486+#REF!+SCX1502+#REF!+#REF!+#REF!</f>
        <v>#REF!</v>
      </c>
      <c r="SCY1219" s="241" t="s">
        <v>38</v>
      </c>
      <c r="SCZ1219" s="242" t="s">
        <v>25</v>
      </c>
      <c r="SDA1219" s="243">
        <v>7</v>
      </c>
      <c r="SDB1219" s="243">
        <v>2</v>
      </c>
      <c r="SDC1219" s="244" t="s">
        <v>236</v>
      </c>
      <c r="SDD1219" s="245">
        <v>119</v>
      </c>
      <c r="SDE1219" s="246">
        <v>213</v>
      </c>
      <c r="SDF1219" s="247" t="e">
        <f>SDF1252+SDF1278+SDF1309+SDF1325+SDF1347+SDF1379+SDF1395+SDF1416+SDF1436+SDF1486+#REF!+SDF1502+#REF!+#REF!+#REF!</f>
        <v>#REF!</v>
      </c>
      <c r="SDG1219" s="241" t="s">
        <v>38</v>
      </c>
      <c r="SDH1219" s="242" t="s">
        <v>25</v>
      </c>
      <c r="SDI1219" s="243">
        <v>7</v>
      </c>
      <c r="SDJ1219" s="243">
        <v>2</v>
      </c>
      <c r="SDK1219" s="244" t="s">
        <v>236</v>
      </c>
      <c r="SDL1219" s="245">
        <v>119</v>
      </c>
      <c r="SDM1219" s="246">
        <v>213</v>
      </c>
      <c r="SDN1219" s="247" t="e">
        <f>SDN1252+SDN1278+SDN1309+SDN1325+SDN1347+SDN1379+SDN1395+SDN1416+SDN1436+SDN1486+#REF!+SDN1502+#REF!+#REF!+#REF!</f>
        <v>#REF!</v>
      </c>
      <c r="SDO1219" s="241" t="s">
        <v>38</v>
      </c>
      <c r="SDP1219" s="242" t="s">
        <v>25</v>
      </c>
      <c r="SDQ1219" s="243">
        <v>7</v>
      </c>
      <c r="SDR1219" s="243">
        <v>2</v>
      </c>
      <c r="SDS1219" s="244" t="s">
        <v>236</v>
      </c>
      <c r="SDT1219" s="245">
        <v>119</v>
      </c>
      <c r="SDU1219" s="246">
        <v>213</v>
      </c>
      <c r="SDV1219" s="247" t="e">
        <f>SDV1252+SDV1278+SDV1309+SDV1325+SDV1347+SDV1379+SDV1395+SDV1416+SDV1436+SDV1486+#REF!+SDV1502+#REF!+#REF!+#REF!</f>
        <v>#REF!</v>
      </c>
      <c r="SDW1219" s="241" t="s">
        <v>38</v>
      </c>
      <c r="SDX1219" s="242" t="s">
        <v>25</v>
      </c>
      <c r="SDY1219" s="243">
        <v>7</v>
      </c>
      <c r="SDZ1219" s="243">
        <v>2</v>
      </c>
      <c r="SEA1219" s="244" t="s">
        <v>236</v>
      </c>
      <c r="SEB1219" s="245">
        <v>119</v>
      </c>
      <c r="SEC1219" s="246">
        <v>213</v>
      </c>
      <c r="SED1219" s="247" t="e">
        <f>SED1252+SED1278+SED1309+SED1325+SED1347+SED1379+SED1395+SED1416+SED1436+SED1486+#REF!+SED1502+#REF!+#REF!+#REF!</f>
        <v>#REF!</v>
      </c>
      <c r="SEE1219" s="241" t="s">
        <v>38</v>
      </c>
      <c r="SEF1219" s="242" t="s">
        <v>25</v>
      </c>
      <c r="SEG1219" s="243">
        <v>7</v>
      </c>
      <c r="SEH1219" s="243">
        <v>2</v>
      </c>
      <c r="SEI1219" s="244" t="s">
        <v>236</v>
      </c>
      <c r="SEJ1219" s="245">
        <v>119</v>
      </c>
      <c r="SEK1219" s="246">
        <v>213</v>
      </c>
      <c r="SEL1219" s="247" t="e">
        <f>SEL1252+SEL1278+SEL1309+SEL1325+SEL1347+SEL1379+SEL1395+SEL1416+SEL1436+SEL1486+#REF!+SEL1502+#REF!+#REF!+#REF!</f>
        <v>#REF!</v>
      </c>
      <c r="SEM1219" s="241" t="s">
        <v>38</v>
      </c>
      <c r="SEN1219" s="242" t="s">
        <v>25</v>
      </c>
      <c r="SEO1219" s="243">
        <v>7</v>
      </c>
      <c r="SEP1219" s="243">
        <v>2</v>
      </c>
      <c r="SEQ1219" s="244" t="s">
        <v>236</v>
      </c>
      <c r="SER1219" s="245">
        <v>119</v>
      </c>
      <c r="SES1219" s="246">
        <v>213</v>
      </c>
      <c r="SET1219" s="247" t="e">
        <f>SET1252+SET1278+SET1309+SET1325+SET1347+SET1379+SET1395+SET1416+SET1436+SET1486+#REF!+SET1502+#REF!+#REF!+#REF!</f>
        <v>#REF!</v>
      </c>
      <c r="SEU1219" s="241" t="s">
        <v>38</v>
      </c>
      <c r="SEV1219" s="242" t="s">
        <v>25</v>
      </c>
      <c r="SEW1219" s="243">
        <v>7</v>
      </c>
      <c r="SEX1219" s="243">
        <v>2</v>
      </c>
      <c r="SEY1219" s="244" t="s">
        <v>236</v>
      </c>
      <c r="SEZ1219" s="245">
        <v>119</v>
      </c>
      <c r="SFA1219" s="246">
        <v>213</v>
      </c>
      <c r="SFB1219" s="247" t="e">
        <f>SFB1252+SFB1278+SFB1309+SFB1325+SFB1347+SFB1379+SFB1395+SFB1416+SFB1436+SFB1486+#REF!+SFB1502+#REF!+#REF!+#REF!</f>
        <v>#REF!</v>
      </c>
      <c r="SFC1219" s="241" t="s">
        <v>38</v>
      </c>
      <c r="SFD1219" s="242" t="s">
        <v>25</v>
      </c>
      <c r="SFE1219" s="243">
        <v>7</v>
      </c>
      <c r="SFF1219" s="243">
        <v>2</v>
      </c>
      <c r="SFG1219" s="244" t="s">
        <v>236</v>
      </c>
      <c r="SFH1219" s="245">
        <v>119</v>
      </c>
      <c r="SFI1219" s="246">
        <v>213</v>
      </c>
      <c r="SFJ1219" s="247" t="e">
        <f>SFJ1252+SFJ1278+SFJ1309+SFJ1325+SFJ1347+SFJ1379+SFJ1395+SFJ1416+SFJ1436+SFJ1486+#REF!+SFJ1502+#REF!+#REF!+#REF!</f>
        <v>#REF!</v>
      </c>
      <c r="SFK1219" s="241" t="s">
        <v>38</v>
      </c>
      <c r="SFL1219" s="242" t="s">
        <v>25</v>
      </c>
      <c r="SFM1219" s="243">
        <v>7</v>
      </c>
      <c r="SFN1219" s="243">
        <v>2</v>
      </c>
      <c r="SFO1219" s="244" t="s">
        <v>236</v>
      </c>
      <c r="SFP1219" s="245">
        <v>119</v>
      </c>
      <c r="SFQ1219" s="246">
        <v>213</v>
      </c>
      <c r="SFR1219" s="247" t="e">
        <f>SFR1252+SFR1278+SFR1309+SFR1325+SFR1347+SFR1379+SFR1395+SFR1416+SFR1436+SFR1486+#REF!+SFR1502+#REF!+#REF!+#REF!</f>
        <v>#REF!</v>
      </c>
      <c r="SFS1219" s="241" t="s">
        <v>38</v>
      </c>
      <c r="SFT1219" s="242" t="s">
        <v>25</v>
      </c>
      <c r="SFU1219" s="243">
        <v>7</v>
      </c>
      <c r="SFV1219" s="243">
        <v>2</v>
      </c>
      <c r="SFW1219" s="244" t="s">
        <v>236</v>
      </c>
      <c r="SFX1219" s="245">
        <v>119</v>
      </c>
      <c r="SFY1219" s="246">
        <v>213</v>
      </c>
      <c r="SFZ1219" s="247" t="e">
        <f>SFZ1252+SFZ1278+SFZ1309+SFZ1325+SFZ1347+SFZ1379+SFZ1395+SFZ1416+SFZ1436+SFZ1486+#REF!+SFZ1502+#REF!+#REF!+#REF!</f>
        <v>#REF!</v>
      </c>
      <c r="SGA1219" s="241" t="s">
        <v>38</v>
      </c>
      <c r="SGB1219" s="242" t="s">
        <v>25</v>
      </c>
      <c r="SGC1219" s="243">
        <v>7</v>
      </c>
      <c r="SGD1219" s="243">
        <v>2</v>
      </c>
      <c r="SGE1219" s="244" t="s">
        <v>236</v>
      </c>
      <c r="SGF1219" s="245">
        <v>119</v>
      </c>
      <c r="SGG1219" s="246">
        <v>213</v>
      </c>
      <c r="SGH1219" s="247" t="e">
        <f>SGH1252+SGH1278+SGH1309+SGH1325+SGH1347+SGH1379+SGH1395+SGH1416+SGH1436+SGH1486+#REF!+SGH1502+#REF!+#REF!+#REF!</f>
        <v>#REF!</v>
      </c>
      <c r="SGI1219" s="241" t="s">
        <v>38</v>
      </c>
      <c r="SGJ1219" s="242" t="s">
        <v>25</v>
      </c>
      <c r="SGK1219" s="243">
        <v>7</v>
      </c>
      <c r="SGL1219" s="243">
        <v>2</v>
      </c>
      <c r="SGM1219" s="244" t="s">
        <v>236</v>
      </c>
      <c r="SGN1219" s="245">
        <v>119</v>
      </c>
      <c r="SGO1219" s="246">
        <v>213</v>
      </c>
      <c r="SGP1219" s="247" t="e">
        <f>SGP1252+SGP1278+SGP1309+SGP1325+SGP1347+SGP1379+SGP1395+SGP1416+SGP1436+SGP1486+#REF!+SGP1502+#REF!+#REF!+#REF!</f>
        <v>#REF!</v>
      </c>
      <c r="SGQ1219" s="241" t="s">
        <v>38</v>
      </c>
      <c r="SGR1219" s="242" t="s">
        <v>25</v>
      </c>
      <c r="SGS1219" s="243">
        <v>7</v>
      </c>
      <c r="SGT1219" s="243">
        <v>2</v>
      </c>
      <c r="SGU1219" s="244" t="s">
        <v>236</v>
      </c>
      <c r="SGV1219" s="245">
        <v>119</v>
      </c>
      <c r="SGW1219" s="246">
        <v>213</v>
      </c>
      <c r="SGX1219" s="247" t="e">
        <f>SGX1252+SGX1278+SGX1309+SGX1325+SGX1347+SGX1379+SGX1395+SGX1416+SGX1436+SGX1486+#REF!+SGX1502+#REF!+#REF!+#REF!</f>
        <v>#REF!</v>
      </c>
      <c r="SGY1219" s="241" t="s">
        <v>38</v>
      </c>
      <c r="SGZ1219" s="242" t="s">
        <v>25</v>
      </c>
      <c r="SHA1219" s="243">
        <v>7</v>
      </c>
      <c r="SHB1219" s="243">
        <v>2</v>
      </c>
      <c r="SHC1219" s="244" t="s">
        <v>236</v>
      </c>
      <c r="SHD1219" s="245">
        <v>119</v>
      </c>
      <c r="SHE1219" s="246">
        <v>213</v>
      </c>
      <c r="SHF1219" s="247" t="e">
        <f>SHF1252+SHF1278+SHF1309+SHF1325+SHF1347+SHF1379+SHF1395+SHF1416+SHF1436+SHF1486+#REF!+SHF1502+#REF!+#REF!+#REF!</f>
        <v>#REF!</v>
      </c>
      <c r="SHG1219" s="241" t="s">
        <v>38</v>
      </c>
      <c r="SHH1219" s="242" t="s">
        <v>25</v>
      </c>
      <c r="SHI1219" s="243">
        <v>7</v>
      </c>
      <c r="SHJ1219" s="243">
        <v>2</v>
      </c>
      <c r="SHK1219" s="244" t="s">
        <v>236</v>
      </c>
      <c r="SHL1219" s="245">
        <v>119</v>
      </c>
      <c r="SHM1219" s="246">
        <v>213</v>
      </c>
      <c r="SHN1219" s="247" t="e">
        <f>SHN1252+SHN1278+SHN1309+SHN1325+SHN1347+SHN1379+SHN1395+SHN1416+SHN1436+SHN1486+#REF!+SHN1502+#REF!+#REF!+#REF!</f>
        <v>#REF!</v>
      </c>
      <c r="SHO1219" s="241" t="s">
        <v>38</v>
      </c>
      <c r="SHP1219" s="242" t="s">
        <v>25</v>
      </c>
      <c r="SHQ1219" s="243">
        <v>7</v>
      </c>
      <c r="SHR1219" s="243">
        <v>2</v>
      </c>
      <c r="SHS1219" s="244" t="s">
        <v>236</v>
      </c>
      <c r="SHT1219" s="245">
        <v>119</v>
      </c>
      <c r="SHU1219" s="246">
        <v>213</v>
      </c>
      <c r="SHV1219" s="247" t="e">
        <f>SHV1252+SHV1278+SHV1309+SHV1325+SHV1347+SHV1379+SHV1395+SHV1416+SHV1436+SHV1486+#REF!+SHV1502+#REF!+#REF!+#REF!</f>
        <v>#REF!</v>
      </c>
      <c r="SHW1219" s="241" t="s">
        <v>38</v>
      </c>
      <c r="SHX1219" s="242" t="s">
        <v>25</v>
      </c>
      <c r="SHY1219" s="243">
        <v>7</v>
      </c>
      <c r="SHZ1219" s="243">
        <v>2</v>
      </c>
      <c r="SIA1219" s="244" t="s">
        <v>236</v>
      </c>
      <c r="SIB1219" s="245">
        <v>119</v>
      </c>
      <c r="SIC1219" s="246">
        <v>213</v>
      </c>
      <c r="SID1219" s="247" t="e">
        <f>SID1252+SID1278+SID1309+SID1325+SID1347+SID1379+SID1395+SID1416+SID1436+SID1486+#REF!+SID1502+#REF!+#REF!+#REF!</f>
        <v>#REF!</v>
      </c>
      <c r="SIE1219" s="241" t="s">
        <v>38</v>
      </c>
      <c r="SIF1219" s="242" t="s">
        <v>25</v>
      </c>
      <c r="SIG1219" s="243">
        <v>7</v>
      </c>
      <c r="SIH1219" s="243">
        <v>2</v>
      </c>
      <c r="SII1219" s="244" t="s">
        <v>236</v>
      </c>
      <c r="SIJ1219" s="245">
        <v>119</v>
      </c>
      <c r="SIK1219" s="246">
        <v>213</v>
      </c>
      <c r="SIL1219" s="247" t="e">
        <f>SIL1252+SIL1278+SIL1309+SIL1325+SIL1347+SIL1379+SIL1395+SIL1416+SIL1436+SIL1486+#REF!+SIL1502+#REF!+#REF!+#REF!</f>
        <v>#REF!</v>
      </c>
      <c r="SIM1219" s="241" t="s">
        <v>38</v>
      </c>
      <c r="SIN1219" s="242" t="s">
        <v>25</v>
      </c>
      <c r="SIO1219" s="243">
        <v>7</v>
      </c>
      <c r="SIP1219" s="243">
        <v>2</v>
      </c>
      <c r="SIQ1219" s="244" t="s">
        <v>236</v>
      </c>
      <c r="SIR1219" s="245">
        <v>119</v>
      </c>
      <c r="SIS1219" s="246">
        <v>213</v>
      </c>
      <c r="SIT1219" s="247" t="e">
        <f>SIT1252+SIT1278+SIT1309+SIT1325+SIT1347+SIT1379+SIT1395+SIT1416+SIT1436+SIT1486+#REF!+SIT1502+#REF!+#REF!+#REF!</f>
        <v>#REF!</v>
      </c>
      <c r="SIU1219" s="241" t="s">
        <v>38</v>
      </c>
      <c r="SIV1219" s="242" t="s">
        <v>25</v>
      </c>
      <c r="SIW1219" s="243">
        <v>7</v>
      </c>
      <c r="SIX1219" s="243">
        <v>2</v>
      </c>
      <c r="SIY1219" s="244" t="s">
        <v>236</v>
      </c>
      <c r="SIZ1219" s="245">
        <v>119</v>
      </c>
      <c r="SJA1219" s="246">
        <v>213</v>
      </c>
      <c r="SJB1219" s="247" t="e">
        <f>SJB1252+SJB1278+SJB1309+SJB1325+SJB1347+SJB1379+SJB1395+SJB1416+SJB1436+SJB1486+#REF!+SJB1502+#REF!+#REF!+#REF!</f>
        <v>#REF!</v>
      </c>
      <c r="SJC1219" s="241" t="s">
        <v>38</v>
      </c>
      <c r="SJD1219" s="242" t="s">
        <v>25</v>
      </c>
      <c r="SJE1219" s="243">
        <v>7</v>
      </c>
      <c r="SJF1219" s="243">
        <v>2</v>
      </c>
      <c r="SJG1219" s="244" t="s">
        <v>236</v>
      </c>
      <c r="SJH1219" s="245">
        <v>119</v>
      </c>
      <c r="SJI1219" s="246">
        <v>213</v>
      </c>
      <c r="SJJ1219" s="247" t="e">
        <f>SJJ1252+SJJ1278+SJJ1309+SJJ1325+SJJ1347+SJJ1379+SJJ1395+SJJ1416+SJJ1436+SJJ1486+#REF!+SJJ1502+#REF!+#REF!+#REF!</f>
        <v>#REF!</v>
      </c>
      <c r="SJK1219" s="241" t="s">
        <v>38</v>
      </c>
      <c r="SJL1219" s="242" t="s">
        <v>25</v>
      </c>
      <c r="SJM1219" s="243">
        <v>7</v>
      </c>
      <c r="SJN1219" s="243">
        <v>2</v>
      </c>
      <c r="SJO1219" s="244" t="s">
        <v>236</v>
      </c>
      <c r="SJP1219" s="245">
        <v>119</v>
      </c>
      <c r="SJQ1219" s="246">
        <v>213</v>
      </c>
      <c r="SJR1219" s="247" t="e">
        <f>SJR1252+SJR1278+SJR1309+SJR1325+SJR1347+SJR1379+SJR1395+SJR1416+SJR1436+SJR1486+#REF!+SJR1502+#REF!+#REF!+#REF!</f>
        <v>#REF!</v>
      </c>
      <c r="SJS1219" s="241" t="s">
        <v>38</v>
      </c>
      <c r="SJT1219" s="242" t="s">
        <v>25</v>
      </c>
      <c r="SJU1219" s="243">
        <v>7</v>
      </c>
      <c r="SJV1219" s="243">
        <v>2</v>
      </c>
      <c r="SJW1219" s="244" t="s">
        <v>236</v>
      </c>
      <c r="SJX1219" s="245">
        <v>119</v>
      </c>
      <c r="SJY1219" s="246">
        <v>213</v>
      </c>
      <c r="SJZ1219" s="247" t="e">
        <f>SJZ1252+SJZ1278+SJZ1309+SJZ1325+SJZ1347+SJZ1379+SJZ1395+SJZ1416+SJZ1436+SJZ1486+#REF!+SJZ1502+#REF!+#REF!+#REF!</f>
        <v>#REF!</v>
      </c>
      <c r="SKA1219" s="241" t="s">
        <v>38</v>
      </c>
      <c r="SKB1219" s="242" t="s">
        <v>25</v>
      </c>
      <c r="SKC1219" s="243">
        <v>7</v>
      </c>
      <c r="SKD1219" s="243">
        <v>2</v>
      </c>
      <c r="SKE1219" s="244" t="s">
        <v>236</v>
      </c>
      <c r="SKF1219" s="245">
        <v>119</v>
      </c>
      <c r="SKG1219" s="246">
        <v>213</v>
      </c>
      <c r="SKH1219" s="247" t="e">
        <f>SKH1252+SKH1278+SKH1309+SKH1325+SKH1347+SKH1379+SKH1395+SKH1416+SKH1436+SKH1486+#REF!+SKH1502+#REF!+#REF!+#REF!</f>
        <v>#REF!</v>
      </c>
      <c r="SKI1219" s="241" t="s">
        <v>38</v>
      </c>
      <c r="SKJ1219" s="242" t="s">
        <v>25</v>
      </c>
      <c r="SKK1219" s="243">
        <v>7</v>
      </c>
      <c r="SKL1219" s="243">
        <v>2</v>
      </c>
      <c r="SKM1219" s="244" t="s">
        <v>236</v>
      </c>
      <c r="SKN1219" s="245">
        <v>119</v>
      </c>
      <c r="SKO1219" s="246">
        <v>213</v>
      </c>
      <c r="SKP1219" s="247" t="e">
        <f>SKP1252+SKP1278+SKP1309+SKP1325+SKP1347+SKP1379+SKP1395+SKP1416+SKP1436+SKP1486+#REF!+SKP1502+#REF!+#REF!+#REF!</f>
        <v>#REF!</v>
      </c>
      <c r="SKQ1219" s="241" t="s">
        <v>38</v>
      </c>
      <c r="SKR1219" s="242" t="s">
        <v>25</v>
      </c>
      <c r="SKS1219" s="243">
        <v>7</v>
      </c>
      <c r="SKT1219" s="243">
        <v>2</v>
      </c>
      <c r="SKU1219" s="244" t="s">
        <v>236</v>
      </c>
      <c r="SKV1219" s="245">
        <v>119</v>
      </c>
      <c r="SKW1219" s="246">
        <v>213</v>
      </c>
      <c r="SKX1219" s="247" t="e">
        <f>SKX1252+SKX1278+SKX1309+SKX1325+SKX1347+SKX1379+SKX1395+SKX1416+SKX1436+SKX1486+#REF!+SKX1502+#REF!+#REF!+#REF!</f>
        <v>#REF!</v>
      </c>
      <c r="SKY1219" s="241" t="s">
        <v>38</v>
      </c>
      <c r="SKZ1219" s="242" t="s">
        <v>25</v>
      </c>
      <c r="SLA1219" s="243">
        <v>7</v>
      </c>
      <c r="SLB1219" s="243">
        <v>2</v>
      </c>
      <c r="SLC1219" s="244" t="s">
        <v>236</v>
      </c>
      <c r="SLD1219" s="245">
        <v>119</v>
      </c>
      <c r="SLE1219" s="246">
        <v>213</v>
      </c>
      <c r="SLF1219" s="247" t="e">
        <f>SLF1252+SLF1278+SLF1309+SLF1325+SLF1347+SLF1379+SLF1395+SLF1416+SLF1436+SLF1486+#REF!+SLF1502+#REF!+#REF!+#REF!</f>
        <v>#REF!</v>
      </c>
      <c r="SLG1219" s="241" t="s">
        <v>38</v>
      </c>
      <c r="SLH1219" s="242" t="s">
        <v>25</v>
      </c>
      <c r="SLI1219" s="243">
        <v>7</v>
      </c>
      <c r="SLJ1219" s="243">
        <v>2</v>
      </c>
      <c r="SLK1219" s="244" t="s">
        <v>236</v>
      </c>
      <c r="SLL1219" s="245">
        <v>119</v>
      </c>
      <c r="SLM1219" s="246">
        <v>213</v>
      </c>
      <c r="SLN1219" s="247" t="e">
        <f>SLN1252+SLN1278+SLN1309+SLN1325+SLN1347+SLN1379+SLN1395+SLN1416+SLN1436+SLN1486+#REF!+SLN1502+#REF!+#REF!+#REF!</f>
        <v>#REF!</v>
      </c>
      <c r="SLO1219" s="241" t="s">
        <v>38</v>
      </c>
      <c r="SLP1219" s="242" t="s">
        <v>25</v>
      </c>
      <c r="SLQ1219" s="243">
        <v>7</v>
      </c>
      <c r="SLR1219" s="243">
        <v>2</v>
      </c>
      <c r="SLS1219" s="244" t="s">
        <v>236</v>
      </c>
      <c r="SLT1219" s="245">
        <v>119</v>
      </c>
      <c r="SLU1219" s="246">
        <v>213</v>
      </c>
      <c r="SLV1219" s="247" t="e">
        <f>SLV1252+SLV1278+SLV1309+SLV1325+SLV1347+SLV1379+SLV1395+SLV1416+SLV1436+SLV1486+#REF!+SLV1502+#REF!+#REF!+#REF!</f>
        <v>#REF!</v>
      </c>
      <c r="SLW1219" s="241" t="s">
        <v>38</v>
      </c>
      <c r="SLX1219" s="242" t="s">
        <v>25</v>
      </c>
      <c r="SLY1219" s="243">
        <v>7</v>
      </c>
      <c r="SLZ1219" s="243">
        <v>2</v>
      </c>
      <c r="SMA1219" s="244" t="s">
        <v>236</v>
      </c>
      <c r="SMB1219" s="245">
        <v>119</v>
      </c>
      <c r="SMC1219" s="246">
        <v>213</v>
      </c>
      <c r="SMD1219" s="247" t="e">
        <f>SMD1252+SMD1278+SMD1309+SMD1325+SMD1347+SMD1379+SMD1395+SMD1416+SMD1436+SMD1486+#REF!+SMD1502+#REF!+#REF!+#REF!</f>
        <v>#REF!</v>
      </c>
      <c r="SME1219" s="241" t="s">
        <v>38</v>
      </c>
      <c r="SMF1219" s="242" t="s">
        <v>25</v>
      </c>
      <c r="SMG1219" s="243">
        <v>7</v>
      </c>
      <c r="SMH1219" s="243">
        <v>2</v>
      </c>
      <c r="SMI1219" s="244" t="s">
        <v>236</v>
      </c>
      <c r="SMJ1219" s="245">
        <v>119</v>
      </c>
      <c r="SMK1219" s="246">
        <v>213</v>
      </c>
      <c r="SML1219" s="247" t="e">
        <f>SML1252+SML1278+SML1309+SML1325+SML1347+SML1379+SML1395+SML1416+SML1436+SML1486+#REF!+SML1502+#REF!+#REF!+#REF!</f>
        <v>#REF!</v>
      </c>
      <c r="SMM1219" s="241" t="s">
        <v>38</v>
      </c>
      <c r="SMN1219" s="242" t="s">
        <v>25</v>
      </c>
      <c r="SMO1219" s="243">
        <v>7</v>
      </c>
      <c r="SMP1219" s="243">
        <v>2</v>
      </c>
      <c r="SMQ1219" s="244" t="s">
        <v>236</v>
      </c>
      <c r="SMR1219" s="245">
        <v>119</v>
      </c>
      <c r="SMS1219" s="246">
        <v>213</v>
      </c>
      <c r="SMT1219" s="247" t="e">
        <f>SMT1252+SMT1278+SMT1309+SMT1325+SMT1347+SMT1379+SMT1395+SMT1416+SMT1436+SMT1486+#REF!+SMT1502+#REF!+#REF!+#REF!</f>
        <v>#REF!</v>
      </c>
      <c r="SMU1219" s="241" t="s">
        <v>38</v>
      </c>
      <c r="SMV1219" s="242" t="s">
        <v>25</v>
      </c>
      <c r="SMW1219" s="243">
        <v>7</v>
      </c>
      <c r="SMX1219" s="243">
        <v>2</v>
      </c>
      <c r="SMY1219" s="244" t="s">
        <v>236</v>
      </c>
      <c r="SMZ1219" s="245">
        <v>119</v>
      </c>
      <c r="SNA1219" s="246">
        <v>213</v>
      </c>
      <c r="SNB1219" s="247" t="e">
        <f>SNB1252+SNB1278+SNB1309+SNB1325+SNB1347+SNB1379+SNB1395+SNB1416+SNB1436+SNB1486+#REF!+SNB1502+#REF!+#REF!+#REF!</f>
        <v>#REF!</v>
      </c>
      <c r="SNC1219" s="241" t="s">
        <v>38</v>
      </c>
      <c r="SND1219" s="242" t="s">
        <v>25</v>
      </c>
      <c r="SNE1219" s="243">
        <v>7</v>
      </c>
      <c r="SNF1219" s="243">
        <v>2</v>
      </c>
      <c r="SNG1219" s="244" t="s">
        <v>236</v>
      </c>
      <c r="SNH1219" s="245">
        <v>119</v>
      </c>
      <c r="SNI1219" s="246">
        <v>213</v>
      </c>
      <c r="SNJ1219" s="247" t="e">
        <f>SNJ1252+SNJ1278+SNJ1309+SNJ1325+SNJ1347+SNJ1379+SNJ1395+SNJ1416+SNJ1436+SNJ1486+#REF!+SNJ1502+#REF!+#REF!+#REF!</f>
        <v>#REF!</v>
      </c>
      <c r="SNK1219" s="241" t="s">
        <v>38</v>
      </c>
      <c r="SNL1219" s="242" t="s">
        <v>25</v>
      </c>
      <c r="SNM1219" s="243">
        <v>7</v>
      </c>
      <c r="SNN1219" s="243">
        <v>2</v>
      </c>
      <c r="SNO1219" s="244" t="s">
        <v>236</v>
      </c>
      <c r="SNP1219" s="245">
        <v>119</v>
      </c>
      <c r="SNQ1219" s="246">
        <v>213</v>
      </c>
      <c r="SNR1219" s="247" t="e">
        <f>SNR1252+SNR1278+SNR1309+SNR1325+SNR1347+SNR1379+SNR1395+SNR1416+SNR1436+SNR1486+#REF!+SNR1502+#REF!+#REF!+#REF!</f>
        <v>#REF!</v>
      </c>
      <c r="SNS1219" s="241" t="s">
        <v>38</v>
      </c>
      <c r="SNT1219" s="242" t="s">
        <v>25</v>
      </c>
      <c r="SNU1219" s="243">
        <v>7</v>
      </c>
      <c r="SNV1219" s="243">
        <v>2</v>
      </c>
      <c r="SNW1219" s="244" t="s">
        <v>236</v>
      </c>
      <c r="SNX1219" s="245">
        <v>119</v>
      </c>
      <c r="SNY1219" s="246">
        <v>213</v>
      </c>
      <c r="SNZ1219" s="247" t="e">
        <f>SNZ1252+SNZ1278+SNZ1309+SNZ1325+SNZ1347+SNZ1379+SNZ1395+SNZ1416+SNZ1436+SNZ1486+#REF!+SNZ1502+#REF!+#REF!+#REF!</f>
        <v>#REF!</v>
      </c>
      <c r="SOA1219" s="241" t="s">
        <v>38</v>
      </c>
      <c r="SOB1219" s="242" t="s">
        <v>25</v>
      </c>
      <c r="SOC1219" s="243">
        <v>7</v>
      </c>
      <c r="SOD1219" s="243">
        <v>2</v>
      </c>
      <c r="SOE1219" s="244" t="s">
        <v>236</v>
      </c>
      <c r="SOF1219" s="245">
        <v>119</v>
      </c>
      <c r="SOG1219" s="246">
        <v>213</v>
      </c>
      <c r="SOH1219" s="247" t="e">
        <f>SOH1252+SOH1278+SOH1309+SOH1325+SOH1347+SOH1379+SOH1395+SOH1416+SOH1436+SOH1486+#REF!+SOH1502+#REF!+#REF!+#REF!</f>
        <v>#REF!</v>
      </c>
      <c r="SOI1219" s="241" t="s">
        <v>38</v>
      </c>
      <c r="SOJ1219" s="242" t="s">
        <v>25</v>
      </c>
      <c r="SOK1219" s="243">
        <v>7</v>
      </c>
      <c r="SOL1219" s="243">
        <v>2</v>
      </c>
      <c r="SOM1219" s="244" t="s">
        <v>236</v>
      </c>
      <c r="SON1219" s="245">
        <v>119</v>
      </c>
      <c r="SOO1219" s="246">
        <v>213</v>
      </c>
      <c r="SOP1219" s="247" t="e">
        <f>SOP1252+SOP1278+SOP1309+SOP1325+SOP1347+SOP1379+SOP1395+SOP1416+SOP1436+SOP1486+#REF!+SOP1502+#REF!+#REF!+#REF!</f>
        <v>#REF!</v>
      </c>
      <c r="SOQ1219" s="241" t="s">
        <v>38</v>
      </c>
      <c r="SOR1219" s="242" t="s">
        <v>25</v>
      </c>
      <c r="SOS1219" s="243">
        <v>7</v>
      </c>
      <c r="SOT1219" s="243">
        <v>2</v>
      </c>
      <c r="SOU1219" s="244" t="s">
        <v>236</v>
      </c>
      <c r="SOV1219" s="245">
        <v>119</v>
      </c>
      <c r="SOW1219" s="246">
        <v>213</v>
      </c>
      <c r="SOX1219" s="247" t="e">
        <f>SOX1252+SOX1278+SOX1309+SOX1325+SOX1347+SOX1379+SOX1395+SOX1416+SOX1436+SOX1486+#REF!+SOX1502+#REF!+#REF!+#REF!</f>
        <v>#REF!</v>
      </c>
      <c r="SOY1219" s="241" t="s">
        <v>38</v>
      </c>
      <c r="SOZ1219" s="242" t="s">
        <v>25</v>
      </c>
      <c r="SPA1219" s="243">
        <v>7</v>
      </c>
      <c r="SPB1219" s="243">
        <v>2</v>
      </c>
      <c r="SPC1219" s="244" t="s">
        <v>236</v>
      </c>
      <c r="SPD1219" s="245">
        <v>119</v>
      </c>
      <c r="SPE1219" s="246">
        <v>213</v>
      </c>
      <c r="SPF1219" s="247" t="e">
        <f>SPF1252+SPF1278+SPF1309+SPF1325+SPF1347+SPF1379+SPF1395+SPF1416+SPF1436+SPF1486+#REF!+SPF1502+#REF!+#REF!+#REF!</f>
        <v>#REF!</v>
      </c>
      <c r="SPG1219" s="241" t="s">
        <v>38</v>
      </c>
      <c r="SPH1219" s="242" t="s">
        <v>25</v>
      </c>
      <c r="SPI1219" s="243">
        <v>7</v>
      </c>
      <c r="SPJ1219" s="243">
        <v>2</v>
      </c>
      <c r="SPK1219" s="244" t="s">
        <v>236</v>
      </c>
      <c r="SPL1219" s="245">
        <v>119</v>
      </c>
      <c r="SPM1219" s="246">
        <v>213</v>
      </c>
      <c r="SPN1219" s="247" t="e">
        <f>SPN1252+SPN1278+SPN1309+SPN1325+SPN1347+SPN1379+SPN1395+SPN1416+SPN1436+SPN1486+#REF!+SPN1502+#REF!+#REF!+#REF!</f>
        <v>#REF!</v>
      </c>
      <c r="SPO1219" s="241" t="s">
        <v>38</v>
      </c>
      <c r="SPP1219" s="242" t="s">
        <v>25</v>
      </c>
      <c r="SPQ1219" s="243">
        <v>7</v>
      </c>
      <c r="SPR1219" s="243">
        <v>2</v>
      </c>
      <c r="SPS1219" s="244" t="s">
        <v>236</v>
      </c>
      <c r="SPT1219" s="245">
        <v>119</v>
      </c>
      <c r="SPU1219" s="246">
        <v>213</v>
      </c>
      <c r="SPV1219" s="247" t="e">
        <f>SPV1252+SPV1278+SPV1309+SPV1325+SPV1347+SPV1379+SPV1395+SPV1416+SPV1436+SPV1486+#REF!+SPV1502+#REF!+#REF!+#REF!</f>
        <v>#REF!</v>
      </c>
      <c r="SPW1219" s="241" t="s">
        <v>38</v>
      </c>
      <c r="SPX1219" s="242" t="s">
        <v>25</v>
      </c>
      <c r="SPY1219" s="243">
        <v>7</v>
      </c>
      <c r="SPZ1219" s="243">
        <v>2</v>
      </c>
      <c r="SQA1219" s="244" t="s">
        <v>236</v>
      </c>
      <c r="SQB1219" s="245">
        <v>119</v>
      </c>
      <c r="SQC1219" s="246">
        <v>213</v>
      </c>
      <c r="SQD1219" s="247" t="e">
        <f>SQD1252+SQD1278+SQD1309+SQD1325+SQD1347+SQD1379+SQD1395+SQD1416+SQD1436+SQD1486+#REF!+SQD1502+#REF!+#REF!+#REF!</f>
        <v>#REF!</v>
      </c>
      <c r="SQE1219" s="241" t="s">
        <v>38</v>
      </c>
      <c r="SQF1219" s="242" t="s">
        <v>25</v>
      </c>
      <c r="SQG1219" s="243">
        <v>7</v>
      </c>
      <c r="SQH1219" s="243">
        <v>2</v>
      </c>
      <c r="SQI1219" s="244" t="s">
        <v>236</v>
      </c>
      <c r="SQJ1219" s="245">
        <v>119</v>
      </c>
      <c r="SQK1219" s="246">
        <v>213</v>
      </c>
      <c r="SQL1219" s="247" t="e">
        <f>SQL1252+SQL1278+SQL1309+SQL1325+SQL1347+SQL1379+SQL1395+SQL1416+SQL1436+SQL1486+#REF!+SQL1502+#REF!+#REF!+#REF!</f>
        <v>#REF!</v>
      </c>
      <c r="SQM1219" s="241" t="s">
        <v>38</v>
      </c>
      <c r="SQN1219" s="242" t="s">
        <v>25</v>
      </c>
      <c r="SQO1219" s="243">
        <v>7</v>
      </c>
      <c r="SQP1219" s="243">
        <v>2</v>
      </c>
      <c r="SQQ1219" s="244" t="s">
        <v>236</v>
      </c>
      <c r="SQR1219" s="245">
        <v>119</v>
      </c>
      <c r="SQS1219" s="246">
        <v>213</v>
      </c>
      <c r="SQT1219" s="247" t="e">
        <f>SQT1252+SQT1278+SQT1309+SQT1325+SQT1347+SQT1379+SQT1395+SQT1416+SQT1436+SQT1486+#REF!+SQT1502+#REF!+#REF!+#REF!</f>
        <v>#REF!</v>
      </c>
      <c r="SQU1219" s="241" t="s">
        <v>38</v>
      </c>
      <c r="SQV1219" s="242" t="s">
        <v>25</v>
      </c>
      <c r="SQW1219" s="243">
        <v>7</v>
      </c>
      <c r="SQX1219" s="243">
        <v>2</v>
      </c>
      <c r="SQY1219" s="244" t="s">
        <v>236</v>
      </c>
      <c r="SQZ1219" s="245">
        <v>119</v>
      </c>
      <c r="SRA1219" s="246">
        <v>213</v>
      </c>
      <c r="SRB1219" s="247" t="e">
        <f>SRB1252+SRB1278+SRB1309+SRB1325+SRB1347+SRB1379+SRB1395+SRB1416+SRB1436+SRB1486+#REF!+SRB1502+#REF!+#REF!+#REF!</f>
        <v>#REF!</v>
      </c>
      <c r="SRC1219" s="241" t="s">
        <v>38</v>
      </c>
      <c r="SRD1219" s="242" t="s">
        <v>25</v>
      </c>
      <c r="SRE1219" s="243">
        <v>7</v>
      </c>
      <c r="SRF1219" s="243">
        <v>2</v>
      </c>
      <c r="SRG1219" s="244" t="s">
        <v>236</v>
      </c>
      <c r="SRH1219" s="245">
        <v>119</v>
      </c>
      <c r="SRI1219" s="246">
        <v>213</v>
      </c>
      <c r="SRJ1219" s="247" t="e">
        <f>SRJ1252+SRJ1278+SRJ1309+SRJ1325+SRJ1347+SRJ1379+SRJ1395+SRJ1416+SRJ1436+SRJ1486+#REF!+SRJ1502+#REF!+#REF!+#REF!</f>
        <v>#REF!</v>
      </c>
      <c r="SRK1219" s="241" t="s">
        <v>38</v>
      </c>
      <c r="SRL1219" s="242" t="s">
        <v>25</v>
      </c>
      <c r="SRM1219" s="243">
        <v>7</v>
      </c>
      <c r="SRN1219" s="243">
        <v>2</v>
      </c>
      <c r="SRO1219" s="244" t="s">
        <v>236</v>
      </c>
      <c r="SRP1219" s="245">
        <v>119</v>
      </c>
      <c r="SRQ1219" s="246">
        <v>213</v>
      </c>
      <c r="SRR1219" s="247" t="e">
        <f>SRR1252+SRR1278+SRR1309+SRR1325+SRR1347+SRR1379+SRR1395+SRR1416+SRR1436+SRR1486+#REF!+SRR1502+#REF!+#REF!+#REF!</f>
        <v>#REF!</v>
      </c>
      <c r="SRS1219" s="241" t="s">
        <v>38</v>
      </c>
      <c r="SRT1219" s="242" t="s">
        <v>25</v>
      </c>
      <c r="SRU1219" s="243">
        <v>7</v>
      </c>
      <c r="SRV1219" s="243">
        <v>2</v>
      </c>
      <c r="SRW1219" s="244" t="s">
        <v>236</v>
      </c>
      <c r="SRX1219" s="245">
        <v>119</v>
      </c>
      <c r="SRY1219" s="246">
        <v>213</v>
      </c>
      <c r="SRZ1219" s="247" t="e">
        <f>SRZ1252+SRZ1278+SRZ1309+SRZ1325+SRZ1347+SRZ1379+SRZ1395+SRZ1416+SRZ1436+SRZ1486+#REF!+SRZ1502+#REF!+#REF!+#REF!</f>
        <v>#REF!</v>
      </c>
      <c r="SSA1219" s="241" t="s">
        <v>38</v>
      </c>
      <c r="SSB1219" s="242" t="s">
        <v>25</v>
      </c>
      <c r="SSC1219" s="243">
        <v>7</v>
      </c>
      <c r="SSD1219" s="243">
        <v>2</v>
      </c>
      <c r="SSE1219" s="244" t="s">
        <v>236</v>
      </c>
      <c r="SSF1219" s="245">
        <v>119</v>
      </c>
      <c r="SSG1219" s="246">
        <v>213</v>
      </c>
      <c r="SSH1219" s="247" t="e">
        <f>SSH1252+SSH1278+SSH1309+SSH1325+SSH1347+SSH1379+SSH1395+SSH1416+SSH1436+SSH1486+#REF!+SSH1502+#REF!+#REF!+#REF!</f>
        <v>#REF!</v>
      </c>
      <c r="SSI1219" s="241" t="s">
        <v>38</v>
      </c>
      <c r="SSJ1219" s="242" t="s">
        <v>25</v>
      </c>
      <c r="SSK1219" s="243">
        <v>7</v>
      </c>
      <c r="SSL1219" s="243">
        <v>2</v>
      </c>
      <c r="SSM1219" s="244" t="s">
        <v>236</v>
      </c>
      <c r="SSN1219" s="245">
        <v>119</v>
      </c>
      <c r="SSO1219" s="246">
        <v>213</v>
      </c>
      <c r="SSP1219" s="247" t="e">
        <f>SSP1252+SSP1278+SSP1309+SSP1325+SSP1347+SSP1379+SSP1395+SSP1416+SSP1436+SSP1486+#REF!+SSP1502+#REF!+#REF!+#REF!</f>
        <v>#REF!</v>
      </c>
      <c r="SSQ1219" s="241" t="s">
        <v>38</v>
      </c>
      <c r="SSR1219" s="242" t="s">
        <v>25</v>
      </c>
      <c r="SSS1219" s="243">
        <v>7</v>
      </c>
      <c r="SST1219" s="243">
        <v>2</v>
      </c>
      <c r="SSU1219" s="244" t="s">
        <v>236</v>
      </c>
      <c r="SSV1219" s="245">
        <v>119</v>
      </c>
      <c r="SSW1219" s="246">
        <v>213</v>
      </c>
      <c r="SSX1219" s="247" t="e">
        <f>SSX1252+SSX1278+SSX1309+SSX1325+SSX1347+SSX1379+SSX1395+SSX1416+SSX1436+SSX1486+#REF!+SSX1502+#REF!+#REF!+#REF!</f>
        <v>#REF!</v>
      </c>
      <c r="SSY1219" s="241" t="s">
        <v>38</v>
      </c>
      <c r="SSZ1219" s="242" t="s">
        <v>25</v>
      </c>
      <c r="STA1219" s="243">
        <v>7</v>
      </c>
      <c r="STB1219" s="243">
        <v>2</v>
      </c>
      <c r="STC1219" s="244" t="s">
        <v>236</v>
      </c>
      <c r="STD1219" s="245">
        <v>119</v>
      </c>
      <c r="STE1219" s="246">
        <v>213</v>
      </c>
      <c r="STF1219" s="247" t="e">
        <f>STF1252+STF1278+STF1309+STF1325+STF1347+STF1379+STF1395+STF1416+STF1436+STF1486+#REF!+STF1502+#REF!+#REF!+#REF!</f>
        <v>#REF!</v>
      </c>
      <c r="STG1219" s="241" t="s">
        <v>38</v>
      </c>
      <c r="STH1219" s="242" t="s">
        <v>25</v>
      </c>
      <c r="STI1219" s="243">
        <v>7</v>
      </c>
      <c r="STJ1219" s="243">
        <v>2</v>
      </c>
      <c r="STK1219" s="244" t="s">
        <v>236</v>
      </c>
      <c r="STL1219" s="245">
        <v>119</v>
      </c>
      <c r="STM1219" s="246">
        <v>213</v>
      </c>
      <c r="STN1219" s="247" t="e">
        <f>STN1252+STN1278+STN1309+STN1325+STN1347+STN1379+STN1395+STN1416+STN1436+STN1486+#REF!+STN1502+#REF!+#REF!+#REF!</f>
        <v>#REF!</v>
      </c>
      <c r="STO1219" s="241" t="s">
        <v>38</v>
      </c>
      <c r="STP1219" s="242" t="s">
        <v>25</v>
      </c>
      <c r="STQ1219" s="243">
        <v>7</v>
      </c>
      <c r="STR1219" s="243">
        <v>2</v>
      </c>
      <c r="STS1219" s="244" t="s">
        <v>236</v>
      </c>
      <c r="STT1219" s="245">
        <v>119</v>
      </c>
      <c r="STU1219" s="246">
        <v>213</v>
      </c>
      <c r="STV1219" s="247" t="e">
        <f>STV1252+STV1278+STV1309+STV1325+STV1347+STV1379+STV1395+STV1416+STV1436+STV1486+#REF!+STV1502+#REF!+#REF!+#REF!</f>
        <v>#REF!</v>
      </c>
      <c r="STW1219" s="241" t="s">
        <v>38</v>
      </c>
      <c r="STX1219" s="242" t="s">
        <v>25</v>
      </c>
      <c r="STY1219" s="243">
        <v>7</v>
      </c>
      <c r="STZ1219" s="243">
        <v>2</v>
      </c>
      <c r="SUA1219" s="244" t="s">
        <v>236</v>
      </c>
      <c r="SUB1219" s="245">
        <v>119</v>
      </c>
      <c r="SUC1219" s="246">
        <v>213</v>
      </c>
      <c r="SUD1219" s="247" t="e">
        <f>SUD1252+SUD1278+SUD1309+SUD1325+SUD1347+SUD1379+SUD1395+SUD1416+SUD1436+SUD1486+#REF!+SUD1502+#REF!+#REF!+#REF!</f>
        <v>#REF!</v>
      </c>
      <c r="SUE1219" s="241" t="s">
        <v>38</v>
      </c>
      <c r="SUF1219" s="242" t="s">
        <v>25</v>
      </c>
      <c r="SUG1219" s="243">
        <v>7</v>
      </c>
      <c r="SUH1219" s="243">
        <v>2</v>
      </c>
      <c r="SUI1219" s="244" t="s">
        <v>236</v>
      </c>
      <c r="SUJ1219" s="245">
        <v>119</v>
      </c>
      <c r="SUK1219" s="246">
        <v>213</v>
      </c>
      <c r="SUL1219" s="247" t="e">
        <f>SUL1252+SUL1278+SUL1309+SUL1325+SUL1347+SUL1379+SUL1395+SUL1416+SUL1436+SUL1486+#REF!+SUL1502+#REF!+#REF!+#REF!</f>
        <v>#REF!</v>
      </c>
      <c r="SUM1219" s="241" t="s">
        <v>38</v>
      </c>
      <c r="SUN1219" s="242" t="s">
        <v>25</v>
      </c>
      <c r="SUO1219" s="243">
        <v>7</v>
      </c>
      <c r="SUP1219" s="243">
        <v>2</v>
      </c>
      <c r="SUQ1219" s="244" t="s">
        <v>236</v>
      </c>
      <c r="SUR1219" s="245">
        <v>119</v>
      </c>
      <c r="SUS1219" s="246">
        <v>213</v>
      </c>
      <c r="SUT1219" s="247" t="e">
        <f>SUT1252+SUT1278+SUT1309+SUT1325+SUT1347+SUT1379+SUT1395+SUT1416+SUT1436+SUT1486+#REF!+SUT1502+#REF!+#REF!+#REF!</f>
        <v>#REF!</v>
      </c>
      <c r="SUU1219" s="241" t="s">
        <v>38</v>
      </c>
      <c r="SUV1219" s="242" t="s">
        <v>25</v>
      </c>
      <c r="SUW1219" s="243">
        <v>7</v>
      </c>
      <c r="SUX1219" s="243">
        <v>2</v>
      </c>
      <c r="SUY1219" s="244" t="s">
        <v>236</v>
      </c>
      <c r="SUZ1219" s="245">
        <v>119</v>
      </c>
      <c r="SVA1219" s="246">
        <v>213</v>
      </c>
      <c r="SVB1219" s="247" t="e">
        <f>SVB1252+SVB1278+SVB1309+SVB1325+SVB1347+SVB1379+SVB1395+SVB1416+SVB1436+SVB1486+#REF!+SVB1502+#REF!+#REF!+#REF!</f>
        <v>#REF!</v>
      </c>
      <c r="SVC1219" s="241" t="s">
        <v>38</v>
      </c>
      <c r="SVD1219" s="242" t="s">
        <v>25</v>
      </c>
      <c r="SVE1219" s="243">
        <v>7</v>
      </c>
      <c r="SVF1219" s="243">
        <v>2</v>
      </c>
      <c r="SVG1219" s="244" t="s">
        <v>236</v>
      </c>
      <c r="SVH1219" s="245">
        <v>119</v>
      </c>
      <c r="SVI1219" s="246">
        <v>213</v>
      </c>
      <c r="SVJ1219" s="247" t="e">
        <f>SVJ1252+SVJ1278+SVJ1309+SVJ1325+SVJ1347+SVJ1379+SVJ1395+SVJ1416+SVJ1436+SVJ1486+#REF!+SVJ1502+#REF!+#REF!+#REF!</f>
        <v>#REF!</v>
      </c>
      <c r="SVK1219" s="241" t="s">
        <v>38</v>
      </c>
      <c r="SVL1219" s="242" t="s">
        <v>25</v>
      </c>
      <c r="SVM1219" s="243">
        <v>7</v>
      </c>
      <c r="SVN1219" s="243">
        <v>2</v>
      </c>
      <c r="SVO1219" s="244" t="s">
        <v>236</v>
      </c>
      <c r="SVP1219" s="245">
        <v>119</v>
      </c>
      <c r="SVQ1219" s="246">
        <v>213</v>
      </c>
      <c r="SVR1219" s="247" t="e">
        <f>SVR1252+SVR1278+SVR1309+SVR1325+SVR1347+SVR1379+SVR1395+SVR1416+SVR1436+SVR1486+#REF!+SVR1502+#REF!+#REF!+#REF!</f>
        <v>#REF!</v>
      </c>
      <c r="SVS1219" s="241" t="s">
        <v>38</v>
      </c>
      <c r="SVT1219" s="242" t="s">
        <v>25</v>
      </c>
      <c r="SVU1219" s="243">
        <v>7</v>
      </c>
      <c r="SVV1219" s="243">
        <v>2</v>
      </c>
      <c r="SVW1219" s="244" t="s">
        <v>236</v>
      </c>
      <c r="SVX1219" s="245">
        <v>119</v>
      </c>
      <c r="SVY1219" s="246">
        <v>213</v>
      </c>
      <c r="SVZ1219" s="247" t="e">
        <f>SVZ1252+SVZ1278+SVZ1309+SVZ1325+SVZ1347+SVZ1379+SVZ1395+SVZ1416+SVZ1436+SVZ1486+#REF!+SVZ1502+#REF!+#REF!+#REF!</f>
        <v>#REF!</v>
      </c>
      <c r="SWA1219" s="241" t="s">
        <v>38</v>
      </c>
      <c r="SWB1219" s="242" t="s">
        <v>25</v>
      </c>
      <c r="SWC1219" s="243">
        <v>7</v>
      </c>
      <c r="SWD1219" s="243">
        <v>2</v>
      </c>
      <c r="SWE1219" s="244" t="s">
        <v>236</v>
      </c>
      <c r="SWF1219" s="245">
        <v>119</v>
      </c>
      <c r="SWG1219" s="246">
        <v>213</v>
      </c>
      <c r="SWH1219" s="247" t="e">
        <f>SWH1252+SWH1278+SWH1309+SWH1325+SWH1347+SWH1379+SWH1395+SWH1416+SWH1436+SWH1486+#REF!+SWH1502+#REF!+#REF!+#REF!</f>
        <v>#REF!</v>
      </c>
      <c r="SWI1219" s="241" t="s">
        <v>38</v>
      </c>
      <c r="SWJ1219" s="242" t="s">
        <v>25</v>
      </c>
      <c r="SWK1219" s="243">
        <v>7</v>
      </c>
      <c r="SWL1219" s="243">
        <v>2</v>
      </c>
      <c r="SWM1219" s="244" t="s">
        <v>236</v>
      </c>
      <c r="SWN1219" s="245">
        <v>119</v>
      </c>
      <c r="SWO1219" s="246">
        <v>213</v>
      </c>
      <c r="SWP1219" s="247" t="e">
        <f>SWP1252+SWP1278+SWP1309+SWP1325+SWP1347+SWP1379+SWP1395+SWP1416+SWP1436+SWP1486+#REF!+SWP1502+#REF!+#REF!+#REF!</f>
        <v>#REF!</v>
      </c>
      <c r="SWQ1219" s="241" t="s">
        <v>38</v>
      </c>
      <c r="SWR1219" s="242" t="s">
        <v>25</v>
      </c>
      <c r="SWS1219" s="243">
        <v>7</v>
      </c>
      <c r="SWT1219" s="243">
        <v>2</v>
      </c>
      <c r="SWU1219" s="244" t="s">
        <v>236</v>
      </c>
      <c r="SWV1219" s="245">
        <v>119</v>
      </c>
      <c r="SWW1219" s="246">
        <v>213</v>
      </c>
      <c r="SWX1219" s="247" t="e">
        <f>SWX1252+SWX1278+SWX1309+SWX1325+SWX1347+SWX1379+SWX1395+SWX1416+SWX1436+SWX1486+#REF!+SWX1502+#REF!+#REF!+#REF!</f>
        <v>#REF!</v>
      </c>
      <c r="SWY1219" s="241" t="s">
        <v>38</v>
      </c>
      <c r="SWZ1219" s="242" t="s">
        <v>25</v>
      </c>
      <c r="SXA1219" s="243">
        <v>7</v>
      </c>
      <c r="SXB1219" s="243">
        <v>2</v>
      </c>
      <c r="SXC1219" s="244" t="s">
        <v>236</v>
      </c>
      <c r="SXD1219" s="245">
        <v>119</v>
      </c>
      <c r="SXE1219" s="246">
        <v>213</v>
      </c>
      <c r="SXF1219" s="247" t="e">
        <f>SXF1252+SXF1278+SXF1309+SXF1325+SXF1347+SXF1379+SXF1395+SXF1416+SXF1436+SXF1486+#REF!+SXF1502+#REF!+#REF!+#REF!</f>
        <v>#REF!</v>
      </c>
      <c r="SXG1219" s="241" t="s">
        <v>38</v>
      </c>
      <c r="SXH1219" s="242" t="s">
        <v>25</v>
      </c>
      <c r="SXI1219" s="243">
        <v>7</v>
      </c>
      <c r="SXJ1219" s="243">
        <v>2</v>
      </c>
      <c r="SXK1219" s="244" t="s">
        <v>236</v>
      </c>
      <c r="SXL1219" s="245">
        <v>119</v>
      </c>
      <c r="SXM1219" s="246">
        <v>213</v>
      </c>
      <c r="SXN1219" s="247" t="e">
        <f>SXN1252+SXN1278+SXN1309+SXN1325+SXN1347+SXN1379+SXN1395+SXN1416+SXN1436+SXN1486+#REF!+SXN1502+#REF!+#REF!+#REF!</f>
        <v>#REF!</v>
      </c>
      <c r="SXO1219" s="241" t="s">
        <v>38</v>
      </c>
      <c r="SXP1219" s="242" t="s">
        <v>25</v>
      </c>
      <c r="SXQ1219" s="243">
        <v>7</v>
      </c>
      <c r="SXR1219" s="243">
        <v>2</v>
      </c>
      <c r="SXS1219" s="244" t="s">
        <v>236</v>
      </c>
      <c r="SXT1219" s="245">
        <v>119</v>
      </c>
      <c r="SXU1219" s="246">
        <v>213</v>
      </c>
      <c r="SXV1219" s="247" t="e">
        <f>SXV1252+SXV1278+SXV1309+SXV1325+SXV1347+SXV1379+SXV1395+SXV1416+SXV1436+SXV1486+#REF!+SXV1502+#REF!+#REF!+#REF!</f>
        <v>#REF!</v>
      </c>
      <c r="SXW1219" s="241" t="s">
        <v>38</v>
      </c>
      <c r="SXX1219" s="242" t="s">
        <v>25</v>
      </c>
      <c r="SXY1219" s="243">
        <v>7</v>
      </c>
      <c r="SXZ1219" s="243">
        <v>2</v>
      </c>
      <c r="SYA1219" s="244" t="s">
        <v>236</v>
      </c>
      <c r="SYB1219" s="245">
        <v>119</v>
      </c>
      <c r="SYC1219" s="246">
        <v>213</v>
      </c>
      <c r="SYD1219" s="247" t="e">
        <f>SYD1252+SYD1278+SYD1309+SYD1325+SYD1347+SYD1379+SYD1395+SYD1416+SYD1436+SYD1486+#REF!+SYD1502+#REF!+#REF!+#REF!</f>
        <v>#REF!</v>
      </c>
      <c r="SYE1219" s="241" t="s">
        <v>38</v>
      </c>
      <c r="SYF1219" s="242" t="s">
        <v>25</v>
      </c>
      <c r="SYG1219" s="243">
        <v>7</v>
      </c>
      <c r="SYH1219" s="243">
        <v>2</v>
      </c>
      <c r="SYI1219" s="244" t="s">
        <v>236</v>
      </c>
      <c r="SYJ1219" s="245">
        <v>119</v>
      </c>
      <c r="SYK1219" s="246">
        <v>213</v>
      </c>
      <c r="SYL1219" s="247" t="e">
        <f>SYL1252+SYL1278+SYL1309+SYL1325+SYL1347+SYL1379+SYL1395+SYL1416+SYL1436+SYL1486+#REF!+SYL1502+#REF!+#REF!+#REF!</f>
        <v>#REF!</v>
      </c>
      <c r="SYM1219" s="241" t="s">
        <v>38</v>
      </c>
      <c r="SYN1219" s="242" t="s">
        <v>25</v>
      </c>
      <c r="SYO1219" s="243">
        <v>7</v>
      </c>
      <c r="SYP1219" s="243">
        <v>2</v>
      </c>
      <c r="SYQ1219" s="244" t="s">
        <v>236</v>
      </c>
      <c r="SYR1219" s="245">
        <v>119</v>
      </c>
      <c r="SYS1219" s="246">
        <v>213</v>
      </c>
      <c r="SYT1219" s="247" t="e">
        <f>SYT1252+SYT1278+SYT1309+SYT1325+SYT1347+SYT1379+SYT1395+SYT1416+SYT1436+SYT1486+#REF!+SYT1502+#REF!+#REF!+#REF!</f>
        <v>#REF!</v>
      </c>
      <c r="SYU1219" s="241" t="s">
        <v>38</v>
      </c>
      <c r="SYV1219" s="242" t="s">
        <v>25</v>
      </c>
      <c r="SYW1219" s="243">
        <v>7</v>
      </c>
      <c r="SYX1219" s="243">
        <v>2</v>
      </c>
      <c r="SYY1219" s="244" t="s">
        <v>236</v>
      </c>
      <c r="SYZ1219" s="245">
        <v>119</v>
      </c>
      <c r="SZA1219" s="246">
        <v>213</v>
      </c>
      <c r="SZB1219" s="247" t="e">
        <f>SZB1252+SZB1278+SZB1309+SZB1325+SZB1347+SZB1379+SZB1395+SZB1416+SZB1436+SZB1486+#REF!+SZB1502+#REF!+#REF!+#REF!</f>
        <v>#REF!</v>
      </c>
      <c r="SZC1219" s="241" t="s">
        <v>38</v>
      </c>
      <c r="SZD1219" s="242" t="s">
        <v>25</v>
      </c>
      <c r="SZE1219" s="243">
        <v>7</v>
      </c>
      <c r="SZF1219" s="243">
        <v>2</v>
      </c>
      <c r="SZG1219" s="244" t="s">
        <v>236</v>
      </c>
      <c r="SZH1219" s="245">
        <v>119</v>
      </c>
      <c r="SZI1219" s="246">
        <v>213</v>
      </c>
      <c r="SZJ1219" s="247" t="e">
        <f>SZJ1252+SZJ1278+SZJ1309+SZJ1325+SZJ1347+SZJ1379+SZJ1395+SZJ1416+SZJ1436+SZJ1486+#REF!+SZJ1502+#REF!+#REF!+#REF!</f>
        <v>#REF!</v>
      </c>
      <c r="SZK1219" s="241" t="s">
        <v>38</v>
      </c>
      <c r="SZL1219" s="242" t="s">
        <v>25</v>
      </c>
      <c r="SZM1219" s="243">
        <v>7</v>
      </c>
      <c r="SZN1219" s="243">
        <v>2</v>
      </c>
      <c r="SZO1219" s="244" t="s">
        <v>236</v>
      </c>
      <c r="SZP1219" s="245">
        <v>119</v>
      </c>
      <c r="SZQ1219" s="246">
        <v>213</v>
      </c>
      <c r="SZR1219" s="247" t="e">
        <f>SZR1252+SZR1278+SZR1309+SZR1325+SZR1347+SZR1379+SZR1395+SZR1416+SZR1436+SZR1486+#REF!+SZR1502+#REF!+#REF!+#REF!</f>
        <v>#REF!</v>
      </c>
      <c r="SZS1219" s="241" t="s">
        <v>38</v>
      </c>
      <c r="SZT1219" s="242" t="s">
        <v>25</v>
      </c>
      <c r="SZU1219" s="243">
        <v>7</v>
      </c>
      <c r="SZV1219" s="243">
        <v>2</v>
      </c>
      <c r="SZW1219" s="244" t="s">
        <v>236</v>
      </c>
      <c r="SZX1219" s="245">
        <v>119</v>
      </c>
      <c r="SZY1219" s="246">
        <v>213</v>
      </c>
      <c r="SZZ1219" s="247" t="e">
        <f>SZZ1252+SZZ1278+SZZ1309+SZZ1325+SZZ1347+SZZ1379+SZZ1395+SZZ1416+SZZ1436+SZZ1486+#REF!+SZZ1502+#REF!+#REF!+#REF!</f>
        <v>#REF!</v>
      </c>
      <c r="TAA1219" s="241" t="s">
        <v>38</v>
      </c>
      <c r="TAB1219" s="242" t="s">
        <v>25</v>
      </c>
      <c r="TAC1219" s="243">
        <v>7</v>
      </c>
      <c r="TAD1219" s="243">
        <v>2</v>
      </c>
      <c r="TAE1219" s="244" t="s">
        <v>236</v>
      </c>
      <c r="TAF1219" s="245">
        <v>119</v>
      </c>
      <c r="TAG1219" s="246">
        <v>213</v>
      </c>
      <c r="TAH1219" s="247" t="e">
        <f>TAH1252+TAH1278+TAH1309+TAH1325+TAH1347+TAH1379+TAH1395+TAH1416+TAH1436+TAH1486+#REF!+TAH1502+#REF!+#REF!+#REF!</f>
        <v>#REF!</v>
      </c>
      <c r="TAI1219" s="241" t="s">
        <v>38</v>
      </c>
      <c r="TAJ1219" s="242" t="s">
        <v>25</v>
      </c>
      <c r="TAK1219" s="243">
        <v>7</v>
      </c>
      <c r="TAL1219" s="243">
        <v>2</v>
      </c>
      <c r="TAM1219" s="244" t="s">
        <v>236</v>
      </c>
      <c r="TAN1219" s="245">
        <v>119</v>
      </c>
      <c r="TAO1219" s="246">
        <v>213</v>
      </c>
      <c r="TAP1219" s="247" t="e">
        <f>TAP1252+TAP1278+TAP1309+TAP1325+TAP1347+TAP1379+TAP1395+TAP1416+TAP1436+TAP1486+#REF!+TAP1502+#REF!+#REF!+#REF!</f>
        <v>#REF!</v>
      </c>
      <c r="TAQ1219" s="241" t="s">
        <v>38</v>
      </c>
      <c r="TAR1219" s="242" t="s">
        <v>25</v>
      </c>
      <c r="TAS1219" s="243">
        <v>7</v>
      </c>
      <c r="TAT1219" s="243">
        <v>2</v>
      </c>
      <c r="TAU1219" s="244" t="s">
        <v>236</v>
      </c>
      <c r="TAV1219" s="245">
        <v>119</v>
      </c>
      <c r="TAW1219" s="246">
        <v>213</v>
      </c>
      <c r="TAX1219" s="247" t="e">
        <f>TAX1252+TAX1278+TAX1309+TAX1325+TAX1347+TAX1379+TAX1395+TAX1416+TAX1436+TAX1486+#REF!+TAX1502+#REF!+#REF!+#REF!</f>
        <v>#REF!</v>
      </c>
      <c r="TAY1219" s="241" t="s">
        <v>38</v>
      </c>
      <c r="TAZ1219" s="242" t="s">
        <v>25</v>
      </c>
      <c r="TBA1219" s="243">
        <v>7</v>
      </c>
      <c r="TBB1219" s="243">
        <v>2</v>
      </c>
      <c r="TBC1219" s="244" t="s">
        <v>236</v>
      </c>
      <c r="TBD1219" s="245">
        <v>119</v>
      </c>
      <c r="TBE1219" s="246">
        <v>213</v>
      </c>
      <c r="TBF1219" s="247" t="e">
        <f>TBF1252+TBF1278+TBF1309+TBF1325+TBF1347+TBF1379+TBF1395+TBF1416+TBF1436+TBF1486+#REF!+TBF1502+#REF!+#REF!+#REF!</f>
        <v>#REF!</v>
      </c>
      <c r="TBG1219" s="241" t="s">
        <v>38</v>
      </c>
      <c r="TBH1219" s="242" t="s">
        <v>25</v>
      </c>
      <c r="TBI1219" s="243">
        <v>7</v>
      </c>
      <c r="TBJ1219" s="243">
        <v>2</v>
      </c>
      <c r="TBK1219" s="244" t="s">
        <v>236</v>
      </c>
      <c r="TBL1219" s="245">
        <v>119</v>
      </c>
      <c r="TBM1219" s="246">
        <v>213</v>
      </c>
      <c r="TBN1219" s="247" t="e">
        <f>TBN1252+TBN1278+TBN1309+TBN1325+TBN1347+TBN1379+TBN1395+TBN1416+TBN1436+TBN1486+#REF!+TBN1502+#REF!+#REF!+#REF!</f>
        <v>#REF!</v>
      </c>
      <c r="TBO1219" s="241" t="s">
        <v>38</v>
      </c>
      <c r="TBP1219" s="242" t="s">
        <v>25</v>
      </c>
      <c r="TBQ1219" s="243">
        <v>7</v>
      </c>
      <c r="TBR1219" s="243">
        <v>2</v>
      </c>
      <c r="TBS1219" s="244" t="s">
        <v>236</v>
      </c>
      <c r="TBT1219" s="245">
        <v>119</v>
      </c>
      <c r="TBU1219" s="246">
        <v>213</v>
      </c>
      <c r="TBV1219" s="247" t="e">
        <f>TBV1252+TBV1278+TBV1309+TBV1325+TBV1347+TBV1379+TBV1395+TBV1416+TBV1436+TBV1486+#REF!+TBV1502+#REF!+#REF!+#REF!</f>
        <v>#REF!</v>
      </c>
      <c r="TBW1219" s="241" t="s">
        <v>38</v>
      </c>
      <c r="TBX1219" s="242" t="s">
        <v>25</v>
      </c>
      <c r="TBY1219" s="243">
        <v>7</v>
      </c>
      <c r="TBZ1219" s="243">
        <v>2</v>
      </c>
      <c r="TCA1219" s="244" t="s">
        <v>236</v>
      </c>
      <c r="TCB1219" s="245">
        <v>119</v>
      </c>
      <c r="TCC1219" s="246">
        <v>213</v>
      </c>
      <c r="TCD1219" s="247" t="e">
        <f>TCD1252+TCD1278+TCD1309+TCD1325+TCD1347+TCD1379+TCD1395+TCD1416+TCD1436+TCD1486+#REF!+TCD1502+#REF!+#REF!+#REF!</f>
        <v>#REF!</v>
      </c>
      <c r="TCE1219" s="241" t="s">
        <v>38</v>
      </c>
      <c r="TCF1219" s="242" t="s">
        <v>25</v>
      </c>
      <c r="TCG1219" s="243">
        <v>7</v>
      </c>
      <c r="TCH1219" s="243">
        <v>2</v>
      </c>
      <c r="TCI1219" s="244" t="s">
        <v>236</v>
      </c>
      <c r="TCJ1219" s="245">
        <v>119</v>
      </c>
      <c r="TCK1219" s="246">
        <v>213</v>
      </c>
      <c r="TCL1219" s="247" t="e">
        <f>TCL1252+TCL1278+TCL1309+TCL1325+TCL1347+TCL1379+TCL1395+TCL1416+TCL1436+TCL1486+#REF!+TCL1502+#REF!+#REF!+#REF!</f>
        <v>#REF!</v>
      </c>
      <c r="TCM1219" s="241" t="s">
        <v>38</v>
      </c>
      <c r="TCN1219" s="242" t="s">
        <v>25</v>
      </c>
      <c r="TCO1219" s="243">
        <v>7</v>
      </c>
      <c r="TCP1219" s="243">
        <v>2</v>
      </c>
      <c r="TCQ1219" s="244" t="s">
        <v>236</v>
      </c>
      <c r="TCR1219" s="245">
        <v>119</v>
      </c>
      <c r="TCS1219" s="246">
        <v>213</v>
      </c>
      <c r="TCT1219" s="247" t="e">
        <f>TCT1252+TCT1278+TCT1309+TCT1325+TCT1347+TCT1379+TCT1395+TCT1416+TCT1436+TCT1486+#REF!+TCT1502+#REF!+#REF!+#REF!</f>
        <v>#REF!</v>
      </c>
      <c r="TCU1219" s="241" t="s">
        <v>38</v>
      </c>
      <c r="TCV1219" s="242" t="s">
        <v>25</v>
      </c>
      <c r="TCW1219" s="243">
        <v>7</v>
      </c>
      <c r="TCX1219" s="243">
        <v>2</v>
      </c>
      <c r="TCY1219" s="244" t="s">
        <v>236</v>
      </c>
      <c r="TCZ1219" s="245">
        <v>119</v>
      </c>
      <c r="TDA1219" s="246">
        <v>213</v>
      </c>
      <c r="TDB1219" s="247" t="e">
        <f>TDB1252+TDB1278+TDB1309+TDB1325+TDB1347+TDB1379+TDB1395+TDB1416+TDB1436+TDB1486+#REF!+TDB1502+#REF!+#REF!+#REF!</f>
        <v>#REF!</v>
      </c>
      <c r="TDC1219" s="241" t="s">
        <v>38</v>
      </c>
      <c r="TDD1219" s="242" t="s">
        <v>25</v>
      </c>
      <c r="TDE1219" s="243">
        <v>7</v>
      </c>
      <c r="TDF1219" s="243">
        <v>2</v>
      </c>
      <c r="TDG1219" s="244" t="s">
        <v>236</v>
      </c>
      <c r="TDH1219" s="245">
        <v>119</v>
      </c>
      <c r="TDI1219" s="246">
        <v>213</v>
      </c>
      <c r="TDJ1219" s="247" t="e">
        <f>TDJ1252+TDJ1278+TDJ1309+TDJ1325+TDJ1347+TDJ1379+TDJ1395+TDJ1416+TDJ1436+TDJ1486+#REF!+TDJ1502+#REF!+#REF!+#REF!</f>
        <v>#REF!</v>
      </c>
      <c r="TDK1219" s="241" t="s">
        <v>38</v>
      </c>
      <c r="TDL1219" s="242" t="s">
        <v>25</v>
      </c>
      <c r="TDM1219" s="243">
        <v>7</v>
      </c>
      <c r="TDN1219" s="243">
        <v>2</v>
      </c>
      <c r="TDO1219" s="244" t="s">
        <v>236</v>
      </c>
      <c r="TDP1219" s="245">
        <v>119</v>
      </c>
      <c r="TDQ1219" s="246">
        <v>213</v>
      </c>
      <c r="TDR1219" s="247" t="e">
        <f>TDR1252+TDR1278+TDR1309+TDR1325+TDR1347+TDR1379+TDR1395+TDR1416+TDR1436+TDR1486+#REF!+TDR1502+#REF!+#REF!+#REF!</f>
        <v>#REF!</v>
      </c>
      <c r="TDS1219" s="241" t="s">
        <v>38</v>
      </c>
      <c r="TDT1219" s="242" t="s">
        <v>25</v>
      </c>
      <c r="TDU1219" s="243">
        <v>7</v>
      </c>
      <c r="TDV1219" s="243">
        <v>2</v>
      </c>
      <c r="TDW1219" s="244" t="s">
        <v>236</v>
      </c>
      <c r="TDX1219" s="245">
        <v>119</v>
      </c>
      <c r="TDY1219" s="246">
        <v>213</v>
      </c>
      <c r="TDZ1219" s="247" t="e">
        <f>TDZ1252+TDZ1278+TDZ1309+TDZ1325+TDZ1347+TDZ1379+TDZ1395+TDZ1416+TDZ1436+TDZ1486+#REF!+TDZ1502+#REF!+#REF!+#REF!</f>
        <v>#REF!</v>
      </c>
      <c r="TEA1219" s="241" t="s">
        <v>38</v>
      </c>
      <c r="TEB1219" s="242" t="s">
        <v>25</v>
      </c>
      <c r="TEC1219" s="243">
        <v>7</v>
      </c>
      <c r="TED1219" s="243">
        <v>2</v>
      </c>
      <c r="TEE1219" s="244" t="s">
        <v>236</v>
      </c>
      <c r="TEF1219" s="245">
        <v>119</v>
      </c>
      <c r="TEG1219" s="246">
        <v>213</v>
      </c>
      <c r="TEH1219" s="247" t="e">
        <f>TEH1252+TEH1278+TEH1309+TEH1325+TEH1347+TEH1379+TEH1395+TEH1416+TEH1436+TEH1486+#REF!+TEH1502+#REF!+#REF!+#REF!</f>
        <v>#REF!</v>
      </c>
      <c r="TEI1219" s="241" t="s">
        <v>38</v>
      </c>
      <c r="TEJ1219" s="242" t="s">
        <v>25</v>
      </c>
      <c r="TEK1219" s="243">
        <v>7</v>
      </c>
      <c r="TEL1219" s="243">
        <v>2</v>
      </c>
      <c r="TEM1219" s="244" t="s">
        <v>236</v>
      </c>
      <c r="TEN1219" s="245">
        <v>119</v>
      </c>
      <c r="TEO1219" s="246">
        <v>213</v>
      </c>
      <c r="TEP1219" s="247" t="e">
        <f>TEP1252+TEP1278+TEP1309+TEP1325+TEP1347+TEP1379+TEP1395+TEP1416+TEP1436+TEP1486+#REF!+TEP1502+#REF!+#REF!+#REF!</f>
        <v>#REF!</v>
      </c>
      <c r="TEQ1219" s="241" t="s">
        <v>38</v>
      </c>
      <c r="TER1219" s="242" t="s">
        <v>25</v>
      </c>
      <c r="TES1219" s="243">
        <v>7</v>
      </c>
      <c r="TET1219" s="243">
        <v>2</v>
      </c>
      <c r="TEU1219" s="244" t="s">
        <v>236</v>
      </c>
      <c r="TEV1219" s="245">
        <v>119</v>
      </c>
      <c r="TEW1219" s="246">
        <v>213</v>
      </c>
      <c r="TEX1219" s="247" t="e">
        <f>TEX1252+TEX1278+TEX1309+TEX1325+TEX1347+TEX1379+TEX1395+TEX1416+TEX1436+TEX1486+#REF!+TEX1502+#REF!+#REF!+#REF!</f>
        <v>#REF!</v>
      </c>
      <c r="TEY1219" s="241" t="s">
        <v>38</v>
      </c>
      <c r="TEZ1219" s="242" t="s">
        <v>25</v>
      </c>
      <c r="TFA1219" s="243">
        <v>7</v>
      </c>
      <c r="TFB1219" s="243">
        <v>2</v>
      </c>
      <c r="TFC1219" s="244" t="s">
        <v>236</v>
      </c>
      <c r="TFD1219" s="245">
        <v>119</v>
      </c>
      <c r="TFE1219" s="246">
        <v>213</v>
      </c>
      <c r="TFF1219" s="247" t="e">
        <f>TFF1252+TFF1278+TFF1309+TFF1325+TFF1347+TFF1379+TFF1395+TFF1416+TFF1436+TFF1486+#REF!+TFF1502+#REF!+#REF!+#REF!</f>
        <v>#REF!</v>
      </c>
      <c r="TFG1219" s="241" t="s">
        <v>38</v>
      </c>
      <c r="TFH1219" s="242" t="s">
        <v>25</v>
      </c>
      <c r="TFI1219" s="243">
        <v>7</v>
      </c>
      <c r="TFJ1219" s="243">
        <v>2</v>
      </c>
      <c r="TFK1219" s="244" t="s">
        <v>236</v>
      </c>
      <c r="TFL1219" s="245">
        <v>119</v>
      </c>
      <c r="TFM1219" s="246">
        <v>213</v>
      </c>
      <c r="TFN1219" s="247" t="e">
        <f>TFN1252+TFN1278+TFN1309+TFN1325+TFN1347+TFN1379+TFN1395+TFN1416+TFN1436+TFN1486+#REF!+TFN1502+#REF!+#REF!+#REF!</f>
        <v>#REF!</v>
      </c>
      <c r="TFO1219" s="241" t="s">
        <v>38</v>
      </c>
      <c r="TFP1219" s="242" t="s">
        <v>25</v>
      </c>
      <c r="TFQ1219" s="243">
        <v>7</v>
      </c>
      <c r="TFR1219" s="243">
        <v>2</v>
      </c>
      <c r="TFS1219" s="244" t="s">
        <v>236</v>
      </c>
      <c r="TFT1219" s="245">
        <v>119</v>
      </c>
      <c r="TFU1219" s="246">
        <v>213</v>
      </c>
      <c r="TFV1219" s="247" t="e">
        <f>TFV1252+TFV1278+TFV1309+TFV1325+TFV1347+TFV1379+TFV1395+TFV1416+TFV1436+TFV1486+#REF!+TFV1502+#REF!+#REF!+#REF!</f>
        <v>#REF!</v>
      </c>
      <c r="TFW1219" s="241" t="s">
        <v>38</v>
      </c>
      <c r="TFX1219" s="242" t="s">
        <v>25</v>
      </c>
      <c r="TFY1219" s="243">
        <v>7</v>
      </c>
      <c r="TFZ1219" s="243">
        <v>2</v>
      </c>
      <c r="TGA1219" s="244" t="s">
        <v>236</v>
      </c>
      <c r="TGB1219" s="245">
        <v>119</v>
      </c>
      <c r="TGC1219" s="246">
        <v>213</v>
      </c>
      <c r="TGD1219" s="247" t="e">
        <f>TGD1252+TGD1278+TGD1309+TGD1325+TGD1347+TGD1379+TGD1395+TGD1416+TGD1436+TGD1486+#REF!+TGD1502+#REF!+#REF!+#REF!</f>
        <v>#REF!</v>
      </c>
      <c r="TGE1219" s="241" t="s">
        <v>38</v>
      </c>
      <c r="TGF1219" s="242" t="s">
        <v>25</v>
      </c>
      <c r="TGG1219" s="243">
        <v>7</v>
      </c>
      <c r="TGH1219" s="243">
        <v>2</v>
      </c>
      <c r="TGI1219" s="244" t="s">
        <v>236</v>
      </c>
      <c r="TGJ1219" s="245">
        <v>119</v>
      </c>
      <c r="TGK1219" s="246">
        <v>213</v>
      </c>
      <c r="TGL1219" s="247" t="e">
        <f>TGL1252+TGL1278+TGL1309+TGL1325+TGL1347+TGL1379+TGL1395+TGL1416+TGL1436+TGL1486+#REF!+TGL1502+#REF!+#REF!+#REF!</f>
        <v>#REF!</v>
      </c>
      <c r="TGM1219" s="241" t="s">
        <v>38</v>
      </c>
      <c r="TGN1219" s="242" t="s">
        <v>25</v>
      </c>
      <c r="TGO1219" s="243">
        <v>7</v>
      </c>
      <c r="TGP1219" s="243">
        <v>2</v>
      </c>
      <c r="TGQ1219" s="244" t="s">
        <v>236</v>
      </c>
      <c r="TGR1219" s="245">
        <v>119</v>
      </c>
      <c r="TGS1219" s="246">
        <v>213</v>
      </c>
      <c r="TGT1219" s="247" t="e">
        <f>TGT1252+TGT1278+TGT1309+TGT1325+TGT1347+TGT1379+TGT1395+TGT1416+TGT1436+TGT1486+#REF!+TGT1502+#REF!+#REF!+#REF!</f>
        <v>#REF!</v>
      </c>
      <c r="TGU1219" s="241" t="s">
        <v>38</v>
      </c>
      <c r="TGV1219" s="242" t="s">
        <v>25</v>
      </c>
      <c r="TGW1219" s="243">
        <v>7</v>
      </c>
      <c r="TGX1219" s="243">
        <v>2</v>
      </c>
      <c r="TGY1219" s="244" t="s">
        <v>236</v>
      </c>
      <c r="TGZ1219" s="245">
        <v>119</v>
      </c>
      <c r="THA1219" s="246">
        <v>213</v>
      </c>
      <c r="THB1219" s="247" t="e">
        <f>THB1252+THB1278+THB1309+THB1325+THB1347+THB1379+THB1395+THB1416+THB1436+THB1486+#REF!+THB1502+#REF!+#REF!+#REF!</f>
        <v>#REF!</v>
      </c>
      <c r="THC1219" s="241" t="s">
        <v>38</v>
      </c>
      <c r="THD1219" s="242" t="s">
        <v>25</v>
      </c>
      <c r="THE1219" s="243">
        <v>7</v>
      </c>
      <c r="THF1219" s="243">
        <v>2</v>
      </c>
      <c r="THG1219" s="244" t="s">
        <v>236</v>
      </c>
      <c r="THH1219" s="245">
        <v>119</v>
      </c>
      <c r="THI1219" s="246">
        <v>213</v>
      </c>
      <c r="THJ1219" s="247" t="e">
        <f>THJ1252+THJ1278+THJ1309+THJ1325+THJ1347+THJ1379+THJ1395+THJ1416+THJ1436+THJ1486+#REF!+THJ1502+#REF!+#REF!+#REF!</f>
        <v>#REF!</v>
      </c>
      <c r="THK1219" s="241" t="s">
        <v>38</v>
      </c>
      <c r="THL1219" s="242" t="s">
        <v>25</v>
      </c>
      <c r="THM1219" s="243">
        <v>7</v>
      </c>
      <c r="THN1219" s="243">
        <v>2</v>
      </c>
      <c r="THO1219" s="244" t="s">
        <v>236</v>
      </c>
      <c r="THP1219" s="245">
        <v>119</v>
      </c>
      <c r="THQ1219" s="246">
        <v>213</v>
      </c>
      <c r="THR1219" s="247" t="e">
        <f>THR1252+THR1278+THR1309+THR1325+THR1347+THR1379+THR1395+THR1416+THR1436+THR1486+#REF!+THR1502+#REF!+#REF!+#REF!</f>
        <v>#REF!</v>
      </c>
      <c r="THS1219" s="241" t="s">
        <v>38</v>
      </c>
      <c r="THT1219" s="242" t="s">
        <v>25</v>
      </c>
      <c r="THU1219" s="243">
        <v>7</v>
      </c>
      <c r="THV1219" s="243">
        <v>2</v>
      </c>
      <c r="THW1219" s="244" t="s">
        <v>236</v>
      </c>
      <c r="THX1219" s="245">
        <v>119</v>
      </c>
      <c r="THY1219" s="246">
        <v>213</v>
      </c>
      <c r="THZ1219" s="247" t="e">
        <f>THZ1252+THZ1278+THZ1309+THZ1325+THZ1347+THZ1379+THZ1395+THZ1416+THZ1436+THZ1486+#REF!+THZ1502+#REF!+#REF!+#REF!</f>
        <v>#REF!</v>
      </c>
      <c r="TIA1219" s="241" t="s">
        <v>38</v>
      </c>
      <c r="TIB1219" s="242" t="s">
        <v>25</v>
      </c>
      <c r="TIC1219" s="243">
        <v>7</v>
      </c>
      <c r="TID1219" s="243">
        <v>2</v>
      </c>
      <c r="TIE1219" s="244" t="s">
        <v>236</v>
      </c>
      <c r="TIF1219" s="245">
        <v>119</v>
      </c>
      <c r="TIG1219" s="246">
        <v>213</v>
      </c>
      <c r="TIH1219" s="247" t="e">
        <f>TIH1252+TIH1278+TIH1309+TIH1325+TIH1347+TIH1379+TIH1395+TIH1416+TIH1436+TIH1486+#REF!+TIH1502+#REF!+#REF!+#REF!</f>
        <v>#REF!</v>
      </c>
      <c r="TII1219" s="241" t="s">
        <v>38</v>
      </c>
      <c r="TIJ1219" s="242" t="s">
        <v>25</v>
      </c>
      <c r="TIK1219" s="243">
        <v>7</v>
      </c>
      <c r="TIL1219" s="243">
        <v>2</v>
      </c>
      <c r="TIM1219" s="244" t="s">
        <v>236</v>
      </c>
      <c r="TIN1219" s="245">
        <v>119</v>
      </c>
      <c r="TIO1219" s="246">
        <v>213</v>
      </c>
      <c r="TIP1219" s="247" t="e">
        <f>TIP1252+TIP1278+TIP1309+TIP1325+TIP1347+TIP1379+TIP1395+TIP1416+TIP1436+TIP1486+#REF!+TIP1502+#REF!+#REF!+#REF!</f>
        <v>#REF!</v>
      </c>
      <c r="TIQ1219" s="241" t="s">
        <v>38</v>
      </c>
      <c r="TIR1219" s="242" t="s">
        <v>25</v>
      </c>
      <c r="TIS1219" s="243">
        <v>7</v>
      </c>
      <c r="TIT1219" s="243">
        <v>2</v>
      </c>
      <c r="TIU1219" s="244" t="s">
        <v>236</v>
      </c>
      <c r="TIV1219" s="245">
        <v>119</v>
      </c>
      <c r="TIW1219" s="246">
        <v>213</v>
      </c>
      <c r="TIX1219" s="247" t="e">
        <f>TIX1252+TIX1278+TIX1309+TIX1325+TIX1347+TIX1379+TIX1395+TIX1416+TIX1436+TIX1486+#REF!+TIX1502+#REF!+#REF!+#REF!</f>
        <v>#REF!</v>
      </c>
      <c r="TIY1219" s="241" t="s">
        <v>38</v>
      </c>
      <c r="TIZ1219" s="242" t="s">
        <v>25</v>
      </c>
      <c r="TJA1219" s="243">
        <v>7</v>
      </c>
      <c r="TJB1219" s="243">
        <v>2</v>
      </c>
      <c r="TJC1219" s="244" t="s">
        <v>236</v>
      </c>
      <c r="TJD1219" s="245">
        <v>119</v>
      </c>
      <c r="TJE1219" s="246">
        <v>213</v>
      </c>
      <c r="TJF1219" s="247" t="e">
        <f>TJF1252+TJF1278+TJF1309+TJF1325+TJF1347+TJF1379+TJF1395+TJF1416+TJF1436+TJF1486+#REF!+TJF1502+#REF!+#REF!+#REF!</f>
        <v>#REF!</v>
      </c>
      <c r="TJG1219" s="241" t="s">
        <v>38</v>
      </c>
      <c r="TJH1219" s="242" t="s">
        <v>25</v>
      </c>
      <c r="TJI1219" s="243">
        <v>7</v>
      </c>
      <c r="TJJ1219" s="243">
        <v>2</v>
      </c>
      <c r="TJK1219" s="244" t="s">
        <v>236</v>
      </c>
      <c r="TJL1219" s="245">
        <v>119</v>
      </c>
      <c r="TJM1219" s="246">
        <v>213</v>
      </c>
      <c r="TJN1219" s="247" t="e">
        <f>TJN1252+TJN1278+TJN1309+TJN1325+TJN1347+TJN1379+TJN1395+TJN1416+TJN1436+TJN1486+#REF!+TJN1502+#REF!+#REF!+#REF!</f>
        <v>#REF!</v>
      </c>
      <c r="TJO1219" s="241" t="s">
        <v>38</v>
      </c>
      <c r="TJP1219" s="242" t="s">
        <v>25</v>
      </c>
      <c r="TJQ1219" s="243">
        <v>7</v>
      </c>
      <c r="TJR1219" s="243">
        <v>2</v>
      </c>
      <c r="TJS1219" s="244" t="s">
        <v>236</v>
      </c>
      <c r="TJT1219" s="245">
        <v>119</v>
      </c>
      <c r="TJU1219" s="246">
        <v>213</v>
      </c>
      <c r="TJV1219" s="247" t="e">
        <f>TJV1252+TJV1278+TJV1309+TJV1325+TJV1347+TJV1379+TJV1395+TJV1416+TJV1436+TJV1486+#REF!+TJV1502+#REF!+#REF!+#REF!</f>
        <v>#REF!</v>
      </c>
      <c r="TJW1219" s="241" t="s">
        <v>38</v>
      </c>
      <c r="TJX1219" s="242" t="s">
        <v>25</v>
      </c>
      <c r="TJY1219" s="243">
        <v>7</v>
      </c>
      <c r="TJZ1219" s="243">
        <v>2</v>
      </c>
      <c r="TKA1219" s="244" t="s">
        <v>236</v>
      </c>
      <c r="TKB1219" s="245">
        <v>119</v>
      </c>
      <c r="TKC1219" s="246">
        <v>213</v>
      </c>
      <c r="TKD1219" s="247" t="e">
        <f>TKD1252+TKD1278+TKD1309+TKD1325+TKD1347+TKD1379+TKD1395+TKD1416+TKD1436+TKD1486+#REF!+TKD1502+#REF!+#REF!+#REF!</f>
        <v>#REF!</v>
      </c>
      <c r="TKE1219" s="241" t="s">
        <v>38</v>
      </c>
      <c r="TKF1219" s="242" t="s">
        <v>25</v>
      </c>
      <c r="TKG1219" s="243">
        <v>7</v>
      </c>
      <c r="TKH1219" s="243">
        <v>2</v>
      </c>
      <c r="TKI1219" s="244" t="s">
        <v>236</v>
      </c>
      <c r="TKJ1219" s="245">
        <v>119</v>
      </c>
      <c r="TKK1219" s="246">
        <v>213</v>
      </c>
      <c r="TKL1219" s="247" t="e">
        <f>TKL1252+TKL1278+TKL1309+TKL1325+TKL1347+TKL1379+TKL1395+TKL1416+TKL1436+TKL1486+#REF!+TKL1502+#REF!+#REF!+#REF!</f>
        <v>#REF!</v>
      </c>
      <c r="TKM1219" s="241" t="s">
        <v>38</v>
      </c>
      <c r="TKN1219" s="242" t="s">
        <v>25</v>
      </c>
      <c r="TKO1219" s="243">
        <v>7</v>
      </c>
      <c r="TKP1219" s="243">
        <v>2</v>
      </c>
      <c r="TKQ1219" s="244" t="s">
        <v>236</v>
      </c>
      <c r="TKR1219" s="245">
        <v>119</v>
      </c>
      <c r="TKS1219" s="246">
        <v>213</v>
      </c>
      <c r="TKT1219" s="247" t="e">
        <f>TKT1252+TKT1278+TKT1309+TKT1325+TKT1347+TKT1379+TKT1395+TKT1416+TKT1436+TKT1486+#REF!+TKT1502+#REF!+#REF!+#REF!</f>
        <v>#REF!</v>
      </c>
      <c r="TKU1219" s="241" t="s">
        <v>38</v>
      </c>
      <c r="TKV1219" s="242" t="s">
        <v>25</v>
      </c>
      <c r="TKW1219" s="243">
        <v>7</v>
      </c>
      <c r="TKX1219" s="243">
        <v>2</v>
      </c>
      <c r="TKY1219" s="244" t="s">
        <v>236</v>
      </c>
      <c r="TKZ1219" s="245">
        <v>119</v>
      </c>
      <c r="TLA1219" s="246">
        <v>213</v>
      </c>
      <c r="TLB1219" s="247" t="e">
        <f>TLB1252+TLB1278+TLB1309+TLB1325+TLB1347+TLB1379+TLB1395+TLB1416+TLB1436+TLB1486+#REF!+TLB1502+#REF!+#REF!+#REF!</f>
        <v>#REF!</v>
      </c>
      <c r="TLC1219" s="241" t="s">
        <v>38</v>
      </c>
      <c r="TLD1219" s="242" t="s">
        <v>25</v>
      </c>
      <c r="TLE1219" s="243">
        <v>7</v>
      </c>
      <c r="TLF1219" s="243">
        <v>2</v>
      </c>
      <c r="TLG1219" s="244" t="s">
        <v>236</v>
      </c>
      <c r="TLH1219" s="245">
        <v>119</v>
      </c>
      <c r="TLI1219" s="246">
        <v>213</v>
      </c>
      <c r="TLJ1219" s="247" t="e">
        <f>TLJ1252+TLJ1278+TLJ1309+TLJ1325+TLJ1347+TLJ1379+TLJ1395+TLJ1416+TLJ1436+TLJ1486+#REF!+TLJ1502+#REF!+#REF!+#REF!</f>
        <v>#REF!</v>
      </c>
      <c r="TLK1219" s="241" t="s">
        <v>38</v>
      </c>
      <c r="TLL1219" s="242" t="s">
        <v>25</v>
      </c>
      <c r="TLM1219" s="243">
        <v>7</v>
      </c>
      <c r="TLN1219" s="243">
        <v>2</v>
      </c>
      <c r="TLO1219" s="244" t="s">
        <v>236</v>
      </c>
      <c r="TLP1219" s="245">
        <v>119</v>
      </c>
      <c r="TLQ1219" s="246">
        <v>213</v>
      </c>
      <c r="TLR1219" s="247" t="e">
        <f>TLR1252+TLR1278+TLR1309+TLR1325+TLR1347+TLR1379+TLR1395+TLR1416+TLR1436+TLR1486+#REF!+TLR1502+#REF!+#REF!+#REF!</f>
        <v>#REF!</v>
      </c>
      <c r="TLS1219" s="241" t="s">
        <v>38</v>
      </c>
      <c r="TLT1219" s="242" t="s">
        <v>25</v>
      </c>
      <c r="TLU1219" s="243">
        <v>7</v>
      </c>
      <c r="TLV1219" s="243">
        <v>2</v>
      </c>
      <c r="TLW1219" s="244" t="s">
        <v>236</v>
      </c>
      <c r="TLX1219" s="245">
        <v>119</v>
      </c>
      <c r="TLY1219" s="246">
        <v>213</v>
      </c>
      <c r="TLZ1219" s="247" t="e">
        <f>TLZ1252+TLZ1278+TLZ1309+TLZ1325+TLZ1347+TLZ1379+TLZ1395+TLZ1416+TLZ1436+TLZ1486+#REF!+TLZ1502+#REF!+#REF!+#REF!</f>
        <v>#REF!</v>
      </c>
      <c r="TMA1219" s="241" t="s">
        <v>38</v>
      </c>
      <c r="TMB1219" s="242" t="s">
        <v>25</v>
      </c>
      <c r="TMC1219" s="243">
        <v>7</v>
      </c>
      <c r="TMD1219" s="243">
        <v>2</v>
      </c>
      <c r="TME1219" s="244" t="s">
        <v>236</v>
      </c>
      <c r="TMF1219" s="245">
        <v>119</v>
      </c>
      <c r="TMG1219" s="246">
        <v>213</v>
      </c>
      <c r="TMH1219" s="247" t="e">
        <f>TMH1252+TMH1278+TMH1309+TMH1325+TMH1347+TMH1379+TMH1395+TMH1416+TMH1436+TMH1486+#REF!+TMH1502+#REF!+#REF!+#REF!</f>
        <v>#REF!</v>
      </c>
      <c r="TMI1219" s="241" t="s">
        <v>38</v>
      </c>
      <c r="TMJ1219" s="242" t="s">
        <v>25</v>
      </c>
      <c r="TMK1219" s="243">
        <v>7</v>
      </c>
      <c r="TML1219" s="243">
        <v>2</v>
      </c>
      <c r="TMM1219" s="244" t="s">
        <v>236</v>
      </c>
      <c r="TMN1219" s="245">
        <v>119</v>
      </c>
      <c r="TMO1219" s="246">
        <v>213</v>
      </c>
      <c r="TMP1219" s="247" t="e">
        <f>TMP1252+TMP1278+TMP1309+TMP1325+TMP1347+TMP1379+TMP1395+TMP1416+TMP1436+TMP1486+#REF!+TMP1502+#REF!+#REF!+#REF!</f>
        <v>#REF!</v>
      </c>
      <c r="TMQ1219" s="241" t="s">
        <v>38</v>
      </c>
      <c r="TMR1219" s="242" t="s">
        <v>25</v>
      </c>
      <c r="TMS1219" s="243">
        <v>7</v>
      </c>
      <c r="TMT1219" s="243">
        <v>2</v>
      </c>
      <c r="TMU1219" s="244" t="s">
        <v>236</v>
      </c>
      <c r="TMV1219" s="245">
        <v>119</v>
      </c>
      <c r="TMW1219" s="246">
        <v>213</v>
      </c>
      <c r="TMX1219" s="247" t="e">
        <f>TMX1252+TMX1278+TMX1309+TMX1325+TMX1347+TMX1379+TMX1395+TMX1416+TMX1436+TMX1486+#REF!+TMX1502+#REF!+#REF!+#REF!</f>
        <v>#REF!</v>
      </c>
      <c r="TMY1219" s="241" t="s">
        <v>38</v>
      </c>
      <c r="TMZ1219" s="242" t="s">
        <v>25</v>
      </c>
      <c r="TNA1219" s="243">
        <v>7</v>
      </c>
      <c r="TNB1219" s="243">
        <v>2</v>
      </c>
      <c r="TNC1219" s="244" t="s">
        <v>236</v>
      </c>
      <c r="TND1219" s="245">
        <v>119</v>
      </c>
      <c r="TNE1219" s="246">
        <v>213</v>
      </c>
      <c r="TNF1219" s="247" t="e">
        <f>TNF1252+TNF1278+TNF1309+TNF1325+TNF1347+TNF1379+TNF1395+TNF1416+TNF1436+TNF1486+#REF!+TNF1502+#REF!+#REF!+#REF!</f>
        <v>#REF!</v>
      </c>
      <c r="TNG1219" s="241" t="s">
        <v>38</v>
      </c>
      <c r="TNH1219" s="242" t="s">
        <v>25</v>
      </c>
      <c r="TNI1219" s="243">
        <v>7</v>
      </c>
      <c r="TNJ1219" s="243">
        <v>2</v>
      </c>
      <c r="TNK1219" s="244" t="s">
        <v>236</v>
      </c>
      <c r="TNL1219" s="245">
        <v>119</v>
      </c>
      <c r="TNM1219" s="246">
        <v>213</v>
      </c>
      <c r="TNN1219" s="247" t="e">
        <f>TNN1252+TNN1278+TNN1309+TNN1325+TNN1347+TNN1379+TNN1395+TNN1416+TNN1436+TNN1486+#REF!+TNN1502+#REF!+#REF!+#REF!</f>
        <v>#REF!</v>
      </c>
      <c r="TNO1219" s="241" t="s">
        <v>38</v>
      </c>
      <c r="TNP1219" s="242" t="s">
        <v>25</v>
      </c>
      <c r="TNQ1219" s="243">
        <v>7</v>
      </c>
      <c r="TNR1219" s="243">
        <v>2</v>
      </c>
      <c r="TNS1219" s="244" t="s">
        <v>236</v>
      </c>
      <c r="TNT1219" s="245">
        <v>119</v>
      </c>
      <c r="TNU1219" s="246">
        <v>213</v>
      </c>
      <c r="TNV1219" s="247" t="e">
        <f>TNV1252+TNV1278+TNV1309+TNV1325+TNV1347+TNV1379+TNV1395+TNV1416+TNV1436+TNV1486+#REF!+TNV1502+#REF!+#REF!+#REF!</f>
        <v>#REF!</v>
      </c>
      <c r="TNW1219" s="241" t="s">
        <v>38</v>
      </c>
      <c r="TNX1219" s="242" t="s">
        <v>25</v>
      </c>
      <c r="TNY1219" s="243">
        <v>7</v>
      </c>
      <c r="TNZ1219" s="243">
        <v>2</v>
      </c>
      <c r="TOA1219" s="244" t="s">
        <v>236</v>
      </c>
      <c r="TOB1219" s="245">
        <v>119</v>
      </c>
      <c r="TOC1219" s="246">
        <v>213</v>
      </c>
      <c r="TOD1219" s="247" t="e">
        <f>TOD1252+TOD1278+TOD1309+TOD1325+TOD1347+TOD1379+TOD1395+TOD1416+TOD1436+TOD1486+#REF!+TOD1502+#REF!+#REF!+#REF!</f>
        <v>#REF!</v>
      </c>
      <c r="TOE1219" s="241" t="s">
        <v>38</v>
      </c>
      <c r="TOF1219" s="242" t="s">
        <v>25</v>
      </c>
      <c r="TOG1219" s="243">
        <v>7</v>
      </c>
      <c r="TOH1219" s="243">
        <v>2</v>
      </c>
      <c r="TOI1219" s="244" t="s">
        <v>236</v>
      </c>
      <c r="TOJ1219" s="245">
        <v>119</v>
      </c>
      <c r="TOK1219" s="246">
        <v>213</v>
      </c>
      <c r="TOL1219" s="247" t="e">
        <f>TOL1252+TOL1278+TOL1309+TOL1325+TOL1347+TOL1379+TOL1395+TOL1416+TOL1436+TOL1486+#REF!+TOL1502+#REF!+#REF!+#REF!</f>
        <v>#REF!</v>
      </c>
      <c r="TOM1219" s="241" t="s">
        <v>38</v>
      </c>
      <c r="TON1219" s="242" t="s">
        <v>25</v>
      </c>
      <c r="TOO1219" s="243">
        <v>7</v>
      </c>
      <c r="TOP1219" s="243">
        <v>2</v>
      </c>
      <c r="TOQ1219" s="244" t="s">
        <v>236</v>
      </c>
      <c r="TOR1219" s="245">
        <v>119</v>
      </c>
      <c r="TOS1219" s="246">
        <v>213</v>
      </c>
      <c r="TOT1219" s="247" t="e">
        <f>TOT1252+TOT1278+TOT1309+TOT1325+TOT1347+TOT1379+TOT1395+TOT1416+TOT1436+TOT1486+#REF!+TOT1502+#REF!+#REF!+#REF!</f>
        <v>#REF!</v>
      </c>
      <c r="TOU1219" s="241" t="s">
        <v>38</v>
      </c>
      <c r="TOV1219" s="242" t="s">
        <v>25</v>
      </c>
      <c r="TOW1219" s="243">
        <v>7</v>
      </c>
      <c r="TOX1219" s="243">
        <v>2</v>
      </c>
      <c r="TOY1219" s="244" t="s">
        <v>236</v>
      </c>
      <c r="TOZ1219" s="245">
        <v>119</v>
      </c>
      <c r="TPA1219" s="246">
        <v>213</v>
      </c>
      <c r="TPB1219" s="247" t="e">
        <f>TPB1252+TPB1278+TPB1309+TPB1325+TPB1347+TPB1379+TPB1395+TPB1416+TPB1436+TPB1486+#REF!+TPB1502+#REF!+#REF!+#REF!</f>
        <v>#REF!</v>
      </c>
      <c r="TPC1219" s="241" t="s">
        <v>38</v>
      </c>
      <c r="TPD1219" s="242" t="s">
        <v>25</v>
      </c>
      <c r="TPE1219" s="243">
        <v>7</v>
      </c>
      <c r="TPF1219" s="243">
        <v>2</v>
      </c>
      <c r="TPG1219" s="244" t="s">
        <v>236</v>
      </c>
      <c r="TPH1219" s="245">
        <v>119</v>
      </c>
      <c r="TPI1219" s="246">
        <v>213</v>
      </c>
      <c r="TPJ1219" s="247" t="e">
        <f>TPJ1252+TPJ1278+TPJ1309+TPJ1325+TPJ1347+TPJ1379+TPJ1395+TPJ1416+TPJ1436+TPJ1486+#REF!+TPJ1502+#REF!+#REF!+#REF!</f>
        <v>#REF!</v>
      </c>
      <c r="TPK1219" s="241" t="s">
        <v>38</v>
      </c>
      <c r="TPL1219" s="242" t="s">
        <v>25</v>
      </c>
      <c r="TPM1219" s="243">
        <v>7</v>
      </c>
      <c r="TPN1219" s="243">
        <v>2</v>
      </c>
      <c r="TPO1219" s="244" t="s">
        <v>236</v>
      </c>
      <c r="TPP1219" s="245">
        <v>119</v>
      </c>
      <c r="TPQ1219" s="246">
        <v>213</v>
      </c>
      <c r="TPR1219" s="247" t="e">
        <f>TPR1252+TPR1278+TPR1309+TPR1325+TPR1347+TPR1379+TPR1395+TPR1416+TPR1436+TPR1486+#REF!+TPR1502+#REF!+#REF!+#REF!</f>
        <v>#REF!</v>
      </c>
      <c r="TPS1219" s="241" t="s">
        <v>38</v>
      </c>
      <c r="TPT1219" s="242" t="s">
        <v>25</v>
      </c>
      <c r="TPU1219" s="243">
        <v>7</v>
      </c>
      <c r="TPV1219" s="243">
        <v>2</v>
      </c>
      <c r="TPW1219" s="244" t="s">
        <v>236</v>
      </c>
      <c r="TPX1219" s="245">
        <v>119</v>
      </c>
      <c r="TPY1219" s="246">
        <v>213</v>
      </c>
      <c r="TPZ1219" s="247" t="e">
        <f>TPZ1252+TPZ1278+TPZ1309+TPZ1325+TPZ1347+TPZ1379+TPZ1395+TPZ1416+TPZ1436+TPZ1486+#REF!+TPZ1502+#REF!+#REF!+#REF!</f>
        <v>#REF!</v>
      </c>
      <c r="TQA1219" s="241" t="s">
        <v>38</v>
      </c>
      <c r="TQB1219" s="242" t="s">
        <v>25</v>
      </c>
      <c r="TQC1219" s="243">
        <v>7</v>
      </c>
      <c r="TQD1219" s="243">
        <v>2</v>
      </c>
      <c r="TQE1219" s="244" t="s">
        <v>236</v>
      </c>
      <c r="TQF1219" s="245">
        <v>119</v>
      </c>
      <c r="TQG1219" s="246">
        <v>213</v>
      </c>
      <c r="TQH1219" s="247" t="e">
        <f>TQH1252+TQH1278+TQH1309+TQH1325+TQH1347+TQH1379+TQH1395+TQH1416+TQH1436+TQH1486+#REF!+TQH1502+#REF!+#REF!+#REF!</f>
        <v>#REF!</v>
      </c>
      <c r="TQI1219" s="241" t="s">
        <v>38</v>
      </c>
      <c r="TQJ1219" s="242" t="s">
        <v>25</v>
      </c>
      <c r="TQK1219" s="243">
        <v>7</v>
      </c>
      <c r="TQL1219" s="243">
        <v>2</v>
      </c>
      <c r="TQM1219" s="244" t="s">
        <v>236</v>
      </c>
      <c r="TQN1219" s="245">
        <v>119</v>
      </c>
      <c r="TQO1219" s="246">
        <v>213</v>
      </c>
      <c r="TQP1219" s="247" t="e">
        <f>TQP1252+TQP1278+TQP1309+TQP1325+TQP1347+TQP1379+TQP1395+TQP1416+TQP1436+TQP1486+#REF!+TQP1502+#REF!+#REF!+#REF!</f>
        <v>#REF!</v>
      </c>
      <c r="TQQ1219" s="241" t="s">
        <v>38</v>
      </c>
      <c r="TQR1219" s="242" t="s">
        <v>25</v>
      </c>
      <c r="TQS1219" s="243">
        <v>7</v>
      </c>
      <c r="TQT1219" s="243">
        <v>2</v>
      </c>
      <c r="TQU1219" s="244" t="s">
        <v>236</v>
      </c>
      <c r="TQV1219" s="245">
        <v>119</v>
      </c>
      <c r="TQW1219" s="246">
        <v>213</v>
      </c>
      <c r="TQX1219" s="247" t="e">
        <f>TQX1252+TQX1278+TQX1309+TQX1325+TQX1347+TQX1379+TQX1395+TQX1416+TQX1436+TQX1486+#REF!+TQX1502+#REF!+#REF!+#REF!</f>
        <v>#REF!</v>
      </c>
      <c r="TQY1219" s="241" t="s">
        <v>38</v>
      </c>
      <c r="TQZ1219" s="242" t="s">
        <v>25</v>
      </c>
      <c r="TRA1219" s="243">
        <v>7</v>
      </c>
      <c r="TRB1219" s="243">
        <v>2</v>
      </c>
      <c r="TRC1219" s="244" t="s">
        <v>236</v>
      </c>
      <c r="TRD1219" s="245">
        <v>119</v>
      </c>
      <c r="TRE1219" s="246">
        <v>213</v>
      </c>
      <c r="TRF1219" s="247" t="e">
        <f>TRF1252+TRF1278+TRF1309+TRF1325+TRF1347+TRF1379+TRF1395+TRF1416+TRF1436+TRF1486+#REF!+TRF1502+#REF!+#REF!+#REF!</f>
        <v>#REF!</v>
      </c>
      <c r="TRG1219" s="241" t="s">
        <v>38</v>
      </c>
      <c r="TRH1219" s="242" t="s">
        <v>25</v>
      </c>
      <c r="TRI1219" s="243">
        <v>7</v>
      </c>
      <c r="TRJ1219" s="243">
        <v>2</v>
      </c>
      <c r="TRK1219" s="244" t="s">
        <v>236</v>
      </c>
      <c r="TRL1219" s="245">
        <v>119</v>
      </c>
      <c r="TRM1219" s="246">
        <v>213</v>
      </c>
      <c r="TRN1219" s="247" t="e">
        <f>TRN1252+TRN1278+TRN1309+TRN1325+TRN1347+TRN1379+TRN1395+TRN1416+TRN1436+TRN1486+#REF!+TRN1502+#REF!+#REF!+#REF!</f>
        <v>#REF!</v>
      </c>
      <c r="TRO1219" s="241" t="s">
        <v>38</v>
      </c>
      <c r="TRP1219" s="242" t="s">
        <v>25</v>
      </c>
      <c r="TRQ1219" s="243">
        <v>7</v>
      </c>
      <c r="TRR1219" s="243">
        <v>2</v>
      </c>
      <c r="TRS1219" s="244" t="s">
        <v>236</v>
      </c>
      <c r="TRT1219" s="245">
        <v>119</v>
      </c>
      <c r="TRU1219" s="246">
        <v>213</v>
      </c>
      <c r="TRV1219" s="247" t="e">
        <f>TRV1252+TRV1278+TRV1309+TRV1325+TRV1347+TRV1379+TRV1395+TRV1416+TRV1436+TRV1486+#REF!+TRV1502+#REF!+#REF!+#REF!</f>
        <v>#REF!</v>
      </c>
      <c r="TRW1219" s="241" t="s">
        <v>38</v>
      </c>
      <c r="TRX1219" s="242" t="s">
        <v>25</v>
      </c>
      <c r="TRY1219" s="243">
        <v>7</v>
      </c>
      <c r="TRZ1219" s="243">
        <v>2</v>
      </c>
      <c r="TSA1219" s="244" t="s">
        <v>236</v>
      </c>
      <c r="TSB1219" s="245">
        <v>119</v>
      </c>
      <c r="TSC1219" s="246">
        <v>213</v>
      </c>
      <c r="TSD1219" s="247" t="e">
        <f>TSD1252+TSD1278+TSD1309+TSD1325+TSD1347+TSD1379+TSD1395+TSD1416+TSD1436+TSD1486+#REF!+TSD1502+#REF!+#REF!+#REF!</f>
        <v>#REF!</v>
      </c>
      <c r="TSE1219" s="241" t="s">
        <v>38</v>
      </c>
      <c r="TSF1219" s="242" t="s">
        <v>25</v>
      </c>
      <c r="TSG1219" s="243">
        <v>7</v>
      </c>
      <c r="TSH1219" s="243">
        <v>2</v>
      </c>
      <c r="TSI1219" s="244" t="s">
        <v>236</v>
      </c>
      <c r="TSJ1219" s="245">
        <v>119</v>
      </c>
      <c r="TSK1219" s="246">
        <v>213</v>
      </c>
      <c r="TSL1219" s="247" t="e">
        <f>TSL1252+TSL1278+TSL1309+TSL1325+TSL1347+TSL1379+TSL1395+TSL1416+TSL1436+TSL1486+#REF!+TSL1502+#REF!+#REF!+#REF!</f>
        <v>#REF!</v>
      </c>
      <c r="TSM1219" s="241" t="s">
        <v>38</v>
      </c>
      <c r="TSN1219" s="242" t="s">
        <v>25</v>
      </c>
      <c r="TSO1219" s="243">
        <v>7</v>
      </c>
      <c r="TSP1219" s="243">
        <v>2</v>
      </c>
      <c r="TSQ1219" s="244" t="s">
        <v>236</v>
      </c>
      <c r="TSR1219" s="245">
        <v>119</v>
      </c>
      <c r="TSS1219" s="246">
        <v>213</v>
      </c>
      <c r="TST1219" s="247" t="e">
        <f>TST1252+TST1278+TST1309+TST1325+TST1347+TST1379+TST1395+TST1416+TST1436+TST1486+#REF!+TST1502+#REF!+#REF!+#REF!</f>
        <v>#REF!</v>
      </c>
      <c r="TSU1219" s="241" t="s">
        <v>38</v>
      </c>
      <c r="TSV1219" s="242" t="s">
        <v>25</v>
      </c>
      <c r="TSW1219" s="243">
        <v>7</v>
      </c>
      <c r="TSX1219" s="243">
        <v>2</v>
      </c>
      <c r="TSY1219" s="244" t="s">
        <v>236</v>
      </c>
      <c r="TSZ1219" s="245">
        <v>119</v>
      </c>
      <c r="TTA1219" s="246">
        <v>213</v>
      </c>
      <c r="TTB1219" s="247" t="e">
        <f>TTB1252+TTB1278+TTB1309+TTB1325+TTB1347+TTB1379+TTB1395+TTB1416+TTB1436+TTB1486+#REF!+TTB1502+#REF!+#REF!+#REF!</f>
        <v>#REF!</v>
      </c>
      <c r="TTC1219" s="241" t="s">
        <v>38</v>
      </c>
      <c r="TTD1219" s="242" t="s">
        <v>25</v>
      </c>
      <c r="TTE1219" s="243">
        <v>7</v>
      </c>
      <c r="TTF1219" s="243">
        <v>2</v>
      </c>
      <c r="TTG1219" s="244" t="s">
        <v>236</v>
      </c>
      <c r="TTH1219" s="245">
        <v>119</v>
      </c>
      <c r="TTI1219" s="246">
        <v>213</v>
      </c>
      <c r="TTJ1219" s="247" t="e">
        <f>TTJ1252+TTJ1278+TTJ1309+TTJ1325+TTJ1347+TTJ1379+TTJ1395+TTJ1416+TTJ1436+TTJ1486+#REF!+TTJ1502+#REF!+#REF!+#REF!</f>
        <v>#REF!</v>
      </c>
      <c r="TTK1219" s="241" t="s">
        <v>38</v>
      </c>
      <c r="TTL1219" s="242" t="s">
        <v>25</v>
      </c>
      <c r="TTM1219" s="243">
        <v>7</v>
      </c>
      <c r="TTN1219" s="243">
        <v>2</v>
      </c>
      <c r="TTO1219" s="244" t="s">
        <v>236</v>
      </c>
      <c r="TTP1219" s="245">
        <v>119</v>
      </c>
      <c r="TTQ1219" s="246">
        <v>213</v>
      </c>
      <c r="TTR1219" s="247" t="e">
        <f>TTR1252+TTR1278+TTR1309+TTR1325+TTR1347+TTR1379+TTR1395+TTR1416+TTR1436+TTR1486+#REF!+TTR1502+#REF!+#REF!+#REF!</f>
        <v>#REF!</v>
      </c>
      <c r="TTS1219" s="241" t="s">
        <v>38</v>
      </c>
      <c r="TTT1219" s="242" t="s">
        <v>25</v>
      </c>
      <c r="TTU1219" s="243">
        <v>7</v>
      </c>
      <c r="TTV1219" s="243">
        <v>2</v>
      </c>
      <c r="TTW1219" s="244" t="s">
        <v>236</v>
      </c>
      <c r="TTX1219" s="245">
        <v>119</v>
      </c>
      <c r="TTY1219" s="246">
        <v>213</v>
      </c>
      <c r="TTZ1219" s="247" t="e">
        <f>TTZ1252+TTZ1278+TTZ1309+TTZ1325+TTZ1347+TTZ1379+TTZ1395+TTZ1416+TTZ1436+TTZ1486+#REF!+TTZ1502+#REF!+#REF!+#REF!</f>
        <v>#REF!</v>
      </c>
      <c r="TUA1219" s="241" t="s">
        <v>38</v>
      </c>
      <c r="TUB1219" s="242" t="s">
        <v>25</v>
      </c>
      <c r="TUC1219" s="243">
        <v>7</v>
      </c>
      <c r="TUD1219" s="243">
        <v>2</v>
      </c>
      <c r="TUE1219" s="244" t="s">
        <v>236</v>
      </c>
      <c r="TUF1219" s="245">
        <v>119</v>
      </c>
      <c r="TUG1219" s="246">
        <v>213</v>
      </c>
      <c r="TUH1219" s="247" t="e">
        <f>TUH1252+TUH1278+TUH1309+TUH1325+TUH1347+TUH1379+TUH1395+TUH1416+TUH1436+TUH1486+#REF!+TUH1502+#REF!+#REF!+#REF!</f>
        <v>#REF!</v>
      </c>
      <c r="TUI1219" s="241" t="s">
        <v>38</v>
      </c>
      <c r="TUJ1219" s="242" t="s">
        <v>25</v>
      </c>
      <c r="TUK1219" s="243">
        <v>7</v>
      </c>
      <c r="TUL1219" s="243">
        <v>2</v>
      </c>
      <c r="TUM1219" s="244" t="s">
        <v>236</v>
      </c>
      <c r="TUN1219" s="245">
        <v>119</v>
      </c>
      <c r="TUO1219" s="246">
        <v>213</v>
      </c>
      <c r="TUP1219" s="247" t="e">
        <f>TUP1252+TUP1278+TUP1309+TUP1325+TUP1347+TUP1379+TUP1395+TUP1416+TUP1436+TUP1486+#REF!+TUP1502+#REF!+#REF!+#REF!</f>
        <v>#REF!</v>
      </c>
      <c r="TUQ1219" s="241" t="s">
        <v>38</v>
      </c>
      <c r="TUR1219" s="242" t="s">
        <v>25</v>
      </c>
      <c r="TUS1219" s="243">
        <v>7</v>
      </c>
      <c r="TUT1219" s="243">
        <v>2</v>
      </c>
      <c r="TUU1219" s="244" t="s">
        <v>236</v>
      </c>
      <c r="TUV1219" s="245">
        <v>119</v>
      </c>
      <c r="TUW1219" s="246">
        <v>213</v>
      </c>
      <c r="TUX1219" s="247" t="e">
        <f>TUX1252+TUX1278+TUX1309+TUX1325+TUX1347+TUX1379+TUX1395+TUX1416+TUX1436+TUX1486+#REF!+TUX1502+#REF!+#REF!+#REF!</f>
        <v>#REF!</v>
      </c>
      <c r="TUY1219" s="241" t="s">
        <v>38</v>
      </c>
      <c r="TUZ1219" s="242" t="s">
        <v>25</v>
      </c>
      <c r="TVA1219" s="243">
        <v>7</v>
      </c>
      <c r="TVB1219" s="243">
        <v>2</v>
      </c>
      <c r="TVC1219" s="244" t="s">
        <v>236</v>
      </c>
      <c r="TVD1219" s="245">
        <v>119</v>
      </c>
      <c r="TVE1219" s="246">
        <v>213</v>
      </c>
      <c r="TVF1219" s="247" t="e">
        <f>TVF1252+TVF1278+TVF1309+TVF1325+TVF1347+TVF1379+TVF1395+TVF1416+TVF1436+TVF1486+#REF!+TVF1502+#REF!+#REF!+#REF!</f>
        <v>#REF!</v>
      </c>
      <c r="TVG1219" s="241" t="s">
        <v>38</v>
      </c>
      <c r="TVH1219" s="242" t="s">
        <v>25</v>
      </c>
      <c r="TVI1219" s="243">
        <v>7</v>
      </c>
      <c r="TVJ1219" s="243">
        <v>2</v>
      </c>
      <c r="TVK1219" s="244" t="s">
        <v>236</v>
      </c>
      <c r="TVL1219" s="245">
        <v>119</v>
      </c>
      <c r="TVM1219" s="246">
        <v>213</v>
      </c>
      <c r="TVN1219" s="247" t="e">
        <f>TVN1252+TVN1278+TVN1309+TVN1325+TVN1347+TVN1379+TVN1395+TVN1416+TVN1436+TVN1486+#REF!+TVN1502+#REF!+#REF!+#REF!</f>
        <v>#REF!</v>
      </c>
      <c r="TVO1219" s="241" t="s">
        <v>38</v>
      </c>
      <c r="TVP1219" s="242" t="s">
        <v>25</v>
      </c>
      <c r="TVQ1219" s="243">
        <v>7</v>
      </c>
      <c r="TVR1219" s="243">
        <v>2</v>
      </c>
      <c r="TVS1219" s="244" t="s">
        <v>236</v>
      </c>
      <c r="TVT1219" s="245">
        <v>119</v>
      </c>
      <c r="TVU1219" s="246">
        <v>213</v>
      </c>
      <c r="TVV1219" s="247" t="e">
        <f>TVV1252+TVV1278+TVV1309+TVV1325+TVV1347+TVV1379+TVV1395+TVV1416+TVV1436+TVV1486+#REF!+TVV1502+#REF!+#REF!+#REF!</f>
        <v>#REF!</v>
      </c>
      <c r="TVW1219" s="241" t="s">
        <v>38</v>
      </c>
      <c r="TVX1219" s="242" t="s">
        <v>25</v>
      </c>
      <c r="TVY1219" s="243">
        <v>7</v>
      </c>
      <c r="TVZ1219" s="243">
        <v>2</v>
      </c>
      <c r="TWA1219" s="244" t="s">
        <v>236</v>
      </c>
      <c r="TWB1219" s="245">
        <v>119</v>
      </c>
      <c r="TWC1219" s="246">
        <v>213</v>
      </c>
      <c r="TWD1219" s="247" t="e">
        <f>TWD1252+TWD1278+TWD1309+TWD1325+TWD1347+TWD1379+TWD1395+TWD1416+TWD1436+TWD1486+#REF!+TWD1502+#REF!+#REF!+#REF!</f>
        <v>#REF!</v>
      </c>
      <c r="TWE1219" s="241" t="s">
        <v>38</v>
      </c>
      <c r="TWF1219" s="242" t="s">
        <v>25</v>
      </c>
      <c r="TWG1219" s="243">
        <v>7</v>
      </c>
      <c r="TWH1219" s="243">
        <v>2</v>
      </c>
      <c r="TWI1219" s="244" t="s">
        <v>236</v>
      </c>
      <c r="TWJ1219" s="245">
        <v>119</v>
      </c>
      <c r="TWK1219" s="246">
        <v>213</v>
      </c>
      <c r="TWL1219" s="247" t="e">
        <f>TWL1252+TWL1278+TWL1309+TWL1325+TWL1347+TWL1379+TWL1395+TWL1416+TWL1436+TWL1486+#REF!+TWL1502+#REF!+#REF!+#REF!</f>
        <v>#REF!</v>
      </c>
      <c r="TWM1219" s="241" t="s">
        <v>38</v>
      </c>
      <c r="TWN1219" s="242" t="s">
        <v>25</v>
      </c>
      <c r="TWO1219" s="243">
        <v>7</v>
      </c>
      <c r="TWP1219" s="243">
        <v>2</v>
      </c>
      <c r="TWQ1219" s="244" t="s">
        <v>236</v>
      </c>
      <c r="TWR1219" s="245">
        <v>119</v>
      </c>
      <c r="TWS1219" s="246">
        <v>213</v>
      </c>
      <c r="TWT1219" s="247" t="e">
        <f>TWT1252+TWT1278+TWT1309+TWT1325+TWT1347+TWT1379+TWT1395+TWT1416+TWT1436+TWT1486+#REF!+TWT1502+#REF!+#REF!+#REF!</f>
        <v>#REF!</v>
      </c>
      <c r="TWU1219" s="241" t="s">
        <v>38</v>
      </c>
      <c r="TWV1219" s="242" t="s">
        <v>25</v>
      </c>
      <c r="TWW1219" s="243">
        <v>7</v>
      </c>
      <c r="TWX1219" s="243">
        <v>2</v>
      </c>
      <c r="TWY1219" s="244" t="s">
        <v>236</v>
      </c>
      <c r="TWZ1219" s="245">
        <v>119</v>
      </c>
      <c r="TXA1219" s="246">
        <v>213</v>
      </c>
      <c r="TXB1219" s="247" t="e">
        <f>TXB1252+TXB1278+TXB1309+TXB1325+TXB1347+TXB1379+TXB1395+TXB1416+TXB1436+TXB1486+#REF!+TXB1502+#REF!+#REF!+#REF!</f>
        <v>#REF!</v>
      </c>
      <c r="TXC1219" s="241" t="s">
        <v>38</v>
      </c>
      <c r="TXD1219" s="242" t="s">
        <v>25</v>
      </c>
      <c r="TXE1219" s="243">
        <v>7</v>
      </c>
      <c r="TXF1219" s="243">
        <v>2</v>
      </c>
      <c r="TXG1219" s="244" t="s">
        <v>236</v>
      </c>
      <c r="TXH1219" s="245">
        <v>119</v>
      </c>
      <c r="TXI1219" s="246">
        <v>213</v>
      </c>
      <c r="TXJ1219" s="247" t="e">
        <f>TXJ1252+TXJ1278+TXJ1309+TXJ1325+TXJ1347+TXJ1379+TXJ1395+TXJ1416+TXJ1436+TXJ1486+#REF!+TXJ1502+#REF!+#REF!+#REF!</f>
        <v>#REF!</v>
      </c>
      <c r="TXK1219" s="241" t="s">
        <v>38</v>
      </c>
      <c r="TXL1219" s="242" t="s">
        <v>25</v>
      </c>
      <c r="TXM1219" s="243">
        <v>7</v>
      </c>
      <c r="TXN1219" s="243">
        <v>2</v>
      </c>
      <c r="TXO1219" s="244" t="s">
        <v>236</v>
      </c>
      <c r="TXP1219" s="245">
        <v>119</v>
      </c>
      <c r="TXQ1219" s="246">
        <v>213</v>
      </c>
      <c r="TXR1219" s="247" t="e">
        <f>TXR1252+TXR1278+TXR1309+TXR1325+TXR1347+TXR1379+TXR1395+TXR1416+TXR1436+TXR1486+#REF!+TXR1502+#REF!+#REF!+#REF!</f>
        <v>#REF!</v>
      </c>
      <c r="TXS1219" s="241" t="s">
        <v>38</v>
      </c>
      <c r="TXT1219" s="242" t="s">
        <v>25</v>
      </c>
      <c r="TXU1219" s="243">
        <v>7</v>
      </c>
      <c r="TXV1219" s="243">
        <v>2</v>
      </c>
      <c r="TXW1219" s="244" t="s">
        <v>236</v>
      </c>
      <c r="TXX1219" s="245">
        <v>119</v>
      </c>
      <c r="TXY1219" s="246">
        <v>213</v>
      </c>
      <c r="TXZ1219" s="247" t="e">
        <f>TXZ1252+TXZ1278+TXZ1309+TXZ1325+TXZ1347+TXZ1379+TXZ1395+TXZ1416+TXZ1436+TXZ1486+#REF!+TXZ1502+#REF!+#REF!+#REF!</f>
        <v>#REF!</v>
      </c>
      <c r="TYA1219" s="241" t="s">
        <v>38</v>
      </c>
      <c r="TYB1219" s="242" t="s">
        <v>25</v>
      </c>
      <c r="TYC1219" s="243">
        <v>7</v>
      </c>
      <c r="TYD1219" s="243">
        <v>2</v>
      </c>
      <c r="TYE1219" s="244" t="s">
        <v>236</v>
      </c>
      <c r="TYF1219" s="245">
        <v>119</v>
      </c>
      <c r="TYG1219" s="246">
        <v>213</v>
      </c>
      <c r="TYH1219" s="247" t="e">
        <f>TYH1252+TYH1278+TYH1309+TYH1325+TYH1347+TYH1379+TYH1395+TYH1416+TYH1436+TYH1486+#REF!+TYH1502+#REF!+#REF!+#REF!</f>
        <v>#REF!</v>
      </c>
      <c r="TYI1219" s="241" t="s">
        <v>38</v>
      </c>
      <c r="TYJ1219" s="242" t="s">
        <v>25</v>
      </c>
      <c r="TYK1219" s="243">
        <v>7</v>
      </c>
      <c r="TYL1219" s="243">
        <v>2</v>
      </c>
      <c r="TYM1219" s="244" t="s">
        <v>236</v>
      </c>
      <c r="TYN1219" s="245">
        <v>119</v>
      </c>
      <c r="TYO1219" s="246">
        <v>213</v>
      </c>
      <c r="TYP1219" s="247" t="e">
        <f>TYP1252+TYP1278+TYP1309+TYP1325+TYP1347+TYP1379+TYP1395+TYP1416+TYP1436+TYP1486+#REF!+TYP1502+#REF!+#REF!+#REF!</f>
        <v>#REF!</v>
      </c>
      <c r="TYQ1219" s="241" t="s">
        <v>38</v>
      </c>
      <c r="TYR1219" s="242" t="s">
        <v>25</v>
      </c>
      <c r="TYS1219" s="243">
        <v>7</v>
      </c>
      <c r="TYT1219" s="243">
        <v>2</v>
      </c>
      <c r="TYU1219" s="244" t="s">
        <v>236</v>
      </c>
      <c r="TYV1219" s="245">
        <v>119</v>
      </c>
      <c r="TYW1219" s="246">
        <v>213</v>
      </c>
      <c r="TYX1219" s="247" t="e">
        <f>TYX1252+TYX1278+TYX1309+TYX1325+TYX1347+TYX1379+TYX1395+TYX1416+TYX1436+TYX1486+#REF!+TYX1502+#REF!+#REF!+#REF!</f>
        <v>#REF!</v>
      </c>
      <c r="TYY1219" s="241" t="s">
        <v>38</v>
      </c>
      <c r="TYZ1219" s="242" t="s">
        <v>25</v>
      </c>
      <c r="TZA1219" s="243">
        <v>7</v>
      </c>
      <c r="TZB1219" s="243">
        <v>2</v>
      </c>
      <c r="TZC1219" s="244" t="s">
        <v>236</v>
      </c>
      <c r="TZD1219" s="245">
        <v>119</v>
      </c>
      <c r="TZE1219" s="246">
        <v>213</v>
      </c>
      <c r="TZF1219" s="247" t="e">
        <f>TZF1252+TZF1278+TZF1309+TZF1325+TZF1347+TZF1379+TZF1395+TZF1416+TZF1436+TZF1486+#REF!+TZF1502+#REF!+#REF!+#REF!</f>
        <v>#REF!</v>
      </c>
      <c r="TZG1219" s="241" t="s">
        <v>38</v>
      </c>
      <c r="TZH1219" s="242" t="s">
        <v>25</v>
      </c>
      <c r="TZI1219" s="243">
        <v>7</v>
      </c>
      <c r="TZJ1219" s="243">
        <v>2</v>
      </c>
      <c r="TZK1219" s="244" t="s">
        <v>236</v>
      </c>
      <c r="TZL1219" s="245">
        <v>119</v>
      </c>
      <c r="TZM1219" s="246">
        <v>213</v>
      </c>
      <c r="TZN1219" s="247" t="e">
        <f>TZN1252+TZN1278+TZN1309+TZN1325+TZN1347+TZN1379+TZN1395+TZN1416+TZN1436+TZN1486+#REF!+TZN1502+#REF!+#REF!+#REF!</f>
        <v>#REF!</v>
      </c>
      <c r="TZO1219" s="241" t="s">
        <v>38</v>
      </c>
      <c r="TZP1219" s="242" t="s">
        <v>25</v>
      </c>
      <c r="TZQ1219" s="243">
        <v>7</v>
      </c>
      <c r="TZR1219" s="243">
        <v>2</v>
      </c>
      <c r="TZS1219" s="244" t="s">
        <v>236</v>
      </c>
      <c r="TZT1219" s="245">
        <v>119</v>
      </c>
      <c r="TZU1219" s="246">
        <v>213</v>
      </c>
      <c r="TZV1219" s="247" t="e">
        <f>TZV1252+TZV1278+TZV1309+TZV1325+TZV1347+TZV1379+TZV1395+TZV1416+TZV1436+TZV1486+#REF!+TZV1502+#REF!+#REF!+#REF!</f>
        <v>#REF!</v>
      </c>
      <c r="TZW1219" s="241" t="s">
        <v>38</v>
      </c>
      <c r="TZX1219" s="242" t="s">
        <v>25</v>
      </c>
      <c r="TZY1219" s="243">
        <v>7</v>
      </c>
      <c r="TZZ1219" s="243">
        <v>2</v>
      </c>
      <c r="UAA1219" s="244" t="s">
        <v>236</v>
      </c>
      <c r="UAB1219" s="245">
        <v>119</v>
      </c>
      <c r="UAC1219" s="246">
        <v>213</v>
      </c>
      <c r="UAD1219" s="247" t="e">
        <f>UAD1252+UAD1278+UAD1309+UAD1325+UAD1347+UAD1379+UAD1395+UAD1416+UAD1436+UAD1486+#REF!+UAD1502+#REF!+#REF!+#REF!</f>
        <v>#REF!</v>
      </c>
      <c r="UAE1219" s="241" t="s">
        <v>38</v>
      </c>
      <c r="UAF1219" s="242" t="s">
        <v>25</v>
      </c>
      <c r="UAG1219" s="243">
        <v>7</v>
      </c>
      <c r="UAH1219" s="243">
        <v>2</v>
      </c>
      <c r="UAI1219" s="244" t="s">
        <v>236</v>
      </c>
      <c r="UAJ1219" s="245">
        <v>119</v>
      </c>
      <c r="UAK1219" s="246">
        <v>213</v>
      </c>
      <c r="UAL1219" s="247" t="e">
        <f>UAL1252+UAL1278+UAL1309+UAL1325+UAL1347+UAL1379+UAL1395+UAL1416+UAL1436+UAL1486+#REF!+UAL1502+#REF!+#REF!+#REF!</f>
        <v>#REF!</v>
      </c>
      <c r="UAM1219" s="241" t="s">
        <v>38</v>
      </c>
      <c r="UAN1219" s="242" t="s">
        <v>25</v>
      </c>
      <c r="UAO1219" s="243">
        <v>7</v>
      </c>
      <c r="UAP1219" s="243">
        <v>2</v>
      </c>
      <c r="UAQ1219" s="244" t="s">
        <v>236</v>
      </c>
      <c r="UAR1219" s="245">
        <v>119</v>
      </c>
      <c r="UAS1219" s="246">
        <v>213</v>
      </c>
      <c r="UAT1219" s="247" t="e">
        <f>UAT1252+UAT1278+UAT1309+UAT1325+UAT1347+UAT1379+UAT1395+UAT1416+UAT1436+UAT1486+#REF!+UAT1502+#REF!+#REF!+#REF!</f>
        <v>#REF!</v>
      </c>
      <c r="UAU1219" s="241" t="s">
        <v>38</v>
      </c>
      <c r="UAV1219" s="242" t="s">
        <v>25</v>
      </c>
      <c r="UAW1219" s="243">
        <v>7</v>
      </c>
      <c r="UAX1219" s="243">
        <v>2</v>
      </c>
      <c r="UAY1219" s="244" t="s">
        <v>236</v>
      </c>
      <c r="UAZ1219" s="245">
        <v>119</v>
      </c>
      <c r="UBA1219" s="246">
        <v>213</v>
      </c>
      <c r="UBB1219" s="247" t="e">
        <f>UBB1252+UBB1278+UBB1309+UBB1325+UBB1347+UBB1379+UBB1395+UBB1416+UBB1436+UBB1486+#REF!+UBB1502+#REF!+#REF!+#REF!</f>
        <v>#REF!</v>
      </c>
      <c r="UBC1219" s="241" t="s">
        <v>38</v>
      </c>
      <c r="UBD1219" s="242" t="s">
        <v>25</v>
      </c>
      <c r="UBE1219" s="243">
        <v>7</v>
      </c>
      <c r="UBF1219" s="243">
        <v>2</v>
      </c>
      <c r="UBG1219" s="244" t="s">
        <v>236</v>
      </c>
      <c r="UBH1219" s="245">
        <v>119</v>
      </c>
      <c r="UBI1219" s="246">
        <v>213</v>
      </c>
      <c r="UBJ1219" s="247" t="e">
        <f>UBJ1252+UBJ1278+UBJ1309+UBJ1325+UBJ1347+UBJ1379+UBJ1395+UBJ1416+UBJ1436+UBJ1486+#REF!+UBJ1502+#REF!+#REF!+#REF!</f>
        <v>#REF!</v>
      </c>
      <c r="UBK1219" s="241" t="s">
        <v>38</v>
      </c>
      <c r="UBL1219" s="242" t="s">
        <v>25</v>
      </c>
      <c r="UBM1219" s="243">
        <v>7</v>
      </c>
      <c r="UBN1219" s="243">
        <v>2</v>
      </c>
      <c r="UBO1219" s="244" t="s">
        <v>236</v>
      </c>
      <c r="UBP1219" s="245">
        <v>119</v>
      </c>
      <c r="UBQ1219" s="246">
        <v>213</v>
      </c>
      <c r="UBR1219" s="247" t="e">
        <f>UBR1252+UBR1278+UBR1309+UBR1325+UBR1347+UBR1379+UBR1395+UBR1416+UBR1436+UBR1486+#REF!+UBR1502+#REF!+#REF!+#REF!</f>
        <v>#REF!</v>
      </c>
      <c r="UBS1219" s="241" t="s">
        <v>38</v>
      </c>
      <c r="UBT1219" s="242" t="s">
        <v>25</v>
      </c>
      <c r="UBU1219" s="243">
        <v>7</v>
      </c>
      <c r="UBV1219" s="243">
        <v>2</v>
      </c>
      <c r="UBW1219" s="244" t="s">
        <v>236</v>
      </c>
      <c r="UBX1219" s="245">
        <v>119</v>
      </c>
      <c r="UBY1219" s="246">
        <v>213</v>
      </c>
      <c r="UBZ1219" s="247" t="e">
        <f>UBZ1252+UBZ1278+UBZ1309+UBZ1325+UBZ1347+UBZ1379+UBZ1395+UBZ1416+UBZ1436+UBZ1486+#REF!+UBZ1502+#REF!+#REF!+#REF!</f>
        <v>#REF!</v>
      </c>
      <c r="UCA1219" s="241" t="s">
        <v>38</v>
      </c>
      <c r="UCB1219" s="242" t="s">
        <v>25</v>
      </c>
      <c r="UCC1219" s="243">
        <v>7</v>
      </c>
      <c r="UCD1219" s="243">
        <v>2</v>
      </c>
      <c r="UCE1219" s="244" t="s">
        <v>236</v>
      </c>
      <c r="UCF1219" s="245">
        <v>119</v>
      </c>
      <c r="UCG1219" s="246">
        <v>213</v>
      </c>
      <c r="UCH1219" s="247" t="e">
        <f>UCH1252+UCH1278+UCH1309+UCH1325+UCH1347+UCH1379+UCH1395+UCH1416+UCH1436+UCH1486+#REF!+UCH1502+#REF!+#REF!+#REF!</f>
        <v>#REF!</v>
      </c>
      <c r="UCI1219" s="241" t="s">
        <v>38</v>
      </c>
      <c r="UCJ1219" s="242" t="s">
        <v>25</v>
      </c>
      <c r="UCK1219" s="243">
        <v>7</v>
      </c>
      <c r="UCL1219" s="243">
        <v>2</v>
      </c>
      <c r="UCM1219" s="244" t="s">
        <v>236</v>
      </c>
      <c r="UCN1219" s="245">
        <v>119</v>
      </c>
      <c r="UCO1219" s="246">
        <v>213</v>
      </c>
      <c r="UCP1219" s="247" t="e">
        <f>UCP1252+UCP1278+UCP1309+UCP1325+UCP1347+UCP1379+UCP1395+UCP1416+UCP1436+UCP1486+#REF!+UCP1502+#REF!+#REF!+#REF!</f>
        <v>#REF!</v>
      </c>
      <c r="UCQ1219" s="241" t="s">
        <v>38</v>
      </c>
      <c r="UCR1219" s="242" t="s">
        <v>25</v>
      </c>
      <c r="UCS1219" s="243">
        <v>7</v>
      </c>
      <c r="UCT1219" s="243">
        <v>2</v>
      </c>
      <c r="UCU1219" s="244" t="s">
        <v>236</v>
      </c>
      <c r="UCV1219" s="245">
        <v>119</v>
      </c>
      <c r="UCW1219" s="246">
        <v>213</v>
      </c>
      <c r="UCX1219" s="247" t="e">
        <f>UCX1252+UCX1278+UCX1309+UCX1325+UCX1347+UCX1379+UCX1395+UCX1416+UCX1436+UCX1486+#REF!+UCX1502+#REF!+#REF!+#REF!</f>
        <v>#REF!</v>
      </c>
      <c r="UCY1219" s="241" t="s">
        <v>38</v>
      </c>
      <c r="UCZ1219" s="242" t="s">
        <v>25</v>
      </c>
      <c r="UDA1219" s="243">
        <v>7</v>
      </c>
      <c r="UDB1219" s="243">
        <v>2</v>
      </c>
      <c r="UDC1219" s="244" t="s">
        <v>236</v>
      </c>
      <c r="UDD1219" s="245">
        <v>119</v>
      </c>
      <c r="UDE1219" s="246">
        <v>213</v>
      </c>
      <c r="UDF1219" s="247" t="e">
        <f>UDF1252+UDF1278+UDF1309+UDF1325+UDF1347+UDF1379+UDF1395+UDF1416+UDF1436+UDF1486+#REF!+UDF1502+#REF!+#REF!+#REF!</f>
        <v>#REF!</v>
      </c>
      <c r="UDG1219" s="241" t="s">
        <v>38</v>
      </c>
      <c r="UDH1219" s="242" t="s">
        <v>25</v>
      </c>
      <c r="UDI1219" s="243">
        <v>7</v>
      </c>
      <c r="UDJ1219" s="243">
        <v>2</v>
      </c>
      <c r="UDK1219" s="244" t="s">
        <v>236</v>
      </c>
      <c r="UDL1219" s="245">
        <v>119</v>
      </c>
      <c r="UDM1219" s="246">
        <v>213</v>
      </c>
      <c r="UDN1219" s="247" t="e">
        <f>UDN1252+UDN1278+UDN1309+UDN1325+UDN1347+UDN1379+UDN1395+UDN1416+UDN1436+UDN1486+#REF!+UDN1502+#REF!+#REF!+#REF!</f>
        <v>#REF!</v>
      </c>
      <c r="UDO1219" s="241" t="s">
        <v>38</v>
      </c>
      <c r="UDP1219" s="242" t="s">
        <v>25</v>
      </c>
      <c r="UDQ1219" s="243">
        <v>7</v>
      </c>
      <c r="UDR1219" s="243">
        <v>2</v>
      </c>
      <c r="UDS1219" s="244" t="s">
        <v>236</v>
      </c>
      <c r="UDT1219" s="245">
        <v>119</v>
      </c>
      <c r="UDU1219" s="246">
        <v>213</v>
      </c>
      <c r="UDV1219" s="247" t="e">
        <f>UDV1252+UDV1278+UDV1309+UDV1325+UDV1347+UDV1379+UDV1395+UDV1416+UDV1436+UDV1486+#REF!+UDV1502+#REF!+#REF!+#REF!</f>
        <v>#REF!</v>
      </c>
      <c r="UDW1219" s="241" t="s">
        <v>38</v>
      </c>
      <c r="UDX1219" s="242" t="s">
        <v>25</v>
      </c>
      <c r="UDY1219" s="243">
        <v>7</v>
      </c>
      <c r="UDZ1219" s="243">
        <v>2</v>
      </c>
      <c r="UEA1219" s="244" t="s">
        <v>236</v>
      </c>
      <c r="UEB1219" s="245">
        <v>119</v>
      </c>
      <c r="UEC1219" s="246">
        <v>213</v>
      </c>
      <c r="UED1219" s="247" t="e">
        <f>UED1252+UED1278+UED1309+UED1325+UED1347+UED1379+UED1395+UED1416+UED1436+UED1486+#REF!+UED1502+#REF!+#REF!+#REF!</f>
        <v>#REF!</v>
      </c>
      <c r="UEE1219" s="241" t="s">
        <v>38</v>
      </c>
      <c r="UEF1219" s="242" t="s">
        <v>25</v>
      </c>
      <c r="UEG1219" s="243">
        <v>7</v>
      </c>
      <c r="UEH1219" s="243">
        <v>2</v>
      </c>
      <c r="UEI1219" s="244" t="s">
        <v>236</v>
      </c>
      <c r="UEJ1219" s="245">
        <v>119</v>
      </c>
      <c r="UEK1219" s="246">
        <v>213</v>
      </c>
      <c r="UEL1219" s="247" t="e">
        <f>UEL1252+UEL1278+UEL1309+UEL1325+UEL1347+UEL1379+UEL1395+UEL1416+UEL1436+UEL1486+#REF!+UEL1502+#REF!+#REF!+#REF!</f>
        <v>#REF!</v>
      </c>
      <c r="UEM1219" s="241" t="s">
        <v>38</v>
      </c>
      <c r="UEN1219" s="242" t="s">
        <v>25</v>
      </c>
      <c r="UEO1219" s="243">
        <v>7</v>
      </c>
      <c r="UEP1219" s="243">
        <v>2</v>
      </c>
      <c r="UEQ1219" s="244" t="s">
        <v>236</v>
      </c>
      <c r="UER1219" s="245">
        <v>119</v>
      </c>
      <c r="UES1219" s="246">
        <v>213</v>
      </c>
      <c r="UET1219" s="247" t="e">
        <f>UET1252+UET1278+UET1309+UET1325+UET1347+UET1379+UET1395+UET1416+UET1436+UET1486+#REF!+UET1502+#REF!+#REF!+#REF!</f>
        <v>#REF!</v>
      </c>
      <c r="UEU1219" s="241" t="s">
        <v>38</v>
      </c>
      <c r="UEV1219" s="242" t="s">
        <v>25</v>
      </c>
      <c r="UEW1219" s="243">
        <v>7</v>
      </c>
      <c r="UEX1219" s="243">
        <v>2</v>
      </c>
      <c r="UEY1219" s="244" t="s">
        <v>236</v>
      </c>
      <c r="UEZ1219" s="245">
        <v>119</v>
      </c>
      <c r="UFA1219" s="246">
        <v>213</v>
      </c>
      <c r="UFB1219" s="247" t="e">
        <f>UFB1252+UFB1278+UFB1309+UFB1325+UFB1347+UFB1379+UFB1395+UFB1416+UFB1436+UFB1486+#REF!+UFB1502+#REF!+#REF!+#REF!</f>
        <v>#REF!</v>
      </c>
      <c r="UFC1219" s="241" t="s">
        <v>38</v>
      </c>
      <c r="UFD1219" s="242" t="s">
        <v>25</v>
      </c>
      <c r="UFE1219" s="243">
        <v>7</v>
      </c>
      <c r="UFF1219" s="243">
        <v>2</v>
      </c>
      <c r="UFG1219" s="244" t="s">
        <v>236</v>
      </c>
      <c r="UFH1219" s="245">
        <v>119</v>
      </c>
      <c r="UFI1219" s="246">
        <v>213</v>
      </c>
      <c r="UFJ1219" s="247" t="e">
        <f>UFJ1252+UFJ1278+UFJ1309+UFJ1325+UFJ1347+UFJ1379+UFJ1395+UFJ1416+UFJ1436+UFJ1486+#REF!+UFJ1502+#REF!+#REF!+#REF!</f>
        <v>#REF!</v>
      </c>
      <c r="UFK1219" s="241" t="s">
        <v>38</v>
      </c>
      <c r="UFL1219" s="242" t="s">
        <v>25</v>
      </c>
      <c r="UFM1219" s="243">
        <v>7</v>
      </c>
      <c r="UFN1219" s="243">
        <v>2</v>
      </c>
      <c r="UFO1219" s="244" t="s">
        <v>236</v>
      </c>
      <c r="UFP1219" s="245">
        <v>119</v>
      </c>
      <c r="UFQ1219" s="246">
        <v>213</v>
      </c>
      <c r="UFR1219" s="247" t="e">
        <f>UFR1252+UFR1278+UFR1309+UFR1325+UFR1347+UFR1379+UFR1395+UFR1416+UFR1436+UFR1486+#REF!+UFR1502+#REF!+#REF!+#REF!</f>
        <v>#REF!</v>
      </c>
      <c r="UFS1219" s="241" t="s">
        <v>38</v>
      </c>
      <c r="UFT1219" s="242" t="s">
        <v>25</v>
      </c>
      <c r="UFU1219" s="243">
        <v>7</v>
      </c>
      <c r="UFV1219" s="243">
        <v>2</v>
      </c>
      <c r="UFW1219" s="244" t="s">
        <v>236</v>
      </c>
      <c r="UFX1219" s="245">
        <v>119</v>
      </c>
      <c r="UFY1219" s="246">
        <v>213</v>
      </c>
      <c r="UFZ1219" s="247" t="e">
        <f>UFZ1252+UFZ1278+UFZ1309+UFZ1325+UFZ1347+UFZ1379+UFZ1395+UFZ1416+UFZ1436+UFZ1486+#REF!+UFZ1502+#REF!+#REF!+#REF!</f>
        <v>#REF!</v>
      </c>
      <c r="UGA1219" s="241" t="s">
        <v>38</v>
      </c>
      <c r="UGB1219" s="242" t="s">
        <v>25</v>
      </c>
      <c r="UGC1219" s="243">
        <v>7</v>
      </c>
      <c r="UGD1219" s="243">
        <v>2</v>
      </c>
      <c r="UGE1219" s="244" t="s">
        <v>236</v>
      </c>
      <c r="UGF1219" s="245">
        <v>119</v>
      </c>
      <c r="UGG1219" s="246">
        <v>213</v>
      </c>
      <c r="UGH1219" s="247" t="e">
        <f>UGH1252+UGH1278+UGH1309+UGH1325+UGH1347+UGH1379+UGH1395+UGH1416+UGH1436+UGH1486+#REF!+UGH1502+#REF!+#REF!+#REF!</f>
        <v>#REF!</v>
      </c>
      <c r="UGI1219" s="241" t="s">
        <v>38</v>
      </c>
      <c r="UGJ1219" s="242" t="s">
        <v>25</v>
      </c>
      <c r="UGK1219" s="243">
        <v>7</v>
      </c>
      <c r="UGL1219" s="243">
        <v>2</v>
      </c>
      <c r="UGM1219" s="244" t="s">
        <v>236</v>
      </c>
      <c r="UGN1219" s="245">
        <v>119</v>
      </c>
      <c r="UGO1219" s="246">
        <v>213</v>
      </c>
      <c r="UGP1219" s="247" t="e">
        <f>UGP1252+UGP1278+UGP1309+UGP1325+UGP1347+UGP1379+UGP1395+UGP1416+UGP1436+UGP1486+#REF!+UGP1502+#REF!+#REF!+#REF!</f>
        <v>#REF!</v>
      </c>
      <c r="UGQ1219" s="241" t="s">
        <v>38</v>
      </c>
      <c r="UGR1219" s="242" t="s">
        <v>25</v>
      </c>
      <c r="UGS1219" s="243">
        <v>7</v>
      </c>
      <c r="UGT1219" s="243">
        <v>2</v>
      </c>
      <c r="UGU1219" s="244" t="s">
        <v>236</v>
      </c>
      <c r="UGV1219" s="245">
        <v>119</v>
      </c>
      <c r="UGW1219" s="246">
        <v>213</v>
      </c>
      <c r="UGX1219" s="247" t="e">
        <f>UGX1252+UGX1278+UGX1309+UGX1325+UGX1347+UGX1379+UGX1395+UGX1416+UGX1436+UGX1486+#REF!+UGX1502+#REF!+#REF!+#REF!</f>
        <v>#REF!</v>
      </c>
      <c r="UGY1219" s="241" t="s">
        <v>38</v>
      </c>
      <c r="UGZ1219" s="242" t="s">
        <v>25</v>
      </c>
      <c r="UHA1219" s="243">
        <v>7</v>
      </c>
      <c r="UHB1219" s="243">
        <v>2</v>
      </c>
      <c r="UHC1219" s="244" t="s">
        <v>236</v>
      </c>
      <c r="UHD1219" s="245">
        <v>119</v>
      </c>
      <c r="UHE1219" s="246">
        <v>213</v>
      </c>
      <c r="UHF1219" s="247" t="e">
        <f>UHF1252+UHF1278+UHF1309+UHF1325+UHF1347+UHF1379+UHF1395+UHF1416+UHF1436+UHF1486+#REF!+UHF1502+#REF!+#REF!+#REF!</f>
        <v>#REF!</v>
      </c>
      <c r="UHG1219" s="241" t="s">
        <v>38</v>
      </c>
      <c r="UHH1219" s="242" t="s">
        <v>25</v>
      </c>
      <c r="UHI1219" s="243">
        <v>7</v>
      </c>
      <c r="UHJ1219" s="243">
        <v>2</v>
      </c>
      <c r="UHK1219" s="244" t="s">
        <v>236</v>
      </c>
      <c r="UHL1219" s="245">
        <v>119</v>
      </c>
      <c r="UHM1219" s="246">
        <v>213</v>
      </c>
      <c r="UHN1219" s="247" t="e">
        <f>UHN1252+UHN1278+UHN1309+UHN1325+UHN1347+UHN1379+UHN1395+UHN1416+UHN1436+UHN1486+#REF!+UHN1502+#REF!+#REF!+#REF!</f>
        <v>#REF!</v>
      </c>
      <c r="UHO1219" s="241" t="s">
        <v>38</v>
      </c>
      <c r="UHP1219" s="242" t="s">
        <v>25</v>
      </c>
      <c r="UHQ1219" s="243">
        <v>7</v>
      </c>
      <c r="UHR1219" s="243">
        <v>2</v>
      </c>
      <c r="UHS1219" s="244" t="s">
        <v>236</v>
      </c>
      <c r="UHT1219" s="245">
        <v>119</v>
      </c>
      <c r="UHU1219" s="246">
        <v>213</v>
      </c>
      <c r="UHV1219" s="247" t="e">
        <f>UHV1252+UHV1278+UHV1309+UHV1325+UHV1347+UHV1379+UHV1395+UHV1416+UHV1436+UHV1486+#REF!+UHV1502+#REF!+#REF!+#REF!</f>
        <v>#REF!</v>
      </c>
      <c r="UHW1219" s="241" t="s">
        <v>38</v>
      </c>
      <c r="UHX1219" s="242" t="s">
        <v>25</v>
      </c>
      <c r="UHY1219" s="243">
        <v>7</v>
      </c>
      <c r="UHZ1219" s="243">
        <v>2</v>
      </c>
      <c r="UIA1219" s="244" t="s">
        <v>236</v>
      </c>
      <c r="UIB1219" s="245">
        <v>119</v>
      </c>
      <c r="UIC1219" s="246">
        <v>213</v>
      </c>
      <c r="UID1219" s="247" t="e">
        <f>UID1252+UID1278+UID1309+UID1325+UID1347+UID1379+UID1395+UID1416+UID1436+UID1486+#REF!+UID1502+#REF!+#REF!+#REF!</f>
        <v>#REF!</v>
      </c>
      <c r="UIE1219" s="241" t="s">
        <v>38</v>
      </c>
      <c r="UIF1219" s="242" t="s">
        <v>25</v>
      </c>
      <c r="UIG1219" s="243">
        <v>7</v>
      </c>
      <c r="UIH1219" s="243">
        <v>2</v>
      </c>
      <c r="UII1219" s="244" t="s">
        <v>236</v>
      </c>
      <c r="UIJ1219" s="245">
        <v>119</v>
      </c>
      <c r="UIK1219" s="246">
        <v>213</v>
      </c>
      <c r="UIL1219" s="247" t="e">
        <f>UIL1252+UIL1278+UIL1309+UIL1325+UIL1347+UIL1379+UIL1395+UIL1416+UIL1436+UIL1486+#REF!+UIL1502+#REF!+#REF!+#REF!</f>
        <v>#REF!</v>
      </c>
      <c r="UIM1219" s="241" t="s">
        <v>38</v>
      </c>
      <c r="UIN1219" s="242" t="s">
        <v>25</v>
      </c>
      <c r="UIO1219" s="243">
        <v>7</v>
      </c>
      <c r="UIP1219" s="243">
        <v>2</v>
      </c>
      <c r="UIQ1219" s="244" t="s">
        <v>236</v>
      </c>
      <c r="UIR1219" s="245">
        <v>119</v>
      </c>
      <c r="UIS1219" s="246">
        <v>213</v>
      </c>
      <c r="UIT1219" s="247" t="e">
        <f>UIT1252+UIT1278+UIT1309+UIT1325+UIT1347+UIT1379+UIT1395+UIT1416+UIT1436+UIT1486+#REF!+UIT1502+#REF!+#REF!+#REF!</f>
        <v>#REF!</v>
      </c>
      <c r="UIU1219" s="241" t="s">
        <v>38</v>
      </c>
      <c r="UIV1219" s="242" t="s">
        <v>25</v>
      </c>
      <c r="UIW1219" s="243">
        <v>7</v>
      </c>
      <c r="UIX1219" s="243">
        <v>2</v>
      </c>
      <c r="UIY1219" s="244" t="s">
        <v>236</v>
      </c>
      <c r="UIZ1219" s="245">
        <v>119</v>
      </c>
      <c r="UJA1219" s="246">
        <v>213</v>
      </c>
      <c r="UJB1219" s="247" t="e">
        <f>UJB1252+UJB1278+UJB1309+UJB1325+UJB1347+UJB1379+UJB1395+UJB1416+UJB1436+UJB1486+#REF!+UJB1502+#REF!+#REF!+#REF!</f>
        <v>#REF!</v>
      </c>
      <c r="UJC1219" s="241" t="s">
        <v>38</v>
      </c>
      <c r="UJD1219" s="242" t="s">
        <v>25</v>
      </c>
      <c r="UJE1219" s="243">
        <v>7</v>
      </c>
      <c r="UJF1219" s="243">
        <v>2</v>
      </c>
      <c r="UJG1219" s="244" t="s">
        <v>236</v>
      </c>
      <c r="UJH1219" s="245">
        <v>119</v>
      </c>
      <c r="UJI1219" s="246">
        <v>213</v>
      </c>
      <c r="UJJ1219" s="247" t="e">
        <f>UJJ1252+UJJ1278+UJJ1309+UJJ1325+UJJ1347+UJJ1379+UJJ1395+UJJ1416+UJJ1436+UJJ1486+#REF!+UJJ1502+#REF!+#REF!+#REF!</f>
        <v>#REF!</v>
      </c>
      <c r="UJK1219" s="241" t="s">
        <v>38</v>
      </c>
      <c r="UJL1219" s="242" t="s">
        <v>25</v>
      </c>
      <c r="UJM1219" s="243">
        <v>7</v>
      </c>
      <c r="UJN1219" s="243">
        <v>2</v>
      </c>
      <c r="UJO1219" s="244" t="s">
        <v>236</v>
      </c>
      <c r="UJP1219" s="245">
        <v>119</v>
      </c>
      <c r="UJQ1219" s="246">
        <v>213</v>
      </c>
      <c r="UJR1219" s="247" t="e">
        <f>UJR1252+UJR1278+UJR1309+UJR1325+UJR1347+UJR1379+UJR1395+UJR1416+UJR1436+UJR1486+#REF!+UJR1502+#REF!+#REF!+#REF!</f>
        <v>#REF!</v>
      </c>
      <c r="UJS1219" s="241" t="s">
        <v>38</v>
      </c>
      <c r="UJT1219" s="242" t="s">
        <v>25</v>
      </c>
      <c r="UJU1219" s="243">
        <v>7</v>
      </c>
      <c r="UJV1219" s="243">
        <v>2</v>
      </c>
      <c r="UJW1219" s="244" t="s">
        <v>236</v>
      </c>
      <c r="UJX1219" s="245">
        <v>119</v>
      </c>
      <c r="UJY1219" s="246">
        <v>213</v>
      </c>
      <c r="UJZ1219" s="247" t="e">
        <f>UJZ1252+UJZ1278+UJZ1309+UJZ1325+UJZ1347+UJZ1379+UJZ1395+UJZ1416+UJZ1436+UJZ1486+#REF!+UJZ1502+#REF!+#REF!+#REF!</f>
        <v>#REF!</v>
      </c>
      <c r="UKA1219" s="241" t="s">
        <v>38</v>
      </c>
      <c r="UKB1219" s="242" t="s">
        <v>25</v>
      </c>
      <c r="UKC1219" s="243">
        <v>7</v>
      </c>
      <c r="UKD1219" s="243">
        <v>2</v>
      </c>
      <c r="UKE1219" s="244" t="s">
        <v>236</v>
      </c>
      <c r="UKF1219" s="245">
        <v>119</v>
      </c>
      <c r="UKG1219" s="246">
        <v>213</v>
      </c>
      <c r="UKH1219" s="247" t="e">
        <f>UKH1252+UKH1278+UKH1309+UKH1325+UKH1347+UKH1379+UKH1395+UKH1416+UKH1436+UKH1486+#REF!+UKH1502+#REF!+#REF!+#REF!</f>
        <v>#REF!</v>
      </c>
      <c r="UKI1219" s="241" t="s">
        <v>38</v>
      </c>
      <c r="UKJ1219" s="242" t="s">
        <v>25</v>
      </c>
      <c r="UKK1219" s="243">
        <v>7</v>
      </c>
      <c r="UKL1219" s="243">
        <v>2</v>
      </c>
      <c r="UKM1219" s="244" t="s">
        <v>236</v>
      </c>
      <c r="UKN1219" s="245">
        <v>119</v>
      </c>
      <c r="UKO1219" s="246">
        <v>213</v>
      </c>
      <c r="UKP1219" s="247" t="e">
        <f>UKP1252+UKP1278+UKP1309+UKP1325+UKP1347+UKP1379+UKP1395+UKP1416+UKP1436+UKP1486+#REF!+UKP1502+#REF!+#REF!+#REF!</f>
        <v>#REF!</v>
      </c>
      <c r="UKQ1219" s="241" t="s">
        <v>38</v>
      </c>
      <c r="UKR1219" s="242" t="s">
        <v>25</v>
      </c>
      <c r="UKS1219" s="243">
        <v>7</v>
      </c>
      <c r="UKT1219" s="243">
        <v>2</v>
      </c>
      <c r="UKU1219" s="244" t="s">
        <v>236</v>
      </c>
      <c r="UKV1219" s="245">
        <v>119</v>
      </c>
      <c r="UKW1219" s="246">
        <v>213</v>
      </c>
      <c r="UKX1219" s="247" t="e">
        <f>UKX1252+UKX1278+UKX1309+UKX1325+UKX1347+UKX1379+UKX1395+UKX1416+UKX1436+UKX1486+#REF!+UKX1502+#REF!+#REF!+#REF!</f>
        <v>#REF!</v>
      </c>
      <c r="UKY1219" s="241" t="s">
        <v>38</v>
      </c>
      <c r="UKZ1219" s="242" t="s">
        <v>25</v>
      </c>
      <c r="ULA1219" s="243">
        <v>7</v>
      </c>
      <c r="ULB1219" s="243">
        <v>2</v>
      </c>
      <c r="ULC1219" s="244" t="s">
        <v>236</v>
      </c>
      <c r="ULD1219" s="245">
        <v>119</v>
      </c>
      <c r="ULE1219" s="246">
        <v>213</v>
      </c>
      <c r="ULF1219" s="247" t="e">
        <f>ULF1252+ULF1278+ULF1309+ULF1325+ULF1347+ULF1379+ULF1395+ULF1416+ULF1436+ULF1486+#REF!+ULF1502+#REF!+#REF!+#REF!</f>
        <v>#REF!</v>
      </c>
      <c r="ULG1219" s="241" t="s">
        <v>38</v>
      </c>
      <c r="ULH1219" s="242" t="s">
        <v>25</v>
      </c>
      <c r="ULI1219" s="243">
        <v>7</v>
      </c>
      <c r="ULJ1219" s="243">
        <v>2</v>
      </c>
      <c r="ULK1219" s="244" t="s">
        <v>236</v>
      </c>
      <c r="ULL1219" s="245">
        <v>119</v>
      </c>
      <c r="ULM1219" s="246">
        <v>213</v>
      </c>
      <c r="ULN1219" s="247" t="e">
        <f>ULN1252+ULN1278+ULN1309+ULN1325+ULN1347+ULN1379+ULN1395+ULN1416+ULN1436+ULN1486+#REF!+ULN1502+#REF!+#REF!+#REF!</f>
        <v>#REF!</v>
      </c>
      <c r="ULO1219" s="241" t="s">
        <v>38</v>
      </c>
      <c r="ULP1219" s="242" t="s">
        <v>25</v>
      </c>
      <c r="ULQ1219" s="243">
        <v>7</v>
      </c>
      <c r="ULR1219" s="243">
        <v>2</v>
      </c>
      <c r="ULS1219" s="244" t="s">
        <v>236</v>
      </c>
      <c r="ULT1219" s="245">
        <v>119</v>
      </c>
      <c r="ULU1219" s="246">
        <v>213</v>
      </c>
      <c r="ULV1219" s="247" t="e">
        <f>ULV1252+ULV1278+ULV1309+ULV1325+ULV1347+ULV1379+ULV1395+ULV1416+ULV1436+ULV1486+#REF!+ULV1502+#REF!+#REF!+#REF!</f>
        <v>#REF!</v>
      </c>
      <c r="ULW1219" s="241" t="s">
        <v>38</v>
      </c>
      <c r="ULX1219" s="242" t="s">
        <v>25</v>
      </c>
      <c r="ULY1219" s="243">
        <v>7</v>
      </c>
      <c r="ULZ1219" s="243">
        <v>2</v>
      </c>
      <c r="UMA1219" s="244" t="s">
        <v>236</v>
      </c>
      <c r="UMB1219" s="245">
        <v>119</v>
      </c>
      <c r="UMC1219" s="246">
        <v>213</v>
      </c>
      <c r="UMD1219" s="247" t="e">
        <f>UMD1252+UMD1278+UMD1309+UMD1325+UMD1347+UMD1379+UMD1395+UMD1416+UMD1436+UMD1486+#REF!+UMD1502+#REF!+#REF!+#REF!</f>
        <v>#REF!</v>
      </c>
      <c r="UME1219" s="241" t="s">
        <v>38</v>
      </c>
      <c r="UMF1219" s="242" t="s">
        <v>25</v>
      </c>
      <c r="UMG1219" s="243">
        <v>7</v>
      </c>
      <c r="UMH1219" s="243">
        <v>2</v>
      </c>
      <c r="UMI1219" s="244" t="s">
        <v>236</v>
      </c>
      <c r="UMJ1219" s="245">
        <v>119</v>
      </c>
      <c r="UMK1219" s="246">
        <v>213</v>
      </c>
      <c r="UML1219" s="247" t="e">
        <f>UML1252+UML1278+UML1309+UML1325+UML1347+UML1379+UML1395+UML1416+UML1436+UML1486+#REF!+UML1502+#REF!+#REF!+#REF!</f>
        <v>#REF!</v>
      </c>
      <c r="UMM1219" s="241" t="s">
        <v>38</v>
      </c>
      <c r="UMN1219" s="242" t="s">
        <v>25</v>
      </c>
      <c r="UMO1219" s="243">
        <v>7</v>
      </c>
      <c r="UMP1219" s="243">
        <v>2</v>
      </c>
      <c r="UMQ1219" s="244" t="s">
        <v>236</v>
      </c>
      <c r="UMR1219" s="245">
        <v>119</v>
      </c>
      <c r="UMS1219" s="246">
        <v>213</v>
      </c>
      <c r="UMT1219" s="247" t="e">
        <f>UMT1252+UMT1278+UMT1309+UMT1325+UMT1347+UMT1379+UMT1395+UMT1416+UMT1436+UMT1486+#REF!+UMT1502+#REF!+#REF!+#REF!</f>
        <v>#REF!</v>
      </c>
      <c r="UMU1219" s="241" t="s">
        <v>38</v>
      </c>
      <c r="UMV1219" s="242" t="s">
        <v>25</v>
      </c>
      <c r="UMW1219" s="243">
        <v>7</v>
      </c>
      <c r="UMX1219" s="243">
        <v>2</v>
      </c>
      <c r="UMY1219" s="244" t="s">
        <v>236</v>
      </c>
      <c r="UMZ1219" s="245">
        <v>119</v>
      </c>
      <c r="UNA1219" s="246">
        <v>213</v>
      </c>
      <c r="UNB1219" s="247" t="e">
        <f>UNB1252+UNB1278+UNB1309+UNB1325+UNB1347+UNB1379+UNB1395+UNB1416+UNB1436+UNB1486+#REF!+UNB1502+#REF!+#REF!+#REF!</f>
        <v>#REF!</v>
      </c>
      <c r="UNC1219" s="241" t="s">
        <v>38</v>
      </c>
      <c r="UND1219" s="242" t="s">
        <v>25</v>
      </c>
      <c r="UNE1219" s="243">
        <v>7</v>
      </c>
      <c r="UNF1219" s="243">
        <v>2</v>
      </c>
      <c r="UNG1219" s="244" t="s">
        <v>236</v>
      </c>
      <c r="UNH1219" s="245">
        <v>119</v>
      </c>
      <c r="UNI1219" s="246">
        <v>213</v>
      </c>
      <c r="UNJ1219" s="247" t="e">
        <f>UNJ1252+UNJ1278+UNJ1309+UNJ1325+UNJ1347+UNJ1379+UNJ1395+UNJ1416+UNJ1436+UNJ1486+#REF!+UNJ1502+#REF!+#REF!+#REF!</f>
        <v>#REF!</v>
      </c>
      <c r="UNK1219" s="241" t="s">
        <v>38</v>
      </c>
      <c r="UNL1219" s="242" t="s">
        <v>25</v>
      </c>
      <c r="UNM1219" s="243">
        <v>7</v>
      </c>
      <c r="UNN1219" s="243">
        <v>2</v>
      </c>
      <c r="UNO1219" s="244" t="s">
        <v>236</v>
      </c>
      <c r="UNP1219" s="245">
        <v>119</v>
      </c>
      <c r="UNQ1219" s="246">
        <v>213</v>
      </c>
      <c r="UNR1219" s="247" t="e">
        <f>UNR1252+UNR1278+UNR1309+UNR1325+UNR1347+UNR1379+UNR1395+UNR1416+UNR1436+UNR1486+#REF!+UNR1502+#REF!+#REF!+#REF!</f>
        <v>#REF!</v>
      </c>
      <c r="UNS1219" s="241" t="s">
        <v>38</v>
      </c>
      <c r="UNT1219" s="242" t="s">
        <v>25</v>
      </c>
      <c r="UNU1219" s="243">
        <v>7</v>
      </c>
      <c r="UNV1219" s="243">
        <v>2</v>
      </c>
      <c r="UNW1219" s="244" t="s">
        <v>236</v>
      </c>
      <c r="UNX1219" s="245">
        <v>119</v>
      </c>
      <c r="UNY1219" s="246">
        <v>213</v>
      </c>
      <c r="UNZ1219" s="247" t="e">
        <f>UNZ1252+UNZ1278+UNZ1309+UNZ1325+UNZ1347+UNZ1379+UNZ1395+UNZ1416+UNZ1436+UNZ1486+#REF!+UNZ1502+#REF!+#REF!+#REF!</f>
        <v>#REF!</v>
      </c>
      <c r="UOA1219" s="241" t="s">
        <v>38</v>
      </c>
      <c r="UOB1219" s="242" t="s">
        <v>25</v>
      </c>
      <c r="UOC1219" s="243">
        <v>7</v>
      </c>
      <c r="UOD1219" s="243">
        <v>2</v>
      </c>
      <c r="UOE1219" s="244" t="s">
        <v>236</v>
      </c>
      <c r="UOF1219" s="245">
        <v>119</v>
      </c>
      <c r="UOG1219" s="246">
        <v>213</v>
      </c>
      <c r="UOH1219" s="247" t="e">
        <f>UOH1252+UOH1278+UOH1309+UOH1325+UOH1347+UOH1379+UOH1395+UOH1416+UOH1436+UOH1486+#REF!+UOH1502+#REF!+#REF!+#REF!</f>
        <v>#REF!</v>
      </c>
      <c r="UOI1219" s="241" t="s">
        <v>38</v>
      </c>
      <c r="UOJ1219" s="242" t="s">
        <v>25</v>
      </c>
      <c r="UOK1219" s="243">
        <v>7</v>
      </c>
      <c r="UOL1219" s="243">
        <v>2</v>
      </c>
      <c r="UOM1219" s="244" t="s">
        <v>236</v>
      </c>
      <c r="UON1219" s="245">
        <v>119</v>
      </c>
      <c r="UOO1219" s="246">
        <v>213</v>
      </c>
      <c r="UOP1219" s="247" t="e">
        <f>UOP1252+UOP1278+UOP1309+UOP1325+UOP1347+UOP1379+UOP1395+UOP1416+UOP1436+UOP1486+#REF!+UOP1502+#REF!+#REF!+#REF!</f>
        <v>#REF!</v>
      </c>
      <c r="UOQ1219" s="241" t="s">
        <v>38</v>
      </c>
      <c r="UOR1219" s="242" t="s">
        <v>25</v>
      </c>
      <c r="UOS1219" s="243">
        <v>7</v>
      </c>
      <c r="UOT1219" s="243">
        <v>2</v>
      </c>
      <c r="UOU1219" s="244" t="s">
        <v>236</v>
      </c>
      <c r="UOV1219" s="245">
        <v>119</v>
      </c>
      <c r="UOW1219" s="246">
        <v>213</v>
      </c>
      <c r="UOX1219" s="247" t="e">
        <f>UOX1252+UOX1278+UOX1309+UOX1325+UOX1347+UOX1379+UOX1395+UOX1416+UOX1436+UOX1486+#REF!+UOX1502+#REF!+#REF!+#REF!</f>
        <v>#REF!</v>
      </c>
      <c r="UOY1219" s="241" t="s">
        <v>38</v>
      </c>
      <c r="UOZ1219" s="242" t="s">
        <v>25</v>
      </c>
      <c r="UPA1219" s="243">
        <v>7</v>
      </c>
      <c r="UPB1219" s="243">
        <v>2</v>
      </c>
      <c r="UPC1219" s="244" t="s">
        <v>236</v>
      </c>
      <c r="UPD1219" s="245">
        <v>119</v>
      </c>
      <c r="UPE1219" s="246">
        <v>213</v>
      </c>
      <c r="UPF1219" s="247" t="e">
        <f>UPF1252+UPF1278+UPF1309+UPF1325+UPF1347+UPF1379+UPF1395+UPF1416+UPF1436+UPF1486+#REF!+UPF1502+#REF!+#REF!+#REF!</f>
        <v>#REF!</v>
      </c>
      <c r="UPG1219" s="241" t="s">
        <v>38</v>
      </c>
      <c r="UPH1219" s="242" t="s">
        <v>25</v>
      </c>
      <c r="UPI1219" s="243">
        <v>7</v>
      </c>
      <c r="UPJ1219" s="243">
        <v>2</v>
      </c>
      <c r="UPK1219" s="244" t="s">
        <v>236</v>
      </c>
      <c r="UPL1219" s="245">
        <v>119</v>
      </c>
      <c r="UPM1219" s="246">
        <v>213</v>
      </c>
      <c r="UPN1219" s="247" t="e">
        <f>UPN1252+UPN1278+UPN1309+UPN1325+UPN1347+UPN1379+UPN1395+UPN1416+UPN1436+UPN1486+#REF!+UPN1502+#REF!+#REF!+#REF!</f>
        <v>#REF!</v>
      </c>
      <c r="UPO1219" s="241" t="s">
        <v>38</v>
      </c>
      <c r="UPP1219" s="242" t="s">
        <v>25</v>
      </c>
      <c r="UPQ1219" s="243">
        <v>7</v>
      </c>
      <c r="UPR1219" s="243">
        <v>2</v>
      </c>
      <c r="UPS1219" s="244" t="s">
        <v>236</v>
      </c>
      <c r="UPT1219" s="245">
        <v>119</v>
      </c>
      <c r="UPU1219" s="246">
        <v>213</v>
      </c>
      <c r="UPV1219" s="247" t="e">
        <f>UPV1252+UPV1278+UPV1309+UPV1325+UPV1347+UPV1379+UPV1395+UPV1416+UPV1436+UPV1486+#REF!+UPV1502+#REF!+#REF!+#REF!</f>
        <v>#REF!</v>
      </c>
      <c r="UPW1219" s="241" t="s">
        <v>38</v>
      </c>
      <c r="UPX1219" s="242" t="s">
        <v>25</v>
      </c>
      <c r="UPY1219" s="243">
        <v>7</v>
      </c>
      <c r="UPZ1219" s="243">
        <v>2</v>
      </c>
      <c r="UQA1219" s="244" t="s">
        <v>236</v>
      </c>
      <c r="UQB1219" s="245">
        <v>119</v>
      </c>
      <c r="UQC1219" s="246">
        <v>213</v>
      </c>
      <c r="UQD1219" s="247" t="e">
        <f>UQD1252+UQD1278+UQD1309+UQD1325+UQD1347+UQD1379+UQD1395+UQD1416+UQD1436+UQD1486+#REF!+UQD1502+#REF!+#REF!+#REF!</f>
        <v>#REF!</v>
      </c>
      <c r="UQE1219" s="241" t="s">
        <v>38</v>
      </c>
      <c r="UQF1219" s="242" t="s">
        <v>25</v>
      </c>
      <c r="UQG1219" s="243">
        <v>7</v>
      </c>
      <c r="UQH1219" s="243">
        <v>2</v>
      </c>
      <c r="UQI1219" s="244" t="s">
        <v>236</v>
      </c>
      <c r="UQJ1219" s="245">
        <v>119</v>
      </c>
      <c r="UQK1219" s="246">
        <v>213</v>
      </c>
      <c r="UQL1219" s="247" t="e">
        <f>UQL1252+UQL1278+UQL1309+UQL1325+UQL1347+UQL1379+UQL1395+UQL1416+UQL1436+UQL1486+#REF!+UQL1502+#REF!+#REF!+#REF!</f>
        <v>#REF!</v>
      </c>
      <c r="UQM1219" s="241" t="s">
        <v>38</v>
      </c>
      <c r="UQN1219" s="242" t="s">
        <v>25</v>
      </c>
      <c r="UQO1219" s="243">
        <v>7</v>
      </c>
      <c r="UQP1219" s="243">
        <v>2</v>
      </c>
      <c r="UQQ1219" s="244" t="s">
        <v>236</v>
      </c>
      <c r="UQR1219" s="245">
        <v>119</v>
      </c>
      <c r="UQS1219" s="246">
        <v>213</v>
      </c>
      <c r="UQT1219" s="247" t="e">
        <f>UQT1252+UQT1278+UQT1309+UQT1325+UQT1347+UQT1379+UQT1395+UQT1416+UQT1436+UQT1486+#REF!+UQT1502+#REF!+#REF!+#REF!</f>
        <v>#REF!</v>
      </c>
      <c r="UQU1219" s="241" t="s">
        <v>38</v>
      </c>
      <c r="UQV1219" s="242" t="s">
        <v>25</v>
      </c>
      <c r="UQW1219" s="243">
        <v>7</v>
      </c>
      <c r="UQX1219" s="243">
        <v>2</v>
      </c>
      <c r="UQY1219" s="244" t="s">
        <v>236</v>
      </c>
      <c r="UQZ1219" s="245">
        <v>119</v>
      </c>
      <c r="URA1219" s="246">
        <v>213</v>
      </c>
      <c r="URB1219" s="247" t="e">
        <f>URB1252+URB1278+URB1309+URB1325+URB1347+URB1379+URB1395+URB1416+URB1436+URB1486+#REF!+URB1502+#REF!+#REF!+#REF!</f>
        <v>#REF!</v>
      </c>
      <c r="URC1219" s="241" t="s">
        <v>38</v>
      </c>
      <c r="URD1219" s="242" t="s">
        <v>25</v>
      </c>
      <c r="URE1219" s="243">
        <v>7</v>
      </c>
      <c r="URF1219" s="243">
        <v>2</v>
      </c>
      <c r="URG1219" s="244" t="s">
        <v>236</v>
      </c>
      <c r="URH1219" s="245">
        <v>119</v>
      </c>
      <c r="URI1219" s="246">
        <v>213</v>
      </c>
      <c r="URJ1219" s="247" t="e">
        <f>URJ1252+URJ1278+URJ1309+URJ1325+URJ1347+URJ1379+URJ1395+URJ1416+URJ1436+URJ1486+#REF!+URJ1502+#REF!+#REF!+#REF!</f>
        <v>#REF!</v>
      </c>
      <c r="URK1219" s="241" t="s">
        <v>38</v>
      </c>
      <c r="URL1219" s="242" t="s">
        <v>25</v>
      </c>
      <c r="URM1219" s="243">
        <v>7</v>
      </c>
      <c r="URN1219" s="243">
        <v>2</v>
      </c>
      <c r="URO1219" s="244" t="s">
        <v>236</v>
      </c>
      <c r="URP1219" s="245">
        <v>119</v>
      </c>
      <c r="URQ1219" s="246">
        <v>213</v>
      </c>
      <c r="URR1219" s="247" t="e">
        <f>URR1252+URR1278+URR1309+URR1325+URR1347+URR1379+URR1395+URR1416+URR1436+URR1486+#REF!+URR1502+#REF!+#REF!+#REF!</f>
        <v>#REF!</v>
      </c>
      <c r="URS1219" s="241" t="s">
        <v>38</v>
      </c>
      <c r="URT1219" s="242" t="s">
        <v>25</v>
      </c>
      <c r="URU1219" s="243">
        <v>7</v>
      </c>
      <c r="URV1219" s="243">
        <v>2</v>
      </c>
      <c r="URW1219" s="244" t="s">
        <v>236</v>
      </c>
      <c r="URX1219" s="245">
        <v>119</v>
      </c>
      <c r="URY1219" s="246">
        <v>213</v>
      </c>
      <c r="URZ1219" s="247" t="e">
        <f>URZ1252+URZ1278+URZ1309+URZ1325+URZ1347+URZ1379+URZ1395+URZ1416+URZ1436+URZ1486+#REF!+URZ1502+#REF!+#REF!+#REF!</f>
        <v>#REF!</v>
      </c>
      <c r="USA1219" s="241" t="s">
        <v>38</v>
      </c>
      <c r="USB1219" s="242" t="s">
        <v>25</v>
      </c>
      <c r="USC1219" s="243">
        <v>7</v>
      </c>
      <c r="USD1219" s="243">
        <v>2</v>
      </c>
      <c r="USE1219" s="244" t="s">
        <v>236</v>
      </c>
      <c r="USF1219" s="245">
        <v>119</v>
      </c>
      <c r="USG1219" s="246">
        <v>213</v>
      </c>
      <c r="USH1219" s="247" t="e">
        <f>USH1252+USH1278+USH1309+USH1325+USH1347+USH1379+USH1395+USH1416+USH1436+USH1486+#REF!+USH1502+#REF!+#REF!+#REF!</f>
        <v>#REF!</v>
      </c>
      <c r="USI1219" s="241" t="s">
        <v>38</v>
      </c>
      <c r="USJ1219" s="242" t="s">
        <v>25</v>
      </c>
      <c r="USK1219" s="243">
        <v>7</v>
      </c>
      <c r="USL1219" s="243">
        <v>2</v>
      </c>
      <c r="USM1219" s="244" t="s">
        <v>236</v>
      </c>
      <c r="USN1219" s="245">
        <v>119</v>
      </c>
      <c r="USO1219" s="246">
        <v>213</v>
      </c>
      <c r="USP1219" s="247" t="e">
        <f>USP1252+USP1278+USP1309+USP1325+USP1347+USP1379+USP1395+USP1416+USP1436+USP1486+#REF!+USP1502+#REF!+#REF!+#REF!</f>
        <v>#REF!</v>
      </c>
      <c r="USQ1219" s="241" t="s">
        <v>38</v>
      </c>
      <c r="USR1219" s="242" t="s">
        <v>25</v>
      </c>
      <c r="USS1219" s="243">
        <v>7</v>
      </c>
      <c r="UST1219" s="243">
        <v>2</v>
      </c>
      <c r="USU1219" s="244" t="s">
        <v>236</v>
      </c>
      <c r="USV1219" s="245">
        <v>119</v>
      </c>
      <c r="USW1219" s="246">
        <v>213</v>
      </c>
      <c r="USX1219" s="247" t="e">
        <f>USX1252+USX1278+USX1309+USX1325+USX1347+USX1379+USX1395+USX1416+USX1436+USX1486+#REF!+USX1502+#REF!+#REF!+#REF!</f>
        <v>#REF!</v>
      </c>
      <c r="USY1219" s="241" t="s">
        <v>38</v>
      </c>
      <c r="USZ1219" s="242" t="s">
        <v>25</v>
      </c>
      <c r="UTA1219" s="243">
        <v>7</v>
      </c>
      <c r="UTB1219" s="243">
        <v>2</v>
      </c>
      <c r="UTC1219" s="244" t="s">
        <v>236</v>
      </c>
      <c r="UTD1219" s="245">
        <v>119</v>
      </c>
      <c r="UTE1219" s="246">
        <v>213</v>
      </c>
      <c r="UTF1219" s="247" t="e">
        <f>UTF1252+UTF1278+UTF1309+UTF1325+UTF1347+UTF1379+UTF1395+UTF1416+UTF1436+UTF1486+#REF!+UTF1502+#REF!+#REF!+#REF!</f>
        <v>#REF!</v>
      </c>
      <c r="UTG1219" s="241" t="s">
        <v>38</v>
      </c>
      <c r="UTH1219" s="242" t="s">
        <v>25</v>
      </c>
      <c r="UTI1219" s="243">
        <v>7</v>
      </c>
      <c r="UTJ1219" s="243">
        <v>2</v>
      </c>
      <c r="UTK1219" s="244" t="s">
        <v>236</v>
      </c>
      <c r="UTL1219" s="245">
        <v>119</v>
      </c>
      <c r="UTM1219" s="246">
        <v>213</v>
      </c>
      <c r="UTN1219" s="247" t="e">
        <f>UTN1252+UTN1278+UTN1309+UTN1325+UTN1347+UTN1379+UTN1395+UTN1416+UTN1436+UTN1486+#REF!+UTN1502+#REF!+#REF!+#REF!</f>
        <v>#REF!</v>
      </c>
      <c r="UTO1219" s="241" t="s">
        <v>38</v>
      </c>
      <c r="UTP1219" s="242" t="s">
        <v>25</v>
      </c>
      <c r="UTQ1219" s="243">
        <v>7</v>
      </c>
      <c r="UTR1219" s="243">
        <v>2</v>
      </c>
      <c r="UTS1219" s="244" t="s">
        <v>236</v>
      </c>
      <c r="UTT1219" s="245">
        <v>119</v>
      </c>
      <c r="UTU1219" s="246">
        <v>213</v>
      </c>
      <c r="UTV1219" s="247" t="e">
        <f>UTV1252+UTV1278+UTV1309+UTV1325+UTV1347+UTV1379+UTV1395+UTV1416+UTV1436+UTV1486+#REF!+UTV1502+#REF!+#REF!+#REF!</f>
        <v>#REF!</v>
      </c>
      <c r="UTW1219" s="241" t="s">
        <v>38</v>
      </c>
      <c r="UTX1219" s="242" t="s">
        <v>25</v>
      </c>
      <c r="UTY1219" s="243">
        <v>7</v>
      </c>
      <c r="UTZ1219" s="243">
        <v>2</v>
      </c>
      <c r="UUA1219" s="244" t="s">
        <v>236</v>
      </c>
      <c r="UUB1219" s="245">
        <v>119</v>
      </c>
      <c r="UUC1219" s="246">
        <v>213</v>
      </c>
      <c r="UUD1219" s="247" t="e">
        <f>UUD1252+UUD1278+UUD1309+UUD1325+UUD1347+UUD1379+UUD1395+UUD1416+UUD1436+UUD1486+#REF!+UUD1502+#REF!+#REF!+#REF!</f>
        <v>#REF!</v>
      </c>
      <c r="UUE1219" s="241" t="s">
        <v>38</v>
      </c>
      <c r="UUF1219" s="242" t="s">
        <v>25</v>
      </c>
      <c r="UUG1219" s="243">
        <v>7</v>
      </c>
      <c r="UUH1219" s="243">
        <v>2</v>
      </c>
      <c r="UUI1219" s="244" t="s">
        <v>236</v>
      </c>
      <c r="UUJ1219" s="245">
        <v>119</v>
      </c>
      <c r="UUK1219" s="246">
        <v>213</v>
      </c>
      <c r="UUL1219" s="247" t="e">
        <f>UUL1252+UUL1278+UUL1309+UUL1325+UUL1347+UUL1379+UUL1395+UUL1416+UUL1436+UUL1486+#REF!+UUL1502+#REF!+#REF!+#REF!</f>
        <v>#REF!</v>
      </c>
      <c r="UUM1219" s="241" t="s">
        <v>38</v>
      </c>
      <c r="UUN1219" s="242" t="s">
        <v>25</v>
      </c>
      <c r="UUO1219" s="243">
        <v>7</v>
      </c>
      <c r="UUP1219" s="243">
        <v>2</v>
      </c>
      <c r="UUQ1219" s="244" t="s">
        <v>236</v>
      </c>
      <c r="UUR1219" s="245">
        <v>119</v>
      </c>
      <c r="UUS1219" s="246">
        <v>213</v>
      </c>
      <c r="UUT1219" s="247" t="e">
        <f>UUT1252+UUT1278+UUT1309+UUT1325+UUT1347+UUT1379+UUT1395+UUT1416+UUT1436+UUT1486+#REF!+UUT1502+#REF!+#REF!+#REF!</f>
        <v>#REF!</v>
      </c>
      <c r="UUU1219" s="241" t="s">
        <v>38</v>
      </c>
      <c r="UUV1219" s="242" t="s">
        <v>25</v>
      </c>
      <c r="UUW1219" s="243">
        <v>7</v>
      </c>
      <c r="UUX1219" s="243">
        <v>2</v>
      </c>
      <c r="UUY1219" s="244" t="s">
        <v>236</v>
      </c>
      <c r="UUZ1219" s="245">
        <v>119</v>
      </c>
      <c r="UVA1219" s="246">
        <v>213</v>
      </c>
      <c r="UVB1219" s="247" t="e">
        <f>UVB1252+UVB1278+UVB1309+UVB1325+UVB1347+UVB1379+UVB1395+UVB1416+UVB1436+UVB1486+#REF!+UVB1502+#REF!+#REF!+#REF!</f>
        <v>#REF!</v>
      </c>
      <c r="UVC1219" s="241" t="s">
        <v>38</v>
      </c>
      <c r="UVD1219" s="242" t="s">
        <v>25</v>
      </c>
      <c r="UVE1219" s="243">
        <v>7</v>
      </c>
      <c r="UVF1219" s="243">
        <v>2</v>
      </c>
      <c r="UVG1219" s="244" t="s">
        <v>236</v>
      </c>
      <c r="UVH1219" s="245">
        <v>119</v>
      </c>
      <c r="UVI1219" s="246">
        <v>213</v>
      </c>
      <c r="UVJ1219" s="247" t="e">
        <f>UVJ1252+UVJ1278+UVJ1309+UVJ1325+UVJ1347+UVJ1379+UVJ1395+UVJ1416+UVJ1436+UVJ1486+#REF!+UVJ1502+#REF!+#REF!+#REF!</f>
        <v>#REF!</v>
      </c>
      <c r="UVK1219" s="241" t="s">
        <v>38</v>
      </c>
      <c r="UVL1219" s="242" t="s">
        <v>25</v>
      </c>
      <c r="UVM1219" s="243">
        <v>7</v>
      </c>
      <c r="UVN1219" s="243">
        <v>2</v>
      </c>
      <c r="UVO1219" s="244" t="s">
        <v>236</v>
      </c>
      <c r="UVP1219" s="245">
        <v>119</v>
      </c>
      <c r="UVQ1219" s="246">
        <v>213</v>
      </c>
      <c r="UVR1219" s="247" t="e">
        <f>UVR1252+UVR1278+UVR1309+UVR1325+UVR1347+UVR1379+UVR1395+UVR1416+UVR1436+UVR1486+#REF!+UVR1502+#REF!+#REF!+#REF!</f>
        <v>#REF!</v>
      </c>
      <c r="UVS1219" s="241" t="s">
        <v>38</v>
      </c>
      <c r="UVT1219" s="242" t="s">
        <v>25</v>
      </c>
      <c r="UVU1219" s="243">
        <v>7</v>
      </c>
      <c r="UVV1219" s="243">
        <v>2</v>
      </c>
      <c r="UVW1219" s="244" t="s">
        <v>236</v>
      </c>
      <c r="UVX1219" s="245">
        <v>119</v>
      </c>
      <c r="UVY1219" s="246">
        <v>213</v>
      </c>
      <c r="UVZ1219" s="247" t="e">
        <f>UVZ1252+UVZ1278+UVZ1309+UVZ1325+UVZ1347+UVZ1379+UVZ1395+UVZ1416+UVZ1436+UVZ1486+#REF!+UVZ1502+#REF!+#REF!+#REF!</f>
        <v>#REF!</v>
      </c>
      <c r="UWA1219" s="241" t="s">
        <v>38</v>
      </c>
      <c r="UWB1219" s="242" t="s">
        <v>25</v>
      </c>
      <c r="UWC1219" s="243">
        <v>7</v>
      </c>
      <c r="UWD1219" s="243">
        <v>2</v>
      </c>
      <c r="UWE1219" s="244" t="s">
        <v>236</v>
      </c>
      <c r="UWF1219" s="245">
        <v>119</v>
      </c>
      <c r="UWG1219" s="246">
        <v>213</v>
      </c>
      <c r="UWH1219" s="247" t="e">
        <f>UWH1252+UWH1278+UWH1309+UWH1325+UWH1347+UWH1379+UWH1395+UWH1416+UWH1436+UWH1486+#REF!+UWH1502+#REF!+#REF!+#REF!</f>
        <v>#REF!</v>
      </c>
      <c r="UWI1219" s="241" t="s">
        <v>38</v>
      </c>
      <c r="UWJ1219" s="242" t="s">
        <v>25</v>
      </c>
      <c r="UWK1219" s="243">
        <v>7</v>
      </c>
      <c r="UWL1219" s="243">
        <v>2</v>
      </c>
      <c r="UWM1219" s="244" t="s">
        <v>236</v>
      </c>
      <c r="UWN1219" s="245">
        <v>119</v>
      </c>
      <c r="UWO1219" s="246">
        <v>213</v>
      </c>
      <c r="UWP1219" s="247" t="e">
        <f>UWP1252+UWP1278+UWP1309+UWP1325+UWP1347+UWP1379+UWP1395+UWP1416+UWP1436+UWP1486+#REF!+UWP1502+#REF!+#REF!+#REF!</f>
        <v>#REF!</v>
      </c>
      <c r="UWQ1219" s="241" t="s">
        <v>38</v>
      </c>
      <c r="UWR1219" s="242" t="s">
        <v>25</v>
      </c>
      <c r="UWS1219" s="243">
        <v>7</v>
      </c>
      <c r="UWT1219" s="243">
        <v>2</v>
      </c>
      <c r="UWU1219" s="244" t="s">
        <v>236</v>
      </c>
      <c r="UWV1219" s="245">
        <v>119</v>
      </c>
      <c r="UWW1219" s="246">
        <v>213</v>
      </c>
      <c r="UWX1219" s="247" t="e">
        <f>UWX1252+UWX1278+UWX1309+UWX1325+UWX1347+UWX1379+UWX1395+UWX1416+UWX1436+UWX1486+#REF!+UWX1502+#REF!+#REF!+#REF!</f>
        <v>#REF!</v>
      </c>
      <c r="UWY1219" s="241" t="s">
        <v>38</v>
      </c>
      <c r="UWZ1219" s="242" t="s">
        <v>25</v>
      </c>
      <c r="UXA1219" s="243">
        <v>7</v>
      </c>
      <c r="UXB1219" s="243">
        <v>2</v>
      </c>
      <c r="UXC1219" s="244" t="s">
        <v>236</v>
      </c>
      <c r="UXD1219" s="245">
        <v>119</v>
      </c>
      <c r="UXE1219" s="246">
        <v>213</v>
      </c>
      <c r="UXF1219" s="247" t="e">
        <f>UXF1252+UXF1278+UXF1309+UXF1325+UXF1347+UXF1379+UXF1395+UXF1416+UXF1436+UXF1486+#REF!+UXF1502+#REF!+#REF!+#REF!</f>
        <v>#REF!</v>
      </c>
      <c r="UXG1219" s="241" t="s">
        <v>38</v>
      </c>
      <c r="UXH1219" s="242" t="s">
        <v>25</v>
      </c>
      <c r="UXI1219" s="243">
        <v>7</v>
      </c>
      <c r="UXJ1219" s="243">
        <v>2</v>
      </c>
      <c r="UXK1219" s="244" t="s">
        <v>236</v>
      </c>
      <c r="UXL1219" s="245">
        <v>119</v>
      </c>
      <c r="UXM1219" s="246">
        <v>213</v>
      </c>
      <c r="UXN1219" s="247" t="e">
        <f>UXN1252+UXN1278+UXN1309+UXN1325+UXN1347+UXN1379+UXN1395+UXN1416+UXN1436+UXN1486+#REF!+UXN1502+#REF!+#REF!+#REF!</f>
        <v>#REF!</v>
      </c>
      <c r="UXO1219" s="241" t="s">
        <v>38</v>
      </c>
      <c r="UXP1219" s="242" t="s">
        <v>25</v>
      </c>
      <c r="UXQ1219" s="243">
        <v>7</v>
      </c>
      <c r="UXR1219" s="243">
        <v>2</v>
      </c>
      <c r="UXS1219" s="244" t="s">
        <v>236</v>
      </c>
      <c r="UXT1219" s="245">
        <v>119</v>
      </c>
      <c r="UXU1219" s="246">
        <v>213</v>
      </c>
      <c r="UXV1219" s="247" t="e">
        <f>UXV1252+UXV1278+UXV1309+UXV1325+UXV1347+UXV1379+UXV1395+UXV1416+UXV1436+UXV1486+#REF!+UXV1502+#REF!+#REF!+#REF!</f>
        <v>#REF!</v>
      </c>
      <c r="UXW1219" s="241" t="s">
        <v>38</v>
      </c>
      <c r="UXX1219" s="242" t="s">
        <v>25</v>
      </c>
      <c r="UXY1219" s="243">
        <v>7</v>
      </c>
      <c r="UXZ1219" s="243">
        <v>2</v>
      </c>
      <c r="UYA1219" s="244" t="s">
        <v>236</v>
      </c>
      <c r="UYB1219" s="245">
        <v>119</v>
      </c>
      <c r="UYC1219" s="246">
        <v>213</v>
      </c>
      <c r="UYD1219" s="247" t="e">
        <f>UYD1252+UYD1278+UYD1309+UYD1325+UYD1347+UYD1379+UYD1395+UYD1416+UYD1436+UYD1486+#REF!+UYD1502+#REF!+#REF!+#REF!</f>
        <v>#REF!</v>
      </c>
      <c r="UYE1219" s="241" t="s">
        <v>38</v>
      </c>
      <c r="UYF1219" s="242" t="s">
        <v>25</v>
      </c>
      <c r="UYG1219" s="243">
        <v>7</v>
      </c>
      <c r="UYH1219" s="243">
        <v>2</v>
      </c>
      <c r="UYI1219" s="244" t="s">
        <v>236</v>
      </c>
      <c r="UYJ1219" s="245">
        <v>119</v>
      </c>
      <c r="UYK1219" s="246">
        <v>213</v>
      </c>
      <c r="UYL1219" s="247" t="e">
        <f>UYL1252+UYL1278+UYL1309+UYL1325+UYL1347+UYL1379+UYL1395+UYL1416+UYL1436+UYL1486+#REF!+UYL1502+#REF!+#REF!+#REF!</f>
        <v>#REF!</v>
      </c>
      <c r="UYM1219" s="241" t="s">
        <v>38</v>
      </c>
      <c r="UYN1219" s="242" t="s">
        <v>25</v>
      </c>
      <c r="UYO1219" s="243">
        <v>7</v>
      </c>
      <c r="UYP1219" s="243">
        <v>2</v>
      </c>
      <c r="UYQ1219" s="244" t="s">
        <v>236</v>
      </c>
      <c r="UYR1219" s="245">
        <v>119</v>
      </c>
      <c r="UYS1219" s="246">
        <v>213</v>
      </c>
      <c r="UYT1219" s="247" t="e">
        <f>UYT1252+UYT1278+UYT1309+UYT1325+UYT1347+UYT1379+UYT1395+UYT1416+UYT1436+UYT1486+#REF!+UYT1502+#REF!+#REF!+#REF!</f>
        <v>#REF!</v>
      </c>
      <c r="UYU1219" s="241" t="s">
        <v>38</v>
      </c>
      <c r="UYV1219" s="242" t="s">
        <v>25</v>
      </c>
      <c r="UYW1219" s="243">
        <v>7</v>
      </c>
      <c r="UYX1219" s="243">
        <v>2</v>
      </c>
      <c r="UYY1219" s="244" t="s">
        <v>236</v>
      </c>
      <c r="UYZ1219" s="245">
        <v>119</v>
      </c>
      <c r="UZA1219" s="246">
        <v>213</v>
      </c>
      <c r="UZB1219" s="247" t="e">
        <f>UZB1252+UZB1278+UZB1309+UZB1325+UZB1347+UZB1379+UZB1395+UZB1416+UZB1436+UZB1486+#REF!+UZB1502+#REF!+#REF!+#REF!</f>
        <v>#REF!</v>
      </c>
      <c r="UZC1219" s="241" t="s">
        <v>38</v>
      </c>
      <c r="UZD1219" s="242" t="s">
        <v>25</v>
      </c>
      <c r="UZE1219" s="243">
        <v>7</v>
      </c>
      <c r="UZF1219" s="243">
        <v>2</v>
      </c>
      <c r="UZG1219" s="244" t="s">
        <v>236</v>
      </c>
      <c r="UZH1219" s="245">
        <v>119</v>
      </c>
      <c r="UZI1219" s="246">
        <v>213</v>
      </c>
      <c r="UZJ1219" s="247" t="e">
        <f>UZJ1252+UZJ1278+UZJ1309+UZJ1325+UZJ1347+UZJ1379+UZJ1395+UZJ1416+UZJ1436+UZJ1486+#REF!+UZJ1502+#REF!+#REF!+#REF!</f>
        <v>#REF!</v>
      </c>
      <c r="UZK1219" s="241" t="s">
        <v>38</v>
      </c>
      <c r="UZL1219" s="242" t="s">
        <v>25</v>
      </c>
      <c r="UZM1219" s="243">
        <v>7</v>
      </c>
      <c r="UZN1219" s="243">
        <v>2</v>
      </c>
      <c r="UZO1219" s="244" t="s">
        <v>236</v>
      </c>
      <c r="UZP1219" s="245">
        <v>119</v>
      </c>
      <c r="UZQ1219" s="246">
        <v>213</v>
      </c>
      <c r="UZR1219" s="247" t="e">
        <f>UZR1252+UZR1278+UZR1309+UZR1325+UZR1347+UZR1379+UZR1395+UZR1416+UZR1436+UZR1486+#REF!+UZR1502+#REF!+#REF!+#REF!</f>
        <v>#REF!</v>
      </c>
      <c r="UZS1219" s="241" t="s">
        <v>38</v>
      </c>
      <c r="UZT1219" s="242" t="s">
        <v>25</v>
      </c>
      <c r="UZU1219" s="243">
        <v>7</v>
      </c>
      <c r="UZV1219" s="243">
        <v>2</v>
      </c>
      <c r="UZW1219" s="244" t="s">
        <v>236</v>
      </c>
      <c r="UZX1219" s="245">
        <v>119</v>
      </c>
      <c r="UZY1219" s="246">
        <v>213</v>
      </c>
      <c r="UZZ1219" s="247" t="e">
        <f>UZZ1252+UZZ1278+UZZ1309+UZZ1325+UZZ1347+UZZ1379+UZZ1395+UZZ1416+UZZ1436+UZZ1486+#REF!+UZZ1502+#REF!+#REF!+#REF!</f>
        <v>#REF!</v>
      </c>
      <c r="VAA1219" s="241" t="s">
        <v>38</v>
      </c>
      <c r="VAB1219" s="242" t="s">
        <v>25</v>
      </c>
      <c r="VAC1219" s="243">
        <v>7</v>
      </c>
      <c r="VAD1219" s="243">
        <v>2</v>
      </c>
      <c r="VAE1219" s="244" t="s">
        <v>236</v>
      </c>
      <c r="VAF1219" s="245">
        <v>119</v>
      </c>
      <c r="VAG1219" s="246">
        <v>213</v>
      </c>
      <c r="VAH1219" s="247" t="e">
        <f>VAH1252+VAH1278+VAH1309+VAH1325+VAH1347+VAH1379+VAH1395+VAH1416+VAH1436+VAH1486+#REF!+VAH1502+#REF!+#REF!+#REF!</f>
        <v>#REF!</v>
      </c>
      <c r="VAI1219" s="241" t="s">
        <v>38</v>
      </c>
      <c r="VAJ1219" s="242" t="s">
        <v>25</v>
      </c>
      <c r="VAK1219" s="243">
        <v>7</v>
      </c>
      <c r="VAL1219" s="243">
        <v>2</v>
      </c>
      <c r="VAM1219" s="244" t="s">
        <v>236</v>
      </c>
      <c r="VAN1219" s="245">
        <v>119</v>
      </c>
      <c r="VAO1219" s="246">
        <v>213</v>
      </c>
      <c r="VAP1219" s="247" t="e">
        <f>VAP1252+VAP1278+VAP1309+VAP1325+VAP1347+VAP1379+VAP1395+VAP1416+VAP1436+VAP1486+#REF!+VAP1502+#REF!+#REF!+#REF!</f>
        <v>#REF!</v>
      </c>
      <c r="VAQ1219" s="241" t="s">
        <v>38</v>
      </c>
      <c r="VAR1219" s="242" t="s">
        <v>25</v>
      </c>
      <c r="VAS1219" s="243">
        <v>7</v>
      </c>
      <c r="VAT1219" s="243">
        <v>2</v>
      </c>
      <c r="VAU1219" s="244" t="s">
        <v>236</v>
      </c>
      <c r="VAV1219" s="245">
        <v>119</v>
      </c>
      <c r="VAW1219" s="246">
        <v>213</v>
      </c>
      <c r="VAX1219" s="247" t="e">
        <f>VAX1252+VAX1278+VAX1309+VAX1325+VAX1347+VAX1379+VAX1395+VAX1416+VAX1436+VAX1486+#REF!+VAX1502+#REF!+#REF!+#REF!</f>
        <v>#REF!</v>
      </c>
      <c r="VAY1219" s="241" t="s">
        <v>38</v>
      </c>
      <c r="VAZ1219" s="242" t="s">
        <v>25</v>
      </c>
      <c r="VBA1219" s="243">
        <v>7</v>
      </c>
      <c r="VBB1219" s="243">
        <v>2</v>
      </c>
      <c r="VBC1219" s="244" t="s">
        <v>236</v>
      </c>
      <c r="VBD1219" s="245">
        <v>119</v>
      </c>
      <c r="VBE1219" s="246">
        <v>213</v>
      </c>
      <c r="VBF1219" s="247" t="e">
        <f>VBF1252+VBF1278+VBF1309+VBF1325+VBF1347+VBF1379+VBF1395+VBF1416+VBF1436+VBF1486+#REF!+VBF1502+#REF!+#REF!+#REF!</f>
        <v>#REF!</v>
      </c>
      <c r="VBG1219" s="241" t="s">
        <v>38</v>
      </c>
      <c r="VBH1219" s="242" t="s">
        <v>25</v>
      </c>
      <c r="VBI1219" s="243">
        <v>7</v>
      </c>
      <c r="VBJ1219" s="243">
        <v>2</v>
      </c>
      <c r="VBK1219" s="244" t="s">
        <v>236</v>
      </c>
      <c r="VBL1219" s="245">
        <v>119</v>
      </c>
      <c r="VBM1219" s="246">
        <v>213</v>
      </c>
      <c r="VBN1219" s="247" t="e">
        <f>VBN1252+VBN1278+VBN1309+VBN1325+VBN1347+VBN1379+VBN1395+VBN1416+VBN1436+VBN1486+#REF!+VBN1502+#REF!+#REF!+#REF!</f>
        <v>#REF!</v>
      </c>
      <c r="VBO1219" s="241" t="s">
        <v>38</v>
      </c>
      <c r="VBP1219" s="242" t="s">
        <v>25</v>
      </c>
      <c r="VBQ1219" s="243">
        <v>7</v>
      </c>
      <c r="VBR1219" s="243">
        <v>2</v>
      </c>
      <c r="VBS1219" s="244" t="s">
        <v>236</v>
      </c>
      <c r="VBT1219" s="245">
        <v>119</v>
      </c>
      <c r="VBU1219" s="246">
        <v>213</v>
      </c>
      <c r="VBV1219" s="247" t="e">
        <f>VBV1252+VBV1278+VBV1309+VBV1325+VBV1347+VBV1379+VBV1395+VBV1416+VBV1436+VBV1486+#REF!+VBV1502+#REF!+#REF!+#REF!</f>
        <v>#REF!</v>
      </c>
      <c r="VBW1219" s="241" t="s">
        <v>38</v>
      </c>
      <c r="VBX1219" s="242" t="s">
        <v>25</v>
      </c>
      <c r="VBY1219" s="243">
        <v>7</v>
      </c>
      <c r="VBZ1219" s="243">
        <v>2</v>
      </c>
      <c r="VCA1219" s="244" t="s">
        <v>236</v>
      </c>
      <c r="VCB1219" s="245">
        <v>119</v>
      </c>
      <c r="VCC1219" s="246">
        <v>213</v>
      </c>
      <c r="VCD1219" s="247" t="e">
        <f>VCD1252+VCD1278+VCD1309+VCD1325+VCD1347+VCD1379+VCD1395+VCD1416+VCD1436+VCD1486+#REF!+VCD1502+#REF!+#REF!+#REF!</f>
        <v>#REF!</v>
      </c>
      <c r="VCE1219" s="241" t="s">
        <v>38</v>
      </c>
      <c r="VCF1219" s="242" t="s">
        <v>25</v>
      </c>
      <c r="VCG1219" s="243">
        <v>7</v>
      </c>
      <c r="VCH1219" s="243">
        <v>2</v>
      </c>
      <c r="VCI1219" s="244" t="s">
        <v>236</v>
      </c>
      <c r="VCJ1219" s="245">
        <v>119</v>
      </c>
      <c r="VCK1219" s="246">
        <v>213</v>
      </c>
      <c r="VCL1219" s="247" t="e">
        <f>VCL1252+VCL1278+VCL1309+VCL1325+VCL1347+VCL1379+VCL1395+VCL1416+VCL1436+VCL1486+#REF!+VCL1502+#REF!+#REF!+#REF!</f>
        <v>#REF!</v>
      </c>
      <c r="VCM1219" s="241" t="s">
        <v>38</v>
      </c>
      <c r="VCN1219" s="242" t="s">
        <v>25</v>
      </c>
      <c r="VCO1219" s="243">
        <v>7</v>
      </c>
      <c r="VCP1219" s="243">
        <v>2</v>
      </c>
      <c r="VCQ1219" s="244" t="s">
        <v>236</v>
      </c>
      <c r="VCR1219" s="245">
        <v>119</v>
      </c>
      <c r="VCS1219" s="246">
        <v>213</v>
      </c>
      <c r="VCT1219" s="247" t="e">
        <f>VCT1252+VCT1278+VCT1309+VCT1325+VCT1347+VCT1379+VCT1395+VCT1416+VCT1436+VCT1486+#REF!+VCT1502+#REF!+#REF!+#REF!</f>
        <v>#REF!</v>
      </c>
      <c r="VCU1219" s="241" t="s">
        <v>38</v>
      </c>
      <c r="VCV1219" s="242" t="s">
        <v>25</v>
      </c>
      <c r="VCW1219" s="243">
        <v>7</v>
      </c>
      <c r="VCX1219" s="243">
        <v>2</v>
      </c>
      <c r="VCY1219" s="244" t="s">
        <v>236</v>
      </c>
      <c r="VCZ1219" s="245">
        <v>119</v>
      </c>
      <c r="VDA1219" s="246">
        <v>213</v>
      </c>
      <c r="VDB1219" s="247" t="e">
        <f>VDB1252+VDB1278+VDB1309+VDB1325+VDB1347+VDB1379+VDB1395+VDB1416+VDB1436+VDB1486+#REF!+VDB1502+#REF!+#REF!+#REF!</f>
        <v>#REF!</v>
      </c>
      <c r="VDC1219" s="241" t="s">
        <v>38</v>
      </c>
      <c r="VDD1219" s="242" t="s">
        <v>25</v>
      </c>
      <c r="VDE1219" s="243">
        <v>7</v>
      </c>
      <c r="VDF1219" s="243">
        <v>2</v>
      </c>
      <c r="VDG1219" s="244" t="s">
        <v>236</v>
      </c>
      <c r="VDH1219" s="245">
        <v>119</v>
      </c>
      <c r="VDI1219" s="246">
        <v>213</v>
      </c>
      <c r="VDJ1219" s="247" t="e">
        <f>VDJ1252+VDJ1278+VDJ1309+VDJ1325+VDJ1347+VDJ1379+VDJ1395+VDJ1416+VDJ1436+VDJ1486+#REF!+VDJ1502+#REF!+#REF!+#REF!</f>
        <v>#REF!</v>
      </c>
      <c r="VDK1219" s="241" t="s">
        <v>38</v>
      </c>
      <c r="VDL1219" s="242" t="s">
        <v>25</v>
      </c>
      <c r="VDM1219" s="243">
        <v>7</v>
      </c>
      <c r="VDN1219" s="243">
        <v>2</v>
      </c>
      <c r="VDO1219" s="244" t="s">
        <v>236</v>
      </c>
      <c r="VDP1219" s="245">
        <v>119</v>
      </c>
      <c r="VDQ1219" s="246">
        <v>213</v>
      </c>
      <c r="VDR1219" s="247" t="e">
        <f>VDR1252+VDR1278+VDR1309+VDR1325+VDR1347+VDR1379+VDR1395+VDR1416+VDR1436+VDR1486+#REF!+VDR1502+#REF!+#REF!+#REF!</f>
        <v>#REF!</v>
      </c>
      <c r="VDS1219" s="241" t="s">
        <v>38</v>
      </c>
      <c r="VDT1219" s="242" t="s">
        <v>25</v>
      </c>
      <c r="VDU1219" s="243">
        <v>7</v>
      </c>
      <c r="VDV1219" s="243">
        <v>2</v>
      </c>
      <c r="VDW1219" s="244" t="s">
        <v>236</v>
      </c>
      <c r="VDX1219" s="245">
        <v>119</v>
      </c>
      <c r="VDY1219" s="246">
        <v>213</v>
      </c>
      <c r="VDZ1219" s="247" t="e">
        <f>VDZ1252+VDZ1278+VDZ1309+VDZ1325+VDZ1347+VDZ1379+VDZ1395+VDZ1416+VDZ1436+VDZ1486+#REF!+VDZ1502+#REF!+#REF!+#REF!</f>
        <v>#REF!</v>
      </c>
      <c r="VEA1219" s="241" t="s">
        <v>38</v>
      </c>
      <c r="VEB1219" s="242" t="s">
        <v>25</v>
      </c>
      <c r="VEC1219" s="243">
        <v>7</v>
      </c>
      <c r="VED1219" s="243">
        <v>2</v>
      </c>
      <c r="VEE1219" s="244" t="s">
        <v>236</v>
      </c>
      <c r="VEF1219" s="245">
        <v>119</v>
      </c>
      <c r="VEG1219" s="246">
        <v>213</v>
      </c>
      <c r="VEH1219" s="247" t="e">
        <f>VEH1252+VEH1278+VEH1309+VEH1325+VEH1347+VEH1379+VEH1395+VEH1416+VEH1436+VEH1486+#REF!+VEH1502+#REF!+#REF!+#REF!</f>
        <v>#REF!</v>
      </c>
      <c r="VEI1219" s="241" t="s">
        <v>38</v>
      </c>
      <c r="VEJ1219" s="242" t="s">
        <v>25</v>
      </c>
      <c r="VEK1219" s="243">
        <v>7</v>
      </c>
      <c r="VEL1219" s="243">
        <v>2</v>
      </c>
      <c r="VEM1219" s="244" t="s">
        <v>236</v>
      </c>
      <c r="VEN1219" s="245">
        <v>119</v>
      </c>
      <c r="VEO1219" s="246">
        <v>213</v>
      </c>
      <c r="VEP1219" s="247" t="e">
        <f>VEP1252+VEP1278+VEP1309+VEP1325+VEP1347+VEP1379+VEP1395+VEP1416+VEP1436+VEP1486+#REF!+VEP1502+#REF!+#REF!+#REF!</f>
        <v>#REF!</v>
      </c>
      <c r="VEQ1219" s="241" t="s">
        <v>38</v>
      </c>
      <c r="VER1219" s="242" t="s">
        <v>25</v>
      </c>
      <c r="VES1219" s="243">
        <v>7</v>
      </c>
      <c r="VET1219" s="243">
        <v>2</v>
      </c>
      <c r="VEU1219" s="244" t="s">
        <v>236</v>
      </c>
      <c r="VEV1219" s="245">
        <v>119</v>
      </c>
      <c r="VEW1219" s="246">
        <v>213</v>
      </c>
      <c r="VEX1219" s="247" t="e">
        <f>VEX1252+VEX1278+VEX1309+VEX1325+VEX1347+VEX1379+VEX1395+VEX1416+VEX1436+VEX1486+#REF!+VEX1502+#REF!+#REF!+#REF!</f>
        <v>#REF!</v>
      </c>
      <c r="VEY1219" s="241" t="s">
        <v>38</v>
      </c>
      <c r="VEZ1219" s="242" t="s">
        <v>25</v>
      </c>
      <c r="VFA1219" s="243">
        <v>7</v>
      </c>
      <c r="VFB1219" s="243">
        <v>2</v>
      </c>
      <c r="VFC1219" s="244" t="s">
        <v>236</v>
      </c>
      <c r="VFD1219" s="245">
        <v>119</v>
      </c>
      <c r="VFE1219" s="246">
        <v>213</v>
      </c>
      <c r="VFF1219" s="247" t="e">
        <f>VFF1252+VFF1278+VFF1309+VFF1325+VFF1347+VFF1379+VFF1395+VFF1416+VFF1436+VFF1486+#REF!+VFF1502+#REF!+#REF!+#REF!</f>
        <v>#REF!</v>
      </c>
      <c r="VFG1219" s="241" t="s">
        <v>38</v>
      </c>
      <c r="VFH1219" s="242" t="s">
        <v>25</v>
      </c>
      <c r="VFI1219" s="243">
        <v>7</v>
      </c>
      <c r="VFJ1219" s="243">
        <v>2</v>
      </c>
      <c r="VFK1219" s="244" t="s">
        <v>236</v>
      </c>
      <c r="VFL1219" s="245">
        <v>119</v>
      </c>
      <c r="VFM1219" s="246">
        <v>213</v>
      </c>
      <c r="VFN1219" s="247" t="e">
        <f>VFN1252+VFN1278+VFN1309+VFN1325+VFN1347+VFN1379+VFN1395+VFN1416+VFN1436+VFN1486+#REF!+VFN1502+#REF!+#REF!+#REF!</f>
        <v>#REF!</v>
      </c>
      <c r="VFO1219" s="241" t="s">
        <v>38</v>
      </c>
      <c r="VFP1219" s="242" t="s">
        <v>25</v>
      </c>
      <c r="VFQ1219" s="243">
        <v>7</v>
      </c>
      <c r="VFR1219" s="243">
        <v>2</v>
      </c>
      <c r="VFS1219" s="244" t="s">
        <v>236</v>
      </c>
      <c r="VFT1219" s="245">
        <v>119</v>
      </c>
      <c r="VFU1219" s="246">
        <v>213</v>
      </c>
      <c r="VFV1219" s="247" t="e">
        <f>VFV1252+VFV1278+VFV1309+VFV1325+VFV1347+VFV1379+VFV1395+VFV1416+VFV1436+VFV1486+#REF!+VFV1502+#REF!+#REF!+#REF!</f>
        <v>#REF!</v>
      </c>
      <c r="VFW1219" s="241" t="s">
        <v>38</v>
      </c>
      <c r="VFX1219" s="242" t="s">
        <v>25</v>
      </c>
      <c r="VFY1219" s="243">
        <v>7</v>
      </c>
      <c r="VFZ1219" s="243">
        <v>2</v>
      </c>
      <c r="VGA1219" s="244" t="s">
        <v>236</v>
      </c>
      <c r="VGB1219" s="245">
        <v>119</v>
      </c>
      <c r="VGC1219" s="246">
        <v>213</v>
      </c>
      <c r="VGD1219" s="247" t="e">
        <f>VGD1252+VGD1278+VGD1309+VGD1325+VGD1347+VGD1379+VGD1395+VGD1416+VGD1436+VGD1486+#REF!+VGD1502+#REF!+#REF!+#REF!</f>
        <v>#REF!</v>
      </c>
      <c r="VGE1219" s="241" t="s">
        <v>38</v>
      </c>
      <c r="VGF1219" s="242" t="s">
        <v>25</v>
      </c>
      <c r="VGG1219" s="243">
        <v>7</v>
      </c>
      <c r="VGH1219" s="243">
        <v>2</v>
      </c>
      <c r="VGI1219" s="244" t="s">
        <v>236</v>
      </c>
      <c r="VGJ1219" s="245">
        <v>119</v>
      </c>
      <c r="VGK1219" s="246">
        <v>213</v>
      </c>
      <c r="VGL1219" s="247" t="e">
        <f>VGL1252+VGL1278+VGL1309+VGL1325+VGL1347+VGL1379+VGL1395+VGL1416+VGL1436+VGL1486+#REF!+VGL1502+#REF!+#REF!+#REF!</f>
        <v>#REF!</v>
      </c>
      <c r="VGM1219" s="241" t="s">
        <v>38</v>
      </c>
      <c r="VGN1219" s="242" t="s">
        <v>25</v>
      </c>
      <c r="VGO1219" s="243">
        <v>7</v>
      </c>
      <c r="VGP1219" s="243">
        <v>2</v>
      </c>
      <c r="VGQ1219" s="244" t="s">
        <v>236</v>
      </c>
      <c r="VGR1219" s="245">
        <v>119</v>
      </c>
      <c r="VGS1219" s="246">
        <v>213</v>
      </c>
      <c r="VGT1219" s="247" t="e">
        <f>VGT1252+VGT1278+VGT1309+VGT1325+VGT1347+VGT1379+VGT1395+VGT1416+VGT1436+VGT1486+#REF!+VGT1502+#REF!+#REF!+#REF!</f>
        <v>#REF!</v>
      </c>
      <c r="VGU1219" s="241" t="s">
        <v>38</v>
      </c>
      <c r="VGV1219" s="242" t="s">
        <v>25</v>
      </c>
      <c r="VGW1219" s="243">
        <v>7</v>
      </c>
      <c r="VGX1219" s="243">
        <v>2</v>
      </c>
      <c r="VGY1219" s="244" t="s">
        <v>236</v>
      </c>
      <c r="VGZ1219" s="245">
        <v>119</v>
      </c>
      <c r="VHA1219" s="246">
        <v>213</v>
      </c>
      <c r="VHB1219" s="247" t="e">
        <f>VHB1252+VHB1278+VHB1309+VHB1325+VHB1347+VHB1379+VHB1395+VHB1416+VHB1436+VHB1486+#REF!+VHB1502+#REF!+#REF!+#REF!</f>
        <v>#REF!</v>
      </c>
      <c r="VHC1219" s="241" t="s">
        <v>38</v>
      </c>
      <c r="VHD1219" s="242" t="s">
        <v>25</v>
      </c>
      <c r="VHE1219" s="243">
        <v>7</v>
      </c>
      <c r="VHF1219" s="243">
        <v>2</v>
      </c>
      <c r="VHG1219" s="244" t="s">
        <v>236</v>
      </c>
      <c r="VHH1219" s="245">
        <v>119</v>
      </c>
      <c r="VHI1219" s="246">
        <v>213</v>
      </c>
      <c r="VHJ1219" s="247" t="e">
        <f>VHJ1252+VHJ1278+VHJ1309+VHJ1325+VHJ1347+VHJ1379+VHJ1395+VHJ1416+VHJ1436+VHJ1486+#REF!+VHJ1502+#REF!+#REF!+#REF!</f>
        <v>#REF!</v>
      </c>
      <c r="VHK1219" s="241" t="s">
        <v>38</v>
      </c>
      <c r="VHL1219" s="242" t="s">
        <v>25</v>
      </c>
      <c r="VHM1219" s="243">
        <v>7</v>
      </c>
      <c r="VHN1219" s="243">
        <v>2</v>
      </c>
      <c r="VHO1219" s="244" t="s">
        <v>236</v>
      </c>
      <c r="VHP1219" s="245">
        <v>119</v>
      </c>
      <c r="VHQ1219" s="246">
        <v>213</v>
      </c>
      <c r="VHR1219" s="247" t="e">
        <f>VHR1252+VHR1278+VHR1309+VHR1325+VHR1347+VHR1379+VHR1395+VHR1416+VHR1436+VHR1486+#REF!+VHR1502+#REF!+#REF!+#REF!</f>
        <v>#REF!</v>
      </c>
      <c r="VHS1219" s="241" t="s">
        <v>38</v>
      </c>
      <c r="VHT1219" s="242" t="s">
        <v>25</v>
      </c>
      <c r="VHU1219" s="243">
        <v>7</v>
      </c>
      <c r="VHV1219" s="243">
        <v>2</v>
      </c>
      <c r="VHW1219" s="244" t="s">
        <v>236</v>
      </c>
      <c r="VHX1219" s="245">
        <v>119</v>
      </c>
      <c r="VHY1219" s="246">
        <v>213</v>
      </c>
      <c r="VHZ1219" s="247" t="e">
        <f>VHZ1252+VHZ1278+VHZ1309+VHZ1325+VHZ1347+VHZ1379+VHZ1395+VHZ1416+VHZ1436+VHZ1486+#REF!+VHZ1502+#REF!+#REF!+#REF!</f>
        <v>#REF!</v>
      </c>
      <c r="VIA1219" s="241" t="s">
        <v>38</v>
      </c>
      <c r="VIB1219" s="242" t="s">
        <v>25</v>
      </c>
      <c r="VIC1219" s="243">
        <v>7</v>
      </c>
      <c r="VID1219" s="243">
        <v>2</v>
      </c>
      <c r="VIE1219" s="244" t="s">
        <v>236</v>
      </c>
      <c r="VIF1219" s="245">
        <v>119</v>
      </c>
      <c r="VIG1219" s="246">
        <v>213</v>
      </c>
      <c r="VIH1219" s="247" t="e">
        <f>VIH1252+VIH1278+VIH1309+VIH1325+VIH1347+VIH1379+VIH1395+VIH1416+VIH1436+VIH1486+#REF!+VIH1502+#REF!+#REF!+#REF!</f>
        <v>#REF!</v>
      </c>
      <c r="VII1219" s="241" t="s">
        <v>38</v>
      </c>
      <c r="VIJ1219" s="242" t="s">
        <v>25</v>
      </c>
      <c r="VIK1219" s="243">
        <v>7</v>
      </c>
      <c r="VIL1219" s="243">
        <v>2</v>
      </c>
      <c r="VIM1219" s="244" t="s">
        <v>236</v>
      </c>
      <c r="VIN1219" s="245">
        <v>119</v>
      </c>
      <c r="VIO1219" s="246">
        <v>213</v>
      </c>
      <c r="VIP1219" s="247" t="e">
        <f>VIP1252+VIP1278+VIP1309+VIP1325+VIP1347+VIP1379+VIP1395+VIP1416+VIP1436+VIP1486+#REF!+VIP1502+#REF!+#REF!+#REF!</f>
        <v>#REF!</v>
      </c>
      <c r="VIQ1219" s="241" t="s">
        <v>38</v>
      </c>
      <c r="VIR1219" s="242" t="s">
        <v>25</v>
      </c>
      <c r="VIS1219" s="243">
        <v>7</v>
      </c>
      <c r="VIT1219" s="243">
        <v>2</v>
      </c>
      <c r="VIU1219" s="244" t="s">
        <v>236</v>
      </c>
      <c r="VIV1219" s="245">
        <v>119</v>
      </c>
      <c r="VIW1219" s="246">
        <v>213</v>
      </c>
      <c r="VIX1219" s="247" t="e">
        <f>VIX1252+VIX1278+VIX1309+VIX1325+VIX1347+VIX1379+VIX1395+VIX1416+VIX1436+VIX1486+#REF!+VIX1502+#REF!+#REF!+#REF!</f>
        <v>#REF!</v>
      </c>
      <c r="VIY1219" s="241" t="s">
        <v>38</v>
      </c>
      <c r="VIZ1219" s="242" t="s">
        <v>25</v>
      </c>
      <c r="VJA1219" s="243">
        <v>7</v>
      </c>
      <c r="VJB1219" s="243">
        <v>2</v>
      </c>
      <c r="VJC1219" s="244" t="s">
        <v>236</v>
      </c>
      <c r="VJD1219" s="245">
        <v>119</v>
      </c>
      <c r="VJE1219" s="246">
        <v>213</v>
      </c>
      <c r="VJF1219" s="247" t="e">
        <f>VJF1252+VJF1278+VJF1309+VJF1325+VJF1347+VJF1379+VJF1395+VJF1416+VJF1436+VJF1486+#REF!+VJF1502+#REF!+#REF!+#REF!</f>
        <v>#REF!</v>
      </c>
      <c r="VJG1219" s="241" t="s">
        <v>38</v>
      </c>
      <c r="VJH1219" s="242" t="s">
        <v>25</v>
      </c>
      <c r="VJI1219" s="243">
        <v>7</v>
      </c>
      <c r="VJJ1219" s="243">
        <v>2</v>
      </c>
      <c r="VJK1219" s="244" t="s">
        <v>236</v>
      </c>
      <c r="VJL1219" s="245">
        <v>119</v>
      </c>
      <c r="VJM1219" s="246">
        <v>213</v>
      </c>
      <c r="VJN1219" s="247" t="e">
        <f>VJN1252+VJN1278+VJN1309+VJN1325+VJN1347+VJN1379+VJN1395+VJN1416+VJN1436+VJN1486+#REF!+VJN1502+#REF!+#REF!+#REF!</f>
        <v>#REF!</v>
      </c>
      <c r="VJO1219" s="241" t="s">
        <v>38</v>
      </c>
      <c r="VJP1219" s="242" t="s">
        <v>25</v>
      </c>
      <c r="VJQ1219" s="243">
        <v>7</v>
      </c>
      <c r="VJR1219" s="243">
        <v>2</v>
      </c>
      <c r="VJS1219" s="244" t="s">
        <v>236</v>
      </c>
      <c r="VJT1219" s="245">
        <v>119</v>
      </c>
      <c r="VJU1219" s="246">
        <v>213</v>
      </c>
      <c r="VJV1219" s="247" t="e">
        <f>VJV1252+VJV1278+VJV1309+VJV1325+VJV1347+VJV1379+VJV1395+VJV1416+VJV1436+VJV1486+#REF!+VJV1502+#REF!+#REF!+#REF!</f>
        <v>#REF!</v>
      </c>
      <c r="VJW1219" s="241" t="s">
        <v>38</v>
      </c>
      <c r="VJX1219" s="242" t="s">
        <v>25</v>
      </c>
      <c r="VJY1219" s="243">
        <v>7</v>
      </c>
      <c r="VJZ1219" s="243">
        <v>2</v>
      </c>
      <c r="VKA1219" s="244" t="s">
        <v>236</v>
      </c>
      <c r="VKB1219" s="245">
        <v>119</v>
      </c>
      <c r="VKC1219" s="246">
        <v>213</v>
      </c>
      <c r="VKD1219" s="247" t="e">
        <f>VKD1252+VKD1278+VKD1309+VKD1325+VKD1347+VKD1379+VKD1395+VKD1416+VKD1436+VKD1486+#REF!+VKD1502+#REF!+#REF!+#REF!</f>
        <v>#REF!</v>
      </c>
      <c r="VKE1219" s="241" t="s">
        <v>38</v>
      </c>
      <c r="VKF1219" s="242" t="s">
        <v>25</v>
      </c>
      <c r="VKG1219" s="243">
        <v>7</v>
      </c>
      <c r="VKH1219" s="243">
        <v>2</v>
      </c>
      <c r="VKI1219" s="244" t="s">
        <v>236</v>
      </c>
      <c r="VKJ1219" s="245">
        <v>119</v>
      </c>
      <c r="VKK1219" s="246">
        <v>213</v>
      </c>
      <c r="VKL1219" s="247" t="e">
        <f>VKL1252+VKL1278+VKL1309+VKL1325+VKL1347+VKL1379+VKL1395+VKL1416+VKL1436+VKL1486+#REF!+VKL1502+#REF!+#REF!+#REF!</f>
        <v>#REF!</v>
      </c>
      <c r="VKM1219" s="241" t="s">
        <v>38</v>
      </c>
      <c r="VKN1219" s="242" t="s">
        <v>25</v>
      </c>
      <c r="VKO1219" s="243">
        <v>7</v>
      </c>
      <c r="VKP1219" s="243">
        <v>2</v>
      </c>
      <c r="VKQ1219" s="244" t="s">
        <v>236</v>
      </c>
      <c r="VKR1219" s="245">
        <v>119</v>
      </c>
      <c r="VKS1219" s="246">
        <v>213</v>
      </c>
      <c r="VKT1219" s="247" t="e">
        <f>VKT1252+VKT1278+VKT1309+VKT1325+VKT1347+VKT1379+VKT1395+VKT1416+VKT1436+VKT1486+#REF!+VKT1502+#REF!+#REF!+#REF!</f>
        <v>#REF!</v>
      </c>
      <c r="VKU1219" s="241" t="s">
        <v>38</v>
      </c>
      <c r="VKV1219" s="242" t="s">
        <v>25</v>
      </c>
      <c r="VKW1219" s="243">
        <v>7</v>
      </c>
      <c r="VKX1219" s="243">
        <v>2</v>
      </c>
      <c r="VKY1219" s="244" t="s">
        <v>236</v>
      </c>
      <c r="VKZ1219" s="245">
        <v>119</v>
      </c>
      <c r="VLA1219" s="246">
        <v>213</v>
      </c>
      <c r="VLB1219" s="247" t="e">
        <f>VLB1252+VLB1278+VLB1309+VLB1325+VLB1347+VLB1379+VLB1395+VLB1416+VLB1436+VLB1486+#REF!+VLB1502+#REF!+#REF!+#REF!</f>
        <v>#REF!</v>
      </c>
      <c r="VLC1219" s="241" t="s">
        <v>38</v>
      </c>
      <c r="VLD1219" s="242" t="s">
        <v>25</v>
      </c>
      <c r="VLE1219" s="243">
        <v>7</v>
      </c>
      <c r="VLF1219" s="243">
        <v>2</v>
      </c>
      <c r="VLG1219" s="244" t="s">
        <v>236</v>
      </c>
      <c r="VLH1219" s="245">
        <v>119</v>
      </c>
      <c r="VLI1219" s="246">
        <v>213</v>
      </c>
      <c r="VLJ1219" s="247" t="e">
        <f>VLJ1252+VLJ1278+VLJ1309+VLJ1325+VLJ1347+VLJ1379+VLJ1395+VLJ1416+VLJ1436+VLJ1486+#REF!+VLJ1502+#REF!+#REF!+#REF!</f>
        <v>#REF!</v>
      </c>
      <c r="VLK1219" s="241" t="s">
        <v>38</v>
      </c>
      <c r="VLL1219" s="242" t="s">
        <v>25</v>
      </c>
      <c r="VLM1219" s="243">
        <v>7</v>
      </c>
      <c r="VLN1219" s="243">
        <v>2</v>
      </c>
      <c r="VLO1219" s="244" t="s">
        <v>236</v>
      </c>
      <c r="VLP1219" s="245">
        <v>119</v>
      </c>
      <c r="VLQ1219" s="246">
        <v>213</v>
      </c>
      <c r="VLR1219" s="247" t="e">
        <f>VLR1252+VLR1278+VLR1309+VLR1325+VLR1347+VLR1379+VLR1395+VLR1416+VLR1436+VLR1486+#REF!+VLR1502+#REF!+#REF!+#REF!</f>
        <v>#REF!</v>
      </c>
      <c r="VLS1219" s="241" t="s">
        <v>38</v>
      </c>
      <c r="VLT1219" s="242" t="s">
        <v>25</v>
      </c>
      <c r="VLU1219" s="243">
        <v>7</v>
      </c>
      <c r="VLV1219" s="243">
        <v>2</v>
      </c>
      <c r="VLW1219" s="244" t="s">
        <v>236</v>
      </c>
      <c r="VLX1219" s="245">
        <v>119</v>
      </c>
      <c r="VLY1219" s="246">
        <v>213</v>
      </c>
      <c r="VLZ1219" s="247" t="e">
        <f>VLZ1252+VLZ1278+VLZ1309+VLZ1325+VLZ1347+VLZ1379+VLZ1395+VLZ1416+VLZ1436+VLZ1486+#REF!+VLZ1502+#REF!+#REF!+#REF!</f>
        <v>#REF!</v>
      </c>
      <c r="VMA1219" s="241" t="s">
        <v>38</v>
      </c>
      <c r="VMB1219" s="242" t="s">
        <v>25</v>
      </c>
      <c r="VMC1219" s="243">
        <v>7</v>
      </c>
      <c r="VMD1219" s="243">
        <v>2</v>
      </c>
      <c r="VME1219" s="244" t="s">
        <v>236</v>
      </c>
      <c r="VMF1219" s="245">
        <v>119</v>
      </c>
      <c r="VMG1219" s="246">
        <v>213</v>
      </c>
      <c r="VMH1219" s="247" t="e">
        <f>VMH1252+VMH1278+VMH1309+VMH1325+VMH1347+VMH1379+VMH1395+VMH1416+VMH1436+VMH1486+#REF!+VMH1502+#REF!+#REF!+#REF!</f>
        <v>#REF!</v>
      </c>
      <c r="VMI1219" s="241" t="s">
        <v>38</v>
      </c>
      <c r="VMJ1219" s="242" t="s">
        <v>25</v>
      </c>
      <c r="VMK1219" s="243">
        <v>7</v>
      </c>
      <c r="VML1219" s="243">
        <v>2</v>
      </c>
      <c r="VMM1219" s="244" t="s">
        <v>236</v>
      </c>
      <c r="VMN1219" s="245">
        <v>119</v>
      </c>
      <c r="VMO1219" s="246">
        <v>213</v>
      </c>
      <c r="VMP1219" s="247" t="e">
        <f>VMP1252+VMP1278+VMP1309+VMP1325+VMP1347+VMP1379+VMP1395+VMP1416+VMP1436+VMP1486+#REF!+VMP1502+#REF!+#REF!+#REF!</f>
        <v>#REF!</v>
      </c>
      <c r="VMQ1219" s="241" t="s">
        <v>38</v>
      </c>
      <c r="VMR1219" s="242" t="s">
        <v>25</v>
      </c>
      <c r="VMS1219" s="243">
        <v>7</v>
      </c>
      <c r="VMT1219" s="243">
        <v>2</v>
      </c>
      <c r="VMU1219" s="244" t="s">
        <v>236</v>
      </c>
      <c r="VMV1219" s="245">
        <v>119</v>
      </c>
      <c r="VMW1219" s="246">
        <v>213</v>
      </c>
      <c r="VMX1219" s="247" t="e">
        <f>VMX1252+VMX1278+VMX1309+VMX1325+VMX1347+VMX1379+VMX1395+VMX1416+VMX1436+VMX1486+#REF!+VMX1502+#REF!+#REF!+#REF!</f>
        <v>#REF!</v>
      </c>
      <c r="VMY1219" s="241" t="s">
        <v>38</v>
      </c>
      <c r="VMZ1219" s="242" t="s">
        <v>25</v>
      </c>
      <c r="VNA1219" s="243">
        <v>7</v>
      </c>
      <c r="VNB1219" s="243">
        <v>2</v>
      </c>
      <c r="VNC1219" s="244" t="s">
        <v>236</v>
      </c>
      <c r="VND1219" s="245">
        <v>119</v>
      </c>
      <c r="VNE1219" s="246">
        <v>213</v>
      </c>
      <c r="VNF1219" s="247" t="e">
        <f>VNF1252+VNF1278+VNF1309+VNF1325+VNF1347+VNF1379+VNF1395+VNF1416+VNF1436+VNF1486+#REF!+VNF1502+#REF!+#REF!+#REF!</f>
        <v>#REF!</v>
      </c>
      <c r="VNG1219" s="241" t="s">
        <v>38</v>
      </c>
      <c r="VNH1219" s="242" t="s">
        <v>25</v>
      </c>
      <c r="VNI1219" s="243">
        <v>7</v>
      </c>
      <c r="VNJ1219" s="243">
        <v>2</v>
      </c>
      <c r="VNK1219" s="244" t="s">
        <v>236</v>
      </c>
      <c r="VNL1219" s="245">
        <v>119</v>
      </c>
      <c r="VNM1219" s="246">
        <v>213</v>
      </c>
      <c r="VNN1219" s="247" t="e">
        <f>VNN1252+VNN1278+VNN1309+VNN1325+VNN1347+VNN1379+VNN1395+VNN1416+VNN1436+VNN1486+#REF!+VNN1502+#REF!+#REF!+#REF!</f>
        <v>#REF!</v>
      </c>
      <c r="VNO1219" s="241" t="s">
        <v>38</v>
      </c>
      <c r="VNP1219" s="242" t="s">
        <v>25</v>
      </c>
      <c r="VNQ1219" s="243">
        <v>7</v>
      </c>
      <c r="VNR1219" s="243">
        <v>2</v>
      </c>
      <c r="VNS1219" s="244" t="s">
        <v>236</v>
      </c>
      <c r="VNT1219" s="245">
        <v>119</v>
      </c>
      <c r="VNU1219" s="246">
        <v>213</v>
      </c>
      <c r="VNV1219" s="247" t="e">
        <f>VNV1252+VNV1278+VNV1309+VNV1325+VNV1347+VNV1379+VNV1395+VNV1416+VNV1436+VNV1486+#REF!+VNV1502+#REF!+#REF!+#REF!</f>
        <v>#REF!</v>
      </c>
      <c r="VNW1219" s="241" t="s">
        <v>38</v>
      </c>
      <c r="VNX1219" s="242" t="s">
        <v>25</v>
      </c>
      <c r="VNY1219" s="243">
        <v>7</v>
      </c>
      <c r="VNZ1219" s="243">
        <v>2</v>
      </c>
      <c r="VOA1219" s="244" t="s">
        <v>236</v>
      </c>
      <c r="VOB1219" s="245">
        <v>119</v>
      </c>
      <c r="VOC1219" s="246">
        <v>213</v>
      </c>
      <c r="VOD1219" s="247" t="e">
        <f>VOD1252+VOD1278+VOD1309+VOD1325+VOD1347+VOD1379+VOD1395+VOD1416+VOD1436+VOD1486+#REF!+VOD1502+#REF!+#REF!+#REF!</f>
        <v>#REF!</v>
      </c>
      <c r="VOE1219" s="241" t="s">
        <v>38</v>
      </c>
      <c r="VOF1219" s="242" t="s">
        <v>25</v>
      </c>
      <c r="VOG1219" s="243">
        <v>7</v>
      </c>
      <c r="VOH1219" s="243">
        <v>2</v>
      </c>
      <c r="VOI1219" s="244" t="s">
        <v>236</v>
      </c>
      <c r="VOJ1219" s="245">
        <v>119</v>
      </c>
      <c r="VOK1219" s="246">
        <v>213</v>
      </c>
      <c r="VOL1219" s="247" t="e">
        <f>VOL1252+VOL1278+VOL1309+VOL1325+VOL1347+VOL1379+VOL1395+VOL1416+VOL1436+VOL1486+#REF!+VOL1502+#REF!+#REF!+#REF!</f>
        <v>#REF!</v>
      </c>
      <c r="VOM1219" s="241" t="s">
        <v>38</v>
      </c>
      <c r="VON1219" s="242" t="s">
        <v>25</v>
      </c>
      <c r="VOO1219" s="243">
        <v>7</v>
      </c>
      <c r="VOP1219" s="243">
        <v>2</v>
      </c>
      <c r="VOQ1219" s="244" t="s">
        <v>236</v>
      </c>
      <c r="VOR1219" s="245">
        <v>119</v>
      </c>
      <c r="VOS1219" s="246">
        <v>213</v>
      </c>
      <c r="VOT1219" s="247" t="e">
        <f>VOT1252+VOT1278+VOT1309+VOT1325+VOT1347+VOT1379+VOT1395+VOT1416+VOT1436+VOT1486+#REF!+VOT1502+#REF!+#REF!+#REF!</f>
        <v>#REF!</v>
      </c>
      <c r="VOU1219" s="241" t="s">
        <v>38</v>
      </c>
      <c r="VOV1219" s="242" t="s">
        <v>25</v>
      </c>
      <c r="VOW1219" s="243">
        <v>7</v>
      </c>
      <c r="VOX1219" s="243">
        <v>2</v>
      </c>
      <c r="VOY1219" s="244" t="s">
        <v>236</v>
      </c>
      <c r="VOZ1219" s="245">
        <v>119</v>
      </c>
      <c r="VPA1219" s="246">
        <v>213</v>
      </c>
      <c r="VPB1219" s="247" t="e">
        <f>VPB1252+VPB1278+VPB1309+VPB1325+VPB1347+VPB1379+VPB1395+VPB1416+VPB1436+VPB1486+#REF!+VPB1502+#REF!+#REF!+#REF!</f>
        <v>#REF!</v>
      </c>
      <c r="VPC1219" s="241" t="s">
        <v>38</v>
      </c>
      <c r="VPD1219" s="242" t="s">
        <v>25</v>
      </c>
      <c r="VPE1219" s="243">
        <v>7</v>
      </c>
      <c r="VPF1219" s="243">
        <v>2</v>
      </c>
      <c r="VPG1219" s="244" t="s">
        <v>236</v>
      </c>
      <c r="VPH1219" s="245">
        <v>119</v>
      </c>
      <c r="VPI1219" s="246">
        <v>213</v>
      </c>
      <c r="VPJ1219" s="247" t="e">
        <f>VPJ1252+VPJ1278+VPJ1309+VPJ1325+VPJ1347+VPJ1379+VPJ1395+VPJ1416+VPJ1436+VPJ1486+#REF!+VPJ1502+#REF!+#REF!+#REF!</f>
        <v>#REF!</v>
      </c>
      <c r="VPK1219" s="241" t="s">
        <v>38</v>
      </c>
      <c r="VPL1219" s="242" t="s">
        <v>25</v>
      </c>
      <c r="VPM1219" s="243">
        <v>7</v>
      </c>
      <c r="VPN1219" s="243">
        <v>2</v>
      </c>
      <c r="VPO1219" s="244" t="s">
        <v>236</v>
      </c>
      <c r="VPP1219" s="245">
        <v>119</v>
      </c>
      <c r="VPQ1219" s="246">
        <v>213</v>
      </c>
      <c r="VPR1219" s="247" t="e">
        <f>VPR1252+VPR1278+VPR1309+VPR1325+VPR1347+VPR1379+VPR1395+VPR1416+VPR1436+VPR1486+#REF!+VPR1502+#REF!+#REF!+#REF!</f>
        <v>#REF!</v>
      </c>
      <c r="VPS1219" s="241" t="s">
        <v>38</v>
      </c>
      <c r="VPT1219" s="242" t="s">
        <v>25</v>
      </c>
      <c r="VPU1219" s="243">
        <v>7</v>
      </c>
      <c r="VPV1219" s="243">
        <v>2</v>
      </c>
      <c r="VPW1219" s="244" t="s">
        <v>236</v>
      </c>
      <c r="VPX1219" s="245">
        <v>119</v>
      </c>
      <c r="VPY1219" s="246">
        <v>213</v>
      </c>
      <c r="VPZ1219" s="247" t="e">
        <f>VPZ1252+VPZ1278+VPZ1309+VPZ1325+VPZ1347+VPZ1379+VPZ1395+VPZ1416+VPZ1436+VPZ1486+#REF!+VPZ1502+#REF!+#REF!+#REF!</f>
        <v>#REF!</v>
      </c>
      <c r="VQA1219" s="241" t="s">
        <v>38</v>
      </c>
      <c r="VQB1219" s="242" t="s">
        <v>25</v>
      </c>
      <c r="VQC1219" s="243">
        <v>7</v>
      </c>
      <c r="VQD1219" s="243">
        <v>2</v>
      </c>
      <c r="VQE1219" s="244" t="s">
        <v>236</v>
      </c>
      <c r="VQF1219" s="245">
        <v>119</v>
      </c>
      <c r="VQG1219" s="246">
        <v>213</v>
      </c>
      <c r="VQH1219" s="247" t="e">
        <f>VQH1252+VQH1278+VQH1309+VQH1325+VQH1347+VQH1379+VQH1395+VQH1416+VQH1436+VQH1486+#REF!+VQH1502+#REF!+#REF!+#REF!</f>
        <v>#REF!</v>
      </c>
      <c r="VQI1219" s="241" t="s">
        <v>38</v>
      </c>
      <c r="VQJ1219" s="242" t="s">
        <v>25</v>
      </c>
      <c r="VQK1219" s="243">
        <v>7</v>
      </c>
      <c r="VQL1219" s="243">
        <v>2</v>
      </c>
      <c r="VQM1219" s="244" t="s">
        <v>236</v>
      </c>
      <c r="VQN1219" s="245">
        <v>119</v>
      </c>
      <c r="VQO1219" s="246">
        <v>213</v>
      </c>
      <c r="VQP1219" s="247" t="e">
        <f>VQP1252+VQP1278+VQP1309+VQP1325+VQP1347+VQP1379+VQP1395+VQP1416+VQP1436+VQP1486+#REF!+VQP1502+#REF!+#REF!+#REF!</f>
        <v>#REF!</v>
      </c>
      <c r="VQQ1219" s="241" t="s">
        <v>38</v>
      </c>
      <c r="VQR1219" s="242" t="s">
        <v>25</v>
      </c>
      <c r="VQS1219" s="243">
        <v>7</v>
      </c>
      <c r="VQT1219" s="243">
        <v>2</v>
      </c>
      <c r="VQU1219" s="244" t="s">
        <v>236</v>
      </c>
      <c r="VQV1219" s="245">
        <v>119</v>
      </c>
      <c r="VQW1219" s="246">
        <v>213</v>
      </c>
      <c r="VQX1219" s="247" t="e">
        <f>VQX1252+VQX1278+VQX1309+VQX1325+VQX1347+VQX1379+VQX1395+VQX1416+VQX1436+VQX1486+#REF!+VQX1502+#REF!+#REF!+#REF!</f>
        <v>#REF!</v>
      </c>
      <c r="VQY1219" s="241" t="s">
        <v>38</v>
      </c>
      <c r="VQZ1219" s="242" t="s">
        <v>25</v>
      </c>
      <c r="VRA1219" s="243">
        <v>7</v>
      </c>
      <c r="VRB1219" s="243">
        <v>2</v>
      </c>
      <c r="VRC1219" s="244" t="s">
        <v>236</v>
      </c>
      <c r="VRD1219" s="245">
        <v>119</v>
      </c>
      <c r="VRE1219" s="246">
        <v>213</v>
      </c>
      <c r="VRF1219" s="247" t="e">
        <f>VRF1252+VRF1278+VRF1309+VRF1325+VRF1347+VRF1379+VRF1395+VRF1416+VRF1436+VRF1486+#REF!+VRF1502+#REF!+#REF!+#REF!</f>
        <v>#REF!</v>
      </c>
      <c r="VRG1219" s="241" t="s">
        <v>38</v>
      </c>
      <c r="VRH1219" s="242" t="s">
        <v>25</v>
      </c>
      <c r="VRI1219" s="243">
        <v>7</v>
      </c>
      <c r="VRJ1219" s="243">
        <v>2</v>
      </c>
      <c r="VRK1219" s="244" t="s">
        <v>236</v>
      </c>
      <c r="VRL1219" s="245">
        <v>119</v>
      </c>
      <c r="VRM1219" s="246">
        <v>213</v>
      </c>
      <c r="VRN1219" s="247" t="e">
        <f>VRN1252+VRN1278+VRN1309+VRN1325+VRN1347+VRN1379+VRN1395+VRN1416+VRN1436+VRN1486+#REF!+VRN1502+#REF!+#REF!+#REF!</f>
        <v>#REF!</v>
      </c>
      <c r="VRO1219" s="241" t="s">
        <v>38</v>
      </c>
      <c r="VRP1219" s="242" t="s">
        <v>25</v>
      </c>
      <c r="VRQ1219" s="243">
        <v>7</v>
      </c>
      <c r="VRR1219" s="243">
        <v>2</v>
      </c>
      <c r="VRS1219" s="244" t="s">
        <v>236</v>
      </c>
      <c r="VRT1219" s="245">
        <v>119</v>
      </c>
      <c r="VRU1219" s="246">
        <v>213</v>
      </c>
      <c r="VRV1219" s="247" t="e">
        <f>VRV1252+VRV1278+VRV1309+VRV1325+VRV1347+VRV1379+VRV1395+VRV1416+VRV1436+VRV1486+#REF!+VRV1502+#REF!+#REF!+#REF!</f>
        <v>#REF!</v>
      </c>
      <c r="VRW1219" s="241" t="s">
        <v>38</v>
      </c>
      <c r="VRX1219" s="242" t="s">
        <v>25</v>
      </c>
      <c r="VRY1219" s="243">
        <v>7</v>
      </c>
      <c r="VRZ1219" s="243">
        <v>2</v>
      </c>
      <c r="VSA1219" s="244" t="s">
        <v>236</v>
      </c>
      <c r="VSB1219" s="245">
        <v>119</v>
      </c>
      <c r="VSC1219" s="246">
        <v>213</v>
      </c>
      <c r="VSD1219" s="247" t="e">
        <f>VSD1252+VSD1278+VSD1309+VSD1325+VSD1347+VSD1379+VSD1395+VSD1416+VSD1436+VSD1486+#REF!+VSD1502+#REF!+#REF!+#REF!</f>
        <v>#REF!</v>
      </c>
      <c r="VSE1219" s="241" t="s">
        <v>38</v>
      </c>
      <c r="VSF1219" s="242" t="s">
        <v>25</v>
      </c>
      <c r="VSG1219" s="243">
        <v>7</v>
      </c>
      <c r="VSH1219" s="243">
        <v>2</v>
      </c>
      <c r="VSI1219" s="244" t="s">
        <v>236</v>
      </c>
      <c r="VSJ1219" s="245">
        <v>119</v>
      </c>
      <c r="VSK1219" s="246">
        <v>213</v>
      </c>
      <c r="VSL1219" s="247" t="e">
        <f>VSL1252+VSL1278+VSL1309+VSL1325+VSL1347+VSL1379+VSL1395+VSL1416+VSL1436+VSL1486+#REF!+VSL1502+#REF!+#REF!+#REF!</f>
        <v>#REF!</v>
      </c>
      <c r="VSM1219" s="241" t="s">
        <v>38</v>
      </c>
      <c r="VSN1219" s="242" t="s">
        <v>25</v>
      </c>
      <c r="VSO1219" s="243">
        <v>7</v>
      </c>
      <c r="VSP1219" s="243">
        <v>2</v>
      </c>
      <c r="VSQ1219" s="244" t="s">
        <v>236</v>
      </c>
      <c r="VSR1219" s="245">
        <v>119</v>
      </c>
      <c r="VSS1219" s="246">
        <v>213</v>
      </c>
      <c r="VST1219" s="247" t="e">
        <f>VST1252+VST1278+VST1309+VST1325+VST1347+VST1379+VST1395+VST1416+VST1436+VST1486+#REF!+VST1502+#REF!+#REF!+#REF!</f>
        <v>#REF!</v>
      </c>
      <c r="VSU1219" s="241" t="s">
        <v>38</v>
      </c>
      <c r="VSV1219" s="242" t="s">
        <v>25</v>
      </c>
      <c r="VSW1219" s="243">
        <v>7</v>
      </c>
      <c r="VSX1219" s="243">
        <v>2</v>
      </c>
      <c r="VSY1219" s="244" t="s">
        <v>236</v>
      </c>
      <c r="VSZ1219" s="245">
        <v>119</v>
      </c>
      <c r="VTA1219" s="246">
        <v>213</v>
      </c>
      <c r="VTB1219" s="247" t="e">
        <f>VTB1252+VTB1278+VTB1309+VTB1325+VTB1347+VTB1379+VTB1395+VTB1416+VTB1436+VTB1486+#REF!+VTB1502+#REF!+#REF!+#REF!</f>
        <v>#REF!</v>
      </c>
      <c r="VTC1219" s="241" t="s">
        <v>38</v>
      </c>
      <c r="VTD1219" s="242" t="s">
        <v>25</v>
      </c>
      <c r="VTE1219" s="243">
        <v>7</v>
      </c>
      <c r="VTF1219" s="243">
        <v>2</v>
      </c>
      <c r="VTG1219" s="244" t="s">
        <v>236</v>
      </c>
      <c r="VTH1219" s="245">
        <v>119</v>
      </c>
      <c r="VTI1219" s="246">
        <v>213</v>
      </c>
      <c r="VTJ1219" s="247" t="e">
        <f>VTJ1252+VTJ1278+VTJ1309+VTJ1325+VTJ1347+VTJ1379+VTJ1395+VTJ1416+VTJ1436+VTJ1486+#REF!+VTJ1502+#REF!+#REF!+#REF!</f>
        <v>#REF!</v>
      </c>
      <c r="VTK1219" s="241" t="s">
        <v>38</v>
      </c>
      <c r="VTL1219" s="242" t="s">
        <v>25</v>
      </c>
      <c r="VTM1219" s="243">
        <v>7</v>
      </c>
      <c r="VTN1219" s="243">
        <v>2</v>
      </c>
      <c r="VTO1219" s="244" t="s">
        <v>236</v>
      </c>
      <c r="VTP1219" s="245">
        <v>119</v>
      </c>
      <c r="VTQ1219" s="246">
        <v>213</v>
      </c>
      <c r="VTR1219" s="247" t="e">
        <f>VTR1252+VTR1278+VTR1309+VTR1325+VTR1347+VTR1379+VTR1395+VTR1416+VTR1436+VTR1486+#REF!+VTR1502+#REF!+#REF!+#REF!</f>
        <v>#REF!</v>
      </c>
      <c r="VTS1219" s="241" t="s">
        <v>38</v>
      </c>
      <c r="VTT1219" s="242" t="s">
        <v>25</v>
      </c>
      <c r="VTU1219" s="243">
        <v>7</v>
      </c>
      <c r="VTV1219" s="243">
        <v>2</v>
      </c>
      <c r="VTW1219" s="244" t="s">
        <v>236</v>
      </c>
      <c r="VTX1219" s="245">
        <v>119</v>
      </c>
      <c r="VTY1219" s="246">
        <v>213</v>
      </c>
      <c r="VTZ1219" s="247" t="e">
        <f>VTZ1252+VTZ1278+VTZ1309+VTZ1325+VTZ1347+VTZ1379+VTZ1395+VTZ1416+VTZ1436+VTZ1486+#REF!+VTZ1502+#REF!+#REF!+#REF!</f>
        <v>#REF!</v>
      </c>
      <c r="VUA1219" s="241" t="s">
        <v>38</v>
      </c>
      <c r="VUB1219" s="242" t="s">
        <v>25</v>
      </c>
      <c r="VUC1219" s="243">
        <v>7</v>
      </c>
      <c r="VUD1219" s="243">
        <v>2</v>
      </c>
      <c r="VUE1219" s="244" t="s">
        <v>236</v>
      </c>
      <c r="VUF1219" s="245">
        <v>119</v>
      </c>
      <c r="VUG1219" s="246">
        <v>213</v>
      </c>
      <c r="VUH1219" s="247" t="e">
        <f>VUH1252+VUH1278+VUH1309+VUH1325+VUH1347+VUH1379+VUH1395+VUH1416+VUH1436+VUH1486+#REF!+VUH1502+#REF!+#REF!+#REF!</f>
        <v>#REF!</v>
      </c>
      <c r="VUI1219" s="241" t="s">
        <v>38</v>
      </c>
      <c r="VUJ1219" s="242" t="s">
        <v>25</v>
      </c>
      <c r="VUK1219" s="243">
        <v>7</v>
      </c>
      <c r="VUL1219" s="243">
        <v>2</v>
      </c>
      <c r="VUM1219" s="244" t="s">
        <v>236</v>
      </c>
      <c r="VUN1219" s="245">
        <v>119</v>
      </c>
      <c r="VUO1219" s="246">
        <v>213</v>
      </c>
      <c r="VUP1219" s="247" t="e">
        <f>VUP1252+VUP1278+VUP1309+VUP1325+VUP1347+VUP1379+VUP1395+VUP1416+VUP1436+VUP1486+#REF!+VUP1502+#REF!+#REF!+#REF!</f>
        <v>#REF!</v>
      </c>
      <c r="VUQ1219" s="241" t="s">
        <v>38</v>
      </c>
      <c r="VUR1219" s="242" t="s">
        <v>25</v>
      </c>
      <c r="VUS1219" s="243">
        <v>7</v>
      </c>
      <c r="VUT1219" s="243">
        <v>2</v>
      </c>
      <c r="VUU1219" s="244" t="s">
        <v>236</v>
      </c>
      <c r="VUV1219" s="245">
        <v>119</v>
      </c>
      <c r="VUW1219" s="246">
        <v>213</v>
      </c>
      <c r="VUX1219" s="247" t="e">
        <f>VUX1252+VUX1278+VUX1309+VUX1325+VUX1347+VUX1379+VUX1395+VUX1416+VUX1436+VUX1486+#REF!+VUX1502+#REF!+#REF!+#REF!</f>
        <v>#REF!</v>
      </c>
      <c r="VUY1219" s="241" t="s">
        <v>38</v>
      </c>
      <c r="VUZ1219" s="242" t="s">
        <v>25</v>
      </c>
      <c r="VVA1219" s="243">
        <v>7</v>
      </c>
      <c r="VVB1219" s="243">
        <v>2</v>
      </c>
      <c r="VVC1219" s="244" t="s">
        <v>236</v>
      </c>
      <c r="VVD1219" s="245">
        <v>119</v>
      </c>
      <c r="VVE1219" s="246">
        <v>213</v>
      </c>
      <c r="VVF1219" s="247" t="e">
        <f>VVF1252+VVF1278+VVF1309+VVF1325+VVF1347+VVF1379+VVF1395+VVF1416+VVF1436+VVF1486+#REF!+VVF1502+#REF!+#REF!+#REF!</f>
        <v>#REF!</v>
      </c>
      <c r="VVG1219" s="241" t="s">
        <v>38</v>
      </c>
      <c r="VVH1219" s="242" t="s">
        <v>25</v>
      </c>
      <c r="VVI1219" s="243">
        <v>7</v>
      </c>
      <c r="VVJ1219" s="243">
        <v>2</v>
      </c>
      <c r="VVK1219" s="244" t="s">
        <v>236</v>
      </c>
      <c r="VVL1219" s="245">
        <v>119</v>
      </c>
      <c r="VVM1219" s="246">
        <v>213</v>
      </c>
      <c r="VVN1219" s="247" t="e">
        <f>VVN1252+VVN1278+VVN1309+VVN1325+VVN1347+VVN1379+VVN1395+VVN1416+VVN1436+VVN1486+#REF!+VVN1502+#REF!+#REF!+#REF!</f>
        <v>#REF!</v>
      </c>
      <c r="VVO1219" s="241" t="s">
        <v>38</v>
      </c>
      <c r="VVP1219" s="242" t="s">
        <v>25</v>
      </c>
      <c r="VVQ1219" s="243">
        <v>7</v>
      </c>
      <c r="VVR1219" s="243">
        <v>2</v>
      </c>
      <c r="VVS1219" s="244" t="s">
        <v>236</v>
      </c>
      <c r="VVT1219" s="245">
        <v>119</v>
      </c>
      <c r="VVU1219" s="246">
        <v>213</v>
      </c>
      <c r="VVV1219" s="247" t="e">
        <f>VVV1252+VVV1278+VVV1309+VVV1325+VVV1347+VVV1379+VVV1395+VVV1416+VVV1436+VVV1486+#REF!+VVV1502+#REF!+#REF!+#REF!</f>
        <v>#REF!</v>
      </c>
      <c r="VVW1219" s="241" t="s">
        <v>38</v>
      </c>
      <c r="VVX1219" s="242" t="s">
        <v>25</v>
      </c>
      <c r="VVY1219" s="243">
        <v>7</v>
      </c>
      <c r="VVZ1219" s="243">
        <v>2</v>
      </c>
      <c r="VWA1219" s="244" t="s">
        <v>236</v>
      </c>
      <c r="VWB1219" s="245">
        <v>119</v>
      </c>
      <c r="VWC1219" s="246">
        <v>213</v>
      </c>
      <c r="VWD1219" s="247" t="e">
        <f>VWD1252+VWD1278+VWD1309+VWD1325+VWD1347+VWD1379+VWD1395+VWD1416+VWD1436+VWD1486+#REF!+VWD1502+#REF!+#REF!+#REF!</f>
        <v>#REF!</v>
      </c>
      <c r="VWE1219" s="241" t="s">
        <v>38</v>
      </c>
      <c r="VWF1219" s="242" t="s">
        <v>25</v>
      </c>
      <c r="VWG1219" s="243">
        <v>7</v>
      </c>
      <c r="VWH1219" s="243">
        <v>2</v>
      </c>
      <c r="VWI1219" s="244" t="s">
        <v>236</v>
      </c>
      <c r="VWJ1219" s="245">
        <v>119</v>
      </c>
      <c r="VWK1219" s="246">
        <v>213</v>
      </c>
      <c r="VWL1219" s="247" t="e">
        <f>VWL1252+VWL1278+VWL1309+VWL1325+VWL1347+VWL1379+VWL1395+VWL1416+VWL1436+VWL1486+#REF!+VWL1502+#REF!+#REF!+#REF!</f>
        <v>#REF!</v>
      </c>
      <c r="VWM1219" s="241" t="s">
        <v>38</v>
      </c>
      <c r="VWN1219" s="242" t="s">
        <v>25</v>
      </c>
      <c r="VWO1219" s="243">
        <v>7</v>
      </c>
      <c r="VWP1219" s="243">
        <v>2</v>
      </c>
      <c r="VWQ1219" s="244" t="s">
        <v>236</v>
      </c>
      <c r="VWR1219" s="245">
        <v>119</v>
      </c>
      <c r="VWS1219" s="246">
        <v>213</v>
      </c>
      <c r="VWT1219" s="247" t="e">
        <f>VWT1252+VWT1278+VWT1309+VWT1325+VWT1347+VWT1379+VWT1395+VWT1416+VWT1436+VWT1486+#REF!+VWT1502+#REF!+#REF!+#REF!</f>
        <v>#REF!</v>
      </c>
      <c r="VWU1219" s="241" t="s">
        <v>38</v>
      </c>
      <c r="VWV1219" s="242" t="s">
        <v>25</v>
      </c>
      <c r="VWW1219" s="243">
        <v>7</v>
      </c>
      <c r="VWX1219" s="243">
        <v>2</v>
      </c>
      <c r="VWY1219" s="244" t="s">
        <v>236</v>
      </c>
      <c r="VWZ1219" s="245">
        <v>119</v>
      </c>
      <c r="VXA1219" s="246">
        <v>213</v>
      </c>
      <c r="VXB1219" s="247" t="e">
        <f>VXB1252+VXB1278+VXB1309+VXB1325+VXB1347+VXB1379+VXB1395+VXB1416+VXB1436+VXB1486+#REF!+VXB1502+#REF!+#REF!+#REF!</f>
        <v>#REF!</v>
      </c>
      <c r="VXC1219" s="241" t="s">
        <v>38</v>
      </c>
      <c r="VXD1219" s="242" t="s">
        <v>25</v>
      </c>
      <c r="VXE1219" s="243">
        <v>7</v>
      </c>
      <c r="VXF1219" s="243">
        <v>2</v>
      </c>
      <c r="VXG1219" s="244" t="s">
        <v>236</v>
      </c>
      <c r="VXH1219" s="245">
        <v>119</v>
      </c>
      <c r="VXI1219" s="246">
        <v>213</v>
      </c>
      <c r="VXJ1219" s="247" t="e">
        <f>VXJ1252+VXJ1278+VXJ1309+VXJ1325+VXJ1347+VXJ1379+VXJ1395+VXJ1416+VXJ1436+VXJ1486+#REF!+VXJ1502+#REF!+#REF!+#REF!</f>
        <v>#REF!</v>
      </c>
      <c r="VXK1219" s="241" t="s">
        <v>38</v>
      </c>
      <c r="VXL1219" s="242" t="s">
        <v>25</v>
      </c>
      <c r="VXM1219" s="243">
        <v>7</v>
      </c>
      <c r="VXN1219" s="243">
        <v>2</v>
      </c>
      <c r="VXO1219" s="244" t="s">
        <v>236</v>
      </c>
      <c r="VXP1219" s="245">
        <v>119</v>
      </c>
      <c r="VXQ1219" s="246">
        <v>213</v>
      </c>
      <c r="VXR1219" s="247" t="e">
        <f>VXR1252+VXR1278+VXR1309+VXR1325+VXR1347+VXR1379+VXR1395+VXR1416+VXR1436+VXR1486+#REF!+VXR1502+#REF!+#REF!+#REF!</f>
        <v>#REF!</v>
      </c>
      <c r="VXS1219" s="241" t="s">
        <v>38</v>
      </c>
      <c r="VXT1219" s="242" t="s">
        <v>25</v>
      </c>
      <c r="VXU1219" s="243">
        <v>7</v>
      </c>
      <c r="VXV1219" s="243">
        <v>2</v>
      </c>
      <c r="VXW1219" s="244" t="s">
        <v>236</v>
      </c>
      <c r="VXX1219" s="245">
        <v>119</v>
      </c>
      <c r="VXY1219" s="246">
        <v>213</v>
      </c>
      <c r="VXZ1219" s="247" t="e">
        <f>VXZ1252+VXZ1278+VXZ1309+VXZ1325+VXZ1347+VXZ1379+VXZ1395+VXZ1416+VXZ1436+VXZ1486+#REF!+VXZ1502+#REF!+#REF!+#REF!</f>
        <v>#REF!</v>
      </c>
      <c r="VYA1219" s="241" t="s">
        <v>38</v>
      </c>
      <c r="VYB1219" s="242" t="s">
        <v>25</v>
      </c>
      <c r="VYC1219" s="243">
        <v>7</v>
      </c>
      <c r="VYD1219" s="243">
        <v>2</v>
      </c>
      <c r="VYE1219" s="244" t="s">
        <v>236</v>
      </c>
      <c r="VYF1219" s="245">
        <v>119</v>
      </c>
      <c r="VYG1219" s="246">
        <v>213</v>
      </c>
      <c r="VYH1219" s="247" t="e">
        <f>VYH1252+VYH1278+VYH1309+VYH1325+VYH1347+VYH1379+VYH1395+VYH1416+VYH1436+VYH1486+#REF!+VYH1502+#REF!+#REF!+#REF!</f>
        <v>#REF!</v>
      </c>
      <c r="VYI1219" s="241" t="s">
        <v>38</v>
      </c>
      <c r="VYJ1219" s="242" t="s">
        <v>25</v>
      </c>
      <c r="VYK1219" s="243">
        <v>7</v>
      </c>
      <c r="VYL1219" s="243">
        <v>2</v>
      </c>
      <c r="VYM1219" s="244" t="s">
        <v>236</v>
      </c>
      <c r="VYN1219" s="245">
        <v>119</v>
      </c>
      <c r="VYO1219" s="246">
        <v>213</v>
      </c>
      <c r="VYP1219" s="247" t="e">
        <f>VYP1252+VYP1278+VYP1309+VYP1325+VYP1347+VYP1379+VYP1395+VYP1416+VYP1436+VYP1486+#REF!+VYP1502+#REF!+#REF!+#REF!</f>
        <v>#REF!</v>
      </c>
      <c r="VYQ1219" s="241" t="s">
        <v>38</v>
      </c>
      <c r="VYR1219" s="242" t="s">
        <v>25</v>
      </c>
      <c r="VYS1219" s="243">
        <v>7</v>
      </c>
      <c r="VYT1219" s="243">
        <v>2</v>
      </c>
      <c r="VYU1219" s="244" t="s">
        <v>236</v>
      </c>
      <c r="VYV1219" s="245">
        <v>119</v>
      </c>
      <c r="VYW1219" s="246">
        <v>213</v>
      </c>
      <c r="VYX1219" s="247" t="e">
        <f>VYX1252+VYX1278+VYX1309+VYX1325+VYX1347+VYX1379+VYX1395+VYX1416+VYX1436+VYX1486+#REF!+VYX1502+#REF!+#REF!+#REF!</f>
        <v>#REF!</v>
      </c>
      <c r="VYY1219" s="241" t="s">
        <v>38</v>
      </c>
      <c r="VYZ1219" s="242" t="s">
        <v>25</v>
      </c>
      <c r="VZA1219" s="243">
        <v>7</v>
      </c>
      <c r="VZB1219" s="243">
        <v>2</v>
      </c>
      <c r="VZC1219" s="244" t="s">
        <v>236</v>
      </c>
      <c r="VZD1219" s="245">
        <v>119</v>
      </c>
      <c r="VZE1219" s="246">
        <v>213</v>
      </c>
      <c r="VZF1219" s="247" t="e">
        <f>VZF1252+VZF1278+VZF1309+VZF1325+VZF1347+VZF1379+VZF1395+VZF1416+VZF1436+VZF1486+#REF!+VZF1502+#REF!+#REF!+#REF!</f>
        <v>#REF!</v>
      </c>
      <c r="VZG1219" s="241" t="s">
        <v>38</v>
      </c>
      <c r="VZH1219" s="242" t="s">
        <v>25</v>
      </c>
      <c r="VZI1219" s="243">
        <v>7</v>
      </c>
      <c r="VZJ1219" s="243">
        <v>2</v>
      </c>
      <c r="VZK1219" s="244" t="s">
        <v>236</v>
      </c>
      <c r="VZL1219" s="245">
        <v>119</v>
      </c>
      <c r="VZM1219" s="246">
        <v>213</v>
      </c>
      <c r="VZN1219" s="247" t="e">
        <f>VZN1252+VZN1278+VZN1309+VZN1325+VZN1347+VZN1379+VZN1395+VZN1416+VZN1436+VZN1486+#REF!+VZN1502+#REF!+#REF!+#REF!</f>
        <v>#REF!</v>
      </c>
      <c r="VZO1219" s="241" t="s">
        <v>38</v>
      </c>
      <c r="VZP1219" s="242" t="s">
        <v>25</v>
      </c>
      <c r="VZQ1219" s="243">
        <v>7</v>
      </c>
      <c r="VZR1219" s="243">
        <v>2</v>
      </c>
      <c r="VZS1219" s="244" t="s">
        <v>236</v>
      </c>
      <c r="VZT1219" s="245">
        <v>119</v>
      </c>
      <c r="VZU1219" s="246">
        <v>213</v>
      </c>
      <c r="VZV1219" s="247" t="e">
        <f>VZV1252+VZV1278+VZV1309+VZV1325+VZV1347+VZV1379+VZV1395+VZV1416+VZV1436+VZV1486+#REF!+VZV1502+#REF!+#REF!+#REF!</f>
        <v>#REF!</v>
      </c>
      <c r="VZW1219" s="241" t="s">
        <v>38</v>
      </c>
      <c r="VZX1219" s="242" t="s">
        <v>25</v>
      </c>
      <c r="VZY1219" s="243">
        <v>7</v>
      </c>
      <c r="VZZ1219" s="243">
        <v>2</v>
      </c>
      <c r="WAA1219" s="244" t="s">
        <v>236</v>
      </c>
      <c r="WAB1219" s="245">
        <v>119</v>
      </c>
      <c r="WAC1219" s="246">
        <v>213</v>
      </c>
      <c r="WAD1219" s="247" t="e">
        <f>WAD1252+WAD1278+WAD1309+WAD1325+WAD1347+WAD1379+WAD1395+WAD1416+WAD1436+WAD1486+#REF!+WAD1502+#REF!+#REF!+#REF!</f>
        <v>#REF!</v>
      </c>
      <c r="WAE1219" s="241" t="s">
        <v>38</v>
      </c>
      <c r="WAF1219" s="242" t="s">
        <v>25</v>
      </c>
      <c r="WAG1219" s="243">
        <v>7</v>
      </c>
      <c r="WAH1219" s="243">
        <v>2</v>
      </c>
      <c r="WAI1219" s="244" t="s">
        <v>236</v>
      </c>
      <c r="WAJ1219" s="245">
        <v>119</v>
      </c>
      <c r="WAK1219" s="246">
        <v>213</v>
      </c>
      <c r="WAL1219" s="247" t="e">
        <f>WAL1252+WAL1278+WAL1309+WAL1325+WAL1347+WAL1379+WAL1395+WAL1416+WAL1436+WAL1486+#REF!+WAL1502+#REF!+#REF!+#REF!</f>
        <v>#REF!</v>
      </c>
      <c r="WAM1219" s="241" t="s">
        <v>38</v>
      </c>
      <c r="WAN1219" s="242" t="s">
        <v>25</v>
      </c>
      <c r="WAO1219" s="243">
        <v>7</v>
      </c>
      <c r="WAP1219" s="243">
        <v>2</v>
      </c>
      <c r="WAQ1219" s="244" t="s">
        <v>236</v>
      </c>
      <c r="WAR1219" s="245">
        <v>119</v>
      </c>
      <c r="WAS1219" s="246">
        <v>213</v>
      </c>
      <c r="WAT1219" s="247" t="e">
        <f>WAT1252+WAT1278+WAT1309+WAT1325+WAT1347+WAT1379+WAT1395+WAT1416+WAT1436+WAT1486+#REF!+WAT1502+#REF!+#REF!+#REF!</f>
        <v>#REF!</v>
      </c>
      <c r="WAU1219" s="241" t="s">
        <v>38</v>
      </c>
      <c r="WAV1219" s="242" t="s">
        <v>25</v>
      </c>
      <c r="WAW1219" s="243">
        <v>7</v>
      </c>
      <c r="WAX1219" s="243">
        <v>2</v>
      </c>
      <c r="WAY1219" s="244" t="s">
        <v>236</v>
      </c>
      <c r="WAZ1219" s="245">
        <v>119</v>
      </c>
      <c r="WBA1219" s="246">
        <v>213</v>
      </c>
      <c r="WBB1219" s="247" t="e">
        <f>WBB1252+WBB1278+WBB1309+WBB1325+WBB1347+WBB1379+WBB1395+WBB1416+WBB1436+WBB1486+#REF!+WBB1502+#REF!+#REF!+#REF!</f>
        <v>#REF!</v>
      </c>
      <c r="WBC1219" s="241" t="s">
        <v>38</v>
      </c>
      <c r="WBD1219" s="242" t="s">
        <v>25</v>
      </c>
      <c r="WBE1219" s="243">
        <v>7</v>
      </c>
      <c r="WBF1219" s="243">
        <v>2</v>
      </c>
      <c r="WBG1219" s="244" t="s">
        <v>236</v>
      </c>
      <c r="WBH1219" s="245">
        <v>119</v>
      </c>
      <c r="WBI1219" s="246">
        <v>213</v>
      </c>
      <c r="WBJ1219" s="247" t="e">
        <f>WBJ1252+WBJ1278+WBJ1309+WBJ1325+WBJ1347+WBJ1379+WBJ1395+WBJ1416+WBJ1436+WBJ1486+#REF!+WBJ1502+#REF!+#REF!+#REF!</f>
        <v>#REF!</v>
      </c>
      <c r="WBK1219" s="241" t="s">
        <v>38</v>
      </c>
      <c r="WBL1219" s="242" t="s">
        <v>25</v>
      </c>
      <c r="WBM1219" s="243">
        <v>7</v>
      </c>
      <c r="WBN1219" s="243">
        <v>2</v>
      </c>
      <c r="WBO1219" s="244" t="s">
        <v>236</v>
      </c>
      <c r="WBP1219" s="245">
        <v>119</v>
      </c>
      <c r="WBQ1219" s="246">
        <v>213</v>
      </c>
      <c r="WBR1219" s="247" t="e">
        <f>WBR1252+WBR1278+WBR1309+WBR1325+WBR1347+WBR1379+WBR1395+WBR1416+WBR1436+WBR1486+#REF!+WBR1502+#REF!+#REF!+#REF!</f>
        <v>#REF!</v>
      </c>
      <c r="WBS1219" s="241" t="s">
        <v>38</v>
      </c>
      <c r="WBT1219" s="242" t="s">
        <v>25</v>
      </c>
      <c r="WBU1219" s="243">
        <v>7</v>
      </c>
      <c r="WBV1219" s="243">
        <v>2</v>
      </c>
      <c r="WBW1219" s="244" t="s">
        <v>236</v>
      </c>
      <c r="WBX1219" s="245">
        <v>119</v>
      </c>
      <c r="WBY1219" s="246">
        <v>213</v>
      </c>
      <c r="WBZ1219" s="247" t="e">
        <f>WBZ1252+WBZ1278+WBZ1309+WBZ1325+WBZ1347+WBZ1379+WBZ1395+WBZ1416+WBZ1436+WBZ1486+#REF!+WBZ1502+#REF!+#REF!+#REF!</f>
        <v>#REF!</v>
      </c>
      <c r="WCA1219" s="241" t="s">
        <v>38</v>
      </c>
      <c r="WCB1219" s="242" t="s">
        <v>25</v>
      </c>
      <c r="WCC1219" s="243">
        <v>7</v>
      </c>
      <c r="WCD1219" s="243">
        <v>2</v>
      </c>
      <c r="WCE1219" s="244" t="s">
        <v>236</v>
      </c>
      <c r="WCF1219" s="245">
        <v>119</v>
      </c>
      <c r="WCG1219" s="246">
        <v>213</v>
      </c>
      <c r="WCH1219" s="247" t="e">
        <f>WCH1252+WCH1278+WCH1309+WCH1325+WCH1347+WCH1379+WCH1395+WCH1416+WCH1436+WCH1486+#REF!+WCH1502+#REF!+#REF!+#REF!</f>
        <v>#REF!</v>
      </c>
      <c r="WCI1219" s="241" t="s">
        <v>38</v>
      </c>
      <c r="WCJ1219" s="242" t="s">
        <v>25</v>
      </c>
      <c r="WCK1219" s="243">
        <v>7</v>
      </c>
      <c r="WCL1219" s="243">
        <v>2</v>
      </c>
      <c r="WCM1219" s="244" t="s">
        <v>236</v>
      </c>
      <c r="WCN1219" s="245">
        <v>119</v>
      </c>
      <c r="WCO1219" s="246">
        <v>213</v>
      </c>
      <c r="WCP1219" s="247" t="e">
        <f>WCP1252+WCP1278+WCP1309+WCP1325+WCP1347+WCP1379+WCP1395+WCP1416+WCP1436+WCP1486+#REF!+WCP1502+#REF!+#REF!+#REF!</f>
        <v>#REF!</v>
      </c>
      <c r="WCQ1219" s="241" t="s">
        <v>38</v>
      </c>
      <c r="WCR1219" s="242" t="s">
        <v>25</v>
      </c>
      <c r="WCS1219" s="243">
        <v>7</v>
      </c>
      <c r="WCT1219" s="243">
        <v>2</v>
      </c>
      <c r="WCU1219" s="244" t="s">
        <v>236</v>
      </c>
      <c r="WCV1219" s="245">
        <v>119</v>
      </c>
      <c r="WCW1219" s="246">
        <v>213</v>
      </c>
      <c r="WCX1219" s="247" t="e">
        <f>WCX1252+WCX1278+WCX1309+WCX1325+WCX1347+WCX1379+WCX1395+WCX1416+WCX1436+WCX1486+#REF!+WCX1502+#REF!+#REF!+#REF!</f>
        <v>#REF!</v>
      </c>
      <c r="WCY1219" s="241" t="s">
        <v>38</v>
      </c>
      <c r="WCZ1219" s="242" t="s">
        <v>25</v>
      </c>
      <c r="WDA1219" s="243">
        <v>7</v>
      </c>
      <c r="WDB1219" s="243">
        <v>2</v>
      </c>
      <c r="WDC1219" s="244" t="s">
        <v>236</v>
      </c>
      <c r="WDD1219" s="245">
        <v>119</v>
      </c>
      <c r="WDE1219" s="246">
        <v>213</v>
      </c>
      <c r="WDF1219" s="247" t="e">
        <f>WDF1252+WDF1278+WDF1309+WDF1325+WDF1347+WDF1379+WDF1395+WDF1416+WDF1436+WDF1486+#REF!+WDF1502+#REF!+#REF!+#REF!</f>
        <v>#REF!</v>
      </c>
      <c r="WDG1219" s="241" t="s">
        <v>38</v>
      </c>
      <c r="WDH1219" s="242" t="s">
        <v>25</v>
      </c>
      <c r="WDI1219" s="243">
        <v>7</v>
      </c>
      <c r="WDJ1219" s="243">
        <v>2</v>
      </c>
      <c r="WDK1219" s="244" t="s">
        <v>236</v>
      </c>
      <c r="WDL1219" s="245">
        <v>119</v>
      </c>
      <c r="WDM1219" s="246">
        <v>213</v>
      </c>
      <c r="WDN1219" s="247" t="e">
        <f>WDN1252+WDN1278+WDN1309+WDN1325+WDN1347+WDN1379+WDN1395+WDN1416+WDN1436+WDN1486+#REF!+WDN1502+#REF!+#REF!+#REF!</f>
        <v>#REF!</v>
      </c>
      <c r="WDO1219" s="241" t="s">
        <v>38</v>
      </c>
      <c r="WDP1219" s="242" t="s">
        <v>25</v>
      </c>
      <c r="WDQ1219" s="243">
        <v>7</v>
      </c>
      <c r="WDR1219" s="243">
        <v>2</v>
      </c>
      <c r="WDS1219" s="244" t="s">
        <v>236</v>
      </c>
      <c r="WDT1219" s="245">
        <v>119</v>
      </c>
      <c r="WDU1219" s="246">
        <v>213</v>
      </c>
      <c r="WDV1219" s="247" t="e">
        <f>WDV1252+WDV1278+WDV1309+WDV1325+WDV1347+WDV1379+WDV1395+WDV1416+WDV1436+WDV1486+#REF!+WDV1502+#REF!+#REF!+#REF!</f>
        <v>#REF!</v>
      </c>
      <c r="WDW1219" s="241" t="s">
        <v>38</v>
      </c>
      <c r="WDX1219" s="242" t="s">
        <v>25</v>
      </c>
      <c r="WDY1219" s="243">
        <v>7</v>
      </c>
      <c r="WDZ1219" s="243">
        <v>2</v>
      </c>
      <c r="WEA1219" s="244" t="s">
        <v>236</v>
      </c>
      <c r="WEB1219" s="245">
        <v>119</v>
      </c>
      <c r="WEC1219" s="246">
        <v>213</v>
      </c>
      <c r="WED1219" s="247" t="e">
        <f>WED1252+WED1278+WED1309+WED1325+WED1347+WED1379+WED1395+WED1416+WED1436+WED1486+#REF!+WED1502+#REF!+#REF!+#REF!</f>
        <v>#REF!</v>
      </c>
      <c r="WEE1219" s="241" t="s">
        <v>38</v>
      </c>
      <c r="WEF1219" s="242" t="s">
        <v>25</v>
      </c>
      <c r="WEG1219" s="243">
        <v>7</v>
      </c>
      <c r="WEH1219" s="243">
        <v>2</v>
      </c>
      <c r="WEI1219" s="244" t="s">
        <v>236</v>
      </c>
      <c r="WEJ1219" s="245">
        <v>119</v>
      </c>
      <c r="WEK1219" s="246">
        <v>213</v>
      </c>
      <c r="WEL1219" s="247" t="e">
        <f>WEL1252+WEL1278+WEL1309+WEL1325+WEL1347+WEL1379+WEL1395+WEL1416+WEL1436+WEL1486+#REF!+WEL1502+#REF!+#REF!+#REF!</f>
        <v>#REF!</v>
      </c>
      <c r="WEM1219" s="241" t="s">
        <v>38</v>
      </c>
      <c r="WEN1219" s="242" t="s">
        <v>25</v>
      </c>
      <c r="WEO1219" s="243">
        <v>7</v>
      </c>
      <c r="WEP1219" s="243">
        <v>2</v>
      </c>
      <c r="WEQ1219" s="244" t="s">
        <v>236</v>
      </c>
      <c r="WER1219" s="245">
        <v>119</v>
      </c>
      <c r="WES1219" s="246">
        <v>213</v>
      </c>
      <c r="WET1219" s="247" t="e">
        <f>WET1252+WET1278+WET1309+WET1325+WET1347+WET1379+WET1395+WET1416+WET1436+WET1486+#REF!+WET1502+#REF!+#REF!+#REF!</f>
        <v>#REF!</v>
      </c>
      <c r="WEU1219" s="241" t="s">
        <v>38</v>
      </c>
      <c r="WEV1219" s="242" t="s">
        <v>25</v>
      </c>
      <c r="WEW1219" s="243">
        <v>7</v>
      </c>
      <c r="WEX1219" s="243">
        <v>2</v>
      </c>
      <c r="WEY1219" s="244" t="s">
        <v>236</v>
      </c>
      <c r="WEZ1219" s="245">
        <v>119</v>
      </c>
      <c r="WFA1219" s="246">
        <v>213</v>
      </c>
      <c r="WFB1219" s="247" t="e">
        <f>WFB1252+WFB1278+WFB1309+WFB1325+WFB1347+WFB1379+WFB1395+WFB1416+WFB1436+WFB1486+#REF!+WFB1502+#REF!+#REF!+#REF!</f>
        <v>#REF!</v>
      </c>
      <c r="WFC1219" s="241" t="s">
        <v>38</v>
      </c>
      <c r="WFD1219" s="242" t="s">
        <v>25</v>
      </c>
      <c r="WFE1219" s="243">
        <v>7</v>
      </c>
      <c r="WFF1219" s="243">
        <v>2</v>
      </c>
      <c r="WFG1219" s="244" t="s">
        <v>236</v>
      </c>
      <c r="WFH1219" s="245">
        <v>119</v>
      </c>
      <c r="WFI1219" s="246">
        <v>213</v>
      </c>
      <c r="WFJ1219" s="247" t="e">
        <f>WFJ1252+WFJ1278+WFJ1309+WFJ1325+WFJ1347+WFJ1379+WFJ1395+WFJ1416+WFJ1436+WFJ1486+#REF!+WFJ1502+#REF!+#REF!+#REF!</f>
        <v>#REF!</v>
      </c>
      <c r="WFK1219" s="241" t="s">
        <v>38</v>
      </c>
      <c r="WFL1219" s="242" t="s">
        <v>25</v>
      </c>
      <c r="WFM1219" s="243">
        <v>7</v>
      </c>
      <c r="WFN1219" s="243">
        <v>2</v>
      </c>
      <c r="WFO1219" s="244" t="s">
        <v>236</v>
      </c>
      <c r="WFP1219" s="245">
        <v>119</v>
      </c>
      <c r="WFQ1219" s="246">
        <v>213</v>
      </c>
      <c r="WFR1219" s="247" t="e">
        <f>WFR1252+WFR1278+WFR1309+WFR1325+WFR1347+WFR1379+WFR1395+WFR1416+WFR1436+WFR1486+#REF!+WFR1502+#REF!+#REF!+#REF!</f>
        <v>#REF!</v>
      </c>
      <c r="WFS1219" s="241" t="s">
        <v>38</v>
      </c>
      <c r="WFT1219" s="242" t="s">
        <v>25</v>
      </c>
      <c r="WFU1219" s="243">
        <v>7</v>
      </c>
      <c r="WFV1219" s="243">
        <v>2</v>
      </c>
      <c r="WFW1219" s="244" t="s">
        <v>236</v>
      </c>
      <c r="WFX1219" s="245">
        <v>119</v>
      </c>
      <c r="WFY1219" s="246">
        <v>213</v>
      </c>
      <c r="WFZ1219" s="247" t="e">
        <f>WFZ1252+WFZ1278+WFZ1309+WFZ1325+WFZ1347+WFZ1379+WFZ1395+WFZ1416+WFZ1436+WFZ1486+#REF!+WFZ1502+#REF!+#REF!+#REF!</f>
        <v>#REF!</v>
      </c>
      <c r="WGA1219" s="241" t="s">
        <v>38</v>
      </c>
      <c r="WGB1219" s="242" t="s">
        <v>25</v>
      </c>
      <c r="WGC1219" s="243">
        <v>7</v>
      </c>
      <c r="WGD1219" s="243">
        <v>2</v>
      </c>
      <c r="WGE1219" s="244" t="s">
        <v>236</v>
      </c>
      <c r="WGF1219" s="245">
        <v>119</v>
      </c>
      <c r="WGG1219" s="246">
        <v>213</v>
      </c>
      <c r="WGH1219" s="247" t="e">
        <f>WGH1252+WGH1278+WGH1309+WGH1325+WGH1347+WGH1379+WGH1395+WGH1416+WGH1436+WGH1486+#REF!+WGH1502+#REF!+#REF!+#REF!</f>
        <v>#REF!</v>
      </c>
      <c r="WGI1219" s="241" t="s">
        <v>38</v>
      </c>
      <c r="WGJ1219" s="242" t="s">
        <v>25</v>
      </c>
      <c r="WGK1219" s="243">
        <v>7</v>
      </c>
      <c r="WGL1219" s="243">
        <v>2</v>
      </c>
      <c r="WGM1219" s="244" t="s">
        <v>236</v>
      </c>
      <c r="WGN1219" s="245">
        <v>119</v>
      </c>
      <c r="WGO1219" s="246">
        <v>213</v>
      </c>
      <c r="WGP1219" s="247" t="e">
        <f>WGP1252+WGP1278+WGP1309+WGP1325+WGP1347+WGP1379+WGP1395+WGP1416+WGP1436+WGP1486+#REF!+WGP1502+#REF!+#REF!+#REF!</f>
        <v>#REF!</v>
      </c>
      <c r="WGQ1219" s="241" t="s">
        <v>38</v>
      </c>
      <c r="WGR1219" s="242" t="s">
        <v>25</v>
      </c>
      <c r="WGS1219" s="243">
        <v>7</v>
      </c>
      <c r="WGT1219" s="243">
        <v>2</v>
      </c>
      <c r="WGU1219" s="244" t="s">
        <v>236</v>
      </c>
      <c r="WGV1219" s="245">
        <v>119</v>
      </c>
      <c r="WGW1219" s="246">
        <v>213</v>
      </c>
      <c r="WGX1219" s="247" t="e">
        <f>WGX1252+WGX1278+WGX1309+WGX1325+WGX1347+WGX1379+WGX1395+WGX1416+WGX1436+WGX1486+#REF!+WGX1502+#REF!+#REF!+#REF!</f>
        <v>#REF!</v>
      </c>
      <c r="WGY1219" s="241" t="s">
        <v>38</v>
      </c>
      <c r="WGZ1219" s="242" t="s">
        <v>25</v>
      </c>
      <c r="WHA1219" s="243">
        <v>7</v>
      </c>
      <c r="WHB1219" s="243">
        <v>2</v>
      </c>
      <c r="WHC1219" s="244" t="s">
        <v>236</v>
      </c>
      <c r="WHD1219" s="245">
        <v>119</v>
      </c>
      <c r="WHE1219" s="246">
        <v>213</v>
      </c>
      <c r="WHF1219" s="247" t="e">
        <f>WHF1252+WHF1278+WHF1309+WHF1325+WHF1347+WHF1379+WHF1395+WHF1416+WHF1436+WHF1486+#REF!+WHF1502+#REF!+#REF!+#REF!</f>
        <v>#REF!</v>
      </c>
      <c r="WHG1219" s="241" t="s">
        <v>38</v>
      </c>
      <c r="WHH1219" s="242" t="s">
        <v>25</v>
      </c>
      <c r="WHI1219" s="243">
        <v>7</v>
      </c>
      <c r="WHJ1219" s="243">
        <v>2</v>
      </c>
      <c r="WHK1219" s="244" t="s">
        <v>236</v>
      </c>
      <c r="WHL1219" s="245">
        <v>119</v>
      </c>
      <c r="WHM1219" s="246">
        <v>213</v>
      </c>
      <c r="WHN1219" s="247" t="e">
        <f>WHN1252+WHN1278+WHN1309+WHN1325+WHN1347+WHN1379+WHN1395+WHN1416+WHN1436+WHN1486+#REF!+WHN1502+#REF!+#REF!+#REF!</f>
        <v>#REF!</v>
      </c>
      <c r="WHO1219" s="241" t="s">
        <v>38</v>
      </c>
      <c r="WHP1219" s="242" t="s">
        <v>25</v>
      </c>
      <c r="WHQ1219" s="243">
        <v>7</v>
      </c>
      <c r="WHR1219" s="243">
        <v>2</v>
      </c>
      <c r="WHS1219" s="244" t="s">
        <v>236</v>
      </c>
      <c r="WHT1219" s="245">
        <v>119</v>
      </c>
      <c r="WHU1219" s="246">
        <v>213</v>
      </c>
      <c r="WHV1219" s="247" t="e">
        <f>WHV1252+WHV1278+WHV1309+WHV1325+WHV1347+WHV1379+WHV1395+WHV1416+WHV1436+WHV1486+#REF!+WHV1502+#REF!+#REF!+#REF!</f>
        <v>#REF!</v>
      </c>
      <c r="WHW1219" s="241" t="s">
        <v>38</v>
      </c>
      <c r="WHX1219" s="242" t="s">
        <v>25</v>
      </c>
      <c r="WHY1219" s="243">
        <v>7</v>
      </c>
      <c r="WHZ1219" s="243">
        <v>2</v>
      </c>
      <c r="WIA1219" s="244" t="s">
        <v>236</v>
      </c>
      <c r="WIB1219" s="245">
        <v>119</v>
      </c>
      <c r="WIC1219" s="246">
        <v>213</v>
      </c>
      <c r="WID1219" s="247" t="e">
        <f>WID1252+WID1278+WID1309+WID1325+WID1347+WID1379+WID1395+WID1416+WID1436+WID1486+#REF!+WID1502+#REF!+#REF!+#REF!</f>
        <v>#REF!</v>
      </c>
      <c r="WIE1219" s="241" t="s">
        <v>38</v>
      </c>
      <c r="WIF1219" s="242" t="s">
        <v>25</v>
      </c>
      <c r="WIG1219" s="243">
        <v>7</v>
      </c>
      <c r="WIH1219" s="243">
        <v>2</v>
      </c>
      <c r="WII1219" s="244" t="s">
        <v>236</v>
      </c>
      <c r="WIJ1219" s="245">
        <v>119</v>
      </c>
      <c r="WIK1219" s="246">
        <v>213</v>
      </c>
      <c r="WIL1219" s="247" t="e">
        <f>WIL1252+WIL1278+WIL1309+WIL1325+WIL1347+WIL1379+WIL1395+WIL1416+WIL1436+WIL1486+#REF!+WIL1502+#REF!+#REF!+#REF!</f>
        <v>#REF!</v>
      </c>
      <c r="WIM1219" s="241" t="s">
        <v>38</v>
      </c>
      <c r="WIN1219" s="242" t="s">
        <v>25</v>
      </c>
      <c r="WIO1219" s="243">
        <v>7</v>
      </c>
      <c r="WIP1219" s="243">
        <v>2</v>
      </c>
      <c r="WIQ1219" s="244" t="s">
        <v>236</v>
      </c>
      <c r="WIR1219" s="245">
        <v>119</v>
      </c>
      <c r="WIS1219" s="246">
        <v>213</v>
      </c>
      <c r="WIT1219" s="247" t="e">
        <f>WIT1252+WIT1278+WIT1309+WIT1325+WIT1347+WIT1379+WIT1395+WIT1416+WIT1436+WIT1486+#REF!+WIT1502+#REF!+#REF!+#REF!</f>
        <v>#REF!</v>
      </c>
      <c r="WIU1219" s="241" t="s">
        <v>38</v>
      </c>
      <c r="WIV1219" s="242" t="s">
        <v>25</v>
      </c>
      <c r="WIW1219" s="243">
        <v>7</v>
      </c>
      <c r="WIX1219" s="243">
        <v>2</v>
      </c>
      <c r="WIY1219" s="244" t="s">
        <v>236</v>
      </c>
      <c r="WIZ1219" s="245">
        <v>119</v>
      </c>
      <c r="WJA1219" s="246">
        <v>213</v>
      </c>
      <c r="WJB1219" s="247" t="e">
        <f>WJB1252+WJB1278+WJB1309+WJB1325+WJB1347+WJB1379+WJB1395+WJB1416+WJB1436+WJB1486+#REF!+WJB1502+#REF!+#REF!+#REF!</f>
        <v>#REF!</v>
      </c>
      <c r="WJC1219" s="241" t="s">
        <v>38</v>
      </c>
      <c r="WJD1219" s="242" t="s">
        <v>25</v>
      </c>
      <c r="WJE1219" s="243">
        <v>7</v>
      </c>
      <c r="WJF1219" s="243">
        <v>2</v>
      </c>
      <c r="WJG1219" s="244" t="s">
        <v>236</v>
      </c>
      <c r="WJH1219" s="245">
        <v>119</v>
      </c>
      <c r="WJI1219" s="246">
        <v>213</v>
      </c>
      <c r="WJJ1219" s="247" t="e">
        <f>WJJ1252+WJJ1278+WJJ1309+WJJ1325+WJJ1347+WJJ1379+WJJ1395+WJJ1416+WJJ1436+WJJ1486+#REF!+WJJ1502+#REF!+#REF!+#REF!</f>
        <v>#REF!</v>
      </c>
      <c r="WJK1219" s="241" t="s">
        <v>38</v>
      </c>
      <c r="WJL1219" s="242" t="s">
        <v>25</v>
      </c>
      <c r="WJM1219" s="243">
        <v>7</v>
      </c>
      <c r="WJN1219" s="243">
        <v>2</v>
      </c>
      <c r="WJO1219" s="244" t="s">
        <v>236</v>
      </c>
      <c r="WJP1219" s="245">
        <v>119</v>
      </c>
      <c r="WJQ1219" s="246">
        <v>213</v>
      </c>
      <c r="WJR1219" s="247" t="e">
        <f>WJR1252+WJR1278+WJR1309+WJR1325+WJR1347+WJR1379+WJR1395+WJR1416+WJR1436+WJR1486+#REF!+WJR1502+#REF!+#REF!+#REF!</f>
        <v>#REF!</v>
      </c>
      <c r="WJS1219" s="241" t="s">
        <v>38</v>
      </c>
      <c r="WJT1219" s="242" t="s">
        <v>25</v>
      </c>
      <c r="WJU1219" s="243">
        <v>7</v>
      </c>
      <c r="WJV1219" s="243">
        <v>2</v>
      </c>
      <c r="WJW1219" s="244" t="s">
        <v>236</v>
      </c>
      <c r="WJX1219" s="245">
        <v>119</v>
      </c>
      <c r="WJY1219" s="246">
        <v>213</v>
      </c>
      <c r="WJZ1219" s="247" t="e">
        <f>WJZ1252+WJZ1278+WJZ1309+WJZ1325+WJZ1347+WJZ1379+WJZ1395+WJZ1416+WJZ1436+WJZ1486+#REF!+WJZ1502+#REF!+#REF!+#REF!</f>
        <v>#REF!</v>
      </c>
      <c r="WKA1219" s="241" t="s">
        <v>38</v>
      </c>
      <c r="WKB1219" s="242" t="s">
        <v>25</v>
      </c>
      <c r="WKC1219" s="243">
        <v>7</v>
      </c>
      <c r="WKD1219" s="243">
        <v>2</v>
      </c>
      <c r="WKE1219" s="244" t="s">
        <v>236</v>
      </c>
      <c r="WKF1219" s="245">
        <v>119</v>
      </c>
      <c r="WKG1219" s="246">
        <v>213</v>
      </c>
      <c r="WKH1219" s="247" t="e">
        <f>WKH1252+WKH1278+WKH1309+WKH1325+WKH1347+WKH1379+WKH1395+WKH1416+WKH1436+WKH1486+#REF!+WKH1502+#REF!+#REF!+#REF!</f>
        <v>#REF!</v>
      </c>
      <c r="WKI1219" s="241" t="s">
        <v>38</v>
      </c>
      <c r="WKJ1219" s="242" t="s">
        <v>25</v>
      </c>
      <c r="WKK1219" s="243">
        <v>7</v>
      </c>
      <c r="WKL1219" s="243">
        <v>2</v>
      </c>
      <c r="WKM1219" s="244" t="s">
        <v>236</v>
      </c>
      <c r="WKN1219" s="245">
        <v>119</v>
      </c>
      <c r="WKO1219" s="246">
        <v>213</v>
      </c>
      <c r="WKP1219" s="247" t="e">
        <f>WKP1252+WKP1278+WKP1309+WKP1325+WKP1347+WKP1379+WKP1395+WKP1416+WKP1436+WKP1486+#REF!+WKP1502+#REF!+#REF!+#REF!</f>
        <v>#REF!</v>
      </c>
      <c r="WKQ1219" s="241" t="s">
        <v>38</v>
      </c>
      <c r="WKR1219" s="242" t="s">
        <v>25</v>
      </c>
      <c r="WKS1219" s="243">
        <v>7</v>
      </c>
      <c r="WKT1219" s="243">
        <v>2</v>
      </c>
      <c r="WKU1219" s="244" t="s">
        <v>236</v>
      </c>
      <c r="WKV1219" s="245">
        <v>119</v>
      </c>
      <c r="WKW1219" s="246">
        <v>213</v>
      </c>
      <c r="WKX1219" s="247" t="e">
        <f>WKX1252+WKX1278+WKX1309+WKX1325+WKX1347+WKX1379+WKX1395+WKX1416+WKX1436+WKX1486+#REF!+WKX1502+#REF!+#REF!+#REF!</f>
        <v>#REF!</v>
      </c>
      <c r="WKY1219" s="241" t="s">
        <v>38</v>
      </c>
      <c r="WKZ1219" s="242" t="s">
        <v>25</v>
      </c>
      <c r="WLA1219" s="243">
        <v>7</v>
      </c>
      <c r="WLB1219" s="243">
        <v>2</v>
      </c>
      <c r="WLC1219" s="244" t="s">
        <v>236</v>
      </c>
      <c r="WLD1219" s="245">
        <v>119</v>
      </c>
      <c r="WLE1219" s="246">
        <v>213</v>
      </c>
      <c r="WLF1219" s="247" t="e">
        <f>WLF1252+WLF1278+WLF1309+WLF1325+WLF1347+WLF1379+WLF1395+WLF1416+WLF1436+WLF1486+#REF!+WLF1502+#REF!+#REF!+#REF!</f>
        <v>#REF!</v>
      </c>
      <c r="WLG1219" s="241" t="s">
        <v>38</v>
      </c>
      <c r="WLH1219" s="242" t="s">
        <v>25</v>
      </c>
      <c r="WLI1219" s="243">
        <v>7</v>
      </c>
      <c r="WLJ1219" s="243">
        <v>2</v>
      </c>
      <c r="WLK1219" s="244" t="s">
        <v>236</v>
      </c>
      <c r="WLL1219" s="245">
        <v>119</v>
      </c>
      <c r="WLM1219" s="246">
        <v>213</v>
      </c>
      <c r="WLN1219" s="247" t="e">
        <f>WLN1252+WLN1278+WLN1309+WLN1325+WLN1347+WLN1379+WLN1395+WLN1416+WLN1436+WLN1486+#REF!+WLN1502+#REF!+#REF!+#REF!</f>
        <v>#REF!</v>
      </c>
      <c r="WLO1219" s="241" t="s">
        <v>38</v>
      </c>
      <c r="WLP1219" s="242" t="s">
        <v>25</v>
      </c>
      <c r="WLQ1219" s="243">
        <v>7</v>
      </c>
      <c r="WLR1219" s="243">
        <v>2</v>
      </c>
      <c r="WLS1219" s="244" t="s">
        <v>236</v>
      </c>
      <c r="WLT1219" s="245">
        <v>119</v>
      </c>
      <c r="WLU1219" s="246">
        <v>213</v>
      </c>
      <c r="WLV1219" s="247" t="e">
        <f>WLV1252+WLV1278+WLV1309+WLV1325+WLV1347+WLV1379+WLV1395+WLV1416+WLV1436+WLV1486+#REF!+WLV1502+#REF!+#REF!+#REF!</f>
        <v>#REF!</v>
      </c>
      <c r="WLW1219" s="241" t="s">
        <v>38</v>
      </c>
      <c r="WLX1219" s="242" t="s">
        <v>25</v>
      </c>
      <c r="WLY1219" s="243">
        <v>7</v>
      </c>
      <c r="WLZ1219" s="243">
        <v>2</v>
      </c>
      <c r="WMA1219" s="244" t="s">
        <v>236</v>
      </c>
      <c r="WMB1219" s="245">
        <v>119</v>
      </c>
      <c r="WMC1219" s="246">
        <v>213</v>
      </c>
      <c r="WMD1219" s="247" t="e">
        <f>WMD1252+WMD1278+WMD1309+WMD1325+WMD1347+WMD1379+WMD1395+WMD1416+WMD1436+WMD1486+#REF!+WMD1502+#REF!+#REF!+#REF!</f>
        <v>#REF!</v>
      </c>
      <c r="WME1219" s="241" t="s">
        <v>38</v>
      </c>
      <c r="WMF1219" s="242" t="s">
        <v>25</v>
      </c>
      <c r="WMG1219" s="243">
        <v>7</v>
      </c>
      <c r="WMH1219" s="243">
        <v>2</v>
      </c>
      <c r="WMI1219" s="244" t="s">
        <v>236</v>
      </c>
      <c r="WMJ1219" s="245">
        <v>119</v>
      </c>
      <c r="WMK1219" s="246">
        <v>213</v>
      </c>
      <c r="WML1219" s="247" t="e">
        <f>WML1252+WML1278+WML1309+WML1325+WML1347+WML1379+WML1395+WML1416+WML1436+WML1486+#REF!+WML1502+#REF!+#REF!+#REF!</f>
        <v>#REF!</v>
      </c>
      <c r="WMM1219" s="241" t="s">
        <v>38</v>
      </c>
      <c r="WMN1219" s="242" t="s">
        <v>25</v>
      </c>
      <c r="WMO1219" s="243">
        <v>7</v>
      </c>
      <c r="WMP1219" s="243">
        <v>2</v>
      </c>
      <c r="WMQ1219" s="244" t="s">
        <v>236</v>
      </c>
      <c r="WMR1219" s="245">
        <v>119</v>
      </c>
      <c r="WMS1219" s="246">
        <v>213</v>
      </c>
      <c r="WMT1219" s="247" t="e">
        <f>WMT1252+WMT1278+WMT1309+WMT1325+WMT1347+WMT1379+WMT1395+WMT1416+WMT1436+WMT1486+#REF!+WMT1502+#REF!+#REF!+#REF!</f>
        <v>#REF!</v>
      </c>
      <c r="WMU1219" s="241" t="s">
        <v>38</v>
      </c>
      <c r="WMV1219" s="242" t="s">
        <v>25</v>
      </c>
      <c r="WMW1219" s="243">
        <v>7</v>
      </c>
      <c r="WMX1219" s="243">
        <v>2</v>
      </c>
      <c r="WMY1219" s="244" t="s">
        <v>236</v>
      </c>
      <c r="WMZ1219" s="245">
        <v>119</v>
      </c>
      <c r="WNA1219" s="246">
        <v>213</v>
      </c>
      <c r="WNB1219" s="247" t="e">
        <f>WNB1252+WNB1278+WNB1309+WNB1325+WNB1347+WNB1379+WNB1395+WNB1416+WNB1436+WNB1486+#REF!+WNB1502+#REF!+#REF!+#REF!</f>
        <v>#REF!</v>
      </c>
      <c r="WNC1219" s="241" t="s">
        <v>38</v>
      </c>
      <c r="WND1219" s="242" t="s">
        <v>25</v>
      </c>
      <c r="WNE1219" s="243">
        <v>7</v>
      </c>
      <c r="WNF1219" s="243">
        <v>2</v>
      </c>
      <c r="WNG1219" s="244" t="s">
        <v>236</v>
      </c>
      <c r="WNH1219" s="245">
        <v>119</v>
      </c>
      <c r="WNI1219" s="246">
        <v>213</v>
      </c>
      <c r="WNJ1219" s="247" t="e">
        <f>WNJ1252+WNJ1278+WNJ1309+WNJ1325+WNJ1347+WNJ1379+WNJ1395+WNJ1416+WNJ1436+WNJ1486+#REF!+WNJ1502+#REF!+#REF!+#REF!</f>
        <v>#REF!</v>
      </c>
      <c r="WNK1219" s="241" t="s">
        <v>38</v>
      </c>
      <c r="WNL1219" s="242" t="s">
        <v>25</v>
      </c>
      <c r="WNM1219" s="243">
        <v>7</v>
      </c>
      <c r="WNN1219" s="243">
        <v>2</v>
      </c>
      <c r="WNO1219" s="244" t="s">
        <v>236</v>
      </c>
      <c r="WNP1219" s="245">
        <v>119</v>
      </c>
      <c r="WNQ1219" s="246">
        <v>213</v>
      </c>
      <c r="WNR1219" s="247" t="e">
        <f>WNR1252+WNR1278+WNR1309+WNR1325+WNR1347+WNR1379+WNR1395+WNR1416+WNR1436+WNR1486+#REF!+WNR1502+#REF!+#REF!+#REF!</f>
        <v>#REF!</v>
      </c>
      <c r="WNS1219" s="241" t="s">
        <v>38</v>
      </c>
      <c r="WNT1219" s="242" t="s">
        <v>25</v>
      </c>
      <c r="WNU1219" s="243">
        <v>7</v>
      </c>
      <c r="WNV1219" s="243">
        <v>2</v>
      </c>
      <c r="WNW1219" s="244" t="s">
        <v>236</v>
      </c>
      <c r="WNX1219" s="245">
        <v>119</v>
      </c>
      <c r="WNY1219" s="246">
        <v>213</v>
      </c>
      <c r="WNZ1219" s="247" t="e">
        <f>WNZ1252+WNZ1278+WNZ1309+WNZ1325+WNZ1347+WNZ1379+WNZ1395+WNZ1416+WNZ1436+WNZ1486+#REF!+WNZ1502+#REF!+#REF!+#REF!</f>
        <v>#REF!</v>
      </c>
      <c r="WOA1219" s="241" t="s">
        <v>38</v>
      </c>
      <c r="WOB1219" s="242" t="s">
        <v>25</v>
      </c>
      <c r="WOC1219" s="243">
        <v>7</v>
      </c>
      <c r="WOD1219" s="243">
        <v>2</v>
      </c>
      <c r="WOE1219" s="244" t="s">
        <v>236</v>
      </c>
      <c r="WOF1219" s="245">
        <v>119</v>
      </c>
      <c r="WOG1219" s="246">
        <v>213</v>
      </c>
      <c r="WOH1219" s="247" t="e">
        <f>WOH1252+WOH1278+WOH1309+WOH1325+WOH1347+WOH1379+WOH1395+WOH1416+WOH1436+WOH1486+#REF!+WOH1502+#REF!+#REF!+#REF!</f>
        <v>#REF!</v>
      </c>
      <c r="WOI1219" s="241" t="s">
        <v>38</v>
      </c>
      <c r="WOJ1219" s="242" t="s">
        <v>25</v>
      </c>
      <c r="WOK1219" s="243">
        <v>7</v>
      </c>
      <c r="WOL1219" s="243">
        <v>2</v>
      </c>
      <c r="WOM1219" s="244" t="s">
        <v>236</v>
      </c>
      <c r="WON1219" s="245">
        <v>119</v>
      </c>
      <c r="WOO1219" s="246">
        <v>213</v>
      </c>
      <c r="WOP1219" s="247" t="e">
        <f>WOP1252+WOP1278+WOP1309+WOP1325+WOP1347+WOP1379+WOP1395+WOP1416+WOP1436+WOP1486+#REF!+WOP1502+#REF!+#REF!+#REF!</f>
        <v>#REF!</v>
      </c>
      <c r="WOQ1219" s="241" t="s">
        <v>38</v>
      </c>
      <c r="WOR1219" s="242" t="s">
        <v>25</v>
      </c>
      <c r="WOS1219" s="243">
        <v>7</v>
      </c>
      <c r="WOT1219" s="243">
        <v>2</v>
      </c>
      <c r="WOU1219" s="244" t="s">
        <v>236</v>
      </c>
      <c r="WOV1219" s="245">
        <v>119</v>
      </c>
      <c r="WOW1219" s="246">
        <v>213</v>
      </c>
      <c r="WOX1219" s="247" t="e">
        <f>WOX1252+WOX1278+WOX1309+WOX1325+WOX1347+WOX1379+WOX1395+WOX1416+WOX1436+WOX1486+#REF!+WOX1502+#REF!+#REF!+#REF!</f>
        <v>#REF!</v>
      </c>
      <c r="WOY1219" s="241" t="s">
        <v>38</v>
      </c>
      <c r="WOZ1219" s="242" t="s">
        <v>25</v>
      </c>
      <c r="WPA1219" s="243">
        <v>7</v>
      </c>
      <c r="WPB1219" s="243">
        <v>2</v>
      </c>
      <c r="WPC1219" s="244" t="s">
        <v>236</v>
      </c>
      <c r="WPD1219" s="245">
        <v>119</v>
      </c>
      <c r="WPE1219" s="246">
        <v>213</v>
      </c>
      <c r="WPF1219" s="247" t="e">
        <f>WPF1252+WPF1278+WPF1309+WPF1325+WPF1347+WPF1379+WPF1395+WPF1416+WPF1436+WPF1486+#REF!+WPF1502+#REF!+#REF!+#REF!</f>
        <v>#REF!</v>
      </c>
      <c r="WPG1219" s="241" t="s">
        <v>38</v>
      </c>
      <c r="WPH1219" s="242" t="s">
        <v>25</v>
      </c>
      <c r="WPI1219" s="243">
        <v>7</v>
      </c>
      <c r="WPJ1219" s="243">
        <v>2</v>
      </c>
      <c r="WPK1219" s="244" t="s">
        <v>236</v>
      </c>
      <c r="WPL1219" s="245">
        <v>119</v>
      </c>
      <c r="WPM1219" s="246">
        <v>213</v>
      </c>
      <c r="WPN1219" s="247" t="e">
        <f>WPN1252+WPN1278+WPN1309+WPN1325+WPN1347+WPN1379+WPN1395+WPN1416+WPN1436+WPN1486+#REF!+WPN1502+#REF!+#REF!+#REF!</f>
        <v>#REF!</v>
      </c>
      <c r="WPO1219" s="241" t="s">
        <v>38</v>
      </c>
      <c r="WPP1219" s="242" t="s">
        <v>25</v>
      </c>
      <c r="WPQ1219" s="243">
        <v>7</v>
      </c>
      <c r="WPR1219" s="243">
        <v>2</v>
      </c>
      <c r="WPS1219" s="244" t="s">
        <v>236</v>
      </c>
      <c r="WPT1219" s="245">
        <v>119</v>
      </c>
      <c r="WPU1219" s="246">
        <v>213</v>
      </c>
      <c r="WPV1219" s="247" t="e">
        <f>WPV1252+WPV1278+WPV1309+WPV1325+WPV1347+WPV1379+WPV1395+WPV1416+WPV1436+WPV1486+#REF!+WPV1502+#REF!+#REF!+#REF!</f>
        <v>#REF!</v>
      </c>
      <c r="WPW1219" s="241" t="s">
        <v>38</v>
      </c>
      <c r="WPX1219" s="242" t="s">
        <v>25</v>
      </c>
      <c r="WPY1219" s="243">
        <v>7</v>
      </c>
      <c r="WPZ1219" s="243">
        <v>2</v>
      </c>
      <c r="WQA1219" s="244" t="s">
        <v>236</v>
      </c>
      <c r="WQB1219" s="245">
        <v>119</v>
      </c>
      <c r="WQC1219" s="246">
        <v>213</v>
      </c>
      <c r="WQD1219" s="247" t="e">
        <f>WQD1252+WQD1278+WQD1309+WQD1325+WQD1347+WQD1379+WQD1395+WQD1416+WQD1436+WQD1486+#REF!+WQD1502+#REF!+#REF!+#REF!</f>
        <v>#REF!</v>
      </c>
      <c r="WQE1219" s="241" t="s">
        <v>38</v>
      </c>
      <c r="WQF1219" s="242" t="s">
        <v>25</v>
      </c>
      <c r="WQG1219" s="243">
        <v>7</v>
      </c>
      <c r="WQH1219" s="243">
        <v>2</v>
      </c>
      <c r="WQI1219" s="244" t="s">
        <v>236</v>
      </c>
      <c r="WQJ1219" s="245">
        <v>119</v>
      </c>
      <c r="WQK1219" s="246">
        <v>213</v>
      </c>
      <c r="WQL1219" s="247" t="e">
        <f>WQL1252+WQL1278+WQL1309+WQL1325+WQL1347+WQL1379+WQL1395+WQL1416+WQL1436+WQL1486+#REF!+WQL1502+#REF!+#REF!+#REF!</f>
        <v>#REF!</v>
      </c>
      <c r="WQM1219" s="241" t="s">
        <v>38</v>
      </c>
      <c r="WQN1219" s="242" t="s">
        <v>25</v>
      </c>
      <c r="WQO1219" s="243">
        <v>7</v>
      </c>
      <c r="WQP1219" s="243">
        <v>2</v>
      </c>
      <c r="WQQ1219" s="244" t="s">
        <v>236</v>
      </c>
      <c r="WQR1219" s="245">
        <v>119</v>
      </c>
      <c r="WQS1219" s="246">
        <v>213</v>
      </c>
      <c r="WQT1219" s="247" t="e">
        <f>WQT1252+WQT1278+WQT1309+WQT1325+WQT1347+WQT1379+WQT1395+WQT1416+WQT1436+WQT1486+#REF!+WQT1502+#REF!+#REF!+#REF!</f>
        <v>#REF!</v>
      </c>
      <c r="WQU1219" s="241" t="s">
        <v>38</v>
      </c>
      <c r="WQV1219" s="242" t="s">
        <v>25</v>
      </c>
      <c r="WQW1219" s="243">
        <v>7</v>
      </c>
      <c r="WQX1219" s="243">
        <v>2</v>
      </c>
      <c r="WQY1219" s="244" t="s">
        <v>236</v>
      </c>
      <c r="WQZ1219" s="245">
        <v>119</v>
      </c>
      <c r="WRA1219" s="246">
        <v>213</v>
      </c>
      <c r="WRB1219" s="247" t="e">
        <f>WRB1252+WRB1278+WRB1309+WRB1325+WRB1347+WRB1379+WRB1395+WRB1416+WRB1436+WRB1486+#REF!+WRB1502+#REF!+#REF!+#REF!</f>
        <v>#REF!</v>
      </c>
      <c r="WRC1219" s="241" t="s">
        <v>38</v>
      </c>
      <c r="WRD1219" s="242" t="s">
        <v>25</v>
      </c>
      <c r="WRE1219" s="243">
        <v>7</v>
      </c>
      <c r="WRF1219" s="243">
        <v>2</v>
      </c>
      <c r="WRG1219" s="244" t="s">
        <v>236</v>
      </c>
      <c r="WRH1219" s="245">
        <v>119</v>
      </c>
      <c r="WRI1219" s="246">
        <v>213</v>
      </c>
      <c r="WRJ1219" s="247" t="e">
        <f>WRJ1252+WRJ1278+WRJ1309+WRJ1325+WRJ1347+WRJ1379+WRJ1395+WRJ1416+WRJ1436+WRJ1486+#REF!+WRJ1502+#REF!+#REF!+#REF!</f>
        <v>#REF!</v>
      </c>
      <c r="WRK1219" s="241" t="s">
        <v>38</v>
      </c>
      <c r="WRL1219" s="242" t="s">
        <v>25</v>
      </c>
      <c r="WRM1219" s="243">
        <v>7</v>
      </c>
      <c r="WRN1219" s="243">
        <v>2</v>
      </c>
      <c r="WRO1219" s="244" t="s">
        <v>236</v>
      </c>
      <c r="WRP1219" s="245">
        <v>119</v>
      </c>
      <c r="WRQ1219" s="246">
        <v>213</v>
      </c>
      <c r="WRR1219" s="247" t="e">
        <f>WRR1252+WRR1278+WRR1309+WRR1325+WRR1347+WRR1379+WRR1395+WRR1416+WRR1436+WRR1486+#REF!+WRR1502+#REF!+#REF!+#REF!</f>
        <v>#REF!</v>
      </c>
      <c r="WRS1219" s="241" t="s">
        <v>38</v>
      </c>
      <c r="WRT1219" s="242" t="s">
        <v>25</v>
      </c>
      <c r="WRU1219" s="243">
        <v>7</v>
      </c>
      <c r="WRV1219" s="243">
        <v>2</v>
      </c>
      <c r="WRW1219" s="244" t="s">
        <v>236</v>
      </c>
      <c r="WRX1219" s="245">
        <v>119</v>
      </c>
      <c r="WRY1219" s="246">
        <v>213</v>
      </c>
      <c r="WRZ1219" s="247" t="e">
        <f>WRZ1252+WRZ1278+WRZ1309+WRZ1325+WRZ1347+WRZ1379+WRZ1395+WRZ1416+WRZ1436+WRZ1486+#REF!+WRZ1502+#REF!+#REF!+#REF!</f>
        <v>#REF!</v>
      </c>
      <c r="WSA1219" s="241" t="s">
        <v>38</v>
      </c>
      <c r="WSB1219" s="242" t="s">
        <v>25</v>
      </c>
      <c r="WSC1219" s="243">
        <v>7</v>
      </c>
      <c r="WSD1219" s="243">
        <v>2</v>
      </c>
      <c r="WSE1219" s="244" t="s">
        <v>236</v>
      </c>
      <c r="WSF1219" s="245">
        <v>119</v>
      </c>
      <c r="WSG1219" s="246">
        <v>213</v>
      </c>
      <c r="WSH1219" s="247" t="e">
        <f>WSH1252+WSH1278+WSH1309+WSH1325+WSH1347+WSH1379+WSH1395+WSH1416+WSH1436+WSH1486+#REF!+WSH1502+#REF!+#REF!+#REF!</f>
        <v>#REF!</v>
      </c>
      <c r="WSI1219" s="241" t="s">
        <v>38</v>
      </c>
      <c r="WSJ1219" s="242" t="s">
        <v>25</v>
      </c>
      <c r="WSK1219" s="243">
        <v>7</v>
      </c>
      <c r="WSL1219" s="243">
        <v>2</v>
      </c>
      <c r="WSM1219" s="244" t="s">
        <v>236</v>
      </c>
      <c r="WSN1219" s="245">
        <v>119</v>
      </c>
      <c r="WSO1219" s="246">
        <v>213</v>
      </c>
      <c r="WSP1219" s="247" t="e">
        <f>WSP1252+WSP1278+WSP1309+WSP1325+WSP1347+WSP1379+WSP1395+WSP1416+WSP1436+WSP1486+#REF!+WSP1502+#REF!+#REF!+#REF!</f>
        <v>#REF!</v>
      </c>
      <c r="WSQ1219" s="241" t="s">
        <v>38</v>
      </c>
      <c r="WSR1219" s="242" t="s">
        <v>25</v>
      </c>
      <c r="WSS1219" s="243">
        <v>7</v>
      </c>
      <c r="WST1219" s="243">
        <v>2</v>
      </c>
      <c r="WSU1219" s="244" t="s">
        <v>236</v>
      </c>
      <c r="WSV1219" s="245">
        <v>119</v>
      </c>
      <c r="WSW1219" s="246">
        <v>213</v>
      </c>
      <c r="WSX1219" s="247" t="e">
        <f>WSX1252+WSX1278+WSX1309+WSX1325+WSX1347+WSX1379+WSX1395+WSX1416+WSX1436+WSX1486+#REF!+WSX1502+#REF!+#REF!+#REF!</f>
        <v>#REF!</v>
      </c>
      <c r="WSY1219" s="241" t="s">
        <v>38</v>
      </c>
      <c r="WSZ1219" s="242" t="s">
        <v>25</v>
      </c>
      <c r="WTA1219" s="243">
        <v>7</v>
      </c>
      <c r="WTB1219" s="243">
        <v>2</v>
      </c>
      <c r="WTC1219" s="244" t="s">
        <v>236</v>
      </c>
      <c r="WTD1219" s="245">
        <v>119</v>
      </c>
      <c r="WTE1219" s="246">
        <v>213</v>
      </c>
      <c r="WTF1219" s="247" t="e">
        <f>WTF1252+WTF1278+WTF1309+WTF1325+WTF1347+WTF1379+WTF1395+WTF1416+WTF1436+WTF1486+#REF!+WTF1502+#REF!+#REF!+#REF!</f>
        <v>#REF!</v>
      </c>
      <c r="WTG1219" s="241" t="s">
        <v>38</v>
      </c>
      <c r="WTH1219" s="242" t="s">
        <v>25</v>
      </c>
      <c r="WTI1219" s="243">
        <v>7</v>
      </c>
      <c r="WTJ1219" s="243">
        <v>2</v>
      </c>
      <c r="WTK1219" s="244" t="s">
        <v>236</v>
      </c>
      <c r="WTL1219" s="245">
        <v>119</v>
      </c>
      <c r="WTM1219" s="246">
        <v>213</v>
      </c>
      <c r="WTN1219" s="247" t="e">
        <f>WTN1252+WTN1278+WTN1309+WTN1325+WTN1347+WTN1379+WTN1395+WTN1416+WTN1436+WTN1486+#REF!+WTN1502+#REF!+#REF!+#REF!</f>
        <v>#REF!</v>
      </c>
      <c r="WTO1219" s="241" t="s">
        <v>38</v>
      </c>
      <c r="WTP1219" s="242" t="s">
        <v>25</v>
      </c>
      <c r="WTQ1219" s="243">
        <v>7</v>
      </c>
      <c r="WTR1219" s="243">
        <v>2</v>
      </c>
      <c r="WTS1219" s="244" t="s">
        <v>236</v>
      </c>
      <c r="WTT1219" s="245">
        <v>119</v>
      </c>
      <c r="WTU1219" s="246">
        <v>213</v>
      </c>
      <c r="WTV1219" s="247" t="e">
        <f>WTV1252+WTV1278+WTV1309+WTV1325+WTV1347+WTV1379+WTV1395+WTV1416+WTV1436+WTV1486+#REF!+WTV1502+#REF!+#REF!+#REF!</f>
        <v>#REF!</v>
      </c>
      <c r="WTW1219" s="241" t="s">
        <v>38</v>
      </c>
      <c r="WTX1219" s="242" t="s">
        <v>25</v>
      </c>
      <c r="WTY1219" s="243">
        <v>7</v>
      </c>
      <c r="WTZ1219" s="243">
        <v>2</v>
      </c>
      <c r="WUA1219" s="244" t="s">
        <v>236</v>
      </c>
      <c r="WUB1219" s="245">
        <v>119</v>
      </c>
      <c r="WUC1219" s="246">
        <v>213</v>
      </c>
      <c r="WUD1219" s="247" t="e">
        <f>WUD1252+WUD1278+WUD1309+WUD1325+WUD1347+WUD1379+WUD1395+WUD1416+WUD1436+WUD1486+#REF!+WUD1502+#REF!+#REF!+#REF!</f>
        <v>#REF!</v>
      </c>
      <c r="WUE1219" s="241" t="s">
        <v>38</v>
      </c>
      <c r="WUF1219" s="242" t="s">
        <v>25</v>
      </c>
      <c r="WUG1219" s="243">
        <v>7</v>
      </c>
      <c r="WUH1219" s="243">
        <v>2</v>
      </c>
      <c r="WUI1219" s="244" t="s">
        <v>236</v>
      </c>
      <c r="WUJ1219" s="245">
        <v>119</v>
      </c>
      <c r="WUK1219" s="246">
        <v>213</v>
      </c>
      <c r="WUL1219" s="247" t="e">
        <f>WUL1252+WUL1278+WUL1309+WUL1325+WUL1347+WUL1379+WUL1395+WUL1416+WUL1436+WUL1486+#REF!+WUL1502+#REF!+#REF!+#REF!</f>
        <v>#REF!</v>
      </c>
      <c r="WUM1219" s="241" t="s">
        <v>38</v>
      </c>
      <c r="WUN1219" s="242" t="s">
        <v>25</v>
      </c>
      <c r="WUO1219" s="243">
        <v>7</v>
      </c>
      <c r="WUP1219" s="243">
        <v>2</v>
      </c>
      <c r="WUQ1219" s="244" t="s">
        <v>236</v>
      </c>
      <c r="WUR1219" s="245">
        <v>119</v>
      </c>
      <c r="WUS1219" s="246">
        <v>213</v>
      </c>
      <c r="WUT1219" s="247" t="e">
        <f>WUT1252+WUT1278+WUT1309+WUT1325+WUT1347+WUT1379+WUT1395+WUT1416+WUT1436+WUT1486+#REF!+WUT1502+#REF!+#REF!+#REF!</f>
        <v>#REF!</v>
      </c>
      <c r="WUU1219" s="241" t="s">
        <v>38</v>
      </c>
      <c r="WUV1219" s="242" t="s">
        <v>25</v>
      </c>
      <c r="WUW1219" s="243">
        <v>7</v>
      </c>
      <c r="WUX1219" s="243">
        <v>2</v>
      </c>
      <c r="WUY1219" s="244" t="s">
        <v>236</v>
      </c>
      <c r="WUZ1219" s="245">
        <v>119</v>
      </c>
      <c r="WVA1219" s="246">
        <v>213</v>
      </c>
      <c r="WVB1219" s="247" t="e">
        <f>WVB1252+WVB1278+WVB1309+WVB1325+WVB1347+WVB1379+WVB1395+WVB1416+WVB1436+WVB1486+#REF!+WVB1502+#REF!+#REF!+#REF!</f>
        <v>#REF!</v>
      </c>
      <c r="WVC1219" s="241" t="s">
        <v>38</v>
      </c>
      <c r="WVD1219" s="242" t="s">
        <v>25</v>
      </c>
      <c r="WVE1219" s="243">
        <v>7</v>
      </c>
      <c r="WVF1219" s="243">
        <v>2</v>
      </c>
      <c r="WVG1219" s="244" t="s">
        <v>236</v>
      </c>
      <c r="WVH1219" s="245">
        <v>119</v>
      </c>
      <c r="WVI1219" s="246">
        <v>213</v>
      </c>
      <c r="WVJ1219" s="247" t="e">
        <f>WVJ1252+WVJ1278+WVJ1309+WVJ1325+WVJ1347+WVJ1379+WVJ1395+WVJ1416+WVJ1436+WVJ1486+#REF!+WVJ1502+#REF!+#REF!+#REF!</f>
        <v>#REF!</v>
      </c>
      <c r="WVK1219" s="241" t="s">
        <v>38</v>
      </c>
      <c r="WVL1219" s="242" t="s">
        <v>25</v>
      </c>
      <c r="WVM1219" s="243">
        <v>7</v>
      </c>
      <c r="WVN1219" s="243">
        <v>2</v>
      </c>
      <c r="WVO1219" s="244" t="s">
        <v>236</v>
      </c>
      <c r="WVP1219" s="245">
        <v>119</v>
      </c>
      <c r="WVQ1219" s="246">
        <v>213</v>
      </c>
      <c r="WVR1219" s="247" t="e">
        <f>WVR1252+WVR1278+WVR1309+WVR1325+WVR1347+WVR1379+WVR1395+WVR1416+WVR1436+WVR1486+#REF!+WVR1502+#REF!+#REF!+#REF!</f>
        <v>#REF!</v>
      </c>
      <c r="WVS1219" s="241" t="s">
        <v>38</v>
      </c>
      <c r="WVT1219" s="242" t="s">
        <v>25</v>
      </c>
      <c r="WVU1219" s="243">
        <v>7</v>
      </c>
      <c r="WVV1219" s="243">
        <v>2</v>
      </c>
      <c r="WVW1219" s="244" t="s">
        <v>236</v>
      </c>
      <c r="WVX1219" s="245">
        <v>119</v>
      </c>
      <c r="WVY1219" s="246">
        <v>213</v>
      </c>
      <c r="WVZ1219" s="247" t="e">
        <f>WVZ1252+WVZ1278+WVZ1309+WVZ1325+WVZ1347+WVZ1379+WVZ1395+WVZ1416+WVZ1436+WVZ1486+#REF!+WVZ1502+#REF!+#REF!+#REF!</f>
        <v>#REF!</v>
      </c>
      <c r="WWA1219" s="241" t="s">
        <v>38</v>
      </c>
      <c r="WWB1219" s="242" t="s">
        <v>25</v>
      </c>
      <c r="WWC1219" s="243">
        <v>7</v>
      </c>
      <c r="WWD1219" s="243">
        <v>2</v>
      </c>
      <c r="WWE1219" s="244" t="s">
        <v>236</v>
      </c>
      <c r="WWF1219" s="245">
        <v>119</v>
      </c>
      <c r="WWG1219" s="246">
        <v>213</v>
      </c>
      <c r="WWH1219" s="247" t="e">
        <f>WWH1252+WWH1278+WWH1309+WWH1325+WWH1347+WWH1379+WWH1395+WWH1416+WWH1436+WWH1486+#REF!+WWH1502+#REF!+#REF!+#REF!</f>
        <v>#REF!</v>
      </c>
      <c r="WWI1219" s="241" t="s">
        <v>38</v>
      </c>
      <c r="WWJ1219" s="242" t="s">
        <v>25</v>
      </c>
      <c r="WWK1219" s="243">
        <v>7</v>
      </c>
      <c r="WWL1219" s="243">
        <v>2</v>
      </c>
      <c r="WWM1219" s="244" t="s">
        <v>236</v>
      </c>
      <c r="WWN1219" s="245">
        <v>119</v>
      </c>
      <c r="WWO1219" s="246">
        <v>213</v>
      </c>
      <c r="WWP1219" s="247" t="e">
        <f>WWP1252+WWP1278+WWP1309+WWP1325+WWP1347+WWP1379+WWP1395+WWP1416+WWP1436+WWP1486+#REF!+WWP1502+#REF!+#REF!+#REF!</f>
        <v>#REF!</v>
      </c>
      <c r="WWQ1219" s="241" t="s">
        <v>38</v>
      </c>
      <c r="WWR1219" s="242" t="s">
        <v>25</v>
      </c>
      <c r="WWS1219" s="243">
        <v>7</v>
      </c>
      <c r="WWT1219" s="243">
        <v>2</v>
      </c>
      <c r="WWU1219" s="244" t="s">
        <v>236</v>
      </c>
      <c r="WWV1219" s="245">
        <v>119</v>
      </c>
      <c r="WWW1219" s="246">
        <v>213</v>
      </c>
      <c r="WWX1219" s="247" t="e">
        <f>WWX1252+WWX1278+WWX1309+WWX1325+WWX1347+WWX1379+WWX1395+WWX1416+WWX1436+WWX1486+#REF!+WWX1502+#REF!+#REF!+#REF!</f>
        <v>#REF!</v>
      </c>
      <c r="WWY1219" s="241" t="s">
        <v>38</v>
      </c>
      <c r="WWZ1219" s="242" t="s">
        <v>25</v>
      </c>
      <c r="WXA1219" s="243">
        <v>7</v>
      </c>
      <c r="WXB1219" s="243">
        <v>2</v>
      </c>
      <c r="WXC1219" s="244" t="s">
        <v>236</v>
      </c>
      <c r="WXD1219" s="245">
        <v>119</v>
      </c>
      <c r="WXE1219" s="246">
        <v>213</v>
      </c>
      <c r="WXF1219" s="247" t="e">
        <f>WXF1252+WXF1278+WXF1309+WXF1325+WXF1347+WXF1379+WXF1395+WXF1416+WXF1436+WXF1486+#REF!+WXF1502+#REF!+#REF!+#REF!</f>
        <v>#REF!</v>
      </c>
      <c r="WXG1219" s="241" t="s">
        <v>38</v>
      </c>
      <c r="WXH1219" s="242" t="s">
        <v>25</v>
      </c>
      <c r="WXI1219" s="243">
        <v>7</v>
      </c>
      <c r="WXJ1219" s="243">
        <v>2</v>
      </c>
      <c r="WXK1219" s="244" t="s">
        <v>236</v>
      </c>
      <c r="WXL1219" s="245">
        <v>119</v>
      </c>
      <c r="WXM1219" s="246">
        <v>213</v>
      </c>
      <c r="WXN1219" s="247" t="e">
        <f>WXN1252+WXN1278+WXN1309+WXN1325+WXN1347+WXN1379+WXN1395+WXN1416+WXN1436+WXN1486+#REF!+WXN1502+#REF!+#REF!+#REF!</f>
        <v>#REF!</v>
      </c>
      <c r="WXO1219" s="241" t="s">
        <v>38</v>
      </c>
      <c r="WXP1219" s="242" t="s">
        <v>25</v>
      </c>
      <c r="WXQ1219" s="243">
        <v>7</v>
      </c>
      <c r="WXR1219" s="243">
        <v>2</v>
      </c>
      <c r="WXS1219" s="244" t="s">
        <v>236</v>
      </c>
      <c r="WXT1219" s="245">
        <v>119</v>
      </c>
      <c r="WXU1219" s="246">
        <v>213</v>
      </c>
      <c r="WXV1219" s="247" t="e">
        <f>WXV1252+WXV1278+WXV1309+WXV1325+WXV1347+WXV1379+WXV1395+WXV1416+WXV1436+WXV1486+#REF!+WXV1502+#REF!+#REF!+#REF!</f>
        <v>#REF!</v>
      </c>
      <c r="WXW1219" s="241" t="s">
        <v>38</v>
      </c>
      <c r="WXX1219" s="242" t="s">
        <v>25</v>
      </c>
      <c r="WXY1219" s="243">
        <v>7</v>
      </c>
      <c r="WXZ1219" s="243">
        <v>2</v>
      </c>
      <c r="WYA1219" s="244" t="s">
        <v>236</v>
      </c>
      <c r="WYB1219" s="245">
        <v>119</v>
      </c>
      <c r="WYC1219" s="246">
        <v>213</v>
      </c>
      <c r="WYD1219" s="247" t="e">
        <f>WYD1252+WYD1278+WYD1309+WYD1325+WYD1347+WYD1379+WYD1395+WYD1416+WYD1436+WYD1486+#REF!+WYD1502+#REF!+#REF!+#REF!</f>
        <v>#REF!</v>
      </c>
      <c r="WYE1219" s="241" t="s">
        <v>38</v>
      </c>
      <c r="WYF1219" s="242" t="s">
        <v>25</v>
      </c>
      <c r="WYG1219" s="243">
        <v>7</v>
      </c>
      <c r="WYH1219" s="243">
        <v>2</v>
      </c>
      <c r="WYI1219" s="244" t="s">
        <v>236</v>
      </c>
      <c r="WYJ1219" s="245">
        <v>119</v>
      </c>
      <c r="WYK1219" s="246">
        <v>213</v>
      </c>
      <c r="WYL1219" s="247" t="e">
        <f>WYL1252+WYL1278+WYL1309+WYL1325+WYL1347+WYL1379+WYL1395+WYL1416+WYL1436+WYL1486+#REF!+WYL1502+#REF!+#REF!+#REF!</f>
        <v>#REF!</v>
      </c>
      <c r="WYM1219" s="241" t="s">
        <v>38</v>
      </c>
      <c r="WYN1219" s="242" t="s">
        <v>25</v>
      </c>
      <c r="WYO1219" s="243">
        <v>7</v>
      </c>
      <c r="WYP1219" s="243">
        <v>2</v>
      </c>
      <c r="WYQ1219" s="244" t="s">
        <v>236</v>
      </c>
      <c r="WYR1219" s="245">
        <v>119</v>
      </c>
      <c r="WYS1219" s="246">
        <v>213</v>
      </c>
      <c r="WYT1219" s="247" t="e">
        <f>WYT1252+WYT1278+WYT1309+WYT1325+WYT1347+WYT1379+WYT1395+WYT1416+WYT1436+WYT1486+#REF!+WYT1502+#REF!+#REF!+#REF!</f>
        <v>#REF!</v>
      </c>
      <c r="WYU1219" s="241" t="s">
        <v>38</v>
      </c>
      <c r="WYV1219" s="242" t="s">
        <v>25</v>
      </c>
      <c r="WYW1219" s="243">
        <v>7</v>
      </c>
      <c r="WYX1219" s="243">
        <v>2</v>
      </c>
      <c r="WYY1219" s="244" t="s">
        <v>236</v>
      </c>
      <c r="WYZ1219" s="245">
        <v>119</v>
      </c>
      <c r="WZA1219" s="246">
        <v>213</v>
      </c>
      <c r="WZB1219" s="247" t="e">
        <f>WZB1252+WZB1278+WZB1309+WZB1325+WZB1347+WZB1379+WZB1395+WZB1416+WZB1436+WZB1486+#REF!+WZB1502+#REF!+#REF!+#REF!</f>
        <v>#REF!</v>
      </c>
      <c r="WZC1219" s="241" t="s">
        <v>38</v>
      </c>
      <c r="WZD1219" s="242" t="s">
        <v>25</v>
      </c>
      <c r="WZE1219" s="243">
        <v>7</v>
      </c>
      <c r="WZF1219" s="243">
        <v>2</v>
      </c>
      <c r="WZG1219" s="244" t="s">
        <v>236</v>
      </c>
      <c r="WZH1219" s="245">
        <v>119</v>
      </c>
      <c r="WZI1219" s="246">
        <v>213</v>
      </c>
      <c r="WZJ1219" s="247" t="e">
        <f>WZJ1252+WZJ1278+WZJ1309+WZJ1325+WZJ1347+WZJ1379+WZJ1395+WZJ1416+WZJ1436+WZJ1486+#REF!+WZJ1502+#REF!+#REF!+#REF!</f>
        <v>#REF!</v>
      </c>
      <c r="WZK1219" s="241" t="s">
        <v>38</v>
      </c>
      <c r="WZL1219" s="242" t="s">
        <v>25</v>
      </c>
      <c r="WZM1219" s="243">
        <v>7</v>
      </c>
      <c r="WZN1219" s="243">
        <v>2</v>
      </c>
      <c r="WZO1219" s="244" t="s">
        <v>236</v>
      </c>
      <c r="WZP1219" s="245">
        <v>119</v>
      </c>
      <c r="WZQ1219" s="246">
        <v>213</v>
      </c>
      <c r="WZR1219" s="247" t="e">
        <f>WZR1252+WZR1278+WZR1309+WZR1325+WZR1347+WZR1379+WZR1395+WZR1416+WZR1436+WZR1486+#REF!+WZR1502+#REF!+#REF!+#REF!</f>
        <v>#REF!</v>
      </c>
      <c r="WZS1219" s="241" t="s">
        <v>38</v>
      </c>
      <c r="WZT1219" s="242" t="s">
        <v>25</v>
      </c>
      <c r="WZU1219" s="243">
        <v>7</v>
      </c>
      <c r="WZV1219" s="243">
        <v>2</v>
      </c>
      <c r="WZW1219" s="244" t="s">
        <v>236</v>
      </c>
      <c r="WZX1219" s="245">
        <v>119</v>
      </c>
      <c r="WZY1219" s="246">
        <v>213</v>
      </c>
      <c r="WZZ1219" s="247" t="e">
        <f>WZZ1252+WZZ1278+WZZ1309+WZZ1325+WZZ1347+WZZ1379+WZZ1395+WZZ1416+WZZ1436+WZZ1486+#REF!+WZZ1502+#REF!+#REF!+#REF!</f>
        <v>#REF!</v>
      </c>
      <c r="XAA1219" s="241" t="s">
        <v>38</v>
      </c>
      <c r="XAB1219" s="242" t="s">
        <v>25</v>
      </c>
      <c r="XAC1219" s="243">
        <v>7</v>
      </c>
      <c r="XAD1219" s="243">
        <v>2</v>
      </c>
      <c r="XAE1219" s="244" t="s">
        <v>236</v>
      </c>
      <c r="XAF1219" s="245">
        <v>119</v>
      </c>
      <c r="XAG1219" s="246">
        <v>213</v>
      </c>
      <c r="XAH1219" s="247" t="e">
        <f>XAH1252+XAH1278+XAH1309+XAH1325+XAH1347+XAH1379+XAH1395+XAH1416+XAH1436+XAH1486+#REF!+XAH1502+#REF!+#REF!+#REF!</f>
        <v>#REF!</v>
      </c>
      <c r="XAI1219" s="241" t="s">
        <v>38</v>
      </c>
      <c r="XAJ1219" s="242" t="s">
        <v>25</v>
      </c>
      <c r="XAK1219" s="243">
        <v>7</v>
      </c>
      <c r="XAL1219" s="243">
        <v>2</v>
      </c>
      <c r="XAM1219" s="244" t="s">
        <v>236</v>
      </c>
      <c r="XAN1219" s="245">
        <v>119</v>
      </c>
      <c r="XAO1219" s="246">
        <v>213</v>
      </c>
      <c r="XAP1219" s="247" t="e">
        <f>XAP1252+XAP1278+XAP1309+XAP1325+XAP1347+XAP1379+XAP1395+XAP1416+XAP1436+XAP1486+#REF!+XAP1502+#REF!+#REF!+#REF!</f>
        <v>#REF!</v>
      </c>
      <c r="XAQ1219" s="241" t="s">
        <v>38</v>
      </c>
      <c r="XAR1219" s="242" t="s">
        <v>25</v>
      </c>
      <c r="XAS1219" s="243">
        <v>7</v>
      </c>
      <c r="XAT1219" s="243">
        <v>2</v>
      </c>
      <c r="XAU1219" s="244" t="s">
        <v>236</v>
      </c>
      <c r="XAV1219" s="245">
        <v>119</v>
      </c>
      <c r="XAW1219" s="246">
        <v>213</v>
      </c>
      <c r="XAX1219" s="247" t="e">
        <f>XAX1252+XAX1278+XAX1309+XAX1325+XAX1347+XAX1379+XAX1395+XAX1416+XAX1436+XAX1486+#REF!+XAX1502+#REF!+#REF!+#REF!</f>
        <v>#REF!</v>
      </c>
      <c r="XAY1219" s="241" t="s">
        <v>38</v>
      </c>
      <c r="XAZ1219" s="242" t="s">
        <v>25</v>
      </c>
      <c r="XBA1219" s="243">
        <v>7</v>
      </c>
      <c r="XBB1219" s="243">
        <v>2</v>
      </c>
      <c r="XBC1219" s="244" t="s">
        <v>236</v>
      </c>
      <c r="XBD1219" s="245">
        <v>119</v>
      </c>
      <c r="XBE1219" s="246">
        <v>213</v>
      </c>
      <c r="XBF1219" s="247" t="e">
        <f>XBF1252+XBF1278+XBF1309+XBF1325+XBF1347+XBF1379+XBF1395+XBF1416+XBF1436+XBF1486+#REF!+XBF1502+#REF!+#REF!+#REF!</f>
        <v>#REF!</v>
      </c>
      <c r="XBG1219" s="241" t="s">
        <v>38</v>
      </c>
      <c r="XBH1219" s="242" t="s">
        <v>25</v>
      </c>
      <c r="XBI1219" s="243">
        <v>7</v>
      </c>
      <c r="XBJ1219" s="243">
        <v>2</v>
      </c>
      <c r="XBK1219" s="244" t="s">
        <v>236</v>
      </c>
      <c r="XBL1219" s="245">
        <v>119</v>
      </c>
      <c r="XBM1219" s="246">
        <v>213</v>
      </c>
      <c r="XBN1219" s="247" t="e">
        <f>XBN1252+XBN1278+XBN1309+XBN1325+XBN1347+XBN1379+XBN1395+XBN1416+XBN1436+XBN1486+#REF!+XBN1502+#REF!+#REF!+#REF!</f>
        <v>#REF!</v>
      </c>
      <c r="XBO1219" s="241" t="s">
        <v>38</v>
      </c>
      <c r="XBP1219" s="242" t="s">
        <v>25</v>
      </c>
      <c r="XBQ1219" s="243">
        <v>7</v>
      </c>
      <c r="XBR1219" s="243">
        <v>2</v>
      </c>
      <c r="XBS1219" s="244" t="s">
        <v>236</v>
      </c>
      <c r="XBT1219" s="245">
        <v>119</v>
      </c>
      <c r="XBU1219" s="246">
        <v>213</v>
      </c>
      <c r="XBV1219" s="247" t="e">
        <f>XBV1252+XBV1278+XBV1309+XBV1325+XBV1347+XBV1379+XBV1395+XBV1416+XBV1436+XBV1486+#REF!+XBV1502+#REF!+#REF!+#REF!</f>
        <v>#REF!</v>
      </c>
      <c r="XBW1219" s="241" t="s">
        <v>38</v>
      </c>
      <c r="XBX1219" s="242" t="s">
        <v>25</v>
      </c>
      <c r="XBY1219" s="243">
        <v>7</v>
      </c>
      <c r="XBZ1219" s="243">
        <v>2</v>
      </c>
      <c r="XCA1219" s="244" t="s">
        <v>236</v>
      </c>
      <c r="XCB1219" s="245">
        <v>119</v>
      </c>
      <c r="XCC1219" s="246">
        <v>213</v>
      </c>
      <c r="XCD1219" s="247" t="e">
        <f>XCD1252+XCD1278+XCD1309+XCD1325+XCD1347+XCD1379+XCD1395+XCD1416+XCD1436+XCD1486+#REF!+XCD1502+#REF!+#REF!+#REF!</f>
        <v>#REF!</v>
      </c>
      <c r="XCE1219" s="241" t="s">
        <v>38</v>
      </c>
      <c r="XCF1219" s="242" t="s">
        <v>25</v>
      </c>
      <c r="XCG1219" s="243">
        <v>7</v>
      </c>
      <c r="XCH1219" s="243">
        <v>2</v>
      </c>
      <c r="XCI1219" s="244" t="s">
        <v>236</v>
      </c>
      <c r="XCJ1219" s="245">
        <v>119</v>
      </c>
      <c r="XCK1219" s="246">
        <v>213</v>
      </c>
      <c r="XCL1219" s="247" t="e">
        <f>XCL1252+XCL1278+XCL1309+XCL1325+XCL1347+XCL1379+XCL1395+XCL1416+XCL1436+XCL1486+#REF!+XCL1502+#REF!+#REF!+#REF!</f>
        <v>#REF!</v>
      </c>
      <c r="XCM1219" s="241" t="s">
        <v>38</v>
      </c>
      <c r="XCN1219" s="242" t="s">
        <v>25</v>
      </c>
      <c r="XCO1219" s="243">
        <v>7</v>
      </c>
      <c r="XCP1219" s="243">
        <v>2</v>
      </c>
      <c r="XCQ1219" s="244" t="s">
        <v>236</v>
      </c>
      <c r="XCR1219" s="245">
        <v>119</v>
      </c>
      <c r="XCS1219" s="246">
        <v>213</v>
      </c>
      <c r="XCT1219" s="247" t="e">
        <f>XCT1252+XCT1278+XCT1309+XCT1325+XCT1347+XCT1379+XCT1395+XCT1416+XCT1436+XCT1486+#REF!+XCT1502+#REF!+#REF!+#REF!</f>
        <v>#REF!</v>
      </c>
      <c r="XCU1219" s="241" t="s">
        <v>38</v>
      </c>
      <c r="XCV1219" s="242" t="s">
        <v>25</v>
      </c>
      <c r="XCW1219" s="243">
        <v>7</v>
      </c>
      <c r="XCX1219" s="243">
        <v>2</v>
      </c>
      <c r="XCY1219" s="244" t="s">
        <v>236</v>
      </c>
      <c r="XCZ1219" s="245">
        <v>119</v>
      </c>
      <c r="XDA1219" s="246">
        <v>213</v>
      </c>
      <c r="XDB1219" s="247" t="e">
        <f>XDB1252+XDB1278+XDB1309+XDB1325+XDB1347+XDB1379+XDB1395+XDB1416+XDB1436+XDB1486+#REF!+XDB1502+#REF!+#REF!+#REF!</f>
        <v>#REF!</v>
      </c>
      <c r="XDC1219" s="241" t="s">
        <v>38</v>
      </c>
      <c r="XDD1219" s="242" t="s">
        <v>25</v>
      </c>
      <c r="XDE1219" s="243">
        <v>7</v>
      </c>
      <c r="XDF1219" s="243">
        <v>2</v>
      </c>
      <c r="XDG1219" s="244" t="s">
        <v>236</v>
      </c>
      <c r="XDH1219" s="245">
        <v>119</v>
      </c>
      <c r="XDI1219" s="246">
        <v>213</v>
      </c>
      <c r="XDJ1219" s="247" t="e">
        <f>XDJ1252+XDJ1278+XDJ1309+XDJ1325+XDJ1347+XDJ1379+XDJ1395+XDJ1416+XDJ1436+XDJ1486+#REF!+XDJ1502+#REF!+#REF!+#REF!</f>
        <v>#REF!</v>
      </c>
    </row>
    <row r="1220" spans="1:16338" ht="15" x14ac:dyDescent="0.25">
      <c r="A1220" s="236" t="s">
        <v>28</v>
      </c>
      <c r="B1220" s="237" t="s">
        <v>25</v>
      </c>
      <c r="C1220" s="238">
        <v>7</v>
      </c>
      <c r="D1220" s="238">
        <v>2</v>
      </c>
      <c r="E1220" s="802" t="s">
        <v>529</v>
      </c>
      <c r="F1220" s="240">
        <v>0</v>
      </c>
      <c r="G1220" s="240">
        <v>210</v>
      </c>
      <c r="H1220" s="235">
        <f>H1221+H1222</f>
        <v>43128.492000000006</v>
      </c>
      <c r="I1220" s="235">
        <f>I1221+I1222</f>
        <v>43128.492000000006</v>
      </c>
      <c r="J1220" s="1191">
        <f t="shared" ref="J1220" si="156">J1221+J1222</f>
        <v>0</v>
      </c>
    </row>
    <row r="1221" spans="1:16338" ht="15" x14ac:dyDescent="0.25">
      <c r="A1221" s="241" t="s">
        <v>29</v>
      </c>
      <c r="B1221" s="242" t="s">
        <v>25</v>
      </c>
      <c r="C1221" s="243">
        <v>7</v>
      </c>
      <c r="D1221" s="243">
        <v>2</v>
      </c>
      <c r="E1221" s="803" t="s">
        <v>529</v>
      </c>
      <c r="F1221" s="245">
        <v>111</v>
      </c>
      <c r="G1221" s="246">
        <v>211</v>
      </c>
      <c r="H1221" s="247">
        <f t="shared" ref="H1221:I1221" si="157">H1243+H1265+H1287+H1309+H1321+H1333+H1345+H1357+H1369+H1391+H1403+H1415+H1426+H1437+H1448</f>
        <v>33124.802000000003</v>
      </c>
      <c r="I1221" s="247">
        <f t="shared" si="157"/>
        <v>33124.802000000003</v>
      </c>
      <c r="J1221" s="1208">
        <f>J1243+J1265+J1287+J1309+J1321+J1333+J1345+J1357+J1369+J1391+J1403+J1415+J1426+J1437+J1448</f>
        <v>0</v>
      </c>
    </row>
    <row r="1222" spans="1:16338" s="11" customFormat="1" ht="15.75" thickBot="1" x14ac:dyDescent="0.3">
      <c r="A1222" s="252" t="s">
        <v>38</v>
      </c>
      <c r="B1222" s="248" t="s">
        <v>25</v>
      </c>
      <c r="C1222" s="249">
        <v>7</v>
      </c>
      <c r="D1222" s="249">
        <v>2</v>
      </c>
      <c r="E1222" s="804" t="s">
        <v>529</v>
      </c>
      <c r="F1222" s="250">
        <v>119</v>
      </c>
      <c r="G1222" s="251">
        <v>213</v>
      </c>
      <c r="H1222" s="1209">
        <f t="shared" ref="H1222:I1222" si="158">H1244+H1266+H1288+H1310+H1322+H1334+H1346+H1358+H1370+H1392+H1404+H1416+H1427+H1438+H1449</f>
        <v>10003.690000000002</v>
      </c>
      <c r="I1222" s="1209">
        <f t="shared" si="158"/>
        <v>10003.690000000002</v>
      </c>
      <c r="J1222" s="1210">
        <f>J1244+J1266+J1288+J1310+J1322+J1334+J1346+J1358+J1370+J1392+J1404+J1416+J1427+J1438+J1449</f>
        <v>0</v>
      </c>
    </row>
    <row r="1223" spans="1:16338" s="11" customFormat="1" ht="16.5" thickBot="1" x14ac:dyDescent="0.3">
      <c r="A1223" s="1274" t="s">
        <v>471</v>
      </c>
      <c r="B1223" s="1275"/>
      <c r="C1223" s="1275"/>
      <c r="D1223" s="1275"/>
      <c r="E1223" s="1275"/>
      <c r="F1223" s="1275"/>
      <c r="G1223" s="1276"/>
      <c r="H1223" s="1211">
        <f>H1224</f>
        <v>595.33699999999999</v>
      </c>
      <c r="I1223" s="1211">
        <f>I1224</f>
        <v>595.33699999999999</v>
      </c>
      <c r="J1223" s="1212">
        <f t="shared" ref="J1223" si="159">J1224</f>
        <v>0</v>
      </c>
    </row>
    <row r="1224" spans="1:16338" s="15" customFormat="1" ht="14.25" x14ac:dyDescent="0.2">
      <c r="A1224" s="236" t="s">
        <v>28</v>
      </c>
      <c r="B1224" s="120" t="s">
        <v>25</v>
      </c>
      <c r="C1224" s="73">
        <v>7</v>
      </c>
      <c r="D1224" s="73">
        <v>9</v>
      </c>
      <c r="E1224" s="121">
        <v>0</v>
      </c>
      <c r="F1224" s="74">
        <v>0</v>
      </c>
      <c r="G1224" s="74"/>
      <c r="H1224" s="994">
        <f t="shared" ref="H1224" si="160">H1225+H1226+H1227+H1228</f>
        <v>595.33699999999999</v>
      </c>
      <c r="I1224" s="994">
        <f t="shared" ref="I1224:J1224" si="161">I1225+I1226+I1227+I1228</f>
        <v>595.33699999999999</v>
      </c>
      <c r="J1224" s="995">
        <f t="shared" si="161"/>
        <v>0</v>
      </c>
    </row>
    <row r="1225" spans="1:16338" s="15" customFormat="1" ht="15" x14ac:dyDescent="0.25">
      <c r="A1225" s="520" t="s">
        <v>472</v>
      </c>
      <c r="B1225" s="130" t="s">
        <v>25</v>
      </c>
      <c r="C1225" s="51">
        <v>7</v>
      </c>
      <c r="D1225" s="51">
        <v>2</v>
      </c>
      <c r="E1225" s="805" t="s">
        <v>548</v>
      </c>
      <c r="F1225" s="52">
        <v>111</v>
      </c>
      <c r="G1225" s="521">
        <v>211</v>
      </c>
      <c r="H1225" s="1213">
        <f t="shared" ref="H1225:I1227" si="162">H1247+H1269+H1291+H1373</f>
        <v>0</v>
      </c>
      <c r="I1225" s="1213">
        <f t="shared" si="162"/>
        <v>0</v>
      </c>
      <c r="J1225" s="1214">
        <f>J1247+J1269+J1291+J1373</f>
        <v>0</v>
      </c>
    </row>
    <row r="1226" spans="1:16338" s="15" customFormat="1" ht="15" x14ac:dyDescent="0.25">
      <c r="A1226" s="522" t="s">
        <v>473</v>
      </c>
      <c r="B1226" s="523" t="s">
        <v>25</v>
      </c>
      <c r="C1226" s="524">
        <v>7</v>
      </c>
      <c r="D1226" s="524">
        <v>2</v>
      </c>
      <c r="E1226" s="806" t="s">
        <v>548</v>
      </c>
      <c r="F1226" s="525">
        <v>119</v>
      </c>
      <c r="G1226" s="526">
        <v>213</v>
      </c>
      <c r="H1226" s="1213">
        <f t="shared" ref="H1226:I1228" si="163">H1248+H1270+H1292+H1374</f>
        <v>0</v>
      </c>
      <c r="I1226" s="1213">
        <f t="shared" si="163"/>
        <v>0</v>
      </c>
      <c r="J1226" s="1214">
        <f>J1248+J1270+J1292+J1374</f>
        <v>0</v>
      </c>
    </row>
    <row r="1227" spans="1:16338" s="15" customFormat="1" ht="15" x14ac:dyDescent="0.25">
      <c r="A1227" s="520" t="s">
        <v>472</v>
      </c>
      <c r="B1227" s="130" t="s">
        <v>25</v>
      </c>
      <c r="C1227" s="51">
        <v>7</v>
      </c>
      <c r="D1227" s="51">
        <v>9</v>
      </c>
      <c r="E1227" s="805" t="s">
        <v>530</v>
      </c>
      <c r="F1227" s="52">
        <v>111</v>
      </c>
      <c r="G1227" s="521">
        <v>211</v>
      </c>
      <c r="H1227" s="1213">
        <f t="shared" si="162"/>
        <v>457.24799999999999</v>
      </c>
      <c r="I1227" s="1213">
        <f t="shared" si="162"/>
        <v>457.24799999999999</v>
      </c>
      <c r="J1227" s="1214">
        <f>J1249+J1271+J1293+J1375</f>
        <v>0</v>
      </c>
    </row>
    <row r="1228" spans="1:16338" s="15" customFormat="1" ht="15.75" thickBot="1" x14ac:dyDescent="0.3">
      <c r="A1228" s="522" t="s">
        <v>473</v>
      </c>
      <c r="B1228" s="523" t="s">
        <v>25</v>
      </c>
      <c r="C1228" s="524">
        <v>7</v>
      </c>
      <c r="D1228" s="524">
        <v>9</v>
      </c>
      <c r="E1228" s="806" t="s">
        <v>530</v>
      </c>
      <c r="F1228" s="525">
        <v>119</v>
      </c>
      <c r="G1228" s="526">
        <v>213</v>
      </c>
      <c r="H1228" s="1213">
        <f t="shared" si="163"/>
        <v>138.089</v>
      </c>
      <c r="I1228" s="1213">
        <f t="shared" si="163"/>
        <v>138.089</v>
      </c>
      <c r="J1228" s="1214">
        <f>J1250+J1272+J1294+J1376</f>
        <v>0</v>
      </c>
    </row>
    <row r="1229" spans="1:16338" s="15" customFormat="1" ht="48" thickBot="1" x14ac:dyDescent="0.3">
      <c r="A1229" s="681" t="s">
        <v>531</v>
      </c>
      <c r="B1229" s="432" t="s">
        <v>25</v>
      </c>
      <c r="C1229" s="433">
        <v>7</v>
      </c>
      <c r="D1229" s="433">
        <v>9</v>
      </c>
      <c r="E1229" s="434" t="s">
        <v>532</v>
      </c>
      <c r="F1229" s="435">
        <v>0</v>
      </c>
      <c r="G1229" s="436"/>
      <c r="H1229" s="1211">
        <f>H1230</f>
        <v>321.85399999999998</v>
      </c>
      <c r="I1229" s="1211">
        <f>I1230</f>
        <v>0</v>
      </c>
      <c r="J1229" s="1212">
        <f t="shared" ref="J1229" si="164">J1230</f>
        <v>-321.85399999999998</v>
      </c>
    </row>
    <row r="1230" spans="1:16338" ht="14.25" customHeight="1" x14ac:dyDescent="0.2">
      <c r="A1230" s="236" t="s">
        <v>28</v>
      </c>
      <c r="B1230" s="120" t="s">
        <v>25</v>
      </c>
      <c r="C1230" s="73">
        <v>7</v>
      </c>
      <c r="D1230" s="73">
        <v>9</v>
      </c>
      <c r="E1230" s="121" t="s">
        <v>532</v>
      </c>
      <c r="F1230" s="74">
        <v>0</v>
      </c>
      <c r="G1230" s="74"/>
      <c r="H1230" s="994">
        <f>H1231+H1232</f>
        <v>321.85399999999998</v>
      </c>
      <c r="I1230" s="994">
        <f>I1231+I1232</f>
        <v>0</v>
      </c>
      <c r="J1230" s="995">
        <f t="shared" ref="J1230" si="165">J1231+J1232</f>
        <v>-321.85399999999998</v>
      </c>
    </row>
    <row r="1231" spans="1:16338" ht="15.75" customHeight="1" x14ac:dyDescent="0.25">
      <c r="A1231" s="520" t="s">
        <v>533</v>
      </c>
      <c r="B1231" s="130" t="s">
        <v>25</v>
      </c>
      <c r="C1231" s="51">
        <v>7</v>
      </c>
      <c r="D1231" s="51">
        <v>9</v>
      </c>
      <c r="E1231" s="805" t="s">
        <v>532</v>
      </c>
      <c r="F1231" s="52">
        <v>111</v>
      </c>
      <c r="G1231" s="521">
        <v>211</v>
      </c>
      <c r="H1231" s="1213">
        <f>H1253+H1275+H1297+H1379</f>
        <v>247.2</v>
      </c>
      <c r="I1231" s="1215">
        <f>I1253+I1275+I1297+I1379</f>
        <v>0</v>
      </c>
      <c r="J1231" s="1214">
        <f t="shared" ref="J1231" si="166">J1253+J1275+J1297+J1379</f>
        <v>-247.2</v>
      </c>
    </row>
    <row r="1232" spans="1:16338" ht="15.75" customHeight="1" thickBot="1" x14ac:dyDescent="0.3">
      <c r="A1232" s="522" t="s">
        <v>534</v>
      </c>
      <c r="B1232" s="523" t="s">
        <v>25</v>
      </c>
      <c r="C1232" s="524">
        <v>7</v>
      </c>
      <c r="D1232" s="524">
        <v>9</v>
      </c>
      <c r="E1232" s="807" t="s">
        <v>532</v>
      </c>
      <c r="F1232" s="525">
        <v>119</v>
      </c>
      <c r="G1232" s="526">
        <v>213</v>
      </c>
      <c r="H1232" s="1213">
        <f>H1254+H1276+H1298+H1380</f>
        <v>74.653999999999996</v>
      </c>
      <c r="I1232" s="1215">
        <f>I1254+I1276+I1298+I1380</f>
        <v>0</v>
      </c>
      <c r="J1232" s="1214">
        <f t="shared" ref="J1232" si="167">J1254+J1276+J1298+J1380</f>
        <v>-74.653999999999996</v>
      </c>
    </row>
    <row r="1233" spans="1:16338" ht="15.75" customHeight="1" thickBot="1" x14ac:dyDescent="0.25">
      <c r="A1233" s="426" t="s">
        <v>124</v>
      </c>
      <c r="B1233" s="427" t="s">
        <v>25</v>
      </c>
      <c r="C1233" s="428">
        <v>7</v>
      </c>
      <c r="D1233" s="428">
        <v>2</v>
      </c>
      <c r="E1233" s="429">
        <v>0</v>
      </c>
      <c r="F1233" s="430">
        <v>0</v>
      </c>
      <c r="G1233" s="430"/>
      <c r="H1233" s="908">
        <f>H1234+H1241+H1245+H1251</f>
        <v>41659.580999999998</v>
      </c>
      <c r="I1233" s="908">
        <f>I1234+I1241+I1245+I1251</f>
        <v>41579.116999999998</v>
      </c>
      <c r="J1233" s="909">
        <f t="shared" ref="J1233" si="168">J1234+J1241+J1245+J1251</f>
        <v>-80.463999999999999</v>
      </c>
    </row>
    <row r="1234" spans="1:16338" ht="15.75" customHeight="1" x14ac:dyDescent="0.2">
      <c r="A1234" s="72" t="s">
        <v>239</v>
      </c>
      <c r="B1234" s="120" t="s">
        <v>25</v>
      </c>
      <c r="C1234" s="73">
        <v>7</v>
      </c>
      <c r="D1234" s="73">
        <v>2</v>
      </c>
      <c r="E1234" s="121" t="s">
        <v>336</v>
      </c>
      <c r="F1234" s="74">
        <v>0</v>
      </c>
      <c r="G1234" s="74"/>
      <c r="H1234" s="994">
        <f>H1235</f>
        <v>38355.093999999997</v>
      </c>
      <c r="I1234" s="994">
        <f>I1235</f>
        <v>38355.093999999997</v>
      </c>
      <c r="J1234" s="995">
        <f t="shared" ref="J1234" si="169">J1235</f>
        <v>0</v>
      </c>
    </row>
    <row r="1235" spans="1:16338" ht="15.75" customHeight="1" x14ac:dyDescent="0.25">
      <c r="A1235" s="23" t="s">
        <v>125</v>
      </c>
      <c r="B1235" s="46" t="s">
        <v>25</v>
      </c>
      <c r="C1235" s="25">
        <v>7</v>
      </c>
      <c r="D1235" s="25">
        <v>2</v>
      </c>
      <c r="E1235" s="128" t="s">
        <v>336</v>
      </c>
      <c r="F1235" s="27">
        <v>0</v>
      </c>
      <c r="G1235" s="27"/>
      <c r="H1235" s="75">
        <f>H1236+H1240+H1239</f>
        <v>38355.093999999997</v>
      </c>
      <c r="I1235" s="75">
        <f>I1236+I1240+I1239</f>
        <v>38355.093999999997</v>
      </c>
      <c r="J1235" s="976">
        <f t="shared" ref="J1235" si="170">J1236+J1240+J1239</f>
        <v>0</v>
      </c>
    </row>
    <row r="1236" spans="1:16338" ht="15.75" customHeight="1" x14ac:dyDescent="0.25">
      <c r="A1236" s="23" t="s">
        <v>28</v>
      </c>
      <c r="B1236" s="46" t="s">
        <v>25</v>
      </c>
      <c r="C1236" s="25">
        <v>7</v>
      </c>
      <c r="D1236" s="25">
        <v>2</v>
      </c>
      <c r="E1236" s="128" t="s">
        <v>336</v>
      </c>
      <c r="F1236" s="27">
        <v>0</v>
      </c>
      <c r="G1236" s="27">
        <v>210</v>
      </c>
      <c r="H1236" s="75">
        <f>H1237+H1238</f>
        <v>37830.843999999997</v>
      </c>
      <c r="I1236" s="75">
        <f>I1237+I1238</f>
        <v>37830.843999999997</v>
      </c>
      <c r="J1236" s="976">
        <f t="shared" ref="J1236" si="171">J1237+J1238</f>
        <v>0</v>
      </c>
    </row>
    <row r="1237" spans="1:16338" ht="15.75" customHeight="1" x14ac:dyDescent="0.25">
      <c r="A1237" s="109" t="s">
        <v>29</v>
      </c>
      <c r="B1237" s="54" t="s">
        <v>25</v>
      </c>
      <c r="C1237" s="30">
        <v>7</v>
      </c>
      <c r="D1237" s="30">
        <v>2</v>
      </c>
      <c r="E1237" s="122" t="s">
        <v>336</v>
      </c>
      <c r="F1237" s="32">
        <v>111</v>
      </c>
      <c r="G1237" s="110">
        <v>211</v>
      </c>
      <c r="H1237" s="147">
        <v>29055.948</v>
      </c>
      <c r="I1237" s="147">
        <v>29055.948</v>
      </c>
      <c r="J1237" s="1118">
        <f t="shared" ref="J1237:J1240" si="172">I1237-H1237</f>
        <v>0</v>
      </c>
    </row>
    <row r="1238" spans="1:16338" ht="12.75" customHeight="1" x14ac:dyDescent="0.25">
      <c r="A1238" s="109" t="s">
        <v>38</v>
      </c>
      <c r="B1238" s="54" t="s">
        <v>25</v>
      </c>
      <c r="C1238" s="30">
        <v>7</v>
      </c>
      <c r="D1238" s="30">
        <v>2</v>
      </c>
      <c r="E1238" s="122" t="s">
        <v>336</v>
      </c>
      <c r="F1238" s="32">
        <v>119</v>
      </c>
      <c r="G1238" s="110">
        <v>213</v>
      </c>
      <c r="H1238" s="147">
        <v>8774.8960000000006</v>
      </c>
      <c r="I1238" s="147">
        <v>8774.8960000000006</v>
      </c>
      <c r="J1238" s="1118">
        <f t="shared" si="172"/>
        <v>0</v>
      </c>
      <c r="K1238" s="236"/>
      <c r="L1238" s="253"/>
      <c r="M1238" s="197"/>
      <c r="N1238" s="197"/>
      <c r="O1238" s="198"/>
      <c r="P1238" s="199"/>
      <c r="Q1238" s="199"/>
      <c r="R1238" s="254"/>
      <c r="S1238" s="236"/>
      <c r="T1238" s="253"/>
      <c r="U1238" s="197"/>
      <c r="V1238" s="197"/>
      <c r="W1238" s="198"/>
      <c r="X1238" s="199"/>
      <c r="Y1238" s="199"/>
      <c r="Z1238" s="254"/>
      <c r="AA1238" s="236"/>
      <c r="AB1238" s="253"/>
      <c r="AC1238" s="197"/>
      <c r="AD1238" s="197"/>
      <c r="AE1238" s="198"/>
      <c r="AF1238" s="199"/>
      <c r="AG1238" s="199"/>
      <c r="AH1238" s="254"/>
      <c r="AI1238" s="236"/>
      <c r="AJ1238" s="253"/>
      <c r="AK1238" s="197"/>
      <c r="AL1238" s="197"/>
      <c r="AM1238" s="198"/>
      <c r="AN1238" s="199"/>
      <c r="AO1238" s="199"/>
      <c r="AP1238" s="254"/>
      <c r="AQ1238" s="236"/>
      <c r="AR1238" s="253"/>
      <c r="AS1238" s="197"/>
      <c r="AT1238" s="197"/>
      <c r="AU1238" s="198"/>
      <c r="AV1238" s="199"/>
      <c r="AW1238" s="199"/>
      <c r="AX1238" s="254"/>
      <c r="AY1238" s="236"/>
      <c r="AZ1238" s="253"/>
      <c r="BA1238" s="197"/>
      <c r="BB1238" s="197"/>
      <c r="BC1238" s="198"/>
      <c r="BD1238" s="199"/>
      <c r="BE1238" s="199"/>
      <c r="BF1238" s="254"/>
      <c r="BG1238" s="236"/>
      <c r="BH1238" s="253"/>
      <c r="BI1238" s="197"/>
      <c r="BJ1238" s="197"/>
      <c r="BK1238" s="198"/>
      <c r="BL1238" s="199"/>
      <c r="BM1238" s="199"/>
      <c r="BN1238" s="254"/>
      <c r="BO1238" s="236"/>
      <c r="BP1238" s="253"/>
      <c r="BQ1238" s="197"/>
      <c r="BR1238" s="197"/>
      <c r="BS1238" s="198"/>
      <c r="BT1238" s="199"/>
      <c r="BU1238" s="199"/>
      <c r="BV1238" s="254"/>
      <c r="BW1238" s="236"/>
      <c r="BX1238" s="253"/>
      <c r="BY1238" s="197"/>
      <c r="BZ1238" s="197"/>
      <c r="CA1238" s="198"/>
      <c r="CB1238" s="199"/>
      <c r="CC1238" s="199"/>
      <c r="CD1238" s="254"/>
      <c r="CE1238" s="236"/>
      <c r="CF1238" s="253"/>
      <c r="CG1238" s="197"/>
      <c r="CH1238" s="197"/>
      <c r="CI1238" s="198"/>
      <c r="CJ1238" s="199"/>
      <c r="CK1238" s="199"/>
      <c r="CL1238" s="254"/>
      <c r="CM1238" s="236"/>
      <c r="CN1238" s="253"/>
      <c r="CO1238" s="197"/>
      <c r="CP1238" s="197"/>
      <c r="CQ1238" s="198"/>
      <c r="CR1238" s="199"/>
      <c r="CS1238" s="199"/>
      <c r="CT1238" s="254"/>
      <c r="CU1238" s="236"/>
      <c r="CV1238" s="253"/>
      <c r="CW1238" s="197"/>
      <c r="CX1238" s="197"/>
      <c r="CY1238" s="198"/>
      <c r="CZ1238" s="199"/>
      <c r="DA1238" s="199"/>
      <c r="DB1238" s="254"/>
      <c r="DC1238" s="236"/>
      <c r="DD1238" s="253"/>
      <c r="DE1238" s="197"/>
      <c r="DF1238" s="197"/>
      <c r="DG1238" s="198"/>
      <c r="DH1238" s="199"/>
      <c r="DI1238" s="199"/>
      <c r="DJ1238" s="254"/>
      <c r="DK1238" s="236"/>
      <c r="DL1238" s="253"/>
      <c r="DM1238" s="197"/>
      <c r="DN1238" s="197"/>
      <c r="DO1238" s="198"/>
      <c r="DP1238" s="199"/>
      <c r="DQ1238" s="199"/>
      <c r="DR1238" s="254"/>
      <c r="DS1238" s="236"/>
      <c r="DT1238" s="253"/>
      <c r="DU1238" s="197"/>
      <c r="DV1238" s="197"/>
      <c r="DW1238" s="198"/>
      <c r="DX1238" s="199"/>
      <c r="DY1238" s="199"/>
      <c r="DZ1238" s="254"/>
      <c r="EA1238" s="236"/>
      <c r="EB1238" s="253"/>
      <c r="EC1238" s="197"/>
      <c r="ED1238" s="197"/>
      <c r="EE1238" s="198"/>
      <c r="EF1238" s="199"/>
      <c r="EG1238" s="199"/>
      <c r="EH1238" s="254"/>
      <c r="EI1238" s="236"/>
      <c r="EJ1238" s="253"/>
      <c r="EK1238" s="197"/>
      <c r="EL1238" s="197"/>
      <c r="EM1238" s="198"/>
      <c r="EN1238" s="199"/>
      <c r="EO1238" s="199"/>
      <c r="EP1238" s="254"/>
      <c r="EQ1238" s="236"/>
      <c r="ER1238" s="253"/>
      <c r="ES1238" s="197"/>
      <c r="ET1238" s="197"/>
      <c r="EU1238" s="198"/>
      <c r="EV1238" s="199"/>
      <c r="EW1238" s="199"/>
      <c r="EX1238" s="254"/>
      <c r="EY1238" s="236"/>
      <c r="EZ1238" s="253"/>
      <c r="FA1238" s="197"/>
      <c r="FB1238" s="197"/>
      <c r="FC1238" s="198"/>
      <c r="FD1238" s="199"/>
      <c r="FE1238" s="199"/>
      <c r="FF1238" s="254"/>
      <c r="FG1238" s="236"/>
      <c r="FH1238" s="253"/>
      <c r="FI1238" s="197"/>
      <c r="FJ1238" s="197"/>
      <c r="FK1238" s="198"/>
      <c r="FL1238" s="199"/>
      <c r="FM1238" s="199"/>
      <c r="FN1238" s="254"/>
      <c r="FO1238" s="236"/>
      <c r="FP1238" s="253"/>
      <c r="FQ1238" s="197"/>
      <c r="FR1238" s="197"/>
      <c r="FS1238" s="198"/>
      <c r="FT1238" s="199"/>
      <c r="FU1238" s="199"/>
      <c r="FV1238" s="254"/>
      <c r="FW1238" s="236"/>
      <c r="FX1238" s="253"/>
      <c r="FY1238" s="197"/>
      <c r="FZ1238" s="197"/>
      <c r="GA1238" s="198"/>
      <c r="GB1238" s="199"/>
      <c r="GC1238" s="199"/>
      <c r="GD1238" s="254"/>
      <c r="GE1238" s="236"/>
      <c r="GF1238" s="253"/>
      <c r="GG1238" s="197"/>
      <c r="GH1238" s="197"/>
      <c r="GI1238" s="198"/>
      <c r="GJ1238" s="199"/>
      <c r="GK1238" s="199"/>
      <c r="GL1238" s="254"/>
      <c r="GM1238" s="236"/>
      <c r="GN1238" s="253"/>
      <c r="GO1238" s="197"/>
      <c r="GP1238" s="197"/>
      <c r="GQ1238" s="198"/>
      <c r="GR1238" s="199"/>
      <c r="GS1238" s="199"/>
      <c r="GT1238" s="254"/>
      <c r="GU1238" s="236"/>
      <c r="GV1238" s="253"/>
      <c r="GW1238" s="197"/>
      <c r="GX1238" s="197"/>
      <c r="GY1238" s="198"/>
      <c r="GZ1238" s="199"/>
      <c r="HA1238" s="199"/>
      <c r="HB1238" s="254"/>
      <c r="HC1238" s="236"/>
      <c r="HD1238" s="253"/>
      <c r="HE1238" s="197"/>
      <c r="HF1238" s="197"/>
      <c r="HG1238" s="198"/>
      <c r="HH1238" s="199"/>
      <c r="HI1238" s="199"/>
      <c r="HJ1238" s="254"/>
      <c r="HK1238" s="236"/>
      <c r="HL1238" s="253"/>
      <c r="HM1238" s="197"/>
      <c r="HN1238" s="197"/>
      <c r="HO1238" s="198"/>
      <c r="HP1238" s="199"/>
      <c r="HQ1238" s="199"/>
      <c r="HR1238" s="254"/>
      <c r="HS1238" s="236"/>
      <c r="HT1238" s="253"/>
      <c r="HU1238" s="197"/>
      <c r="HV1238" s="197"/>
      <c r="HW1238" s="198"/>
      <c r="HX1238" s="199"/>
      <c r="HY1238" s="199"/>
      <c r="HZ1238" s="254"/>
      <c r="IA1238" s="236"/>
      <c r="IB1238" s="253"/>
      <c r="IC1238" s="197"/>
      <c r="ID1238" s="197"/>
      <c r="IE1238" s="198"/>
      <c r="IF1238" s="199"/>
      <c r="IG1238" s="199"/>
      <c r="IH1238" s="254"/>
      <c r="II1238" s="236"/>
      <c r="IJ1238" s="253"/>
      <c r="IK1238" s="197"/>
      <c r="IL1238" s="197"/>
      <c r="IM1238" s="198"/>
      <c r="IN1238" s="199"/>
      <c r="IO1238" s="199"/>
      <c r="IP1238" s="254"/>
      <c r="IQ1238" s="236"/>
      <c r="IR1238" s="253"/>
      <c r="IS1238" s="197"/>
      <c r="IT1238" s="197"/>
      <c r="IU1238" s="198"/>
      <c r="IV1238" s="199"/>
      <c r="IW1238" s="199"/>
      <c r="IX1238" s="254"/>
      <c r="IY1238" s="236"/>
      <c r="IZ1238" s="253"/>
      <c r="JA1238" s="197"/>
      <c r="JB1238" s="197"/>
      <c r="JC1238" s="198"/>
      <c r="JD1238" s="199"/>
      <c r="JE1238" s="199"/>
      <c r="JF1238" s="254"/>
      <c r="JG1238" s="236"/>
      <c r="JH1238" s="253"/>
      <c r="JI1238" s="197"/>
      <c r="JJ1238" s="197"/>
      <c r="JK1238" s="198"/>
      <c r="JL1238" s="199"/>
      <c r="JM1238" s="199"/>
      <c r="JN1238" s="254"/>
      <c r="JO1238" s="236"/>
      <c r="JP1238" s="253"/>
      <c r="JQ1238" s="197"/>
      <c r="JR1238" s="197"/>
      <c r="JS1238" s="198"/>
      <c r="JT1238" s="199"/>
      <c r="JU1238" s="199"/>
      <c r="JV1238" s="254"/>
      <c r="JW1238" s="236"/>
      <c r="JX1238" s="253"/>
      <c r="JY1238" s="197"/>
      <c r="JZ1238" s="197"/>
      <c r="KA1238" s="198"/>
      <c r="KB1238" s="199"/>
      <c r="KC1238" s="199"/>
      <c r="KD1238" s="254"/>
      <c r="KE1238" s="236"/>
      <c r="KF1238" s="253"/>
      <c r="KG1238" s="197"/>
      <c r="KH1238" s="197"/>
      <c r="KI1238" s="198"/>
      <c r="KJ1238" s="199"/>
      <c r="KK1238" s="199"/>
      <c r="KL1238" s="254"/>
      <c r="KM1238" s="236"/>
      <c r="KN1238" s="253"/>
      <c r="KO1238" s="197"/>
      <c r="KP1238" s="197"/>
      <c r="KQ1238" s="198"/>
      <c r="KR1238" s="199"/>
      <c r="KS1238" s="199"/>
      <c r="KT1238" s="254"/>
      <c r="KU1238" s="236"/>
      <c r="KV1238" s="253"/>
      <c r="KW1238" s="197"/>
      <c r="KX1238" s="197"/>
      <c r="KY1238" s="198"/>
      <c r="KZ1238" s="199"/>
      <c r="LA1238" s="199"/>
      <c r="LB1238" s="254"/>
      <c r="LC1238" s="236"/>
      <c r="LD1238" s="253"/>
      <c r="LE1238" s="197"/>
      <c r="LF1238" s="197"/>
      <c r="LG1238" s="198"/>
      <c r="LH1238" s="199"/>
      <c r="LI1238" s="199"/>
      <c r="LJ1238" s="254"/>
      <c r="LK1238" s="236"/>
      <c r="LL1238" s="253"/>
      <c r="LM1238" s="197"/>
      <c r="LN1238" s="197"/>
      <c r="LO1238" s="198"/>
      <c r="LP1238" s="199"/>
      <c r="LQ1238" s="199"/>
      <c r="LR1238" s="254"/>
      <c r="LS1238" s="236"/>
      <c r="LT1238" s="253"/>
      <c r="LU1238" s="197"/>
      <c r="LV1238" s="197"/>
      <c r="LW1238" s="198"/>
      <c r="LX1238" s="199"/>
      <c r="LY1238" s="199"/>
      <c r="LZ1238" s="254"/>
      <c r="MA1238" s="236"/>
      <c r="MB1238" s="253"/>
      <c r="MC1238" s="197"/>
      <c r="MD1238" s="197"/>
      <c r="ME1238" s="198"/>
      <c r="MF1238" s="199"/>
      <c r="MG1238" s="199"/>
      <c r="MH1238" s="254"/>
      <c r="MI1238" s="236"/>
      <c r="MJ1238" s="253"/>
      <c r="MK1238" s="197"/>
      <c r="ML1238" s="197"/>
      <c r="MM1238" s="198"/>
      <c r="MN1238" s="199"/>
      <c r="MO1238" s="199"/>
      <c r="MP1238" s="254"/>
      <c r="MQ1238" s="236"/>
      <c r="MR1238" s="253"/>
      <c r="MS1238" s="197"/>
      <c r="MT1238" s="197"/>
      <c r="MU1238" s="198"/>
      <c r="MV1238" s="199"/>
      <c r="MW1238" s="199"/>
      <c r="MX1238" s="254"/>
      <c r="MY1238" s="236"/>
      <c r="MZ1238" s="253"/>
      <c r="NA1238" s="197"/>
      <c r="NB1238" s="197"/>
      <c r="NC1238" s="198"/>
      <c r="ND1238" s="199"/>
      <c r="NE1238" s="199"/>
      <c r="NF1238" s="254"/>
      <c r="NG1238" s="236"/>
      <c r="NH1238" s="253"/>
      <c r="NI1238" s="197"/>
      <c r="NJ1238" s="197"/>
      <c r="NK1238" s="198"/>
      <c r="NL1238" s="199"/>
      <c r="NM1238" s="199"/>
      <c r="NN1238" s="254"/>
      <c r="NO1238" s="236"/>
      <c r="NP1238" s="253"/>
      <c r="NQ1238" s="197"/>
      <c r="NR1238" s="197"/>
      <c r="NS1238" s="198"/>
      <c r="NT1238" s="199"/>
      <c r="NU1238" s="199"/>
      <c r="NV1238" s="254"/>
      <c r="NW1238" s="236"/>
      <c r="NX1238" s="253"/>
      <c r="NY1238" s="197"/>
      <c r="NZ1238" s="197"/>
      <c r="OA1238" s="198"/>
      <c r="OB1238" s="199"/>
      <c r="OC1238" s="199"/>
      <c r="OD1238" s="254"/>
      <c r="OE1238" s="236"/>
      <c r="OF1238" s="253"/>
      <c r="OG1238" s="197"/>
      <c r="OH1238" s="197"/>
      <c r="OI1238" s="198"/>
      <c r="OJ1238" s="199"/>
      <c r="OK1238" s="199"/>
      <c r="OL1238" s="254"/>
      <c r="OM1238" s="236"/>
      <c r="ON1238" s="253"/>
      <c r="OO1238" s="197"/>
      <c r="OP1238" s="197"/>
      <c r="OQ1238" s="198"/>
      <c r="OR1238" s="199"/>
      <c r="OS1238" s="199"/>
      <c r="OT1238" s="254"/>
      <c r="OU1238" s="236"/>
      <c r="OV1238" s="253"/>
      <c r="OW1238" s="197"/>
      <c r="OX1238" s="197"/>
      <c r="OY1238" s="198"/>
      <c r="OZ1238" s="199"/>
      <c r="PA1238" s="199"/>
      <c r="PB1238" s="254"/>
      <c r="PC1238" s="236"/>
      <c r="PD1238" s="253"/>
      <c r="PE1238" s="197"/>
      <c r="PF1238" s="197"/>
      <c r="PG1238" s="198"/>
      <c r="PH1238" s="199"/>
      <c r="PI1238" s="199"/>
      <c r="PJ1238" s="254"/>
      <c r="PK1238" s="236"/>
      <c r="PL1238" s="253"/>
      <c r="PM1238" s="197"/>
      <c r="PN1238" s="197"/>
      <c r="PO1238" s="198"/>
      <c r="PP1238" s="199"/>
      <c r="PQ1238" s="199"/>
      <c r="PR1238" s="254"/>
      <c r="PS1238" s="236"/>
      <c r="PT1238" s="253"/>
      <c r="PU1238" s="197"/>
      <c r="PV1238" s="197"/>
      <c r="PW1238" s="198"/>
      <c r="PX1238" s="199"/>
      <c r="PY1238" s="199"/>
      <c r="PZ1238" s="254"/>
      <c r="QA1238" s="236"/>
      <c r="QB1238" s="253"/>
      <c r="QC1238" s="197"/>
      <c r="QD1238" s="197"/>
      <c r="QE1238" s="198"/>
      <c r="QF1238" s="199"/>
      <c r="QG1238" s="199"/>
      <c r="QH1238" s="254"/>
      <c r="QI1238" s="236"/>
      <c r="QJ1238" s="253"/>
      <c r="QK1238" s="197"/>
      <c r="QL1238" s="197"/>
      <c r="QM1238" s="198"/>
      <c r="QN1238" s="199"/>
      <c r="QO1238" s="199"/>
      <c r="QP1238" s="254"/>
      <c r="QQ1238" s="236"/>
      <c r="QR1238" s="253"/>
      <c r="QS1238" s="197"/>
      <c r="QT1238" s="197"/>
      <c r="QU1238" s="198"/>
      <c r="QV1238" s="199"/>
      <c r="QW1238" s="199"/>
      <c r="QX1238" s="254"/>
      <c r="QY1238" s="236"/>
      <c r="QZ1238" s="253"/>
      <c r="RA1238" s="197"/>
      <c r="RB1238" s="197"/>
      <c r="RC1238" s="198"/>
      <c r="RD1238" s="199"/>
      <c r="RE1238" s="199"/>
      <c r="RF1238" s="254"/>
      <c r="RG1238" s="236"/>
      <c r="RH1238" s="253"/>
      <c r="RI1238" s="197"/>
      <c r="RJ1238" s="197"/>
      <c r="RK1238" s="198"/>
      <c r="RL1238" s="199"/>
      <c r="RM1238" s="199"/>
      <c r="RN1238" s="254"/>
      <c r="RO1238" s="236"/>
      <c r="RP1238" s="253"/>
      <c r="RQ1238" s="197"/>
      <c r="RR1238" s="197"/>
      <c r="RS1238" s="198"/>
      <c r="RT1238" s="199"/>
      <c r="RU1238" s="199"/>
      <c r="RV1238" s="254"/>
      <c r="RW1238" s="236"/>
      <c r="RX1238" s="253"/>
      <c r="RY1238" s="197"/>
      <c r="RZ1238" s="197"/>
      <c r="SA1238" s="198"/>
      <c r="SB1238" s="199"/>
      <c r="SC1238" s="199"/>
      <c r="SD1238" s="254"/>
      <c r="SE1238" s="236"/>
      <c r="SF1238" s="253"/>
      <c r="SG1238" s="197"/>
      <c r="SH1238" s="197"/>
      <c r="SI1238" s="198"/>
      <c r="SJ1238" s="199"/>
      <c r="SK1238" s="199"/>
      <c r="SL1238" s="254"/>
      <c r="SM1238" s="236"/>
      <c r="SN1238" s="253"/>
      <c r="SO1238" s="197"/>
      <c r="SP1238" s="197"/>
      <c r="SQ1238" s="198"/>
      <c r="SR1238" s="199"/>
      <c r="SS1238" s="199"/>
      <c r="ST1238" s="254"/>
      <c r="SU1238" s="236"/>
      <c r="SV1238" s="253"/>
      <c r="SW1238" s="197"/>
      <c r="SX1238" s="197"/>
      <c r="SY1238" s="198"/>
      <c r="SZ1238" s="199"/>
      <c r="TA1238" s="199"/>
      <c r="TB1238" s="254"/>
      <c r="TC1238" s="236"/>
      <c r="TD1238" s="253"/>
      <c r="TE1238" s="197"/>
      <c r="TF1238" s="197"/>
      <c r="TG1238" s="198"/>
      <c r="TH1238" s="199"/>
      <c r="TI1238" s="199"/>
      <c r="TJ1238" s="254"/>
      <c r="TK1238" s="236"/>
      <c r="TL1238" s="253"/>
      <c r="TM1238" s="197"/>
      <c r="TN1238" s="197"/>
      <c r="TO1238" s="198"/>
      <c r="TP1238" s="199"/>
      <c r="TQ1238" s="199"/>
      <c r="TR1238" s="254"/>
      <c r="TS1238" s="236"/>
      <c r="TT1238" s="253"/>
      <c r="TU1238" s="197"/>
      <c r="TV1238" s="197"/>
      <c r="TW1238" s="198"/>
      <c r="TX1238" s="199"/>
      <c r="TY1238" s="199"/>
      <c r="TZ1238" s="254"/>
      <c r="UA1238" s="236"/>
      <c r="UB1238" s="253"/>
      <c r="UC1238" s="197"/>
      <c r="UD1238" s="197"/>
      <c r="UE1238" s="198"/>
      <c r="UF1238" s="199"/>
      <c r="UG1238" s="199"/>
      <c r="UH1238" s="254"/>
      <c r="UI1238" s="236"/>
      <c r="UJ1238" s="253"/>
      <c r="UK1238" s="197"/>
      <c r="UL1238" s="197"/>
      <c r="UM1238" s="198"/>
      <c r="UN1238" s="199"/>
      <c r="UO1238" s="199"/>
      <c r="UP1238" s="254"/>
      <c r="UQ1238" s="236"/>
      <c r="UR1238" s="253"/>
      <c r="US1238" s="197"/>
      <c r="UT1238" s="197"/>
      <c r="UU1238" s="198"/>
      <c r="UV1238" s="199"/>
      <c r="UW1238" s="199"/>
      <c r="UX1238" s="254"/>
      <c r="UY1238" s="236"/>
      <c r="UZ1238" s="253"/>
      <c r="VA1238" s="197"/>
      <c r="VB1238" s="197"/>
      <c r="VC1238" s="198"/>
      <c r="VD1238" s="199"/>
      <c r="VE1238" s="199"/>
      <c r="VF1238" s="254"/>
      <c r="VG1238" s="236"/>
      <c r="VH1238" s="253"/>
      <c r="VI1238" s="197"/>
      <c r="VJ1238" s="197"/>
      <c r="VK1238" s="198"/>
      <c r="VL1238" s="199"/>
      <c r="VM1238" s="199"/>
      <c r="VN1238" s="254"/>
      <c r="VO1238" s="236"/>
      <c r="VP1238" s="253"/>
      <c r="VQ1238" s="197"/>
      <c r="VR1238" s="197"/>
      <c r="VS1238" s="198"/>
      <c r="VT1238" s="199"/>
      <c r="VU1238" s="199"/>
      <c r="VV1238" s="254"/>
      <c r="VW1238" s="236"/>
      <c r="VX1238" s="253"/>
      <c r="VY1238" s="197"/>
      <c r="VZ1238" s="197"/>
      <c r="WA1238" s="198"/>
      <c r="WB1238" s="199"/>
      <c r="WC1238" s="199"/>
      <c r="WD1238" s="254"/>
      <c r="WE1238" s="236"/>
      <c r="WF1238" s="253"/>
      <c r="WG1238" s="197"/>
      <c r="WH1238" s="197"/>
      <c r="WI1238" s="198"/>
      <c r="WJ1238" s="199"/>
      <c r="WK1238" s="199"/>
      <c r="WL1238" s="254"/>
      <c r="WM1238" s="236"/>
      <c r="WN1238" s="253"/>
      <c r="WO1238" s="197"/>
      <c r="WP1238" s="197"/>
      <c r="WQ1238" s="198"/>
      <c r="WR1238" s="199"/>
      <c r="WS1238" s="199"/>
      <c r="WT1238" s="254"/>
      <c r="WU1238" s="236"/>
      <c r="WV1238" s="253"/>
      <c r="WW1238" s="197"/>
      <c r="WX1238" s="197"/>
      <c r="WY1238" s="198"/>
      <c r="WZ1238" s="199"/>
      <c r="XA1238" s="199"/>
      <c r="XB1238" s="254"/>
      <c r="XC1238" s="236"/>
      <c r="XD1238" s="253"/>
      <c r="XE1238" s="197"/>
      <c r="XF1238" s="197"/>
      <c r="XG1238" s="198"/>
      <c r="XH1238" s="199"/>
      <c r="XI1238" s="199"/>
      <c r="XJ1238" s="254"/>
      <c r="XK1238" s="236"/>
      <c r="XL1238" s="253"/>
      <c r="XM1238" s="197"/>
      <c r="XN1238" s="197"/>
      <c r="XO1238" s="198"/>
      <c r="XP1238" s="199"/>
      <c r="XQ1238" s="199"/>
      <c r="XR1238" s="254"/>
      <c r="XS1238" s="236"/>
      <c r="XT1238" s="253"/>
      <c r="XU1238" s="197"/>
      <c r="XV1238" s="197"/>
      <c r="XW1238" s="198"/>
      <c r="XX1238" s="199"/>
      <c r="XY1238" s="199"/>
      <c r="XZ1238" s="254"/>
      <c r="YA1238" s="236"/>
      <c r="YB1238" s="253"/>
      <c r="YC1238" s="197"/>
      <c r="YD1238" s="197"/>
      <c r="YE1238" s="198"/>
      <c r="YF1238" s="199"/>
      <c r="YG1238" s="199"/>
      <c r="YH1238" s="254"/>
      <c r="YI1238" s="236"/>
      <c r="YJ1238" s="253"/>
      <c r="YK1238" s="197"/>
      <c r="YL1238" s="197"/>
      <c r="YM1238" s="198"/>
      <c r="YN1238" s="199"/>
      <c r="YO1238" s="199"/>
      <c r="YP1238" s="254"/>
      <c r="YQ1238" s="236"/>
      <c r="YR1238" s="253"/>
      <c r="YS1238" s="197"/>
      <c r="YT1238" s="197"/>
      <c r="YU1238" s="198"/>
      <c r="YV1238" s="199"/>
      <c r="YW1238" s="199"/>
      <c r="YX1238" s="254"/>
      <c r="YY1238" s="236"/>
      <c r="YZ1238" s="253"/>
      <c r="ZA1238" s="197"/>
      <c r="ZB1238" s="197"/>
      <c r="ZC1238" s="198"/>
      <c r="ZD1238" s="199"/>
      <c r="ZE1238" s="199"/>
      <c r="ZF1238" s="254"/>
      <c r="ZG1238" s="236"/>
      <c r="ZH1238" s="253"/>
      <c r="ZI1238" s="197"/>
      <c r="ZJ1238" s="197"/>
      <c r="ZK1238" s="198"/>
      <c r="ZL1238" s="199"/>
      <c r="ZM1238" s="199"/>
      <c r="ZN1238" s="254"/>
      <c r="ZO1238" s="236"/>
      <c r="ZP1238" s="253"/>
      <c r="ZQ1238" s="197"/>
      <c r="ZR1238" s="197"/>
      <c r="ZS1238" s="198"/>
      <c r="ZT1238" s="199"/>
      <c r="ZU1238" s="199"/>
      <c r="ZV1238" s="254"/>
      <c r="ZW1238" s="236"/>
      <c r="ZX1238" s="253"/>
      <c r="ZY1238" s="197"/>
      <c r="ZZ1238" s="197"/>
      <c r="AAA1238" s="198"/>
      <c r="AAB1238" s="199"/>
      <c r="AAC1238" s="199"/>
      <c r="AAD1238" s="254"/>
      <c r="AAE1238" s="236"/>
      <c r="AAF1238" s="253"/>
      <c r="AAG1238" s="197"/>
      <c r="AAH1238" s="197"/>
      <c r="AAI1238" s="198"/>
      <c r="AAJ1238" s="199"/>
      <c r="AAK1238" s="199"/>
      <c r="AAL1238" s="254"/>
      <c r="AAM1238" s="236"/>
      <c r="AAN1238" s="253"/>
      <c r="AAO1238" s="197"/>
      <c r="AAP1238" s="197"/>
      <c r="AAQ1238" s="198"/>
      <c r="AAR1238" s="199"/>
      <c r="AAS1238" s="199"/>
      <c r="AAT1238" s="254"/>
      <c r="AAU1238" s="236"/>
      <c r="AAV1238" s="253"/>
      <c r="AAW1238" s="197"/>
      <c r="AAX1238" s="197"/>
      <c r="AAY1238" s="198"/>
      <c r="AAZ1238" s="199"/>
      <c r="ABA1238" s="199"/>
      <c r="ABB1238" s="254"/>
      <c r="ABC1238" s="236"/>
      <c r="ABD1238" s="253"/>
      <c r="ABE1238" s="197"/>
      <c r="ABF1238" s="197"/>
      <c r="ABG1238" s="198"/>
      <c r="ABH1238" s="199"/>
      <c r="ABI1238" s="199"/>
      <c r="ABJ1238" s="254"/>
      <c r="ABK1238" s="236"/>
      <c r="ABL1238" s="253"/>
      <c r="ABM1238" s="197"/>
      <c r="ABN1238" s="197"/>
      <c r="ABO1238" s="198"/>
      <c r="ABP1238" s="199"/>
      <c r="ABQ1238" s="199"/>
      <c r="ABR1238" s="254"/>
      <c r="ABS1238" s="236"/>
      <c r="ABT1238" s="253"/>
      <c r="ABU1238" s="197"/>
      <c r="ABV1238" s="197"/>
      <c r="ABW1238" s="198"/>
      <c r="ABX1238" s="199"/>
      <c r="ABY1238" s="199"/>
      <c r="ABZ1238" s="254"/>
      <c r="ACA1238" s="236"/>
      <c r="ACB1238" s="253"/>
      <c r="ACC1238" s="197"/>
      <c r="ACD1238" s="197"/>
      <c r="ACE1238" s="198"/>
      <c r="ACF1238" s="199"/>
      <c r="ACG1238" s="199"/>
      <c r="ACH1238" s="254"/>
      <c r="ACI1238" s="236"/>
      <c r="ACJ1238" s="253"/>
      <c r="ACK1238" s="197"/>
      <c r="ACL1238" s="197"/>
      <c r="ACM1238" s="198"/>
      <c r="ACN1238" s="199"/>
      <c r="ACO1238" s="199"/>
      <c r="ACP1238" s="254"/>
      <c r="ACQ1238" s="236"/>
      <c r="ACR1238" s="253"/>
      <c r="ACS1238" s="197"/>
      <c r="ACT1238" s="197"/>
      <c r="ACU1238" s="198"/>
      <c r="ACV1238" s="199"/>
      <c r="ACW1238" s="199"/>
      <c r="ACX1238" s="254"/>
      <c r="ACY1238" s="236"/>
      <c r="ACZ1238" s="253"/>
      <c r="ADA1238" s="197"/>
      <c r="ADB1238" s="197"/>
      <c r="ADC1238" s="198"/>
      <c r="ADD1238" s="199"/>
      <c r="ADE1238" s="199"/>
      <c r="ADF1238" s="254"/>
      <c r="ADG1238" s="236"/>
      <c r="ADH1238" s="253"/>
      <c r="ADI1238" s="197"/>
      <c r="ADJ1238" s="197"/>
      <c r="ADK1238" s="198"/>
      <c r="ADL1238" s="199"/>
      <c r="ADM1238" s="199"/>
      <c r="ADN1238" s="254"/>
      <c r="ADO1238" s="236"/>
      <c r="ADP1238" s="253"/>
      <c r="ADQ1238" s="197"/>
      <c r="ADR1238" s="197"/>
      <c r="ADS1238" s="198"/>
      <c r="ADT1238" s="199"/>
      <c r="ADU1238" s="199"/>
      <c r="ADV1238" s="254"/>
      <c r="ADW1238" s="236"/>
      <c r="ADX1238" s="253"/>
      <c r="ADY1238" s="197"/>
      <c r="ADZ1238" s="197"/>
      <c r="AEA1238" s="198"/>
      <c r="AEB1238" s="199"/>
      <c r="AEC1238" s="199"/>
      <c r="AED1238" s="254"/>
      <c r="AEE1238" s="236"/>
      <c r="AEF1238" s="253"/>
      <c r="AEG1238" s="197"/>
      <c r="AEH1238" s="197"/>
      <c r="AEI1238" s="198"/>
      <c r="AEJ1238" s="199"/>
      <c r="AEK1238" s="199"/>
      <c r="AEL1238" s="254"/>
      <c r="AEM1238" s="236"/>
      <c r="AEN1238" s="253"/>
      <c r="AEO1238" s="197"/>
      <c r="AEP1238" s="197"/>
      <c r="AEQ1238" s="198"/>
      <c r="AER1238" s="199"/>
      <c r="AES1238" s="199"/>
      <c r="AET1238" s="254"/>
      <c r="AEU1238" s="236"/>
      <c r="AEV1238" s="253"/>
      <c r="AEW1238" s="197"/>
      <c r="AEX1238" s="197"/>
      <c r="AEY1238" s="198"/>
      <c r="AEZ1238" s="199"/>
      <c r="AFA1238" s="199"/>
      <c r="AFB1238" s="254"/>
      <c r="AFC1238" s="236"/>
      <c r="AFD1238" s="253"/>
      <c r="AFE1238" s="197"/>
      <c r="AFF1238" s="197"/>
      <c r="AFG1238" s="198"/>
      <c r="AFH1238" s="199"/>
      <c r="AFI1238" s="199"/>
      <c r="AFJ1238" s="254"/>
      <c r="AFK1238" s="236"/>
      <c r="AFL1238" s="253"/>
      <c r="AFM1238" s="197"/>
      <c r="AFN1238" s="197"/>
      <c r="AFO1238" s="198"/>
      <c r="AFP1238" s="199"/>
      <c r="AFQ1238" s="199"/>
      <c r="AFR1238" s="254"/>
      <c r="AFS1238" s="236"/>
      <c r="AFT1238" s="253"/>
      <c r="AFU1238" s="197"/>
      <c r="AFV1238" s="197"/>
      <c r="AFW1238" s="198"/>
      <c r="AFX1238" s="199"/>
      <c r="AFY1238" s="199"/>
      <c r="AFZ1238" s="254"/>
      <c r="AGA1238" s="236"/>
      <c r="AGB1238" s="253"/>
      <c r="AGC1238" s="197"/>
      <c r="AGD1238" s="197"/>
      <c r="AGE1238" s="198"/>
      <c r="AGF1238" s="199"/>
      <c r="AGG1238" s="199"/>
      <c r="AGH1238" s="254"/>
      <c r="AGI1238" s="236"/>
      <c r="AGJ1238" s="253"/>
      <c r="AGK1238" s="197"/>
      <c r="AGL1238" s="197"/>
      <c r="AGM1238" s="198"/>
      <c r="AGN1238" s="199"/>
      <c r="AGO1238" s="199"/>
      <c r="AGP1238" s="254"/>
      <c r="AGQ1238" s="236"/>
      <c r="AGR1238" s="253"/>
      <c r="AGS1238" s="197"/>
      <c r="AGT1238" s="197"/>
      <c r="AGU1238" s="198"/>
      <c r="AGV1238" s="199"/>
      <c r="AGW1238" s="199"/>
      <c r="AGX1238" s="254"/>
      <c r="AGY1238" s="236"/>
      <c r="AGZ1238" s="253"/>
      <c r="AHA1238" s="197"/>
      <c r="AHB1238" s="197"/>
      <c r="AHC1238" s="198"/>
      <c r="AHD1238" s="199"/>
      <c r="AHE1238" s="199"/>
      <c r="AHF1238" s="254"/>
      <c r="AHG1238" s="236"/>
      <c r="AHH1238" s="253"/>
      <c r="AHI1238" s="197"/>
      <c r="AHJ1238" s="197"/>
      <c r="AHK1238" s="198"/>
      <c r="AHL1238" s="199"/>
      <c r="AHM1238" s="199"/>
      <c r="AHN1238" s="254"/>
      <c r="AHO1238" s="236"/>
      <c r="AHP1238" s="253"/>
      <c r="AHQ1238" s="197"/>
      <c r="AHR1238" s="197"/>
      <c r="AHS1238" s="198"/>
      <c r="AHT1238" s="199"/>
      <c r="AHU1238" s="199"/>
      <c r="AHV1238" s="254"/>
      <c r="AHW1238" s="236"/>
      <c r="AHX1238" s="253"/>
      <c r="AHY1238" s="197"/>
      <c r="AHZ1238" s="197"/>
      <c r="AIA1238" s="198"/>
      <c r="AIB1238" s="199"/>
      <c r="AIC1238" s="199"/>
      <c r="AID1238" s="254"/>
      <c r="AIE1238" s="236"/>
      <c r="AIF1238" s="253"/>
      <c r="AIG1238" s="197"/>
      <c r="AIH1238" s="197"/>
      <c r="AII1238" s="198"/>
      <c r="AIJ1238" s="199"/>
      <c r="AIK1238" s="199"/>
      <c r="AIL1238" s="254"/>
      <c r="AIM1238" s="236"/>
      <c r="AIN1238" s="253"/>
      <c r="AIO1238" s="197"/>
      <c r="AIP1238" s="197"/>
      <c r="AIQ1238" s="198"/>
      <c r="AIR1238" s="199"/>
      <c r="AIS1238" s="199"/>
      <c r="AIT1238" s="254"/>
      <c r="AIU1238" s="236"/>
      <c r="AIV1238" s="253"/>
      <c r="AIW1238" s="197"/>
      <c r="AIX1238" s="197"/>
      <c r="AIY1238" s="198"/>
      <c r="AIZ1238" s="199"/>
      <c r="AJA1238" s="199"/>
      <c r="AJB1238" s="254"/>
      <c r="AJC1238" s="236"/>
      <c r="AJD1238" s="253"/>
      <c r="AJE1238" s="197"/>
      <c r="AJF1238" s="197"/>
      <c r="AJG1238" s="198"/>
      <c r="AJH1238" s="199"/>
      <c r="AJI1238" s="199"/>
      <c r="AJJ1238" s="254"/>
      <c r="AJK1238" s="236"/>
      <c r="AJL1238" s="253"/>
      <c r="AJM1238" s="197"/>
      <c r="AJN1238" s="197"/>
      <c r="AJO1238" s="198"/>
      <c r="AJP1238" s="199"/>
      <c r="AJQ1238" s="199"/>
      <c r="AJR1238" s="254"/>
      <c r="AJS1238" s="236"/>
      <c r="AJT1238" s="253"/>
      <c r="AJU1238" s="197"/>
      <c r="AJV1238" s="197"/>
      <c r="AJW1238" s="198"/>
      <c r="AJX1238" s="199"/>
      <c r="AJY1238" s="199"/>
      <c r="AJZ1238" s="254"/>
      <c r="AKA1238" s="236"/>
      <c r="AKB1238" s="253"/>
      <c r="AKC1238" s="197"/>
      <c r="AKD1238" s="197"/>
      <c r="AKE1238" s="198"/>
      <c r="AKF1238" s="199"/>
      <c r="AKG1238" s="199"/>
      <c r="AKH1238" s="254"/>
      <c r="AKI1238" s="236"/>
      <c r="AKJ1238" s="253"/>
      <c r="AKK1238" s="197"/>
      <c r="AKL1238" s="197"/>
      <c r="AKM1238" s="198"/>
      <c r="AKN1238" s="199"/>
      <c r="AKO1238" s="199"/>
      <c r="AKP1238" s="254"/>
      <c r="AKQ1238" s="236"/>
      <c r="AKR1238" s="253"/>
      <c r="AKS1238" s="197"/>
      <c r="AKT1238" s="197"/>
      <c r="AKU1238" s="198"/>
      <c r="AKV1238" s="199"/>
      <c r="AKW1238" s="199"/>
      <c r="AKX1238" s="254"/>
      <c r="AKY1238" s="236"/>
      <c r="AKZ1238" s="253"/>
      <c r="ALA1238" s="197"/>
      <c r="ALB1238" s="197"/>
      <c r="ALC1238" s="198"/>
      <c r="ALD1238" s="199"/>
      <c r="ALE1238" s="199"/>
      <c r="ALF1238" s="254"/>
      <c r="ALG1238" s="236"/>
      <c r="ALH1238" s="253"/>
      <c r="ALI1238" s="197"/>
      <c r="ALJ1238" s="197"/>
      <c r="ALK1238" s="198"/>
      <c r="ALL1238" s="199"/>
      <c r="ALM1238" s="199"/>
      <c r="ALN1238" s="254"/>
      <c r="ALO1238" s="236"/>
      <c r="ALP1238" s="253"/>
      <c r="ALQ1238" s="197"/>
      <c r="ALR1238" s="197"/>
      <c r="ALS1238" s="198"/>
      <c r="ALT1238" s="199"/>
      <c r="ALU1238" s="199"/>
      <c r="ALV1238" s="254"/>
      <c r="ALW1238" s="236"/>
      <c r="ALX1238" s="253"/>
      <c r="ALY1238" s="197"/>
      <c r="ALZ1238" s="197"/>
      <c r="AMA1238" s="198"/>
      <c r="AMB1238" s="199"/>
      <c r="AMC1238" s="199"/>
      <c r="AMD1238" s="254"/>
      <c r="AME1238" s="236"/>
      <c r="AMF1238" s="253"/>
      <c r="AMG1238" s="197"/>
      <c r="AMH1238" s="197"/>
      <c r="AMI1238" s="198"/>
      <c r="AMJ1238" s="199"/>
      <c r="AMK1238" s="199"/>
      <c r="AML1238" s="254"/>
      <c r="AMM1238" s="236"/>
      <c r="AMN1238" s="253"/>
      <c r="AMO1238" s="197"/>
      <c r="AMP1238" s="197"/>
      <c r="AMQ1238" s="198"/>
      <c r="AMR1238" s="199"/>
      <c r="AMS1238" s="199"/>
      <c r="AMT1238" s="254"/>
      <c r="AMU1238" s="236"/>
      <c r="AMV1238" s="253"/>
      <c r="AMW1238" s="197"/>
      <c r="AMX1238" s="197"/>
      <c r="AMY1238" s="198"/>
      <c r="AMZ1238" s="199"/>
      <c r="ANA1238" s="199"/>
      <c r="ANB1238" s="254"/>
      <c r="ANC1238" s="236"/>
      <c r="AND1238" s="253"/>
      <c r="ANE1238" s="197"/>
      <c r="ANF1238" s="197"/>
      <c r="ANG1238" s="198"/>
      <c r="ANH1238" s="199"/>
      <c r="ANI1238" s="199"/>
      <c r="ANJ1238" s="254"/>
      <c r="ANK1238" s="236"/>
      <c r="ANL1238" s="253"/>
      <c r="ANM1238" s="197"/>
      <c r="ANN1238" s="197"/>
      <c r="ANO1238" s="198"/>
      <c r="ANP1238" s="199"/>
      <c r="ANQ1238" s="199"/>
      <c r="ANR1238" s="254"/>
      <c r="ANS1238" s="236"/>
      <c r="ANT1238" s="253"/>
      <c r="ANU1238" s="197"/>
      <c r="ANV1238" s="197"/>
      <c r="ANW1238" s="198"/>
      <c r="ANX1238" s="199"/>
      <c r="ANY1238" s="199"/>
      <c r="ANZ1238" s="254"/>
      <c r="AOA1238" s="236"/>
      <c r="AOB1238" s="253"/>
      <c r="AOC1238" s="197"/>
      <c r="AOD1238" s="197"/>
      <c r="AOE1238" s="198"/>
      <c r="AOF1238" s="199"/>
      <c r="AOG1238" s="199"/>
      <c r="AOH1238" s="254"/>
      <c r="AOI1238" s="236"/>
      <c r="AOJ1238" s="253"/>
      <c r="AOK1238" s="197"/>
      <c r="AOL1238" s="197"/>
      <c r="AOM1238" s="198"/>
      <c r="AON1238" s="199"/>
      <c r="AOO1238" s="199"/>
      <c r="AOP1238" s="254"/>
      <c r="AOQ1238" s="236"/>
      <c r="AOR1238" s="253"/>
      <c r="AOS1238" s="197"/>
      <c r="AOT1238" s="197"/>
      <c r="AOU1238" s="198"/>
      <c r="AOV1238" s="199"/>
      <c r="AOW1238" s="199"/>
      <c r="AOX1238" s="254"/>
      <c r="AOY1238" s="236"/>
      <c r="AOZ1238" s="253"/>
      <c r="APA1238" s="197"/>
      <c r="APB1238" s="197"/>
      <c r="APC1238" s="198"/>
      <c r="APD1238" s="199"/>
      <c r="APE1238" s="199"/>
      <c r="APF1238" s="254"/>
      <c r="APG1238" s="236"/>
      <c r="APH1238" s="253"/>
      <c r="API1238" s="197"/>
      <c r="APJ1238" s="197"/>
      <c r="APK1238" s="198"/>
      <c r="APL1238" s="199"/>
      <c r="APM1238" s="199"/>
      <c r="APN1238" s="254"/>
      <c r="APO1238" s="236"/>
      <c r="APP1238" s="253"/>
      <c r="APQ1238" s="197"/>
      <c r="APR1238" s="197"/>
      <c r="APS1238" s="198"/>
      <c r="APT1238" s="199"/>
      <c r="APU1238" s="199"/>
      <c r="APV1238" s="254"/>
      <c r="APW1238" s="236"/>
      <c r="APX1238" s="253"/>
      <c r="APY1238" s="197"/>
      <c r="APZ1238" s="197"/>
      <c r="AQA1238" s="198"/>
      <c r="AQB1238" s="199"/>
      <c r="AQC1238" s="199"/>
      <c r="AQD1238" s="254"/>
      <c r="AQE1238" s="236"/>
      <c r="AQF1238" s="253"/>
      <c r="AQG1238" s="197"/>
      <c r="AQH1238" s="197"/>
      <c r="AQI1238" s="198"/>
      <c r="AQJ1238" s="199"/>
      <c r="AQK1238" s="199"/>
      <c r="AQL1238" s="254"/>
      <c r="AQM1238" s="236"/>
      <c r="AQN1238" s="253"/>
      <c r="AQO1238" s="197"/>
      <c r="AQP1238" s="197"/>
      <c r="AQQ1238" s="198"/>
      <c r="AQR1238" s="199"/>
      <c r="AQS1238" s="199"/>
      <c r="AQT1238" s="254"/>
      <c r="AQU1238" s="236"/>
      <c r="AQV1238" s="253"/>
      <c r="AQW1238" s="197"/>
      <c r="AQX1238" s="197"/>
      <c r="AQY1238" s="198"/>
      <c r="AQZ1238" s="199"/>
      <c r="ARA1238" s="199"/>
      <c r="ARB1238" s="254"/>
      <c r="ARC1238" s="236"/>
      <c r="ARD1238" s="253"/>
      <c r="ARE1238" s="197"/>
      <c r="ARF1238" s="197"/>
      <c r="ARG1238" s="198"/>
      <c r="ARH1238" s="199"/>
      <c r="ARI1238" s="199"/>
      <c r="ARJ1238" s="254"/>
      <c r="ARK1238" s="236"/>
      <c r="ARL1238" s="253"/>
      <c r="ARM1238" s="197"/>
      <c r="ARN1238" s="197"/>
      <c r="ARO1238" s="198"/>
      <c r="ARP1238" s="199"/>
      <c r="ARQ1238" s="199"/>
      <c r="ARR1238" s="254"/>
      <c r="ARS1238" s="236"/>
      <c r="ART1238" s="253"/>
      <c r="ARU1238" s="197"/>
      <c r="ARV1238" s="197"/>
      <c r="ARW1238" s="198"/>
      <c r="ARX1238" s="199"/>
      <c r="ARY1238" s="199"/>
      <c r="ARZ1238" s="254"/>
      <c r="ASA1238" s="236"/>
      <c r="ASB1238" s="253"/>
      <c r="ASC1238" s="197"/>
      <c r="ASD1238" s="197"/>
      <c r="ASE1238" s="198"/>
      <c r="ASF1238" s="199"/>
      <c r="ASG1238" s="199"/>
      <c r="ASH1238" s="254"/>
      <c r="ASI1238" s="236"/>
      <c r="ASJ1238" s="253"/>
      <c r="ASK1238" s="197"/>
      <c r="ASL1238" s="197"/>
      <c r="ASM1238" s="198"/>
      <c r="ASN1238" s="199"/>
      <c r="ASO1238" s="199"/>
      <c r="ASP1238" s="254"/>
      <c r="ASQ1238" s="236"/>
      <c r="ASR1238" s="253"/>
      <c r="ASS1238" s="197"/>
      <c r="AST1238" s="197"/>
      <c r="ASU1238" s="198"/>
      <c r="ASV1238" s="199"/>
      <c r="ASW1238" s="199"/>
      <c r="ASX1238" s="254"/>
      <c r="ASY1238" s="236"/>
      <c r="ASZ1238" s="253"/>
      <c r="ATA1238" s="197"/>
      <c r="ATB1238" s="197"/>
      <c r="ATC1238" s="198"/>
      <c r="ATD1238" s="199"/>
      <c r="ATE1238" s="199"/>
      <c r="ATF1238" s="254"/>
      <c r="ATG1238" s="236"/>
      <c r="ATH1238" s="253"/>
      <c r="ATI1238" s="197"/>
      <c r="ATJ1238" s="197"/>
      <c r="ATK1238" s="198"/>
      <c r="ATL1238" s="199"/>
      <c r="ATM1238" s="199"/>
      <c r="ATN1238" s="254"/>
      <c r="ATO1238" s="236"/>
      <c r="ATP1238" s="253"/>
      <c r="ATQ1238" s="197"/>
      <c r="ATR1238" s="197"/>
      <c r="ATS1238" s="198"/>
      <c r="ATT1238" s="199"/>
      <c r="ATU1238" s="199"/>
      <c r="ATV1238" s="254"/>
      <c r="ATW1238" s="236"/>
      <c r="ATX1238" s="253"/>
      <c r="ATY1238" s="197"/>
      <c r="ATZ1238" s="197"/>
      <c r="AUA1238" s="198"/>
      <c r="AUB1238" s="199"/>
      <c r="AUC1238" s="199"/>
      <c r="AUD1238" s="254"/>
      <c r="AUE1238" s="236"/>
      <c r="AUF1238" s="253"/>
      <c r="AUG1238" s="197"/>
      <c r="AUH1238" s="197"/>
      <c r="AUI1238" s="198"/>
      <c r="AUJ1238" s="199"/>
      <c r="AUK1238" s="199"/>
      <c r="AUL1238" s="254"/>
      <c r="AUM1238" s="236"/>
      <c r="AUN1238" s="253"/>
      <c r="AUO1238" s="197"/>
      <c r="AUP1238" s="197"/>
      <c r="AUQ1238" s="198"/>
      <c r="AUR1238" s="199"/>
      <c r="AUS1238" s="199"/>
      <c r="AUT1238" s="254"/>
      <c r="AUU1238" s="236"/>
      <c r="AUV1238" s="253"/>
      <c r="AUW1238" s="197"/>
      <c r="AUX1238" s="197"/>
      <c r="AUY1238" s="198"/>
      <c r="AUZ1238" s="199"/>
      <c r="AVA1238" s="199"/>
      <c r="AVB1238" s="254"/>
      <c r="AVC1238" s="236"/>
      <c r="AVD1238" s="253"/>
      <c r="AVE1238" s="197"/>
      <c r="AVF1238" s="197"/>
      <c r="AVG1238" s="198"/>
      <c r="AVH1238" s="199"/>
      <c r="AVI1238" s="199"/>
      <c r="AVJ1238" s="254"/>
      <c r="AVK1238" s="236"/>
      <c r="AVL1238" s="253"/>
      <c r="AVM1238" s="197"/>
      <c r="AVN1238" s="197"/>
      <c r="AVO1238" s="198"/>
      <c r="AVP1238" s="199"/>
      <c r="AVQ1238" s="199"/>
      <c r="AVR1238" s="254"/>
      <c r="AVS1238" s="236"/>
      <c r="AVT1238" s="253"/>
      <c r="AVU1238" s="197"/>
      <c r="AVV1238" s="197"/>
      <c r="AVW1238" s="198"/>
      <c r="AVX1238" s="199"/>
      <c r="AVY1238" s="199"/>
      <c r="AVZ1238" s="254"/>
      <c r="AWA1238" s="236"/>
      <c r="AWB1238" s="253"/>
      <c r="AWC1238" s="197"/>
      <c r="AWD1238" s="197"/>
      <c r="AWE1238" s="198"/>
      <c r="AWF1238" s="199"/>
      <c r="AWG1238" s="199"/>
      <c r="AWH1238" s="254"/>
      <c r="AWI1238" s="236"/>
      <c r="AWJ1238" s="253"/>
      <c r="AWK1238" s="197"/>
      <c r="AWL1238" s="197"/>
      <c r="AWM1238" s="198"/>
      <c r="AWN1238" s="199"/>
      <c r="AWO1238" s="199"/>
      <c r="AWP1238" s="254"/>
      <c r="AWQ1238" s="236"/>
      <c r="AWR1238" s="253"/>
      <c r="AWS1238" s="197"/>
      <c r="AWT1238" s="197"/>
      <c r="AWU1238" s="198"/>
      <c r="AWV1238" s="199"/>
      <c r="AWW1238" s="199"/>
      <c r="AWX1238" s="254"/>
      <c r="AWY1238" s="236"/>
      <c r="AWZ1238" s="253"/>
      <c r="AXA1238" s="197"/>
      <c r="AXB1238" s="197"/>
      <c r="AXC1238" s="198"/>
      <c r="AXD1238" s="199"/>
      <c r="AXE1238" s="199"/>
      <c r="AXF1238" s="254"/>
      <c r="AXG1238" s="236"/>
      <c r="AXH1238" s="253"/>
      <c r="AXI1238" s="197"/>
      <c r="AXJ1238" s="197"/>
      <c r="AXK1238" s="198"/>
      <c r="AXL1238" s="199"/>
      <c r="AXM1238" s="199"/>
      <c r="AXN1238" s="254"/>
      <c r="AXO1238" s="236"/>
      <c r="AXP1238" s="253"/>
      <c r="AXQ1238" s="197"/>
      <c r="AXR1238" s="197"/>
      <c r="AXS1238" s="198"/>
      <c r="AXT1238" s="199"/>
      <c r="AXU1238" s="199"/>
      <c r="AXV1238" s="254"/>
      <c r="AXW1238" s="236"/>
      <c r="AXX1238" s="253"/>
      <c r="AXY1238" s="197"/>
      <c r="AXZ1238" s="197"/>
      <c r="AYA1238" s="198"/>
      <c r="AYB1238" s="199"/>
      <c r="AYC1238" s="199"/>
      <c r="AYD1238" s="254"/>
      <c r="AYE1238" s="236"/>
      <c r="AYF1238" s="253"/>
      <c r="AYG1238" s="197"/>
      <c r="AYH1238" s="197"/>
      <c r="AYI1238" s="198"/>
      <c r="AYJ1238" s="199"/>
      <c r="AYK1238" s="199"/>
      <c r="AYL1238" s="254"/>
      <c r="AYM1238" s="236"/>
      <c r="AYN1238" s="253"/>
      <c r="AYO1238" s="197"/>
      <c r="AYP1238" s="197"/>
      <c r="AYQ1238" s="198"/>
      <c r="AYR1238" s="199"/>
      <c r="AYS1238" s="199"/>
      <c r="AYT1238" s="254"/>
      <c r="AYU1238" s="236"/>
      <c r="AYV1238" s="253"/>
      <c r="AYW1238" s="197"/>
      <c r="AYX1238" s="197"/>
      <c r="AYY1238" s="198"/>
      <c r="AYZ1238" s="199"/>
      <c r="AZA1238" s="199"/>
      <c r="AZB1238" s="254"/>
      <c r="AZC1238" s="236"/>
      <c r="AZD1238" s="253"/>
      <c r="AZE1238" s="197"/>
      <c r="AZF1238" s="197"/>
      <c r="AZG1238" s="198"/>
      <c r="AZH1238" s="199"/>
      <c r="AZI1238" s="199"/>
      <c r="AZJ1238" s="254"/>
      <c r="AZK1238" s="236"/>
      <c r="AZL1238" s="253"/>
      <c r="AZM1238" s="197"/>
      <c r="AZN1238" s="197"/>
      <c r="AZO1238" s="198"/>
      <c r="AZP1238" s="199"/>
      <c r="AZQ1238" s="199"/>
      <c r="AZR1238" s="254"/>
      <c r="AZS1238" s="236"/>
      <c r="AZT1238" s="253"/>
      <c r="AZU1238" s="197"/>
      <c r="AZV1238" s="197"/>
      <c r="AZW1238" s="198"/>
      <c r="AZX1238" s="199"/>
      <c r="AZY1238" s="199"/>
      <c r="AZZ1238" s="254"/>
      <c r="BAA1238" s="236"/>
      <c r="BAB1238" s="253"/>
      <c r="BAC1238" s="197"/>
      <c r="BAD1238" s="197"/>
      <c r="BAE1238" s="198"/>
      <c r="BAF1238" s="199"/>
      <c r="BAG1238" s="199"/>
      <c r="BAH1238" s="254"/>
      <c r="BAI1238" s="236"/>
      <c r="BAJ1238" s="253"/>
      <c r="BAK1238" s="197"/>
      <c r="BAL1238" s="197"/>
      <c r="BAM1238" s="198"/>
      <c r="BAN1238" s="199"/>
      <c r="BAO1238" s="199"/>
      <c r="BAP1238" s="254"/>
      <c r="BAQ1238" s="236"/>
      <c r="BAR1238" s="253"/>
      <c r="BAS1238" s="197"/>
      <c r="BAT1238" s="197"/>
      <c r="BAU1238" s="198"/>
      <c r="BAV1238" s="199"/>
      <c r="BAW1238" s="199"/>
      <c r="BAX1238" s="254"/>
      <c r="BAY1238" s="236"/>
      <c r="BAZ1238" s="253"/>
      <c r="BBA1238" s="197"/>
      <c r="BBB1238" s="197"/>
      <c r="BBC1238" s="198"/>
      <c r="BBD1238" s="199"/>
      <c r="BBE1238" s="199"/>
      <c r="BBF1238" s="254"/>
      <c r="BBG1238" s="236"/>
      <c r="BBH1238" s="253"/>
      <c r="BBI1238" s="197"/>
      <c r="BBJ1238" s="197"/>
      <c r="BBK1238" s="198"/>
      <c r="BBL1238" s="199"/>
      <c r="BBM1238" s="199"/>
      <c r="BBN1238" s="254"/>
      <c r="BBO1238" s="236"/>
      <c r="BBP1238" s="253"/>
      <c r="BBQ1238" s="197"/>
      <c r="BBR1238" s="197"/>
      <c r="BBS1238" s="198"/>
      <c r="BBT1238" s="199"/>
      <c r="BBU1238" s="199"/>
      <c r="BBV1238" s="254"/>
      <c r="BBW1238" s="236"/>
      <c r="BBX1238" s="253"/>
      <c r="BBY1238" s="197"/>
      <c r="BBZ1238" s="197"/>
      <c r="BCA1238" s="198"/>
      <c r="BCB1238" s="199"/>
      <c r="BCC1238" s="199"/>
      <c r="BCD1238" s="254"/>
      <c r="BCE1238" s="236"/>
      <c r="BCF1238" s="253"/>
      <c r="BCG1238" s="197"/>
      <c r="BCH1238" s="197"/>
      <c r="BCI1238" s="198"/>
      <c r="BCJ1238" s="199"/>
      <c r="BCK1238" s="199"/>
      <c r="BCL1238" s="254"/>
      <c r="BCM1238" s="236"/>
      <c r="BCN1238" s="253"/>
      <c r="BCO1238" s="197"/>
      <c r="BCP1238" s="197"/>
      <c r="BCQ1238" s="198"/>
      <c r="BCR1238" s="199"/>
      <c r="BCS1238" s="199"/>
      <c r="BCT1238" s="254"/>
      <c r="BCU1238" s="236"/>
      <c r="BCV1238" s="253"/>
      <c r="BCW1238" s="197"/>
      <c r="BCX1238" s="197"/>
      <c r="BCY1238" s="198"/>
      <c r="BCZ1238" s="199"/>
      <c r="BDA1238" s="199"/>
      <c r="BDB1238" s="254"/>
      <c r="BDC1238" s="236"/>
      <c r="BDD1238" s="253"/>
      <c r="BDE1238" s="197"/>
      <c r="BDF1238" s="197"/>
      <c r="BDG1238" s="198"/>
      <c r="BDH1238" s="199"/>
      <c r="BDI1238" s="199"/>
      <c r="BDJ1238" s="254"/>
      <c r="BDK1238" s="236"/>
      <c r="BDL1238" s="253"/>
      <c r="BDM1238" s="197"/>
      <c r="BDN1238" s="197"/>
      <c r="BDO1238" s="198"/>
      <c r="BDP1238" s="199"/>
      <c r="BDQ1238" s="199"/>
      <c r="BDR1238" s="254"/>
      <c r="BDS1238" s="236"/>
      <c r="BDT1238" s="253"/>
      <c r="BDU1238" s="197"/>
      <c r="BDV1238" s="197"/>
      <c r="BDW1238" s="198"/>
      <c r="BDX1238" s="199"/>
      <c r="BDY1238" s="199"/>
      <c r="BDZ1238" s="254"/>
      <c r="BEA1238" s="236"/>
      <c r="BEB1238" s="253"/>
      <c r="BEC1238" s="197"/>
      <c r="BED1238" s="197"/>
      <c r="BEE1238" s="198"/>
      <c r="BEF1238" s="199"/>
      <c r="BEG1238" s="199"/>
      <c r="BEH1238" s="254"/>
      <c r="BEI1238" s="236"/>
      <c r="BEJ1238" s="253"/>
      <c r="BEK1238" s="197"/>
      <c r="BEL1238" s="197"/>
      <c r="BEM1238" s="198"/>
      <c r="BEN1238" s="199"/>
      <c r="BEO1238" s="199"/>
      <c r="BEP1238" s="254"/>
      <c r="BEQ1238" s="236"/>
      <c r="BER1238" s="253"/>
      <c r="BES1238" s="197"/>
      <c r="BET1238" s="197"/>
      <c r="BEU1238" s="198"/>
      <c r="BEV1238" s="199"/>
      <c r="BEW1238" s="199"/>
      <c r="BEX1238" s="254"/>
      <c r="BEY1238" s="236"/>
      <c r="BEZ1238" s="253"/>
      <c r="BFA1238" s="197"/>
      <c r="BFB1238" s="197"/>
      <c r="BFC1238" s="198"/>
      <c r="BFD1238" s="199"/>
      <c r="BFE1238" s="199"/>
      <c r="BFF1238" s="254"/>
      <c r="BFG1238" s="236"/>
      <c r="BFH1238" s="253"/>
      <c r="BFI1238" s="197"/>
      <c r="BFJ1238" s="197"/>
      <c r="BFK1238" s="198"/>
      <c r="BFL1238" s="199"/>
      <c r="BFM1238" s="199"/>
      <c r="BFN1238" s="254"/>
      <c r="BFO1238" s="236"/>
      <c r="BFP1238" s="253"/>
      <c r="BFQ1238" s="197"/>
      <c r="BFR1238" s="197"/>
      <c r="BFS1238" s="198"/>
      <c r="BFT1238" s="199"/>
      <c r="BFU1238" s="199"/>
      <c r="BFV1238" s="254"/>
      <c r="BFW1238" s="236"/>
      <c r="BFX1238" s="253"/>
      <c r="BFY1238" s="197"/>
      <c r="BFZ1238" s="197"/>
      <c r="BGA1238" s="198"/>
      <c r="BGB1238" s="199"/>
      <c r="BGC1238" s="199"/>
      <c r="BGD1238" s="254"/>
      <c r="BGE1238" s="236"/>
      <c r="BGF1238" s="253"/>
      <c r="BGG1238" s="197"/>
      <c r="BGH1238" s="197"/>
      <c r="BGI1238" s="198"/>
      <c r="BGJ1238" s="199"/>
      <c r="BGK1238" s="199"/>
      <c r="BGL1238" s="254"/>
      <c r="BGM1238" s="236"/>
      <c r="BGN1238" s="253"/>
      <c r="BGO1238" s="197"/>
      <c r="BGP1238" s="197"/>
      <c r="BGQ1238" s="198"/>
      <c r="BGR1238" s="199"/>
      <c r="BGS1238" s="199"/>
      <c r="BGT1238" s="254"/>
      <c r="BGU1238" s="236"/>
      <c r="BGV1238" s="253"/>
      <c r="BGW1238" s="197"/>
      <c r="BGX1238" s="197"/>
      <c r="BGY1238" s="198"/>
      <c r="BGZ1238" s="199"/>
      <c r="BHA1238" s="199"/>
      <c r="BHB1238" s="254"/>
      <c r="BHC1238" s="236"/>
      <c r="BHD1238" s="253"/>
      <c r="BHE1238" s="197"/>
      <c r="BHF1238" s="197"/>
      <c r="BHG1238" s="198"/>
      <c r="BHH1238" s="199"/>
      <c r="BHI1238" s="199"/>
      <c r="BHJ1238" s="254"/>
      <c r="BHK1238" s="236"/>
      <c r="BHL1238" s="253"/>
      <c r="BHM1238" s="197"/>
      <c r="BHN1238" s="197"/>
      <c r="BHO1238" s="198"/>
      <c r="BHP1238" s="199"/>
      <c r="BHQ1238" s="199"/>
      <c r="BHR1238" s="254"/>
      <c r="BHS1238" s="236"/>
      <c r="BHT1238" s="253"/>
      <c r="BHU1238" s="197"/>
      <c r="BHV1238" s="197"/>
      <c r="BHW1238" s="198"/>
      <c r="BHX1238" s="199"/>
      <c r="BHY1238" s="199"/>
      <c r="BHZ1238" s="254"/>
      <c r="BIA1238" s="236"/>
      <c r="BIB1238" s="253"/>
      <c r="BIC1238" s="197"/>
      <c r="BID1238" s="197"/>
      <c r="BIE1238" s="198"/>
      <c r="BIF1238" s="199"/>
      <c r="BIG1238" s="199"/>
      <c r="BIH1238" s="254"/>
      <c r="BII1238" s="236"/>
      <c r="BIJ1238" s="253"/>
      <c r="BIK1238" s="197"/>
      <c r="BIL1238" s="197"/>
      <c r="BIM1238" s="198"/>
      <c r="BIN1238" s="199"/>
      <c r="BIO1238" s="199"/>
      <c r="BIP1238" s="254"/>
      <c r="BIQ1238" s="236"/>
      <c r="BIR1238" s="253"/>
      <c r="BIS1238" s="197"/>
      <c r="BIT1238" s="197"/>
      <c r="BIU1238" s="198"/>
      <c r="BIV1238" s="199"/>
      <c r="BIW1238" s="199"/>
      <c r="BIX1238" s="254"/>
      <c r="BIY1238" s="236"/>
      <c r="BIZ1238" s="253"/>
      <c r="BJA1238" s="197"/>
      <c r="BJB1238" s="197"/>
      <c r="BJC1238" s="198"/>
      <c r="BJD1238" s="199"/>
      <c r="BJE1238" s="199"/>
      <c r="BJF1238" s="254"/>
      <c r="BJG1238" s="236"/>
      <c r="BJH1238" s="253"/>
      <c r="BJI1238" s="197"/>
      <c r="BJJ1238" s="197"/>
      <c r="BJK1238" s="198"/>
      <c r="BJL1238" s="199"/>
      <c r="BJM1238" s="199"/>
      <c r="BJN1238" s="254"/>
      <c r="BJO1238" s="236"/>
      <c r="BJP1238" s="253"/>
      <c r="BJQ1238" s="197"/>
      <c r="BJR1238" s="197"/>
      <c r="BJS1238" s="198"/>
      <c r="BJT1238" s="199"/>
      <c r="BJU1238" s="199"/>
      <c r="BJV1238" s="254"/>
      <c r="BJW1238" s="236"/>
      <c r="BJX1238" s="253"/>
      <c r="BJY1238" s="197"/>
      <c r="BJZ1238" s="197"/>
      <c r="BKA1238" s="198"/>
      <c r="BKB1238" s="199"/>
      <c r="BKC1238" s="199"/>
      <c r="BKD1238" s="254"/>
      <c r="BKE1238" s="236"/>
      <c r="BKF1238" s="253"/>
      <c r="BKG1238" s="197"/>
      <c r="BKH1238" s="197"/>
      <c r="BKI1238" s="198"/>
      <c r="BKJ1238" s="199"/>
      <c r="BKK1238" s="199"/>
      <c r="BKL1238" s="254"/>
      <c r="BKM1238" s="236"/>
      <c r="BKN1238" s="253"/>
      <c r="BKO1238" s="197"/>
      <c r="BKP1238" s="197"/>
      <c r="BKQ1238" s="198"/>
      <c r="BKR1238" s="199"/>
      <c r="BKS1238" s="199"/>
      <c r="BKT1238" s="254"/>
      <c r="BKU1238" s="236"/>
      <c r="BKV1238" s="253"/>
      <c r="BKW1238" s="197"/>
      <c r="BKX1238" s="197"/>
      <c r="BKY1238" s="198"/>
      <c r="BKZ1238" s="199"/>
      <c r="BLA1238" s="199"/>
      <c r="BLB1238" s="254"/>
      <c r="BLC1238" s="236"/>
      <c r="BLD1238" s="253"/>
      <c r="BLE1238" s="197"/>
      <c r="BLF1238" s="197"/>
      <c r="BLG1238" s="198"/>
      <c r="BLH1238" s="199"/>
      <c r="BLI1238" s="199"/>
      <c r="BLJ1238" s="254"/>
      <c r="BLK1238" s="236"/>
      <c r="BLL1238" s="253"/>
      <c r="BLM1238" s="197"/>
      <c r="BLN1238" s="197"/>
      <c r="BLO1238" s="198"/>
      <c r="BLP1238" s="199"/>
      <c r="BLQ1238" s="199"/>
      <c r="BLR1238" s="254"/>
      <c r="BLS1238" s="236"/>
      <c r="BLT1238" s="253"/>
      <c r="BLU1238" s="197"/>
      <c r="BLV1238" s="197"/>
      <c r="BLW1238" s="198"/>
      <c r="BLX1238" s="199"/>
      <c r="BLY1238" s="199"/>
      <c r="BLZ1238" s="254"/>
      <c r="BMA1238" s="236"/>
      <c r="BMB1238" s="253"/>
      <c r="BMC1238" s="197"/>
      <c r="BMD1238" s="197"/>
      <c r="BME1238" s="198"/>
      <c r="BMF1238" s="199"/>
      <c r="BMG1238" s="199"/>
      <c r="BMH1238" s="254"/>
      <c r="BMI1238" s="236"/>
      <c r="BMJ1238" s="253"/>
      <c r="BMK1238" s="197"/>
      <c r="BML1238" s="197"/>
      <c r="BMM1238" s="198"/>
      <c r="BMN1238" s="199"/>
      <c r="BMO1238" s="199"/>
      <c r="BMP1238" s="254"/>
      <c r="BMQ1238" s="236"/>
      <c r="BMR1238" s="253"/>
      <c r="BMS1238" s="197"/>
      <c r="BMT1238" s="197"/>
      <c r="BMU1238" s="198"/>
      <c r="BMV1238" s="199"/>
      <c r="BMW1238" s="199"/>
      <c r="BMX1238" s="254"/>
      <c r="BMY1238" s="236"/>
      <c r="BMZ1238" s="253"/>
      <c r="BNA1238" s="197"/>
      <c r="BNB1238" s="197"/>
      <c r="BNC1238" s="198"/>
      <c r="BND1238" s="199"/>
      <c r="BNE1238" s="199"/>
      <c r="BNF1238" s="254"/>
      <c r="BNG1238" s="236"/>
      <c r="BNH1238" s="253"/>
      <c r="BNI1238" s="197"/>
      <c r="BNJ1238" s="197"/>
      <c r="BNK1238" s="198"/>
      <c r="BNL1238" s="199"/>
      <c r="BNM1238" s="199"/>
      <c r="BNN1238" s="254"/>
      <c r="BNO1238" s="236"/>
      <c r="BNP1238" s="253"/>
      <c r="BNQ1238" s="197"/>
      <c r="BNR1238" s="197"/>
      <c r="BNS1238" s="198"/>
      <c r="BNT1238" s="199"/>
      <c r="BNU1238" s="199"/>
      <c r="BNV1238" s="254"/>
      <c r="BNW1238" s="236"/>
      <c r="BNX1238" s="253"/>
      <c r="BNY1238" s="197"/>
      <c r="BNZ1238" s="197"/>
      <c r="BOA1238" s="198"/>
      <c r="BOB1238" s="199"/>
      <c r="BOC1238" s="199"/>
      <c r="BOD1238" s="254"/>
      <c r="BOE1238" s="236"/>
      <c r="BOF1238" s="253"/>
      <c r="BOG1238" s="197"/>
      <c r="BOH1238" s="197"/>
      <c r="BOI1238" s="198"/>
      <c r="BOJ1238" s="199"/>
      <c r="BOK1238" s="199"/>
      <c r="BOL1238" s="254"/>
      <c r="BOM1238" s="236"/>
      <c r="BON1238" s="253"/>
      <c r="BOO1238" s="197"/>
      <c r="BOP1238" s="197"/>
      <c r="BOQ1238" s="198"/>
      <c r="BOR1238" s="199"/>
      <c r="BOS1238" s="199"/>
      <c r="BOT1238" s="254"/>
      <c r="BOU1238" s="236"/>
      <c r="BOV1238" s="253"/>
      <c r="BOW1238" s="197"/>
      <c r="BOX1238" s="197"/>
      <c r="BOY1238" s="198"/>
      <c r="BOZ1238" s="199"/>
      <c r="BPA1238" s="199"/>
      <c r="BPB1238" s="254"/>
      <c r="BPC1238" s="236"/>
      <c r="BPD1238" s="253"/>
      <c r="BPE1238" s="197"/>
      <c r="BPF1238" s="197"/>
      <c r="BPG1238" s="198"/>
      <c r="BPH1238" s="199"/>
      <c r="BPI1238" s="199"/>
      <c r="BPJ1238" s="254"/>
      <c r="BPK1238" s="236"/>
      <c r="BPL1238" s="253"/>
      <c r="BPM1238" s="197"/>
      <c r="BPN1238" s="197"/>
      <c r="BPO1238" s="198"/>
      <c r="BPP1238" s="199"/>
      <c r="BPQ1238" s="199"/>
      <c r="BPR1238" s="254"/>
      <c r="BPS1238" s="236"/>
      <c r="BPT1238" s="253"/>
      <c r="BPU1238" s="197"/>
      <c r="BPV1238" s="197"/>
      <c r="BPW1238" s="198"/>
      <c r="BPX1238" s="199"/>
      <c r="BPY1238" s="199"/>
      <c r="BPZ1238" s="254"/>
      <c r="BQA1238" s="236"/>
      <c r="BQB1238" s="253"/>
      <c r="BQC1238" s="197"/>
      <c r="BQD1238" s="197"/>
      <c r="BQE1238" s="198"/>
      <c r="BQF1238" s="199"/>
      <c r="BQG1238" s="199"/>
      <c r="BQH1238" s="254"/>
      <c r="BQI1238" s="236"/>
      <c r="BQJ1238" s="253"/>
      <c r="BQK1238" s="197"/>
      <c r="BQL1238" s="197"/>
      <c r="BQM1238" s="198"/>
      <c r="BQN1238" s="199"/>
      <c r="BQO1238" s="199"/>
      <c r="BQP1238" s="254"/>
      <c r="BQQ1238" s="236"/>
      <c r="BQR1238" s="253"/>
      <c r="BQS1238" s="197"/>
      <c r="BQT1238" s="197"/>
      <c r="BQU1238" s="198"/>
      <c r="BQV1238" s="199"/>
      <c r="BQW1238" s="199"/>
      <c r="BQX1238" s="254"/>
      <c r="BQY1238" s="236"/>
      <c r="BQZ1238" s="253"/>
      <c r="BRA1238" s="197"/>
      <c r="BRB1238" s="197"/>
      <c r="BRC1238" s="198"/>
      <c r="BRD1238" s="199"/>
      <c r="BRE1238" s="199"/>
      <c r="BRF1238" s="254"/>
      <c r="BRG1238" s="236"/>
      <c r="BRH1238" s="253"/>
      <c r="BRI1238" s="197"/>
      <c r="BRJ1238" s="197"/>
      <c r="BRK1238" s="198"/>
      <c r="BRL1238" s="199"/>
      <c r="BRM1238" s="199"/>
      <c r="BRN1238" s="254"/>
      <c r="BRO1238" s="236"/>
      <c r="BRP1238" s="253"/>
      <c r="BRQ1238" s="197"/>
      <c r="BRR1238" s="197"/>
      <c r="BRS1238" s="198"/>
      <c r="BRT1238" s="199"/>
      <c r="BRU1238" s="199"/>
      <c r="BRV1238" s="254"/>
      <c r="BRW1238" s="236"/>
      <c r="BRX1238" s="253"/>
      <c r="BRY1238" s="197"/>
      <c r="BRZ1238" s="197"/>
      <c r="BSA1238" s="198"/>
      <c r="BSB1238" s="199"/>
      <c r="BSC1238" s="199"/>
      <c r="BSD1238" s="254"/>
      <c r="BSE1238" s="236"/>
      <c r="BSF1238" s="253"/>
      <c r="BSG1238" s="197"/>
      <c r="BSH1238" s="197"/>
      <c r="BSI1238" s="198"/>
      <c r="BSJ1238" s="199"/>
      <c r="BSK1238" s="199"/>
      <c r="BSL1238" s="254"/>
      <c r="BSM1238" s="236"/>
      <c r="BSN1238" s="253"/>
      <c r="BSO1238" s="197"/>
      <c r="BSP1238" s="197"/>
      <c r="BSQ1238" s="198"/>
      <c r="BSR1238" s="199"/>
      <c r="BSS1238" s="199"/>
      <c r="BST1238" s="254"/>
      <c r="BSU1238" s="236"/>
      <c r="BSV1238" s="253"/>
      <c r="BSW1238" s="197"/>
      <c r="BSX1238" s="197"/>
      <c r="BSY1238" s="198"/>
      <c r="BSZ1238" s="199"/>
      <c r="BTA1238" s="199"/>
      <c r="BTB1238" s="254"/>
      <c r="BTC1238" s="236"/>
      <c r="BTD1238" s="253"/>
      <c r="BTE1238" s="197"/>
      <c r="BTF1238" s="197"/>
      <c r="BTG1238" s="198"/>
      <c r="BTH1238" s="199"/>
      <c r="BTI1238" s="199"/>
      <c r="BTJ1238" s="254"/>
      <c r="BTK1238" s="236"/>
      <c r="BTL1238" s="253"/>
      <c r="BTM1238" s="197"/>
      <c r="BTN1238" s="197"/>
      <c r="BTO1238" s="198"/>
      <c r="BTP1238" s="199"/>
      <c r="BTQ1238" s="199"/>
      <c r="BTR1238" s="254"/>
      <c r="BTS1238" s="236"/>
      <c r="BTT1238" s="253"/>
      <c r="BTU1238" s="197"/>
      <c r="BTV1238" s="197"/>
      <c r="BTW1238" s="198"/>
      <c r="BTX1238" s="199"/>
      <c r="BTY1238" s="199"/>
      <c r="BTZ1238" s="254"/>
      <c r="BUA1238" s="236"/>
      <c r="BUB1238" s="253"/>
      <c r="BUC1238" s="197"/>
      <c r="BUD1238" s="197"/>
      <c r="BUE1238" s="198"/>
      <c r="BUF1238" s="199"/>
      <c r="BUG1238" s="199"/>
      <c r="BUH1238" s="254"/>
      <c r="BUI1238" s="236"/>
      <c r="BUJ1238" s="253"/>
      <c r="BUK1238" s="197"/>
      <c r="BUL1238" s="197"/>
      <c r="BUM1238" s="198"/>
      <c r="BUN1238" s="199"/>
      <c r="BUO1238" s="199"/>
      <c r="BUP1238" s="254"/>
      <c r="BUQ1238" s="236"/>
      <c r="BUR1238" s="253"/>
      <c r="BUS1238" s="197"/>
      <c r="BUT1238" s="197"/>
      <c r="BUU1238" s="198"/>
      <c r="BUV1238" s="199"/>
      <c r="BUW1238" s="199"/>
      <c r="BUX1238" s="254"/>
      <c r="BUY1238" s="236"/>
      <c r="BUZ1238" s="253"/>
      <c r="BVA1238" s="197"/>
      <c r="BVB1238" s="197"/>
      <c r="BVC1238" s="198"/>
      <c r="BVD1238" s="199"/>
      <c r="BVE1238" s="199"/>
      <c r="BVF1238" s="254"/>
      <c r="BVG1238" s="236"/>
      <c r="BVH1238" s="253"/>
      <c r="BVI1238" s="197"/>
      <c r="BVJ1238" s="197"/>
      <c r="BVK1238" s="198"/>
      <c r="BVL1238" s="199"/>
      <c r="BVM1238" s="199"/>
      <c r="BVN1238" s="254"/>
      <c r="BVO1238" s="236"/>
      <c r="BVP1238" s="253"/>
      <c r="BVQ1238" s="197"/>
      <c r="BVR1238" s="197"/>
      <c r="BVS1238" s="198"/>
      <c r="BVT1238" s="199"/>
      <c r="BVU1238" s="199"/>
      <c r="BVV1238" s="254"/>
      <c r="BVW1238" s="236"/>
      <c r="BVX1238" s="253"/>
      <c r="BVY1238" s="197"/>
      <c r="BVZ1238" s="197"/>
      <c r="BWA1238" s="198"/>
      <c r="BWB1238" s="199"/>
      <c r="BWC1238" s="199"/>
      <c r="BWD1238" s="254"/>
      <c r="BWE1238" s="236"/>
      <c r="BWF1238" s="253"/>
      <c r="BWG1238" s="197"/>
      <c r="BWH1238" s="197"/>
      <c r="BWI1238" s="198"/>
      <c r="BWJ1238" s="199"/>
      <c r="BWK1238" s="199"/>
      <c r="BWL1238" s="254"/>
      <c r="BWM1238" s="236"/>
      <c r="BWN1238" s="253"/>
      <c r="BWO1238" s="197"/>
      <c r="BWP1238" s="197"/>
      <c r="BWQ1238" s="198"/>
      <c r="BWR1238" s="199"/>
      <c r="BWS1238" s="199"/>
      <c r="BWT1238" s="254"/>
      <c r="BWU1238" s="236"/>
      <c r="BWV1238" s="253"/>
      <c r="BWW1238" s="197"/>
      <c r="BWX1238" s="197"/>
      <c r="BWY1238" s="198"/>
      <c r="BWZ1238" s="199"/>
      <c r="BXA1238" s="199"/>
      <c r="BXB1238" s="254"/>
      <c r="BXC1238" s="236"/>
      <c r="BXD1238" s="253"/>
      <c r="BXE1238" s="197"/>
      <c r="BXF1238" s="197"/>
      <c r="BXG1238" s="198"/>
      <c r="BXH1238" s="199"/>
      <c r="BXI1238" s="199"/>
      <c r="BXJ1238" s="254"/>
      <c r="BXK1238" s="236"/>
      <c r="BXL1238" s="253"/>
      <c r="BXM1238" s="197"/>
      <c r="BXN1238" s="197"/>
      <c r="BXO1238" s="198"/>
      <c r="BXP1238" s="199"/>
      <c r="BXQ1238" s="199"/>
      <c r="BXR1238" s="254"/>
      <c r="BXS1238" s="236"/>
      <c r="BXT1238" s="253"/>
      <c r="BXU1238" s="197"/>
      <c r="BXV1238" s="197"/>
      <c r="BXW1238" s="198"/>
      <c r="BXX1238" s="199"/>
      <c r="BXY1238" s="199"/>
      <c r="BXZ1238" s="254"/>
      <c r="BYA1238" s="236"/>
      <c r="BYB1238" s="253"/>
      <c r="BYC1238" s="197"/>
      <c r="BYD1238" s="197"/>
      <c r="BYE1238" s="198"/>
      <c r="BYF1238" s="199"/>
      <c r="BYG1238" s="199"/>
      <c r="BYH1238" s="254"/>
      <c r="BYI1238" s="236"/>
      <c r="BYJ1238" s="253"/>
      <c r="BYK1238" s="197"/>
      <c r="BYL1238" s="197"/>
      <c r="BYM1238" s="198"/>
      <c r="BYN1238" s="199"/>
      <c r="BYO1238" s="199"/>
      <c r="BYP1238" s="254"/>
      <c r="BYQ1238" s="236"/>
      <c r="BYR1238" s="253"/>
      <c r="BYS1238" s="197"/>
      <c r="BYT1238" s="197"/>
      <c r="BYU1238" s="198"/>
      <c r="BYV1238" s="199"/>
      <c r="BYW1238" s="199"/>
      <c r="BYX1238" s="254"/>
      <c r="BYY1238" s="236"/>
      <c r="BYZ1238" s="253"/>
      <c r="BZA1238" s="197"/>
      <c r="BZB1238" s="197"/>
      <c r="BZC1238" s="198"/>
      <c r="BZD1238" s="199"/>
      <c r="BZE1238" s="199"/>
      <c r="BZF1238" s="254"/>
      <c r="BZG1238" s="236"/>
      <c r="BZH1238" s="253"/>
      <c r="BZI1238" s="197"/>
      <c r="BZJ1238" s="197"/>
      <c r="BZK1238" s="198"/>
      <c r="BZL1238" s="199"/>
      <c r="BZM1238" s="199"/>
      <c r="BZN1238" s="254"/>
      <c r="BZO1238" s="236"/>
      <c r="BZP1238" s="253"/>
      <c r="BZQ1238" s="197"/>
      <c r="BZR1238" s="197"/>
      <c r="BZS1238" s="198"/>
      <c r="BZT1238" s="199"/>
      <c r="BZU1238" s="199"/>
      <c r="BZV1238" s="254"/>
      <c r="BZW1238" s="236"/>
      <c r="BZX1238" s="253"/>
      <c r="BZY1238" s="197"/>
      <c r="BZZ1238" s="197"/>
      <c r="CAA1238" s="198"/>
      <c r="CAB1238" s="199"/>
      <c r="CAC1238" s="199"/>
      <c r="CAD1238" s="254"/>
      <c r="CAE1238" s="236"/>
      <c r="CAF1238" s="253"/>
      <c r="CAG1238" s="197"/>
      <c r="CAH1238" s="197"/>
      <c r="CAI1238" s="198"/>
      <c r="CAJ1238" s="199"/>
      <c r="CAK1238" s="199"/>
      <c r="CAL1238" s="254"/>
      <c r="CAM1238" s="236"/>
      <c r="CAN1238" s="253"/>
      <c r="CAO1238" s="197"/>
      <c r="CAP1238" s="197"/>
      <c r="CAQ1238" s="198"/>
      <c r="CAR1238" s="199"/>
      <c r="CAS1238" s="199"/>
      <c r="CAT1238" s="254"/>
      <c r="CAU1238" s="236"/>
      <c r="CAV1238" s="253"/>
      <c r="CAW1238" s="197"/>
      <c r="CAX1238" s="197"/>
      <c r="CAY1238" s="198"/>
      <c r="CAZ1238" s="199"/>
      <c r="CBA1238" s="199"/>
      <c r="CBB1238" s="254"/>
      <c r="CBC1238" s="236"/>
      <c r="CBD1238" s="253"/>
      <c r="CBE1238" s="197"/>
      <c r="CBF1238" s="197"/>
      <c r="CBG1238" s="198"/>
      <c r="CBH1238" s="199"/>
      <c r="CBI1238" s="199"/>
      <c r="CBJ1238" s="254"/>
      <c r="CBK1238" s="236"/>
      <c r="CBL1238" s="253"/>
      <c r="CBM1238" s="197"/>
      <c r="CBN1238" s="197"/>
      <c r="CBO1238" s="198"/>
      <c r="CBP1238" s="199"/>
      <c r="CBQ1238" s="199"/>
      <c r="CBR1238" s="254"/>
      <c r="CBS1238" s="236"/>
      <c r="CBT1238" s="253"/>
      <c r="CBU1238" s="197"/>
      <c r="CBV1238" s="197"/>
      <c r="CBW1238" s="198"/>
      <c r="CBX1238" s="199"/>
      <c r="CBY1238" s="199"/>
      <c r="CBZ1238" s="254"/>
      <c r="CCA1238" s="236"/>
      <c r="CCB1238" s="253"/>
      <c r="CCC1238" s="197"/>
      <c r="CCD1238" s="197"/>
      <c r="CCE1238" s="198"/>
      <c r="CCF1238" s="199"/>
      <c r="CCG1238" s="199"/>
      <c r="CCH1238" s="254"/>
      <c r="CCI1238" s="236"/>
      <c r="CCJ1238" s="253"/>
      <c r="CCK1238" s="197"/>
      <c r="CCL1238" s="197"/>
      <c r="CCM1238" s="198"/>
      <c r="CCN1238" s="199"/>
      <c r="CCO1238" s="199"/>
      <c r="CCP1238" s="254"/>
      <c r="CCQ1238" s="236"/>
      <c r="CCR1238" s="253"/>
      <c r="CCS1238" s="197"/>
      <c r="CCT1238" s="197"/>
      <c r="CCU1238" s="198"/>
      <c r="CCV1238" s="199"/>
      <c r="CCW1238" s="199"/>
      <c r="CCX1238" s="254"/>
      <c r="CCY1238" s="236"/>
      <c r="CCZ1238" s="253"/>
      <c r="CDA1238" s="197"/>
      <c r="CDB1238" s="197"/>
      <c r="CDC1238" s="198"/>
      <c r="CDD1238" s="199"/>
      <c r="CDE1238" s="199"/>
      <c r="CDF1238" s="254"/>
      <c r="CDG1238" s="236"/>
      <c r="CDH1238" s="253"/>
      <c r="CDI1238" s="197"/>
      <c r="CDJ1238" s="197"/>
      <c r="CDK1238" s="198"/>
      <c r="CDL1238" s="199"/>
      <c r="CDM1238" s="199"/>
      <c r="CDN1238" s="254"/>
      <c r="CDO1238" s="236"/>
      <c r="CDP1238" s="253"/>
      <c r="CDQ1238" s="197"/>
      <c r="CDR1238" s="197"/>
      <c r="CDS1238" s="198"/>
      <c r="CDT1238" s="199"/>
      <c r="CDU1238" s="199"/>
      <c r="CDV1238" s="254"/>
      <c r="CDW1238" s="236"/>
      <c r="CDX1238" s="253"/>
      <c r="CDY1238" s="197"/>
      <c r="CDZ1238" s="197"/>
      <c r="CEA1238" s="198"/>
      <c r="CEB1238" s="199"/>
      <c r="CEC1238" s="199"/>
      <c r="CED1238" s="254"/>
      <c r="CEE1238" s="236"/>
      <c r="CEF1238" s="253"/>
      <c r="CEG1238" s="197"/>
      <c r="CEH1238" s="197"/>
      <c r="CEI1238" s="198"/>
      <c r="CEJ1238" s="199"/>
      <c r="CEK1238" s="199"/>
      <c r="CEL1238" s="254"/>
      <c r="CEM1238" s="236"/>
      <c r="CEN1238" s="253"/>
      <c r="CEO1238" s="197"/>
      <c r="CEP1238" s="197"/>
      <c r="CEQ1238" s="198"/>
      <c r="CER1238" s="199"/>
      <c r="CES1238" s="199"/>
      <c r="CET1238" s="254"/>
      <c r="CEU1238" s="236"/>
      <c r="CEV1238" s="253"/>
      <c r="CEW1238" s="197"/>
      <c r="CEX1238" s="197"/>
      <c r="CEY1238" s="198"/>
      <c r="CEZ1238" s="199"/>
      <c r="CFA1238" s="199"/>
      <c r="CFB1238" s="254"/>
      <c r="CFC1238" s="236"/>
      <c r="CFD1238" s="253"/>
      <c r="CFE1238" s="197"/>
      <c r="CFF1238" s="197"/>
      <c r="CFG1238" s="198"/>
      <c r="CFH1238" s="199"/>
      <c r="CFI1238" s="199"/>
      <c r="CFJ1238" s="254"/>
      <c r="CFK1238" s="236"/>
      <c r="CFL1238" s="253"/>
      <c r="CFM1238" s="197"/>
      <c r="CFN1238" s="197"/>
      <c r="CFO1238" s="198"/>
      <c r="CFP1238" s="199"/>
      <c r="CFQ1238" s="199"/>
      <c r="CFR1238" s="254"/>
      <c r="CFS1238" s="236"/>
      <c r="CFT1238" s="253"/>
      <c r="CFU1238" s="197"/>
      <c r="CFV1238" s="197"/>
      <c r="CFW1238" s="198"/>
      <c r="CFX1238" s="199"/>
      <c r="CFY1238" s="199"/>
      <c r="CFZ1238" s="254"/>
      <c r="CGA1238" s="236"/>
      <c r="CGB1238" s="253"/>
      <c r="CGC1238" s="197"/>
      <c r="CGD1238" s="197"/>
      <c r="CGE1238" s="198"/>
      <c r="CGF1238" s="199"/>
      <c r="CGG1238" s="199"/>
      <c r="CGH1238" s="254"/>
      <c r="CGI1238" s="236"/>
      <c r="CGJ1238" s="253"/>
      <c r="CGK1238" s="197"/>
      <c r="CGL1238" s="197"/>
      <c r="CGM1238" s="198"/>
      <c r="CGN1238" s="199"/>
      <c r="CGO1238" s="199"/>
      <c r="CGP1238" s="254"/>
      <c r="CGQ1238" s="236"/>
      <c r="CGR1238" s="253"/>
      <c r="CGS1238" s="197"/>
      <c r="CGT1238" s="197"/>
      <c r="CGU1238" s="198"/>
      <c r="CGV1238" s="199"/>
      <c r="CGW1238" s="199"/>
      <c r="CGX1238" s="254"/>
      <c r="CGY1238" s="236"/>
      <c r="CGZ1238" s="253"/>
      <c r="CHA1238" s="197"/>
      <c r="CHB1238" s="197"/>
      <c r="CHC1238" s="198"/>
      <c r="CHD1238" s="199"/>
      <c r="CHE1238" s="199"/>
      <c r="CHF1238" s="254"/>
      <c r="CHG1238" s="236"/>
      <c r="CHH1238" s="253"/>
      <c r="CHI1238" s="197"/>
      <c r="CHJ1238" s="197"/>
      <c r="CHK1238" s="198"/>
      <c r="CHL1238" s="199"/>
      <c r="CHM1238" s="199"/>
      <c r="CHN1238" s="254"/>
      <c r="CHO1238" s="236"/>
      <c r="CHP1238" s="253"/>
      <c r="CHQ1238" s="197"/>
      <c r="CHR1238" s="197"/>
      <c r="CHS1238" s="198"/>
      <c r="CHT1238" s="199"/>
      <c r="CHU1238" s="199"/>
      <c r="CHV1238" s="254"/>
      <c r="CHW1238" s="236"/>
      <c r="CHX1238" s="253"/>
      <c r="CHY1238" s="197"/>
      <c r="CHZ1238" s="197"/>
      <c r="CIA1238" s="198"/>
      <c r="CIB1238" s="199"/>
      <c r="CIC1238" s="199"/>
      <c r="CID1238" s="254"/>
      <c r="CIE1238" s="236"/>
      <c r="CIF1238" s="253"/>
      <c r="CIG1238" s="197"/>
      <c r="CIH1238" s="197"/>
      <c r="CII1238" s="198"/>
      <c r="CIJ1238" s="199"/>
      <c r="CIK1238" s="199"/>
      <c r="CIL1238" s="254"/>
      <c r="CIM1238" s="236"/>
      <c r="CIN1238" s="253"/>
      <c r="CIO1238" s="197"/>
      <c r="CIP1238" s="197"/>
      <c r="CIQ1238" s="198"/>
      <c r="CIR1238" s="199"/>
      <c r="CIS1238" s="199"/>
      <c r="CIT1238" s="254"/>
      <c r="CIU1238" s="236"/>
      <c r="CIV1238" s="253"/>
      <c r="CIW1238" s="197"/>
      <c r="CIX1238" s="197"/>
      <c r="CIY1238" s="198"/>
      <c r="CIZ1238" s="199"/>
      <c r="CJA1238" s="199"/>
      <c r="CJB1238" s="254"/>
      <c r="CJC1238" s="236"/>
      <c r="CJD1238" s="253"/>
      <c r="CJE1238" s="197"/>
      <c r="CJF1238" s="197"/>
      <c r="CJG1238" s="198"/>
      <c r="CJH1238" s="199"/>
      <c r="CJI1238" s="199"/>
      <c r="CJJ1238" s="254"/>
      <c r="CJK1238" s="236"/>
      <c r="CJL1238" s="253"/>
      <c r="CJM1238" s="197"/>
      <c r="CJN1238" s="197"/>
      <c r="CJO1238" s="198"/>
      <c r="CJP1238" s="199"/>
      <c r="CJQ1238" s="199"/>
      <c r="CJR1238" s="254"/>
      <c r="CJS1238" s="236"/>
      <c r="CJT1238" s="253"/>
      <c r="CJU1238" s="197"/>
      <c r="CJV1238" s="197"/>
      <c r="CJW1238" s="198"/>
      <c r="CJX1238" s="199"/>
      <c r="CJY1238" s="199"/>
      <c r="CJZ1238" s="254"/>
      <c r="CKA1238" s="236"/>
      <c r="CKB1238" s="253"/>
      <c r="CKC1238" s="197"/>
      <c r="CKD1238" s="197"/>
      <c r="CKE1238" s="198"/>
      <c r="CKF1238" s="199"/>
      <c r="CKG1238" s="199"/>
      <c r="CKH1238" s="254"/>
      <c r="CKI1238" s="236"/>
      <c r="CKJ1238" s="253"/>
      <c r="CKK1238" s="197"/>
      <c r="CKL1238" s="197"/>
      <c r="CKM1238" s="198"/>
      <c r="CKN1238" s="199"/>
      <c r="CKO1238" s="199"/>
      <c r="CKP1238" s="254"/>
      <c r="CKQ1238" s="236"/>
      <c r="CKR1238" s="253"/>
      <c r="CKS1238" s="197"/>
      <c r="CKT1238" s="197"/>
      <c r="CKU1238" s="198"/>
      <c r="CKV1238" s="199"/>
      <c r="CKW1238" s="199"/>
      <c r="CKX1238" s="254"/>
      <c r="CKY1238" s="236"/>
      <c r="CKZ1238" s="253"/>
      <c r="CLA1238" s="197"/>
      <c r="CLB1238" s="197"/>
      <c r="CLC1238" s="198"/>
      <c r="CLD1238" s="199"/>
      <c r="CLE1238" s="199"/>
      <c r="CLF1238" s="254"/>
      <c r="CLG1238" s="236"/>
      <c r="CLH1238" s="253"/>
      <c r="CLI1238" s="197"/>
      <c r="CLJ1238" s="197"/>
      <c r="CLK1238" s="198"/>
      <c r="CLL1238" s="199"/>
      <c r="CLM1238" s="199"/>
      <c r="CLN1238" s="254"/>
      <c r="CLO1238" s="236"/>
      <c r="CLP1238" s="253"/>
      <c r="CLQ1238" s="197"/>
      <c r="CLR1238" s="197"/>
      <c r="CLS1238" s="198"/>
      <c r="CLT1238" s="199"/>
      <c r="CLU1238" s="199"/>
      <c r="CLV1238" s="254"/>
      <c r="CLW1238" s="236"/>
      <c r="CLX1238" s="253"/>
      <c r="CLY1238" s="197"/>
      <c r="CLZ1238" s="197"/>
      <c r="CMA1238" s="198"/>
      <c r="CMB1238" s="199"/>
      <c r="CMC1238" s="199"/>
      <c r="CMD1238" s="254"/>
      <c r="CME1238" s="236"/>
      <c r="CMF1238" s="253"/>
      <c r="CMG1238" s="197"/>
      <c r="CMH1238" s="197"/>
      <c r="CMI1238" s="198"/>
      <c r="CMJ1238" s="199"/>
      <c r="CMK1238" s="199"/>
      <c r="CML1238" s="254"/>
      <c r="CMM1238" s="236"/>
      <c r="CMN1238" s="253"/>
      <c r="CMO1238" s="197"/>
      <c r="CMP1238" s="197"/>
      <c r="CMQ1238" s="198"/>
      <c r="CMR1238" s="199"/>
      <c r="CMS1238" s="199"/>
      <c r="CMT1238" s="254"/>
      <c r="CMU1238" s="236"/>
      <c r="CMV1238" s="253"/>
      <c r="CMW1238" s="197"/>
      <c r="CMX1238" s="197"/>
      <c r="CMY1238" s="198"/>
      <c r="CMZ1238" s="199"/>
      <c r="CNA1238" s="199"/>
      <c r="CNB1238" s="254"/>
      <c r="CNC1238" s="236"/>
      <c r="CND1238" s="253"/>
      <c r="CNE1238" s="197"/>
      <c r="CNF1238" s="197"/>
      <c r="CNG1238" s="198"/>
      <c r="CNH1238" s="199"/>
      <c r="CNI1238" s="199"/>
      <c r="CNJ1238" s="254"/>
      <c r="CNK1238" s="236"/>
      <c r="CNL1238" s="253"/>
      <c r="CNM1238" s="197"/>
      <c r="CNN1238" s="197"/>
      <c r="CNO1238" s="198"/>
      <c r="CNP1238" s="199"/>
      <c r="CNQ1238" s="199"/>
      <c r="CNR1238" s="254"/>
      <c r="CNS1238" s="236"/>
      <c r="CNT1238" s="253"/>
      <c r="CNU1238" s="197"/>
      <c r="CNV1238" s="197"/>
      <c r="CNW1238" s="198"/>
      <c r="CNX1238" s="199"/>
      <c r="CNY1238" s="199"/>
      <c r="CNZ1238" s="254"/>
      <c r="COA1238" s="236"/>
      <c r="COB1238" s="253"/>
      <c r="COC1238" s="197"/>
      <c r="COD1238" s="197"/>
      <c r="COE1238" s="198"/>
      <c r="COF1238" s="199"/>
      <c r="COG1238" s="199"/>
      <c r="COH1238" s="254"/>
      <c r="COI1238" s="236"/>
      <c r="COJ1238" s="253"/>
      <c r="COK1238" s="197"/>
      <c r="COL1238" s="197"/>
      <c r="COM1238" s="198"/>
      <c r="CON1238" s="199"/>
      <c r="COO1238" s="199"/>
      <c r="COP1238" s="254"/>
      <c r="COQ1238" s="236"/>
      <c r="COR1238" s="253"/>
      <c r="COS1238" s="197"/>
      <c r="COT1238" s="197"/>
      <c r="COU1238" s="198"/>
      <c r="COV1238" s="199"/>
      <c r="COW1238" s="199"/>
      <c r="COX1238" s="254"/>
      <c r="COY1238" s="236"/>
      <c r="COZ1238" s="253"/>
      <c r="CPA1238" s="197"/>
      <c r="CPB1238" s="197"/>
      <c r="CPC1238" s="198"/>
      <c r="CPD1238" s="199"/>
      <c r="CPE1238" s="199"/>
      <c r="CPF1238" s="254"/>
      <c r="CPG1238" s="236"/>
      <c r="CPH1238" s="253"/>
      <c r="CPI1238" s="197"/>
      <c r="CPJ1238" s="197"/>
      <c r="CPK1238" s="198"/>
      <c r="CPL1238" s="199"/>
      <c r="CPM1238" s="199"/>
      <c r="CPN1238" s="254"/>
      <c r="CPO1238" s="236"/>
      <c r="CPP1238" s="253"/>
      <c r="CPQ1238" s="197"/>
      <c r="CPR1238" s="197"/>
      <c r="CPS1238" s="198"/>
      <c r="CPT1238" s="199"/>
      <c r="CPU1238" s="199"/>
      <c r="CPV1238" s="254"/>
      <c r="CPW1238" s="236"/>
      <c r="CPX1238" s="253"/>
      <c r="CPY1238" s="197"/>
      <c r="CPZ1238" s="197"/>
      <c r="CQA1238" s="198"/>
      <c r="CQB1238" s="199"/>
      <c r="CQC1238" s="199"/>
      <c r="CQD1238" s="254"/>
      <c r="CQE1238" s="236"/>
      <c r="CQF1238" s="253"/>
      <c r="CQG1238" s="197"/>
      <c r="CQH1238" s="197"/>
      <c r="CQI1238" s="198"/>
      <c r="CQJ1238" s="199"/>
      <c r="CQK1238" s="199"/>
      <c r="CQL1238" s="254"/>
      <c r="CQM1238" s="236"/>
      <c r="CQN1238" s="253"/>
      <c r="CQO1238" s="197"/>
      <c r="CQP1238" s="197"/>
      <c r="CQQ1238" s="198"/>
      <c r="CQR1238" s="199"/>
      <c r="CQS1238" s="199"/>
      <c r="CQT1238" s="254"/>
      <c r="CQU1238" s="236"/>
      <c r="CQV1238" s="253"/>
      <c r="CQW1238" s="197"/>
      <c r="CQX1238" s="197"/>
      <c r="CQY1238" s="198"/>
      <c r="CQZ1238" s="199"/>
      <c r="CRA1238" s="199"/>
      <c r="CRB1238" s="254"/>
      <c r="CRC1238" s="236"/>
      <c r="CRD1238" s="253"/>
      <c r="CRE1238" s="197"/>
      <c r="CRF1238" s="197"/>
      <c r="CRG1238" s="198"/>
      <c r="CRH1238" s="199"/>
      <c r="CRI1238" s="199"/>
      <c r="CRJ1238" s="254"/>
      <c r="CRK1238" s="236"/>
      <c r="CRL1238" s="253"/>
      <c r="CRM1238" s="197"/>
      <c r="CRN1238" s="197"/>
      <c r="CRO1238" s="198"/>
      <c r="CRP1238" s="199"/>
      <c r="CRQ1238" s="199"/>
      <c r="CRR1238" s="254"/>
      <c r="CRS1238" s="236"/>
      <c r="CRT1238" s="253"/>
      <c r="CRU1238" s="197"/>
      <c r="CRV1238" s="197"/>
      <c r="CRW1238" s="198"/>
      <c r="CRX1238" s="199"/>
      <c r="CRY1238" s="199"/>
      <c r="CRZ1238" s="254"/>
      <c r="CSA1238" s="236"/>
      <c r="CSB1238" s="253"/>
      <c r="CSC1238" s="197"/>
      <c r="CSD1238" s="197"/>
      <c r="CSE1238" s="198"/>
      <c r="CSF1238" s="199"/>
      <c r="CSG1238" s="199"/>
      <c r="CSH1238" s="254"/>
      <c r="CSI1238" s="236"/>
      <c r="CSJ1238" s="253"/>
      <c r="CSK1238" s="197"/>
      <c r="CSL1238" s="197"/>
      <c r="CSM1238" s="198"/>
      <c r="CSN1238" s="199"/>
      <c r="CSO1238" s="199"/>
      <c r="CSP1238" s="254"/>
      <c r="CSQ1238" s="236"/>
      <c r="CSR1238" s="253"/>
      <c r="CSS1238" s="197"/>
      <c r="CST1238" s="197"/>
      <c r="CSU1238" s="198"/>
      <c r="CSV1238" s="199"/>
      <c r="CSW1238" s="199"/>
      <c r="CSX1238" s="254"/>
      <c r="CSY1238" s="236"/>
      <c r="CSZ1238" s="253"/>
      <c r="CTA1238" s="197"/>
      <c r="CTB1238" s="197"/>
      <c r="CTC1238" s="198"/>
      <c r="CTD1238" s="199"/>
      <c r="CTE1238" s="199"/>
      <c r="CTF1238" s="254"/>
      <c r="CTG1238" s="236"/>
      <c r="CTH1238" s="253"/>
      <c r="CTI1238" s="197"/>
      <c r="CTJ1238" s="197"/>
      <c r="CTK1238" s="198"/>
      <c r="CTL1238" s="199"/>
      <c r="CTM1238" s="199"/>
      <c r="CTN1238" s="254"/>
      <c r="CTO1238" s="236"/>
      <c r="CTP1238" s="253"/>
      <c r="CTQ1238" s="197"/>
      <c r="CTR1238" s="197"/>
      <c r="CTS1238" s="198"/>
      <c r="CTT1238" s="199"/>
      <c r="CTU1238" s="199"/>
      <c r="CTV1238" s="254"/>
      <c r="CTW1238" s="236"/>
      <c r="CTX1238" s="253"/>
      <c r="CTY1238" s="197"/>
      <c r="CTZ1238" s="197"/>
      <c r="CUA1238" s="198"/>
      <c r="CUB1238" s="199"/>
      <c r="CUC1238" s="199"/>
      <c r="CUD1238" s="254"/>
      <c r="CUE1238" s="236"/>
      <c r="CUF1238" s="253"/>
      <c r="CUG1238" s="197"/>
      <c r="CUH1238" s="197"/>
      <c r="CUI1238" s="198"/>
      <c r="CUJ1238" s="199"/>
      <c r="CUK1238" s="199"/>
      <c r="CUL1238" s="254"/>
      <c r="CUM1238" s="236"/>
      <c r="CUN1238" s="253"/>
      <c r="CUO1238" s="197"/>
      <c r="CUP1238" s="197"/>
      <c r="CUQ1238" s="198"/>
      <c r="CUR1238" s="199"/>
      <c r="CUS1238" s="199"/>
      <c r="CUT1238" s="254"/>
      <c r="CUU1238" s="236"/>
      <c r="CUV1238" s="253"/>
      <c r="CUW1238" s="197"/>
      <c r="CUX1238" s="197"/>
      <c r="CUY1238" s="198"/>
      <c r="CUZ1238" s="199"/>
      <c r="CVA1238" s="199"/>
      <c r="CVB1238" s="254"/>
      <c r="CVC1238" s="236"/>
      <c r="CVD1238" s="253"/>
      <c r="CVE1238" s="197"/>
      <c r="CVF1238" s="197"/>
      <c r="CVG1238" s="198"/>
      <c r="CVH1238" s="199"/>
      <c r="CVI1238" s="199"/>
      <c r="CVJ1238" s="254"/>
      <c r="CVK1238" s="236"/>
      <c r="CVL1238" s="253"/>
      <c r="CVM1238" s="197"/>
      <c r="CVN1238" s="197"/>
      <c r="CVO1238" s="198"/>
      <c r="CVP1238" s="199"/>
      <c r="CVQ1238" s="199"/>
      <c r="CVR1238" s="254"/>
      <c r="CVS1238" s="236"/>
      <c r="CVT1238" s="253"/>
      <c r="CVU1238" s="197"/>
      <c r="CVV1238" s="197"/>
      <c r="CVW1238" s="198"/>
      <c r="CVX1238" s="199"/>
      <c r="CVY1238" s="199"/>
      <c r="CVZ1238" s="254"/>
      <c r="CWA1238" s="236"/>
      <c r="CWB1238" s="253"/>
      <c r="CWC1238" s="197"/>
      <c r="CWD1238" s="197"/>
      <c r="CWE1238" s="198"/>
      <c r="CWF1238" s="199"/>
      <c r="CWG1238" s="199"/>
      <c r="CWH1238" s="254"/>
      <c r="CWI1238" s="236"/>
      <c r="CWJ1238" s="253"/>
      <c r="CWK1238" s="197"/>
      <c r="CWL1238" s="197"/>
      <c r="CWM1238" s="198"/>
      <c r="CWN1238" s="199"/>
      <c r="CWO1238" s="199"/>
      <c r="CWP1238" s="254"/>
      <c r="CWQ1238" s="236"/>
      <c r="CWR1238" s="253"/>
      <c r="CWS1238" s="197"/>
      <c r="CWT1238" s="197"/>
      <c r="CWU1238" s="198"/>
      <c r="CWV1238" s="199"/>
      <c r="CWW1238" s="199"/>
      <c r="CWX1238" s="254"/>
      <c r="CWY1238" s="236"/>
      <c r="CWZ1238" s="253"/>
      <c r="CXA1238" s="197"/>
      <c r="CXB1238" s="197"/>
      <c r="CXC1238" s="198"/>
      <c r="CXD1238" s="199"/>
      <c r="CXE1238" s="199"/>
      <c r="CXF1238" s="254"/>
      <c r="CXG1238" s="236"/>
      <c r="CXH1238" s="253"/>
      <c r="CXI1238" s="197"/>
      <c r="CXJ1238" s="197"/>
      <c r="CXK1238" s="198"/>
      <c r="CXL1238" s="199"/>
      <c r="CXM1238" s="199"/>
      <c r="CXN1238" s="254"/>
      <c r="CXO1238" s="236"/>
      <c r="CXP1238" s="253"/>
      <c r="CXQ1238" s="197"/>
      <c r="CXR1238" s="197"/>
      <c r="CXS1238" s="198"/>
      <c r="CXT1238" s="199"/>
      <c r="CXU1238" s="199"/>
      <c r="CXV1238" s="254"/>
      <c r="CXW1238" s="236"/>
      <c r="CXX1238" s="253"/>
      <c r="CXY1238" s="197"/>
      <c r="CXZ1238" s="197"/>
      <c r="CYA1238" s="198"/>
      <c r="CYB1238" s="199"/>
      <c r="CYC1238" s="199"/>
      <c r="CYD1238" s="254"/>
      <c r="CYE1238" s="236"/>
      <c r="CYF1238" s="253"/>
      <c r="CYG1238" s="197"/>
      <c r="CYH1238" s="197"/>
      <c r="CYI1238" s="198"/>
      <c r="CYJ1238" s="199"/>
      <c r="CYK1238" s="199"/>
      <c r="CYL1238" s="254"/>
      <c r="CYM1238" s="236"/>
      <c r="CYN1238" s="253"/>
      <c r="CYO1238" s="197"/>
      <c r="CYP1238" s="197"/>
      <c r="CYQ1238" s="198"/>
      <c r="CYR1238" s="199"/>
      <c r="CYS1238" s="199"/>
      <c r="CYT1238" s="254"/>
      <c r="CYU1238" s="236"/>
      <c r="CYV1238" s="253"/>
      <c r="CYW1238" s="197"/>
      <c r="CYX1238" s="197"/>
      <c r="CYY1238" s="198"/>
      <c r="CYZ1238" s="199"/>
      <c r="CZA1238" s="199"/>
      <c r="CZB1238" s="254"/>
      <c r="CZC1238" s="236"/>
      <c r="CZD1238" s="253"/>
      <c r="CZE1238" s="197"/>
      <c r="CZF1238" s="197"/>
      <c r="CZG1238" s="198"/>
      <c r="CZH1238" s="199"/>
      <c r="CZI1238" s="199"/>
      <c r="CZJ1238" s="254"/>
      <c r="CZK1238" s="236"/>
      <c r="CZL1238" s="253"/>
      <c r="CZM1238" s="197"/>
      <c r="CZN1238" s="197"/>
      <c r="CZO1238" s="198"/>
      <c r="CZP1238" s="199"/>
      <c r="CZQ1238" s="199"/>
      <c r="CZR1238" s="254"/>
      <c r="CZS1238" s="236"/>
      <c r="CZT1238" s="253"/>
      <c r="CZU1238" s="197"/>
      <c r="CZV1238" s="197"/>
      <c r="CZW1238" s="198"/>
      <c r="CZX1238" s="199"/>
      <c r="CZY1238" s="199"/>
      <c r="CZZ1238" s="254"/>
      <c r="DAA1238" s="236"/>
      <c r="DAB1238" s="253"/>
      <c r="DAC1238" s="197"/>
      <c r="DAD1238" s="197"/>
      <c r="DAE1238" s="198"/>
      <c r="DAF1238" s="199"/>
      <c r="DAG1238" s="199"/>
      <c r="DAH1238" s="254"/>
      <c r="DAI1238" s="236"/>
      <c r="DAJ1238" s="253"/>
      <c r="DAK1238" s="197"/>
      <c r="DAL1238" s="197"/>
      <c r="DAM1238" s="198"/>
      <c r="DAN1238" s="199"/>
      <c r="DAO1238" s="199"/>
      <c r="DAP1238" s="254"/>
      <c r="DAQ1238" s="236"/>
      <c r="DAR1238" s="253"/>
      <c r="DAS1238" s="197"/>
      <c r="DAT1238" s="197"/>
      <c r="DAU1238" s="198"/>
      <c r="DAV1238" s="199"/>
      <c r="DAW1238" s="199"/>
      <c r="DAX1238" s="254"/>
      <c r="DAY1238" s="236"/>
      <c r="DAZ1238" s="253"/>
      <c r="DBA1238" s="197"/>
      <c r="DBB1238" s="197"/>
      <c r="DBC1238" s="198"/>
      <c r="DBD1238" s="199"/>
      <c r="DBE1238" s="199"/>
      <c r="DBF1238" s="254"/>
      <c r="DBG1238" s="236"/>
      <c r="DBH1238" s="253"/>
      <c r="DBI1238" s="197"/>
      <c r="DBJ1238" s="197"/>
      <c r="DBK1238" s="198"/>
      <c r="DBL1238" s="199"/>
      <c r="DBM1238" s="199"/>
      <c r="DBN1238" s="254"/>
      <c r="DBO1238" s="236"/>
      <c r="DBP1238" s="253"/>
      <c r="DBQ1238" s="197"/>
      <c r="DBR1238" s="197"/>
      <c r="DBS1238" s="198"/>
      <c r="DBT1238" s="199"/>
      <c r="DBU1238" s="199"/>
      <c r="DBV1238" s="254"/>
      <c r="DBW1238" s="236"/>
      <c r="DBX1238" s="253"/>
      <c r="DBY1238" s="197"/>
      <c r="DBZ1238" s="197"/>
      <c r="DCA1238" s="198"/>
      <c r="DCB1238" s="199"/>
      <c r="DCC1238" s="199"/>
      <c r="DCD1238" s="254"/>
      <c r="DCE1238" s="236"/>
      <c r="DCF1238" s="253"/>
      <c r="DCG1238" s="197"/>
      <c r="DCH1238" s="197"/>
      <c r="DCI1238" s="198"/>
      <c r="DCJ1238" s="199"/>
      <c r="DCK1238" s="199"/>
      <c r="DCL1238" s="254"/>
      <c r="DCM1238" s="236"/>
      <c r="DCN1238" s="253"/>
      <c r="DCO1238" s="197"/>
      <c r="DCP1238" s="197"/>
      <c r="DCQ1238" s="198"/>
      <c r="DCR1238" s="199"/>
      <c r="DCS1238" s="199"/>
      <c r="DCT1238" s="254"/>
      <c r="DCU1238" s="236"/>
      <c r="DCV1238" s="253"/>
      <c r="DCW1238" s="197"/>
      <c r="DCX1238" s="197"/>
      <c r="DCY1238" s="198"/>
      <c r="DCZ1238" s="199"/>
      <c r="DDA1238" s="199"/>
      <c r="DDB1238" s="254"/>
      <c r="DDC1238" s="236"/>
      <c r="DDD1238" s="253"/>
      <c r="DDE1238" s="197"/>
      <c r="DDF1238" s="197"/>
      <c r="DDG1238" s="198"/>
      <c r="DDH1238" s="199"/>
      <c r="DDI1238" s="199"/>
      <c r="DDJ1238" s="254"/>
      <c r="DDK1238" s="236"/>
      <c r="DDL1238" s="253"/>
      <c r="DDM1238" s="197"/>
      <c r="DDN1238" s="197"/>
      <c r="DDO1238" s="198"/>
      <c r="DDP1238" s="199"/>
      <c r="DDQ1238" s="199"/>
      <c r="DDR1238" s="254"/>
      <c r="DDS1238" s="236"/>
      <c r="DDT1238" s="253"/>
      <c r="DDU1238" s="197"/>
      <c r="DDV1238" s="197"/>
      <c r="DDW1238" s="198"/>
      <c r="DDX1238" s="199"/>
      <c r="DDY1238" s="199"/>
      <c r="DDZ1238" s="254"/>
      <c r="DEA1238" s="236"/>
      <c r="DEB1238" s="253"/>
      <c r="DEC1238" s="197"/>
      <c r="DED1238" s="197"/>
      <c r="DEE1238" s="198"/>
      <c r="DEF1238" s="199"/>
      <c r="DEG1238" s="199"/>
      <c r="DEH1238" s="254"/>
      <c r="DEI1238" s="236"/>
      <c r="DEJ1238" s="253"/>
      <c r="DEK1238" s="197"/>
      <c r="DEL1238" s="197"/>
      <c r="DEM1238" s="198"/>
      <c r="DEN1238" s="199"/>
      <c r="DEO1238" s="199"/>
      <c r="DEP1238" s="254"/>
      <c r="DEQ1238" s="236"/>
      <c r="DER1238" s="253"/>
      <c r="DES1238" s="197"/>
      <c r="DET1238" s="197"/>
      <c r="DEU1238" s="198"/>
      <c r="DEV1238" s="199"/>
      <c r="DEW1238" s="199"/>
      <c r="DEX1238" s="254"/>
      <c r="DEY1238" s="236"/>
      <c r="DEZ1238" s="253"/>
      <c r="DFA1238" s="197"/>
      <c r="DFB1238" s="197"/>
      <c r="DFC1238" s="198"/>
      <c r="DFD1238" s="199"/>
      <c r="DFE1238" s="199"/>
      <c r="DFF1238" s="254"/>
      <c r="DFG1238" s="236"/>
      <c r="DFH1238" s="253"/>
      <c r="DFI1238" s="197"/>
      <c r="DFJ1238" s="197"/>
      <c r="DFK1238" s="198"/>
      <c r="DFL1238" s="199"/>
      <c r="DFM1238" s="199"/>
      <c r="DFN1238" s="254"/>
      <c r="DFO1238" s="236"/>
      <c r="DFP1238" s="253"/>
      <c r="DFQ1238" s="197"/>
      <c r="DFR1238" s="197"/>
      <c r="DFS1238" s="198"/>
      <c r="DFT1238" s="199"/>
      <c r="DFU1238" s="199"/>
      <c r="DFV1238" s="254"/>
      <c r="DFW1238" s="236"/>
      <c r="DFX1238" s="253"/>
      <c r="DFY1238" s="197"/>
      <c r="DFZ1238" s="197"/>
      <c r="DGA1238" s="198"/>
      <c r="DGB1238" s="199"/>
      <c r="DGC1238" s="199"/>
      <c r="DGD1238" s="254"/>
      <c r="DGE1238" s="236"/>
      <c r="DGF1238" s="253"/>
      <c r="DGG1238" s="197"/>
      <c r="DGH1238" s="197"/>
      <c r="DGI1238" s="198"/>
      <c r="DGJ1238" s="199"/>
      <c r="DGK1238" s="199"/>
      <c r="DGL1238" s="254"/>
      <c r="DGM1238" s="236"/>
      <c r="DGN1238" s="253"/>
      <c r="DGO1238" s="197"/>
      <c r="DGP1238" s="197"/>
      <c r="DGQ1238" s="198"/>
      <c r="DGR1238" s="199"/>
      <c r="DGS1238" s="199"/>
      <c r="DGT1238" s="254"/>
      <c r="DGU1238" s="236"/>
      <c r="DGV1238" s="253"/>
      <c r="DGW1238" s="197"/>
      <c r="DGX1238" s="197"/>
      <c r="DGY1238" s="198"/>
      <c r="DGZ1238" s="199"/>
      <c r="DHA1238" s="199"/>
      <c r="DHB1238" s="254"/>
      <c r="DHC1238" s="236"/>
      <c r="DHD1238" s="253"/>
      <c r="DHE1238" s="197"/>
      <c r="DHF1238" s="197"/>
      <c r="DHG1238" s="198"/>
      <c r="DHH1238" s="199"/>
      <c r="DHI1238" s="199"/>
      <c r="DHJ1238" s="254"/>
      <c r="DHK1238" s="236"/>
      <c r="DHL1238" s="253"/>
      <c r="DHM1238" s="197"/>
      <c r="DHN1238" s="197"/>
      <c r="DHO1238" s="198"/>
      <c r="DHP1238" s="199"/>
      <c r="DHQ1238" s="199"/>
      <c r="DHR1238" s="254"/>
      <c r="DHS1238" s="236"/>
      <c r="DHT1238" s="253"/>
      <c r="DHU1238" s="197"/>
      <c r="DHV1238" s="197"/>
      <c r="DHW1238" s="198"/>
      <c r="DHX1238" s="199"/>
      <c r="DHY1238" s="199"/>
      <c r="DHZ1238" s="254"/>
      <c r="DIA1238" s="236"/>
      <c r="DIB1238" s="253"/>
      <c r="DIC1238" s="197"/>
      <c r="DID1238" s="197"/>
      <c r="DIE1238" s="198"/>
      <c r="DIF1238" s="199"/>
      <c r="DIG1238" s="199"/>
      <c r="DIH1238" s="254"/>
      <c r="DII1238" s="236"/>
      <c r="DIJ1238" s="253"/>
      <c r="DIK1238" s="197"/>
      <c r="DIL1238" s="197"/>
      <c r="DIM1238" s="198"/>
      <c r="DIN1238" s="199"/>
      <c r="DIO1238" s="199"/>
      <c r="DIP1238" s="254"/>
      <c r="DIQ1238" s="236"/>
      <c r="DIR1238" s="253"/>
      <c r="DIS1238" s="197"/>
      <c r="DIT1238" s="197"/>
      <c r="DIU1238" s="198"/>
      <c r="DIV1238" s="199"/>
      <c r="DIW1238" s="199"/>
      <c r="DIX1238" s="254"/>
      <c r="DIY1238" s="236"/>
      <c r="DIZ1238" s="253"/>
      <c r="DJA1238" s="197"/>
      <c r="DJB1238" s="197"/>
      <c r="DJC1238" s="198"/>
      <c r="DJD1238" s="199"/>
      <c r="DJE1238" s="199"/>
      <c r="DJF1238" s="254"/>
      <c r="DJG1238" s="236"/>
      <c r="DJH1238" s="253"/>
      <c r="DJI1238" s="197"/>
      <c r="DJJ1238" s="197"/>
      <c r="DJK1238" s="198"/>
      <c r="DJL1238" s="199"/>
      <c r="DJM1238" s="199"/>
      <c r="DJN1238" s="254"/>
      <c r="DJO1238" s="236"/>
      <c r="DJP1238" s="253"/>
      <c r="DJQ1238" s="197"/>
      <c r="DJR1238" s="197"/>
      <c r="DJS1238" s="198"/>
      <c r="DJT1238" s="199"/>
      <c r="DJU1238" s="199"/>
      <c r="DJV1238" s="254">
        <f t="shared" ref="DJV1238:DLJ1238" si="173">DJV1239</f>
        <v>448.774</v>
      </c>
      <c r="DJW1238" s="236" t="s">
        <v>238</v>
      </c>
      <c r="DJX1238" s="253" t="s">
        <v>25</v>
      </c>
      <c r="DJY1238" s="197">
        <v>7</v>
      </c>
      <c r="DJZ1238" s="197">
        <v>2</v>
      </c>
      <c r="DKA1238" s="198" t="s">
        <v>236</v>
      </c>
      <c r="DKB1238" s="199">
        <v>0</v>
      </c>
      <c r="DKC1238" s="199"/>
      <c r="DKD1238" s="254">
        <f t="shared" si="173"/>
        <v>448.774</v>
      </c>
      <c r="DKE1238" s="236" t="s">
        <v>238</v>
      </c>
      <c r="DKF1238" s="253" t="s">
        <v>25</v>
      </c>
      <c r="DKG1238" s="197">
        <v>7</v>
      </c>
      <c r="DKH1238" s="197">
        <v>2</v>
      </c>
      <c r="DKI1238" s="198" t="s">
        <v>236</v>
      </c>
      <c r="DKJ1238" s="199">
        <v>0</v>
      </c>
      <c r="DKK1238" s="199"/>
      <c r="DKL1238" s="254">
        <f t="shared" si="173"/>
        <v>448.774</v>
      </c>
      <c r="DKM1238" s="236" t="s">
        <v>238</v>
      </c>
      <c r="DKN1238" s="253" t="s">
        <v>25</v>
      </c>
      <c r="DKO1238" s="197">
        <v>7</v>
      </c>
      <c r="DKP1238" s="197">
        <v>2</v>
      </c>
      <c r="DKQ1238" s="198" t="s">
        <v>236</v>
      </c>
      <c r="DKR1238" s="199">
        <v>0</v>
      </c>
      <c r="DKS1238" s="199"/>
      <c r="DKT1238" s="254">
        <f t="shared" si="173"/>
        <v>448.774</v>
      </c>
      <c r="DKU1238" s="236" t="s">
        <v>238</v>
      </c>
      <c r="DKV1238" s="253" t="s">
        <v>25</v>
      </c>
      <c r="DKW1238" s="197">
        <v>7</v>
      </c>
      <c r="DKX1238" s="197">
        <v>2</v>
      </c>
      <c r="DKY1238" s="198" t="s">
        <v>236</v>
      </c>
      <c r="DKZ1238" s="199">
        <v>0</v>
      </c>
      <c r="DLA1238" s="199"/>
      <c r="DLB1238" s="254">
        <f t="shared" si="173"/>
        <v>448.774</v>
      </c>
      <c r="DLC1238" s="236" t="s">
        <v>238</v>
      </c>
      <c r="DLD1238" s="253" t="s">
        <v>25</v>
      </c>
      <c r="DLE1238" s="197">
        <v>7</v>
      </c>
      <c r="DLF1238" s="197">
        <v>2</v>
      </c>
      <c r="DLG1238" s="198" t="s">
        <v>236</v>
      </c>
      <c r="DLH1238" s="199">
        <v>0</v>
      </c>
      <c r="DLI1238" s="199"/>
      <c r="DLJ1238" s="254">
        <f t="shared" si="173"/>
        <v>448.774</v>
      </c>
      <c r="DLK1238" s="236" t="s">
        <v>238</v>
      </c>
      <c r="DLL1238" s="253" t="s">
        <v>25</v>
      </c>
      <c r="DLM1238" s="197">
        <v>7</v>
      </c>
      <c r="DLN1238" s="197">
        <v>2</v>
      </c>
      <c r="DLO1238" s="198" t="s">
        <v>236</v>
      </c>
      <c r="DLP1238" s="199">
        <v>0</v>
      </c>
      <c r="DLQ1238" s="199"/>
      <c r="DLR1238" s="254">
        <f t="shared" ref="DLR1238:DNV1238" si="174">DLR1239</f>
        <v>448.774</v>
      </c>
      <c r="DLS1238" s="236" t="s">
        <v>238</v>
      </c>
      <c r="DLT1238" s="253" t="s">
        <v>25</v>
      </c>
      <c r="DLU1238" s="197">
        <v>7</v>
      </c>
      <c r="DLV1238" s="197">
        <v>2</v>
      </c>
      <c r="DLW1238" s="198" t="s">
        <v>236</v>
      </c>
      <c r="DLX1238" s="199">
        <v>0</v>
      </c>
      <c r="DLY1238" s="199"/>
      <c r="DLZ1238" s="254">
        <f t="shared" si="174"/>
        <v>448.774</v>
      </c>
      <c r="DMA1238" s="236" t="s">
        <v>238</v>
      </c>
      <c r="DMB1238" s="253" t="s">
        <v>25</v>
      </c>
      <c r="DMC1238" s="197">
        <v>7</v>
      </c>
      <c r="DMD1238" s="197">
        <v>2</v>
      </c>
      <c r="DME1238" s="198" t="s">
        <v>236</v>
      </c>
      <c r="DMF1238" s="199">
        <v>0</v>
      </c>
      <c r="DMG1238" s="199"/>
      <c r="DMH1238" s="254">
        <f t="shared" si="174"/>
        <v>448.774</v>
      </c>
      <c r="DMI1238" s="236" t="s">
        <v>238</v>
      </c>
      <c r="DMJ1238" s="253" t="s">
        <v>25</v>
      </c>
      <c r="DMK1238" s="197">
        <v>7</v>
      </c>
      <c r="DML1238" s="197">
        <v>2</v>
      </c>
      <c r="DMM1238" s="198" t="s">
        <v>236</v>
      </c>
      <c r="DMN1238" s="199">
        <v>0</v>
      </c>
      <c r="DMO1238" s="199"/>
      <c r="DMP1238" s="254">
        <f t="shared" si="174"/>
        <v>448.774</v>
      </c>
      <c r="DMQ1238" s="236" t="s">
        <v>238</v>
      </c>
      <c r="DMR1238" s="253" t="s">
        <v>25</v>
      </c>
      <c r="DMS1238" s="197">
        <v>7</v>
      </c>
      <c r="DMT1238" s="197">
        <v>2</v>
      </c>
      <c r="DMU1238" s="198" t="s">
        <v>236</v>
      </c>
      <c r="DMV1238" s="199">
        <v>0</v>
      </c>
      <c r="DMW1238" s="199"/>
      <c r="DMX1238" s="254">
        <f t="shared" si="174"/>
        <v>448.774</v>
      </c>
      <c r="DMY1238" s="236" t="s">
        <v>238</v>
      </c>
      <c r="DMZ1238" s="253" t="s">
        <v>25</v>
      </c>
      <c r="DNA1238" s="197">
        <v>7</v>
      </c>
      <c r="DNB1238" s="197">
        <v>2</v>
      </c>
      <c r="DNC1238" s="198" t="s">
        <v>236</v>
      </c>
      <c r="DND1238" s="199">
        <v>0</v>
      </c>
      <c r="DNE1238" s="199"/>
      <c r="DNF1238" s="254">
        <f t="shared" si="174"/>
        <v>448.774</v>
      </c>
      <c r="DNG1238" s="236" t="s">
        <v>238</v>
      </c>
      <c r="DNH1238" s="253" t="s">
        <v>25</v>
      </c>
      <c r="DNI1238" s="197">
        <v>7</v>
      </c>
      <c r="DNJ1238" s="197">
        <v>2</v>
      </c>
      <c r="DNK1238" s="198" t="s">
        <v>236</v>
      </c>
      <c r="DNL1238" s="199">
        <v>0</v>
      </c>
      <c r="DNM1238" s="199"/>
      <c r="DNN1238" s="254">
        <f t="shared" si="174"/>
        <v>448.774</v>
      </c>
      <c r="DNO1238" s="236" t="s">
        <v>238</v>
      </c>
      <c r="DNP1238" s="253" t="s">
        <v>25</v>
      </c>
      <c r="DNQ1238" s="197">
        <v>7</v>
      </c>
      <c r="DNR1238" s="197">
        <v>2</v>
      </c>
      <c r="DNS1238" s="198" t="s">
        <v>236</v>
      </c>
      <c r="DNT1238" s="199">
        <v>0</v>
      </c>
      <c r="DNU1238" s="199"/>
      <c r="DNV1238" s="254">
        <f t="shared" si="174"/>
        <v>448.774</v>
      </c>
      <c r="DNW1238" s="236" t="s">
        <v>238</v>
      </c>
      <c r="DNX1238" s="253" t="s">
        <v>25</v>
      </c>
      <c r="DNY1238" s="197">
        <v>7</v>
      </c>
      <c r="DNZ1238" s="197">
        <v>2</v>
      </c>
      <c r="DOA1238" s="198" t="s">
        <v>236</v>
      </c>
      <c r="DOB1238" s="199">
        <v>0</v>
      </c>
      <c r="DOC1238" s="199"/>
      <c r="DOD1238" s="254">
        <f t="shared" ref="DOD1238:DQH1238" si="175">DOD1239</f>
        <v>448.774</v>
      </c>
      <c r="DOE1238" s="236" t="s">
        <v>238</v>
      </c>
      <c r="DOF1238" s="253" t="s">
        <v>25</v>
      </c>
      <c r="DOG1238" s="197">
        <v>7</v>
      </c>
      <c r="DOH1238" s="197">
        <v>2</v>
      </c>
      <c r="DOI1238" s="198" t="s">
        <v>236</v>
      </c>
      <c r="DOJ1238" s="199">
        <v>0</v>
      </c>
      <c r="DOK1238" s="199"/>
      <c r="DOL1238" s="254">
        <f t="shared" si="175"/>
        <v>448.774</v>
      </c>
      <c r="DOM1238" s="236" t="s">
        <v>238</v>
      </c>
      <c r="DON1238" s="253" t="s">
        <v>25</v>
      </c>
      <c r="DOO1238" s="197">
        <v>7</v>
      </c>
      <c r="DOP1238" s="197">
        <v>2</v>
      </c>
      <c r="DOQ1238" s="198" t="s">
        <v>236</v>
      </c>
      <c r="DOR1238" s="199">
        <v>0</v>
      </c>
      <c r="DOS1238" s="199"/>
      <c r="DOT1238" s="254">
        <f t="shared" si="175"/>
        <v>448.774</v>
      </c>
      <c r="DOU1238" s="236" t="s">
        <v>238</v>
      </c>
      <c r="DOV1238" s="253" t="s">
        <v>25</v>
      </c>
      <c r="DOW1238" s="197">
        <v>7</v>
      </c>
      <c r="DOX1238" s="197">
        <v>2</v>
      </c>
      <c r="DOY1238" s="198" t="s">
        <v>236</v>
      </c>
      <c r="DOZ1238" s="199">
        <v>0</v>
      </c>
      <c r="DPA1238" s="199"/>
      <c r="DPB1238" s="254">
        <f t="shared" si="175"/>
        <v>448.774</v>
      </c>
      <c r="DPC1238" s="236" t="s">
        <v>238</v>
      </c>
      <c r="DPD1238" s="253" t="s">
        <v>25</v>
      </c>
      <c r="DPE1238" s="197">
        <v>7</v>
      </c>
      <c r="DPF1238" s="197">
        <v>2</v>
      </c>
      <c r="DPG1238" s="198" t="s">
        <v>236</v>
      </c>
      <c r="DPH1238" s="199">
        <v>0</v>
      </c>
      <c r="DPI1238" s="199"/>
      <c r="DPJ1238" s="254">
        <f t="shared" si="175"/>
        <v>448.774</v>
      </c>
      <c r="DPK1238" s="236" t="s">
        <v>238</v>
      </c>
      <c r="DPL1238" s="253" t="s">
        <v>25</v>
      </c>
      <c r="DPM1238" s="197">
        <v>7</v>
      </c>
      <c r="DPN1238" s="197">
        <v>2</v>
      </c>
      <c r="DPO1238" s="198" t="s">
        <v>236</v>
      </c>
      <c r="DPP1238" s="199">
        <v>0</v>
      </c>
      <c r="DPQ1238" s="199"/>
      <c r="DPR1238" s="254">
        <f t="shared" si="175"/>
        <v>448.774</v>
      </c>
      <c r="DPS1238" s="236" t="s">
        <v>238</v>
      </c>
      <c r="DPT1238" s="253" t="s">
        <v>25</v>
      </c>
      <c r="DPU1238" s="197">
        <v>7</v>
      </c>
      <c r="DPV1238" s="197">
        <v>2</v>
      </c>
      <c r="DPW1238" s="198" t="s">
        <v>236</v>
      </c>
      <c r="DPX1238" s="199">
        <v>0</v>
      </c>
      <c r="DPY1238" s="199"/>
      <c r="DPZ1238" s="254">
        <f t="shared" si="175"/>
        <v>448.774</v>
      </c>
      <c r="DQA1238" s="236" t="s">
        <v>238</v>
      </c>
      <c r="DQB1238" s="253" t="s">
        <v>25</v>
      </c>
      <c r="DQC1238" s="197">
        <v>7</v>
      </c>
      <c r="DQD1238" s="197">
        <v>2</v>
      </c>
      <c r="DQE1238" s="198" t="s">
        <v>236</v>
      </c>
      <c r="DQF1238" s="199">
        <v>0</v>
      </c>
      <c r="DQG1238" s="199"/>
      <c r="DQH1238" s="254">
        <f t="shared" si="175"/>
        <v>448.774</v>
      </c>
      <c r="DQI1238" s="236" t="s">
        <v>238</v>
      </c>
      <c r="DQJ1238" s="253" t="s">
        <v>25</v>
      </c>
      <c r="DQK1238" s="197">
        <v>7</v>
      </c>
      <c r="DQL1238" s="197">
        <v>2</v>
      </c>
      <c r="DQM1238" s="198" t="s">
        <v>236</v>
      </c>
      <c r="DQN1238" s="199">
        <v>0</v>
      </c>
      <c r="DQO1238" s="199"/>
      <c r="DQP1238" s="254">
        <f t="shared" ref="DQP1238:DST1238" si="176">DQP1239</f>
        <v>448.774</v>
      </c>
      <c r="DQQ1238" s="236" t="s">
        <v>238</v>
      </c>
      <c r="DQR1238" s="253" t="s">
        <v>25</v>
      </c>
      <c r="DQS1238" s="197">
        <v>7</v>
      </c>
      <c r="DQT1238" s="197">
        <v>2</v>
      </c>
      <c r="DQU1238" s="198" t="s">
        <v>236</v>
      </c>
      <c r="DQV1238" s="199">
        <v>0</v>
      </c>
      <c r="DQW1238" s="199"/>
      <c r="DQX1238" s="254">
        <f t="shared" si="176"/>
        <v>448.774</v>
      </c>
      <c r="DQY1238" s="236" t="s">
        <v>238</v>
      </c>
      <c r="DQZ1238" s="253" t="s">
        <v>25</v>
      </c>
      <c r="DRA1238" s="197">
        <v>7</v>
      </c>
      <c r="DRB1238" s="197">
        <v>2</v>
      </c>
      <c r="DRC1238" s="198" t="s">
        <v>236</v>
      </c>
      <c r="DRD1238" s="199">
        <v>0</v>
      </c>
      <c r="DRE1238" s="199"/>
      <c r="DRF1238" s="254">
        <f t="shared" si="176"/>
        <v>448.774</v>
      </c>
      <c r="DRG1238" s="236" t="s">
        <v>238</v>
      </c>
      <c r="DRH1238" s="253" t="s">
        <v>25</v>
      </c>
      <c r="DRI1238" s="197">
        <v>7</v>
      </c>
      <c r="DRJ1238" s="197">
        <v>2</v>
      </c>
      <c r="DRK1238" s="198" t="s">
        <v>236</v>
      </c>
      <c r="DRL1238" s="199">
        <v>0</v>
      </c>
      <c r="DRM1238" s="199"/>
      <c r="DRN1238" s="254">
        <f t="shared" si="176"/>
        <v>448.774</v>
      </c>
      <c r="DRO1238" s="236" t="s">
        <v>238</v>
      </c>
      <c r="DRP1238" s="253" t="s">
        <v>25</v>
      </c>
      <c r="DRQ1238" s="197">
        <v>7</v>
      </c>
      <c r="DRR1238" s="197">
        <v>2</v>
      </c>
      <c r="DRS1238" s="198" t="s">
        <v>236</v>
      </c>
      <c r="DRT1238" s="199">
        <v>0</v>
      </c>
      <c r="DRU1238" s="199"/>
      <c r="DRV1238" s="254">
        <f t="shared" si="176"/>
        <v>448.774</v>
      </c>
      <c r="DRW1238" s="236" t="s">
        <v>238</v>
      </c>
      <c r="DRX1238" s="253" t="s">
        <v>25</v>
      </c>
      <c r="DRY1238" s="197">
        <v>7</v>
      </c>
      <c r="DRZ1238" s="197">
        <v>2</v>
      </c>
      <c r="DSA1238" s="198" t="s">
        <v>236</v>
      </c>
      <c r="DSB1238" s="199">
        <v>0</v>
      </c>
      <c r="DSC1238" s="199"/>
      <c r="DSD1238" s="254">
        <f t="shared" si="176"/>
        <v>448.774</v>
      </c>
      <c r="DSE1238" s="236" t="s">
        <v>238</v>
      </c>
      <c r="DSF1238" s="253" t="s">
        <v>25</v>
      </c>
      <c r="DSG1238" s="197">
        <v>7</v>
      </c>
      <c r="DSH1238" s="197">
        <v>2</v>
      </c>
      <c r="DSI1238" s="198" t="s">
        <v>236</v>
      </c>
      <c r="DSJ1238" s="199">
        <v>0</v>
      </c>
      <c r="DSK1238" s="199"/>
      <c r="DSL1238" s="254">
        <f t="shared" si="176"/>
        <v>448.774</v>
      </c>
      <c r="DSM1238" s="236" t="s">
        <v>238</v>
      </c>
      <c r="DSN1238" s="253" t="s">
        <v>25</v>
      </c>
      <c r="DSO1238" s="197">
        <v>7</v>
      </c>
      <c r="DSP1238" s="197">
        <v>2</v>
      </c>
      <c r="DSQ1238" s="198" t="s">
        <v>236</v>
      </c>
      <c r="DSR1238" s="199">
        <v>0</v>
      </c>
      <c r="DSS1238" s="199"/>
      <c r="DST1238" s="254">
        <f t="shared" si="176"/>
        <v>448.774</v>
      </c>
      <c r="DSU1238" s="236" t="s">
        <v>238</v>
      </c>
      <c r="DSV1238" s="253" t="s">
        <v>25</v>
      </c>
      <c r="DSW1238" s="197">
        <v>7</v>
      </c>
      <c r="DSX1238" s="197">
        <v>2</v>
      </c>
      <c r="DSY1238" s="198" t="s">
        <v>236</v>
      </c>
      <c r="DSZ1238" s="199">
        <v>0</v>
      </c>
      <c r="DTA1238" s="199"/>
      <c r="DTB1238" s="254">
        <f t="shared" ref="DTB1238:DVF1238" si="177">DTB1239</f>
        <v>448.774</v>
      </c>
      <c r="DTC1238" s="236" t="s">
        <v>238</v>
      </c>
      <c r="DTD1238" s="253" t="s">
        <v>25</v>
      </c>
      <c r="DTE1238" s="197">
        <v>7</v>
      </c>
      <c r="DTF1238" s="197">
        <v>2</v>
      </c>
      <c r="DTG1238" s="198" t="s">
        <v>236</v>
      </c>
      <c r="DTH1238" s="199">
        <v>0</v>
      </c>
      <c r="DTI1238" s="199"/>
      <c r="DTJ1238" s="254">
        <f t="shared" si="177"/>
        <v>448.774</v>
      </c>
      <c r="DTK1238" s="236" t="s">
        <v>238</v>
      </c>
      <c r="DTL1238" s="253" t="s">
        <v>25</v>
      </c>
      <c r="DTM1238" s="197">
        <v>7</v>
      </c>
      <c r="DTN1238" s="197">
        <v>2</v>
      </c>
      <c r="DTO1238" s="198" t="s">
        <v>236</v>
      </c>
      <c r="DTP1238" s="199">
        <v>0</v>
      </c>
      <c r="DTQ1238" s="199"/>
      <c r="DTR1238" s="254">
        <f t="shared" si="177"/>
        <v>448.774</v>
      </c>
      <c r="DTS1238" s="236" t="s">
        <v>238</v>
      </c>
      <c r="DTT1238" s="253" t="s">
        <v>25</v>
      </c>
      <c r="DTU1238" s="197">
        <v>7</v>
      </c>
      <c r="DTV1238" s="197">
        <v>2</v>
      </c>
      <c r="DTW1238" s="198" t="s">
        <v>236</v>
      </c>
      <c r="DTX1238" s="199">
        <v>0</v>
      </c>
      <c r="DTY1238" s="199"/>
      <c r="DTZ1238" s="254">
        <f t="shared" si="177"/>
        <v>448.774</v>
      </c>
      <c r="DUA1238" s="236" t="s">
        <v>238</v>
      </c>
      <c r="DUB1238" s="253" t="s">
        <v>25</v>
      </c>
      <c r="DUC1238" s="197">
        <v>7</v>
      </c>
      <c r="DUD1238" s="197">
        <v>2</v>
      </c>
      <c r="DUE1238" s="198" t="s">
        <v>236</v>
      </c>
      <c r="DUF1238" s="199">
        <v>0</v>
      </c>
      <c r="DUG1238" s="199"/>
      <c r="DUH1238" s="254">
        <f t="shared" si="177"/>
        <v>448.774</v>
      </c>
      <c r="DUI1238" s="236" t="s">
        <v>238</v>
      </c>
      <c r="DUJ1238" s="253" t="s">
        <v>25</v>
      </c>
      <c r="DUK1238" s="197">
        <v>7</v>
      </c>
      <c r="DUL1238" s="197">
        <v>2</v>
      </c>
      <c r="DUM1238" s="198" t="s">
        <v>236</v>
      </c>
      <c r="DUN1238" s="199">
        <v>0</v>
      </c>
      <c r="DUO1238" s="199"/>
      <c r="DUP1238" s="254">
        <f t="shared" si="177"/>
        <v>448.774</v>
      </c>
      <c r="DUQ1238" s="236" t="s">
        <v>238</v>
      </c>
      <c r="DUR1238" s="253" t="s">
        <v>25</v>
      </c>
      <c r="DUS1238" s="197">
        <v>7</v>
      </c>
      <c r="DUT1238" s="197">
        <v>2</v>
      </c>
      <c r="DUU1238" s="198" t="s">
        <v>236</v>
      </c>
      <c r="DUV1238" s="199">
        <v>0</v>
      </c>
      <c r="DUW1238" s="199"/>
      <c r="DUX1238" s="254">
        <f t="shared" si="177"/>
        <v>448.774</v>
      </c>
      <c r="DUY1238" s="236" t="s">
        <v>238</v>
      </c>
      <c r="DUZ1238" s="253" t="s">
        <v>25</v>
      </c>
      <c r="DVA1238" s="197">
        <v>7</v>
      </c>
      <c r="DVB1238" s="197">
        <v>2</v>
      </c>
      <c r="DVC1238" s="198" t="s">
        <v>236</v>
      </c>
      <c r="DVD1238" s="199">
        <v>0</v>
      </c>
      <c r="DVE1238" s="199"/>
      <c r="DVF1238" s="254">
        <f t="shared" si="177"/>
        <v>448.774</v>
      </c>
      <c r="DVG1238" s="236" t="s">
        <v>238</v>
      </c>
      <c r="DVH1238" s="253" t="s">
        <v>25</v>
      </c>
      <c r="DVI1238" s="197">
        <v>7</v>
      </c>
      <c r="DVJ1238" s="197">
        <v>2</v>
      </c>
      <c r="DVK1238" s="198" t="s">
        <v>236</v>
      </c>
      <c r="DVL1238" s="199">
        <v>0</v>
      </c>
      <c r="DVM1238" s="199"/>
      <c r="DVN1238" s="254">
        <f t="shared" ref="DVN1238:DXR1238" si="178">DVN1239</f>
        <v>448.774</v>
      </c>
      <c r="DVO1238" s="236" t="s">
        <v>238</v>
      </c>
      <c r="DVP1238" s="253" t="s">
        <v>25</v>
      </c>
      <c r="DVQ1238" s="197">
        <v>7</v>
      </c>
      <c r="DVR1238" s="197">
        <v>2</v>
      </c>
      <c r="DVS1238" s="198" t="s">
        <v>236</v>
      </c>
      <c r="DVT1238" s="199">
        <v>0</v>
      </c>
      <c r="DVU1238" s="199"/>
      <c r="DVV1238" s="254">
        <f t="shared" si="178"/>
        <v>448.774</v>
      </c>
      <c r="DVW1238" s="236" t="s">
        <v>238</v>
      </c>
      <c r="DVX1238" s="253" t="s">
        <v>25</v>
      </c>
      <c r="DVY1238" s="197">
        <v>7</v>
      </c>
      <c r="DVZ1238" s="197">
        <v>2</v>
      </c>
      <c r="DWA1238" s="198" t="s">
        <v>236</v>
      </c>
      <c r="DWB1238" s="199">
        <v>0</v>
      </c>
      <c r="DWC1238" s="199"/>
      <c r="DWD1238" s="254">
        <f t="shared" si="178"/>
        <v>448.774</v>
      </c>
      <c r="DWE1238" s="236" t="s">
        <v>238</v>
      </c>
      <c r="DWF1238" s="253" t="s">
        <v>25</v>
      </c>
      <c r="DWG1238" s="197">
        <v>7</v>
      </c>
      <c r="DWH1238" s="197">
        <v>2</v>
      </c>
      <c r="DWI1238" s="198" t="s">
        <v>236</v>
      </c>
      <c r="DWJ1238" s="199">
        <v>0</v>
      </c>
      <c r="DWK1238" s="199"/>
      <c r="DWL1238" s="254">
        <f t="shared" si="178"/>
        <v>448.774</v>
      </c>
      <c r="DWM1238" s="236" t="s">
        <v>238</v>
      </c>
      <c r="DWN1238" s="253" t="s">
        <v>25</v>
      </c>
      <c r="DWO1238" s="197">
        <v>7</v>
      </c>
      <c r="DWP1238" s="197">
        <v>2</v>
      </c>
      <c r="DWQ1238" s="198" t="s">
        <v>236</v>
      </c>
      <c r="DWR1238" s="199">
        <v>0</v>
      </c>
      <c r="DWS1238" s="199"/>
      <c r="DWT1238" s="254">
        <f t="shared" si="178"/>
        <v>448.774</v>
      </c>
      <c r="DWU1238" s="236" t="s">
        <v>238</v>
      </c>
      <c r="DWV1238" s="253" t="s">
        <v>25</v>
      </c>
      <c r="DWW1238" s="197">
        <v>7</v>
      </c>
      <c r="DWX1238" s="197">
        <v>2</v>
      </c>
      <c r="DWY1238" s="198" t="s">
        <v>236</v>
      </c>
      <c r="DWZ1238" s="199">
        <v>0</v>
      </c>
      <c r="DXA1238" s="199"/>
      <c r="DXB1238" s="254">
        <f t="shared" si="178"/>
        <v>448.774</v>
      </c>
      <c r="DXC1238" s="236" t="s">
        <v>238</v>
      </c>
      <c r="DXD1238" s="253" t="s">
        <v>25</v>
      </c>
      <c r="DXE1238" s="197">
        <v>7</v>
      </c>
      <c r="DXF1238" s="197">
        <v>2</v>
      </c>
      <c r="DXG1238" s="198" t="s">
        <v>236</v>
      </c>
      <c r="DXH1238" s="199">
        <v>0</v>
      </c>
      <c r="DXI1238" s="199"/>
      <c r="DXJ1238" s="254">
        <f t="shared" si="178"/>
        <v>448.774</v>
      </c>
      <c r="DXK1238" s="236" t="s">
        <v>238</v>
      </c>
      <c r="DXL1238" s="253" t="s">
        <v>25</v>
      </c>
      <c r="DXM1238" s="197">
        <v>7</v>
      </c>
      <c r="DXN1238" s="197">
        <v>2</v>
      </c>
      <c r="DXO1238" s="198" t="s">
        <v>236</v>
      </c>
      <c r="DXP1238" s="199">
        <v>0</v>
      </c>
      <c r="DXQ1238" s="199"/>
      <c r="DXR1238" s="254">
        <f t="shared" si="178"/>
        <v>448.774</v>
      </c>
      <c r="DXS1238" s="236" t="s">
        <v>238</v>
      </c>
      <c r="DXT1238" s="253" t="s">
        <v>25</v>
      </c>
      <c r="DXU1238" s="197">
        <v>7</v>
      </c>
      <c r="DXV1238" s="197">
        <v>2</v>
      </c>
      <c r="DXW1238" s="198" t="s">
        <v>236</v>
      </c>
      <c r="DXX1238" s="199">
        <v>0</v>
      </c>
      <c r="DXY1238" s="199"/>
      <c r="DXZ1238" s="254">
        <f t="shared" ref="DXZ1238:EAD1238" si="179">DXZ1239</f>
        <v>448.774</v>
      </c>
      <c r="DYA1238" s="236" t="s">
        <v>238</v>
      </c>
      <c r="DYB1238" s="253" t="s">
        <v>25</v>
      </c>
      <c r="DYC1238" s="197">
        <v>7</v>
      </c>
      <c r="DYD1238" s="197">
        <v>2</v>
      </c>
      <c r="DYE1238" s="198" t="s">
        <v>236</v>
      </c>
      <c r="DYF1238" s="199">
        <v>0</v>
      </c>
      <c r="DYG1238" s="199"/>
      <c r="DYH1238" s="254">
        <f t="shared" si="179"/>
        <v>448.774</v>
      </c>
      <c r="DYI1238" s="236" t="s">
        <v>238</v>
      </c>
      <c r="DYJ1238" s="253" t="s">
        <v>25</v>
      </c>
      <c r="DYK1238" s="197">
        <v>7</v>
      </c>
      <c r="DYL1238" s="197">
        <v>2</v>
      </c>
      <c r="DYM1238" s="198" t="s">
        <v>236</v>
      </c>
      <c r="DYN1238" s="199">
        <v>0</v>
      </c>
      <c r="DYO1238" s="199"/>
      <c r="DYP1238" s="254">
        <f t="shared" si="179"/>
        <v>448.774</v>
      </c>
      <c r="DYQ1238" s="236" t="s">
        <v>238</v>
      </c>
      <c r="DYR1238" s="253" t="s">
        <v>25</v>
      </c>
      <c r="DYS1238" s="197">
        <v>7</v>
      </c>
      <c r="DYT1238" s="197">
        <v>2</v>
      </c>
      <c r="DYU1238" s="198" t="s">
        <v>236</v>
      </c>
      <c r="DYV1238" s="199">
        <v>0</v>
      </c>
      <c r="DYW1238" s="199"/>
      <c r="DYX1238" s="254">
        <f t="shared" si="179"/>
        <v>448.774</v>
      </c>
      <c r="DYY1238" s="236" t="s">
        <v>238</v>
      </c>
      <c r="DYZ1238" s="253" t="s">
        <v>25</v>
      </c>
      <c r="DZA1238" s="197">
        <v>7</v>
      </c>
      <c r="DZB1238" s="197">
        <v>2</v>
      </c>
      <c r="DZC1238" s="198" t="s">
        <v>236</v>
      </c>
      <c r="DZD1238" s="199">
        <v>0</v>
      </c>
      <c r="DZE1238" s="199"/>
      <c r="DZF1238" s="254">
        <f t="shared" si="179"/>
        <v>448.774</v>
      </c>
      <c r="DZG1238" s="236" t="s">
        <v>238</v>
      </c>
      <c r="DZH1238" s="253" t="s">
        <v>25</v>
      </c>
      <c r="DZI1238" s="197">
        <v>7</v>
      </c>
      <c r="DZJ1238" s="197">
        <v>2</v>
      </c>
      <c r="DZK1238" s="198" t="s">
        <v>236</v>
      </c>
      <c r="DZL1238" s="199">
        <v>0</v>
      </c>
      <c r="DZM1238" s="199"/>
      <c r="DZN1238" s="254">
        <f t="shared" si="179"/>
        <v>448.774</v>
      </c>
      <c r="DZO1238" s="236" t="s">
        <v>238</v>
      </c>
      <c r="DZP1238" s="253" t="s">
        <v>25</v>
      </c>
      <c r="DZQ1238" s="197">
        <v>7</v>
      </c>
      <c r="DZR1238" s="197">
        <v>2</v>
      </c>
      <c r="DZS1238" s="198" t="s">
        <v>236</v>
      </c>
      <c r="DZT1238" s="199">
        <v>0</v>
      </c>
      <c r="DZU1238" s="199"/>
      <c r="DZV1238" s="254">
        <f t="shared" si="179"/>
        <v>448.774</v>
      </c>
      <c r="DZW1238" s="236" t="s">
        <v>238</v>
      </c>
      <c r="DZX1238" s="253" t="s">
        <v>25</v>
      </c>
      <c r="DZY1238" s="197">
        <v>7</v>
      </c>
      <c r="DZZ1238" s="197">
        <v>2</v>
      </c>
      <c r="EAA1238" s="198" t="s">
        <v>236</v>
      </c>
      <c r="EAB1238" s="199">
        <v>0</v>
      </c>
      <c r="EAC1238" s="199"/>
      <c r="EAD1238" s="254">
        <f t="shared" si="179"/>
        <v>448.774</v>
      </c>
      <c r="EAE1238" s="236" t="s">
        <v>238</v>
      </c>
      <c r="EAF1238" s="253" t="s">
        <v>25</v>
      </c>
      <c r="EAG1238" s="197">
        <v>7</v>
      </c>
      <c r="EAH1238" s="197">
        <v>2</v>
      </c>
      <c r="EAI1238" s="198" t="s">
        <v>236</v>
      </c>
      <c r="EAJ1238" s="199">
        <v>0</v>
      </c>
      <c r="EAK1238" s="199"/>
      <c r="EAL1238" s="254">
        <f t="shared" ref="EAL1238:ECP1238" si="180">EAL1239</f>
        <v>448.774</v>
      </c>
      <c r="EAM1238" s="236" t="s">
        <v>238</v>
      </c>
      <c r="EAN1238" s="253" t="s">
        <v>25</v>
      </c>
      <c r="EAO1238" s="197">
        <v>7</v>
      </c>
      <c r="EAP1238" s="197">
        <v>2</v>
      </c>
      <c r="EAQ1238" s="198" t="s">
        <v>236</v>
      </c>
      <c r="EAR1238" s="199">
        <v>0</v>
      </c>
      <c r="EAS1238" s="199"/>
      <c r="EAT1238" s="254">
        <f t="shared" si="180"/>
        <v>448.774</v>
      </c>
      <c r="EAU1238" s="236" t="s">
        <v>238</v>
      </c>
      <c r="EAV1238" s="253" t="s">
        <v>25</v>
      </c>
      <c r="EAW1238" s="197">
        <v>7</v>
      </c>
      <c r="EAX1238" s="197">
        <v>2</v>
      </c>
      <c r="EAY1238" s="198" t="s">
        <v>236</v>
      </c>
      <c r="EAZ1238" s="199">
        <v>0</v>
      </c>
      <c r="EBA1238" s="199"/>
      <c r="EBB1238" s="254">
        <f t="shared" si="180"/>
        <v>448.774</v>
      </c>
      <c r="EBC1238" s="236" t="s">
        <v>238</v>
      </c>
      <c r="EBD1238" s="253" t="s">
        <v>25</v>
      </c>
      <c r="EBE1238" s="197">
        <v>7</v>
      </c>
      <c r="EBF1238" s="197">
        <v>2</v>
      </c>
      <c r="EBG1238" s="198" t="s">
        <v>236</v>
      </c>
      <c r="EBH1238" s="199">
        <v>0</v>
      </c>
      <c r="EBI1238" s="199"/>
      <c r="EBJ1238" s="254">
        <f t="shared" si="180"/>
        <v>448.774</v>
      </c>
      <c r="EBK1238" s="236" t="s">
        <v>238</v>
      </c>
      <c r="EBL1238" s="253" t="s">
        <v>25</v>
      </c>
      <c r="EBM1238" s="197">
        <v>7</v>
      </c>
      <c r="EBN1238" s="197">
        <v>2</v>
      </c>
      <c r="EBO1238" s="198" t="s">
        <v>236</v>
      </c>
      <c r="EBP1238" s="199">
        <v>0</v>
      </c>
      <c r="EBQ1238" s="199"/>
      <c r="EBR1238" s="254">
        <f t="shared" si="180"/>
        <v>448.774</v>
      </c>
      <c r="EBS1238" s="236" t="s">
        <v>238</v>
      </c>
      <c r="EBT1238" s="253" t="s">
        <v>25</v>
      </c>
      <c r="EBU1238" s="197">
        <v>7</v>
      </c>
      <c r="EBV1238" s="197">
        <v>2</v>
      </c>
      <c r="EBW1238" s="198" t="s">
        <v>236</v>
      </c>
      <c r="EBX1238" s="199">
        <v>0</v>
      </c>
      <c r="EBY1238" s="199"/>
      <c r="EBZ1238" s="254">
        <f t="shared" si="180"/>
        <v>448.774</v>
      </c>
      <c r="ECA1238" s="236" t="s">
        <v>238</v>
      </c>
      <c r="ECB1238" s="253" t="s">
        <v>25</v>
      </c>
      <c r="ECC1238" s="197">
        <v>7</v>
      </c>
      <c r="ECD1238" s="197">
        <v>2</v>
      </c>
      <c r="ECE1238" s="198" t="s">
        <v>236</v>
      </c>
      <c r="ECF1238" s="199">
        <v>0</v>
      </c>
      <c r="ECG1238" s="199"/>
      <c r="ECH1238" s="254">
        <f t="shared" si="180"/>
        <v>448.774</v>
      </c>
      <c r="ECI1238" s="236" t="s">
        <v>238</v>
      </c>
      <c r="ECJ1238" s="253" t="s">
        <v>25</v>
      </c>
      <c r="ECK1238" s="197">
        <v>7</v>
      </c>
      <c r="ECL1238" s="197">
        <v>2</v>
      </c>
      <c r="ECM1238" s="198" t="s">
        <v>236</v>
      </c>
      <c r="ECN1238" s="199">
        <v>0</v>
      </c>
      <c r="ECO1238" s="199"/>
      <c r="ECP1238" s="254">
        <f t="shared" si="180"/>
        <v>448.774</v>
      </c>
      <c r="ECQ1238" s="236" t="s">
        <v>238</v>
      </c>
      <c r="ECR1238" s="253" t="s">
        <v>25</v>
      </c>
      <c r="ECS1238" s="197">
        <v>7</v>
      </c>
      <c r="ECT1238" s="197">
        <v>2</v>
      </c>
      <c r="ECU1238" s="198" t="s">
        <v>236</v>
      </c>
      <c r="ECV1238" s="199">
        <v>0</v>
      </c>
      <c r="ECW1238" s="199"/>
      <c r="ECX1238" s="254">
        <f t="shared" ref="ECX1238:EFB1238" si="181">ECX1239</f>
        <v>448.774</v>
      </c>
      <c r="ECY1238" s="236" t="s">
        <v>238</v>
      </c>
      <c r="ECZ1238" s="253" t="s">
        <v>25</v>
      </c>
      <c r="EDA1238" s="197">
        <v>7</v>
      </c>
      <c r="EDB1238" s="197">
        <v>2</v>
      </c>
      <c r="EDC1238" s="198" t="s">
        <v>236</v>
      </c>
      <c r="EDD1238" s="199">
        <v>0</v>
      </c>
      <c r="EDE1238" s="199"/>
      <c r="EDF1238" s="254">
        <f t="shared" si="181"/>
        <v>448.774</v>
      </c>
      <c r="EDG1238" s="236" t="s">
        <v>238</v>
      </c>
      <c r="EDH1238" s="253" t="s">
        <v>25</v>
      </c>
      <c r="EDI1238" s="197">
        <v>7</v>
      </c>
      <c r="EDJ1238" s="197">
        <v>2</v>
      </c>
      <c r="EDK1238" s="198" t="s">
        <v>236</v>
      </c>
      <c r="EDL1238" s="199">
        <v>0</v>
      </c>
      <c r="EDM1238" s="199"/>
      <c r="EDN1238" s="254">
        <f t="shared" si="181"/>
        <v>448.774</v>
      </c>
      <c r="EDO1238" s="236" t="s">
        <v>238</v>
      </c>
      <c r="EDP1238" s="253" t="s">
        <v>25</v>
      </c>
      <c r="EDQ1238" s="197">
        <v>7</v>
      </c>
      <c r="EDR1238" s="197">
        <v>2</v>
      </c>
      <c r="EDS1238" s="198" t="s">
        <v>236</v>
      </c>
      <c r="EDT1238" s="199">
        <v>0</v>
      </c>
      <c r="EDU1238" s="199"/>
      <c r="EDV1238" s="254">
        <f t="shared" si="181"/>
        <v>448.774</v>
      </c>
      <c r="EDW1238" s="236" t="s">
        <v>238</v>
      </c>
      <c r="EDX1238" s="253" t="s">
        <v>25</v>
      </c>
      <c r="EDY1238" s="197">
        <v>7</v>
      </c>
      <c r="EDZ1238" s="197">
        <v>2</v>
      </c>
      <c r="EEA1238" s="198" t="s">
        <v>236</v>
      </c>
      <c r="EEB1238" s="199">
        <v>0</v>
      </c>
      <c r="EEC1238" s="199"/>
      <c r="EED1238" s="254">
        <f t="shared" si="181"/>
        <v>448.774</v>
      </c>
      <c r="EEE1238" s="236" t="s">
        <v>238</v>
      </c>
      <c r="EEF1238" s="253" t="s">
        <v>25</v>
      </c>
      <c r="EEG1238" s="197">
        <v>7</v>
      </c>
      <c r="EEH1238" s="197">
        <v>2</v>
      </c>
      <c r="EEI1238" s="198" t="s">
        <v>236</v>
      </c>
      <c r="EEJ1238" s="199">
        <v>0</v>
      </c>
      <c r="EEK1238" s="199"/>
      <c r="EEL1238" s="254">
        <f t="shared" si="181"/>
        <v>448.774</v>
      </c>
      <c r="EEM1238" s="236" t="s">
        <v>238</v>
      </c>
      <c r="EEN1238" s="253" t="s">
        <v>25</v>
      </c>
      <c r="EEO1238" s="197">
        <v>7</v>
      </c>
      <c r="EEP1238" s="197">
        <v>2</v>
      </c>
      <c r="EEQ1238" s="198" t="s">
        <v>236</v>
      </c>
      <c r="EER1238" s="199">
        <v>0</v>
      </c>
      <c r="EES1238" s="199"/>
      <c r="EET1238" s="254">
        <f t="shared" si="181"/>
        <v>448.774</v>
      </c>
      <c r="EEU1238" s="236" t="s">
        <v>238</v>
      </c>
      <c r="EEV1238" s="253" t="s">
        <v>25</v>
      </c>
      <c r="EEW1238" s="197">
        <v>7</v>
      </c>
      <c r="EEX1238" s="197">
        <v>2</v>
      </c>
      <c r="EEY1238" s="198" t="s">
        <v>236</v>
      </c>
      <c r="EEZ1238" s="199">
        <v>0</v>
      </c>
      <c r="EFA1238" s="199"/>
      <c r="EFB1238" s="254">
        <f t="shared" si="181"/>
        <v>448.774</v>
      </c>
      <c r="EFC1238" s="236" t="s">
        <v>238</v>
      </c>
      <c r="EFD1238" s="253" t="s">
        <v>25</v>
      </c>
      <c r="EFE1238" s="197">
        <v>7</v>
      </c>
      <c r="EFF1238" s="197">
        <v>2</v>
      </c>
      <c r="EFG1238" s="198" t="s">
        <v>236</v>
      </c>
      <c r="EFH1238" s="199">
        <v>0</v>
      </c>
      <c r="EFI1238" s="199"/>
      <c r="EFJ1238" s="254">
        <f t="shared" ref="EFJ1238:EHN1238" si="182">EFJ1239</f>
        <v>448.774</v>
      </c>
      <c r="EFK1238" s="236" t="s">
        <v>238</v>
      </c>
      <c r="EFL1238" s="253" t="s">
        <v>25</v>
      </c>
      <c r="EFM1238" s="197">
        <v>7</v>
      </c>
      <c r="EFN1238" s="197">
        <v>2</v>
      </c>
      <c r="EFO1238" s="198" t="s">
        <v>236</v>
      </c>
      <c r="EFP1238" s="199">
        <v>0</v>
      </c>
      <c r="EFQ1238" s="199"/>
      <c r="EFR1238" s="254">
        <f t="shared" si="182"/>
        <v>448.774</v>
      </c>
      <c r="EFS1238" s="236" t="s">
        <v>238</v>
      </c>
      <c r="EFT1238" s="253" t="s">
        <v>25</v>
      </c>
      <c r="EFU1238" s="197">
        <v>7</v>
      </c>
      <c r="EFV1238" s="197">
        <v>2</v>
      </c>
      <c r="EFW1238" s="198" t="s">
        <v>236</v>
      </c>
      <c r="EFX1238" s="199">
        <v>0</v>
      </c>
      <c r="EFY1238" s="199"/>
      <c r="EFZ1238" s="254">
        <f t="shared" si="182"/>
        <v>448.774</v>
      </c>
      <c r="EGA1238" s="236" t="s">
        <v>238</v>
      </c>
      <c r="EGB1238" s="253" t="s">
        <v>25</v>
      </c>
      <c r="EGC1238" s="197">
        <v>7</v>
      </c>
      <c r="EGD1238" s="197">
        <v>2</v>
      </c>
      <c r="EGE1238" s="198" t="s">
        <v>236</v>
      </c>
      <c r="EGF1238" s="199">
        <v>0</v>
      </c>
      <c r="EGG1238" s="199"/>
      <c r="EGH1238" s="254">
        <f t="shared" si="182"/>
        <v>448.774</v>
      </c>
      <c r="EGI1238" s="236" t="s">
        <v>238</v>
      </c>
      <c r="EGJ1238" s="253" t="s">
        <v>25</v>
      </c>
      <c r="EGK1238" s="197">
        <v>7</v>
      </c>
      <c r="EGL1238" s="197">
        <v>2</v>
      </c>
      <c r="EGM1238" s="198" t="s">
        <v>236</v>
      </c>
      <c r="EGN1238" s="199">
        <v>0</v>
      </c>
      <c r="EGO1238" s="199"/>
      <c r="EGP1238" s="254">
        <f t="shared" si="182"/>
        <v>448.774</v>
      </c>
      <c r="EGQ1238" s="236" t="s">
        <v>238</v>
      </c>
      <c r="EGR1238" s="253" t="s">
        <v>25</v>
      </c>
      <c r="EGS1238" s="197">
        <v>7</v>
      </c>
      <c r="EGT1238" s="197">
        <v>2</v>
      </c>
      <c r="EGU1238" s="198" t="s">
        <v>236</v>
      </c>
      <c r="EGV1238" s="199">
        <v>0</v>
      </c>
      <c r="EGW1238" s="199"/>
      <c r="EGX1238" s="254">
        <f t="shared" si="182"/>
        <v>448.774</v>
      </c>
      <c r="EGY1238" s="236" t="s">
        <v>238</v>
      </c>
      <c r="EGZ1238" s="253" t="s">
        <v>25</v>
      </c>
      <c r="EHA1238" s="197">
        <v>7</v>
      </c>
      <c r="EHB1238" s="197">
        <v>2</v>
      </c>
      <c r="EHC1238" s="198" t="s">
        <v>236</v>
      </c>
      <c r="EHD1238" s="199">
        <v>0</v>
      </c>
      <c r="EHE1238" s="199"/>
      <c r="EHF1238" s="254">
        <f t="shared" si="182"/>
        <v>448.774</v>
      </c>
      <c r="EHG1238" s="236" t="s">
        <v>238</v>
      </c>
      <c r="EHH1238" s="253" t="s">
        <v>25</v>
      </c>
      <c r="EHI1238" s="197">
        <v>7</v>
      </c>
      <c r="EHJ1238" s="197">
        <v>2</v>
      </c>
      <c r="EHK1238" s="198" t="s">
        <v>236</v>
      </c>
      <c r="EHL1238" s="199">
        <v>0</v>
      </c>
      <c r="EHM1238" s="199"/>
      <c r="EHN1238" s="254">
        <f t="shared" si="182"/>
        <v>448.774</v>
      </c>
      <c r="EHO1238" s="236" t="s">
        <v>238</v>
      </c>
      <c r="EHP1238" s="253" t="s">
        <v>25</v>
      </c>
      <c r="EHQ1238" s="197">
        <v>7</v>
      </c>
      <c r="EHR1238" s="197">
        <v>2</v>
      </c>
      <c r="EHS1238" s="198" t="s">
        <v>236</v>
      </c>
      <c r="EHT1238" s="199">
        <v>0</v>
      </c>
      <c r="EHU1238" s="199"/>
      <c r="EHV1238" s="254">
        <f t="shared" ref="EHV1238:EJZ1238" si="183">EHV1239</f>
        <v>448.774</v>
      </c>
      <c r="EHW1238" s="236" t="s">
        <v>238</v>
      </c>
      <c r="EHX1238" s="253" t="s">
        <v>25</v>
      </c>
      <c r="EHY1238" s="197">
        <v>7</v>
      </c>
      <c r="EHZ1238" s="197">
        <v>2</v>
      </c>
      <c r="EIA1238" s="198" t="s">
        <v>236</v>
      </c>
      <c r="EIB1238" s="199">
        <v>0</v>
      </c>
      <c r="EIC1238" s="199"/>
      <c r="EID1238" s="254">
        <f t="shared" si="183"/>
        <v>448.774</v>
      </c>
      <c r="EIE1238" s="236" t="s">
        <v>238</v>
      </c>
      <c r="EIF1238" s="253" t="s">
        <v>25</v>
      </c>
      <c r="EIG1238" s="197">
        <v>7</v>
      </c>
      <c r="EIH1238" s="197">
        <v>2</v>
      </c>
      <c r="EII1238" s="198" t="s">
        <v>236</v>
      </c>
      <c r="EIJ1238" s="199">
        <v>0</v>
      </c>
      <c r="EIK1238" s="199"/>
      <c r="EIL1238" s="254">
        <f t="shared" si="183"/>
        <v>448.774</v>
      </c>
      <c r="EIM1238" s="236" t="s">
        <v>238</v>
      </c>
      <c r="EIN1238" s="253" t="s">
        <v>25</v>
      </c>
      <c r="EIO1238" s="197">
        <v>7</v>
      </c>
      <c r="EIP1238" s="197">
        <v>2</v>
      </c>
      <c r="EIQ1238" s="198" t="s">
        <v>236</v>
      </c>
      <c r="EIR1238" s="199">
        <v>0</v>
      </c>
      <c r="EIS1238" s="199"/>
      <c r="EIT1238" s="254">
        <f t="shared" si="183"/>
        <v>448.774</v>
      </c>
      <c r="EIU1238" s="236" t="s">
        <v>238</v>
      </c>
      <c r="EIV1238" s="253" t="s">
        <v>25</v>
      </c>
      <c r="EIW1238" s="197">
        <v>7</v>
      </c>
      <c r="EIX1238" s="197">
        <v>2</v>
      </c>
      <c r="EIY1238" s="198" t="s">
        <v>236</v>
      </c>
      <c r="EIZ1238" s="199">
        <v>0</v>
      </c>
      <c r="EJA1238" s="199"/>
      <c r="EJB1238" s="254">
        <f t="shared" si="183"/>
        <v>448.774</v>
      </c>
      <c r="EJC1238" s="236" t="s">
        <v>238</v>
      </c>
      <c r="EJD1238" s="253" t="s">
        <v>25</v>
      </c>
      <c r="EJE1238" s="197">
        <v>7</v>
      </c>
      <c r="EJF1238" s="197">
        <v>2</v>
      </c>
      <c r="EJG1238" s="198" t="s">
        <v>236</v>
      </c>
      <c r="EJH1238" s="199">
        <v>0</v>
      </c>
      <c r="EJI1238" s="199"/>
      <c r="EJJ1238" s="254">
        <f t="shared" si="183"/>
        <v>448.774</v>
      </c>
      <c r="EJK1238" s="236" t="s">
        <v>238</v>
      </c>
      <c r="EJL1238" s="253" t="s">
        <v>25</v>
      </c>
      <c r="EJM1238" s="197">
        <v>7</v>
      </c>
      <c r="EJN1238" s="197">
        <v>2</v>
      </c>
      <c r="EJO1238" s="198" t="s">
        <v>236</v>
      </c>
      <c r="EJP1238" s="199">
        <v>0</v>
      </c>
      <c r="EJQ1238" s="199"/>
      <c r="EJR1238" s="254">
        <f t="shared" si="183"/>
        <v>448.774</v>
      </c>
      <c r="EJS1238" s="236" t="s">
        <v>238</v>
      </c>
      <c r="EJT1238" s="253" t="s">
        <v>25</v>
      </c>
      <c r="EJU1238" s="197">
        <v>7</v>
      </c>
      <c r="EJV1238" s="197">
        <v>2</v>
      </c>
      <c r="EJW1238" s="198" t="s">
        <v>236</v>
      </c>
      <c r="EJX1238" s="199">
        <v>0</v>
      </c>
      <c r="EJY1238" s="199"/>
      <c r="EJZ1238" s="254">
        <f t="shared" si="183"/>
        <v>448.774</v>
      </c>
      <c r="EKA1238" s="236" t="s">
        <v>238</v>
      </c>
      <c r="EKB1238" s="253" t="s">
        <v>25</v>
      </c>
      <c r="EKC1238" s="197">
        <v>7</v>
      </c>
      <c r="EKD1238" s="197">
        <v>2</v>
      </c>
      <c r="EKE1238" s="198" t="s">
        <v>236</v>
      </c>
      <c r="EKF1238" s="199">
        <v>0</v>
      </c>
      <c r="EKG1238" s="199"/>
      <c r="EKH1238" s="254">
        <f t="shared" ref="EKH1238:EML1238" si="184">EKH1239</f>
        <v>448.774</v>
      </c>
      <c r="EKI1238" s="236" t="s">
        <v>238</v>
      </c>
      <c r="EKJ1238" s="253" t="s">
        <v>25</v>
      </c>
      <c r="EKK1238" s="197">
        <v>7</v>
      </c>
      <c r="EKL1238" s="197">
        <v>2</v>
      </c>
      <c r="EKM1238" s="198" t="s">
        <v>236</v>
      </c>
      <c r="EKN1238" s="199">
        <v>0</v>
      </c>
      <c r="EKO1238" s="199"/>
      <c r="EKP1238" s="254">
        <f t="shared" si="184"/>
        <v>448.774</v>
      </c>
      <c r="EKQ1238" s="236" t="s">
        <v>238</v>
      </c>
      <c r="EKR1238" s="253" t="s">
        <v>25</v>
      </c>
      <c r="EKS1238" s="197">
        <v>7</v>
      </c>
      <c r="EKT1238" s="197">
        <v>2</v>
      </c>
      <c r="EKU1238" s="198" t="s">
        <v>236</v>
      </c>
      <c r="EKV1238" s="199">
        <v>0</v>
      </c>
      <c r="EKW1238" s="199"/>
      <c r="EKX1238" s="254">
        <f t="shared" si="184"/>
        <v>448.774</v>
      </c>
      <c r="EKY1238" s="236" t="s">
        <v>238</v>
      </c>
      <c r="EKZ1238" s="253" t="s">
        <v>25</v>
      </c>
      <c r="ELA1238" s="197">
        <v>7</v>
      </c>
      <c r="ELB1238" s="197">
        <v>2</v>
      </c>
      <c r="ELC1238" s="198" t="s">
        <v>236</v>
      </c>
      <c r="ELD1238" s="199">
        <v>0</v>
      </c>
      <c r="ELE1238" s="199"/>
      <c r="ELF1238" s="254">
        <f t="shared" si="184"/>
        <v>448.774</v>
      </c>
      <c r="ELG1238" s="236" t="s">
        <v>238</v>
      </c>
      <c r="ELH1238" s="253" t="s">
        <v>25</v>
      </c>
      <c r="ELI1238" s="197">
        <v>7</v>
      </c>
      <c r="ELJ1238" s="197">
        <v>2</v>
      </c>
      <c r="ELK1238" s="198" t="s">
        <v>236</v>
      </c>
      <c r="ELL1238" s="199">
        <v>0</v>
      </c>
      <c r="ELM1238" s="199"/>
      <c r="ELN1238" s="254">
        <f t="shared" si="184"/>
        <v>448.774</v>
      </c>
      <c r="ELO1238" s="236" t="s">
        <v>238</v>
      </c>
      <c r="ELP1238" s="253" t="s">
        <v>25</v>
      </c>
      <c r="ELQ1238" s="197">
        <v>7</v>
      </c>
      <c r="ELR1238" s="197">
        <v>2</v>
      </c>
      <c r="ELS1238" s="198" t="s">
        <v>236</v>
      </c>
      <c r="ELT1238" s="199">
        <v>0</v>
      </c>
      <c r="ELU1238" s="199"/>
      <c r="ELV1238" s="254">
        <f t="shared" si="184"/>
        <v>448.774</v>
      </c>
      <c r="ELW1238" s="236" t="s">
        <v>238</v>
      </c>
      <c r="ELX1238" s="253" t="s">
        <v>25</v>
      </c>
      <c r="ELY1238" s="197">
        <v>7</v>
      </c>
      <c r="ELZ1238" s="197">
        <v>2</v>
      </c>
      <c r="EMA1238" s="198" t="s">
        <v>236</v>
      </c>
      <c r="EMB1238" s="199">
        <v>0</v>
      </c>
      <c r="EMC1238" s="199"/>
      <c r="EMD1238" s="254">
        <f t="shared" si="184"/>
        <v>448.774</v>
      </c>
      <c r="EME1238" s="236" t="s">
        <v>238</v>
      </c>
      <c r="EMF1238" s="253" t="s">
        <v>25</v>
      </c>
      <c r="EMG1238" s="197">
        <v>7</v>
      </c>
      <c r="EMH1238" s="197">
        <v>2</v>
      </c>
      <c r="EMI1238" s="198" t="s">
        <v>236</v>
      </c>
      <c r="EMJ1238" s="199">
        <v>0</v>
      </c>
      <c r="EMK1238" s="199"/>
      <c r="EML1238" s="254">
        <f t="shared" si="184"/>
        <v>448.774</v>
      </c>
      <c r="EMM1238" s="236" t="s">
        <v>238</v>
      </c>
      <c r="EMN1238" s="253" t="s">
        <v>25</v>
      </c>
      <c r="EMO1238" s="197">
        <v>7</v>
      </c>
      <c r="EMP1238" s="197">
        <v>2</v>
      </c>
      <c r="EMQ1238" s="198" t="s">
        <v>236</v>
      </c>
      <c r="EMR1238" s="199">
        <v>0</v>
      </c>
      <c r="EMS1238" s="199"/>
      <c r="EMT1238" s="254">
        <f t="shared" ref="EMT1238:EOX1238" si="185">EMT1239</f>
        <v>448.774</v>
      </c>
      <c r="EMU1238" s="236" t="s">
        <v>238</v>
      </c>
      <c r="EMV1238" s="253" t="s">
        <v>25</v>
      </c>
      <c r="EMW1238" s="197">
        <v>7</v>
      </c>
      <c r="EMX1238" s="197">
        <v>2</v>
      </c>
      <c r="EMY1238" s="198" t="s">
        <v>236</v>
      </c>
      <c r="EMZ1238" s="199">
        <v>0</v>
      </c>
      <c r="ENA1238" s="199"/>
      <c r="ENB1238" s="254">
        <f t="shared" si="185"/>
        <v>448.774</v>
      </c>
      <c r="ENC1238" s="236" t="s">
        <v>238</v>
      </c>
      <c r="END1238" s="253" t="s">
        <v>25</v>
      </c>
      <c r="ENE1238" s="197">
        <v>7</v>
      </c>
      <c r="ENF1238" s="197">
        <v>2</v>
      </c>
      <c r="ENG1238" s="198" t="s">
        <v>236</v>
      </c>
      <c r="ENH1238" s="199">
        <v>0</v>
      </c>
      <c r="ENI1238" s="199"/>
      <c r="ENJ1238" s="254">
        <f t="shared" si="185"/>
        <v>448.774</v>
      </c>
      <c r="ENK1238" s="236" t="s">
        <v>238</v>
      </c>
      <c r="ENL1238" s="253" t="s">
        <v>25</v>
      </c>
      <c r="ENM1238" s="197">
        <v>7</v>
      </c>
      <c r="ENN1238" s="197">
        <v>2</v>
      </c>
      <c r="ENO1238" s="198" t="s">
        <v>236</v>
      </c>
      <c r="ENP1238" s="199">
        <v>0</v>
      </c>
      <c r="ENQ1238" s="199"/>
      <c r="ENR1238" s="254">
        <f t="shared" si="185"/>
        <v>448.774</v>
      </c>
      <c r="ENS1238" s="236" t="s">
        <v>238</v>
      </c>
      <c r="ENT1238" s="253" t="s">
        <v>25</v>
      </c>
      <c r="ENU1238" s="197">
        <v>7</v>
      </c>
      <c r="ENV1238" s="197">
        <v>2</v>
      </c>
      <c r="ENW1238" s="198" t="s">
        <v>236</v>
      </c>
      <c r="ENX1238" s="199">
        <v>0</v>
      </c>
      <c r="ENY1238" s="199"/>
      <c r="ENZ1238" s="254">
        <f t="shared" si="185"/>
        <v>448.774</v>
      </c>
      <c r="EOA1238" s="236" t="s">
        <v>238</v>
      </c>
      <c r="EOB1238" s="253" t="s">
        <v>25</v>
      </c>
      <c r="EOC1238" s="197">
        <v>7</v>
      </c>
      <c r="EOD1238" s="197">
        <v>2</v>
      </c>
      <c r="EOE1238" s="198" t="s">
        <v>236</v>
      </c>
      <c r="EOF1238" s="199">
        <v>0</v>
      </c>
      <c r="EOG1238" s="199"/>
      <c r="EOH1238" s="254">
        <f t="shared" si="185"/>
        <v>448.774</v>
      </c>
      <c r="EOI1238" s="236" t="s">
        <v>238</v>
      </c>
      <c r="EOJ1238" s="253" t="s">
        <v>25</v>
      </c>
      <c r="EOK1238" s="197">
        <v>7</v>
      </c>
      <c r="EOL1238" s="197">
        <v>2</v>
      </c>
      <c r="EOM1238" s="198" t="s">
        <v>236</v>
      </c>
      <c r="EON1238" s="199">
        <v>0</v>
      </c>
      <c r="EOO1238" s="199"/>
      <c r="EOP1238" s="254">
        <f t="shared" si="185"/>
        <v>448.774</v>
      </c>
      <c r="EOQ1238" s="236" t="s">
        <v>238</v>
      </c>
      <c r="EOR1238" s="253" t="s">
        <v>25</v>
      </c>
      <c r="EOS1238" s="197">
        <v>7</v>
      </c>
      <c r="EOT1238" s="197">
        <v>2</v>
      </c>
      <c r="EOU1238" s="198" t="s">
        <v>236</v>
      </c>
      <c r="EOV1238" s="199">
        <v>0</v>
      </c>
      <c r="EOW1238" s="199"/>
      <c r="EOX1238" s="254">
        <f t="shared" si="185"/>
        <v>448.774</v>
      </c>
      <c r="EOY1238" s="236" t="s">
        <v>238</v>
      </c>
      <c r="EOZ1238" s="253" t="s">
        <v>25</v>
      </c>
      <c r="EPA1238" s="197">
        <v>7</v>
      </c>
      <c r="EPB1238" s="197">
        <v>2</v>
      </c>
      <c r="EPC1238" s="198" t="s">
        <v>236</v>
      </c>
      <c r="EPD1238" s="199">
        <v>0</v>
      </c>
      <c r="EPE1238" s="199"/>
      <c r="EPF1238" s="254">
        <f t="shared" ref="EPF1238:ERJ1238" si="186">EPF1239</f>
        <v>448.774</v>
      </c>
      <c r="EPG1238" s="236" t="s">
        <v>238</v>
      </c>
      <c r="EPH1238" s="253" t="s">
        <v>25</v>
      </c>
      <c r="EPI1238" s="197">
        <v>7</v>
      </c>
      <c r="EPJ1238" s="197">
        <v>2</v>
      </c>
      <c r="EPK1238" s="198" t="s">
        <v>236</v>
      </c>
      <c r="EPL1238" s="199">
        <v>0</v>
      </c>
      <c r="EPM1238" s="199"/>
      <c r="EPN1238" s="254">
        <f t="shared" si="186"/>
        <v>448.774</v>
      </c>
      <c r="EPO1238" s="236" t="s">
        <v>238</v>
      </c>
      <c r="EPP1238" s="253" t="s">
        <v>25</v>
      </c>
      <c r="EPQ1238" s="197">
        <v>7</v>
      </c>
      <c r="EPR1238" s="197">
        <v>2</v>
      </c>
      <c r="EPS1238" s="198" t="s">
        <v>236</v>
      </c>
      <c r="EPT1238" s="199">
        <v>0</v>
      </c>
      <c r="EPU1238" s="199"/>
      <c r="EPV1238" s="254">
        <f t="shared" si="186"/>
        <v>448.774</v>
      </c>
      <c r="EPW1238" s="236" t="s">
        <v>238</v>
      </c>
      <c r="EPX1238" s="253" t="s">
        <v>25</v>
      </c>
      <c r="EPY1238" s="197">
        <v>7</v>
      </c>
      <c r="EPZ1238" s="197">
        <v>2</v>
      </c>
      <c r="EQA1238" s="198" t="s">
        <v>236</v>
      </c>
      <c r="EQB1238" s="199">
        <v>0</v>
      </c>
      <c r="EQC1238" s="199"/>
      <c r="EQD1238" s="254">
        <f t="shared" si="186"/>
        <v>448.774</v>
      </c>
      <c r="EQE1238" s="236" t="s">
        <v>238</v>
      </c>
      <c r="EQF1238" s="253" t="s">
        <v>25</v>
      </c>
      <c r="EQG1238" s="197">
        <v>7</v>
      </c>
      <c r="EQH1238" s="197">
        <v>2</v>
      </c>
      <c r="EQI1238" s="198" t="s">
        <v>236</v>
      </c>
      <c r="EQJ1238" s="199">
        <v>0</v>
      </c>
      <c r="EQK1238" s="199"/>
      <c r="EQL1238" s="254">
        <f t="shared" si="186"/>
        <v>448.774</v>
      </c>
      <c r="EQM1238" s="236" t="s">
        <v>238</v>
      </c>
      <c r="EQN1238" s="253" t="s">
        <v>25</v>
      </c>
      <c r="EQO1238" s="197">
        <v>7</v>
      </c>
      <c r="EQP1238" s="197">
        <v>2</v>
      </c>
      <c r="EQQ1238" s="198" t="s">
        <v>236</v>
      </c>
      <c r="EQR1238" s="199">
        <v>0</v>
      </c>
      <c r="EQS1238" s="199"/>
      <c r="EQT1238" s="254">
        <f t="shared" si="186"/>
        <v>448.774</v>
      </c>
      <c r="EQU1238" s="236" t="s">
        <v>238</v>
      </c>
      <c r="EQV1238" s="253" t="s">
        <v>25</v>
      </c>
      <c r="EQW1238" s="197">
        <v>7</v>
      </c>
      <c r="EQX1238" s="197">
        <v>2</v>
      </c>
      <c r="EQY1238" s="198" t="s">
        <v>236</v>
      </c>
      <c r="EQZ1238" s="199">
        <v>0</v>
      </c>
      <c r="ERA1238" s="199"/>
      <c r="ERB1238" s="254">
        <f t="shared" si="186"/>
        <v>448.774</v>
      </c>
      <c r="ERC1238" s="236" t="s">
        <v>238</v>
      </c>
      <c r="ERD1238" s="253" t="s">
        <v>25</v>
      </c>
      <c r="ERE1238" s="197">
        <v>7</v>
      </c>
      <c r="ERF1238" s="197">
        <v>2</v>
      </c>
      <c r="ERG1238" s="198" t="s">
        <v>236</v>
      </c>
      <c r="ERH1238" s="199">
        <v>0</v>
      </c>
      <c r="ERI1238" s="199"/>
      <c r="ERJ1238" s="254">
        <f t="shared" si="186"/>
        <v>448.774</v>
      </c>
      <c r="ERK1238" s="236" t="s">
        <v>238</v>
      </c>
      <c r="ERL1238" s="253" t="s">
        <v>25</v>
      </c>
      <c r="ERM1238" s="197">
        <v>7</v>
      </c>
      <c r="ERN1238" s="197">
        <v>2</v>
      </c>
      <c r="ERO1238" s="198" t="s">
        <v>236</v>
      </c>
      <c r="ERP1238" s="199">
        <v>0</v>
      </c>
      <c r="ERQ1238" s="199"/>
      <c r="ERR1238" s="254">
        <f t="shared" ref="ERR1238:ETV1238" si="187">ERR1239</f>
        <v>448.774</v>
      </c>
      <c r="ERS1238" s="236" t="s">
        <v>238</v>
      </c>
      <c r="ERT1238" s="253" t="s">
        <v>25</v>
      </c>
      <c r="ERU1238" s="197">
        <v>7</v>
      </c>
      <c r="ERV1238" s="197">
        <v>2</v>
      </c>
      <c r="ERW1238" s="198" t="s">
        <v>236</v>
      </c>
      <c r="ERX1238" s="199">
        <v>0</v>
      </c>
      <c r="ERY1238" s="199"/>
      <c r="ERZ1238" s="254">
        <f t="shared" si="187"/>
        <v>448.774</v>
      </c>
      <c r="ESA1238" s="236" t="s">
        <v>238</v>
      </c>
      <c r="ESB1238" s="253" t="s">
        <v>25</v>
      </c>
      <c r="ESC1238" s="197">
        <v>7</v>
      </c>
      <c r="ESD1238" s="197">
        <v>2</v>
      </c>
      <c r="ESE1238" s="198" t="s">
        <v>236</v>
      </c>
      <c r="ESF1238" s="199">
        <v>0</v>
      </c>
      <c r="ESG1238" s="199"/>
      <c r="ESH1238" s="254">
        <f t="shared" si="187"/>
        <v>448.774</v>
      </c>
      <c r="ESI1238" s="236" t="s">
        <v>238</v>
      </c>
      <c r="ESJ1238" s="253" t="s">
        <v>25</v>
      </c>
      <c r="ESK1238" s="197">
        <v>7</v>
      </c>
      <c r="ESL1238" s="197">
        <v>2</v>
      </c>
      <c r="ESM1238" s="198" t="s">
        <v>236</v>
      </c>
      <c r="ESN1238" s="199">
        <v>0</v>
      </c>
      <c r="ESO1238" s="199"/>
      <c r="ESP1238" s="254">
        <f t="shared" si="187"/>
        <v>448.774</v>
      </c>
      <c r="ESQ1238" s="236" t="s">
        <v>238</v>
      </c>
      <c r="ESR1238" s="253" t="s">
        <v>25</v>
      </c>
      <c r="ESS1238" s="197">
        <v>7</v>
      </c>
      <c r="EST1238" s="197">
        <v>2</v>
      </c>
      <c r="ESU1238" s="198" t="s">
        <v>236</v>
      </c>
      <c r="ESV1238" s="199">
        <v>0</v>
      </c>
      <c r="ESW1238" s="199"/>
      <c r="ESX1238" s="254">
        <f t="shared" si="187"/>
        <v>448.774</v>
      </c>
      <c r="ESY1238" s="236" t="s">
        <v>238</v>
      </c>
      <c r="ESZ1238" s="253" t="s">
        <v>25</v>
      </c>
      <c r="ETA1238" s="197">
        <v>7</v>
      </c>
      <c r="ETB1238" s="197">
        <v>2</v>
      </c>
      <c r="ETC1238" s="198" t="s">
        <v>236</v>
      </c>
      <c r="ETD1238" s="199">
        <v>0</v>
      </c>
      <c r="ETE1238" s="199"/>
      <c r="ETF1238" s="254">
        <f t="shared" si="187"/>
        <v>448.774</v>
      </c>
      <c r="ETG1238" s="236" t="s">
        <v>238</v>
      </c>
      <c r="ETH1238" s="253" t="s">
        <v>25</v>
      </c>
      <c r="ETI1238" s="197">
        <v>7</v>
      </c>
      <c r="ETJ1238" s="197">
        <v>2</v>
      </c>
      <c r="ETK1238" s="198" t="s">
        <v>236</v>
      </c>
      <c r="ETL1238" s="199">
        <v>0</v>
      </c>
      <c r="ETM1238" s="199"/>
      <c r="ETN1238" s="254">
        <f t="shared" si="187"/>
        <v>448.774</v>
      </c>
      <c r="ETO1238" s="236" t="s">
        <v>238</v>
      </c>
      <c r="ETP1238" s="253" t="s">
        <v>25</v>
      </c>
      <c r="ETQ1238" s="197">
        <v>7</v>
      </c>
      <c r="ETR1238" s="197">
        <v>2</v>
      </c>
      <c r="ETS1238" s="198" t="s">
        <v>236</v>
      </c>
      <c r="ETT1238" s="199">
        <v>0</v>
      </c>
      <c r="ETU1238" s="199"/>
      <c r="ETV1238" s="254">
        <f t="shared" si="187"/>
        <v>448.774</v>
      </c>
      <c r="ETW1238" s="236" t="s">
        <v>238</v>
      </c>
      <c r="ETX1238" s="253" t="s">
        <v>25</v>
      </c>
      <c r="ETY1238" s="197">
        <v>7</v>
      </c>
      <c r="ETZ1238" s="197">
        <v>2</v>
      </c>
      <c r="EUA1238" s="198" t="s">
        <v>236</v>
      </c>
      <c r="EUB1238" s="199">
        <v>0</v>
      </c>
      <c r="EUC1238" s="199"/>
      <c r="EUD1238" s="254">
        <f t="shared" ref="EUD1238:EWH1238" si="188">EUD1239</f>
        <v>448.774</v>
      </c>
      <c r="EUE1238" s="236" t="s">
        <v>238</v>
      </c>
      <c r="EUF1238" s="253" t="s">
        <v>25</v>
      </c>
      <c r="EUG1238" s="197">
        <v>7</v>
      </c>
      <c r="EUH1238" s="197">
        <v>2</v>
      </c>
      <c r="EUI1238" s="198" t="s">
        <v>236</v>
      </c>
      <c r="EUJ1238" s="199">
        <v>0</v>
      </c>
      <c r="EUK1238" s="199"/>
      <c r="EUL1238" s="254">
        <f t="shared" si="188"/>
        <v>448.774</v>
      </c>
      <c r="EUM1238" s="236" t="s">
        <v>238</v>
      </c>
      <c r="EUN1238" s="253" t="s">
        <v>25</v>
      </c>
      <c r="EUO1238" s="197">
        <v>7</v>
      </c>
      <c r="EUP1238" s="197">
        <v>2</v>
      </c>
      <c r="EUQ1238" s="198" t="s">
        <v>236</v>
      </c>
      <c r="EUR1238" s="199">
        <v>0</v>
      </c>
      <c r="EUS1238" s="199"/>
      <c r="EUT1238" s="254">
        <f t="shared" si="188"/>
        <v>448.774</v>
      </c>
      <c r="EUU1238" s="236" t="s">
        <v>238</v>
      </c>
      <c r="EUV1238" s="253" t="s">
        <v>25</v>
      </c>
      <c r="EUW1238" s="197">
        <v>7</v>
      </c>
      <c r="EUX1238" s="197">
        <v>2</v>
      </c>
      <c r="EUY1238" s="198" t="s">
        <v>236</v>
      </c>
      <c r="EUZ1238" s="199">
        <v>0</v>
      </c>
      <c r="EVA1238" s="199"/>
      <c r="EVB1238" s="254">
        <f t="shared" si="188"/>
        <v>448.774</v>
      </c>
      <c r="EVC1238" s="236" t="s">
        <v>238</v>
      </c>
      <c r="EVD1238" s="253" t="s">
        <v>25</v>
      </c>
      <c r="EVE1238" s="197">
        <v>7</v>
      </c>
      <c r="EVF1238" s="197">
        <v>2</v>
      </c>
      <c r="EVG1238" s="198" t="s">
        <v>236</v>
      </c>
      <c r="EVH1238" s="199">
        <v>0</v>
      </c>
      <c r="EVI1238" s="199"/>
      <c r="EVJ1238" s="254">
        <f t="shared" si="188"/>
        <v>448.774</v>
      </c>
      <c r="EVK1238" s="236" t="s">
        <v>238</v>
      </c>
      <c r="EVL1238" s="253" t="s">
        <v>25</v>
      </c>
      <c r="EVM1238" s="197">
        <v>7</v>
      </c>
      <c r="EVN1238" s="197">
        <v>2</v>
      </c>
      <c r="EVO1238" s="198" t="s">
        <v>236</v>
      </c>
      <c r="EVP1238" s="199">
        <v>0</v>
      </c>
      <c r="EVQ1238" s="199"/>
      <c r="EVR1238" s="254">
        <f t="shared" si="188"/>
        <v>448.774</v>
      </c>
      <c r="EVS1238" s="236" t="s">
        <v>238</v>
      </c>
      <c r="EVT1238" s="253" t="s">
        <v>25</v>
      </c>
      <c r="EVU1238" s="197">
        <v>7</v>
      </c>
      <c r="EVV1238" s="197">
        <v>2</v>
      </c>
      <c r="EVW1238" s="198" t="s">
        <v>236</v>
      </c>
      <c r="EVX1238" s="199">
        <v>0</v>
      </c>
      <c r="EVY1238" s="199"/>
      <c r="EVZ1238" s="254">
        <f t="shared" si="188"/>
        <v>448.774</v>
      </c>
      <c r="EWA1238" s="236" t="s">
        <v>238</v>
      </c>
      <c r="EWB1238" s="253" t="s">
        <v>25</v>
      </c>
      <c r="EWC1238" s="197">
        <v>7</v>
      </c>
      <c r="EWD1238" s="197">
        <v>2</v>
      </c>
      <c r="EWE1238" s="198" t="s">
        <v>236</v>
      </c>
      <c r="EWF1238" s="199">
        <v>0</v>
      </c>
      <c r="EWG1238" s="199"/>
      <c r="EWH1238" s="254">
        <f t="shared" si="188"/>
        <v>448.774</v>
      </c>
      <c r="EWI1238" s="236" t="s">
        <v>238</v>
      </c>
      <c r="EWJ1238" s="253" t="s">
        <v>25</v>
      </c>
      <c r="EWK1238" s="197">
        <v>7</v>
      </c>
      <c r="EWL1238" s="197">
        <v>2</v>
      </c>
      <c r="EWM1238" s="198" t="s">
        <v>236</v>
      </c>
      <c r="EWN1238" s="199">
        <v>0</v>
      </c>
      <c r="EWO1238" s="199"/>
      <c r="EWP1238" s="254">
        <f t="shared" ref="EWP1238:EYT1238" si="189">EWP1239</f>
        <v>448.774</v>
      </c>
      <c r="EWQ1238" s="236" t="s">
        <v>238</v>
      </c>
      <c r="EWR1238" s="253" t="s">
        <v>25</v>
      </c>
      <c r="EWS1238" s="197">
        <v>7</v>
      </c>
      <c r="EWT1238" s="197">
        <v>2</v>
      </c>
      <c r="EWU1238" s="198" t="s">
        <v>236</v>
      </c>
      <c r="EWV1238" s="199">
        <v>0</v>
      </c>
      <c r="EWW1238" s="199"/>
      <c r="EWX1238" s="254">
        <f t="shared" si="189"/>
        <v>448.774</v>
      </c>
      <c r="EWY1238" s="236" t="s">
        <v>238</v>
      </c>
      <c r="EWZ1238" s="253" t="s">
        <v>25</v>
      </c>
      <c r="EXA1238" s="197">
        <v>7</v>
      </c>
      <c r="EXB1238" s="197">
        <v>2</v>
      </c>
      <c r="EXC1238" s="198" t="s">
        <v>236</v>
      </c>
      <c r="EXD1238" s="199">
        <v>0</v>
      </c>
      <c r="EXE1238" s="199"/>
      <c r="EXF1238" s="254">
        <f t="shared" si="189"/>
        <v>448.774</v>
      </c>
      <c r="EXG1238" s="236" t="s">
        <v>238</v>
      </c>
      <c r="EXH1238" s="253" t="s">
        <v>25</v>
      </c>
      <c r="EXI1238" s="197">
        <v>7</v>
      </c>
      <c r="EXJ1238" s="197">
        <v>2</v>
      </c>
      <c r="EXK1238" s="198" t="s">
        <v>236</v>
      </c>
      <c r="EXL1238" s="199">
        <v>0</v>
      </c>
      <c r="EXM1238" s="199"/>
      <c r="EXN1238" s="254">
        <f t="shared" si="189"/>
        <v>448.774</v>
      </c>
      <c r="EXO1238" s="236" t="s">
        <v>238</v>
      </c>
      <c r="EXP1238" s="253" t="s">
        <v>25</v>
      </c>
      <c r="EXQ1238" s="197">
        <v>7</v>
      </c>
      <c r="EXR1238" s="197">
        <v>2</v>
      </c>
      <c r="EXS1238" s="198" t="s">
        <v>236</v>
      </c>
      <c r="EXT1238" s="199">
        <v>0</v>
      </c>
      <c r="EXU1238" s="199"/>
      <c r="EXV1238" s="254">
        <f t="shared" si="189"/>
        <v>448.774</v>
      </c>
      <c r="EXW1238" s="236" t="s">
        <v>238</v>
      </c>
      <c r="EXX1238" s="253" t="s">
        <v>25</v>
      </c>
      <c r="EXY1238" s="197">
        <v>7</v>
      </c>
      <c r="EXZ1238" s="197">
        <v>2</v>
      </c>
      <c r="EYA1238" s="198" t="s">
        <v>236</v>
      </c>
      <c r="EYB1238" s="199">
        <v>0</v>
      </c>
      <c r="EYC1238" s="199"/>
      <c r="EYD1238" s="254">
        <f t="shared" si="189"/>
        <v>448.774</v>
      </c>
      <c r="EYE1238" s="236" t="s">
        <v>238</v>
      </c>
      <c r="EYF1238" s="253" t="s">
        <v>25</v>
      </c>
      <c r="EYG1238" s="197">
        <v>7</v>
      </c>
      <c r="EYH1238" s="197">
        <v>2</v>
      </c>
      <c r="EYI1238" s="198" t="s">
        <v>236</v>
      </c>
      <c r="EYJ1238" s="199">
        <v>0</v>
      </c>
      <c r="EYK1238" s="199"/>
      <c r="EYL1238" s="254">
        <f t="shared" si="189"/>
        <v>448.774</v>
      </c>
      <c r="EYM1238" s="236" t="s">
        <v>238</v>
      </c>
      <c r="EYN1238" s="253" t="s">
        <v>25</v>
      </c>
      <c r="EYO1238" s="197">
        <v>7</v>
      </c>
      <c r="EYP1238" s="197">
        <v>2</v>
      </c>
      <c r="EYQ1238" s="198" t="s">
        <v>236</v>
      </c>
      <c r="EYR1238" s="199">
        <v>0</v>
      </c>
      <c r="EYS1238" s="199"/>
      <c r="EYT1238" s="254">
        <f t="shared" si="189"/>
        <v>448.774</v>
      </c>
      <c r="EYU1238" s="236" t="s">
        <v>238</v>
      </c>
      <c r="EYV1238" s="253" t="s">
        <v>25</v>
      </c>
      <c r="EYW1238" s="197">
        <v>7</v>
      </c>
      <c r="EYX1238" s="197">
        <v>2</v>
      </c>
      <c r="EYY1238" s="198" t="s">
        <v>236</v>
      </c>
      <c r="EYZ1238" s="199">
        <v>0</v>
      </c>
      <c r="EZA1238" s="199"/>
      <c r="EZB1238" s="254">
        <f t="shared" ref="EZB1238:FBF1238" si="190">EZB1239</f>
        <v>448.774</v>
      </c>
      <c r="EZC1238" s="236" t="s">
        <v>238</v>
      </c>
      <c r="EZD1238" s="253" t="s">
        <v>25</v>
      </c>
      <c r="EZE1238" s="197">
        <v>7</v>
      </c>
      <c r="EZF1238" s="197">
        <v>2</v>
      </c>
      <c r="EZG1238" s="198" t="s">
        <v>236</v>
      </c>
      <c r="EZH1238" s="199">
        <v>0</v>
      </c>
      <c r="EZI1238" s="199"/>
      <c r="EZJ1238" s="254">
        <f t="shared" si="190"/>
        <v>448.774</v>
      </c>
      <c r="EZK1238" s="236" t="s">
        <v>238</v>
      </c>
      <c r="EZL1238" s="253" t="s">
        <v>25</v>
      </c>
      <c r="EZM1238" s="197">
        <v>7</v>
      </c>
      <c r="EZN1238" s="197">
        <v>2</v>
      </c>
      <c r="EZO1238" s="198" t="s">
        <v>236</v>
      </c>
      <c r="EZP1238" s="199">
        <v>0</v>
      </c>
      <c r="EZQ1238" s="199"/>
      <c r="EZR1238" s="254">
        <f t="shared" si="190"/>
        <v>448.774</v>
      </c>
      <c r="EZS1238" s="236" t="s">
        <v>238</v>
      </c>
      <c r="EZT1238" s="253" t="s">
        <v>25</v>
      </c>
      <c r="EZU1238" s="197">
        <v>7</v>
      </c>
      <c r="EZV1238" s="197">
        <v>2</v>
      </c>
      <c r="EZW1238" s="198" t="s">
        <v>236</v>
      </c>
      <c r="EZX1238" s="199">
        <v>0</v>
      </c>
      <c r="EZY1238" s="199"/>
      <c r="EZZ1238" s="254">
        <f t="shared" si="190"/>
        <v>448.774</v>
      </c>
      <c r="FAA1238" s="236" t="s">
        <v>238</v>
      </c>
      <c r="FAB1238" s="253" t="s">
        <v>25</v>
      </c>
      <c r="FAC1238" s="197">
        <v>7</v>
      </c>
      <c r="FAD1238" s="197">
        <v>2</v>
      </c>
      <c r="FAE1238" s="198" t="s">
        <v>236</v>
      </c>
      <c r="FAF1238" s="199">
        <v>0</v>
      </c>
      <c r="FAG1238" s="199"/>
      <c r="FAH1238" s="254">
        <f t="shared" si="190"/>
        <v>448.774</v>
      </c>
      <c r="FAI1238" s="236" t="s">
        <v>238</v>
      </c>
      <c r="FAJ1238" s="253" t="s">
        <v>25</v>
      </c>
      <c r="FAK1238" s="197">
        <v>7</v>
      </c>
      <c r="FAL1238" s="197">
        <v>2</v>
      </c>
      <c r="FAM1238" s="198" t="s">
        <v>236</v>
      </c>
      <c r="FAN1238" s="199">
        <v>0</v>
      </c>
      <c r="FAO1238" s="199"/>
      <c r="FAP1238" s="254">
        <f t="shared" si="190"/>
        <v>448.774</v>
      </c>
      <c r="FAQ1238" s="236" t="s">
        <v>238</v>
      </c>
      <c r="FAR1238" s="253" t="s">
        <v>25</v>
      </c>
      <c r="FAS1238" s="197">
        <v>7</v>
      </c>
      <c r="FAT1238" s="197">
        <v>2</v>
      </c>
      <c r="FAU1238" s="198" t="s">
        <v>236</v>
      </c>
      <c r="FAV1238" s="199">
        <v>0</v>
      </c>
      <c r="FAW1238" s="199"/>
      <c r="FAX1238" s="254">
        <f t="shared" si="190"/>
        <v>448.774</v>
      </c>
      <c r="FAY1238" s="236" t="s">
        <v>238</v>
      </c>
      <c r="FAZ1238" s="253" t="s">
        <v>25</v>
      </c>
      <c r="FBA1238" s="197">
        <v>7</v>
      </c>
      <c r="FBB1238" s="197">
        <v>2</v>
      </c>
      <c r="FBC1238" s="198" t="s">
        <v>236</v>
      </c>
      <c r="FBD1238" s="199">
        <v>0</v>
      </c>
      <c r="FBE1238" s="199"/>
      <c r="FBF1238" s="254">
        <f t="shared" si="190"/>
        <v>448.774</v>
      </c>
      <c r="FBG1238" s="236" t="s">
        <v>238</v>
      </c>
      <c r="FBH1238" s="253" t="s">
        <v>25</v>
      </c>
      <c r="FBI1238" s="197">
        <v>7</v>
      </c>
      <c r="FBJ1238" s="197">
        <v>2</v>
      </c>
      <c r="FBK1238" s="198" t="s">
        <v>236</v>
      </c>
      <c r="FBL1238" s="199">
        <v>0</v>
      </c>
      <c r="FBM1238" s="199"/>
      <c r="FBN1238" s="254">
        <f t="shared" ref="FBN1238:FDR1238" si="191">FBN1239</f>
        <v>448.774</v>
      </c>
      <c r="FBO1238" s="236" t="s">
        <v>238</v>
      </c>
      <c r="FBP1238" s="253" t="s">
        <v>25</v>
      </c>
      <c r="FBQ1238" s="197">
        <v>7</v>
      </c>
      <c r="FBR1238" s="197">
        <v>2</v>
      </c>
      <c r="FBS1238" s="198" t="s">
        <v>236</v>
      </c>
      <c r="FBT1238" s="199">
        <v>0</v>
      </c>
      <c r="FBU1238" s="199"/>
      <c r="FBV1238" s="254">
        <f t="shared" si="191"/>
        <v>448.774</v>
      </c>
      <c r="FBW1238" s="236" t="s">
        <v>238</v>
      </c>
      <c r="FBX1238" s="253" t="s">
        <v>25</v>
      </c>
      <c r="FBY1238" s="197">
        <v>7</v>
      </c>
      <c r="FBZ1238" s="197">
        <v>2</v>
      </c>
      <c r="FCA1238" s="198" t="s">
        <v>236</v>
      </c>
      <c r="FCB1238" s="199">
        <v>0</v>
      </c>
      <c r="FCC1238" s="199"/>
      <c r="FCD1238" s="254">
        <f t="shared" si="191"/>
        <v>448.774</v>
      </c>
      <c r="FCE1238" s="236" t="s">
        <v>238</v>
      </c>
      <c r="FCF1238" s="253" t="s">
        <v>25</v>
      </c>
      <c r="FCG1238" s="197">
        <v>7</v>
      </c>
      <c r="FCH1238" s="197">
        <v>2</v>
      </c>
      <c r="FCI1238" s="198" t="s">
        <v>236</v>
      </c>
      <c r="FCJ1238" s="199">
        <v>0</v>
      </c>
      <c r="FCK1238" s="199"/>
      <c r="FCL1238" s="254">
        <f t="shared" si="191"/>
        <v>448.774</v>
      </c>
      <c r="FCM1238" s="236" t="s">
        <v>238</v>
      </c>
      <c r="FCN1238" s="253" t="s">
        <v>25</v>
      </c>
      <c r="FCO1238" s="197">
        <v>7</v>
      </c>
      <c r="FCP1238" s="197">
        <v>2</v>
      </c>
      <c r="FCQ1238" s="198" t="s">
        <v>236</v>
      </c>
      <c r="FCR1238" s="199">
        <v>0</v>
      </c>
      <c r="FCS1238" s="199"/>
      <c r="FCT1238" s="254">
        <f t="shared" si="191"/>
        <v>448.774</v>
      </c>
      <c r="FCU1238" s="236" t="s">
        <v>238</v>
      </c>
      <c r="FCV1238" s="253" t="s">
        <v>25</v>
      </c>
      <c r="FCW1238" s="197">
        <v>7</v>
      </c>
      <c r="FCX1238" s="197">
        <v>2</v>
      </c>
      <c r="FCY1238" s="198" t="s">
        <v>236</v>
      </c>
      <c r="FCZ1238" s="199">
        <v>0</v>
      </c>
      <c r="FDA1238" s="199"/>
      <c r="FDB1238" s="254">
        <f t="shared" si="191"/>
        <v>448.774</v>
      </c>
      <c r="FDC1238" s="236" t="s">
        <v>238</v>
      </c>
      <c r="FDD1238" s="253" t="s">
        <v>25</v>
      </c>
      <c r="FDE1238" s="197">
        <v>7</v>
      </c>
      <c r="FDF1238" s="197">
        <v>2</v>
      </c>
      <c r="FDG1238" s="198" t="s">
        <v>236</v>
      </c>
      <c r="FDH1238" s="199">
        <v>0</v>
      </c>
      <c r="FDI1238" s="199"/>
      <c r="FDJ1238" s="254">
        <f t="shared" si="191"/>
        <v>448.774</v>
      </c>
      <c r="FDK1238" s="236" t="s">
        <v>238</v>
      </c>
      <c r="FDL1238" s="253" t="s">
        <v>25</v>
      </c>
      <c r="FDM1238" s="197">
        <v>7</v>
      </c>
      <c r="FDN1238" s="197">
        <v>2</v>
      </c>
      <c r="FDO1238" s="198" t="s">
        <v>236</v>
      </c>
      <c r="FDP1238" s="199">
        <v>0</v>
      </c>
      <c r="FDQ1238" s="199"/>
      <c r="FDR1238" s="254">
        <f t="shared" si="191"/>
        <v>448.774</v>
      </c>
      <c r="FDS1238" s="236" t="s">
        <v>238</v>
      </c>
      <c r="FDT1238" s="253" t="s">
        <v>25</v>
      </c>
      <c r="FDU1238" s="197">
        <v>7</v>
      </c>
      <c r="FDV1238" s="197">
        <v>2</v>
      </c>
      <c r="FDW1238" s="198" t="s">
        <v>236</v>
      </c>
      <c r="FDX1238" s="199">
        <v>0</v>
      </c>
      <c r="FDY1238" s="199"/>
      <c r="FDZ1238" s="254">
        <f t="shared" ref="FDZ1238:FGD1238" si="192">FDZ1239</f>
        <v>448.774</v>
      </c>
      <c r="FEA1238" s="236" t="s">
        <v>238</v>
      </c>
      <c r="FEB1238" s="253" t="s">
        <v>25</v>
      </c>
      <c r="FEC1238" s="197">
        <v>7</v>
      </c>
      <c r="FED1238" s="197">
        <v>2</v>
      </c>
      <c r="FEE1238" s="198" t="s">
        <v>236</v>
      </c>
      <c r="FEF1238" s="199">
        <v>0</v>
      </c>
      <c r="FEG1238" s="199"/>
      <c r="FEH1238" s="254">
        <f t="shared" si="192"/>
        <v>448.774</v>
      </c>
      <c r="FEI1238" s="236" t="s">
        <v>238</v>
      </c>
      <c r="FEJ1238" s="253" t="s">
        <v>25</v>
      </c>
      <c r="FEK1238" s="197">
        <v>7</v>
      </c>
      <c r="FEL1238" s="197">
        <v>2</v>
      </c>
      <c r="FEM1238" s="198" t="s">
        <v>236</v>
      </c>
      <c r="FEN1238" s="199">
        <v>0</v>
      </c>
      <c r="FEO1238" s="199"/>
      <c r="FEP1238" s="254">
        <f t="shared" si="192"/>
        <v>448.774</v>
      </c>
      <c r="FEQ1238" s="236" t="s">
        <v>238</v>
      </c>
      <c r="FER1238" s="253" t="s">
        <v>25</v>
      </c>
      <c r="FES1238" s="197">
        <v>7</v>
      </c>
      <c r="FET1238" s="197">
        <v>2</v>
      </c>
      <c r="FEU1238" s="198" t="s">
        <v>236</v>
      </c>
      <c r="FEV1238" s="199">
        <v>0</v>
      </c>
      <c r="FEW1238" s="199"/>
      <c r="FEX1238" s="254">
        <f t="shared" si="192"/>
        <v>448.774</v>
      </c>
      <c r="FEY1238" s="236" t="s">
        <v>238</v>
      </c>
      <c r="FEZ1238" s="253" t="s">
        <v>25</v>
      </c>
      <c r="FFA1238" s="197">
        <v>7</v>
      </c>
      <c r="FFB1238" s="197">
        <v>2</v>
      </c>
      <c r="FFC1238" s="198" t="s">
        <v>236</v>
      </c>
      <c r="FFD1238" s="199">
        <v>0</v>
      </c>
      <c r="FFE1238" s="199"/>
      <c r="FFF1238" s="254">
        <f t="shared" si="192"/>
        <v>448.774</v>
      </c>
      <c r="FFG1238" s="236" t="s">
        <v>238</v>
      </c>
      <c r="FFH1238" s="253" t="s">
        <v>25</v>
      </c>
      <c r="FFI1238" s="197">
        <v>7</v>
      </c>
      <c r="FFJ1238" s="197">
        <v>2</v>
      </c>
      <c r="FFK1238" s="198" t="s">
        <v>236</v>
      </c>
      <c r="FFL1238" s="199">
        <v>0</v>
      </c>
      <c r="FFM1238" s="199"/>
      <c r="FFN1238" s="254">
        <f t="shared" si="192"/>
        <v>448.774</v>
      </c>
      <c r="FFO1238" s="236" t="s">
        <v>238</v>
      </c>
      <c r="FFP1238" s="253" t="s">
        <v>25</v>
      </c>
      <c r="FFQ1238" s="197">
        <v>7</v>
      </c>
      <c r="FFR1238" s="197">
        <v>2</v>
      </c>
      <c r="FFS1238" s="198" t="s">
        <v>236</v>
      </c>
      <c r="FFT1238" s="199">
        <v>0</v>
      </c>
      <c r="FFU1238" s="199"/>
      <c r="FFV1238" s="254">
        <f t="shared" si="192"/>
        <v>448.774</v>
      </c>
      <c r="FFW1238" s="236" t="s">
        <v>238</v>
      </c>
      <c r="FFX1238" s="253" t="s">
        <v>25</v>
      </c>
      <c r="FFY1238" s="197">
        <v>7</v>
      </c>
      <c r="FFZ1238" s="197">
        <v>2</v>
      </c>
      <c r="FGA1238" s="198" t="s">
        <v>236</v>
      </c>
      <c r="FGB1238" s="199">
        <v>0</v>
      </c>
      <c r="FGC1238" s="199"/>
      <c r="FGD1238" s="254">
        <f t="shared" si="192"/>
        <v>448.774</v>
      </c>
      <c r="FGE1238" s="236" t="s">
        <v>238</v>
      </c>
      <c r="FGF1238" s="253" t="s">
        <v>25</v>
      </c>
      <c r="FGG1238" s="197">
        <v>7</v>
      </c>
      <c r="FGH1238" s="197">
        <v>2</v>
      </c>
      <c r="FGI1238" s="198" t="s">
        <v>236</v>
      </c>
      <c r="FGJ1238" s="199">
        <v>0</v>
      </c>
      <c r="FGK1238" s="199"/>
      <c r="FGL1238" s="254">
        <f t="shared" ref="FGL1238:FIP1238" si="193">FGL1239</f>
        <v>448.774</v>
      </c>
      <c r="FGM1238" s="236" t="s">
        <v>238</v>
      </c>
      <c r="FGN1238" s="253" t="s">
        <v>25</v>
      </c>
      <c r="FGO1238" s="197">
        <v>7</v>
      </c>
      <c r="FGP1238" s="197">
        <v>2</v>
      </c>
      <c r="FGQ1238" s="198" t="s">
        <v>236</v>
      </c>
      <c r="FGR1238" s="199">
        <v>0</v>
      </c>
      <c r="FGS1238" s="199"/>
      <c r="FGT1238" s="254">
        <f t="shared" si="193"/>
        <v>448.774</v>
      </c>
      <c r="FGU1238" s="236" t="s">
        <v>238</v>
      </c>
      <c r="FGV1238" s="253" t="s">
        <v>25</v>
      </c>
      <c r="FGW1238" s="197">
        <v>7</v>
      </c>
      <c r="FGX1238" s="197">
        <v>2</v>
      </c>
      <c r="FGY1238" s="198" t="s">
        <v>236</v>
      </c>
      <c r="FGZ1238" s="199">
        <v>0</v>
      </c>
      <c r="FHA1238" s="199"/>
      <c r="FHB1238" s="254">
        <f t="shared" si="193"/>
        <v>448.774</v>
      </c>
      <c r="FHC1238" s="236" t="s">
        <v>238</v>
      </c>
      <c r="FHD1238" s="253" t="s">
        <v>25</v>
      </c>
      <c r="FHE1238" s="197">
        <v>7</v>
      </c>
      <c r="FHF1238" s="197">
        <v>2</v>
      </c>
      <c r="FHG1238" s="198" t="s">
        <v>236</v>
      </c>
      <c r="FHH1238" s="199">
        <v>0</v>
      </c>
      <c r="FHI1238" s="199"/>
      <c r="FHJ1238" s="254">
        <f t="shared" si="193"/>
        <v>448.774</v>
      </c>
      <c r="FHK1238" s="236" t="s">
        <v>238</v>
      </c>
      <c r="FHL1238" s="253" t="s">
        <v>25</v>
      </c>
      <c r="FHM1238" s="197">
        <v>7</v>
      </c>
      <c r="FHN1238" s="197">
        <v>2</v>
      </c>
      <c r="FHO1238" s="198" t="s">
        <v>236</v>
      </c>
      <c r="FHP1238" s="199">
        <v>0</v>
      </c>
      <c r="FHQ1238" s="199"/>
      <c r="FHR1238" s="254">
        <f t="shared" si="193"/>
        <v>448.774</v>
      </c>
      <c r="FHS1238" s="236" t="s">
        <v>238</v>
      </c>
      <c r="FHT1238" s="253" t="s">
        <v>25</v>
      </c>
      <c r="FHU1238" s="197">
        <v>7</v>
      </c>
      <c r="FHV1238" s="197">
        <v>2</v>
      </c>
      <c r="FHW1238" s="198" t="s">
        <v>236</v>
      </c>
      <c r="FHX1238" s="199">
        <v>0</v>
      </c>
      <c r="FHY1238" s="199"/>
      <c r="FHZ1238" s="254">
        <f t="shared" si="193"/>
        <v>448.774</v>
      </c>
      <c r="FIA1238" s="236" t="s">
        <v>238</v>
      </c>
      <c r="FIB1238" s="253" t="s">
        <v>25</v>
      </c>
      <c r="FIC1238" s="197">
        <v>7</v>
      </c>
      <c r="FID1238" s="197">
        <v>2</v>
      </c>
      <c r="FIE1238" s="198" t="s">
        <v>236</v>
      </c>
      <c r="FIF1238" s="199">
        <v>0</v>
      </c>
      <c r="FIG1238" s="199"/>
      <c r="FIH1238" s="254">
        <f t="shared" si="193"/>
        <v>448.774</v>
      </c>
      <c r="FII1238" s="236" t="s">
        <v>238</v>
      </c>
      <c r="FIJ1238" s="253" t="s">
        <v>25</v>
      </c>
      <c r="FIK1238" s="197">
        <v>7</v>
      </c>
      <c r="FIL1238" s="197">
        <v>2</v>
      </c>
      <c r="FIM1238" s="198" t="s">
        <v>236</v>
      </c>
      <c r="FIN1238" s="199">
        <v>0</v>
      </c>
      <c r="FIO1238" s="199"/>
      <c r="FIP1238" s="254">
        <f t="shared" si="193"/>
        <v>448.774</v>
      </c>
      <c r="FIQ1238" s="236" t="s">
        <v>238</v>
      </c>
      <c r="FIR1238" s="253" t="s">
        <v>25</v>
      </c>
      <c r="FIS1238" s="197">
        <v>7</v>
      </c>
      <c r="FIT1238" s="197">
        <v>2</v>
      </c>
      <c r="FIU1238" s="198" t="s">
        <v>236</v>
      </c>
      <c r="FIV1238" s="199">
        <v>0</v>
      </c>
      <c r="FIW1238" s="199"/>
      <c r="FIX1238" s="254">
        <f t="shared" ref="FIX1238:FLB1238" si="194">FIX1239</f>
        <v>448.774</v>
      </c>
      <c r="FIY1238" s="236" t="s">
        <v>238</v>
      </c>
      <c r="FIZ1238" s="253" t="s">
        <v>25</v>
      </c>
      <c r="FJA1238" s="197">
        <v>7</v>
      </c>
      <c r="FJB1238" s="197">
        <v>2</v>
      </c>
      <c r="FJC1238" s="198" t="s">
        <v>236</v>
      </c>
      <c r="FJD1238" s="199">
        <v>0</v>
      </c>
      <c r="FJE1238" s="199"/>
      <c r="FJF1238" s="254">
        <f t="shared" si="194"/>
        <v>448.774</v>
      </c>
      <c r="FJG1238" s="236" t="s">
        <v>238</v>
      </c>
      <c r="FJH1238" s="253" t="s">
        <v>25</v>
      </c>
      <c r="FJI1238" s="197">
        <v>7</v>
      </c>
      <c r="FJJ1238" s="197">
        <v>2</v>
      </c>
      <c r="FJK1238" s="198" t="s">
        <v>236</v>
      </c>
      <c r="FJL1238" s="199">
        <v>0</v>
      </c>
      <c r="FJM1238" s="199"/>
      <c r="FJN1238" s="254">
        <f t="shared" si="194"/>
        <v>448.774</v>
      </c>
      <c r="FJO1238" s="236" t="s">
        <v>238</v>
      </c>
      <c r="FJP1238" s="253" t="s">
        <v>25</v>
      </c>
      <c r="FJQ1238" s="197">
        <v>7</v>
      </c>
      <c r="FJR1238" s="197">
        <v>2</v>
      </c>
      <c r="FJS1238" s="198" t="s">
        <v>236</v>
      </c>
      <c r="FJT1238" s="199">
        <v>0</v>
      </c>
      <c r="FJU1238" s="199"/>
      <c r="FJV1238" s="254">
        <f t="shared" si="194"/>
        <v>448.774</v>
      </c>
      <c r="FJW1238" s="236" t="s">
        <v>238</v>
      </c>
      <c r="FJX1238" s="253" t="s">
        <v>25</v>
      </c>
      <c r="FJY1238" s="197">
        <v>7</v>
      </c>
      <c r="FJZ1238" s="197">
        <v>2</v>
      </c>
      <c r="FKA1238" s="198" t="s">
        <v>236</v>
      </c>
      <c r="FKB1238" s="199">
        <v>0</v>
      </c>
      <c r="FKC1238" s="199"/>
      <c r="FKD1238" s="254">
        <f t="shared" si="194"/>
        <v>448.774</v>
      </c>
      <c r="FKE1238" s="236" t="s">
        <v>238</v>
      </c>
      <c r="FKF1238" s="253" t="s">
        <v>25</v>
      </c>
      <c r="FKG1238" s="197">
        <v>7</v>
      </c>
      <c r="FKH1238" s="197">
        <v>2</v>
      </c>
      <c r="FKI1238" s="198" t="s">
        <v>236</v>
      </c>
      <c r="FKJ1238" s="199">
        <v>0</v>
      </c>
      <c r="FKK1238" s="199"/>
      <c r="FKL1238" s="254">
        <f t="shared" si="194"/>
        <v>448.774</v>
      </c>
      <c r="FKM1238" s="236" t="s">
        <v>238</v>
      </c>
      <c r="FKN1238" s="253" t="s">
        <v>25</v>
      </c>
      <c r="FKO1238" s="197">
        <v>7</v>
      </c>
      <c r="FKP1238" s="197">
        <v>2</v>
      </c>
      <c r="FKQ1238" s="198" t="s">
        <v>236</v>
      </c>
      <c r="FKR1238" s="199">
        <v>0</v>
      </c>
      <c r="FKS1238" s="199"/>
      <c r="FKT1238" s="254">
        <f t="shared" si="194"/>
        <v>448.774</v>
      </c>
      <c r="FKU1238" s="236" t="s">
        <v>238</v>
      </c>
      <c r="FKV1238" s="253" t="s">
        <v>25</v>
      </c>
      <c r="FKW1238" s="197">
        <v>7</v>
      </c>
      <c r="FKX1238" s="197">
        <v>2</v>
      </c>
      <c r="FKY1238" s="198" t="s">
        <v>236</v>
      </c>
      <c r="FKZ1238" s="199">
        <v>0</v>
      </c>
      <c r="FLA1238" s="199"/>
      <c r="FLB1238" s="254">
        <f t="shared" si="194"/>
        <v>448.774</v>
      </c>
      <c r="FLC1238" s="236" t="s">
        <v>238</v>
      </c>
      <c r="FLD1238" s="253" t="s">
        <v>25</v>
      </c>
      <c r="FLE1238" s="197">
        <v>7</v>
      </c>
      <c r="FLF1238" s="197">
        <v>2</v>
      </c>
      <c r="FLG1238" s="198" t="s">
        <v>236</v>
      </c>
      <c r="FLH1238" s="199">
        <v>0</v>
      </c>
      <c r="FLI1238" s="199"/>
      <c r="FLJ1238" s="254">
        <f t="shared" ref="FLJ1238:FNN1238" si="195">FLJ1239</f>
        <v>448.774</v>
      </c>
      <c r="FLK1238" s="236" t="s">
        <v>238</v>
      </c>
      <c r="FLL1238" s="253" t="s">
        <v>25</v>
      </c>
      <c r="FLM1238" s="197">
        <v>7</v>
      </c>
      <c r="FLN1238" s="197">
        <v>2</v>
      </c>
      <c r="FLO1238" s="198" t="s">
        <v>236</v>
      </c>
      <c r="FLP1238" s="199">
        <v>0</v>
      </c>
      <c r="FLQ1238" s="199"/>
      <c r="FLR1238" s="254">
        <f t="shared" si="195"/>
        <v>448.774</v>
      </c>
      <c r="FLS1238" s="236" t="s">
        <v>238</v>
      </c>
      <c r="FLT1238" s="253" t="s">
        <v>25</v>
      </c>
      <c r="FLU1238" s="197">
        <v>7</v>
      </c>
      <c r="FLV1238" s="197">
        <v>2</v>
      </c>
      <c r="FLW1238" s="198" t="s">
        <v>236</v>
      </c>
      <c r="FLX1238" s="199">
        <v>0</v>
      </c>
      <c r="FLY1238" s="199"/>
      <c r="FLZ1238" s="254">
        <f t="shared" si="195"/>
        <v>448.774</v>
      </c>
      <c r="FMA1238" s="236" t="s">
        <v>238</v>
      </c>
      <c r="FMB1238" s="253" t="s">
        <v>25</v>
      </c>
      <c r="FMC1238" s="197">
        <v>7</v>
      </c>
      <c r="FMD1238" s="197">
        <v>2</v>
      </c>
      <c r="FME1238" s="198" t="s">
        <v>236</v>
      </c>
      <c r="FMF1238" s="199">
        <v>0</v>
      </c>
      <c r="FMG1238" s="199"/>
      <c r="FMH1238" s="254">
        <f t="shared" si="195"/>
        <v>448.774</v>
      </c>
      <c r="FMI1238" s="236" t="s">
        <v>238</v>
      </c>
      <c r="FMJ1238" s="253" t="s">
        <v>25</v>
      </c>
      <c r="FMK1238" s="197">
        <v>7</v>
      </c>
      <c r="FML1238" s="197">
        <v>2</v>
      </c>
      <c r="FMM1238" s="198" t="s">
        <v>236</v>
      </c>
      <c r="FMN1238" s="199">
        <v>0</v>
      </c>
      <c r="FMO1238" s="199"/>
      <c r="FMP1238" s="254">
        <f t="shared" si="195"/>
        <v>448.774</v>
      </c>
      <c r="FMQ1238" s="236" t="s">
        <v>238</v>
      </c>
      <c r="FMR1238" s="253" t="s">
        <v>25</v>
      </c>
      <c r="FMS1238" s="197">
        <v>7</v>
      </c>
      <c r="FMT1238" s="197">
        <v>2</v>
      </c>
      <c r="FMU1238" s="198" t="s">
        <v>236</v>
      </c>
      <c r="FMV1238" s="199">
        <v>0</v>
      </c>
      <c r="FMW1238" s="199"/>
      <c r="FMX1238" s="254">
        <f t="shared" si="195"/>
        <v>448.774</v>
      </c>
      <c r="FMY1238" s="236" t="s">
        <v>238</v>
      </c>
      <c r="FMZ1238" s="253" t="s">
        <v>25</v>
      </c>
      <c r="FNA1238" s="197">
        <v>7</v>
      </c>
      <c r="FNB1238" s="197">
        <v>2</v>
      </c>
      <c r="FNC1238" s="198" t="s">
        <v>236</v>
      </c>
      <c r="FND1238" s="199">
        <v>0</v>
      </c>
      <c r="FNE1238" s="199"/>
      <c r="FNF1238" s="254">
        <f t="shared" si="195"/>
        <v>448.774</v>
      </c>
      <c r="FNG1238" s="236" t="s">
        <v>238</v>
      </c>
      <c r="FNH1238" s="253" t="s">
        <v>25</v>
      </c>
      <c r="FNI1238" s="197">
        <v>7</v>
      </c>
      <c r="FNJ1238" s="197">
        <v>2</v>
      </c>
      <c r="FNK1238" s="198" t="s">
        <v>236</v>
      </c>
      <c r="FNL1238" s="199">
        <v>0</v>
      </c>
      <c r="FNM1238" s="199"/>
      <c r="FNN1238" s="254">
        <f t="shared" si="195"/>
        <v>448.774</v>
      </c>
      <c r="FNO1238" s="236" t="s">
        <v>238</v>
      </c>
      <c r="FNP1238" s="253" t="s">
        <v>25</v>
      </c>
      <c r="FNQ1238" s="197">
        <v>7</v>
      </c>
      <c r="FNR1238" s="197">
        <v>2</v>
      </c>
      <c r="FNS1238" s="198" t="s">
        <v>236</v>
      </c>
      <c r="FNT1238" s="199">
        <v>0</v>
      </c>
      <c r="FNU1238" s="199"/>
      <c r="FNV1238" s="254">
        <f t="shared" ref="FNV1238:FPZ1238" si="196">FNV1239</f>
        <v>448.774</v>
      </c>
      <c r="FNW1238" s="236" t="s">
        <v>238</v>
      </c>
      <c r="FNX1238" s="253" t="s">
        <v>25</v>
      </c>
      <c r="FNY1238" s="197">
        <v>7</v>
      </c>
      <c r="FNZ1238" s="197">
        <v>2</v>
      </c>
      <c r="FOA1238" s="198" t="s">
        <v>236</v>
      </c>
      <c r="FOB1238" s="199">
        <v>0</v>
      </c>
      <c r="FOC1238" s="199"/>
      <c r="FOD1238" s="254">
        <f t="shared" si="196"/>
        <v>448.774</v>
      </c>
      <c r="FOE1238" s="236" t="s">
        <v>238</v>
      </c>
      <c r="FOF1238" s="253" t="s">
        <v>25</v>
      </c>
      <c r="FOG1238" s="197">
        <v>7</v>
      </c>
      <c r="FOH1238" s="197">
        <v>2</v>
      </c>
      <c r="FOI1238" s="198" t="s">
        <v>236</v>
      </c>
      <c r="FOJ1238" s="199">
        <v>0</v>
      </c>
      <c r="FOK1238" s="199"/>
      <c r="FOL1238" s="254">
        <f t="shared" si="196"/>
        <v>448.774</v>
      </c>
      <c r="FOM1238" s="236" t="s">
        <v>238</v>
      </c>
      <c r="FON1238" s="253" t="s">
        <v>25</v>
      </c>
      <c r="FOO1238" s="197">
        <v>7</v>
      </c>
      <c r="FOP1238" s="197">
        <v>2</v>
      </c>
      <c r="FOQ1238" s="198" t="s">
        <v>236</v>
      </c>
      <c r="FOR1238" s="199">
        <v>0</v>
      </c>
      <c r="FOS1238" s="199"/>
      <c r="FOT1238" s="254">
        <f t="shared" si="196"/>
        <v>448.774</v>
      </c>
      <c r="FOU1238" s="236" t="s">
        <v>238</v>
      </c>
      <c r="FOV1238" s="253" t="s">
        <v>25</v>
      </c>
      <c r="FOW1238" s="197">
        <v>7</v>
      </c>
      <c r="FOX1238" s="197">
        <v>2</v>
      </c>
      <c r="FOY1238" s="198" t="s">
        <v>236</v>
      </c>
      <c r="FOZ1238" s="199">
        <v>0</v>
      </c>
      <c r="FPA1238" s="199"/>
      <c r="FPB1238" s="254">
        <f t="shared" si="196"/>
        <v>448.774</v>
      </c>
      <c r="FPC1238" s="236" t="s">
        <v>238</v>
      </c>
      <c r="FPD1238" s="253" t="s">
        <v>25</v>
      </c>
      <c r="FPE1238" s="197">
        <v>7</v>
      </c>
      <c r="FPF1238" s="197">
        <v>2</v>
      </c>
      <c r="FPG1238" s="198" t="s">
        <v>236</v>
      </c>
      <c r="FPH1238" s="199">
        <v>0</v>
      </c>
      <c r="FPI1238" s="199"/>
      <c r="FPJ1238" s="254">
        <f t="shared" si="196"/>
        <v>448.774</v>
      </c>
      <c r="FPK1238" s="236" t="s">
        <v>238</v>
      </c>
      <c r="FPL1238" s="253" t="s">
        <v>25</v>
      </c>
      <c r="FPM1238" s="197">
        <v>7</v>
      </c>
      <c r="FPN1238" s="197">
        <v>2</v>
      </c>
      <c r="FPO1238" s="198" t="s">
        <v>236</v>
      </c>
      <c r="FPP1238" s="199">
        <v>0</v>
      </c>
      <c r="FPQ1238" s="199"/>
      <c r="FPR1238" s="254">
        <f t="shared" si="196"/>
        <v>448.774</v>
      </c>
      <c r="FPS1238" s="236" t="s">
        <v>238</v>
      </c>
      <c r="FPT1238" s="253" t="s">
        <v>25</v>
      </c>
      <c r="FPU1238" s="197">
        <v>7</v>
      </c>
      <c r="FPV1238" s="197">
        <v>2</v>
      </c>
      <c r="FPW1238" s="198" t="s">
        <v>236</v>
      </c>
      <c r="FPX1238" s="199">
        <v>0</v>
      </c>
      <c r="FPY1238" s="199"/>
      <c r="FPZ1238" s="254">
        <f t="shared" si="196"/>
        <v>448.774</v>
      </c>
      <c r="FQA1238" s="236" t="s">
        <v>238</v>
      </c>
      <c r="FQB1238" s="253" t="s">
        <v>25</v>
      </c>
      <c r="FQC1238" s="197">
        <v>7</v>
      </c>
      <c r="FQD1238" s="197">
        <v>2</v>
      </c>
      <c r="FQE1238" s="198" t="s">
        <v>236</v>
      </c>
      <c r="FQF1238" s="199">
        <v>0</v>
      </c>
      <c r="FQG1238" s="199"/>
      <c r="FQH1238" s="254">
        <f t="shared" ref="FQH1238:FSL1238" si="197">FQH1239</f>
        <v>448.774</v>
      </c>
      <c r="FQI1238" s="236" t="s">
        <v>238</v>
      </c>
      <c r="FQJ1238" s="253" t="s">
        <v>25</v>
      </c>
      <c r="FQK1238" s="197">
        <v>7</v>
      </c>
      <c r="FQL1238" s="197">
        <v>2</v>
      </c>
      <c r="FQM1238" s="198" t="s">
        <v>236</v>
      </c>
      <c r="FQN1238" s="199">
        <v>0</v>
      </c>
      <c r="FQO1238" s="199"/>
      <c r="FQP1238" s="254">
        <f t="shared" si="197"/>
        <v>448.774</v>
      </c>
      <c r="FQQ1238" s="236" t="s">
        <v>238</v>
      </c>
      <c r="FQR1238" s="253" t="s">
        <v>25</v>
      </c>
      <c r="FQS1238" s="197">
        <v>7</v>
      </c>
      <c r="FQT1238" s="197">
        <v>2</v>
      </c>
      <c r="FQU1238" s="198" t="s">
        <v>236</v>
      </c>
      <c r="FQV1238" s="199">
        <v>0</v>
      </c>
      <c r="FQW1238" s="199"/>
      <c r="FQX1238" s="254">
        <f t="shared" si="197"/>
        <v>448.774</v>
      </c>
      <c r="FQY1238" s="236" t="s">
        <v>238</v>
      </c>
      <c r="FQZ1238" s="253" t="s">
        <v>25</v>
      </c>
      <c r="FRA1238" s="197">
        <v>7</v>
      </c>
      <c r="FRB1238" s="197">
        <v>2</v>
      </c>
      <c r="FRC1238" s="198" t="s">
        <v>236</v>
      </c>
      <c r="FRD1238" s="199">
        <v>0</v>
      </c>
      <c r="FRE1238" s="199"/>
      <c r="FRF1238" s="254">
        <f t="shared" si="197"/>
        <v>448.774</v>
      </c>
      <c r="FRG1238" s="236" t="s">
        <v>238</v>
      </c>
      <c r="FRH1238" s="253" t="s">
        <v>25</v>
      </c>
      <c r="FRI1238" s="197">
        <v>7</v>
      </c>
      <c r="FRJ1238" s="197">
        <v>2</v>
      </c>
      <c r="FRK1238" s="198" t="s">
        <v>236</v>
      </c>
      <c r="FRL1238" s="199">
        <v>0</v>
      </c>
      <c r="FRM1238" s="199"/>
      <c r="FRN1238" s="254">
        <f t="shared" si="197"/>
        <v>448.774</v>
      </c>
      <c r="FRO1238" s="236" t="s">
        <v>238</v>
      </c>
      <c r="FRP1238" s="253" t="s">
        <v>25</v>
      </c>
      <c r="FRQ1238" s="197">
        <v>7</v>
      </c>
      <c r="FRR1238" s="197">
        <v>2</v>
      </c>
      <c r="FRS1238" s="198" t="s">
        <v>236</v>
      </c>
      <c r="FRT1238" s="199">
        <v>0</v>
      </c>
      <c r="FRU1238" s="199"/>
      <c r="FRV1238" s="254">
        <f t="shared" si="197"/>
        <v>448.774</v>
      </c>
      <c r="FRW1238" s="236" t="s">
        <v>238</v>
      </c>
      <c r="FRX1238" s="253" t="s">
        <v>25</v>
      </c>
      <c r="FRY1238" s="197">
        <v>7</v>
      </c>
      <c r="FRZ1238" s="197">
        <v>2</v>
      </c>
      <c r="FSA1238" s="198" t="s">
        <v>236</v>
      </c>
      <c r="FSB1238" s="199">
        <v>0</v>
      </c>
      <c r="FSC1238" s="199"/>
      <c r="FSD1238" s="254">
        <f t="shared" si="197"/>
        <v>448.774</v>
      </c>
      <c r="FSE1238" s="236" t="s">
        <v>238</v>
      </c>
      <c r="FSF1238" s="253" t="s">
        <v>25</v>
      </c>
      <c r="FSG1238" s="197">
        <v>7</v>
      </c>
      <c r="FSH1238" s="197">
        <v>2</v>
      </c>
      <c r="FSI1238" s="198" t="s">
        <v>236</v>
      </c>
      <c r="FSJ1238" s="199">
        <v>0</v>
      </c>
      <c r="FSK1238" s="199"/>
      <c r="FSL1238" s="254">
        <f t="shared" si="197"/>
        <v>448.774</v>
      </c>
      <c r="FSM1238" s="236" t="s">
        <v>238</v>
      </c>
      <c r="FSN1238" s="253" t="s">
        <v>25</v>
      </c>
      <c r="FSO1238" s="197">
        <v>7</v>
      </c>
      <c r="FSP1238" s="197">
        <v>2</v>
      </c>
      <c r="FSQ1238" s="198" t="s">
        <v>236</v>
      </c>
      <c r="FSR1238" s="199">
        <v>0</v>
      </c>
      <c r="FSS1238" s="199"/>
      <c r="FST1238" s="254">
        <f t="shared" ref="FST1238:FUX1238" si="198">FST1239</f>
        <v>448.774</v>
      </c>
      <c r="FSU1238" s="236" t="s">
        <v>238</v>
      </c>
      <c r="FSV1238" s="253" t="s">
        <v>25</v>
      </c>
      <c r="FSW1238" s="197">
        <v>7</v>
      </c>
      <c r="FSX1238" s="197">
        <v>2</v>
      </c>
      <c r="FSY1238" s="198" t="s">
        <v>236</v>
      </c>
      <c r="FSZ1238" s="199">
        <v>0</v>
      </c>
      <c r="FTA1238" s="199"/>
      <c r="FTB1238" s="254">
        <f t="shared" si="198"/>
        <v>448.774</v>
      </c>
      <c r="FTC1238" s="236" t="s">
        <v>238</v>
      </c>
      <c r="FTD1238" s="253" t="s">
        <v>25</v>
      </c>
      <c r="FTE1238" s="197">
        <v>7</v>
      </c>
      <c r="FTF1238" s="197">
        <v>2</v>
      </c>
      <c r="FTG1238" s="198" t="s">
        <v>236</v>
      </c>
      <c r="FTH1238" s="199">
        <v>0</v>
      </c>
      <c r="FTI1238" s="199"/>
      <c r="FTJ1238" s="254">
        <f t="shared" si="198"/>
        <v>448.774</v>
      </c>
      <c r="FTK1238" s="236" t="s">
        <v>238</v>
      </c>
      <c r="FTL1238" s="253" t="s">
        <v>25</v>
      </c>
      <c r="FTM1238" s="197">
        <v>7</v>
      </c>
      <c r="FTN1238" s="197">
        <v>2</v>
      </c>
      <c r="FTO1238" s="198" t="s">
        <v>236</v>
      </c>
      <c r="FTP1238" s="199">
        <v>0</v>
      </c>
      <c r="FTQ1238" s="199"/>
      <c r="FTR1238" s="254">
        <f t="shared" si="198"/>
        <v>448.774</v>
      </c>
      <c r="FTS1238" s="236" t="s">
        <v>238</v>
      </c>
      <c r="FTT1238" s="253" t="s">
        <v>25</v>
      </c>
      <c r="FTU1238" s="197">
        <v>7</v>
      </c>
      <c r="FTV1238" s="197">
        <v>2</v>
      </c>
      <c r="FTW1238" s="198" t="s">
        <v>236</v>
      </c>
      <c r="FTX1238" s="199">
        <v>0</v>
      </c>
      <c r="FTY1238" s="199"/>
      <c r="FTZ1238" s="254">
        <f t="shared" si="198"/>
        <v>448.774</v>
      </c>
      <c r="FUA1238" s="236" t="s">
        <v>238</v>
      </c>
      <c r="FUB1238" s="253" t="s">
        <v>25</v>
      </c>
      <c r="FUC1238" s="197">
        <v>7</v>
      </c>
      <c r="FUD1238" s="197">
        <v>2</v>
      </c>
      <c r="FUE1238" s="198" t="s">
        <v>236</v>
      </c>
      <c r="FUF1238" s="199">
        <v>0</v>
      </c>
      <c r="FUG1238" s="199"/>
      <c r="FUH1238" s="254">
        <f t="shared" si="198"/>
        <v>448.774</v>
      </c>
      <c r="FUI1238" s="236" t="s">
        <v>238</v>
      </c>
      <c r="FUJ1238" s="253" t="s">
        <v>25</v>
      </c>
      <c r="FUK1238" s="197">
        <v>7</v>
      </c>
      <c r="FUL1238" s="197">
        <v>2</v>
      </c>
      <c r="FUM1238" s="198" t="s">
        <v>236</v>
      </c>
      <c r="FUN1238" s="199">
        <v>0</v>
      </c>
      <c r="FUO1238" s="199"/>
      <c r="FUP1238" s="254">
        <f t="shared" si="198"/>
        <v>448.774</v>
      </c>
      <c r="FUQ1238" s="236" t="s">
        <v>238</v>
      </c>
      <c r="FUR1238" s="253" t="s">
        <v>25</v>
      </c>
      <c r="FUS1238" s="197">
        <v>7</v>
      </c>
      <c r="FUT1238" s="197">
        <v>2</v>
      </c>
      <c r="FUU1238" s="198" t="s">
        <v>236</v>
      </c>
      <c r="FUV1238" s="199">
        <v>0</v>
      </c>
      <c r="FUW1238" s="199"/>
      <c r="FUX1238" s="254">
        <f t="shared" si="198"/>
        <v>448.774</v>
      </c>
      <c r="FUY1238" s="236" t="s">
        <v>238</v>
      </c>
      <c r="FUZ1238" s="253" t="s">
        <v>25</v>
      </c>
      <c r="FVA1238" s="197">
        <v>7</v>
      </c>
      <c r="FVB1238" s="197">
        <v>2</v>
      </c>
      <c r="FVC1238" s="198" t="s">
        <v>236</v>
      </c>
      <c r="FVD1238" s="199">
        <v>0</v>
      </c>
      <c r="FVE1238" s="199"/>
      <c r="FVF1238" s="254">
        <f t="shared" ref="FVF1238:FXJ1238" si="199">FVF1239</f>
        <v>448.774</v>
      </c>
      <c r="FVG1238" s="236" t="s">
        <v>238</v>
      </c>
      <c r="FVH1238" s="253" t="s">
        <v>25</v>
      </c>
      <c r="FVI1238" s="197">
        <v>7</v>
      </c>
      <c r="FVJ1238" s="197">
        <v>2</v>
      </c>
      <c r="FVK1238" s="198" t="s">
        <v>236</v>
      </c>
      <c r="FVL1238" s="199">
        <v>0</v>
      </c>
      <c r="FVM1238" s="199"/>
      <c r="FVN1238" s="254">
        <f t="shared" si="199"/>
        <v>448.774</v>
      </c>
      <c r="FVO1238" s="236" t="s">
        <v>238</v>
      </c>
      <c r="FVP1238" s="253" t="s">
        <v>25</v>
      </c>
      <c r="FVQ1238" s="197">
        <v>7</v>
      </c>
      <c r="FVR1238" s="197">
        <v>2</v>
      </c>
      <c r="FVS1238" s="198" t="s">
        <v>236</v>
      </c>
      <c r="FVT1238" s="199">
        <v>0</v>
      </c>
      <c r="FVU1238" s="199"/>
      <c r="FVV1238" s="254">
        <f t="shared" si="199"/>
        <v>448.774</v>
      </c>
      <c r="FVW1238" s="236" t="s">
        <v>238</v>
      </c>
      <c r="FVX1238" s="253" t="s">
        <v>25</v>
      </c>
      <c r="FVY1238" s="197">
        <v>7</v>
      </c>
      <c r="FVZ1238" s="197">
        <v>2</v>
      </c>
      <c r="FWA1238" s="198" t="s">
        <v>236</v>
      </c>
      <c r="FWB1238" s="199">
        <v>0</v>
      </c>
      <c r="FWC1238" s="199"/>
      <c r="FWD1238" s="254">
        <f t="shared" si="199"/>
        <v>448.774</v>
      </c>
      <c r="FWE1238" s="236" t="s">
        <v>238</v>
      </c>
      <c r="FWF1238" s="253" t="s">
        <v>25</v>
      </c>
      <c r="FWG1238" s="197">
        <v>7</v>
      </c>
      <c r="FWH1238" s="197">
        <v>2</v>
      </c>
      <c r="FWI1238" s="198" t="s">
        <v>236</v>
      </c>
      <c r="FWJ1238" s="199">
        <v>0</v>
      </c>
      <c r="FWK1238" s="199"/>
      <c r="FWL1238" s="254">
        <f t="shared" si="199"/>
        <v>448.774</v>
      </c>
      <c r="FWM1238" s="236" t="s">
        <v>238</v>
      </c>
      <c r="FWN1238" s="253" t="s">
        <v>25</v>
      </c>
      <c r="FWO1238" s="197">
        <v>7</v>
      </c>
      <c r="FWP1238" s="197">
        <v>2</v>
      </c>
      <c r="FWQ1238" s="198" t="s">
        <v>236</v>
      </c>
      <c r="FWR1238" s="199">
        <v>0</v>
      </c>
      <c r="FWS1238" s="199"/>
      <c r="FWT1238" s="254">
        <f t="shared" si="199"/>
        <v>448.774</v>
      </c>
      <c r="FWU1238" s="236" t="s">
        <v>238</v>
      </c>
      <c r="FWV1238" s="253" t="s">
        <v>25</v>
      </c>
      <c r="FWW1238" s="197">
        <v>7</v>
      </c>
      <c r="FWX1238" s="197">
        <v>2</v>
      </c>
      <c r="FWY1238" s="198" t="s">
        <v>236</v>
      </c>
      <c r="FWZ1238" s="199">
        <v>0</v>
      </c>
      <c r="FXA1238" s="199"/>
      <c r="FXB1238" s="254">
        <f t="shared" si="199"/>
        <v>448.774</v>
      </c>
      <c r="FXC1238" s="236" t="s">
        <v>238</v>
      </c>
      <c r="FXD1238" s="253" t="s">
        <v>25</v>
      </c>
      <c r="FXE1238" s="197">
        <v>7</v>
      </c>
      <c r="FXF1238" s="197">
        <v>2</v>
      </c>
      <c r="FXG1238" s="198" t="s">
        <v>236</v>
      </c>
      <c r="FXH1238" s="199">
        <v>0</v>
      </c>
      <c r="FXI1238" s="199"/>
      <c r="FXJ1238" s="254">
        <f t="shared" si="199"/>
        <v>448.774</v>
      </c>
      <c r="FXK1238" s="236" t="s">
        <v>238</v>
      </c>
      <c r="FXL1238" s="253" t="s">
        <v>25</v>
      </c>
      <c r="FXM1238" s="197">
        <v>7</v>
      </c>
      <c r="FXN1238" s="197">
        <v>2</v>
      </c>
      <c r="FXO1238" s="198" t="s">
        <v>236</v>
      </c>
      <c r="FXP1238" s="199">
        <v>0</v>
      </c>
      <c r="FXQ1238" s="199"/>
      <c r="FXR1238" s="254">
        <f t="shared" ref="FXR1238:FZV1238" si="200">FXR1239</f>
        <v>448.774</v>
      </c>
      <c r="FXS1238" s="236" t="s">
        <v>238</v>
      </c>
      <c r="FXT1238" s="253" t="s">
        <v>25</v>
      </c>
      <c r="FXU1238" s="197">
        <v>7</v>
      </c>
      <c r="FXV1238" s="197">
        <v>2</v>
      </c>
      <c r="FXW1238" s="198" t="s">
        <v>236</v>
      </c>
      <c r="FXX1238" s="199">
        <v>0</v>
      </c>
      <c r="FXY1238" s="199"/>
      <c r="FXZ1238" s="254">
        <f t="shared" si="200"/>
        <v>448.774</v>
      </c>
      <c r="FYA1238" s="236" t="s">
        <v>238</v>
      </c>
      <c r="FYB1238" s="253" t="s">
        <v>25</v>
      </c>
      <c r="FYC1238" s="197">
        <v>7</v>
      </c>
      <c r="FYD1238" s="197">
        <v>2</v>
      </c>
      <c r="FYE1238" s="198" t="s">
        <v>236</v>
      </c>
      <c r="FYF1238" s="199">
        <v>0</v>
      </c>
      <c r="FYG1238" s="199"/>
      <c r="FYH1238" s="254">
        <f t="shared" si="200"/>
        <v>448.774</v>
      </c>
      <c r="FYI1238" s="236" t="s">
        <v>238</v>
      </c>
      <c r="FYJ1238" s="253" t="s">
        <v>25</v>
      </c>
      <c r="FYK1238" s="197">
        <v>7</v>
      </c>
      <c r="FYL1238" s="197">
        <v>2</v>
      </c>
      <c r="FYM1238" s="198" t="s">
        <v>236</v>
      </c>
      <c r="FYN1238" s="199">
        <v>0</v>
      </c>
      <c r="FYO1238" s="199"/>
      <c r="FYP1238" s="254">
        <f t="shared" si="200"/>
        <v>448.774</v>
      </c>
      <c r="FYQ1238" s="236" t="s">
        <v>238</v>
      </c>
      <c r="FYR1238" s="253" t="s">
        <v>25</v>
      </c>
      <c r="FYS1238" s="197">
        <v>7</v>
      </c>
      <c r="FYT1238" s="197">
        <v>2</v>
      </c>
      <c r="FYU1238" s="198" t="s">
        <v>236</v>
      </c>
      <c r="FYV1238" s="199">
        <v>0</v>
      </c>
      <c r="FYW1238" s="199"/>
      <c r="FYX1238" s="254">
        <f t="shared" si="200"/>
        <v>448.774</v>
      </c>
      <c r="FYY1238" s="236" t="s">
        <v>238</v>
      </c>
      <c r="FYZ1238" s="253" t="s">
        <v>25</v>
      </c>
      <c r="FZA1238" s="197">
        <v>7</v>
      </c>
      <c r="FZB1238" s="197">
        <v>2</v>
      </c>
      <c r="FZC1238" s="198" t="s">
        <v>236</v>
      </c>
      <c r="FZD1238" s="199">
        <v>0</v>
      </c>
      <c r="FZE1238" s="199"/>
      <c r="FZF1238" s="254">
        <f t="shared" si="200"/>
        <v>448.774</v>
      </c>
      <c r="FZG1238" s="236" t="s">
        <v>238</v>
      </c>
      <c r="FZH1238" s="253" t="s">
        <v>25</v>
      </c>
      <c r="FZI1238" s="197">
        <v>7</v>
      </c>
      <c r="FZJ1238" s="197">
        <v>2</v>
      </c>
      <c r="FZK1238" s="198" t="s">
        <v>236</v>
      </c>
      <c r="FZL1238" s="199">
        <v>0</v>
      </c>
      <c r="FZM1238" s="199"/>
      <c r="FZN1238" s="254">
        <f t="shared" si="200"/>
        <v>448.774</v>
      </c>
      <c r="FZO1238" s="236" t="s">
        <v>238</v>
      </c>
      <c r="FZP1238" s="253" t="s">
        <v>25</v>
      </c>
      <c r="FZQ1238" s="197">
        <v>7</v>
      </c>
      <c r="FZR1238" s="197">
        <v>2</v>
      </c>
      <c r="FZS1238" s="198" t="s">
        <v>236</v>
      </c>
      <c r="FZT1238" s="199">
        <v>0</v>
      </c>
      <c r="FZU1238" s="199"/>
      <c r="FZV1238" s="254">
        <f t="shared" si="200"/>
        <v>448.774</v>
      </c>
      <c r="FZW1238" s="236" t="s">
        <v>238</v>
      </c>
      <c r="FZX1238" s="253" t="s">
        <v>25</v>
      </c>
      <c r="FZY1238" s="197">
        <v>7</v>
      </c>
      <c r="FZZ1238" s="197">
        <v>2</v>
      </c>
      <c r="GAA1238" s="198" t="s">
        <v>236</v>
      </c>
      <c r="GAB1238" s="199">
        <v>0</v>
      </c>
      <c r="GAC1238" s="199"/>
      <c r="GAD1238" s="254">
        <f t="shared" ref="GAD1238:GCH1238" si="201">GAD1239</f>
        <v>448.774</v>
      </c>
      <c r="GAE1238" s="236" t="s">
        <v>238</v>
      </c>
      <c r="GAF1238" s="253" t="s">
        <v>25</v>
      </c>
      <c r="GAG1238" s="197">
        <v>7</v>
      </c>
      <c r="GAH1238" s="197">
        <v>2</v>
      </c>
      <c r="GAI1238" s="198" t="s">
        <v>236</v>
      </c>
      <c r="GAJ1238" s="199">
        <v>0</v>
      </c>
      <c r="GAK1238" s="199"/>
      <c r="GAL1238" s="254">
        <f t="shared" si="201"/>
        <v>448.774</v>
      </c>
      <c r="GAM1238" s="236" t="s">
        <v>238</v>
      </c>
      <c r="GAN1238" s="253" t="s">
        <v>25</v>
      </c>
      <c r="GAO1238" s="197">
        <v>7</v>
      </c>
      <c r="GAP1238" s="197">
        <v>2</v>
      </c>
      <c r="GAQ1238" s="198" t="s">
        <v>236</v>
      </c>
      <c r="GAR1238" s="199">
        <v>0</v>
      </c>
      <c r="GAS1238" s="199"/>
      <c r="GAT1238" s="254">
        <f t="shared" si="201"/>
        <v>448.774</v>
      </c>
      <c r="GAU1238" s="236" t="s">
        <v>238</v>
      </c>
      <c r="GAV1238" s="253" t="s">
        <v>25</v>
      </c>
      <c r="GAW1238" s="197">
        <v>7</v>
      </c>
      <c r="GAX1238" s="197">
        <v>2</v>
      </c>
      <c r="GAY1238" s="198" t="s">
        <v>236</v>
      </c>
      <c r="GAZ1238" s="199">
        <v>0</v>
      </c>
      <c r="GBA1238" s="199"/>
      <c r="GBB1238" s="254">
        <f t="shared" si="201"/>
        <v>448.774</v>
      </c>
      <c r="GBC1238" s="236" t="s">
        <v>238</v>
      </c>
      <c r="GBD1238" s="253" t="s">
        <v>25</v>
      </c>
      <c r="GBE1238" s="197">
        <v>7</v>
      </c>
      <c r="GBF1238" s="197">
        <v>2</v>
      </c>
      <c r="GBG1238" s="198" t="s">
        <v>236</v>
      </c>
      <c r="GBH1238" s="199">
        <v>0</v>
      </c>
      <c r="GBI1238" s="199"/>
      <c r="GBJ1238" s="254">
        <f t="shared" si="201"/>
        <v>448.774</v>
      </c>
      <c r="GBK1238" s="236" t="s">
        <v>238</v>
      </c>
      <c r="GBL1238" s="253" t="s">
        <v>25</v>
      </c>
      <c r="GBM1238" s="197">
        <v>7</v>
      </c>
      <c r="GBN1238" s="197">
        <v>2</v>
      </c>
      <c r="GBO1238" s="198" t="s">
        <v>236</v>
      </c>
      <c r="GBP1238" s="199">
        <v>0</v>
      </c>
      <c r="GBQ1238" s="199"/>
      <c r="GBR1238" s="254">
        <f t="shared" si="201"/>
        <v>448.774</v>
      </c>
      <c r="GBS1238" s="236" t="s">
        <v>238</v>
      </c>
      <c r="GBT1238" s="253" t="s">
        <v>25</v>
      </c>
      <c r="GBU1238" s="197">
        <v>7</v>
      </c>
      <c r="GBV1238" s="197">
        <v>2</v>
      </c>
      <c r="GBW1238" s="198" t="s">
        <v>236</v>
      </c>
      <c r="GBX1238" s="199">
        <v>0</v>
      </c>
      <c r="GBY1238" s="199"/>
      <c r="GBZ1238" s="254">
        <f t="shared" si="201"/>
        <v>448.774</v>
      </c>
      <c r="GCA1238" s="236" t="s">
        <v>238</v>
      </c>
      <c r="GCB1238" s="253" t="s">
        <v>25</v>
      </c>
      <c r="GCC1238" s="197">
        <v>7</v>
      </c>
      <c r="GCD1238" s="197">
        <v>2</v>
      </c>
      <c r="GCE1238" s="198" t="s">
        <v>236</v>
      </c>
      <c r="GCF1238" s="199">
        <v>0</v>
      </c>
      <c r="GCG1238" s="199"/>
      <c r="GCH1238" s="254">
        <f t="shared" si="201"/>
        <v>448.774</v>
      </c>
      <c r="GCI1238" s="236" t="s">
        <v>238</v>
      </c>
      <c r="GCJ1238" s="253" t="s">
        <v>25</v>
      </c>
      <c r="GCK1238" s="197">
        <v>7</v>
      </c>
      <c r="GCL1238" s="197">
        <v>2</v>
      </c>
      <c r="GCM1238" s="198" t="s">
        <v>236</v>
      </c>
      <c r="GCN1238" s="199">
        <v>0</v>
      </c>
      <c r="GCO1238" s="199"/>
      <c r="GCP1238" s="254">
        <f t="shared" ref="GCP1238:GET1238" si="202">GCP1239</f>
        <v>448.774</v>
      </c>
      <c r="GCQ1238" s="236" t="s">
        <v>238</v>
      </c>
      <c r="GCR1238" s="253" t="s">
        <v>25</v>
      </c>
      <c r="GCS1238" s="197">
        <v>7</v>
      </c>
      <c r="GCT1238" s="197">
        <v>2</v>
      </c>
      <c r="GCU1238" s="198" t="s">
        <v>236</v>
      </c>
      <c r="GCV1238" s="199">
        <v>0</v>
      </c>
      <c r="GCW1238" s="199"/>
      <c r="GCX1238" s="254">
        <f t="shared" si="202"/>
        <v>448.774</v>
      </c>
      <c r="GCY1238" s="236" t="s">
        <v>238</v>
      </c>
      <c r="GCZ1238" s="253" t="s">
        <v>25</v>
      </c>
      <c r="GDA1238" s="197">
        <v>7</v>
      </c>
      <c r="GDB1238" s="197">
        <v>2</v>
      </c>
      <c r="GDC1238" s="198" t="s">
        <v>236</v>
      </c>
      <c r="GDD1238" s="199">
        <v>0</v>
      </c>
      <c r="GDE1238" s="199"/>
      <c r="GDF1238" s="254">
        <f t="shared" si="202"/>
        <v>448.774</v>
      </c>
      <c r="GDG1238" s="236" t="s">
        <v>238</v>
      </c>
      <c r="GDH1238" s="253" t="s">
        <v>25</v>
      </c>
      <c r="GDI1238" s="197">
        <v>7</v>
      </c>
      <c r="GDJ1238" s="197">
        <v>2</v>
      </c>
      <c r="GDK1238" s="198" t="s">
        <v>236</v>
      </c>
      <c r="GDL1238" s="199">
        <v>0</v>
      </c>
      <c r="GDM1238" s="199"/>
      <c r="GDN1238" s="254">
        <f t="shared" si="202"/>
        <v>448.774</v>
      </c>
      <c r="GDO1238" s="236" t="s">
        <v>238</v>
      </c>
      <c r="GDP1238" s="253" t="s">
        <v>25</v>
      </c>
      <c r="GDQ1238" s="197">
        <v>7</v>
      </c>
      <c r="GDR1238" s="197">
        <v>2</v>
      </c>
      <c r="GDS1238" s="198" t="s">
        <v>236</v>
      </c>
      <c r="GDT1238" s="199">
        <v>0</v>
      </c>
      <c r="GDU1238" s="199"/>
      <c r="GDV1238" s="254">
        <f t="shared" si="202"/>
        <v>448.774</v>
      </c>
      <c r="GDW1238" s="236" t="s">
        <v>238</v>
      </c>
      <c r="GDX1238" s="253" t="s">
        <v>25</v>
      </c>
      <c r="GDY1238" s="197">
        <v>7</v>
      </c>
      <c r="GDZ1238" s="197">
        <v>2</v>
      </c>
      <c r="GEA1238" s="198" t="s">
        <v>236</v>
      </c>
      <c r="GEB1238" s="199">
        <v>0</v>
      </c>
      <c r="GEC1238" s="199"/>
      <c r="GED1238" s="254">
        <f t="shared" si="202"/>
        <v>448.774</v>
      </c>
      <c r="GEE1238" s="236" t="s">
        <v>238</v>
      </c>
      <c r="GEF1238" s="253" t="s">
        <v>25</v>
      </c>
      <c r="GEG1238" s="197">
        <v>7</v>
      </c>
      <c r="GEH1238" s="197">
        <v>2</v>
      </c>
      <c r="GEI1238" s="198" t="s">
        <v>236</v>
      </c>
      <c r="GEJ1238" s="199">
        <v>0</v>
      </c>
      <c r="GEK1238" s="199"/>
      <c r="GEL1238" s="254">
        <f t="shared" si="202"/>
        <v>448.774</v>
      </c>
      <c r="GEM1238" s="236" t="s">
        <v>238</v>
      </c>
      <c r="GEN1238" s="253" t="s">
        <v>25</v>
      </c>
      <c r="GEO1238" s="197">
        <v>7</v>
      </c>
      <c r="GEP1238" s="197">
        <v>2</v>
      </c>
      <c r="GEQ1238" s="198" t="s">
        <v>236</v>
      </c>
      <c r="GER1238" s="199">
        <v>0</v>
      </c>
      <c r="GES1238" s="199"/>
      <c r="GET1238" s="254">
        <f t="shared" si="202"/>
        <v>448.774</v>
      </c>
      <c r="GEU1238" s="236" t="s">
        <v>238</v>
      </c>
      <c r="GEV1238" s="253" t="s">
        <v>25</v>
      </c>
      <c r="GEW1238" s="197">
        <v>7</v>
      </c>
      <c r="GEX1238" s="197">
        <v>2</v>
      </c>
      <c r="GEY1238" s="198" t="s">
        <v>236</v>
      </c>
      <c r="GEZ1238" s="199">
        <v>0</v>
      </c>
      <c r="GFA1238" s="199"/>
      <c r="GFB1238" s="254">
        <f t="shared" ref="GFB1238:GHF1238" si="203">GFB1239</f>
        <v>448.774</v>
      </c>
      <c r="GFC1238" s="236" t="s">
        <v>238</v>
      </c>
      <c r="GFD1238" s="253" t="s">
        <v>25</v>
      </c>
      <c r="GFE1238" s="197">
        <v>7</v>
      </c>
      <c r="GFF1238" s="197">
        <v>2</v>
      </c>
      <c r="GFG1238" s="198" t="s">
        <v>236</v>
      </c>
      <c r="GFH1238" s="199">
        <v>0</v>
      </c>
      <c r="GFI1238" s="199"/>
      <c r="GFJ1238" s="254">
        <f t="shared" si="203"/>
        <v>448.774</v>
      </c>
      <c r="GFK1238" s="236" t="s">
        <v>238</v>
      </c>
      <c r="GFL1238" s="253" t="s">
        <v>25</v>
      </c>
      <c r="GFM1238" s="197">
        <v>7</v>
      </c>
      <c r="GFN1238" s="197">
        <v>2</v>
      </c>
      <c r="GFO1238" s="198" t="s">
        <v>236</v>
      </c>
      <c r="GFP1238" s="199">
        <v>0</v>
      </c>
      <c r="GFQ1238" s="199"/>
      <c r="GFR1238" s="254">
        <f t="shared" si="203"/>
        <v>448.774</v>
      </c>
      <c r="GFS1238" s="236" t="s">
        <v>238</v>
      </c>
      <c r="GFT1238" s="253" t="s">
        <v>25</v>
      </c>
      <c r="GFU1238" s="197">
        <v>7</v>
      </c>
      <c r="GFV1238" s="197">
        <v>2</v>
      </c>
      <c r="GFW1238" s="198" t="s">
        <v>236</v>
      </c>
      <c r="GFX1238" s="199">
        <v>0</v>
      </c>
      <c r="GFY1238" s="199"/>
      <c r="GFZ1238" s="254">
        <f t="shared" si="203"/>
        <v>448.774</v>
      </c>
      <c r="GGA1238" s="236" t="s">
        <v>238</v>
      </c>
      <c r="GGB1238" s="253" t="s">
        <v>25</v>
      </c>
      <c r="GGC1238" s="197">
        <v>7</v>
      </c>
      <c r="GGD1238" s="197">
        <v>2</v>
      </c>
      <c r="GGE1238" s="198" t="s">
        <v>236</v>
      </c>
      <c r="GGF1238" s="199">
        <v>0</v>
      </c>
      <c r="GGG1238" s="199"/>
      <c r="GGH1238" s="254">
        <f t="shared" si="203"/>
        <v>448.774</v>
      </c>
      <c r="GGI1238" s="236" t="s">
        <v>238</v>
      </c>
      <c r="GGJ1238" s="253" t="s">
        <v>25</v>
      </c>
      <c r="GGK1238" s="197">
        <v>7</v>
      </c>
      <c r="GGL1238" s="197">
        <v>2</v>
      </c>
      <c r="GGM1238" s="198" t="s">
        <v>236</v>
      </c>
      <c r="GGN1238" s="199">
        <v>0</v>
      </c>
      <c r="GGO1238" s="199"/>
      <c r="GGP1238" s="254">
        <f t="shared" si="203"/>
        <v>448.774</v>
      </c>
      <c r="GGQ1238" s="236" t="s">
        <v>238</v>
      </c>
      <c r="GGR1238" s="253" t="s">
        <v>25</v>
      </c>
      <c r="GGS1238" s="197">
        <v>7</v>
      </c>
      <c r="GGT1238" s="197">
        <v>2</v>
      </c>
      <c r="GGU1238" s="198" t="s">
        <v>236</v>
      </c>
      <c r="GGV1238" s="199">
        <v>0</v>
      </c>
      <c r="GGW1238" s="199"/>
      <c r="GGX1238" s="254">
        <f t="shared" si="203"/>
        <v>448.774</v>
      </c>
      <c r="GGY1238" s="236" t="s">
        <v>238</v>
      </c>
      <c r="GGZ1238" s="253" t="s">
        <v>25</v>
      </c>
      <c r="GHA1238" s="197">
        <v>7</v>
      </c>
      <c r="GHB1238" s="197">
        <v>2</v>
      </c>
      <c r="GHC1238" s="198" t="s">
        <v>236</v>
      </c>
      <c r="GHD1238" s="199">
        <v>0</v>
      </c>
      <c r="GHE1238" s="199"/>
      <c r="GHF1238" s="254">
        <f t="shared" si="203"/>
        <v>448.774</v>
      </c>
      <c r="GHG1238" s="236" t="s">
        <v>238</v>
      </c>
      <c r="GHH1238" s="253" t="s">
        <v>25</v>
      </c>
      <c r="GHI1238" s="197">
        <v>7</v>
      </c>
      <c r="GHJ1238" s="197">
        <v>2</v>
      </c>
      <c r="GHK1238" s="198" t="s">
        <v>236</v>
      </c>
      <c r="GHL1238" s="199">
        <v>0</v>
      </c>
      <c r="GHM1238" s="199"/>
      <c r="GHN1238" s="254">
        <f t="shared" ref="GHN1238:GJR1238" si="204">GHN1239</f>
        <v>448.774</v>
      </c>
      <c r="GHO1238" s="236" t="s">
        <v>238</v>
      </c>
      <c r="GHP1238" s="253" t="s">
        <v>25</v>
      </c>
      <c r="GHQ1238" s="197">
        <v>7</v>
      </c>
      <c r="GHR1238" s="197">
        <v>2</v>
      </c>
      <c r="GHS1238" s="198" t="s">
        <v>236</v>
      </c>
      <c r="GHT1238" s="199">
        <v>0</v>
      </c>
      <c r="GHU1238" s="199"/>
      <c r="GHV1238" s="254">
        <f t="shared" si="204"/>
        <v>448.774</v>
      </c>
      <c r="GHW1238" s="236" t="s">
        <v>238</v>
      </c>
      <c r="GHX1238" s="253" t="s">
        <v>25</v>
      </c>
      <c r="GHY1238" s="197">
        <v>7</v>
      </c>
      <c r="GHZ1238" s="197">
        <v>2</v>
      </c>
      <c r="GIA1238" s="198" t="s">
        <v>236</v>
      </c>
      <c r="GIB1238" s="199">
        <v>0</v>
      </c>
      <c r="GIC1238" s="199"/>
      <c r="GID1238" s="254">
        <f t="shared" si="204"/>
        <v>448.774</v>
      </c>
      <c r="GIE1238" s="236" t="s">
        <v>238</v>
      </c>
      <c r="GIF1238" s="253" t="s">
        <v>25</v>
      </c>
      <c r="GIG1238" s="197">
        <v>7</v>
      </c>
      <c r="GIH1238" s="197">
        <v>2</v>
      </c>
      <c r="GII1238" s="198" t="s">
        <v>236</v>
      </c>
      <c r="GIJ1238" s="199">
        <v>0</v>
      </c>
      <c r="GIK1238" s="199"/>
      <c r="GIL1238" s="254">
        <f t="shared" si="204"/>
        <v>448.774</v>
      </c>
      <c r="GIM1238" s="236" t="s">
        <v>238</v>
      </c>
      <c r="GIN1238" s="253" t="s">
        <v>25</v>
      </c>
      <c r="GIO1238" s="197">
        <v>7</v>
      </c>
      <c r="GIP1238" s="197">
        <v>2</v>
      </c>
      <c r="GIQ1238" s="198" t="s">
        <v>236</v>
      </c>
      <c r="GIR1238" s="199">
        <v>0</v>
      </c>
      <c r="GIS1238" s="199"/>
      <c r="GIT1238" s="254">
        <f t="shared" si="204"/>
        <v>448.774</v>
      </c>
      <c r="GIU1238" s="236" t="s">
        <v>238</v>
      </c>
      <c r="GIV1238" s="253" t="s">
        <v>25</v>
      </c>
      <c r="GIW1238" s="197">
        <v>7</v>
      </c>
      <c r="GIX1238" s="197">
        <v>2</v>
      </c>
      <c r="GIY1238" s="198" t="s">
        <v>236</v>
      </c>
      <c r="GIZ1238" s="199">
        <v>0</v>
      </c>
      <c r="GJA1238" s="199"/>
      <c r="GJB1238" s="254">
        <f t="shared" si="204"/>
        <v>448.774</v>
      </c>
      <c r="GJC1238" s="236" t="s">
        <v>238</v>
      </c>
      <c r="GJD1238" s="253" t="s">
        <v>25</v>
      </c>
      <c r="GJE1238" s="197">
        <v>7</v>
      </c>
      <c r="GJF1238" s="197">
        <v>2</v>
      </c>
      <c r="GJG1238" s="198" t="s">
        <v>236</v>
      </c>
      <c r="GJH1238" s="199">
        <v>0</v>
      </c>
      <c r="GJI1238" s="199"/>
      <c r="GJJ1238" s="254">
        <f t="shared" si="204"/>
        <v>448.774</v>
      </c>
      <c r="GJK1238" s="236" t="s">
        <v>238</v>
      </c>
      <c r="GJL1238" s="253" t="s">
        <v>25</v>
      </c>
      <c r="GJM1238" s="197">
        <v>7</v>
      </c>
      <c r="GJN1238" s="197">
        <v>2</v>
      </c>
      <c r="GJO1238" s="198" t="s">
        <v>236</v>
      </c>
      <c r="GJP1238" s="199">
        <v>0</v>
      </c>
      <c r="GJQ1238" s="199"/>
      <c r="GJR1238" s="254">
        <f t="shared" si="204"/>
        <v>448.774</v>
      </c>
      <c r="GJS1238" s="236" t="s">
        <v>238</v>
      </c>
      <c r="GJT1238" s="253" t="s">
        <v>25</v>
      </c>
      <c r="GJU1238" s="197">
        <v>7</v>
      </c>
      <c r="GJV1238" s="197">
        <v>2</v>
      </c>
      <c r="GJW1238" s="198" t="s">
        <v>236</v>
      </c>
      <c r="GJX1238" s="199">
        <v>0</v>
      </c>
      <c r="GJY1238" s="199"/>
      <c r="GJZ1238" s="254">
        <f t="shared" ref="GJZ1238:GMD1238" si="205">GJZ1239</f>
        <v>448.774</v>
      </c>
      <c r="GKA1238" s="236" t="s">
        <v>238</v>
      </c>
      <c r="GKB1238" s="253" t="s">
        <v>25</v>
      </c>
      <c r="GKC1238" s="197">
        <v>7</v>
      </c>
      <c r="GKD1238" s="197">
        <v>2</v>
      </c>
      <c r="GKE1238" s="198" t="s">
        <v>236</v>
      </c>
      <c r="GKF1238" s="199">
        <v>0</v>
      </c>
      <c r="GKG1238" s="199"/>
      <c r="GKH1238" s="254">
        <f t="shared" si="205"/>
        <v>448.774</v>
      </c>
      <c r="GKI1238" s="236" t="s">
        <v>238</v>
      </c>
      <c r="GKJ1238" s="253" t="s">
        <v>25</v>
      </c>
      <c r="GKK1238" s="197">
        <v>7</v>
      </c>
      <c r="GKL1238" s="197">
        <v>2</v>
      </c>
      <c r="GKM1238" s="198" t="s">
        <v>236</v>
      </c>
      <c r="GKN1238" s="199">
        <v>0</v>
      </c>
      <c r="GKO1238" s="199"/>
      <c r="GKP1238" s="254">
        <f t="shared" si="205"/>
        <v>448.774</v>
      </c>
      <c r="GKQ1238" s="236" t="s">
        <v>238</v>
      </c>
      <c r="GKR1238" s="253" t="s">
        <v>25</v>
      </c>
      <c r="GKS1238" s="197">
        <v>7</v>
      </c>
      <c r="GKT1238" s="197">
        <v>2</v>
      </c>
      <c r="GKU1238" s="198" t="s">
        <v>236</v>
      </c>
      <c r="GKV1238" s="199">
        <v>0</v>
      </c>
      <c r="GKW1238" s="199"/>
      <c r="GKX1238" s="254">
        <f t="shared" si="205"/>
        <v>448.774</v>
      </c>
      <c r="GKY1238" s="236" t="s">
        <v>238</v>
      </c>
      <c r="GKZ1238" s="253" t="s">
        <v>25</v>
      </c>
      <c r="GLA1238" s="197">
        <v>7</v>
      </c>
      <c r="GLB1238" s="197">
        <v>2</v>
      </c>
      <c r="GLC1238" s="198" t="s">
        <v>236</v>
      </c>
      <c r="GLD1238" s="199">
        <v>0</v>
      </c>
      <c r="GLE1238" s="199"/>
      <c r="GLF1238" s="254">
        <f t="shared" si="205"/>
        <v>448.774</v>
      </c>
      <c r="GLG1238" s="236" t="s">
        <v>238</v>
      </c>
      <c r="GLH1238" s="253" t="s">
        <v>25</v>
      </c>
      <c r="GLI1238" s="197">
        <v>7</v>
      </c>
      <c r="GLJ1238" s="197">
        <v>2</v>
      </c>
      <c r="GLK1238" s="198" t="s">
        <v>236</v>
      </c>
      <c r="GLL1238" s="199">
        <v>0</v>
      </c>
      <c r="GLM1238" s="199"/>
      <c r="GLN1238" s="254">
        <f t="shared" si="205"/>
        <v>448.774</v>
      </c>
      <c r="GLO1238" s="236" t="s">
        <v>238</v>
      </c>
      <c r="GLP1238" s="253" t="s">
        <v>25</v>
      </c>
      <c r="GLQ1238" s="197">
        <v>7</v>
      </c>
      <c r="GLR1238" s="197">
        <v>2</v>
      </c>
      <c r="GLS1238" s="198" t="s">
        <v>236</v>
      </c>
      <c r="GLT1238" s="199">
        <v>0</v>
      </c>
      <c r="GLU1238" s="199"/>
      <c r="GLV1238" s="254">
        <f t="shared" si="205"/>
        <v>448.774</v>
      </c>
      <c r="GLW1238" s="236" t="s">
        <v>238</v>
      </c>
      <c r="GLX1238" s="253" t="s">
        <v>25</v>
      </c>
      <c r="GLY1238" s="197">
        <v>7</v>
      </c>
      <c r="GLZ1238" s="197">
        <v>2</v>
      </c>
      <c r="GMA1238" s="198" t="s">
        <v>236</v>
      </c>
      <c r="GMB1238" s="199">
        <v>0</v>
      </c>
      <c r="GMC1238" s="199"/>
      <c r="GMD1238" s="254">
        <f t="shared" si="205"/>
        <v>448.774</v>
      </c>
      <c r="GME1238" s="236" t="s">
        <v>238</v>
      </c>
      <c r="GMF1238" s="253" t="s">
        <v>25</v>
      </c>
      <c r="GMG1238" s="197">
        <v>7</v>
      </c>
      <c r="GMH1238" s="197">
        <v>2</v>
      </c>
      <c r="GMI1238" s="198" t="s">
        <v>236</v>
      </c>
      <c r="GMJ1238" s="199">
        <v>0</v>
      </c>
      <c r="GMK1238" s="199"/>
      <c r="GML1238" s="254">
        <f t="shared" ref="GML1238:GOP1238" si="206">GML1239</f>
        <v>448.774</v>
      </c>
      <c r="GMM1238" s="236" t="s">
        <v>238</v>
      </c>
      <c r="GMN1238" s="253" t="s">
        <v>25</v>
      </c>
      <c r="GMO1238" s="197">
        <v>7</v>
      </c>
      <c r="GMP1238" s="197">
        <v>2</v>
      </c>
      <c r="GMQ1238" s="198" t="s">
        <v>236</v>
      </c>
      <c r="GMR1238" s="199">
        <v>0</v>
      </c>
      <c r="GMS1238" s="199"/>
      <c r="GMT1238" s="254">
        <f t="shared" si="206"/>
        <v>448.774</v>
      </c>
      <c r="GMU1238" s="236" t="s">
        <v>238</v>
      </c>
      <c r="GMV1238" s="253" t="s">
        <v>25</v>
      </c>
      <c r="GMW1238" s="197">
        <v>7</v>
      </c>
      <c r="GMX1238" s="197">
        <v>2</v>
      </c>
      <c r="GMY1238" s="198" t="s">
        <v>236</v>
      </c>
      <c r="GMZ1238" s="199">
        <v>0</v>
      </c>
      <c r="GNA1238" s="199"/>
      <c r="GNB1238" s="254">
        <f t="shared" si="206"/>
        <v>448.774</v>
      </c>
      <c r="GNC1238" s="236" t="s">
        <v>238</v>
      </c>
      <c r="GND1238" s="253" t="s">
        <v>25</v>
      </c>
      <c r="GNE1238" s="197">
        <v>7</v>
      </c>
      <c r="GNF1238" s="197">
        <v>2</v>
      </c>
      <c r="GNG1238" s="198" t="s">
        <v>236</v>
      </c>
      <c r="GNH1238" s="199">
        <v>0</v>
      </c>
      <c r="GNI1238" s="199"/>
      <c r="GNJ1238" s="254">
        <f t="shared" si="206"/>
        <v>448.774</v>
      </c>
      <c r="GNK1238" s="236" t="s">
        <v>238</v>
      </c>
      <c r="GNL1238" s="253" t="s">
        <v>25</v>
      </c>
      <c r="GNM1238" s="197">
        <v>7</v>
      </c>
      <c r="GNN1238" s="197">
        <v>2</v>
      </c>
      <c r="GNO1238" s="198" t="s">
        <v>236</v>
      </c>
      <c r="GNP1238" s="199">
        <v>0</v>
      </c>
      <c r="GNQ1238" s="199"/>
      <c r="GNR1238" s="254">
        <f t="shared" si="206"/>
        <v>448.774</v>
      </c>
      <c r="GNS1238" s="236" t="s">
        <v>238</v>
      </c>
      <c r="GNT1238" s="253" t="s">
        <v>25</v>
      </c>
      <c r="GNU1238" s="197">
        <v>7</v>
      </c>
      <c r="GNV1238" s="197">
        <v>2</v>
      </c>
      <c r="GNW1238" s="198" t="s">
        <v>236</v>
      </c>
      <c r="GNX1238" s="199">
        <v>0</v>
      </c>
      <c r="GNY1238" s="199"/>
      <c r="GNZ1238" s="254">
        <f t="shared" si="206"/>
        <v>448.774</v>
      </c>
      <c r="GOA1238" s="236" t="s">
        <v>238</v>
      </c>
      <c r="GOB1238" s="253" t="s">
        <v>25</v>
      </c>
      <c r="GOC1238" s="197">
        <v>7</v>
      </c>
      <c r="GOD1238" s="197">
        <v>2</v>
      </c>
      <c r="GOE1238" s="198" t="s">
        <v>236</v>
      </c>
      <c r="GOF1238" s="199">
        <v>0</v>
      </c>
      <c r="GOG1238" s="199"/>
      <c r="GOH1238" s="254">
        <f t="shared" si="206"/>
        <v>448.774</v>
      </c>
      <c r="GOI1238" s="236" t="s">
        <v>238</v>
      </c>
      <c r="GOJ1238" s="253" t="s">
        <v>25</v>
      </c>
      <c r="GOK1238" s="197">
        <v>7</v>
      </c>
      <c r="GOL1238" s="197">
        <v>2</v>
      </c>
      <c r="GOM1238" s="198" t="s">
        <v>236</v>
      </c>
      <c r="GON1238" s="199">
        <v>0</v>
      </c>
      <c r="GOO1238" s="199"/>
      <c r="GOP1238" s="254">
        <f t="shared" si="206"/>
        <v>448.774</v>
      </c>
      <c r="GOQ1238" s="236" t="s">
        <v>238</v>
      </c>
      <c r="GOR1238" s="253" t="s">
        <v>25</v>
      </c>
      <c r="GOS1238" s="197">
        <v>7</v>
      </c>
      <c r="GOT1238" s="197">
        <v>2</v>
      </c>
      <c r="GOU1238" s="198" t="s">
        <v>236</v>
      </c>
      <c r="GOV1238" s="199">
        <v>0</v>
      </c>
      <c r="GOW1238" s="199"/>
      <c r="GOX1238" s="254">
        <f t="shared" ref="GOX1238:GRB1238" si="207">GOX1239</f>
        <v>448.774</v>
      </c>
      <c r="GOY1238" s="236" t="s">
        <v>238</v>
      </c>
      <c r="GOZ1238" s="253" t="s">
        <v>25</v>
      </c>
      <c r="GPA1238" s="197">
        <v>7</v>
      </c>
      <c r="GPB1238" s="197">
        <v>2</v>
      </c>
      <c r="GPC1238" s="198" t="s">
        <v>236</v>
      </c>
      <c r="GPD1238" s="199">
        <v>0</v>
      </c>
      <c r="GPE1238" s="199"/>
      <c r="GPF1238" s="254">
        <f t="shared" si="207"/>
        <v>448.774</v>
      </c>
      <c r="GPG1238" s="236" t="s">
        <v>238</v>
      </c>
      <c r="GPH1238" s="253" t="s">
        <v>25</v>
      </c>
      <c r="GPI1238" s="197">
        <v>7</v>
      </c>
      <c r="GPJ1238" s="197">
        <v>2</v>
      </c>
      <c r="GPK1238" s="198" t="s">
        <v>236</v>
      </c>
      <c r="GPL1238" s="199">
        <v>0</v>
      </c>
      <c r="GPM1238" s="199"/>
      <c r="GPN1238" s="254">
        <f t="shared" si="207"/>
        <v>448.774</v>
      </c>
      <c r="GPO1238" s="236" t="s">
        <v>238</v>
      </c>
      <c r="GPP1238" s="253" t="s">
        <v>25</v>
      </c>
      <c r="GPQ1238" s="197">
        <v>7</v>
      </c>
      <c r="GPR1238" s="197">
        <v>2</v>
      </c>
      <c r="GPS1238" s="198" t="s">
        <v>236</v>
      </c>
      <c r="GPT1238" s="199">
        <v>0</v>
      </c>
      <c r="GPU1238" s="199"/>
      <c r="GPV1238" s="254">
        <f t="shared" si="207"/>
        <v>448.774</v>
      </c>
      <c r="GPW1238" s="236" t="s">
        <v>238</v>
      </c>
      <c r="GPX1238" s="253" t="s">
        <v>25</v>
      </c>
      <c r="GPY1238" s="197">
        <v>7</v>
      </c>
      <c r="GPZ1238" s="197">
        <v>2</v>
      </c>
      <c r="GQA1238" s="198" t="s">
        <v>236</v>
      </c>
      <c r="GQB1238" s="199">
        <v>0</v>
      </c>
      <c r="GQC1238" s="199"/>
      <c r="GQD1238" s="254">
        <f t="shared" si="207"/>
        <v>448.774</v>
      </c>
      <c r="GQE1238" s="236" t="s">
        <v>238</v>
      </c>
      <c r="GQF1238" s="253" t="s">
        <v>25</v>
      </c>
      <c r="GQG1238" s="197">
        <v>7</v>
      </c>
      <c r="GQH1238" s="197">
        <v>2</v>
      </c>
      <c r="GQI1238" s="198" t="s">
        <v>236</v>
      </c>
      <c r="GQJ1238" s="199">
        <v>0</v>
      </c>
      <c r="GQK1238" s="199"/>
      <c r="GQL1238" s="254">
        <f t="shared" si="207"/>
        <v>448.774</v>
      </c>
      <c r="GQM1238" s="236" t="s">
        <v>238</v>
      </c>
      <c r="GQN1238" s="253" t="s">
        <v>25</v>
      </c>
      <c r="GQO1238" s="197">
        <v>7</v>
      </c>
      <c r="GQP1238" s="197">
        <v>2</v>
      </c>
      <c r="GQQ1238" s="198" t="s">
        <v>236</v>
      </c>
      <c r="GQR1238" s="199">
        <v>0</v>
      </c>
      <c r="GQS1238" s="199"/>
      <c r="GQT1238" s="254">
        <f t="shared" si="207"/>
        <v>448.774</v>
      </c>
      <c r="GQU1238" s="236" t="s">
        <v>238</v>
      </c>
      <c r="GQV1238" s="253" t="s">
        <v>25</v>
      </c>
      <c r="GQW1238" s="197">
        <v>7</v>
      </c>
      <c r="GQX1238" s="197">
        <v>2</v>
      </c>
      <c r="GQY1238" s="198" t="s">
        <v>236</v>
      </c>
      <c r="GQZ1238" s="199">
        <v>0</v>
      </c>
      <c r="GRA1238" s="199"/>
      <c r="GRB1238" s="254">
        <f t="shared" si="207"/>
        <v>448.774</v>
      </c>
      <c r="GRC1238" s="236" t="s">
        <v>238</v>
      </c>
      <c r="GRD1238" s="253" t="s">
        <v>25</v>
      </c>
      <c r="GRE1238" s="197">
        <v>7</v>
      </c>
      <c r="GRF1238" s="197">
        <v>2</v>
      </c>
      <c r="GRG1238" s="198" t="s">
        <v>236</v>
      </c>
      <c r="GRH1238" s="199">
        <v>0</v>
      </c>
      <c r="GRI1238" s="199"/>
      <c r="GRJ1238" s="254">
        <f t="shared" ref="GRJ1238:GTN1238" si="208">GRJ1239</f>
        <v>448.774</v>
      </c>
      <c r="GRK1238" s="236" t="s">
        <v>238</v>
      </c>
      <c r="GRL1238" s="253" t="s">
        <v>25</v>
      </c>
      <c r="GRM1238" s="197">
        <v>7</v>
      </c>
      <c r="GRN1238" s="197">
        <v>2</v>
      </c>
      <c r="GRO1238" s="198" t="s">
        <v>236</v>
      </c>
      <c r="GRP1238" s="199">
        <v>0</v>
      </c>
      <c r="GRQ1238" s="199"/>
      <c r="GRR1238" s="254">
        <f t="shared" si="208"/>
        <v>448.774</v>
      </c>
      <c r="GRS1238" s="236" t="s">
        <v>238</v>
      </c>
      <c r="GRT1238" s="253" t="s">
        <v>25</v>
      </c>
      <c r="GRU1238" s="197">
        <v>7</v>
      </c>
      <c r="GRV1238" s="197">
        <v>2</v>
      </c>
      <c r="GRW1238" s="198" t="s">
        <v>236</v>
      </c>
      <c r="GRX1238" s="199">
        <v>0</v>
      </c>
      <c r="GRY1238" s="199"/>
      <c r="GRZ1238" s="254">
        <f t="shared" si="208"/>
        <v>448.774</v>
      </c>
      <c r="GSA1238" s="236" t="s">
        <v>238</v>
      </c>
      <c r="GSB1238" s="253" t="s">
        <v>25</v>
      </c>
      <c r="GSC1238" s="197">
        <v>7</v>
      </c>
      <c r="GSD1238" s="197">
        <v>2</v>
      </c>
      <c r="GSE1238" s="198" t="s">
        <v>236</v>
      </c>
      <c r="GSF1238" s="199">
        <v>0</v>
      </c>
      <c r="GSG1238" s="199"/>
      <c r="GSH1238" s="254">
        <f t="shared" si="208"/>
        <v>448.774</v>
      </c>
      <c r="GSI1238" s="236" t="s">
        <v>238</v>
      </c>
      <c r="GSJ1238" s="253" t="s">
        <v>25</v>
      </c>
      <c r="GSK1238" s="197">
        <v>7</v>
      </c>
      <c r="GSL1238" s="197">
        <v>2</v>
      </c>
      <c r="GSM1238" s="198" t="s">
        <v>236</v>
      </c>
      <c r="GSN1238" s="199">
        <v>0</v>
      </c>
      <c r="GSO1238" s="199"/>
      <c r="GSP1238" s="254">
        <f t="shared" si="208"/>
        <v>448.774</v>
      </c>
      <c r="GSQ1238" s="236" t="s">
        <v>238</v>
      </c>
      <c r="GSR1238" s="253" t="s">
        <v>25</v>
      </c>
      <c r="GSS1238" s="197">
        <v>7</v>
      </c>
      <c r="GST1238" s="197">
        <v>2</v>
      </c>
      <c r="GSU1238" s="198" t="s">
        <v>236</v>
      </c>
      <c r="GSV1238" s="199">
        <v>0</v>
      </c>
      <c r="GSW1238" s="199"/>
      <c r="GSX1238" s="254">
        <f t="shared" si="208"/>
        <v>448.774</v>
      </c>
      <c r="GSY1238" s="236" t="s">
        <v>238</v>
      </c>
      <c r="GSZ1238" s="253" t="s">
        <v>25</v>
      </c>
      <c r="GTA1238" s="197">
        <v>7</v>
      </c>
      <c r="GTB1238" s="197">
        <v>2</v>
      </c>
      <c r="GTC1238" s="198" t="s">
        <v>236</v>
      </c>
      <c r="GTD1238" s="199">
        <v>0</v>
      </c>
      <c r="GTE1238" s="199"/>
      <c r="GTF1238" s="254">
        <f t="shared" si="208"/>
        <v>448.774</v>
      </c>
      <c r="GTG1238" s="236" t="s">
        <v>238</v>
      </c>
      <c r="GTH1238" s="253" t="s">
        <v>25</v>
      </c>
      <c r="GTI1238" s="197">
        <v>7</v>
      </c>
      <c r="GTJ1238" s="197">
        <v>2</v>
      </c>
      <c r="GTK1238" s="198" t="s">
        <v>236</v>
      </c>
      <c r="GTL1238" s="199">
        <v>0</v>
      </c>
      <c r="GTM1238" s="199"/>
      <c r="GTN1238" s="254">
        <f t="shared" si="208"/>
        <v>448.774</v>
      </c>
      <c r="GTO1238" s="236" t="s">
        <v>238</v>
      </c>
      <c r="GTP1238" s="253" t="s">
        <v>25</v>
      </c>
      <c r="GTQ1238" s="197">
        <v>7</v>
      </c>
      <c r="GTR1238" s="197">
        <v>2</v>
      </c>
      <c r="GTS1238" s="198" t="s">
        <v>236</v>
      </c>
      <c r="GTT1238" s="199">
        <v>0</v>
      </c>
      <c r="GTU1238" s="199"/>
      <c r="GTV1238" s="254">
        <f t="shared" ref="GTV1238:GVZ1238" si="209">GTV1239</f>
        <v>448.774</v>
      </c>
      <c r="GTW1238" s="236" t="s">
        <v>238</v>
      </c>
      <c r="GTX1238" s="253" t="s">
        <v>25</v>
      </c>
      <c r="GTY1238" s="197">
        <v>7</v>
      </c>
      <c r="GTZ1238" s="197">
        <v>2</v>
      </c>
      <c r="GUA1238" s="198" t="s">
        <v>236</v>
      </c>
      <c r="GUB1238" s="199">
        <v>0</v>
      </c>
      <c r="GUC1238" s="199"/>
      <c r="GUD1238" s="254">
        <f t="shared" si="209"/>
        <v>448.774</v>
      </c>
      <c r="GUE1238" s="236" t="s">
        <v>238</v>
      </c>
      <c r="GUF1238" s="253" t="s">
        <v>25</v>
      </c>
      <c r="GUG1238" s="197">
        <v>7</v>
      </c>
      <c r="GUH1238" s="197">
        <v>2</v>
      </c>
      <c r="GUI1238" s="198" t="s">
        <v>236</v>
      </c>
      <c r="GUJ1238" s="199">
        <v>0</v>
      </c>
      <c r="GUK1238" s="199"/>
      <c r="GUL1238" s="254">
        <f t="shared" si="209"/>
        <v>448.774</v>
      </c>
      <c r="GUM1238" s="236" t="s">
        <v>238</v>
      </c>
      <c r="GUN1238" s="253" t="s">
        <v>25</v>
      </c>
      <c r="GUO1238" s="197">
        <v>7</v>
      </c>
      <c r="GUP1238" s="197">
        <v>2</v>
      </c>
      <c r="GUQ1238" s="198" t="s">
        <v>236</v>
      </c>
      <c r="GUR1238" s="199">
        <v>0</v>
      </c>
      <c r="GUS1238" s="199"/>
      <c r="GUT1238" s="254">
        <f t="shared" si="209"/>
        <v>448.774</v>
      </c>
      <c r="GUU1238" s="236" t="s">
        <v>238</v>
      </c>
      <c r="GUV1238" s="253" t="s">
        <v>25</v>
      </c>
      <c r="GUW1238" s="197">
        <v>7</v>
      </c>
      <c r="GUX1238" s="197">
        <v>2</v>
      </c>
      <c r="GUY1238" s="198" t="s">
        <v>236</v>
      </c>
      <c r="GUZ1238" s="199">
        <v>0</v>
      </c>
      <c r="GVA1238" s="199"/>
      <c r="GVB1238" s="254">
        <f t="shared" si="209"/>
        <v>448.774</v>
      </c>
      <c r="GVC1238" s="236" t="s">
        <v>238</v>
      </c>
      <c r="GVD1238" s="253" t="s">
        <v>25</v>
      </c>
      <c r="GVE1238" s="197">
        <v>7</v>
      </c>
      <c r="GVF1238" s="197">
        <v>2</v>
      </c>
      <c r="GVG1238" s="198" t="s">
        <v>236</v>
      </c>
      <c r="GVH1238" s="199">
        <v>0</v>
      </c>
      <c r="GVI1238" s="199"/>
      <c r="GVJ1238" s="254">
        <f t="shared" si="209"/>
        <v>448.774</v>
      </c>
      <c r="GVK1238" s="236" t="s">
        <v>238</v>
      </c>
      <c r="GVL1238" s="253" t="s">
        <v>25</v>
      </c>
      <c r="GVM1238" s="197">
        <v>7</v>
      </c>
      <c r="GVN1238" s="197">
        <v>2</v>
      </c>
      <c r="GVO1238" s="198" t="s">
        <v>236</v>
      </c>
      <c r="GVP1238" s="199">
        <v>0</v>
      </c>
      <c r="GVQ1238" s="199"/>
      <c r="GVR1238" s="254">
        <f t="shared" si="209"/>
        <v>448.774</v>
      </c>
      <c r="GVS1238" s="236" t="s">
        <v>238</v>
      </c>
      <c r="GVT1238" s="253" t="s">
        <v>25</v>
      </c>
      <c r="GVU1238" s="197">
        <v>7</v>
      </c>
      <c r="GVV1238" s="197">
        <v>2</v>
      </c>
      <c r="GVW1238" s="198" t="s">
        <v>236</v>
      </c>
      <c r="GVX1238" s="199">
        <v>0</v>
      </c>
      <c r="GVY1238" s="199"/>
      <c r="GVZ1238" s="254">
        <f t="shared" si="209"/>
        <v>448.774</v>
      </c>
      <c r="GWA1238" s="236" t="s">
        <v>238</v>
      </c>
      <c r="GWB1238" s="253" t="s">
        <v>25</v>
      </c>
      <c r="GWC1238" s="197">
        <v>7</v>
      </c>
      <c r="GWD1238" s="197">
        <v>2</v>
      </c>
      <c r="GWE1238" s="198" t="s">
        <v>236</v>
      </c>
      <c r="GWF1238" s="199">
        <v>0</v>
      </c>
      <c r="GWG1238" s="199"/>
      <c r="GWH1238" s="254">
        <f t="shared" ref="GWH1238:GYL1238" si="210">GWH1239</f>
        <v>448.774</v>
      </c>
      <c r="GWI1238" s="236" t="s">
        <v>238</v>
      </c>
      <c r="GWJ1238" s="253" t="s">
        <v>25</v>
      </c>
      <c r="GWK1238" s="197">
        <v>7</v>
      </c>
      <c r="GWL1238" s="197">
        <v>2</v>
      </c>
      <c r="GWM1238" s="198" t="s">
        <v>236</v>
      </c>
      <c r="GWN1238" s="199">
        <v>0</v>
      </c>
      <c r="GWO1238" s="199"/>
      <c r="GWP1238" s="254">
        <f t="shared" si="210"/>
        <v>448.774</v>
      </c>
      <c r="GWQ1238" s="236" t="s">
        <v>238</v>
      </c>
      <c r="GWR1238" s="253" t="s">
        <v>25</v>
      </c>
      <c r="GWS1238" s="197">
        <v>7</v>
      </c>
      <c r="GWT1238" s="197">
        <v>2</v>
      </c>
      <c r="GWU1238" s="198" t="s">
        <v>236</v>
      </c>
      <c r="GWV1238" s="199">
        <v>0</v>
      </c>
      <c r="GWW1238" s="199"/>
      <c r="GWX1238" s="254">
        <f t="shared" si="210"/>
        <v>448.774</v>
      </c>
      <c r="GWY1238" s="236" t="s">
        <v>238</v>
      </c>
      <c r="GWZ1238" s="253" t="s">
        <v>25</v>
      </c>
      <c r="GXA1238" s="197">
        <v>7</v>
      </c>
      <c r="GXB1238" s="197">
        <v>2</v>
      </c>
      <c r="GXC1238" s="198" t="s">
        <v>236</v>
      </c>
      <c r="GXD1238" s="199">
        <v>0</v>
      </c>
      <c r="GXE1238" s="199"/>
      <c r="GXF1238" s="254">
        <f t="shared" si="210"/>
        <v>448.774</v>
      </c>
      <c r="GXG1238" s="236" t="s">
        <v>238</v>
      </c>
      <c r="GXH1238" s="253" t="s">
        <v>25</v>
      </c>
      <c r="GXI1238" s="197">
        <v>7</v>
      </c>
      <c r="GXJ1238" s="197">
        <v>2</v>
      </c>
      <c r="GXK1238" s="198" t="s">
        <v>236</v>
      </c>
      <c r="GXL1238" s="199">
        <v>0</v>
      </c>
      <c r="GXM1238" s="199"/>
      <c r="GXN1238" s="254">
        <f t="shared" si="210"/>
        <v>448.774</v>
      </c>
      <c r="GXO1238" s="236" t="s">
        <v>238</v>
      </c>
      <c r="GXP1238" s="253" t="s">
        <v>25</v>
      </c>
      <c r="GXQ1238" s="197">
        <v>7</v>
      </c>
      <c r="GXR1238" s="197">
        <v>2</v>
      </c>
      <c r="GXS1238" s="198" t="s">
        <v>236</v>
      </c>
      <c r="GXT1238" s="199">
        <v>0</v>
      </c>
      <c r="GXU1238" s="199"/>
      <c r="GXV1238" s="254">
        <f t="shared" si="210"/>
        <v>448.774</v>
      </c>
      <c r="GXW1238" s="236" t="s">
        <v>238</v>
      </c>
      <c r="GXX1238" s="253" t="s">
        <v>25</v>
      </c>
      <c r="GXY1238" s="197">
        <v>7</v>
      </c>
      <c r="GXZ1238" s="197">
        <v>2</v>
      </c>
      <c r="GYA1238" s="198" t="s">
        <v>236</v>
      </c>
      <c r="GYB1238" s="199">
        <v>0</v>
      </c>
      <c r="GYC1238" s="199"/>
      <c r="GYD1238" s="254">
        <f t="shared" si="210"/>
        <v>448.774</v>
      </c>
      <c r="GYE1238" s="236" t="s">
        <v>238</v>
      </c>
      <c r="GYF1238" s="253" t="s">
        <v>25</v>
      </c>
      <c r="GYG1238" s="197">
        <v>7</v>
      </c>
      <c r="GYH1238" s="197">
        <v>2</v>
      </c>
      <c r="GYI1238" s="198" t="s">
        <v>236</v>
      </c>
      <c r="GYJ1238" s="199">
        <v>0</v>
      </c>
      <c r="GYK1238" s="199"/>
      <c r="GYL1238" s="254">
        <f t="shared" si="210"/>
        <v>448.774</v>
      </c>
      <c r="GYM1238" s="236" t="s">
        <v>238</v>
      </c>
      <c r="GYN1238" s="253" t="s">
        <v>25</v>
      </c>
      <c r="GYO1238" s="197">
        <v>7</v>
      </c>
      <c r="GYP1238" s="197">
        <v>2</v>
      </c>
      <c r="GYQ1238" s="198" t="s">
        <v>236</v>
      </c>
      <c r="GYR1238" s="199">
        <v>0</v>
      </c>
      <c r="GYS1238" s="199"/>
      <c r="GYT1238" s="254">
        <f t="shared" ref="GYT1238:HAX1238" si="211">GYT1239</f>
        <v>448.774</v>
      </c>
      <c r="GYU1238" s="236" t="s">
        <v>238</v>
      </c>
      <c r="GYV1238" s="253" t="s">
        <v>25</v>
      </c>
      <c r="GYW1238" s="197">
        <v>7</v>
      </c>
      <c r="GYX1238" s="197">
        <v>2</v>
      </c>
      <c r="GYY1238" s="198" t="s">
        <v>236</v>
      </c>
      <c r="GYZ1238" s="199">
        <v>0</v>
      </c>
      <c r="GZA1238" s="199"/>
      <c r="GZB1238" s="254">
        <f t="shared" si="211"/>
        <v>448.774</v>
      </c>
      <c r="GZC1238" s="236" t="s">
        <v>238</v>
      </c>
      <c r="GZD1238" s="253" t="s">
        <v>25</v>
      </c>
      <c r="GZE1238" s="197">
        <v>7</v>
      </c>
      <c r="GZF1238" s="197">
        <v>2</v>
      </c>
      <c r="GZG1238" s="198" t="s">
        <v>236</v>
      </c>
      <c r="GZH1238" s="199">
        <v>0</v>
      </c>
      <c r="GZI1238" s="199"/>
      <c r="GZJ1238" s="254">
        <f t="shared" si="211"/>
        <v>448.774</v>
      </c>
      <c r="GZK1238" s="236" t="s">
        <v>238</v>
      </c>
      <c r="GZL1238" s="253" t="s">
        <v>25</v>
      </c>
      <c r="GZM1238" s="197">
        <v>7</v>
      </c>
      <c r="GZN1238" s="197">
        <v>2</v>
      </c>
      <c r="GZO1238" s="198" t="s">
        <v>236</v>
      </c>
      <c r="GZP1238" s="199">
        <v>0</v>
      </c>
      <c r="GZQ1238" s="199"/>
      <c r="GZR1238" s="254">
        <f t="shared" si="211"/>
        <v>448.774</v>
      </c>
      <c r="GZS1238" s="236" t="s">
        <v>238</v>
      </c>
      <c r="GZT1238" s="253" t="s">
        <v>25</v>
      </c>
      <c r="GZU1238" s="197">
        <v>7</v>
      </c>
      <c r="GZV1238" s="197">
        <v>2</v>
      </c>
      <c r="GZW1238" s="198" t="s">
        <v>236</v>
      </c>
      <c r="GZX1238" s="199">
        <v>0</v>
      </c>
      <c r="GZY1238" s="199"/>
      <c r="GZZ1238" s="254">
        <f t="shared" si="211"/>
        <v>448.774</v>
      </c>
      <c r="HAA1238" s="236" t="s">
        <v>238</v>
      </c>
      <c r="HAB1238" s="253" t="s">
        <v>25</v>
      </c>
      <c r="HAC1238" s="197">
        <v>7</v>
      </c>
      <c r="HAD1238" s="197">
        <v>2</v>
      </c>
      <c r="HAE1238" s="198" t="s">
        <v>236</v>
      </c>
      <c r="HAF1238" s="199">
        <v>0</v>
      </c>
      <c r="HAG1238" s="199"/>
      <c r="HAH1238" s="254">
        <f t="shared" si="211"/>
        <v>448.774</v>
      </c>
      <c r="HAI1238" s="236" t="s">
        <v>238</v>
      </c>
      <c r="HAJ1238" s="253" t="s">
        <v>25</v>
      </c>
      <c r="HAK1238" s="197">
        <v>7</v>
      </c>
      <c r="HAL1238" s="197">
        <v>2</v>
      </c>
      <c r="HAM1238" s="198" t="s">
        <v>236</v>
      </c>
      <c r="HAN1238" s="199">
        <v>0</v>
      </c>
      <c r="HAO1238" s="199"/>
      <c r="HAP1238" s="254">
        <f t="shared" si="211"/>
        <v>448.774</v>
      </c>
      <c r="HAQ1238" s="236" t="s">
        <v>238</v>
      </c>
      <c r="HAR1238" s="253" t="s">
        <v>25</v>
      </c>
      <c r="HAS1238" s="197">
        <v>7</v>
      </c>
      <c r="HAT1238" s="197">
        <v>2</v>
      </c>
      <c r="HAU1238" s="198" t="s">
        <v>236</v>
      </c>
      <c r="HAV1238" s="199">
        <v>0</v>
      </c>
      <c r="HAW1238" s="199"/>
      <c r="HAX1238" s="254">
        <f t="shared" si="211"/>
        <v>448.774</v>
      </c>
      <c r="HAY1238" s="236" t="s">
        <v>238</v>
      </c>
      <c r="HAZ1238" s="253" t="s">
        <v>25</v>
      </c>
      <c r="HBA1238" s="197">
        <v>7</v>
      </c>
      <c r="HBB1238" s="197">
        <v>2</v>
      </c>
      <c r="HBC1238" s="198" t="s">
        <v>236</v>
      </c>
      <c r="HBD1238" s="199">
        <v>0</v>
      </c>
      <c r="HBE1238" s="199"/>
      <c r="HBF1238" s="254">
        <f t="shared" ref="HBF1238:HDJ1238" si="212">HBF1239</f>
        <v>448.774</v>
      </c>
      <c r="HBG1238" s="236" t="s">
        <v>238</v>
      </c>
      <c r="HBH1238" s="253" t="s">
        <v>25</v>
      </c>
      <c r="HBI1238" s="197">
        <v>7</v>
      </c>
      <c r="HBJ1238" s="197">
        <v>2</v>
      </c>
      <c r="HBK1238" s="198" t="s">
        <v>236</v>
      </c>
      <c r="HBL1238" s="199">
        <v>0</v>
      </c>
      <c r="HBM1238" s="199"/>
      <c r="HBN1238" s="254">
        <f t="shared" si="212"/>
        <v>448.774</v>
      </c>
      <c r="HBO1238" s="236" t="s">
        <v>238</v>
      </c>
      <c r="HBP1238" s="253" t="s">
        <v>25</v>
      </c>
      <c r="HBQ1238" s="197">
        <v>7</v>
      </c>
      <c r="HBR1238" s="197">
        <v>2</v>
      </c>
      <c r="HBS1238" s="198" t="s">
        <v>236</v>
      </c>
      <c r="HBT1238" s="199">
        <v>0</v>
      </c>
      <c r="HBU1238" s="199"/>
      <c r="HBV1238" s="254">
        <f t="shared" si="212"/>
        <v>448.774</v>
      </c>
      <c r="HBW1238" s="236" t="s">
        <v>238</v>
      </c>
      <c r="HBX1238" s="253" t="s">
        <v>25</v>
      </c>
      <c r="HBY1238" s="197">
        <v>7</v>
      </c>
      <c r="HBZ1238" s="197">
        <v>2</v>
      </c>
      <c r="HCA1238" s="198" t="s">
        <v>236</v>
      </c>
      <c r="HCB1238" s="199">
        <v>0</v>
      </c>
      <c r="HCC1238" s="199"/>
      <c r="HCD1238" s="254">
        <f t="shared" si="212"/>
        <v>448.774</v>
      </c>
      <c r="HCE1238" s="236" t="s">
        <v>238</v>
      </c>
      <c r="HCF1238" s="253" t="s">
        <v>25</v>
      </c>
      <c r="HCG1238" s="197">
        <v>7</v>
      </c>
      <c r="HCH1238" s="197">
        <v>2</v>
      </c>
      <c r="HCI1238" s="198" t="s">
        <v>236</v>
      </c>
      <c r="HCJ1238" s="199">
        <v>0</v>
      </c>
      <c r="HCK1238" s="199"/>
      <c r="HCL1238" s="254">
        <f t="shared" si="212"/>
        <v>448.774</v>
      </c>
      <c r="HCM1238" s="236" t="s">
        <v>238</v>
      </c>
      <c r="HCN1238" s="253" t="s">
        <v>25</v>
      </c>
      <c r="HCO1238" s="197">
        <v>7</v>
      </c>
      <c r="HCP1238" s="197">
        <v>2</v>
      </c>
      <c r="HCQ1238" s="198" t="s">
        <v>236</v>
      </c>
      <c r="HCR1238" s="199">
        <v>0</v>
      </c>
      <c r="HCS1238" s="199"/>
      <c r="HCT1238" s="254">
        <f t="shared" si="212"/>
        <v>448.774</v>
      </c>
      <c r="HCU1238" s="236" t="s">
        <v>238</v>
      </c>
      <c r="HCV1238" s="253" t="s">
        <v>25</v>
      </c>
      <c r="HCW1238" s="197">
        <v>7</v>
      </c>
      <c r="HCX1238" s="197">
        <v>2</v>
      </c>
      <c r="HCY1238" s="198" t="s">
        <v>236</v>
      </c>
      <c r="HCZ1238" s="199">
        <v>0</v>
      </c>
      <c r="HDA1238" s="199"/>
      <c r="HDB1238" s="254">
        <f t="shared" si="212"/>
        <v>448.774</v>
      </c>
      <c r="HDC1238" s="236" t="s">
        <v>238</v>
      </c>
      <c r="HDD1238" s="253" t="s">
        <v>25</v>
      </c>
      <c r="HDE1238" s="197">
        <v>7</v>
      </c>
      <c r="HDF1238" s="197">
        <v>2</v>
      </c>
      <c r="HDG1238" s="198" t="s">
        <v>236</v>
      </c>
      <c r="HDH1238" s="199">
        <v>0</v>
      </c>
      <c r="HDI1238" s="199"/>
      <c r="HDJ1238" s="254">
        <f t="shared" si="212"/>
        <v>448.774</v>
      </c>
      <c r="HDK1238" s="236" t="s">
        <v>238</v>
      </c>
      <c r="HDL1238" s="253" t="s">
        <v>25</v>
      </c>
      <c r="HDM1238" s="197">
        <v>7</v>
      </c>
      <c r="HDN1238" s="197">
        <v>2</v>
      </c>
      <c r="HDO1238" s="198" t="s">
        <v>236</v>
      </c>
      <c r="HDP1238" s="199">
        <v>0</v>
      </c>
      <c r="HDQ1238" s="199"/>
      <c r="HDR1238" s="254">
        <f t="shared" ref="HDR1238:HFV1238" si="213">HDR1239</f>
        <v>448.774</v>
      </c>
      <c r="HDS1238" s="236" t="s">
        <v>238</v>
      </c>
      <c r="HDT1238" s="253" t="s">
        <v>25</v>
      </c>
      <c r="HDU1238" s="197">
        <v>7</v>
      </c>
      <c r="HDV1238" s="197">
        <v>2</v>
      </c>
      <c r="HDW1238" s="198" t="s">
        <v>236</v>
      </c>
      <c r="HDX1238" s="199">
        <v>0</v>
      </c>
      <c r="HDY1238" s="199"/>
      <c r="HDZ1238" s="254">
        <f t="shared" si="213"/>
        <v>448.774</v>
      </c>
      <c r="HEA1238" s="236" t="s">
        <v>238</v>
      </c>
      <c r="HEB1238" s="253" t="s">
        <v>25</v>
      </c>
      <c r="HEC1238" s="197">
        <v>7</v>
      </c>
      <c r="HED1238" s="197">
        <v>2</v>
      </c>
      <c r="HEE1238" s="198" t="s">
        <v>236</v>
      </c>
      <c r="HEF1238" s="199">
        <v>0</v>
      </c>
      <c r="HEG1238" s="199"/>
      <c r="HEH1238" s="254">
        <f t="shared" si="213"/>
        <v>448.774</v>
      </c>
      <c r="HEI1238" s="236" t="s">
        <v>238</v>
      </c>
      <c r="HEJ1238" s="253" t="s">
        <v>25</v>
      </c>
      <c r="HEK1238" s="197">
        <v>7</v>
      </c>
      <c r="HEL1238" s="197">
        <v>2</v>
      </c>
      <c r="HEM1238" s="198" t="s">
        <v>236</v>
      </c>
      <c r="HEN1238" s="199">
        <v>0</v>
      </c>
      <c r="HEO1238" s="199"/>
      <c r="HEP1238" s="254">
        <f t="shared" si="213"/>
        <v>448.774</v>
      </c>
      <c r="HEQ1238" s="236" t="s">
        <v>238</v>
      </c>
      <c r="HER1238" s="253" t="s">
        <v>25</v>
      </c>
      <c r="HES1238" s="197">
        <v>7</v>
      </c>
      <c r="HET1238" s="197">
        <v>2</v>
      </c>
      <c r="HEU1238" s="198" t="s">
        <v>236</v>
      </c>
      <c r="HEV1238" s="199">
        <v>0</v>
      </c>
      <c r="HEW1238" s="199"/>
      <c r="HEX1238" s="254">
        <f t="shared" si="213"/>
        <v>448.774</v>
      </c>
      <c r="HEY1238" s="236" t="s">
        <v>238</v>
      </c>
      <c r="HEZ1238" s="253" t="s">
        <v>25</v>
      </c>
      <c r="HFA1238" s="197">
        <v>7</v>
      </c>
      <c r="HFB1238" s="197">
        <v>2</v>
      </c>
      <c r="HFC1238" s="198" t="s">
        <v>236</v>
      </c>
      <c r="HFD1238" s="199">
        <v>0</v>
      </c>
      <c r="HFE1238" s="199"/>
      <c r="HFF1238" s="254">
        <f t="shared" si="213"/>
        <v>448.774</v>
      </c>
      <c r="HFG1238" s="236" t="s">
        <v>238</v>
      </c>
      <c r="HFH1238" s="253" t="s">
        <v>25</v>
      </c>
      <c r="HFI1238" s="197">
        <v>7</v>
      </c>
      <c r="HFJ1238" s="197">
        <v>2</v>
      </c>
      <c r="HFK1238" s="198" t="s">
        <v>236</v>
      </c>
      <c r="HFL1238" s="199">
        <v>0</v>
      </c>
      <c r="HFM1238" s="199"/>
      <c r="HFN1238" s="254">
        <f t="shared" si="213"/>
        <v>448.774</v>
      </c>
      <c r="HFO1238" s="236" t="s">
        <v>238</v>
      </c>
      <c r="HFP1238" s="253" t="s">
        <v>25</v>
      </c>
      <c r="HFQ1238" s="197">
        <v>7</v>
      </c>
      <c r="HFR1238" s="197">
        <v>2</v>
      </c>
      <c r="HFS1238" s="198" t="s">
        <v>236</v>
      </c>
      <c r="HFT1238" s="199">
        <v>0</v>
      </c>
      <c r="HFU1238" s="199"/>
      <c r="HFV1238" s="254">
        <f t="shared" si="213"/>
        <v>448.774</v>
      </c>
      <c r="HFW1238" s="236" t="s">
        <v>238</v>
      </c>
      <c r="HFX1238" s="253" t="s">
        <v>25</v>
      </c>
      <c r="HFY1238" s="197">
        <v>7</v>
      </c>
      <c r="HFZ1238" s="197">
        <v>2</v>
      </c>
      <c r="HGA1238" s="198" t="s">
        <v>236</v>
      </c>
      <c r="HGB1238" s="199">
        <v>0</v>
      </c>
      <c r="HGC1238" s="199"/>
      <c r="HGD1238" s="254">
        <f t="shared" ref="HGD1238:HIH1238" si="214">HGD1239</f>
        <v>448.774</v>
      </c>
      <c r="HGE1238" s="236" t="s">
        <v>238</v>
      </c>
      <c r="HGF1238" s="253" t="s">
        <v>25</v>
      </c>
      <c r="HGG1238" s="197">
        <v>7</v>
      </c>
      <c r="HGH1238" s="197">
        <v>2</v>
      </c>
      <c r="HGI1238" s="198" t="s">
        <v>236</v>
      </c>
      <c r="HGJ1238" s="199">
        <v>0</v>
      </c>
      <c r="HGK1238" s="199"/>
      <c r="HGL1238" s="254">
        <f t="shared" si="214"/>
        <v>448.774</v>
      </c>
      <c r="HGM1238" s="236" t="s">
        <v>238</v>
      </c>
      <c r="HGN1238" s="253" t="s">
        <v>25</v>
      </c>
      <c r="HGO1238" s="197">
        <v>7</v>
      </c>
      <c r="HGP1238" s="197">
        <v>2</v>
      </c>
      <c r="HGQ1238" s="198" t="s">
        <v>236</v>
      </c>
      <c r="HGR1238" s="199">
        <v>0</v>
      </c>
      <c r="HGS1238" s="199"/>
      <c r="HGT1238" s="254">
        <f t="shared" si="214"/>
        <v>448.774</v>
      </c>
      <c r="HGU1238" s="236" t="s">
        <v>238</v>
      </c>
      <c r="HGV1238" s="253" t="s">
        <v>25</v>
      </c>
      <c r="HGW1238" s="197">
        <v>7</v>
      </c>
      <c r="HGX1238" s="197">
        <v>2</v>
      </c>
      <c r="HGY1238" s="198" t="s">
        <v>236</v>
      </c>
      <c r="HGZ1238" s="199">
        <v>0</v>
      </c>
      <c r="HHA1238" s="199"/>
      <c r="HHB1238" s="254">
        <f t="shared" si="214"/>
        <v>448.774</v>
      </c>
      <c r="HHC1238" s="236" t="s">
        <v>238</v>
      </c>
      <c r="HHD1238" s="253" t="s">
        <v>25</v>
      </c>
      <c r="HHE1238" s="197">
        <v>7</v>
      </c>
      <c r="HHF1238" s="197">
        <v>2</v>
      </c>
      <c r="HHG1238" s="198" t="s">
        <v>236</v>
      </c>
      <c r="HHH1238" s="199">
        <v>0</v>
      </c>
      <c r="HHI1238" s="199"/>
      <c r="HHJ1238" s="254">
        <f t="shared" si="214"/>
        <v>448.774</v>
      </c>
      <c r="HHK1238" s="236" t="s">
        <v>238</v>
      </c>
      <c r="HHL1238" s="253" t="s">
        <v>25</v>
      </c>
      <c r="HHM1238" s="197">
        <v>7</v>
      </c>
      <c r="HHN1238" s="197">
        <v>2</v>
      </c>
      <c r="HHO1238" s="198" t="s">
        <v>236</v>
      </c>
      <c r="HHP1238" s="199">
        <v>0</v>
      </c>
      <c r="HHQ1238" s="199"/>
      <c r="HHR1238" s="254">
        <f t="shared" si="214"/>
        <v>448.774</v>
      </c>
      <c r="HHS1238" s="236" t="s">
        <v>238</v>
      </c>
      <c r="HHT1238" s="253" t="s">
        <v>25</v>
      </c>
      <c r="HHU1238" s="197">
        <v>7</v>
      </c>
      <c r="HHV1238" s="197">
        <v>2</v>
      </c>
      <c r="HHW1238" s="198" t="s">
        <v>236</v>
      </c>
      <c r="HHX1238" s="199">
        <v>0</v>
      </c>
      <c r="HHY1238" s="199"/>
      <c r="HHZ1238" s="254">
        <f t="shared" si="214"/>
        <v>448.774</v>
      </c>
      <c r="HIA1238" s="236" t="s">
        <v>238</v>
      </c>
      <c r="HIB1238" s="253" t="s">
        <v>25</v>
      </c>
      <c r="HIC1238" s="197">
        <v>7</v>
      </c>
      <c r="HID1238" s="197">
        <v>2</v>
      </c>
      <c r="HIE1238" s="198" t="s">
        <v>236</v>
      </c>
      <c r="HIF1238" s="199">
        <v>0</v>
      </c>
      <c r="HIG1238" s="199"/>
      <c r="HIH1238" s="254">
        <f t="shared" si="214"/>
        <v>448.774</v>
      </c>
      <c r="HII1238" s="236" t="s">
        <v>238</v>
      </c>
      <c r="HIJ1238" s="253" t="s">
        <v>25</v>
      </c>
      <c r="HIK1238" s="197">
        <v>7</v>
      </c>
      <c r="HIL1238" s="197">
        <v>2</v>
      </c>
      <c r="HIM1238" s="198" t="s">
        <v>236</v>
      </c>
      <c r="HIN1238" s="199">
        <v>0</v>
      </c>
      <c r="HIO1238" s="199"/>
      <c r="HIP1238" s="254">
        <f t="shared" ref="HIP1238:HKT1238" si="215">HIP1239</f>
        <v>448.774</v>
      </c>
      <c r="HIQ1238" s="236" t="s">
        <v>238</v>
      </c>
      <c r="HIR1238" s="253" t="s">
        <v>25</v>
      </c>
      <c r="HIS1238" s="197">
        <v>7</v>
      </c>
      <c r="HIT1238" s="197">
        <v>2</v>
      </c>
      <c r="HIU1238" s="198" t="s">
        <v>236</v>
      </c>
      <c r="HIV1238" s="199">
        <v>0</v>
      </c>
      <c r="HIW1238" s="199"/>
      <c r="HIX1238" s="254">
        <f t="shared" si="215"/>
        <v>448.774</v>
      </c>
      <c r="HIY1238" s="236" t="s">
        <v>238</v>
      </c>
      <c r="HIZ1238" s="253" t="s">
        <v>25</v>
      </c>
      <c r="HJA1238" s="197">
        <v>7</v>
      </c>
      <c r="HJB1238" s="197">
        <v>2</v>
      </c>
      <c r="HJC1238" s="198" t="s">
        <v>236</v>
      </c>
      <c r="HJD1238" s="199">
        <v>0</v>
      </c>
      <c r="HJE1238" s="199"/>
      <c r="HJF1238" s="254">
        <f t="shared" si="215"/>
        <v>448.774</v>
      </c>
      <c r="HJG1238" s="236" t="s">
        <v>238</v>
      </c>
      <c r="HJH1238" s="253" t="s">
        <v>25</v>
      </c>
      <c r="HJI1238" s="197">
        <v>7</v>
      </c>
      <c r="HJJ1238" s="197">
        <v>2</v>
      </c>
      <c r="HJK1238" s="198" t="s">
        <v>236</v>
      </c>
      <c r="HJL1238" s="199">
        <v>0</v>
      </c>
      <c r="HJM1238" s="199"/>
      <c r="HJN1238" s="254">
        <f t="shared" si="215"/>
        <v>448.774</v>
      </c>
      <c r="HJO1238" s="236" t="s">
        <v>238</v>
      </c>
      <c r="HJP1238" s="253" t="s">
        <v>25</v>
      </c>
      <c r="HJQ1238" s="197">
        <v>7</v>
      </c>
      <c r="HJR1238" s="197">
        <v>2</v>
      </c>
      <c r="HJS1238" s="198" t="s">
        <v>236</v>
      </c>
      <c r="HJT1238" s="199">
        <v>0</v>
      </c>
      <c r="HJU1238" s="199"/>
      <c r="HJV1238" s="254">
        <f t="shared" si="215"/>
        <v>448.774</v>
      </c>
      <c r="HJW1238" s="236" t="s">
        <v>238</v>
      </c>
      <c r="HJX1238" s="253" t="s">
        <v>25</v>
      </c>
      <c r="HJY1238" s="197">
        <v>7</v>
      </c>
      <c r="HJZ1238" s="197">
        <v>2</v>
      </c>
      <c r="HKA1238" s="198" t="s">
        <v>236</v>
      </c>
      <c r="HKB1238" s="199">
        <v>0</v>
      </c>
      <c r="HKC1238" s="199"/>
      <c r="HKD1238" s="254">
        <f t="shared" si="215"/>
        <v>448.774</v>
      </c>
      <c r="HKE1238" s="236" t="s">
        <v>238</v>
      </c>
      <c r="HKF1238" s="253" t="s">
        <v>25</v>
      </c>
      <c r="HKG1238" s="197">
        <v>7</v>
      </c>
      <c r="HKH1238" s="197">
        <v>2</v>
      </c>
      <c r="HKI1238" s="198" t="s">
        <v>236</v>
      </c>
      <c r="HKJ1238" s="199">
        <v>0</v>
      </c>
      <c r="HKK1238" s="199"/>
      <c r="HKL1238" s="254">
        <f t="shared" si="215"/>
        <v>448.774</v>
      </c>
      <c r="HKM1238" s="236" t="s">
        <v>238</v>
      </c>
      <c r="HKN1238" s="253" t="s">
        <v>25</v>
      </c>
      <c r="HKO1238" s="197">
        <v>7</v>
      </c>
      <c r="HKP1238" s="197">
        <v>2</v>
      </c>
      <c r="HKQ1238" s="198" t="s">
        <v>236</v>
      </c>
      <c r="HKR1238" s="199">
        <v>0</v>
      </c>
      <c r="HKS1238" s="199"/>
      <c r="HKT1238" s="254">
        <f t="shared" si="215"/>
        <v>448.774</v>
      </c>
      <c r="HKU1238" s="236" t="s">
        <v>238</v>
      </c>
      <c r="HKV1238" s="253" t="s">
        <v>25</v>
      </c>
      <c r="HKW1238" s="197">
        <v>7</v>
      </c>
      <c r="HKX1238" s="197">
        <v>2</v>
      </c>
      <c r="HKY1238" s="198" t="s">
        <v>236</v>
      </c>
      <c r="HKZ1238" s="199">
        <v>0</v>
      </c>
      <c r="HLA1238" s="199"/>
      <c r="HLB1238" s="254">
        <f t="shared" ref="HLB1238:HNF1238" si="216">HLB1239</f>
        <v>448.774</v>
      </c>
      <c r="HLC1238" s="236" t="s">
        <v>238</v>
      </c>
      <c r="HLD1238" s="253" t="s">
        <v>25</v>
      </c>
      <c r="HLE1238" s="197">
        <v>7</v>
      </c>
      <c r="HLF1238" s="197">
        <v>2</v>
      </c>
      <c r="HLG1238" s="198" t="s">
        <v>236</v>
      </c>
      <c r="HLH1238" s="199">
        <v>0</v>
      </c>
      <c r="HLI1238" s="199"/>
      <c r="HLJ1238" s="254">
        <f t="shared" si="216"/>
        <v>448.774</v>
      </c>
      <c r="HLK1238" s="236" t="s">
        <v>238</v>
      </c>
      <c r="HLL1238" s="253" t="s">
        <v>25</v>
      </c>
      <c r="HLM1238" s="197">
        <v>7</v>
      </c>
      <c r="HLN1238" s="197">
        <v>2</v>
      </c>
      <c r="HLO1238" s="198" t="s">
        <v>236</v>
      </c>
      <c r="HLP1238" s="199">
        <v>0</v>
      </c>
      <c r="HLQ1238" s="199"/>
      <c r="HLR1238" s="254">
        <f t="shared" si="216"/>
        <v>448.774</v>
      </c>
      <c r="HLS1238" s="236" t="s">
        <v>238</v>
      </c>
      <c r="HLT1238" s="253" t="s">
        <v>25</v>
      </c>
      <c r="HLU1238" s="197">
        <v>7</v>
      </c>
      <c r="HLV1238" s="197">
        <v>2</v>
      </c>
      <c r="HLW1238" s="198" t="s">
        <v>236</v>
      </c>
      <c r="HLX1238" s="199">
        <v>0</v>
      </c>
      <c r="HLY1238" s="199"/>
      <c r="HLZ1238" s="254">
        <f t="shared" si="216"/>
        <v>448.774</v>
      </c>
      <c r="HMA1238" s="236" t="s">
        <v>238</v>
      </c>
      <c r="HMB1238" s="253" t="s">
        <v>25</v>
      </c>
      <c r="HMC1238" s="197">
        <v>7</v>
      </c>
      <c r="HMD1238" s="197">
        <v>2</v>
      </c>
      <c r="HME1238" s="198" t="s">
        <v>236</v>
      </c>
      <c r="HMF1238" s="199">
        <v>0</v>
      </c>
      <c r="HMG1238" s="199"/>
      <c r="HMH1238" s="254">
        <f t="shared" si="216"/>
        <v>448.774</v>
      </c>
      <c r="HMI1238" s="236" t="s">
        <v>238</v>
      </c>
      <c r="HMJ1238" s="253" t="s">
        <v>25</v>
      </c>
      <c r="HMK1238" s="197">
        <v>7</v>
      </c>
      <c r="HML1238" s="197">
        <v>2</v>
      </c>
      <c r="HMM1238" s="198" t="s">
        <v>236</v>
      </c>
      <c r="HMN1238" s="199">
        <v>0</v>
      </c>
      <c r="HMO1238" s="199"/>
      <c r="HMP1238" s="254">
        <f t="shared" si="216"/>
        <v>448.774</v>
      </c>
      <c r="HMQ1238" s="236" t="s">
        <v>238</v>
      </c>
      <c r="HMR1238" s="253" t="s">
        <v>25</v>
      </c>
      <c r="HMS1238" s="197">
        <v>7</v>
      </c>
      <c r="HMT1238" s="197">
        <v>2</v>
      </c>
      <c r="HMU1238" s="198" t="s">
        <v>236</v>
      </c>
      <c r="HMV1238" s="199">
        <v>0</v>
      </c>
      <c r="HMW1238" s="199"/>
      <c r="HMX1238" s="254">
        <f t="shared" si="216"/>
        <v>448.774</v>
      </c>
      <c r="HMY1238" s="236" t="s">
        <v>238</v>
      </c>
      <c r="HMZ1238" s="253" t="s">
        <v>25</v>
      </c>
      <c r="HNA1238" s="197">
        <v>7</v>
      </c>
      <c r="HNB1238" s="197">
        <v>2</v>
      </c>
      <c r="HNC1238" s="198" t="s">
        <v>236</v>
      </c>
      <c r="HND1238" s="199">
        <v>0</v>
      </c>
      <c r="HNE1238" s="199"/>
      <c r="HNF1238" s="254">
        <f t="shared" si="216"/>
        <v>448.774</v>
      </c>
      <c r="HNG1238" s="236" t="s">
        <v>238</v>
      </c>
      <c r="HNH1238" s="253" t="s">
        <v>25</v>
      </c>
      <c r="HNI1238" s="197">
        <v>7</v>
      </c>
      <c r="HNJ1238" s="197">
        <v>2</v>
      </c>
      <c r="HNK1238" s="198" t="s">
        <v>236</v>
      </c>
      <c r="HNL1238" s="199">
        <v>0</v>
      </c>
      <c r="HNM1238" s="199"/>
      <c r="HNN1238" s="254">
        <f t="shared" ref="HNN1238:HPR1238" si="217">HNN1239</f>
        <v>448.774</v>
      </c>
      <c r="HNO1238" s="236" t="s">
        <v>238</v>
      </c>
      <c r="HNP1238" s="253" t="s">
        <v>25</v>
      </c>
      <c r="HNQ1238" s="197">
        <v>7</v>
      </c>
      <c r="HNR1238" s="197">
        <v>2</v>
      </c>
      <c r="HNS1238" s="198" t="s">
        <v>236</v>
      </c>
      <c r="HNT1238" s="199">
        <v>0</v>
      </c>
      <c r="HNU1238" s="199"/>
      <c r="HNV1238" s="254">
        <f t="shared" si="217"/>
        <v>448.774</v>
      </c>
      <c r="HNW1238" s="236" t="s">
        <v>238</v>
      </c>
      <c r="HNX1238" s="253" t="s">
        <v>25</v>
      </c>
      <c r="HNY1238" s="197">
        <v>7</v>
      </c>
      <c r="HNZ1238" s="197">
        <v>2</v>
      </c>
      <c r="HOA1238" s="198" t="s">
        <v>236</v>
      </c>
      <c r="HOB1238" s="199">
        <v>0</v>
      </c>
      <c r="HOC1238" s="199"/>
      <c r="HOD1238" s="254">
        <f t="shared" si="217"/>
        <v>448.774</v>
      </c>
      <c r="HOE1238" s="236" t="s">
        <v>238</v>
      </c>
      <c r="HOF1238" s="253" t="s">
        <v>25</v>
      </c>
      <c r="HOG1238" s="197">
        <v>7</v>
      </c>
      <c r="HOH1238" s="197">
        <v>2</v>
      </c>
      <c r="HOI1238" s="198" t="s">
        <v>236</v>
      </c>
      <c r="HOJ1238" s="199">
        <v>0</v>
      </c>
      <c r="HOK1238" s="199"/>
      <c r="HOL1238" s="254">
        <f t="shared" si="217"/>
        <v>448.774</v>
      </c>
      <c r="HOM1238" s="236" t="s">
        <v>238</v>
      </c>
      <c r="HON1238" s="253" t="s">
        <v>25</v>
      </c>
      <c r="HOO1238" s="197">
        <v>7</v>
      </c>
      <c r="HOP1238" s="197">
        <v>2</v>
      </c>
      <c r="HOQ1238" s="198" t="s">
        <v>236</v>
      </c>
      <c r="HOR1238" s="199">
        <v>0</v>
      </c>
      <c r="HOS1238" s="199"/>
      <c r="HOT1238" s="254">
        <f t="shared" si="217"/>
        <v>448.774</v>
      </c>
      <c r="HOU1238" s="236" t="s">
        <v>238</v>
      </c>
      <c r="HOV1238" s="253" t="s">
        <v>25</v>
      </c>
      <c r="HOW1238" s="197">
        <v>7</v>
      </c>
      <c r="HOX1238" s="197">
        <v>2</v>
      </c>
      <c r="HOY1238" s="198" t="s">
        <v>236</v>
      </c>
      <c r="HOZ1238" s="199">
        <v>0</v>
      </c>
      <c r="HPA1238" s="199"/>
      <c r="HPB1238" s="254">
        <f t="shared" si="217"/>
        <v>448.774</v>
      </c>
      <c r="HPC1238" s="236" t="s">
        <v>238</v>
      </c>
      <c r="HPD1238" s="253" t="s">
        <v>25</v>
      </c>
      <c r="HPE1238" s="197">
        <v>7</v>
      </c>
      <c r="HPF1238" s="197">
        <v>2</v>
      </c>
      <c r="HPG1238" s="198" t="s">
        <v>236</v>
      </c>
      <c r="HPH1238" s="199">
        <v>0</v>
      </c>
      <c r="HPI1238" s="199"/>
      <c r="HPJ1238" s="254">
        <f t="shared" si="217"/>
        <v>448.774</v>
      </c>
      <c r="HPK1238" s="236" t="s">
        <v>238</v>
      </c>
      <c r="HPL1238" s="253" t="s">
        <v>25</v>
      </c>
      <c r="HPM1238" s="197">
        <v>7</v>
      </c>
      <c r="HPN1238" s="197">
        <v>2</v>
      </c>
      <c r="HPO1238" s="198" t="s">
        <v>236</v>
      </c>
      <c r="HPP1238" s="199">
        <v>0</v>
      </c>
      <c r="HPQ1238" s="199"/>
      <c r="HPR1238" s="254">
        <f t="shared" si="217"/>
        <v>448.774</v>
      </c>
      <c r="HPS1238" s="236" t="s">
        <v>238</v>
      </c>
      <c r="HPT1238" s="253" t="s">
        <v>25</v>
      </c>
      <c r="HPU1238" s="197">
        <v>7</v>
      </c>
      <c r="HPV1238" s="197">
        <v>2</v>
      </c>
      <c r="HPW1238" s="198" t="s">
        <v>236</v>
      </c>
      <c r="HPX1238" s="199">
        <v>0</v>
      </c>
      <c r="HPY1238" s="199"/>
      <c r="HPZ1238" s="254">
        <f t="shared" ref="HPZ1238:HSD1238" si="218">HPZ1239</f>
        <v>448.774</v>
      </c>
      <c r="HQA1238" s="236" t="s">
        <v>238</v>
      </c>
      <c r="HQB1238" s="253" t="s">
        <v>25</v>
      </c>
      <c r="HQC1238" s="197">
        <v>7</v>
      </c>
      <c r="HQD1238" s="197">
        <v>2</v>
      </c>
      <c r="HQE1238" s="198" t="s">
        <v>236</v>
      </c>
      <c r="HQF1238" s="199">
        <v>0</v>
      </c>
      <c r="HQG1238" s="199"/>
      <c r="HQH1238" s="254">
        <f t="shared" si="218"/>
        <v>448.774</v>
      </c>
      <c r="HQI1238" s="236" t="s">
        <v>238</v>
      </c>
      <c r="HQJ1238" s="253" t="s">
        <v>25</v>
      </c>
      <c r="HQK1238" s="197">
        <v>7</v>
      </c>
      <c r="HQL1238" s="197">
        <v>2</v>
      </c>
      <c r="HQM1238" s="198" t="s">
        <v>236</v>
      </c>
      <c r="HQN1238" s="199">
        <v>0</v>
      </c>
      <c r="HQO1238" s="199"/>
      <c r="HQP1238" s="254">
        <f t="shared" si="218"/>
        <v>448.774</v>
      </c>
      <c r="HQQ1238" s="236" t="s">
        <v>238</v>
      </c>
      <c r="HQR1238" s="253" t="s">
        <v>25</v>
      </c>
      <c r="HQS1238" s="197">
        <v>7</v>
      </c>
      <c r="HQT1238" s="197">
        <v>2</v>
      </c>
      <c r="HQU1238" s="198" t="s">
        <v>236</v>
      </c>
      <c r="HQV1238" s="199">
        <v>0</v>
      </c>
      <c r="HQW1238" s="199"/>
      <c r="HQX1238" s="254">
        <f t="shared" si="218"/>
        <v>448.774</v>
      </c>
      <c r="HQY1238" s="236" t="s">
        <v>238</v>
      </c>
      <c r="HQZ1238" s="253" t="s">
        <v>25</v>
      </c>
      <c r="HRA1238" s="197">
        <v>7</v>
      </c>
      <c r="HRB1238" s="197">
        <v>2</v>
      </c>
      <c r="HRC1238" s="198" t="s">
        <v>236</v>
      </c>
      <c r="HRD1238" s="199">
        <v>0</v>
      </c>
      <c r="HRE1238" s="199"/>
      <c r="HRF1238" s="254">
        <f t="shared" si="218"/>
        <v>448.774</v>
      </c>
      <c r="HRG1238" s="236" t="s">
        <v>238</v>
      </c>
      <c r="HRH1238" s="253" t="s">
        <v>25</v>
      </c>
      <c r="HRI1238" s="197">
        <v>7</v>
      </c>
      <c r="HRJ1238" s="197">
        <v>2</v>
      </c>
      <c r="HRK1238" s="198" t="s">
        <v>236</v>
      </c>
      <c r="HRL1238" s="199">
        <v>0</v>
      </c>
      <c r="HRM1238" s="199"/>
      <c r="HRN1238" s="254">
        <f t="shared" si="218"/>
        <v>448.774</v>
      </c>
      <c r="HRO1238" s="236" t="s">
        <v>238</v>
      </c>
      <c r="HRP1238" s="253" t="s">
        <v>25</v>
      </c>
      <c r="HRQ1238" s="197">
        <v>7</v>
      </c>
      <c r="HRR1238" s="197">
        <v>2</v>
      </c>
      <c r="HRS1238" s="198" t="s">
        <v>236</v>
      </c>
      <c r="HRT1238" s="199">
        <v>0</v>
      </c>
      <c r="HRU1238" s="199"/>
      <c r="HRV1238" s="254">
        <f t="shared" si="218"/>
        <v>448.774</v>
      </c>
      <c r="HRW1238" s="236" t="s">
        <v>238</v>
      </c>
      <c r="HRX1238" s="253" t="s">
        <v>25</v>
      </c>
      <c r="HRY1238" s="197">
        <v>7</v>
      </c>
      <c r="HRZ1238" s="197">
        <v>2</v>
      </c>
      <c r="HSA1238" s="198" t="s">
        <v>236</v>
      </c>
      <c r="HSB1238" s="199">
        <v>0</v>
      </c>
      <c r="HSC1238" s="199"/>
      <c r="HSD1238" s="254">
        <f t="shared" si="218"/>
        <v>448.774</v>
      </c>
      <c r="HSE1238" s="236" t="s">
        <v>238</v>
      </c>
      <c r="HSF1238" s="253" t="s">
        <v>25</v>
      </c>
      <c r="HSG1238" s="197">
        <v>7</v>
      </c>
      <c r="HSH1238" s="197">
        <v>2</v>
      </c>
      <c r="HSI1238" s="198" t="s">
        <v>236</v>
      </c>
      <c r="HSJ1238" s="199">
        <v>0</v>
      </c>
      <c r="HSK1238" s="199"/>
      <c r="HSL1238" s="254">
        <f t="shared" ref="HSL1238:HUP1238" si="219">HSL1239</f>
        <v>448.774</v>
      </c>
      <c r="HSM1238" s="236" t="s">
        <v>238</v>
      </c>
      <c r="HSN1238" s="253" t="s">
        <v>25</v>
      </c>
      <c r="HSO1238" s="197">
        <v>7</v>
      </c>
      <c r="HSP1238" s="197">
        <v>2</v>
      </c>
      <c r="HSQ1238" s="198" t="s">
        <v>236</v>
      </c>
      <c r="HSR1238" s="199">
        <v>0</v>
      </c>
      <c r="HSS1238" s="199"/>
      <c r="HST1238" s="254">
        <f t="shared" si="219"/>
        <v>448.774</v>
      </c>
      <c r="HSU1238" s="236" t="s">
        <v>238</v>
      </c>
      <c r="HSV1238" s="253" t="s">
        <v>25</v>
      </c>
      <c r="HSW1238" s="197">
        <v>7</v>
      </c>
      <c r="HSX1238" s="197">
        <v>2</v>
      </c>
      <c r="HSY1238" s="198" t="s">
        <v>236</v>
      </c>
      <c r="HSZ1238" s="199">
        <v>0</v>
      </c>
      <c r="HTA1238" s="199"/>
      <c r="HTB1238" s="254">
        <f t="shared" si="219"/>
        <v>448.774</v>
      </c>
      <c r="HTC1238" s="236" t="s">
        <v>238</v>
      </c>
      <c r="HTD1238" s="253" t="s">
        <v>25</v>
      </c>
      <c r="HTE1238" s="197">
        <v>7</v>
      </c>
      <c r="HTF1238" s="197">
        <v>2</v>
      </c>
      <c r="HTG1238" s="198" t="s">
        <v>236</v>
      </c>
      <c r="HTH1238" s="199">
        <v>0</v>
      </c>
      <c r="HTI1238" s="199"/>
      <c r="HTJ1238" s="254">
        <f t="shared" si="219"/>
        <v>448.774</v>
      </c>
      <c r="HTK1238" s="236" t="s">
        <v>238</v>
      </c>
      <c r="HTL1238" s="253" t="s">
        <v>25</v>
      </c>
      <c r="HTM1238" s="197">
        <v>7</v>
      </c>
      <c r="HTN1238" s="197">
        <v>2</v>
      </c>
      <c r="HTO1238" s="198" t="s">
        <v>236</v>
      </c>
      <c r="HTP1238" s="199">
        <v>0</v>
      </c>
      <c r="HTQ1238" s="199"/>
      <c r="HTR1238" s="254">
        <f t="shared" si="219"/>
        <v>448.774</v>
      </c>
      <c r="HTS1238" s="236" t="s">
        <v>238</v>
      </c>
      <c r="HTT1238" s="253" t="s">
        <v>25</v>
      </c>
      <c r="HTU1238" s="197">
        <v>7</v>
      </c>
      <c r="HTV1238" s="197">
        <v>2</v>
      </c>
      <c r="HTW1238" s="198" t="s">
        <v>236</v>
      </c>
      <c r="HTX1238" s="199">
        <v>0</v>
      </c>
      <c r="HTY1238" s="199"/>
      <c r="HTZ1238" s="254">
        <f t="shared" si="219"/>
        <v>448.774</v>
      </c>
      <c r="HUA1238" s="236" t="s">
        <v>238</v>
      </c>
      <c r="HUB1238" s="253" t="s">
        <v>25</v>
      </c>
      <c r="HUC1238" s="197">
        <v>7</v>
      </c>
      <c r="HUD1238" s="197">
        <v>2</v>
      </c>
      <c r="HUE1238" s="198" t="s">
        <v>236</v>
      </c>
      <c r="HUF1238" s="199">
        <v>0</v>
      </c>
      <c r="HUG1238" s="199"/>
      <c r="HUH1238" s="254">
        <f t="shared" si="219"/>
        <v>448.774</v>
      </c>
      <c r="HUI1238" s="236" t="s">
        <v>238</v>
      </c>
      <c r="HUJ1238" s="253" t="s">
        <v>25</v>
      </c>
      <c r="HUK1238" s="197">
        <v>7</v>
      </c>
      <c r="HUL1238" s="197">
        <v>2</v>
      </c>
      <c r="HUM1238" s="198" t="s">
        <v>236</v>
      </c>
      <c r="HUN1238" s="199">
        <v>0</v>
      </c>
      <c r="HUO1238" s="199"/>
      <c r="HUP1238" s="254">
        <f t="shared" si="219"/>
        <v>448.774</v>
      </c>
      <c r="HUQ1238" s="236" t="s">
        <v>238</v>
      </c>
      <c r="HUR1238" s="253" t="s">
        <v>25</v>
      </c>
      <c r="HUS1238" s="197">
        <v>7</v>
      </c>
      <c r="HUT1238" s="197">
        <v>2</v>
      </c>
      <c r="HUU1238" s="198" t="s">
        <v>236</v>
      </c>
      <c r="HUV1238" s="199">
        <v>0</v>
      </c>
      <c r="HUW1238" s="199"/>
      <c r="HUX1238" s="254">
        <f t="shared" ref="HUX1238:HXB1238" si="220">HUX1239</f>
        <v>448.774</v>
      </c>
      <c r="HUY1238" s="236" t="s">
        <v>238</v>
      </c>
      <c r="HUZ1238" s="253" t="s">
        <v>25</v>
      </c>
      <c r="HVA1238" s="197">
        <v>7</v>
      </c>
      <c r="HVB1238" s="197">
        <v>2</v>
      </c>
      <c r="HVC1238" s="198" t="s">
        <v>236</v>
      </c>
      <c r="HVD1238" s="199">
        <v>0</v>
      </c>
      <c r="HVE1238" s="199"/>
      <c r="HVF1238" s="254">
        <f t="shared" si="220"/>
        <v>448.774</v>
      </c>
      <c r="HVG1238" s="236" t="s">
        <v>238</v>
      </c>
      <c r="HVH1238" s="253" t="s">
        <v>25</v>
      </c>
      <c r="HVI1238" s="197">
        <v>7</v>
      </c>
      <c r="HVJ1238" s="197">
        <v>2</v>
      </c>
      <c r="HVK1238" s="198" t="s">
        <v>236</v>
      </c>
      <c r="HVL1238" s="199">
        <v>0</v>
      </c>
      <c r="HVM1238" s="199"/>
      <c r="HVN1238" s="254">
        <f t="shared" si="220"/>
        <v>448.774</v>
      </c>
      <c r="HVO1238" s="236" t="s">
        <v>238</v>
      </c>
      <c r="HVP1238" s="253" t="s">
        <v>25</v>
      </c>
      <c r="HVQ1238" s="197">
        <v>7</v>
      </c>
      <c r="HVR1238" s="197">
        <v>2</v>
      </c>
      <c r="HVS1238" s="198" t="s">
        <v>236</v>
      </c>
      <c r="HVT1238" s="199">
        <v>0</v>
      </c>
      <c r="HVU1238" s="199"/>
      <c r="HVV1238" s="254">
        <f t="shared" si="220"/>
        <v>448.774</v>
      </c>
      <c r="HVW1238" s="236" t="s">
        <v>238</v>
      </c>
      <c r="HVX1238" s="253" t="s">
        <v>25</v>
      </c>
      <c r="HVY1238" s="197">
        <v>7</v>
      </c>
      <c r="HVZ1238" s="197">
        <v>2</v>
      </c>
      <c r="HWA1238" s="198" t="s">
        <v>236</v>
      </c>
      <c r="HWB1238" s="199">
        <v>0</v>
      </c>
      <c r="HWC1238" s="199"/>
      <c r="HWD1238" s="254">
        <f t="shared" si="220"/>
        <v>448.774</v>
      </c>
      <c r="HWE1238" s="236" t="s">
        <v>238</v>
      </c>
      <c r="HWF1238" s="253" t="s">
        <v>25</v>
      </c>
      <c r="HWG1238" s="197">
        <v>7</v>
      </c>
      <c r="HWH1238" s="197">
        <v>2</v>
      </c>
      <c r="HWI1238" s="198" t="s">
        <v>236</v>
      </c>
      <c r="HWJ1238" s="199">
        <v>0</v>
      </c>
      <c r="HWK1238" s="199"/>
      <c r="HWL1238" s="254">
        <f t="shared" si="220"/>
        <v>448.774</v>
      </c>
      <c r="HWM1238" s="236" t="s">
        <v>238</v>
      </c>
      <c r="HWN1238" s="253" t="s">
        <v>25</v>
      </c>
      <c r="HWO1238" s="197">
        <v>7</v>
      </c>
      <c r="HWP1238" s="197">
        <v>2</v>
      </c>
      <c r="HWQ1238" s="198" t="s">
        <v>236</v>
      </c>
      <c r="HWR1238" s="199">
        <v>0</v>
      </c>
      <c r="HWS1238" s="199"/>
      <c r="HWT1238" s="254">
        <f t="shared" si="220"/>
        <v>448.774</v>
      </c>
      <c r="HWU1238" s="236" t="s">
        <v>238</v>
      </c>
      <c r="HWV1238" s="253" t="s">
        <v>25</v>
      </c>
      <c r="HWW1238" s="197">
        <v>7</v>
      </c>
      <c r="HWX1238" s="197">
        <v>2</v>
      </c>
      <c r="HWY1238" s="198" t="s">
        <v>236</v>
      </c>
      <c r="HWZ1238" s="199">
        <v>0</v>
      </c>
      <c r="HXA1238" s="199"/>
      <c r="HXB1238" s="254">
        <f t="shared" si="220"/>
        <v>448.774</v>
      </c>
      <c r="HXC1238" s="236" t="s">
        <v>238</v>
      </c>
      <c r="HXD1238" s="253" t="s">
        <v>25</v>
      </c>
      <c r="HXE1238" s="197">
        <v>7</v>
      </c>
      <c r="HXF1238" s="197">
        <v>2</v>
      </c>
      <c r="HXG1238" s="198" t="s">
        <v>236</v>
      </c>
      <c r="HXH1238" s="199">
        <v>0</v>
      </c>
      <c r="HXI1238" s="199"/>
      <c r="HXJ1238" s="254">
        <f t="shared" ref="HXJ1238:HZN1238" si="221">HXJ1239</f>
        <v>448.774</v>
      </c>
      <c r="HXK1238" s="236" t="s">
        <v>238</v>
      </c>
      <c r="HXL1238" s="253" t="s">
        <v>25</v>
      </c>
      <c r="HXM1238" s="197">
        <v>7</v>
      </c>
      <c r="HXN1238" s="197">
        <v>2</v>
      </c>
      <c r="HXO1238" s="198" t="s">
        <v>236</v>
      </c>
      <c r="HXP1238" s="199">
        <v>0</v>
      </c>
      <c r="HXQ1238" s="199"/>
      <c r="HXR1238" s="254">
        <f t="shared" si="221"/>
        <v>448.774</v>
      </c>
      <c r="HXS1238" s="236" t="s">
        <v>238</v>
      </c>
      <c r="HXT1238" s="253" t="s">
        <v>25</v>
      </c>
      <c r="HXU1238" s="197">
        <v>7</v>
      </c>
      <c r="HXV1238" s="197">
        <v>2</v>
      </c>
      <c r="HXW1238" s="198" t="s">
        <v>236</v>
      </c>
      <c r="HXX1238" s="199">
        <v>0</v>
      </c>
      <c r="HXY1238" s="199"/>
      <c r="HXZ1238" s="254">
        <f t="shared" si="221"/>
        <v>448.774</v>
      </c>
      <c r="HYA1238" s="236" t="s">
        <v>238</v>
      </c>
      <c r="HYB1238" s="253" t="s">
        <v>25</v>
      </c>
      <c r="HYC1238" s="197">
        <v>7</v>
      </c>
      <c r="HYD1238" s="197">
        <v>2</v>
      </c>
      <c r="HYE1238" s="198" t="s">
        <v>236</v>
      </c>
      <c r="HYF1238" s="199">
        <v>0</v>
      </c>
      <c r="HYG1238" s="199"/>
      <c r="HYH1238" s="254">
        <f t="shared" si="221"/>
        <v>448.774</v>
      </c>
      <c r="HYI1238" s="236" t="s">
        <v>238</v>
      </c>
      <c r="HYJ1238" s="253" t="s">
        <v>25</v>
      </c>
      <c r="HYK1238" s="197">
        <v>7</v>
      </c>
      <c r="HYL1238" s="197">
        <v>2</v>
      </c>
      <c r="HYM1238" s="198" t="s">
        <v>236</v>
      </c>
      <c r="HYN1238" s="199">
        <v>0</v>
      </c>
      <c r="HYO1238" s="199"/>
      <c r="HYP1238" s="254">
        <f t="shared" si="221"/>
        <v>448.774</v>
      </c>
      <c r="HYQ1238" s="236" t="s">
        <v>238</v>
      </c>
      <c r="HYR1238" s="253" t="s">
        <v>25</v>
      </c>
      <c r="HYS1238" s="197">
        <v>7</v>
      </c>
      <c r="HYT1238" s="197">
        <v>2</v>
      </c>
      <c r="HYU1238" s="198" t="s">
        <v>236</v>
      </c>
      <c r="HYV1238" s="199">
        <v>0</v>
      </c>
      <c r="HYW1238" s="199"/>
      <c r="HYX1238" s="254">
        <f t="shared" si="221"/>
        <v>448.774</v>
      </c>
      <c r="HYY1238" s="236" t="s">
        <v>238</v>
      </c>
      <c r="HYZ1238" s="253" t="s">
        <v>25</v>
      </c>
      <c r="HZA1238" s="197">
        <v>7</v>
      </c>
      <c r="HZB1238" s="197">
        <v>2</v>
      </c>
      <c r="HZC1238" s="198" t="s">
        <v>236</v>
      </c>
      <c r="HZD1238" s="199">
        <v>0</v>
      </c>
      <c r="HZE1238" s="199"/>
      <c r="HZF1238" s="254">
        <f t="shared" si="221"/>
        <v>448.774</v>
      </c>
      <c r="HZG1238" s="236" t="s">
        <v>238</v>
      </c>
      <c r="HZH1238" s="253" t="s">
        <v>25</v>
      </c>
      <c r="HZI1238" s="197">
        <v>7</v>
      </c>
      <c r="HZJ1238" s="197">
        <v>2</v>
      </c>
      <c r="HZK1238" s="198" t="s">
        <v>236</v>
      </c>
      <c r="HZL1238" s="199">
        <v>0</v>
      </c>
      <c r="HZM1238" s="199"/>
      <c r="HZN1238" s="254">
        <f t="shared" si="221"/>
        <v>448.774</v>
      </c>
      <c r="HZO1238" s="236" t="s">
        <v>238</v>
      </c>
      <c r="HZP1238" s="253" t="s">
        <v>25</v>
      </c>
      <c r="HZQ1238" s="197">
        <v>7</v>
      </c>
      <c r="HZR1238" s="197">
        <v>2</v>
      </c>
      <c r="HZS1238" s="198" t="s">
        <v>236</v>
      </c>
      <c r="HZT1238" s="199">
        <v>0</v>
      </c>
      <c r="HZU1238" s="199"/>
      <c r="HZV1238" s="254">
        <f t="shared" ref="HZV1238:IBZ1238" si="222">HZV1239</f>
        <v>448.774</v>
      </c>
      <c r="HZW1238" s="236" t="s">
        <v>238</v>
      </c>
      <c r="HZX1238" s="253" t="s">
        <v>25</v>
      </c>
      <c r="HZY1238" s="197">
        <v>7</v>
      </c>
      <c r="HZZ1238" s="197">
        <v>2</v>
      </c>
      <c r="IAA1238" s="198" t="s">
        <v>236</v>
      </c>
      <c r="IAB1238" s="199">
        <v>0</v>
      </c>
      <c r="IAC1238" s="199"/>
      <c r="IAD1238" s="254">
        <f t="shared" si="222"/>
        <v>448.774</v>
      </c>
      <c r="IAE1238" s="236" t="s">
        <v>238</v>
      </c>
      <c r="IAF1238" s="253" t="s">
        <v>25</v>
      </c>
      <c r="IAG1238" s="197">
        <v>7</v>
      </c>
      <c r="IAH1238" s="197">
        <v>2</v>
      </c>
      <c r="IAI1238" s="198" t="s">
        <v>236</v>
      </c>
      <c r="IAJ1238" s="199">
        <v>0</v>
      </c>
      <c r="IAK1238" s="199"/>
      <c r="IAL1238" s="254">
        <f t="shared" si="222"/>
        <v>448.774</v>
      </c>
      <c r="IAM1238" s="236" t="s">
        <v>238</v>
      </c>
      <c r="IAN1238" s="253" t="s">
        <v>25</v>
      </c>
      <c r="IAO1238" s="197">
        <v>7</v>
      </c>
      <c r="IAP1238" s="197">
        <v>2</v>
      </c>
      <c r="IAQ1238" s="198" t="s">
        <v>236</v>
      </c>
      <c r="IAR1238" s="199">
        <v>0</v>
      </c>
      <c r="IAS1238" s="199"/>
      <c r="IAT1238" s="254">
        <f t="shared" si="222"/>
        <v>448.774</v>
      </c>
      <c r="IAU1238" s="236" t="s">
        <v>238</v>
      </c>
      <c r="IAV1238" s="253" t="s">
        <v>25</v>
      </c>
      <c r="IAW1238" s="197">
        <v>7</v>
      </c>
      <c r="IAX1238" s="197">
        <v>2</v>
      </c>
      <c r="IAY1238" s="198" t="s">
        <v>236</v>
      </c>
      <c r="IAZ1238" s="199">
        <v>0</v>
      </c>
      <c r="IBA1238" s="199"/>
      <c r="IBB1238" s="254">
        <f t="shared" si="222"/>
        <v>448.774</v>
      </c>
      <c r="IBC1238" s="236" t="s">
        <v>238</v>
      </c>
      <c r="IBD1238" s="253" t="s">
        <v>25</v>
      </c>
      <c r="IBE1238" s="197">
        <v>7</v>
      </c>
      <c r="IBF1238" s="197">
        <v>2</v>
      </c>
      <c r="IBG1238" s="198" t="s">
        <v>236</v>
      </c>
      <c r="IBH1238" s="199">
        <v>0</v>
      </c>
      <c r="IBI1238" s="199"/>
      <c r="IBJ1238" s="254">
        <f t="shared" si="222"/>
        <v>448.774</v>
      </c>
      <c r="IBK1238" s="236" t="s">
        <v>238</v>
      </c>
      <c r="IBL1238" s="253" t="s">
        <v>25</v>
      </c>
      <c r="IBM1238" s="197">
        <v>7</v>
      </c>
      <c r="IBN1238" s="197">
        <v>2</v>
      </c>
      <c r="IBO1238" s="198" t="s">
        <v>236</v>
      </c>
      <c r="IBP1238" s="199">
        <v>0</v>
      </c>
      <c r="IBQ1238" s="199"/>
      <c r="IBR1238" s="254">
        <f t="shared" si="222"/>
        <v>448.774</v>
      </c>
      <c r="IBS1238" s="236" t="s">
        <v>238</v>
      </c>
      <c r="IBT1238" s="253" t="s">
        <v>25</v>
      </c>
      <c r="IBU1238" s="197">
        <v>7</v>
      </c>
      <c r="IBV1238" s="197">
        <v>2</v>
      </c>
      <c r="IBW1238" s="198" t="s">
        <v>236</v>
      </c>
      <c r="IBX1238" s="199">
        <v>0</v>
      </c>
      <c r="IBY1238" s="199"/>
      <c r="IBZ1238" s="254">
        <f t="shared" si="222"/>
        <v>448.774</v>
      </c>
      <c r="ICA1238" s="236" t="s">
        <v>238</v>
      </c>
      <c r="ICB1238" s="253" t="s">
        <v>25</v>
      </c>
      <c r="ICC1238" s="197">
        <v>7</v>
      </c>
      <c r="ICD1238" s="197">
        <v>2</v>
      </c>
      <c r="ICE1238" s="198" t="s">
        <v>236</v>
      </c>
      <c r="ICF1238" s="199">
        <v>0</v>
      </c>
      <c r="ICG1238" s="199"/>
      <c r="ICH1238" s="254">
        <f t="shared" ref="ICH1238:IEL1238" si="223">ICH1239</f>
        <v>448.774</v>
      </c>
      <c r="ICI1238" s="236" t="s">
        <v>238</v>
      </c>
      <c r="ICJ1238" s="253" t="s">
        <v>25</v>
      </c>
      <c r="ICK1238" s="197">
        <v>7</v>
      </c>
      <c r="ICL1238" s="197">
        <v>2</v>
      </c>
      <c r="ICM1238" s="198" t="s">
        <v>236</v>
      </c>
      <c r="ICN1238" s="199">
        <v>0</v>
      </c>
      <c r="ICO1238" s="199"/>
      <c r="ICP1238" s="254">
        <f t="shared" si="223"/>
        <v>448.774</v>
      </c>
      <c r="ICQ1238" s="236" t="s">
        <v>238</v>
      </c>
      <c r="ICR1238" s="253" t="s">
        <v>25</v>
      </c>
      <c r="ICS1238" s="197">
        <v>7</v>
      </c>
      <c r="ICT1238" s="197">
        <v>2</v>
      </c>
      <c r="ICU1238" s="198" t="s">
        <v>236</v>
      </c>
      <c r="ICV1238" s="199">
        <v>0</v>
      </c>
      <c r="ICW1238" s="199"/>
      <c r="ICX1238" s="254">
        <f t="shared" si="223"/>
        <v>448.774</v>
      </c>
      <c r="ICY1238" s="236" t="s">
        <v>238</v>
      </c>
      <c r="ICZ1238" s="253" t="s">
        <v>25</v>
      </c>
      <c r="IDA1238" s="197">
        <v>7</v>
      </c>
      <c r="IDB1238" s="197">
        <v>2</v>
      </c>
      <c r="IDC1238" s="198" t="s">
        <v>236</v>
      </c>
      <c r="IDD1238" s="199">
        <v>0</v>
      </c>
      <c r="IDE1238" s="199"/>
      <c r="IDF1238" s="254">
        <f t="shared" si="223"/>
        <v>448.774</v>
      </c>
      <c r="IDG1238" s="236" t="s">
        <v>238</v>
      </c>
      <c r="IDH1238" s="253" t="s">
        <v>25</v>
      </c>
      <c r="IDI1238" s="197">
        <v>7</v>
      </c>
      <c r="IDJ1238" s="197">
        <v>2</v>
      </c>
      <c r="IDK1238" s="198" t="s">
        <v>236</v>
      </c>
      <c r="IDL1238" s="199">
        <v>0</v>
      </c>
      <c r="IDM1238" s="199"/>
      <c r="IDN1238" s="254">
        <f t="shared" si="223"/>
        <v>448.774</v>
      </c>
      <c r="IDO1238" s="236" t="s">
        <v>238</v>
      </c>
      <c r="IDP1238" s="253" t="s">
        <v>25</v>
      </c>
      <c r="IDQ1238" s="197">
        <v>7</v>
      </c>
      <c r="IDR1238" s="197">
        <v>2</v>
      </c>
      <c r="IDS1238" s="198" t="s">
        <v>236</v>
      </c>
      <c r="IDT1238" s="199">
        <v>0</v>
      </c>
      <c r="IDU1238" s="199"/>
      <c r="IDV1238" s="254">
        <f t="shared" si="223"/>
        <v>448.774</v>
      </c>
      <c r="IDW1238" s="236" t="s">
        <v>238</v>
      </c>
      <c r="IDX1238" s="253" t="s">
        <v>25</v>
      </c>
      <c r="IDY1238" s="197">
        <v>7</v>
      </c>
      <c r="IDZ1238" s="197">
        <v>2</v>
      </c>
      <c r="IEA1238" s="198" t="s">
        <v>236</v>
      </c>
      <c r="IEB1238" s="199">
        <v>0</v>
      </c>
      <c r="IEC1238" s="199"/>
      <c r="IED1238" s="254">
        <f t="shared" si="223"/>
        <v>448.774</v>
      </c>
      <c r="IEE1238" s="236" t="s">
        <v>238</v>
      </c>
      <c r="IEF1238" s="253" t="s">
        <v>25</v>
      </c>
      <c r="IEG1238" s="197">
        <v>7</v>
      </c>
      <c r="IEH1238" s="197">
        <v>2</v>
      </c>
      <c r="IEI1238" s="198" t="s">
        <v>236</v>
      </c>
      <c r="IEJ1238" s="199">
        <v>0</v>
      </c>
      <c r="IEK1238" s="199"/>
      <c r="IEL1238" s="254">
        <f t="shared" si="223"/>
        <v>448.774</v>
      </c>
      <c r="IEM1238" s="236" t="s">
        <v>238</v>
      </c>
      <c r="IEN1238" s="253" t="s">
        <v>25</v>
      </c>
      <c r="IEO1238" s="197">
        <v>7</v>
      </c>
      <c r="IEP1238" s="197">
        <v>2</v>
      </c>
      <c r="IEQ1238" s="198" t="s">
        <v>236</v>
      </c>
      <c r="IER1238" s="199">
        <v>0</v>
      </c>
      <c r="IES1238" s="199"/>
      <c r="IET1238" s="254">
        <f t="shared" ref="IET1238:IGX1238" si="224">IET1239</f>
        <v>448.774</v>
      </c>
      <c r="IEU1238" s="236" t="s">
        <v>238</v>
      </c>
      <c r="IEV1238" s="253" t="s">
        <v>25</v>
      </c>
      <c r="IEW1238" s="197">
        <v>7</v>
      </c>
      <c r="IEX1238" s="197">
        <v>2</v>
      </c>
      <c r="IEY1238" s="198" t="s">
        <v>236</v>
      </c>
      <c r="IEZ1238" s="199">
        <v>0</v>
      </c>
      <c r="IFA1238" s="199"/>
      <c r="IFB1238" s="254">
        <f t="shared" si="224"/>
        <v>448.774</v>
      </c>
      <c r="IFC1238" s="236" t="s">
        <v>238</v>
      </c>
      <c r="IFD1238" s="253" t="s">
        <v>25</v>
      </c>
      <c r="IFE1238" s="197">
        <v>7</v>
      </c>
      <c r="IFF1238" s="197">
        <v>2</v>
      </c>
      <c r="IFG1238" s="198" t="s">
        <v>236</v>
      </c>
      <c r="IFH1238" s="199">
        <v>0</v>
      </c>
      <c r="IFI1238" s="199"/>
      <c r="IFJ1238" s="254">
        <f t="shared" si="224"/>
        <v>448.774</v>
      </c>
      <c r="IFK1238" s="236" t="s">
        <v>238</v>
      </c>
      <c r="IFL1238" s="253" t="s">
        <v>25</v>
      </c>
      <c r="IFM1238" s="197">
        <v>7</v>
      </c>
      <c r="IFN1238" s="197">
        <v>2</v>
      </c>
      <c r="IFO1238" s="198" t="s">
        <v>236</v>
      </c>
      <c r="IFP1238" s="199">
        <v>0</v>
      </c>
      <c r="IFQ1238" s="199"/>
      <c r="IFR1238" s="254">
        <f t="shared" si="224"/>
        <v>448.774</v>
      </c>
      <c r="IFS1238" s="236" t="s">
        <v>238</v>
      </c>
      <c r="IFT1238" s="253" t="s">
        <v>25</v>
      </c>
      <c r="IFU1238" s="197">
        <v>7</v>
      </c>
      <c r="IFV1238" s="197">
        <v>2</v>
      </c>
      <c r="IFW1238" s="198" t="s">
        <v>236</v>
      </c>
      <c r="IFX1238" s="199">
        <v>0</v>
      </c>
      <c r="IFY1238" s="199"/>
      <c r="IFZ1238" s="254">
        <f t="shared" si="224"/>
        <v>448.774</v>
      </c>
      <c r="IGA1238" s="236" t="s">
        <v>238</v>
      </c>
      <c r="IGB1238" s="253" t="s">
        <v>25</v>
      </c>
      <c r="IGC1238" s="197">
        <v>7</v>
      </c>
      <c r="IGD1238" s="197">
        <v>2</v>
      </c>
      <c r="IGE1238" s="198" t="s">
        <v>236</v>
      </c>
      <c r="IGF1238" s="199">
        <v>0</v>
      </c>
      <c r="IGG1238" s="199"/>
      <c r="IGH1238" s="254">
        <f t="shared" si="224"/>
        <v>448.774</v>
      </c>
      <c r="IGI1238" s="236" t="s">
        <v>238</v>
      </c>
      <c r="IGJ1238" s="253" t="s">
        <v>25</v>
      </c>
      <c r="IGK1238" s="197">
        <v>7</v>
      </c>
      <c r="IGL1238" s="197">
        <v>2</v>
      </c>
      <c r="IGM1238" s="198" t="s">
        <v>236</v>
      </c>
      <c r="IGN1238" s="199">
        <v>0</v>
      </c>
      <c r="IGO1238" s="199"/>
      <c r="IGP1238" s="254">
        <f t="shared" si="224"/>
        <v>448.774</v>
      </c>
      <c r="IGQ1238" s="236" t="s">
        <v>238</v>
      </c>
      <c r="IGR1238" s="253" t="s">
        <v>25</v>
      </c>
      <c r="IGS1238" s="197">
        <v>7</v>
      </c>
      <c r="IGT1238" s="197">
        <v>2</v>
      </c>
      <c r="IGU1238" s="198" t="s">
        <v>236</v>
      </c>
      <c r="IGV1238" s="199">
        <v>0</v>
      </c>
      <c r="IGW1238" s="199"/>
      <c r="IGX1238" s="254">
        <f t="shared" si="224"/>
        <v>448.774</v>
      </c>
      <c r="IGY1238" s="236" t="s">
        <v>238</v>
      </c>
      <c r="IGZ1238" s="253" t="s">
        <v>25</v>
      </c>
      <c r="IHA1238" s="197">
        <v>7</v>
      </c>
      <c r="IHB1238" s="197">
        <v>2</v>
      </c>
      <c r="IHC1238" s="198" t="s">
        <v>236</v>
      </c>
      <c r="IHD1238" s="199">
        <v>0</v>
      </c>
      <c r="IHE1238" s="199"/>
      <c r="IHF1238" s="254">
        <f t="shared" ref="IHF1238:IJJ1238" si="225">IHF1239</f>
        <v>448.774</v>
      </c>
      <c r="IHG1238" s="236" t="s">
        <v>238</v>
      </c>
      <c r="IHH1238" s="253" t="s">
        <v>25</v>
      </c>
      <c r="IHI1238" s="197">
        <v>7</v>
      </c>
      <c r="IHJ1238" s="197">
        <v>2</v>
      </c>
      <c r="IHK1238" s="198" t="s">
        <v>236</v>
      </c>
      <c r="IHL1238" s="199">
        <v>0</v>
      </c>
      <c r="IHM1238" s="199"/>
      <c r="IHN1238" s="254">
        <f t="shared" si="225"/>
        <v>448.774</v>
      </c>
      <c r="IHO1238" s="236" t="s">
        <v>238</v>
      </c>
      <c r="IHP1238" s="253" t="s">
        <v>25</v>
      </c>
      <c r="IHQ1238" s="197">
        <v>7</v>
      </c>
      <c r="IHR1238" s="197">
        <v>2</v>
      </c>
      <c r="IHS1238" s="198" t="s">
        <v>236</v>
      </c>
      <c r="IHT1238" s="199">
        <v>0</v>
      </c>
      <c r="IHU1238" s="199"/>
      <c r="IHV1238" s="254">
        <f t="shared" si="225"/>
        <v>448.774</v>
      </c>
      <c r="IHW1238" s="236" t="s">
        <v>238</v>
      </c>
      <c r="IHX1238" s="253" t="s">
        <v>25</v>
      </c>
      <c r="IHY1238" s="197">
        <v>7</v>
      </c>
      <c r="IHZ1238" s="197">
        <v>2</v>
      </c>
      <c r="IIA1238" s="198" t="s">
        <v>236</v>
      </c>
      <c r="IIB1238" s="199">
        <v>0</v>
      </c>
      <c r="IIC1238" s="199"/>
      <c r="IID1238" s="254">
        <f t="shared" si="225"/>
        <v>448.774</v>
      </c>
      <c r="IIE1238" s="236" t="s">
        <v>238</v>
      </c>
      <c r="IIF1238" s="253" t="s">
        <v>25</v>
      </c>
      <c r="IIG1238" s="197">
        <v>7</v>
      </c>
      <c r="IIH1238" s="197">
        <v>2</v>
      </c>
      <c r="III1238" s="198" t="s">
        <v>236</v>
      </c>
      <c r="IIJ1238" s="199">
        <v>0</v>
      </c>
      <c r="IIK1238" s="199"/>
      <c r="IIL1238" s="254">
        <f t="shared" si="225"/>
        <v>448.774</v>
      </c>
      <c r="IIM1238" s="236" t="s">
        <v>238</v>
      </c>
      <c r="IIN1238" s="253" t="s">
        <v>25</v>
      </c>
      <c r="IIO1238" s="197">
        <v>7</v>
      </c>
      <c r="IIP1238" s="197">
        <v>2</v>
      </c>
      <c r="IIQ1238" s="198" t="s">
        <v>236</v>
      </c>
      <c r="IIR1238" s="199">
        <v>0</v>
      </c>
      <c r="IIS1238" s="199"/>
      <c r="IIT1238" s="254">
        <f t="shared" si="225"/>
        <v>448.774</v>
      </c>
      <c r="IIU1238" s="236" t="s">
        <v>238</v>
      </c>
      <c r="IIV1238" s="253" t="s">
        <v>25</v>
      </c>
      <c r="IIW1238" s="197">
        <v>7</v>
      </c>
      <c r="IIX1238" s="197">
        <v>2</v>
      </c>
      <c r="IIY1238" s="198" t="s">
        <v>236</v>
      </c>
      <c r="IIZ1238" s="199">
        <v>0</v>
      </c>
      <c r="IJA1238" s="199"/>
      <c r="IJB1238" s="254">
        <f t="shared" si="225"/>
        <v>448.774</v>
      </c>
      <c r="IJC1238" s="236" t="s">
        <v>238</v>
      </c>
      <c r="IJD1238" s="253" t="s">
        <v>25</v>
      </c>
      <c r="IJE1238" s="197">
        <v>7</v>
      </c>
      <c r="IJF1238" s="197">
        <v>2</v>
      </c>
      <c r="IJG1238" s="198" t="s">
        <v>236</v>
      </c>
      <c r="IJH1238" s="199">
        <v>0</v>
      </c>
      <c r="IJI1238" s="199"/>
      <c r="IJJ1238" s="254">
        <f t="shared" si="225"/>
        <v>448.774</v>
      </c>
      <c r="IJK1238" s="236" t="s">
        <v>238</v>
      </c>
      <c r="IJL1238" s="253" t="s">
        <v>25</v>
      </c>
      <c r="IJM1238" s="197">
        <v>7</v>
      </c>
      <c r="IJN1238" s="197">
        <v>2</v>
      </c>
      <c r="IJO1238" s="198" t="s">
        <v>236</v>
      </c>
      <c r="IJP1238" s="199">
        <v>0</v>
      </c>
      <c r="IJQ1238" s="199"/>
      <c r="IJR1238" s="254">
        <f t="shared" ref="IJR1238:ILV1238" si="226">IJR1239</f>
        <v>448.774</v>
      </c>
      <c r="IJS1238" s="236" t="s">
        <v>238</v>
      </c>
      <c r="IJT1238" s="253" t="s">
        <v>25</v>
      </c>
      <c r="IJU1238" s="197">
        <v>7</v>
      </c>
      <c r="IJV1238" s="197">
        <v>2</v>
      </c>
      <c r="IJW1238" s="198" t="s">
        <v>236</v>
      </c>
      <c r="IJX1238" s="199">
        <v>0</v>
      </c>
      <c r="IJY1238" s="199"/>
      <c r="IJZ1238" s="254">
        <f t="shared" si="226"/>
        <v>448.774</v>
      </c>
      <c r="IKA1238" s="236" t="s">
        <v>238</v>
      </c>
      <c r="IKB1238" s="253" t="s">
        <v>25</v>
      </c>
      <c r="IKC1238" s="197">
        <v>7</v>
      </c>
      <c r="IKD1238" s="197">
        <v>2</v>
      </c>
      <c r="IKE1238" s="198" t="s">
        <v>236</v>
      </c>
      <c r="IKF1238" s="199">
        <v>0</v>
      </c>
      <c r="IKG1238" s="199"/>
      <c r="IKH1238" s="254">
        <f t="shared" si="226"/>
        <v>448.774</v>
      </c>
      <c r="IKI1238" s="236" t="s">
        <v>238</v>
      </c>
      <c r="IKJ1238" s="253" t="s">
        <v>25</v>
      </c>
      <c r="IKK1238" s="197">
        <v>7</v>
      </c>
      <c r="IKL1238" s="197">
        <v>2</v>
      </c>
      <c r="IKM1238" s="198" t="s">
        <v>236</v>
      </c>
      <c r="IKN1238" s="199">
        <v>0</v>
      </c>
      <c r="IKO1238" s="199"/>
      <c r="IKP1238" s="254">
        <f t="shared" si="226"/>
        <v>448.774</v>
      </c>
      <c r="IKQ1238" s="236" t="s">
        <v>238</v>
      </c>
      <c r="IKR1238" s="253" t="s">
        <v>25</v>
      </c>
      <c r="IKS1238" s="197">
        <v>7</v>
      </c>
      <c r="IKT1238" s="197">
        <v>2</v>
      </c>
      <c r="IKU1238" s="198" t="s">
        <v>236</v>
      </c>
      <c r="IKV1238" s="199">
        <v>0</v>
      </c>
      <c r="IKW1238" s="199"/>
      <c r="IKX1238" s="254">
        <f t="shared" si="226"/>
        <v>448.774</v>
      </c>
      <c r="IKY1238" s="236" t="s">
        <v>238</v>
      </c>
      <c r="IKZ1238" s="253" t="s">
        <v>25</v>
      </c>
      <c r="ILA1238" s="197">
        <v>7</v>
      </c>
      <c r="ILB1238" s="197">
        <v>2</v>
      </c>
      <c r="ILC1238" s="198" t="s">
        <v>236</v>
      </c>
      <c r="ILD1238" s="199">
        <v>0</v>
      </c>
      <c r="ILE1238" s="199"/>
      <c r="ILF1238" s="254">
        <f t="shared" si="226"/>
        <v>448.774</v>
      </c>
      <c r="ILG1238" s="236" t="s">
        <v>238</v>
      </c>
      <c r="ILH1238" s="253" t="s">
        <v>25</v>
      </c>
      <c r="ILI1238" s="197">
        <v>7</v>
      </c>
      <c r="ILJ1238" s="197">
        <v>2</v>
      </c>
      <c r="ILK1238" s="198" t="s">
        <v>236</v>
      </c>
      <c r="ILL1238" s="199">
        <v>0</v>
      </c>
      <c r="ILM1238" s="199"/>
      <c r="ILN1238" s="254">
        <f t="shared" si="226"/>
        <v>448.774</v>
      </c>
      <c r="ILO1238" s="236" t="s">
        <v>238</v>
      </c>
      <c r="ILP1238" s="253" t="s">
        <v>25</v>
      </c>
      <c r="ILQ1238" s="197">
        <v>7</v>
      </c>
      <c r="ILR1238" s="197">
        <v>2</v>
      </c>
      <c r="ILS1238" s="198" t="s">
        <v>236</v>
      </c>
      <c r="ILT1238" s="199">
        <v>0</v>
      </c>
      <c r="ILU1238" s="199"/>
      <c r="ILV1238" s="254">
        <f t="shared" si="226"/>
        <v>448.774</v>
      </c>
      <c r="ILW1238" s="236" t="s">
        <v>238</v>
      </c>
      <c r="ILX1238" s="253" t="s">
        <v>25</v>
      </c>
      <c r="ILY1238" s="197">
        <v>7</v>
      </c>
      <c r="ILZ1238" s="197">
        <v>2</v>
      </c>
      <c r="IMA1238" s="198" t="s">
        <v>236</v>
      </c>
      <c r="IMB1238" s="199">
        <v>0</v>
      </c>
      <c r="IMC1238" s="199"/>
      <c r="IMD1238" s="254">
        <f t="shared" ref="IMD1238:IOH1238" si="227">IMD1239</f>
        <v>448.774</v>
      </c>
      <c r="IME1238" s="236" t="s">
        <v>238</v>
      </c>
      <c r="IMF1238" s="253" t="s">
        <v>25</v>
      </c>
      <c r="IMG1238" s="197">
        <v>7</v>
      </c>
      <c r="IMH1238" s="197">
        <v>2</v>
      </c>
      <c r="IMI1238" s="198" t="s">
        <v>236</v>
      </c>
      <c r="IMJ1238" s="199">
        <v>0</v>
      </c>
      <c r="IMK1238" s="199"/>
      <c r="IML1238" s="254">
        <f t="shared" si="227"/>
        <v>448.774</v>
      </c>
      <c r="IMM1238" s="236" t="s">
        <v>238</v>
      </c>
      <c r="IMN1238" s="253" t="s">
        <v>25</v>
      </c>
      <c r="IMO1238" s="197">
        <v>7</v>
      </c>
      <c r="IMP1238" s="197">
        <v>2</v>
      </c>
      <c r="IMQ1238" s="198" t="s">
        <v>236</v>
      </c>
      <c r="IMR1238" s="199">
        <v>0</v>
      </c>
      <c r="IMS1238" s="199"/>
      <c r="IMT1238" s="254">
        <f t="shared" si="227"/>
        <v>448.774</v>
      </c>
      <c r="IMU1238" s="236" t="s">
        <v>238</v>
      </c>
      <c r="IMV1238" s="253" t="s">
        <v>25</v>
      </c>
      <c r="IMW1238" s="197">
        <v>7</v>
      </c>
      <c r="IMX1238" s="197">
        <v>2</v>
      </c>
      <c r="IMY1238" s="198" t="s">
        <v>236</v>
      </c>
      <c r="IMZ1238" s="199">
        <v>0</v>
      </c>
      <c r="INA1238" s="199"/>
      <c r="INB1238" s="254">
        <f t="shared" si="227"/>
        <v>448.774</v>
      </c>
      <c r="INC1238" s="236" t="s">
        <v>238</v>
      </c>
      <c r="IND1238" s="253" t="s">
        <v>25</v>
      </c>
      <c r="INE1238" s="197">
        <v>7</v>
      </c>
      <c r="INF1238" s="197">
        <v>2</v>
      </c>
      <c r="ING1238" s="198" t="s">
        <v>236</v>
      </c>
      <c r="INH1238" s="199">
        <v>0</v>
      </c>
      <c r="INI1238" s="199"/>
      <c r="INJ1238" s="254">
        <f t="shared" si="227"/>
        <v>448.774</v>
      </c>
      <c r="INK1238" s="236" t="s">
        <v>238</v>
      </c>
      <c r="INL1238" s="253" t="s">
        <v>25</v>
      </c>
      <c r="INM1238" s="197">
        <v>7</v>
      </c>
      <c r="INN1238" s="197">
        <v>2</v>
      </c>
      <c r="INO1238" s="198" t="s">
        <v>236</v>
      </c>
      <c r="INP1238" s="199">
        <v>0</v>
      </c>
      <c r="INQ1238" s="199"/>
      <c r="INR1238" s="254">
        <f t="shared" si="227"/>
        <v>448.774</v>
      </c>
      <c r="INS1238" s="236" t="s">
        <v>238</v>
      </c>
      <c r="INT1238" s="253" t="s">
        <v>25</v>
      </c>
      <c r="INU1238" s="197">
        <v>7</v>
      </c>
      <c r="INV1238" s="197">
        <v>2</v>
      </c>
      <c r="INW1238" s="198" t="s">
        <v>236</v>
      </c>
      <c r="INX1238" s="199">
        <v>0</v>
      </c>
      <c r="INY1238" s="199"/>
      <c r="INZ1238" s="254">
        <f t="shared" si="227"/>
        <v>448.774</v>
      </c>
      <c r="IOA1238" s="236" t="s">
        <v>238</v>
      </c>
      <c r="IOB1238" s="253" t="s">
        <v>25</v>
      </c>
      <c r="IOC1238" s="197">
        <v>7</v>
      </c>
      <c r="IOD1238" s="197">
        <v>2</v>
      </c>
      <c r="IOE1238" s="198" t="s">
        <v>236</v>
      </c>
      <c r="IOF1238" s="199">
        <v>0</v>
      </c>
      <c r="IOG1238" s="199"/>
      <c r="IOH1238" s="254">
        <f t="shared" si="227"/>
        <v>448.774</v>
      </c>
      <c r="IOI1238" s="236" t="s">
        <v>238</v>
      </c>
      <c r="IOJ1238" s="253" t="s">
        <v>25</v>
      </c>
      <c r="IOK1238" s="197">
        <v>7</v>
      </c>
      <c r="IOL1238" s="197">
        <v>2</v>
      </c>
      <c r="IOM1238" s="198" t="s">
        <v>236</v>
      </c>
      <c r="ION1238" s="199">
        <v>0</v>
      </c>
      <c r="IOO1238" s="199"/>
      <c r="IOP1238" s="254">
        <f t="shared" ref="IOP1238:IQT1238" si="228">IOP1239</f>
        <v>448.774</v>
      </c>
      <c r="IOQ1238" s="236" t="s">
        <v>238</v>
      </c>
      <c r="IOR1238" s="253" t="s">
        <v>25</v>
      </c>
      <c r="IOS1238" s="197">
        <v>7</v>
      </c>
      <c r="IOT1238" s="197">
        <v>2</v>
      </c>
      <c r="IOU1238" s="198" t="s">
        <v>236</v>
      </c>
      <c r="IOV1238" s="199">
        <v>0</v>
      </c>
      <c r="IOW1238" s="199"/>
      <c r="IOX1238" s="254">
        <f t="shared" si="228"/>
        <v>448.774</v>
      </c>
      <c r="IOY1238" s="236" t="s">
        <v>238</v>
      </c>
      <c r="IOZ1238" s="253" t="s">
        <v>25</v>
      </c>
      <c r="IPA1238" s="197">
        <v>7</v>
      </c>
      <c r="IPB1238" s="197">
        <v>2</v>
      </c>
      <c r="IPC1238" s="198" t="s">
        <v>236</v>
      </c>
      <c r="IPD1238" s="199">
        <v>0</v>
      </c>
      <c r="IPE1238" s="199"/>
      <c r="IPF1238" s="254">
        <f t="shared" si="228"/>
        <v>448.774</v>
      </c>
      <c r="IPG1238" s="236" t="s">
        <v>238</v>
      </c>
      <c r="IPH1238" s="253" t="s">
        <v>25</v>
      </c>
      <c r="IPI1238" s="197">
        <v>7</v>
      </c>
      <c r="IPJ1238" s="197">
        <v>2</v>
      </c>
      <c r="IPK1238" s="198" t="s">
        <v>236</v>
      </c>
      <c r="IPL1238" s="199">
        <v>0</v>
      </c>
      <c r="IPM1238" s="199"/>
      <c r="IPN1238" s="254">
        <f t="shared" si="228"/>
        <v>448.774</v>
      </c>
      <c r="IPO1238" s="236" t="s">
        <v>238</v>
      </c>
      <c r="IPP1238" s="253" t="s">
        <v>25</v>
      </c>
      <c r="IPQ1238" s="197">
        <v>7</v>
      </c>
      <c r="IPR1238" s="197">
        <v>2</v>
      </c>
      <c r="IPS1238" s="198" t="s">
        <v>236</v>
      </c>
      <c r="IPT1238" s="199">
        <v>0</v>
      </c>
      <c r="IPU1238" s="199"/>
      <c r="IPV1238" s="254">
        <f t="shared" si="228"/>
        <v>448.774</v>
      </c>
      <c r="IPW1238" s="236" t="s">
        <v>238</v>
      </c>
      <c r="IPX1238" s="253" t="s">
        <v>25</v>
      </c>
      <c r="IPY1238" s="197">
        <v>7</v>
      </c>
      <c r="IPZ1238" s="197">
        <v>2</v>
      </c>
      <c r="IQA1238" s="198" t="s">
        <v>236</v>
      </c>
      <c r="IQB1238" s="199">
        <v>0</v>
      </c>
      <c r="IQC1238" s="199"/>
      <c r="IQD1238" s="254">
        <f t="shared" si="228"/>
        <v>448.774</v>
      </c>
      <c r="IQE1238" s="236" t="s">
        <v>238</v>
      </c>
      <c r="IQF1238" s="253" t="s">
        <v>25</v>
      </c>
      <c r="IQG1238" s="197">
        <v>7</v>
      </c>
      <c r="IQH1238" s="197">
        <v>2</v>
      </c>
      <c r="IQI1238" s="198" t="s">
        <v>236</v>
      </c>
      <c r="IQJ1238" s="199">
        <v>0</v>
      </c>
      <c r="IQK1238" s="199"/>
      <c r="IQL1238" s="254">
        <f t="shared" si="228"/>
        <v>448.774</v>
      </c>
      <c r="IQM1238" s="236" t="s">
        <v>238</v>
      </c>
      <c r="IQN1238" s="253" t="s">
        <v>25</v>
      </c>
      <c r="IQO1238" s="197">
        <v>7</v>
      </c>
      <c r="IQP1238" s="197">
        <v>2</v>
      </c>
      <c r="IQQ1238" s="198" t="s">
        <v>236</v>
      </c>
      <c r="IQR1238" s="199">
        <v>0</v>
      </c>
      <c r="IQS1238" s="199"/>
      <c r="IQT1238" s="254">
        <f t="shared" si="228"/>
        <v>448.774</v>
      </c>
      <c r="IQU1238" s="236" t="s">
        <v>238</v>
      </c>
      <c r="IQV1238" s="253" t="s">
        <v>25</v>
      </c>
      <c r="IQW1238" s="197">
        <v>7</v>
      </c>
      <c r="IQX1238" s="197">
        <v>2</v>
      </c>
      <c r="IQY1238" s="198" t="s">
        <v>236</v>
      </c>
      <c r="IQZ1238" s="199">
        <v>0</v>
      </c>
      <c r="IRA1238" s="199"/>
      <c r="IRB1238" s="254">
        <f t="shared" ref="IRB1238:ITF1238" si="229">IRB1239</f>
        <v>448.774</v>
      </c>
      <c r="IRC1238" s="236" t="s">
        <v>238</v>
      </c>
      <c r="IRD1238" s="253" t="s">
        <v>25</v>
      </c>
      <c r="IRE1238" s="197">
        <v>7</v>
      </c>
      <c r="IRF1238" s="197">
        <v>2</v>
      </c>
      <c r="IRG1238" s="198" t="s">
        <v>236</v>
      </c>
      <c r="IRH1238" s="199">
        <v>0</v>
      </c>
      <c r="IRI1238" s="199"/>
      <c r="IRJ1238" s="254">
        <f t="shared" si="229"/>
        <v>448.774</v>
      </c>
      <c r="IRK1238" s="236" t="s">
        <v>238</v>
      </c>
      <c r="IRL1238" s="253" t="s">
        <v>25</v>
      </c>
      <c r="IRM1238" s="197">
        <v>7</v>
      </c>
      <c r="IRN1238" s="197">
        <v>2</v>
      </c>
      <c r="IRO1238" s="198" t="s">
        <v>236</v>
      </c>
      <c r="IRP1238" s="199">
        <v>0</v>
      </c>
      <c r="IRQ1238" s="199"/>
      <c r="IRR1238" s="254">
        <f t="shared" si="229"/>
        <v>448.774</v>
      </c>
      <c r="IRS1238" s="236" t="s">
        <v>238</v>
      </c>
      <c r="IRT1238" s="253" t="s">
        <v>25</v>
      </c>
      <c r="IRU1238" s="197">
        <v>7</v>
      </c>
      <c r="IRV1238" s="197">
        <v>2</v>
      </c>
      <c r="IRW1238" s="198" t="s">
        <v>236</v>
      </c>
      <c r="IRX1238" s="199">
        <v>0</v>
      </c>
      <c r="IRY1238" s="199"/>
      <c r="IRZ1238" s="254">
        <f t="shared" si="229"/>
        <v>448.774</v>
      </c>
      <c r="ISA1238" s="236" t="s">
        <v>238</v>
      </c>
      <c r="ISB1238" s="253" t="s">
        <v>25</v>
      </c>
      <c r="ISC1238" s="197">
        <v>7</v>
      </c>
      <c r="ISD1238" s="197">
        <v>2</v>
      </c>
      <c r="ISE1238" s="198" t="s">
        <v>236</v>
      </c>
      <c r="ISF1238" s="199">
        <v>0</v>
      </c>
      <c r="ISG1238" s="199"/>
      <c r="ISH1238" s="254">
        <f t="shared" si="229"/>
        <v>448.774</v>
      </c>
      <c r="ISI1238" s="236" t="s">
        <v>238</v>
      </c>
      <c r="ISJ1238" s="253" t="s">
        <v>25</v>
      </c>
      <c r="ISK1238" s="197">
        <v>7</v>
      </c>
      <c r="ISL1238" s="197">
        <v>2</v>
      </c>
      <c r="ISM1238" s="198" t="s">
        <v>236</v>
      </c>
      <c r="ISN1238" s="199">
        <v>0</v>
      </c>
      <c r="ISO1238" s="199"/>
      <c r="ISP1238" s="254">
        <f t="shared" si="229"/>
        <v>448.774</v>
      </c>
      <c r="ISQ1238" s="236" t="s">
        <v>238</v>
      </c>
      <c r="ISR1238" s="253" t="s">
        <v>25</v>
      </c>
      <c r="ISS1238" s="197">
        <v>7</v>
      </c>
      <c r="IST1238" s="197">
        <v>2</v>
      </c>
      <c r="ISU1238" s="198" t="s">
        <v>236</v>
      </c>
      <c r="ISV1238" s="199">
        <v>0</v>
      </c>
      <c r="ISW1238" s="199"/>
      <c r="ISX1238" s="254">
        <f t="shared" si="229"/>
        <v>448.774</v>
      </c>
      <c r="ISY1238" s="236" t="s">
        <v>238</v>
      </c>
      <c r="ISZ1238" s="253" t="s">
        <v>25</v>
      </c>
      <c r="ITA1238" s="197">
        <v>7</v>
      </c>
      <c r="ITB1238" s="197">
        <v>2</v>
      </c>
      <c r="ITC1238" s="198" t="s">
        <v>236</v>
      </c>
      <c r="ITD1238" s="199">
        <v>0</v>
      </c>
      <c r="ITE1238" s="199"/>
      <c r="ITF1238" s="254">
        <f t="shared" si="229"/>
        <v>448.774</v>
      </c>
      <c r="ITG1238" s="236" t="s">
        <v>238</v>
      </c>
      <c r="ITH1238" s="253" t="s">
        <v>25</v>
      </c>
      <c r="ITI1238" s="197">
        <v>7</v>
      </c>
      <c r="ITJ1238" s="197">
        <v>2</v>
      </c>
      <c r="ITK1238" s="198" t="s">
        <v>236</v>
      </c>
      <c r="ITL1238" s="199">
        <v>0</v>
      </c>
      <c r="ITM1238" s="199"/>
      <c r="ITN1238" s="254">
        <f t="shared" ref="ITN1238:IVR1238" si="230">ITN1239</f>
        <v>448.774</v>
      </c>
      <c r="ITO1238" s="236" t="s">
        <v>238</v>
      </c>
      <c r="ITP1238" s="253" t="s">
        <v>25</v>
      </c>
      <c r="ITQ1238" s="197">
        <v>7</v>
      </c>
      <c r="ITR1238" s="197">
        <v>2</v>
      </c>
      <c r="ITS1238" s="198" t="s">
        <v>236</v>
      </c>
      <c r="ITT1238" s="199">
        <v>0</v>
      </c>
      <c r="ITU1238" s="199"/>
      <c r="ITV1238" s="254">
        <f t="shared" si="230"/>
        <v>448.774</v>
      </c>
      <c r="ITW1238" s="236" t="s">
        <v>238</v>
      </c>
      <c r="ITX1238" s="253" t="s">
        <v>25</v>
      </c>
      <c r="ITY1238" s="197">
        <v>7</v>
      </c>
      <c r="ITZ1238" s="197">
        <v>2</v>
      </c>
      <c r="IUA1238" s="198" t="s">
        <v>236</v>
      </c>
      <c r="IUB1238" s="199">
        <v>0</v>
      </c>
      <c r="IUC1238" s="199"/>
      <c r="IUD1238" s="254">
        <f t="shared" si="230"/>
        <v>448.774</v>
      </c>
      <c r="IUE1238" s="236" t="s">
        <v>238</v>
      </c>
      <c r="IUF1238" s="253" t="s">
        <v>25</v>
      </c>
      <c r="IUG1238" s="197">
        <v>7</v>
      </c>
      <c r="IUH1238" s="197">
        <v>2</v>
      </c>
      <c r="IUI1238" s="198" t="s">
        <v>236</v>
      </c>
      <c r="IUJ1238" s="199">
        <v>0</v>
      </c>
      <c r="IUK1238" s="199"/>
      <c r="IUL1238" s="254">
        <f t="shared" si="230"/>
        <v>448.774</v>
      </c>
      <c r="IUM1238" s="236" t="s">
        <v>238</v>
      </c>
      <c r="IUN1238" s="253" t="s">
        <v>25</v>
      </c>
      <c r="IUO1238" s="197">
        <v>7</v>
      </c>
      <c r="IUP1238" s="197">
        <v>2</v>
      </c>
      <c r="IUQ1238" s="198" t="s">
        <v>236</v>
      </c>
      <c r="IUR1238" s="199">
        <v>0</v>
      </c>
      <c r="IUS1238" s="199"/>
      <c r="IUT1238" s="254">
        <f t="shared" si="230"/>
        <v>448.774</v>
      </c>
      <c r="IUU1238" s="236" t="s">
        <v>238</v>
      </c>
      <c r="IUV1238" s="253" t="s">
        <v>25</v>
      </c>
      <c r="IUW1238" s="197">
        <v>7</v>
      </c>
      <c r="IUX1238" s="197">
        <v>2</v>
      </c>
      <c r="IUY1238" s="198" t="s">
        <v>236</v>
      </c>
      <c r="IUZ1238" s="199">
        <v>0</v>
      </c>
      <c r="IVA1238" s="199"/>
      <c r="IVB1238" s="254">
        <f t="shared" si="230"/>
        <v>448.774</v>
      </c>
      <c r="IVC1238" s="236" t="s">
        <v>238</v>
      </c>
      <c r="IVD1238" s="253" t="s">
        <v>25</v>
      </c>
      <c r="IVE1238" s="197">
        <v>7</v>
      </c>
      <c r="IVF1238" s="197">
        <v>2</v>
      </c>
      <c r="IVG1238" s="198" t="s">
        <v>236</v>
      </c>
      <c r="IVH1238" s="199">
        <v>0</v>
      </c>
      <c r="IVI1238" s="199"/>
      <c r="IVJ1238" s="254">
        <f t="shared" si="230"/>
        <v>448.774</v>
      </c>
      <c r="IVK1238" s="236" t="s">
        <v>238</v>
      </c>
      <c r="IVL1238" s="253" t="s">
        <v>25</v>
      </c>
      <c r="IVM1238" s="197">
        <v>7</v>
      </c>
      <c r="IVN1238" s="197">
        <v>2</v>
      </c>
      <c r="IVO1238" s="198" t="s">
        <v>236</v>
      </c>
      <c r="IVP1238" s="199">
        <v>0</v>
      </c>
      <c r="IVQ1238" s="199"/>
      <c r="IVR1238" s="254">
        <f t="shared" si="230"/>
        <v>448.774</v>
      </c>
      <c r="IVS1238" s="236" t="s">
        <v>238</v>
      </c>
      <c r="IVT1238" s="253" t="s">
        <v>25</v>
      </c>
      <c r="IVU1238" s="197">
        <v>7</v>
      </c>
      <c r="IVV1238" s="197">
        <v>2</v>
      </c>
      <c r="IVW1238" s="198" t="s">
        <v>236</v>
      </c>
      <c r="IVX1238" s="199">
        <v>0</v>
      </c>
      <c r="IVY1238" s="199"/>
      <c r="IVZ1238" s="254">
        <f t="shared" ref="IVZ1238:IYD1238" si="231">IVZ1239</f>
        <v>448.774</v>
      </c>
      <c r="IWA1238" s="236" t="s">
        <v>238</v>
      </c>
      <c r="IWB1238" s="253" t="s">
        <v>25</v>
      </c>
      <c r="IWC1238" s="197">
        <v>7</v>
      </c>
      <c r="IWD1238" s="197">
        <v>2</v>
      </c>
      <c r="IWE1238" s="198" t="s">
        <v>236</v>
      </c>
      <c r="IWF1238" s="199">
        <v>0</v>
      </c>
      <c r="IWG1238" s="199"/>
      <c r="IWH1238" s="254">
        <f t="shared" si="231"/>
        <v>448.774</v>
      </c>
      <c r="IWI1238" s="236" t="s">
        <v>238</v>
      </c>
      <c r="IWJ1238" s="253" t="s">
        <v>25</v>
      </c>
      <c r="IWK1238" s="197">
        <v>7</v>
      </c>
      <c r="IWL1238" s="197">
        <v>2</v>
      </c>
      <c r="IWM1238" s="198" t="s">
        <v>236</v>
      </c>
      <c r="IWN1238" s="199">
        <v>0</v>
      </c>
      <c r="IWO1238" s="199"/>
      <c r="IWP1238" s="254">
        <f t="shared" si="231"/>
        <v>448.774</v>
      </c>
      <c r="IWQ1238" s="236" t="s">
        <v>238</v>
      </c>
      <c r="IWR1238" s="253" t="s">
        <v>25</v>
      </c>
      <c r="IWS1238" s="197">
        <v>7</v>
      </c>
      <c r="IWT1238" s="197">
        <v>2</v>
      </c>
      <c r="IWU1238" s="198" t="s">
        <v>236</v>
      </c>
      <c r="IWV1238" s="199">
        <v>0</v>
      </c>
      <c r="IWW1238" s="199"/>
      <c r="IWX1238" s="254">
        <f t="shared" si="231"/>
        <v>448.774</v>
      </c>
      <c r="IWY1238" s="236" t="s">
        <v>238</v>
      </c>
      <c r="IWZ1238" s="253" t="s">
        <v>25</v>
      </c>
      <c r="IXA1238" s="197">
        <v>7</v>
      </c>
      <c r="IXB1238" s="197">
        <v>2</v>
      </c>
      <c r="IXC1238" s="198" t="s">
        <v>236</v>
      </c>
      <c r="IXD1238" s="199">
        <v>0</v>
      </c>
      <c r="IXE1238" s="199"/>
      <c r="IXF1238" s="254">
        <f t="shared" si="231"/>
        <v>448.774</v>
      </c>
      <c r="IXG1238" s="236" t="s">
        <v>238</v>
      </c>
      <c r="IXH1238" s="253" t="s">
        <v>25</v>
      </c>
      <c r="IXI1238" s="197">
        <v>7</v>
      </c>
      <c r="IXJ1238" s="197">
        <v>2</v>
      </c>
      <c r="IXK1238" s="198" t="s">
        <v>236</v>
      </c>
      <c r="IXL1238" s="199">
        <v>0</v>
      </c>
      <c r="IXM1238" s="199"/>
      <c r="IXN1238" s="254">
        <f t="shared" si="231"/>
        <v>448.774</v>
      </c>
      <c r="IXO1238" s="236" t="s">
        <v>238</v>
      </c>
      <c r="IXP1238" s="253" t="s">
        <v>25</v>
      </c>
      <c r="IXQ1238" s="197">
        <v>7</v>
      </c>
      <c r="IXR1238" s="197">
        <v>2</v>
      </c>
      <c r="IXS1238" s="198" t="s">
        <v>236</v>
      </c>
      <c r="IXT1238" s="199">
        <v>0</v>
      </c>
      <c r="IXU1238" s="199"/>
      <c r="IXV1238" s="254">
        <f t="shared" si="231"/>
        <v>448.774</v>
      </c>
      <c r="IXW1238" s="236" t="s">
        <v>238</v>
      </c>
      <c r="IXX1238" s="253" t="s">
        <v>25</v>
      </c>
      <c r="IXY1238" s="197">
        <v>7</v>
      </c>
      <c r="IXZ1238" s="197">
        <v>2</v>
      </c>
      <c r="IYA1238" s="198" t="s">
        <v>236</v>
      </c>
      <c r="IYB1238" s="199">
        <v>0</v>
      </c>
      <c r="IYC1238" s="199"/>
      <c r="IYD1238" s="254">
        <f t="shared" si="231"/>
        <v>448.774</v>
      </c>
      <c r="IYE1238" s="236" t="s">
        <v>238</v>
      </c>
      <c r="IYF1238" s="253" t="s">
        <v>25</v>
      </c>
      <c r="IYG1238" s="197">
        <v>7</v>
      </c>
      <c r="IYH1238" s="197">
        <v>2</v>
      </c>
      <c r="IYI1238" s="198" t="s">
        <v>236</v>
      </c>
      <c r="IYJ1238" s="199">
        <v>0</v>
      </c>
      <c r="IYK1238" s="199"/>
      <c r="IYL1238" s="254">
        <f t="shared" ref="IYL1238:JAP1238" si="232">IYL1239</f>
        <v>448.774</v>
      </c>
      <c r="IYM1238" s="236" t="s">
        <v>238</v>
      </c>
      <c r="IYN1238" s="253" t="s">
        <v>25</v>
      </c>
      <c r="IYO1238" s="197">
        <v>7</v>
      </c>
      <c r="IYP1238" s="197">
        <v>2</v>
      </c>
      <c r="IYQ1238" s="198" t="s">
        <v>236</v>
      </c>
      <c r="IYR1238" s="199">
        <v>0</v>
      </c>
      <c r="IYS1238" s="199"/>
      <c r="IYT1238" s="254">
        <f t="shared" si="232"/>
        <v>448.774</v>
      </c>
      <c r="IYU1238" s="236" t="s">
        <v>238</v>
      </c>
      <c r="IYV1238" s="253" t="s">
        <v>25</v>
      </c>
      <c r="IYW1238" s="197">
        <v>7</v>
      </c>
      <c r="IYX1238" s="197">
        <v>2</v>
      </c>
      <c r="IYY1238" s="198" t="s">
        <v>236</v>
      </c>
      <c r="IYZ1238" s="199">
        <v>0</v>
      </c>
      <c r="IZA1238" s="199"/>
      <c r="IZB1238" s="254">
        <f t="shared" si="232"/>
        <v>448.774</v>
      </c>
      <c r="IZC1238" s="236" t="s">
        <v>238</v>
      </c>
      <c r="IZD1238" s="253" t="s">
        <v>25</v>
      </c>
      <c r="IZE1238" s="197">
        <v>7</v>
      </c>
      <c r="IZF1238" s="197">
        <v>2</v>
      </c>
      <c r="IZG1238" s="198" t="s">
        <v>236</v>
      </c>
      <c r="IZH1238" s="199">
        <v>0</v>
      </c>
      <c r="IZI1238" s="199"/>
      <c r="IZJ1238" s="254">
        <f t="shared" si="232"/>
        <v>448.774</v>
      </c>
      <c r="IZK1238" s="236" t="s">
        <v>238</v>
      </c>
      <c r="IZL1238" s="253" t="s">
        <v>25</v>
      </c>
      <c r="IZM1238" s="197">
        <v>7</v>
      </c>
      <c r="IZN1238" s="197">
        <v>2</v>
      </c>
      <c r="IZO1238" s="198" t="s">
        <v>236</v>
      </c>
      <c r="IZP1238" s="199">
        <v>0</v>
      </c>
      <c r="IZQ1238" s="199"/>
      <c r="IZR1238" s="254">
        <f t="shared" si="232"/>
        <v>448.774</v>
      </c>
      <c r="IZS1238" s="236" t="s">
        <v>238</v>
      </c>
      <c r="IZT1238" s="253" t="s">
        <v>25</v>
      </c>
      <c r="IZU1238" s="197">
        <v>7</v>
      </c>
      <c r="IZV1238" s="197">
        <v>2</v>
      </c>
      <c r="IZW1238" s="198" t="s">
        <v>236</v>
      </c>
      <c r="IZX1238" s="199">
        <v>0</v>
      </c>
      <c r="IZY1238" s="199"/>
      <c r="IZZ1238" s="254">
        <f t="shared" si="232"/>
        <v>448.774</v>
      </c>
      <c r="JAA1238" s="236" t="s">
        <v>238</v>
      </c>
      <c r="JAB1238" s="253" t="s">
        <v>25</v>
      </c>
      <c r="JAC1238" s="197">
        <v>7</v>
      </c>
      <c r="JAD1238" s="197">
        <v>2</v>
      </c>
      <c r="JAE1238" s="198" t="s">
        <v>236</v>
      </c>
      <c r="JAF1238" s="199">
        <v>0</v>
      </c>
      <c r="JAG1238" s="199"/>
      <c r="JAH1238" s="254">
        <f t="shared" si="232"/>
        <v>448.774</v>
      </c>
      <c r="JAI1238" s="236" t="s">
        <v>238</v>
      </c>
      <c r="JAJ1238" s="253" t="s">
        <v>25</v>
      </c>
      <c r="JAK1238" s="197">
        <v>7</v>
      </c>
      <c r="JAL1238" s="197">
        <v>2</v>
      </c>
      <c r="JAM1238" s="198" t="s">
        <v>236</v>
      </c>
      <c r="JAN1238" s="199">
        <v>0</v>
      </c>
      <c r="JAO1238" s="199"/>
      <c r="JAP1238" s="254">
        <f t="shared" si="232"/>
        <v>448.774</v>
      </c>
      <c r="JAQ1238" s="236" t="s">
        <v>238</v>
      </c>
      <c r="JAR1238" s="253" t="s">
        <v>25</v>
      </c>
      <c r="JAS1238" s="197">
        <v>7</v>
      </c>
      <c r="JAT1238" s="197">
        <v>2</v>
      </c>
      <c r="JAU1238" s="198" t="s">
        <v>236</v>
      </c>
      <c r="JAV1238" s="199">
        <v>0</v>
      </c>
      <c r="JAW1238" s="199"/>
      <c r="JAX1238" s="254">
        <f t="shared" ref="JAX1238:JDB1238" si="233">JAX1239</f>
        <v>448.774</v>
      </c>
      <c r="JAY1238" s="236" t="s">
        <v>238</v>
      </c>
      <c r="JAZ1238" s="253" t="s">
        <v>25</v>
      </c>
      <c r="JBA1238" s="197">
        <v>7</v>
      </c>
      <c r="JBB1238" s="197">
        <v>2</v>
      </c>
      <c r="JBC1238" s="198" t="s">
        <v>236</v>
      </c>
      <c r="JBD1238" s="199">
        <v>0</v>
      </c>
      <c r="JBE1238" s="199"/>
      <c r="JBF1238" s="254">
        <f t="shared" si="233"/>
        <v>448.774</v>
      </c>
      <c r="JBG1238" s="236" t="s">
        <v>238</v>
      </c>
      <c r="JBH1238" s="253" t="s">
        <v>25</v>
      </c>
      <c r="JBI1238" s="197">
        <v>7</v>
      </c>
      <c r="JBJ1238" s="197">
        <v>2</v>
      </c>
      <c r="JBK1238" s="198" t="s">
        <v>236</v>
      </c>
      <c r="JBL1238" s="199">
        <v>0</v>
      </c>
      <c r="JBM1238" s="199"/>
      <c r="JBN1238" s="254">
        <f t="shared" si="233"/>
        <v>448.774</v>
      </c>
      <c r="JBO1238" s="236" t="s">
        <v>238</v>
      </c>
      <c r="JBP1238" s="253" t="s">
        <v>25</v>
      </c>
      <c r="JBQ1238" s="197">
        <v>7</v>
      </c>
      <c r="JBR1238" s="197">
        <v>2</v>
      </c>
      <c r="JBS1238" s="198" t="s">
        <v>236</v>
      </c>
      <c r="JBT1238" s="199">
        <v>0</v>
      </c>
      <c r="JBU1238" s="199"/>
      <c r="JBV1238" s="254">
        <f t="shared" si="233"/>
        <v>448.774</v>
      </c>
      <c r="JBW1238" s="236" t="s">
        <v>238</v>
      </c>
      <c r="JBX1238" s="253" t="s">
        <v>25</v>
      </c>
      <c r="JBY1238" s="197">
        <v>7</v>
      </c>
      <c r="JBZ1238" s="197">
        <v>2</v>
      </c>
      <c r="JCA1238" s="198" t="s">
        <v>236</v>
      </c>
      <c r="JCB1238" s="199">
        <v>0</v>
      </c>
      <c r="JCC1238" s="199"/>
      <c r="JCD1238" s="254">
        <f t="shared" si="233"/>
        <v>448.774</v>
      </c>
      <c r="JCE1238" s="236" t="s">
        <v>238</v>
      </c>
      <c r="JCF1238" s="253" t="s">
        <v>25</v>
      </c>
      <c r="JCG1238" s="197">
        <v>7</v>
      </c>
      <c r="JCH1238" s="197">
        <v>2</v>
      </c>
      <c r="JCI1238" s="198" t="s">
        <v>236</v>
      </c>
      <c r="JCJ1238" s="199">
        <v>0</v>
      </c>
      <c r="JCK1238" s="199"/>
      <c r="JCL1238" s="254">
        <f t="shared" si="233"/>
        <v>448.774</v>
      </c>
      <c r="JCM1238" s="236" t="s">
        <v>238</v>
      </c>
      <c r="JCN1238" s="253" t="s">
        <v>25</v>
      </c>
      <c r="JCO1238" s="197">
        <v>7</v>
      </c>
      <c r="JCP1238" s="197">
        <v>2</v>
      </c>
      <c r="JCQ1238" s="198" t="s">
        <v>236</v>
      </c>
      <c r="JCR1238" s="199">
        <v>0</v>
      </c>
      <c r="JCS1238" s="199"/>
      <c r="JCT1238" s="254">
        <f t="shared" si="233"/>
        <v>448.774</v>
      </c>
      <c r="JCU1238" s="236" t="s">
        <v>238</v>
      </c>
      <c r="JCV1238" s="253" t="s">
        <v>25</v>
      </c>
      <c r="JCW1238" s="197">
        <v>7</v>
      </c>
      <c r="JCX1238" s="197">
        <v>2</v>
      </c>
      <c r="JCY1238" s="198" t="s">
        <v>236</v>
      </c>
      <c r="JCZ1238" s="199">
        <v>0</v>
      </c>
      <c r="JDA1238" s="199"/>
      <c r="JDB1238" s="254">
        <f t="shared" si="233"/>
        <v>448.774</v>
      </c>
      <c r="JDC1238" s="236" t="s">
        <v>238</v>
      </c>
      <c r="JDD1238" s="253" t="s">
        <v>25</v>
      </c>
      <c r="JDE1238" s="197">
        <v>7</v>
      </c>
      <c r="JDF1238" s="197">
        <v>2</v>
      </c>
      <c r="JDG1238" s="198" t="s">
        <v>236</v>
      </c>
      <c r="JDH1238" s="199">
        <v>0</v>
      </c>
      <c r="JDI1238" s="199"/>
      <c r="JDJ1238" s="254">
        <f t="shared" ref="JDJ1238:JFN1238" si="234">JDJ1239</f>
        <v>448.774</v>
      </c>
      <c r="JDK1238" s="236" t="s">
        <v>238</v>
      </c>
      <c r="JDL1238" s="253" t="s">
        <v>25</v>
      </c>
      <c r="JDM1238" s="197">
        <v>7</v>
      </c>
      <c r="JDN1238" s="197">
        <v>2</v>
      </c>
      <c r="JDO1238" s="198" t="s">
        <v>236</v>
      </c>
      <c r="JDP1238" s="199">
        <v>0</v>
      </c>
      <c r="JDQ1238" s="199"/>
      <c r="JDR1238" s="254">
        <f t="shared" si="234"/>
        <v>448.774</v>
      </c>
      <c r="JDS1238" s="236" t="s">
        <v>238</v>
      </c>
      <c r="JDT1238" s="253" t="s">
        <v>25</v>
      </c>
      <c r="JDU1238" s="197">
        <v>7</v>
      </c>
      <c r="JDV1238" s="197">
        <v>2</v>
      </c>
      <c r="JDW1238" s="198" t="s">
        <v>236</v>
      </c>
      <c r="JDX1238" s="199">
        <v>0</v>
      </c>
      <c r="JDY1238" s="199"/>
      <c r="JDZ1238" s="254">
        <f t="shared" si="234"/>
        <v>448.774</v>
      </c>
      <c r="JEA1238" s="236" t="s">
        <v>238</v>
      </c>
      <c r="JEB1238" s="253" t="s">
        <v>25</v>
      </c>
      <c r="JEC1238" s="197">
        <v>7</v>
      </c>
      <c r="JED1238" s="197">
        <v>2</v>
      </c>
      <c r="JEE1238" s="198" t="s">
        <v>236</v>
      </c>
      <c r="JEF1238" s="199">
        <v>0</v>
      </c>
      <c r="JEG1238" s="199"/>
      <c r="JEH1238" s="254">
        <f t="shared" si="234"/>
        <v>448.774</v>
      </c>
      <c r="JEI1238" s="236" t="s">
        <v>238</v>
      </c>
      <c r="JEJ1238" s="253" t="s">
        <v>25</v>
      </c>
      <c r="JEK1238" s="197">
        <v>7</v>
      </c>
      <c r="JEL1238" s="197">
        <v>2</v>
      </c>
      <c r="JEM1238" s="198" t="s">
        <v>236</v>
      </c>
      <c r="JEN1238" s="199">
        <v>0</v>
      </c>
      <c r="JEO1238" s="199"/>
      <c r="JEP1238" s="254">
        <f t="shared" si="234"/>
        <v>448.774</v>
      </c>
      <c r="JEQ1238" s="236" t="s">
        <v>238</v>
      </c>
      <c r="JER1238" s="253" t="s">
        <v>25</v>
      </c>
      <c r="JES1238" s="197">
        <v>7</v>
      </c>
      <c r="JET1238" s="197">
        <v>2</v>
      </c>
      <c r="JEU1238" s="198" t="s">
        <v>236</v>
      </c>
      <c r="JEV1238" s="199">
        <v>0</v>
      </c>
      <c r="JEW1238" s="199"/>
      <c r="JEX1238" s="254">
        <f t="shared" si="234"/>
        <v>448.774</v>
      </c>
      <c r="JEY1238" s="236" t="s">
        <v>238</v>
      </c>
      <c r="JEZ1238" s="253" t="s">
        <v>25</v>
      </c>
      <c r="JFA1238" s="197">
        <v>7</v>
      </c>
      <c r="JFB1238" s="197">
        <v>2</v>
      </c>
      <c r="JFC1238" s="198" t="s">
        <v>236</v>
      </c>
      <c r="JFD1238" s="199">
        <v>0</v>
      </c>
      <c r="JFE1238" s="199"/>
      <c r="JFF1238" s="254">
        <f t="shared" si="234"/>
        <v>448.774</v>
      </c>
      <c r="JFG1238" s="236" t="s">
        <v>238</v>
      </c>
      <c r="JFH1238" s="253" t="s">
        <v>25</v>
      </c>
      <c r="JFI1238" s="197">
        <v>7</v>
      </c>
      <c r="JFJ1238" s="197">
        <v>2</v>
      </c>
      <c r="JFK1238" s="198" t="s">
        <v>236</v>
      </c>
      <c r="JFL1238" s="199">
        <v>0</v>
      </c>
      <c r="JFM1238" s="199"/>
      <c r="JFN1238" s="254">
        <f t="shared" si="234"/>
        <v>448.774</v>
      </c>
      <c r="JFO1238" s="236" t="s">
        <v>238</v>
      </c>
      <c r="JFP1238" s="253" t="s">
        <v>25</v>
      </c>
      <c r="JFQ1238" s="197">
        <v>7</v>
      </c>
      <c r="JFR1238" s="197">
        <v>2</v>
      </c>
      <c r="JFS1238" s="198" t="s">
        <v>236</v>
      </c>
      <c r="JFT1238" s="199">
        <v>0</v>
      </c>
      <c r="JFU1238" s="199"/>
      <c r="JFV1238" s="254">
        <f t="shared" ref="JFV1238:JHZ1238" si="235">JFV1239</f>
        <v>448.774</v>
      </c>
      <c r="JFW1238" s="236" t="s">
        <v>238</v>
      </c>
      <c r="JFX1238" s="253" t="s">
        <v>25</v>
      </c>
      <c r="JFY1238" s="197">
        <v>7</v>
      </c>
      <c r="JFZ1238" s="197">
        <v>2</v>
      </c>
      <c r="JGA1238" s="198" t="s">
        <v>236</v>
      </c>
      <c r="JGB1238" s="199">
        <v>0</v>
      </c>
      <c r="JGC1238" s="199"/>
      <c r="JGD1238" s="254">
        <f t="shared" si="235"/>
        <v>448.774</v>
      </c>
      <c r="JGE1238" s="236" t="s">
        <v>238</v>
      </c>
      <c r="JGF1238" s="253" t="s">
        <v>25</v>
      </c>
      <c r="JGG1238" s="197">
        <v>7</v>
      </c>
      <c r="JGH1238" s="197">
        <v>2</v>
      </c>
      <c r="JGI1238" s="198" t="s">
        <v>236</v>
      </c>
      <c r="JGJ1238" s="199">
        <v>0</v>
      </c>
      <c r="JGK1238" s="199"/>
      <c r="JGL1238" s="254">
        <f t="shared" si="235"/>
        <v>448.774</v>
      </c>
      <c r="JGM1238" s="236" t="s">
        <v>238</v>
      </c>
      <c r="JGN1238" s="253" t="s">
        <v>25</v>
      </c>
      <c r="JGO1238" s="197">
        <v>7</v>
      </c>
      <c r="JGP1238" s="197">
        <v>2</v>
      </c>
      <c r="JGQ1238" s="198" t="s">
        <v>236</v>
      </c>
      <c r="JGR1238" s="199">
        <v>0</v>
      </c>
      <c r="JGS1238" s="199"/>
      <c r="JGT1238" s="254">
        <f t="shared" si="235"/>
        <v>448.774</v>
      </c>
      <c r="JGU1238" s="236" t="s">
        <v>238</v>
      </c>
      <c r="JGV1238" s="253" t="s">
        <v>25</v>
      </c>
      <c r="JGW1238" s="197">
        <v>7</v>
      </c>
      <c r="JGX1238" s="197">
        <v>2</v>
      </c>
      <c r="JGY1238" s="198" t="s">
        <v>236</v>
      </c>
      <c r="JGZ1238" s="199">
        <v>0</v>
      </c>
      <c r="JHA1238" s="199"/>
      <c r="JHB1238" s="254">
        <f t="shared" si="235"/>
        <v>448.774</v>
      </c>
      <c r="JHC1238" s="236" t="s">
        <v>238</v>
      </c>
      <c r="JHD1238" s="253" t="s">
        <v>25</v>
      </c>
      <c r="JHE1238" s="197">
        <v>7</v>
      </c>
      <c r="JHF1238" s="197">
        <v>2</v>
      </c>
      <c r="JHG1238" s="198" t="s">
        <v>236</v>
      </c>
      <c r="JHH1238" s="199">
        <v>0</v>
      </c>
      <c r="JHI1238" s="199"/>
      <c r="JHJ1238" s="254">
        <f t="shared" si="235"/>
        <v>448.774</v>
      </c>
      <c r="JHK1238" s="236" t="s">
        <v>238</v>
      </c>
      <c r="JHL1238" s="253" t="s">
        <v>25</v>
      </c>
      <c r="JHM1238" s="197">
        <v>7</v>
      </c>
      <c r="JHN1238" s="197">
        <v>2</v>
      </c>
      <c r="JHO1238" s="198" t="s">
        <v>236</v>
      </c>
      <c r="JHP1238" s="199">
        <v>0</v>
      </c>
      <c r="JHQ1238" s="199"/>
      <c r="JHR1238" s="254">
        <f t="shared" si="235"/>
        <v>448.774</v>
      </c>
      <c r="JHS1238" s="236" t="s">
        <v>238</v>
      </c>
      <c r="JHT1238" s="253" t="s">
        <v>25</v>
      </c>
      <c r="JHU1238" s="197">
        <v>7</v>
      </c>
      <c r="JHV1238" s="197">
        <v>2</v>
      </c>
      <c r="JHW1238" s="198" t="s">
        <v>236</v>
      </c>
      <c r="JHX1238" s="199">
        <v>0</v>
      </c>
      <c r="JHY1238" s="199"/>
      <c r="JHZ1238" s="254">
        <f t="shared" si="235"/>
        <v>448.774</v>
      </c>
      <c r="JIA1238" s="236" t="s">
        <v>238</v>
      </c>
      <c r="JIB1238" s="253" t="s">
        <v>25</v>
      </c>
      <c r="JIC1238" s="197">
        <v>7</v>
      </c>
      <c r="JID1238" s="197">
        <v>2</v>
      </c>
      <c r="JIE1238" s="198" t="s">
        <v>236</v>
      </c>
      <c r="JIF1238" s="199">
        <v>0</v>
      </c>
      <c r="JIG1238" s="199"/>
      <c r="JIH1238" s="254">
        <f t="shared" ref="JIH1238:JKL1238" si="236">JIH1239</f>
        <v>448.774</v>
      </c>
      <c r="JII1238" s="236" t="s">
        <v>238</v>
      </c>
      <c r="JIJ1238" s="253" t="s">
        <v>25</v>
      </c>
      <c r="JIK1238" s="197">
        <v>7</v>
      </c>
      <c r="JIL1238" s="197">
        <v>2</v>
      </c>
      <c r="JIM1238" s="198" t="s">
        <v>236</v>
      </c>
      <c r="JIN1238" s="199">
        <v>0</v>
      </c>
      <c r="JIO1238" s="199"/>
      <c r="JIP1238" s="254">
        <f t="shared" si="236"/>
        <v>448.774</v>
      </c>
      <c r="JIQ1238" s="236" t="s">
        <v>238</v>
      </c>
      <c r="JIR1238" s="253" t="s">
        <v>25</v>
      </c>
      <c r="JIS1238" s="197">
        <v>7</v>
      </c>
      <c r="JIT1238" s="197">
        <v>2</v>
      </c>
      <c r="JIU1238" s="198" t="s">
        <v>236</v>
      </c>
      <c r="JIV1238" s="199">
        <v>0</v>
      </c>
      <c r="JIW1238" s="199"/>
      <c r="JIX1238" s="254">
        <f t="shared" si="236"/>
        <v>448.774</v>
      </c>
      <c r="JIY1238" s="236" t="s">
        <v>238</v>
      </c>
      <c r="JIZ1238" s="253" t="s">
        <v>25</v>
      </c>
      <c r="JJA1238" s="197">
        <v>7</v>
      </c>
      <c r="JJB1238" s="197">
        <v>2</v>
      </c>
      <c r="JJC1238" s="198" t="s">
        <v>236</v>
      </c>
      <c r="JJD1238" s="199">
        <v>0</v>
      </c>
      <c r="JJE1238" s="199"/>
      <c r="JJF1238" s="254">
        <f t="shared" si="236"/>
        <v>448.774</v>
      </c>
      <c r="JJG1238" s="236" t="s">
        <v>238</v>
      </c>
      <c r="JJH1238" s="253" t="s">
        <v>25</v>
      </c>
      <c r="JJI1238" s="197">
        <v>7</v>
      </c>
      <c r="JJJ1238" s="197">
        <v>2</v>
      </c>
      <c r="JJK1238" s="198" t="s">
        <v>236</v>
      </c>
      <c r="JJL1238" s="199">
        <v>0</v>
      </c>
      <c r="JJM1238" s="199"/>
      <c r="JJN1238" s="254">
        <f t="shared" si="236"/>
        <v>448.774</v>
      </c>
      <c r="JJO1238" s="236" t="s">
        <v>238</v>
      </c>
      <c r="JJP1238" s="253" t="s">
        <v>25</v>
      </c>
      <c r="JJQ1238" s="197">
        <v>7</v>
      </c>
      <c r="JJR1238" s="197">
        <v>2</v>
      </c>
      <c r="JJS1238" s="198" t="s">
        <v>236</v>
      </c>
      <c r="JJT1238" s="199">
        <v>0</v>
      </c>
      <c r="JJU1238" s="199"/>
      <c r="JJV1238" s="254">
        <f t="shared" si="236"/>
        <v>448.774</v>
      </c>
      <c r="JJW1238" s="236" t="s">
        <v>238</v>
      </c>
      <c r="JJX1238" s="253" t="s">
        <v>25</v>
      </c>
      <c r="JJY1238" s="197">
        <v>7</v>
      </c>
      <c r="JJZ1238" s="197">
        <v>2</v>
      </c>
      <c r="JKA1238" s="198" t="s">
        <v>236</v>
      </c>
      <c r="JKB1238" s="199">
        <v>0</v>
      </c>
      <c r="JKC1238" s="199"/>
      <c r="JKD1238" s="254">
        <f t="shared" si="236"/>
        <v>448.774</v>
      </c>
      <c r="JKE1238" s="236" t="s">
        <v>238</v>
      </c>
      <c r="JKF1238" s="253" t="s">
        <v>25</v>
      </c>
      <c r="JKG1238" s="197">
        <v>7</v>
      </c>
      <c r="JKH1238" s="197">
        <v>2</v>
      </c>
      <c r="JKI1238" s="198" t="s">
        <v>236</v>
      </c>
      <c r="JKJ1238" s="199">
        <v>0</v>
      </c>
      <c r="JKK1238" s="199"/>
      <c r="JKL1238" s="254">
        <f t="shared" si="236"/>
        <v>448.774</v>
      </c>
      <c r="JKM1238" s="236" t="s">
        <v>238</v>
      </c>
      <c r="JKN1238" s="253" t="s">
        <v>25</v>
      </c>
      <c r="JKO1238" s="197">
        <v>7</v>
      </c>
      <c r="JKP1238" s="197">
        <v>2</v>
      </c>
      <c r="JKQ1238" s="198" t="s">
        <v>236</v>
      </c>
      <c r="JKR1238" s="199">
        <v>0</v>
      </c>
      <c r="JKS1238" s="199"/>
      <c r="JKT1238" s="254">
        <f t="shared" ref="JKT1238:JMX1238" si="237">JKT1239</f>
        <v>448.774</v>
      </c>
      <c r="JKU1238" s="236" t="s">
        <v>238</v>
      </c>
      <c r="JKV1238" s="253" t="s">
        <v>25</v>
      </c>
      <c r="JKW1238" s="197">
        <v>7</v>
      </c>
      <c r="JKX1238" s="197">
        <v>2</v>
      </c>
      <c r="JKY1238" s="198" t="s">
        <v>236</v>
      </c>
      <c r="JKZ1238" s="199">
        <v>0</v>
      </c>
      <c r="JLA1238" s="199"/>
      <c r="JLB1238" s="254">
        <f t="shared" si="237"/>
        <v>448.774</v>
      </c>
      <c r="JLC1238" s="236" t="s">
        <v>238</v>
      </c>
      <c r="JLD1238" s="253" t="s">
        <v>25</v>
      </c>
      <c r="JLE1238" s="197">
        <v>7</v>
      </c>
      <c r="JLF1238" s="197">
        <v>2</v>
      </c>
      <c r="JLG1238" s="198" t="s">
        <v>236</v>
      </c>
      <c r="JLH1238" s="199">
        <v>0</v>
      </c>
      <c r="JLI1238" s="199"/>
      <c r="JLJ1238" s="254">
        <f t="shared" si="237"/>
        <v>448.774</v>
      </c>
      <c r="JLK1238" s="236" t="s">
        <v>238</v>
      </c>
      <c r="JLL1238" s="253" t="s">
        <v>25</v>
      </c>
      <c r="JLM1238" s="197">
        <v>7</v>
      </c>
      <c r="JLN1238" s="197">
        <v>2</v>
      </c>
      <c r="JLO1238" s="198" t="s">
        <v>236</v>
      </c>
      <c r="JLP1238" s="199">
        <v>0</v>
      </c>
      <c r="JLQ1238" s="199"/>
      <c r="JLR1238" s="254">
        <f t="shared" si="237"/>
        <v>448.774</v>
      </c>
      <c r="JLS1238" s="236" t="s">
        <v>238</v>
      </c>
      <c r="JLT1238" s="253" t="s">
        <v>25</v>
      </c>
      <c r="JLU1238" s="197">
        <v>7</v>
      </c>
      <c r="JLV1238" s="197">
        <v>2</v>
      </c>
      <c r="JLW1238" s="198" t="s">
        <v>236</v>
      </c>
      <c r="JLX1238" s="199">
        <v>0</v>
      </c>
      <c r="JLY1238" s="199"/>
      <c r="JLZ1238" s="254">
        <f t="shared" si="237"/>
        <v>448.774</v>
      </c>
      <c r="JMA1238" s="236" t="s">
        <v>238</v>
      </c>
      <c r="JMB1238" s="253" t="s">
        <v>25</v>
      </c>
      <c r="JMC1238" s="197">
        <v>7</v>
      </c>
      <c r="JMD1238" s="197">
        <v>2</v>
      </c>
      <c r="JME1238" s="198" t="s">
        <v>236</v>
      </c>
      <c r="JMF1238" s="199">
        <v>0</v>
      </c>
      <c r="JMG1238" s="199"/>
      <c r="JMH1238" s="254">
        <f t="shared" si="237"/>
        <v>448.774</v>
      </c>
      <c r="JMI1238" s="236" t="s">
        <v>238</v>
      </c>
      <c r="JMJ1238" s="253" t="s">
        <v>25</v>
      </c>
      <c r="JMK1238" s="197">
        <v>7</v>
      </c>
      <c r="JML1238" s="197">
        <v>2</v>
      </c>
      <c r="JMM1238" s="198" t="s">
        <v>236</v>
      </c>
      <c r="JMN1238" s="199">
        <v>0</v>
      </c>
      <c r="JMO1238" s="199"/>
      <c r="JMP1238" s="254">
        <f t="shared" si="237"/>
        <v>448.774</v>
      </c>
      <c r="JMQ1238" s="236" t="s">
        <v>238</v>
      </c>
      <c r="JMR1238" s="253" t="s">
        <v>25</v>
      </c>
      <c r="JMS1238" s="197">
        <v>7</v>
      </c>
      <c r="JMT1238" s="197">
        <v>2</v>
      </c>
      <c r="JMU1238" s="198" t="s">
        <v>236</v>
      </c>
      <c r="JMV1238" s="199">
        <v>0</v>
      </c>
      <c r="JMW1238" s="199"/>
      <c r="JMX1238" s="254">
        <f t="shared" si="237"/>
        <v>448.774</v>
      </c>
      <c r="JMY1238" s="236" t="s">
        <v>238</v>
      </c>
      <c r="JMZ1238" s="253" t="s">
        <v>25</v>
      </c>
      <c r="JNA1238" s="197">
        <v>7</v>
      </c>
      <c r="JNB1238" s="197">
        <v>2</v>
      </c>
      <c r="JNC1238" s="198" t="s">
        <v>236</v>
      </c>
      <c r="JND1238" s="199">
        <v>0</v>
      </c>
      <c r="JNE1238" s="199"/>
      <c r="JNF1238" s="254">
        <f t="shared" ref="JNF1238:JPJ1238" si="238">JNF1239</f>
        <v>448.774</v>
      </c>
      <c r="JNG1238" s="236" t="s">
        <v>238</v>
      </c>
      <c r="JNH1238" s="253" t="s">
        <v>25</v>
      </c>
      <c r="JNI1238" s="197">
        <v>7</v>
      </c>
      <c r="JNJ1238" s="197">
        <v>2</v>
      </c>
      <c r="JNK1238" s="198" t="s">
        <v>236</v>
      </c>
      <c r="JNL1238" s="199">
        <v>0</v>
      </c>
      <c r="JNM1238" s="199"/>
      <c r="JNN1238" s="254">
        <f t="shared" si="238"/>
        <v>448.774</v>
      </c>
      <c r="JNO1238" s="236" t="s">
        <v>238</v>
      </c>
      <c r="JNP1238" s="253" t="s">
        <v>25</v>
      </c>
      <c r="JNQ1238" s="197">
        <v>7</v>
      </c>
      <c r="JNR1238" s="197">
        <v>2</v>
      </c>
      <c r="JNS1238" s="198" t="s">
        <v>236</v>
      </c>
      <c r="JNT1238" s="199">
        <v>0</v>
      </c>
      <c r="JNU1238" s="199"/>
      <c r="JNV1238" s="254">
        <f t="shared" si="238"/>
        <v>448.774</v>
      </c>
      <c r="JNW1238" s="236" t="s">
        <v>238</v>
      </c>
      <c r="JNX1238" s="253" t="s">
        <v>25</v>
      </c>
      <c r="JNY1238" s="197">
        <v>7</v>
      </c>
      <c r="JNZ1238" s="197">
        <v>2</v>
      </c>
      <c r="JOA1238" s="198" t="s">
        <v>236</v>
      </c>
      <c r="JOB1238" s="199">
        <v>0</v>
      </c>
      <c r="JOC1238" s="199"/>
      <c r="JOD1238" s="254">
        <f t="shared" si="238"/>
        <v>448.774</v>
      </c>
      <c r="JOE1238" s="236" t="s">
        <v>238</v>
      </c>
      <c r="JOF1238" s="253" t="s">
        <v>25</v>
      </c>
      <c r="JOG1238" s="197">
        <v>7</v>
      </c>
      <c r="JOH1238" s="197">
        <v>2</v>
      </c>
      <c r="JOI1238" s="198" t="s">
        <v>236</v>
      </c>
      <c r="JOJ1238" s="199">
        <v>0</v>
      </c>
      <c r="JOK1238" s="199"/>
      <c r="JOL1238" s="254">
        <f t="shared" si="238"/>
        <v>448.774</v>
      </c>
      <c r="JOM1238" s="236" t="s">
        <v>238</v>
      </c>
      <c r="JON1238" s="253" t="s">
        <v>25</v>
      </c>
      <c r="JOO1238" s="197">
        <v>7</v>
      </c>
      <c r="JOP1238" s="197">
        <v>2</v>
      </c>
      <c r="JOQ1238" s="198" t="s">
        <v>236</v>
      </c>
      <c r="JOR1238" s="199">
        <v>0</v>
      </c>
      <c r="JOS1238" s="199"/>
      <c r="JOT1238" s="254">
        <f t="shared" si="238"/>
        <v>448.774</v>
      </c>
      <c r="JOU1238" s="236" t="s">
        <v>238</v>
      </c>
      <c r="JOV1238" s="253" t="s">
        <v>25</v>
      </c>
      <c r="JOW1238" s="197">
        <v>7</v>
      </c>
      <c r="JOX1238" s="197">
        <v>2</v>
      </c>
      <c r="JOY1238" s="198" t="s">
        <v>236</v>
      </c>
      <c r="JOZ1238" s="199">
        <v>0</v>
      </c>
      <c r="JPA1238" s="199"/>
      <c r="JPB1238" s="254">
        <f t="shared" si="238"/>
        <v>448.774</v>
      </c>
      <c r="JPC1238" s="236" t="s">
        <v>238</v>
      </c>
      <c r="JPD1238" s="253" t="s">
        <v>25</v>
      </c>
      <c r="JPE1238" s="197">
        <v>7</v>
      </c>
      <c r="JPF1238" s="197">
        <v>2</v>
      </c>
      <c r="JPG1238" s="198" t="s">
        <v>236</v>
      </c>
      <c r="JPH1238" s="199">
        <v>0</v>
      </c>
      <c r="JPI1238" s="199"/>
      <c r="JPJ1238" s="254">
        <f t="shared" si="238"/>
        <v>448.774</v>
      </c>
      <c r="JPK1238" s="236" t="s">
        <v>238</v>
      </c>
      <c r="JPL1238" s="253" t="s">
        <v>25</v>
      </c>
      <c r="JPM1238" s="197">
        <v>7</v>
      </c>
      <c r="JPN1238" s="197">
        <v>2</v>
      </c>
      <c r="JPO1238" s="198" t="s">
        <v>236</v>
      </c>
      <c r="JPP1238" s="199">
        <v>0</v>
      </c>
      <c r="JPQ1238" s="199"/>
      <c r="JPR1238" s="254">
        <f t="shared" ref="JPR1238:JRV1238" si="239">JPR1239</f>
        <v>448.774</v>
      </c>
      <c r="JPS1238" s="236" t="s">
        <v>238</v>
      </c>
      <c r="JPT1238" s="253" t="s">
        <v>25</v>
      </c>
      <c r="JPU1238" s="197">
        <v>7</v>
      </c>
      <c r="JPV1238" s="197">
        <v>2</v>
      </c>
      <c r="JPW1238" s="198" t="s">
        <v>236</v>
      </c>
      <c r="JPX1238" s="199">
        <v>0</v>
      </c>
      <c r="JPY1238" s="199"/>
      <c r="JPZ1238" s="254">
        <f t="shared" si="239"/>
        <v>448.774</v>
      </c>
      <c r="JQA1238" s="236" t="s">
        <v>238</v>
      </c>
      <c r="JQB1238" s="253" t="s">
        <v>25</v>
      </c>
      <c r="JQC1238" s="197">
        <v>7</v>
      </c>
      <c r="JQD1238" s="197">
        <v>2</v>
      </c>
      <c r="JQE1238" s="198" t="s">
        <v>236</v>
      </c>
      <c r="JQF1238" s="199">
        <v>0</v>
      </c>
      <c r="JQG1238" s="199"/>
      <c r="JQH1238" s="254">
        <f t="shared" si="239"/>
        <v>448.774</v>
      </c>
      <c r="JQI1238" s="236" t="s">
        <v>238</v>
      </c>
      <c r="JQJ1238" s="253" t="s">
        <v>25</v>
      </c>
      <c r="JQK1238" s="197">
        <v>7</v>
      </c>
      <c r="JQL1238" s="197">
        <v>2</v>
      </c>
      <c r="JQM1238" s="198" t="s">
        <v>236</v>
      </c>
      <c r="JQN1238" s="199">
        <v>0</v>
      </c>
      <c r="JQO1238" s="199"/>
      <c r="JQP1238" s="254">
        <f t="shared" si="239"/>
        <v>448.774</v>
      </c>
      <c r="JQQ1238" s="236" t="s">
        <v>238</v>
      </c>
      <c r="JQR1238" s="253" t="s">
        <v>25</v>
      </c>
      <c r="JQS1238" s="197">
        <v>7</v>
      </c>
      <c r="JQT1238" s="197">
        <v>2</v>
      </c>
      <c r="JQU1238" s="198" t="s">
        <v>236</v>
      </c>
      <c r="JQV1238" s="199">
        <v>0</v>
      </c>
      <c r="JQW1238" s="199"/>
      <c r="JQX1238" s="254">
        <f t="shared" si="239"/>
        <v>448.774</v>
      </c>
      <c r="JQY1238" s="236" t="s">
        <v>238</v>
      </c>
      <c r="JQZ1238" s="253" t="s">
        <v>25</v>
      </c>
      <c r="JRA1238" s="197">
        <v>7</v>
      </c>
      <c r="JRB1238" s="197">
        <v>2</v>
      </c>
      <c r="JRC1238" s="198" t="s">
        <v>236</v>
      </c>
      <c r="JRD1238" s="199">
        <v>0</v>
      </c>
      <c r="JRE1238" s="199"/>
      <c r="JRF1238" s="254">
        <f t="shared" si="239"/>
        <v>448.774</v>
      </c>
      <c r="JRG1238" s="236" t="s">
        <v>238</v>
      </c>
      <c r="JRH1238" s="253" t="s">
        <v>25</v>
      </c>
      <c r="JRI1238" s="197">
        <v>7</v>
      </c>
      <c r="JRJ1238" s="197">
        <v>2</v>
      </c>
      <c r="JRK1238" s="198" t="s">
        <v>236</v>
      </c>
      <c r="JRL1238" s="199">
        <v>0</v>
      </c>
      <c r="JRM1238" s="199"/>
      <c r="JRN1238" s="254">
        <f t="shared" si="239"/>
        <v>448.774</v>
      </c>
      <c r="JRO1238" s="236" t="s">
        <v>238</v>
      </c>
      <c r="JRP1238" s="253" t="s">
        <v>25</v>
      </c>
      <c r="JRQ1238" s="197">
        <v>7</v>
      </c>
      <c r="JRR1238" s="197">
        <v>2</v>
      </c>
      <c r="JRS1238" s="198" t="s">
        <v>236</v>
      </c>
      <c r="JRT1238" s="199">
        <v>0</v>
      </c>
      <c r="JRU1238" s="199"/>
      <c r="JRV1238" s="254">
        <f t="shared" si="239"/>
        <v>448.774</v>
      </c>
      <c r="JRW1238" s="236" t="s">
        <v>238</v>
      </c>
      <c r="JRX1238" s="253" t="s">
        <v>25</v>
      </c>
      <c r="JRY1238" s="197">
        <v>7</v>
      </c>
      <c r="JRZ1238" s="197">
        <v>2</v>
      </c>
      <c r="JSA1238" s="198" t="s">
        <v>236</v>
      </c>
      <c r="JSB1238" s="199">
        <v>0</v>
      </c>
      <c r="JSC1238" s="199"/>
      <c r="JSD1238" s="254">
        <f t="shared" ref="JSD1238:JUH1238" si="240">JSD1239</f>
        <v>448.774</v>
      </c>
      <c r="JSE1238" s="236" t="s">
        <v>238</v>
      </c>
      <c r="JSF1238" s="253" t="s">
        <v>25</v>
      </c>
      <c r="JSG1238" s="197">
        <v>7</v>
      </c>
      <c r="JSH1238" s="197">
        <v>2</v>
      </c>
      <c r="JSI1238" s="198" t="s">
        <v>236</v>
      </c>
      <c r="JSJ1238" s="199">
        <v>0</v>
      </c>
      <c r="JSK1238" s="199"/>
      <c r="JSL1238" s="254">
        <f t="shared" si="240"/>
        <v>448.774</v>
      </c>
      <c r="JSM1238" s="236" t="s">
        <v>238</v>
      </c>
      <c r="JSN1238" s="253" t="s">
        <v>25</v>
      </c>
      <c r="JSO1238" s="197">
        <v>7</v>
      </c>
      <c r="JSP1238" s="197">
        <v>2</v>
      </c>
      <c r="JSQ1238" s="198" t="s">
        <v>236</v>
      </c>
      <c r="JSR1238" s="199">
        <v>0</v>
      </c>
      <c r="JSS1238" s="199"/>
      <c r="JST1238" s="254">
        <f t="shared" si="240"/>
        <v>448.774</v>
      </c>
      <c r="JSU1238" s="236" t="s">
        <v>238</v>
      </c>
      <c r="JSV1238" s="253" t="s">
        <v>25</v>
      </c>
      <c r="JSW1238" s="197">
        <v>7</v>
      </c>
      <c r="JSX1238" s="197">
        <v>2</v>
      </c>
      <c r="JSY1238" s="198" t="s">
        <v>236</v>
      </c>
      <c r="JSZ1238" s="199">
        <v>0</v>
      </c>
      <c r="JTA1238" s="199"/>
      <c r="JTB1238" s="254">
        <f t="shared" si="240"/>
        <v>448.774</v>
      </c>
      <c r="JTC1238" s="236" t="s">
        <v>238</v>
      </c>
      <c r="JTD1238" s="253" t="s">
        <v>25</v>
      </c>
      <c r="JTE1238" s="197">
        <v>7</v>
      </c>
      <c r="JTF1238" s="197">
        <v>2</v>
      </c>
      <c r="JTG1238" s="198" t="s">
        <v>236</v>
      </c>
      <c r="JTH1238" s="199">
        <v>0</v>
      </c>
      <c r="JTI1238" s="199"/>
      <c r="JTJ1238" s="254">
        <f t="shared" si="240"/>
        <v>448.774</v>
      </c>
      <c r="JTK1238" s="236" t="s">
        <v>238</v>
      </c>
      <c r="JTL1238" s="253" t="s">
        <v>25</v>
      </c>
      <c r="JTM1238" s="197">
        <v>7</v>
      </c>
      <c r="JTN1238" s="197">
        <v>2</v>
      </c>
      <c r="JTO1238" s="198" t="s">
        <v>236</v>
      </c>
      <c r="JTP1238" s="199">
        <v>0</v>
      </c>
      <c r="JTQ1238" s="199"/>
      <c r="JTR1238" s="254">
        <f t="shared" si="240"/>
        <v>448.774</v>
      </c>
      <c r="JTS1238" s="236" t="s">
        <v>238</v>
      </c>
      <c r="JTT1238" s="253" t="s">
        <v>25</v>
      </c>
      <c r="JTU1238" s="197">
        <v>7</v>
      </c>
      <c r="JTV1238" s="197">
        <v>2</v>
      </c>
      <c r="JTW1238" s="198" t="s">
        <v>236</v>
      </c>
      <c r="JTX1238" s="199">
        <v>0</v>
      </c>
      <c r="JTY1238" s="199"/>
      <c r="JTZ1238" s="254">
        <f t="shared" si="240"/>
        <v>448.774</v>
      </c>
      <c r="JUA1238" s="236" t="s">
        <v>238</v>
      </c>
      <c r="JUB1238" s="253" t="s">
        <v>25</v>
      </c>
      <c r="JUC1238" s="197">
        <v>7</v>
      </c>
      <c r="JUD1238" s="197">
        <v>2</v>
      </c>
      <c r="JUE1238" s="198" t="s">
        <v>236</v>
      </c>
      <c r="JUF1238" s="199">
        <v>0</v>
      </c>
      <c r="JUG1238" s="199"/>
      <c r="JUH1238" s="254">
        <f t="shared" si="240"/>
        <v>448.774</v>
      </c>
      <c r="JUI1238" s="236" t="s">
        <v>238</v>
      </c>
      <c r="JUJ1238" s="253" t="s">
        <v>25</v>
      </c>
      <c r="JUK1238" s="197">
        <v>7</v>
      </c>
      <c r="JUL1238" s="197">
        <v>2</v>
      </c>
      <c r="JUM1238" s="198" t="s">
        <v>236</v>
      </c>
      <c r="JUN1238" s="199">
        <v>0</v>
      </c>
      <c r="JUO1238" s="199"/>
      <c r="JUP1238" s="254">
        <f t="shared" ref="JUP1238:JWT1238" si="241">JUP1239</f>
        <v>448.774</v>
      </c>
      <c r="JUQ1238" s="236" t="s">
        <v>238</v>
      </c>
      <c r="JUR1238" s="253" t="s">
        <v>25</v>
      </c>
      <c r="JUS1238" s="197">
        <v>7</v>
      </c>
      <c r="JUT1238" s="197">
        <v>2</v>
      </c>
      <c r="JUU1238" s="198" t="s">
        <v>236</v>
      </c>
      <c r="JUV1238" s="199">
        <v>0</v>
      </c>
      <c r="JUW1238" s="199"/>
      <c r="JUX1238" s="254">
        <f t="shared" si="241"/>
        <v>448.774</v>
      </c>
      <c r="JUY1238" s="236" t="s">
        <v>238</v>
      </c>
      <c r="JUZ1238" s="253" t="s">
        <v>25</v>
      </c>
      <c r="JVA1238" s="197">
        <v>7</v>
      </c>
      <c r="JVB1238" s="197">
        <v>2</v>
      </c>
      <c r="JVC1238" s="198" t="s">
        <v>236</v>
      </c>
      <c r="JVD1238" s="199">
        <v>0</v>
      </c>
      <c r="JVE1238" s="199"/>
      <c r="JVF1238" s="254">
        <f t="shared" si="241"/>
        <v>448.774</v>
      </c>
      <c r="JVG1238" s="236" t="s">
        <v>238</v>
      </c>
      <c r="JVH1238" s="253" t="s">
        <v>25</v>
      </c>
      <c r="JVI1238" s="197">
        <v>7</v>
      </c>
      <c r="JVJ1238" s="197">
        <v>2</v>
      </c>
      <c r="JVK1238" s="198" t="s">
        <v>236</v>
      </c>
      <c r="JVL1238" s="199">
        <v>0</v>
      </c>
      <c r="JVM1238" s="199"/>
      <c r="JVN1238" s="254">
        <f t="shared" si="241"/>
        <v>448.774</v>
      </c>
      <c r="JVO1238" s="236" t="s">
        <v>238</v>
      </c>
      <c r="JVP1238" s="253" t="s">
        <v>25</v>
      </c>
      <c r="JVQ1238" s="197">
        <v>7</v>
      </c>
      <c r="JVR1238" s="197">
        <v>2</v>
      </c>
      <c r="JVS1238" s="198" t="s">
        <v>236</v>
      </c>
      <c r="JVT1238" s="199">
        <v>0</v>
      </c>
      <c r="JVU1238" s="199"/>
      <c r="JVV1238" s="254">
        <f t="shared" si="241"/>
        <v>448.774</v>
      </c>
      <c r="JVW1238" s="236" t="s">
        <v>238</v>
      </c>
      <c r="JVX1238" s="253" t="s">
        <v>25</v>
      </c>
      <c r="JVY1238" s="197">
        <v>7</v>
      </c>
      <c r="JVZ1238" s="197">
        <v>2</v>
      </c>
      <c r="JWA1238" s="198" t="s">
        <v>236</v>
      </c>
      <c r="JWB1238" s="199">
        <v>0</v>
      </c>
      <c r="JWC1238" s="199"/>
      <c r="JWD1238" s="254">
        <f t="shared" si="241"/>
        <v>448.774</v>
      </c>
      <c r="JWE1238" s="236" t="s">
        <v>238</v>
      </c>
      <c r="JWF1238" s="253" t="s">
        <v>25</v>
      </c>
      <c r="JWG1238" s="197">
        <v>7</v>
      </c>
      <c r="JWH1238" s="197">
        <v>2</v>
      </c>
      <c r="JWI1238" s="198" t="s">
        <v>236</v>
      </c>
      <c r="JWJ1238" s="199">
        <v>0</v>
      </c>
      <c r="JWK1238" s="199"/>
      <c r="JWL1238" s="254">
        <f t="shared" si="241"/>
        <v>448.774</v>
      </c>
      <c r="JWM1238" s="236" t="s">
        <v>238</v>
      </c>
      <c r="JWN1238" s="253" t="s">
        <v>25</v>
      </c>
      <c r="JWO1238" s="197">
        <v>7</v>
      </c>
      <c r="JWP1238" s="197">
        <v>2</v>
      </c>
      <c r="JWQ1238" s="198" t="s">
        <v>236</v>
      </c>
      <c r="JWR1238" s="199">
        <v>0</v>
      </c>
      <c r="JWS1238" s="199"/>
      <c r="JWT1238" s="254">
        <f t="shared" si="241"/>
        <v>448.774</v>
      </c>
      <c r="JWU1238" s="236" t="s">
        <v>238</v>
      </c>
      <c r="JWV1238" s="253" t="s">
        <v>25</v>
      </c>
      <c r="JWW1238" s="197">
        <v>7</v>
      </c>
      <c r="JWX1238" s="197">
        <v>2</v>
      </c>
      <c r="JWY1238" s="198" t="s">
        <v>236</v>
      </c>
      <c r="JWZ1238" s="199">
        <v>0</v>
      </c>
      <c r="JXA1238" s="199"/>
      <c r="JXB1238" s="254">
        <f t="shared" ref="JXB1238:JZF1238" si="242">JXB1239</f>
        <v>448.774</v>
      </c>
      <c r="JXC1238" s="236" t="s">
        <v>238</v>
      </c>
      <c r="JXD1238" s="253" t="s">
        <v>25</v>
      </c>
      <c r="JXE1238" s="197">
        <v>7</v>
      </c>
      <c r="JXF1238" s="197">
        <v>2</v>
      </c>
      <c r="JXG1238" s="198" t="s">
        <v>236</v>
      </c>
      <c r="JXH1238" s="199">
        <v>0</v>
      </c>
      <c r="JXI1238" s="199"/>
      <c r="JXJ1238" s="254">
        <f t="shared" si="242"/>
        <v>448.774</v>
      </c>
      <c r="JXK1238" s="236" t="s">
        <v>238</v>
      </c>
      <c r="JXL1238" s="253" t="s">
        <v>25</v>
      </c>
      <c r="JXM1238" s="197">
        <v>7</v>
      </c>
      <c r="JXN1238" s="197">
        <v>2</v>
      </c>
      <c r="JXO1238" s="198" t="s">
        <v>236</v>
      </c>
      <c r="JXP1238" s="199">
        <v>0</v>
      </c>
      <c r="JXQ1238" s="199"/>
      <c r="JXR1238" s="254">
        <f t="shared" si="242"/>
        <v>448.774</v>
      </c>
      <c r="JXS1238" s="236" t="s">
        <v>238</v>
      </c>
      <c r="JXT1238" s="253" t="s">
        <v>25</v>
      </c>
      <c r="JXU1238" s="197">
        <v>7</v>
      </c>
      <c r="JXV1238" s="197">
        <v>2</v>
      </c>
      <c r="JXW1238" s="198" t="s">
        <v>236</v>
      </c>
      <c r="JXX1238" s="199">
        <v>0</v>
      </c>
      <c r="JXY1238" s="199"/>
      <c r="JXZ1238" s="254">
        <f t="shared" si="242"/>
        <v>448.774</v>
      </c>
      <c r="JYA1238" s="236" t="s">
        <v>238</v>
      </c>
      <c r="JYB1238" s="253" t="s">
        <v>25</v>
      </c>
      <c r="JYC1238" s="197">
        <v>7</v>
      </c>
      <c r="JYD1238" s="197">
        <v>2</v>
      </c>
      <c r="JYE1238" s="198" t="s">
        <v>236</v>
      </c>
      <c r="JYF1238" s="199">
        <v>0</v>
      </c>
      <c r="JYG1238" s="199"/>
      <c r="JYH1238" s="254">
        <f t="shared" si="242"/>
        <v>448.774</v>
      </c>
      <c r="JYI1238" s="236" t="s">
        <v>238</v>
      </c>
      <c r="JYJ1238" s="253" t="s">
        <v>25</v>
      </c>
      <c r="JYK1238" s="197">
        <v>7</v>
      </c>
      <c r="JYL1238" s="197">
        <v>2</v>
      </c>
      <c r="JYM1238" s="198" t="s">
        <v>236</v>
      </c>
      <c r="JYN1238" s="199">
        <v>0</v>
      </c>
      <c r="JYO1238" s="199"/>
      <c r="JYP1238" s="254">
        <f t="shared" si="242"/>
        <v>448.774</v>
      </c>
      <c r="JYQ1238" s="236" t="s">
        <v>238</v>
      </c>
      <c r="JYR1238" s="253" t="s">
        <v>25</v>
      </c>
      <c r="JYS1238" s="197">
        <v>7</v>
      </c>
      <c r="JYT1238" s="197">
        <v>2</v>
      </c>
      <c r="JYU1238" s="198" t="s">
        <v>236</v>
      </c>
      <c r="JYV1238" s="199">
        <v>0</v>
      </c>
      <c r="JYW1238" s="199"/>
      <c r="JYX1238" s="254">
        <f t="shared" si="242"/>
        <v>448.774</v>
      </c>
      <c r="JYY1238" s="236" t="s">
        <v>238</v>
      </c>
      <c r="JYZ1238" s="253" t="s">
        <v>25</v>
      </c>
      <c r="JZA1238" s="197">
        <v>7</v>
      </c>
      <c r="JZB1238" s="197">
        <v>2</v>
      </c>
      <c r="JZC1238" s="198" t="s">
        <v>236</v>
      </c>
      <c r="JZD1238" s="199">
        <v>0</v>
      </c>
      <c r="JZE1238" s="199"/>
      <c r="JZF1238" s="254">
        <f t="shared" si="242"/>
        <v>448.774</v>
      </c>
      <c r="JZG1238" s="236" t="s">
        <v>238</v>
      </c>
      <c r="JZH1238" s="253" t="s">
        <v>25</v>
      </c>
      <c r="JZI1238" s="197">
        <v>7</v>
      </c>
      <c r="JZJ1238" s="197">
        <v>2</v>
      </c>
      <c r="JZK1238" s="198" t="s">
        <v>236</v>
      </c>
      <c r="JZL1238" s="199">
        <v>0</v>
      </c>
      <c r="JZM1238" s="199"/>
      <c r="JZN1238" s="254">
        <f t="shared" ref="JZN1238:KBR1238" si="243">JZN1239</f>
        <v>448.774</v>
      </c>
      <c r="JZO1238" s="236" t="s">
        <v>238</v>
      </c>
      <c r="JZP1238" s="253" t="s">
        <v>25</v>
      </c>
      <c r="JZQ1238" s="197">
        <v>7</v>
      </c>
      <c r="JZR1238" s="197">
        <v>2</v>
      </c>
      <c r="JZS1238" s="198" t="s">
        <v>236</v>
      </c>
      <c r="JZT1238" s="199">
        <v>0</v>
      </c>
      <c r="JZU1238" s="199"/>
      <c r="JZV1238" s="254">
        <f t="shared" si="243"/>
        <v>448.774</v>
      </c>
      <c r="JZW1238" s="236" t="s">
        <v>238</v>
      </c>
      <c r="JZX1238" s="253" t="s">
        <v>25</v>
      </c>
      <c r="JZY1238" s="197">
        <v>7</v>
      </c>
      <c r="JZZ1238" s="197">
        <v>2</v>
      </c>
      <c r="KAA1238" s="198" t="s">
        <v>236</v>
      </c>
      <c r="KAB1238" s="199">
        <v>0</v>
      </c>
      <c r="KAC1238" s="199"/>
      <c r="KAD1238" s="254">
        <f t="shared" si="243"/>
        <v>448.774</v>
      </c>
      <c r="KAE1238" s="236" t="s">
        <v>238</v>
      </c>
      <c r="KAF1238" s="253" t="s">
        <v>25</v>
      </c>
      <c r="KAG1238" s="197">
        <v>7</v>
      </c>
      <c r="KAH1238" s="197">
        <v>2</v>
      </c>
      <c r="KAI1238" s="198" t="s">
        <v>236</v>
      </c>
      <c r="KAJ1238" s="199">
        <v>0</v>
      </c>
      <c r="KAK1238" s="199"/>
      <c r="KAL1238" s="254">
        <f t="shared" si="243"/>
        <v>448.774</v>
      </c>
      <c r="KAM1238" s="236" t="s">
        <v>238</v>
      </c>
      <c r="KAN1238" s="253" t="s">
        <v>25</v>
      </c>
      <c r="KAO1238" s="197">
        <v>7</v>
      </c>
      <c r="KAP1238" s="197">
        <v>2</v>
      </c>
      <c r="KAQ1238" s="198" t="s">
        <v>236</v>
      </c>
      <c r="KAR1238" s="199">
        <v>0</v>
      </c>
      <c r="KAS1238" s="199"/>
      <c r="KAT1238" s="254">
        <f t="shared" si="243"/>
        <v>448.774</v>
      </c>
      <c r="KAU1238" s="236" t="s">
        <v>238</v>
      </c>
      <c r="KAV1238" s="253" t="s">
        <v>25</v>
      </c>
      <c r="KAW1238" s="197">
        <v>7</v>
      </c>
      <c r="KAX1238" s="197">
        <v>2</v>
      </c>
      <c r="KAY1238" s="198" t="s">
        <v>236</v>
      </c>
      <c r="KAZ1238" s="199">
        <v>0</v>
      </c>
      <c r="KBA1238" s="199"/>
      <c r="KBB1238" s="254">
        <f t="shared" si="243"/>
        <v>448.774</v>
      </c>
      <c r="KBC1238" s="236" t="s">
        <v>238</v>
      </c>
      <c r="KBD1238" s="253" t="s">
        <v>25</v>
      </c>
      <c r="KBE1238" s="197">
        <v>7</v>
      </c>
      <c r="KBF1238" s="197">
        <v>2</v>
      </c>
      <c r="KBG1238" s="198" t="s">
        <v>236</v>
      </c>
      <c r="KBH1238" s="199">
        <v>0</v>
      </c>
      <c r="KBI1238" s="199"/>
      <c r="KBJ1238" s="254">
        <f t="shared" si="243"/>
        <v>448.774</v>
      </c>
      <c r="KBK1238" s="236" t="s">
        <v>238</v>
      </c>
      <c r="KBL1238" s="253" t="s">
        <v>25</v>
      </c>
      <c r="KBM1238" s="197">
        <v>7</v>
      </c>
      <c r="KBN1238" s="197">
        <v>2</v>
      </c>
      <c r="KBO1238" s="198" t="s">
        <v>236</v>
      </c>
      <c r="KBP1238" s="199">
        <v>0</v>
      </c>
      <c r="KBQ1238" s="199"/>
      <c r="KBR1238" s="254">
        <f t="shared" si="243"/>
        <v>448.774</v>
      </c>
      <c r="KBS1238" s="236" t="s">
        <v>238</v>
      </c>
      <c r="KBT1238" s="253" t="s">
        <v>25</v>
      </c>
      <c r="KBU1238" s="197">
        <v>7</v>
      </c>
      <c r="KBV1238" s="197">
        <v>2</v>
      </c>
      <c r="KBW1238" s="198" t="s">
        <v>236</v>
      </c>
      <c r="KBX1238" s="199">
        <v>0</v>
      </c>
      <c r="KBY1238" s="199"/>
      <c r="KBZ1238" s="254">
        <f t="shared" ref="KBZ1238:KED1238" si="244">KBZ1239</f>
        <v>448.774</v>
      </c>
      <c r="KCA1238" s="236" t="s">
        <v>238</v>
      </c>
      <c r="KCB1238" s="253" t="s">
        <v>25</v>
      </c>
      <c r="KCC1238" s="197">
        <v>7</v>
      </c>
      <c r="KCD1238" s="197">
        <v>2</v>
      </c>
      <c r="KCE1238" s="198" t="s">
        <v>236</v>
      </c>
      <c r="KCF1238" s="199">
        <v>0</v>
      </c>
      <c r="KCG1238" s="199"/>
      <c r="KCH1238" s="254">
        <f t="shared" si="244"/>
        <v>448.774</v>
      </c>
      <c r="KCI1238" s="236" t="s">
        <v>238</v>
      </c>
      <c r="KCJ1238" s="253" t="s">
        <v>25</v>
      </c>
      <c r="KCK1238" s="197">
        <v>7</v>
      </c>
      <c r="KCL1238" s="197">
        <v>2</v>
      </c>
      <c r="KCM1238" s="198" t="s">
        <v>236</v>
      </c>
      <c r="KCN1238" s="199">
        <v>0</v>
      </c>
      <c r="KCO1238" s="199"/>
      <c r="KCP1238" s="254">
        <f t="shared" si="244"/>
        <v>448.774</v>
      </c>
      <c r="KCQ1238" s="236" t="s">
        <v>238</v>
      </c>
      <c r="KCR1238" s="253" t="s">
        <v>25</v>
      </c>
      <c r="KCS1238" s="197">
        <v>7</v>
      </c>
      <c r="KCT1238" s="197">
        <v>2</v>
      </c>
      <c r="KCU1238" s="198" t="s">
        <v>236</v>
      </c>
      <c r="KCV1238" s="199">
        <v>0</v>
      </c>
      <c r="KCW1238" s="199"/>
      <c r="KCX1238" s="254">
        <f t="shared" si="244"/>
        <v>448.774</v>
      </c>
      <c r="KCY1238" s="236" t="s">
        <v>238</v>
      </c>
      <c r="KCZ1238" s="253" t="s">
        <v>25</v>
      </c>
      <c r="KDA1238" s="197">
        <v>7</v>
      </c>
      <c r="KDB1238" s="197">
        <v>2</v>
      </c>
      <c r="KDC1238" s="198" t="s">
        <v>236</v>
      </c>
      <c r="KDD1238" s="199">
        <v>0</v>
      </c>
      <c r="KDE1238" s="199"/>
      <c r="KDF1238" s="254">
        <f t="shared" si="244"/>
        <v>448.774</v>
      </c>
      <c r="KDG1238" s="236" t="s">
        <v>238</v>
      </c>
      <c r="KDH1238" s="253" t="s">
        <v>25</v>
      </c>
      <c r="KDI1238" s="197">
        <v>7</v>
      </c>
      <c r="KDJ1238" s="197">
        <v>2</v>
      </c>
      <c r="KDK1238" s="198" t="s">
        <v>236</v>
      </c>
      <c r="KDL1238" s="199">
        <v>0</v>
      </c>
      <c r="KDM1238" s="199"/>
      <c r="KDN1238" s="254">
        <f t="shared" si="244"/>
        <v>448.774</v>
      </c>
      <c r="KDO1238" s="236" t="s">
        <v>238</v>
      </c>
      <c r="KDP1238" s="253" t="s">
        <v>25</v>
      </c>
      <c r="KDQ1238" s="197">
        <v>7</v>
      </c>
      <c r="KDR1238" s="197">
        <v>2</v>
      </c>
      <c r="KDS1238" s="198" t="s">
        <v>236</v>
      </c>
      <c r="KDT1238" s="199">
        <v>0</v>
      </c>
      <c r="KDU1238" s="199"/>
      <c r="KDV1238" s="254">
        <f t="shared" si="244"/>
        <v>448.774</v>
      </c>
      <c r="KDW1238" s="236" t="s">
        <v>238</v>
      </c>
      <c r="KDX1238" s="253" t="s">
        <v>25</v>
      </c>
      <c r="KDY1238" s="197">
        <v>7</v>
      </c>
      <c r="KDZ1238" s="197">
        <v>2</v>
      </c>
      <c r="KEA1238" s="198" t="s">
        <v>236</v>
      </c>
      <c r="KEB1238" s="199">
        <v>0</v>
      </c>
      <c r="KEC1238" s="199"/>
      <c r="KED1238" s="254">
        <f t="shared" si="244"/>
        <v>448.774</v>
      </c>
      <c r="KEE1238" s="236" t="s">
        <v>238</v>
      </c>
      <c r="KEF1238" s="253" t="s">
        <v>25</v>
      </c>
      <c r="KEG1238" s="197">
        <v>7</v>
      </c>
      <c r="KEH1238" s="197">
        <v>2</v>
      </c>
      <c r="KEI1238" s="198" t="s">
        <v>236</v>
      </c>
      <c r="KEJ1238" s="199">
        <v>0</v>
      </c>
      <c r="KEK1238" s="199"/>
      <c r="KEL1238" s="254">
        <f t="shared" ref="KEL1238:KGP1238" si="245">KEL1239</f>
        <v>448.774</v>
      </c>
      <c r="KEM1238" s="236" t="s">
        <v>238</v>
      </c>
      <c r="KEN1238" s="253" t="s">
        <v>25</v>
      </c>
      <c r="KEO1238" s="197">
        <v>7</v>
      </c>
      <c r="KEP1238" s="197">
        <v>2</v>
      </c>
      <c r="KEQ1238" s="198" t="s">
        <v>236</v>
      </c>
      <c r="KER1238" s="199">
        <v>0</v>
      </c>
      <c r="KES1238" s="199"/>
      <c r="KET1238" s="254">
        <f t="shared" si="245"/>
        <v>448.774</v>
      </c>
      <c r="KEU1238" s="236" t="s">
        <v>238</v>
      </c>
      <c r="KEV1238" s="253" t="s">
        <v>25</v>
      </c>
      <c r="KEW1238" s="197">
        <v>7</v>
      </c>
      <c r="KEX1238" s="197">
        <v>2</v>
      </c>
      <c r="KEY1238" s="198" t="s">
        <v>236</v>
      </c>
      <c r="KEZ1238" s="199">
        <v>0</v>
      </c>
      <c r="KFA1238" s="199"/>
      <c r="KFB1238" s="254">
        <f t="shared" si="245"/>
        <v>448.774</v>
      </c>
      <c r="KFC1238" s="236" t="s">
        <v>238</v>
      </c>
      <c r="KFD1238" s="253" t="s">
        <v>25</v>
      </c>
      <c r="KFE1238" s="197">
        <v>7</v>
      </c>
      <c r="KFF1238" s="197">
        <v>2</v>
      </c>
      <c r="KFG1238" s="198" t="s">
        <v>236</v>
      </c>
      <c r="KFH1238" s="199">
        <v>0</v>
      </c>
      <c r="KFI1238" s="199"/>
      <c r="KFJ1238" s="254">
        <f t="shared" si="245"/>
        <v>448.774</v>
      </c>
      <c r="KFK1238" s="236" t="s">
        <v>238</v>
      </c>
      <c r="KFL1238" s="253" t="s">
        <v>25</v>
      </c>
      <c r="KFM1238" s="197">
        <v>7</v>
      </c>
      <c r="KFN1238" s="197">
        <v>2</v>
      </c>
      <c r="KFO1238" s="198" t="s">
        <v>236</v>
      </c>
      <c r="KFP1238" s="199">
        <v>0</v>
      </c>
      <c r="KFQ1238" s="199"/>
      <c r="KFR1238" s="254">
        <f t="shared" si="245"/>
        <v>448.774</v>
      </c>
      <c r="KFS1238" s="236" t="s">
        <v>238</v>
      </c>
      <c r="KFT1238" s="253" t="s">
        <v>25</v>
      </c>
      <c r="KFU1238" s="197">
        <v>7</v>
      </c>
      <c r="KFV1238" s="197">
        <v>2</v>
      </c>
      <c r="KFW1238" s="198" t="s">
        <v>236</v>
      </c>
      <c r="KFX1238" s="199">
        <v>0</v>
      </c>
      <c r="KFY1238" s="199"/>
      <c r="KFZ1238" s="254">
        <f t="shared" si="245"/>
        <v>448.774</v>
      </c>
      <c r="KGA1238" s="236" t="s">
        <v>238</v>
      </c>
      <c r="KGB1238" s="253" t="s">
        <v>25</v>
      </c>
      <c r="KGC1238" s="197">
        <v>7</v>
      </c>
      <c r="KGD1238" s="197">
        <v>2</v>
      </c>
      <c r="KGE1238" s="198" t="s">
        <v>236</v>
      </c>
      <c r="KGF1238" s="199">
        <v>0</v>
      </c>
      <c r="KGG1238" s="199"/>
      <c r="KGH1238" s="254">
        <f t="shared" si="245"/>
        <v>448.774</v>
      </c>
      <c r="KGI1238" s="236" t="s">
        <v>238</v>
      </c>
      <c r="KGJ1238" s="253" t="s">
        <v>25</v>
      </c>
      <c r="KGK1238" s="197">
        <v>7</v>
      </c>
      <c r="KGL1238" s="197">
        <v>2</v>
      </c>
      <c r="KGM1238" s="198" t="s">
        <v>236</v>
      </c>
      <c r="KGN1238" s="199">
        <v>0</v>
      </c>
      <c r="KGO1238" s="199"/>
      <c r="KGP1238" s="254">
        <f t="shared" si="245"/>
        <v>448.774</v>
      </c>
      <c r="KGQ1238" s="236" t="s">
        <v>238</v>
      </c>
      <c r="KGR1238" s="253" t="s">
        <v>25</v>
      </c>
      <c r="KGS1238" s="197">
        <v>7</v>
      </c>
      <c r="KGT1238" s="197">
        <v>2</v>
      </c>
      <c r="KGU1238" s="198" t="s">
        <v>236</v>
      </c>
      <c r="KGV1238" s="199">
        <v>0</v>
      </c>
      <c r="KGW1238" s="199"/>
      <c r="KGX1238" s="254">
        <f t="shared" ref="KGX1238:KJB1238" si="246">KGX1239</f>
        <v>448.774</v>
      </c>
      <c r="KGY1238" s="236" t="s">
        <v>238</v>
      </c>
      <c r="KGZ1238" s="253" t="s">
        <v>25</v>
      </c>
      <c r="KHA1238" s="197">
        <v>7</v>
      </c>
      <c r="KHB1238" s="197">
        <v>2</v>
      </c>
      <c r="KHC1238" s="198" t="s">
        <v>236</v>
      </c>
      <c r="KHD1238" s="199">
        <v>0</v>
      </c>
      <c r="KHE1238" s="199"/>
      <c r="KHF1238" s="254">
        <f t="shared" si="246"/>
        <v>448.774</v>
      </c>
      <c r="KHG1238" s="236" t="s">
        <v>238</v>
      </c>
      <c r="KHH1238" s="253" t="s">
        <v>25</v>
      </c>
      <c r="KHI1238" s="197">
        <v>7</v>
      </c>
      <c r="KHJ1238" s="197">
        <v>2</v>
      </c>
      <c r="KHK1238" s="198" t="s">
        <v>236</v>
      </c>
      <c r="KHL1238" s="199">
        <v>0</v>
      </c>
      <c r="KHM1238" s="199"/>
      <c r="KHN1238" s="254">
        <f t="shared" si="246"/>
        <v>448.774</v>
      </c>
      <c r="KHO1238" s="236" t="s">
        <v>238</v>
      </c>
      <c r="KHP1238" s="253" t="s">
        <v>25</v>
      </c>
      <c r="KHQ1238" s="197">
        <v>7</v>
      </c>
      <c r="KHR1238" s="197">
        <v>2</v>
      </c>
      <c r="KHS1238" s="198" t="s">
        <v>236</v>
      </c>
      <c r="KHT1238" s="199">
        <v>0</v>
      </c>
      <c r="KHU1238" s="199"/>
      <c r="KHV1238" s="254">
        <f t="shared" si="246"/>
        <v>448.774</v>
      </c>
      <c r="KHW1238" s="236" t="s">
        <v>238</v>
      </c>
      <c r="KHX1238" s="253" t="s">
        <v>25</v>
      </c>
      <c r="KHY1238" s="197">
        <v>7</v>
      </c>
      <c r="KHZ1238" s="197">
        <v>2</v>
      </c>
      <c r="KIA1238" s="198" t="s">
        <v>236</v>
      </c>
      <c r="KIB1238" s="199">
        <v>0</v>
      </c>
      <c r="KIC1238" s="199"/>
      <c r="KID1238" s="254">
        <f t="shared" si="246"/>
        <v>448.774</v>
      </c>
      <c r="KIE1238" s="236" t="s">
        <v>238</v>
      </c>
      <c r="KIF1238" s="253" t="s">
        <v>25</v>
      </c>
      <c r="KIG1238" s="197">
        <v>7</v>
      </c>
      <c r="KIH1238" s="197">
        <v>2</v>
      </c>
      <c r="KII1238" s="198" t="s">
        <v>236</v>
      </c>
      <c r="KIJ1238" s="199">
        <v>0</v>
      </c>
      <c r="KIK1238" s="199"/>
      <c r="KIL1238" s="254">
        <f t="shared" si="246"/>
        <v>448.774</v>
      </c>
      <c r="KIM1238" s="236" t="s">
        <v>238</v>
      </c>
      <c r="KIN1238" s="253" t="s">
        <v>25</v>
      </c>
      <c r="KIO1238" s="197">
        <v>7</v>
      </c>
      <c r="KIP1238" s="197">
        <v>2</v>
      </c>
      <c r="KIQ1238" s="198" t="s">
        <v>236</v>
      </c>
      <c r="KIR1238" s="199">
        <v>0</v>
      </c>
      <c r="KIS1238" s="199"/>
      <c r="KIT1238" s="254">
        <f t="shared" si="246"/>
        <v>448.774</v>
      </c>
      <c r="KIU1238" s="236" t="s">
        <v>238</v>
      </c>
      <c r="KIV1238" s="253" t="s">
        <v>25</v>
      </c>
      <c r="KIW1238" s="197">
        <v>7</v>
      </c>
      <c r="KIX1238" s="197">
        <v>2</v>
      </c>
      <c r="KIY1238" s="198" t="s">
        <v>236</v>
      </c>
      <c r="KIZ1238" s="199">
        <v>0</v>
      </c>
      <c r="KJA1238" s="199"/>
      <c r="KJB1238" s="254">
        <f t="shared" si="246"/>
        <v>448.774</v>
      </c>
      <c r="KJC1238" s="236" t="s">
        <v>238</v>
      </c>
      <c r="KJD1238" s="253" t="s">
        <v>25</v>
      </c>
      <c r="KJE1238" s="197">
        <v>7</v>
      </c>
      <c r="KJF1238" s="197">
        <v>2</v>
      </c>
      <c r="KJG1238" s="198" t="s">
        <v>236</v>
      </c>
      <c r="KJH1238" s="199">
        <v>0</v>
      </c>
      <c r="KJI1238" s="199"/>
      <c r="KJJ1238" s="254">
        <f t="shared" ref="KJJ1238:KLN1238" si="247">KJJ1239</f>
        <v>448.774</v>
      </c>
      <c r="KJK1238" s="236" t="s">
        <v>238</v>
      </c>
      <c r="KJL1238" s="253" t="s">
        <v>25</v>
      </c>
      <c r="KJM1238" s="197">
        <v>7</v>
      </c>
      <c r="KJN1238" s="197">
        <v>2</v>
      </c>
      <c r="KJO1238" s="198" t="s">
        <v>236</v>
      </c>
      <c r="KJP1238" s="199">
        <v>0</v>
      </c>
      <c r="KJQ1238" s="199"/>
      <c r="KJR1238" s="254">
        <f t="shared" si="247"/>
        <v>448.774</v>
      </c>
      <c r="KJS1238" s="236" t="s">
        <v>238</v>
      </c>
      <c r="KJT1238" s="253" t="s">
        <v>25</v>
      </c>
      <c r="KJU1238" s="197">
        <v>7</v>
      </c>
      <c r="KJV1238" s="197">
        <v>2</v>
      </c>
      <c r="KJW1238" s="198" t="s">
        <v>236</v>
      </c>
      <c r="KJX1238" s="199">
        <v>0</v>
      </c>
      <c r="KJY1238" s="199"/>
      <c r="KJZ1238" s="254">
        <f t="shared" si="247"/>
        <v>448.774</v>
      </c>
      <c r="KKA1238" s="236" t="s">
        <v>238</v>
      </c>
      <c r="KKB1238" s="253" t="s">
        <v>25</v>
      </c>
      <c r="KKC1238" s="197">
        <v>7</v>
      </c>
      <c r="KKD1238" s="197">
        <v>2</v>
      </c>
      <c r="KKE1238" s="198" t="s">
        <v>236</v>
      </c>
      <c r="KKF1238" s="199">
        <v>0</v>
      </c>
      <c r="KKG1238" s="199"/>
      <c r="KKH1238" s="254">
        <f t="shared" si="247"/>
        <v>448.774</v>
      </c>
      <c r="KKI1238" s="236" t="s">
        <v>238</v>
      </c>
      <c r="KKJ1238" s="253" t="s">
        <v>25</v>
      </c>
      <c r="KKK1238" s="197">
        <v>7</v>
      </c>
      <c r="KKL1238" s="197">
        <v>2</v>
      </c>
      <c r="KKM1238" s="198" t="s">
        <v>236</v>
      </c>
      <c r="KKN1238" s="199">
        <v>0</v>
      </c>
      <c r="KKO1238" s="199"/>
      <c r="KKP1238" s="254">
        <f t="shared" si="247"/>
        <v>448.774</v>
      </c>
      <c r="KKQ1238" s="236" t="s">
        <v>238</v>
      </c>
      <c r="KKR1238" s="253" t="s">
        <v>25</v>
      </c>
      <c r="KKS1238" s="197">
        <v>7</v>
      </c>
      <c r="KKT1238" s="197">
        <v>2</v>
      </c>
      <c r="KKU1238" s="198" t="s">
        <v>236</v>
      </c>
      <c r="KKV1238" s="199">
        <v>0</v>
      </c>
      <c r="KKW1238" s="199"/>
      <c r="KKX1238" s="254">
        <f t="shared" si="247"/>
        <v>448.774</v>
      </c>
      <c r="KKY1238" s="236" t="s">
        <v>238</v>
      </c>
      <c r="KKZ1238" s="253" t="s">
        <v>25</v>
      </c>
      <c r="KLA1238" s="197">
        <v>7</v>
      </c>
      <c r="KLB1238" s="197">
        <v>2</v>
      </c>
      <c r="KLC1238" s="198" t="s">
        <v>236</v>
      </c>
      <c r="KLD1238" s="199">
        <v>0</v>
      </c>
      <c r="KLE1238" s="199"/>
      <c r="KLF1238" s="254">
        <f t="shared" si="247"/>
        <v>448.774</v>
      </c>
      <c r="KLG1238" s="236" t="s">
        <v>238</v>
      </c>
      <c r="KLH1238" s="253" t="s">
        <v>25</v>
      </c>
      <c r="KLI1238" s="197">
        <v>7</v>
      </c>
      <c r="KLJ1238" s="197">
        <v>2</v>
      </c>
      <c r="KLK1238" s="198" t="s">
        <v>236</v>
      </c>
      <c r="KLL1238" s="199">
        <v>0</v>
      </c>
      <c r="KLM1238" s="199"/>
      <c r="KLN1238" s="254">
        <f t="shared" si="247"/>
        <v>448.774</v>
      </c>
      <c r="KLO1238" s="236" t="s">
        <v>238</v>
      </c>
      <c r="KLP1238" s="253" t="s">
        <v>25</v>
      </c>
      <c r="KLQ1238" s="197">
        <v>7</v>
      </c>
      <c r="KLR1238" s="197">
        <v>2</v>
      </c>
      <c r="KLS1238" s="198" t="s">
        <v>236</v>
      </c>
      <c r="KLT1238" s="199">
        <v>0</v>
      </c>
      <c r="KLU1238" s="199"/>
      <c r="KLV1238" s="254">
        <f t="shared" ref="KLV1238:KNZ1238" si="248">KLV1239</f>
        <v>448.774</v>
      </c>
      <c r="KLW1238" s="236" t="s">
        <v>238</v>
      </c>
      <c r="KLX1238" s="253" t="s">
        <v>25</v>
      </c>
      <c r="KLY1238" s="197">
        <v>7</v>
      </c>
      <c r="KLZ1238" s="197">
        <v>2</v>
      </c>
      <c r="KMA1238" s="198" t="s">
        <v>236</v>
      </c>
      <c r="KMB1238" s="199">
        <v>0</v>
      </c>
      <c r="KMC1238" s="199"/>
      <c r="KMD1238" s="254">
        <f t="shared" si="248"/>
        <v>448.774</v>
      </c>
      <c r="KME1238" s="236" t="s">
        <v>238</v>
      </c>
      <c r="KMF1238" s="253" t="s">
        <v>25</v>
      </c>
      <c r="KMG1238" s="197">
        <v>7</v>
      </c>
      <c r="KMH1238" s="197">
        <v>2</v>
      </c>
      <c r="KMI1238" s="198" t="s">
        <v>236</v>
      </c>
      <c r="KMJ1238" s="199">
        <v>0</v>
      </c>
      <c r="KMK1238" s="199"/>
      <c r="KML1238" s="254">
        <f t="shared" si="248"/>
        <v>448.774</v>
      </c>
      <c r="KMM1238" s="236" t="s">
        <v>238</v>
      </c>
      <c r="KMN1238" s="253" t="s">
        <v>25</v>
      </c>
      <c r="KMO1238" s="197">
        <v>7</v>
      </c>
      <c r="KMP1238" s="197">
        <v>2</v>
      </c>
      <c r="KMQ1238" s="198" t="s">
        <v>236</v>
      </c>
      <c r="KMR1238" s="199">
        <v>0</v>
      </c>
      <c r="KMS1238" s="199"/>
      <c r="KMT1238" s="254">
        <f t="shared" si="248"/>
        <v>448.774</v>
      </c>
      <c r="KMU1238" s="236" t="s">
        <v>238</v>
      </c>
      <c r="KMV1238" s="253" t="s">
        <v>25</v>
      </c>
      <c r="KMW1238" s="197">
        <v>7</v>
      </c>
      <c r="KMX1238" s="197">
        <v>2</v>
      </c>
      <c r="KMY1238" s="198" t="s">
        <v>236</v>
      </c>
      <c r="KMZ1238" s="199">
        <v>0</v>
      </c>
      <c r="KNA1238" s="199"/>
      <c r="KNB1238" s="254">
        <f t="shared" si="248"/>
        <v>448.774</v>
      </c>
      <c r="KNC1238" s="236" t="s">
        <v>238</v>
      </c>
      <c r="KND1238" s="253" t="s">
        <v>25</v>
      </c>
      <c r="KNE1238" s="197">
        <v>7</v>
      </c>
      <c r="KNF1238" s="197">
        <v>2</v>
      </c>
      <c r="KNG1238" s="198" t="s">
        <v>236</v>
      </c>
      <c r="KNH1238" s="199">
        <v>0</v>
      </c>
      <c r="KNI1238" s="199"/>
      <c r="KNJ1238" s="254">
        <f t="shared" si="248"/>
        <v>448.774</v>
      </c>
      <c r="KNK1238" s="236" t="s">
        <v>238</v>
      </c>
      <c r="KNL1238" s="253" t="s">
        <v>25</v>
      </c>
      <c r="KNM1238" s="197">
        <v>7</v>
      </c>
      <c r="KNN1238" s="197">
        <v>2</v>
      </c>
      <c r="KNO1238" s="198" t="s">
        <v>236</v>
      </c>
      <c r="KNP1238" s="199">
        <v>0</v>
      </c>
      <c r="KNQ1238" s="199"/>
      <c r="KNR1238" s="254">
        <f t="shared" si="248"/>
        <v>448.774</v>
      </c>
      <c r="KNS1238" s="236" t="s">
        <v>238</v>
      </c>
      <c r="KNT1238" s="253" t="s">
        <v>25</v>
      </c>
      <c r="KNU1238" s="197">
        <v>7</v>
      </c>
      <c r="KNV1238" s="197">
        <v>2</v>
      </c>
      <c r="KNW1238" s="198" t="s">
        <v>236</v>
      </c>
      <c r="KNX1238" s="199">
        <v>0</v>
      </c>
      <c r="KNY1238" s="199"/>
      <c r="KNZ1238" s="254">
        <f t="shared" si="248"/>
        <v>448.774</v>
      </c>
      <c r="KOA1238" s="236" t="s">
        <v>238</v>
      </c>
      <c r="KOB1238" s="253" t="s">
        <v>25</v>
      </c>
      <c r="KOC1238" s="197">
        <v>7</v>
      </c>
      <c r="KOD1238" s="197">
        <v>2</v>
      </c>
      <c r="KOE1238" s="198" t="s">
        <v>236</v>
      </c>
      <c r="KOF1238" s="199">
        <v>0</v>
      </c>
      <c r="KOG1238" s="199"/>
      <c r="KOH1238" s="254">
        <f t="shared" ref="KOH1238:KQL1238" si="249">KOH1239</f>
        <v>448.774</v>
      </c>
      <c r="KOI1238" s="236" t="s">
        <v>238</v>
      </c>
      <c r="KOJ1238" s="253" t="s">
        <v>25</v>
      </c>
      <c r="KOK1238" s="197">
        <v>7</v>
      </c>
      <c r="KOL1238" s="197">
        <v>2</v>
      </c>
      <c r="KOM1238" s="198" t="s">
        <v>236</v>
      </c>
      <c r="KON1238" s="199">
        <v>0</v>
      </c>
      <c r="KOO1238" s="199"/>
      <c r="KOP1238" s="254">
        <f t="shared" si="249"/>
        <v>448.774</v>
      </c>
      <c r="KOQ1238" s="236" t="s">
        <v>238</v>
      </c>
      <c r="KOR1238" s="253" t="s">
        <v>25</v>
      </c>
      <c r="KOS1238" s="197">
        <v>7</v>
      </c>
      <c r="KOT1238" s="197">
        <v>2</v>
      </c>
      <c r="KOU1238" s="198" t="s">
        <v>236</v>
      </c>
      <c r="KOV1238" s="199">
        <v>0</v>
      </c>
      <c r="KOW1238" s="199"/>
      <c r="KOX1238" s="254">
        <f t="shared" si="249"/>
        <v>448.774</v>
      </c>
      <c r="KOY1238" s="236" t="s">
        <v>238</v>
      </c>
      <c r="KOZ1238" s="253" t="s">
        <v>25</v>
      </c>
      <c r="KPA1238" s="197">
        <v>7</v>
      </c>
      <c r="KPB1238" s="197">
        <v>2</v>
      </c>
      <c r="KPC1238" s="198" t="s">
        <v>236</v>
      </c>
      <c r="KPD1238" s="199">
        <v>0</v>
      </c>
      <c r="KPE1238" s="199"/>
      <c r="KPF1238" s="254">
        <f t="shared" si="249"/>
        <v>448.774</v>
      </c>
      <c r="KPG1238" s="236" t="s">
        <v>238</v>
      </c>
      <c r="KPH1238" s="253" t="s">
        <v>25</v>
      </c>
      <c r="KPI1238" s="197">
        <v>7</v>
      </c>
      <c r="KPJ1238" s="197">
        <v>2</v>
      </c>
      <c r="KPK1238" s="198" t="s">
        <v>236</v>
      </c>
      <c r="KPL1238" s="199">
        <v>0</v>
      </c>
      <c r="KPM1238" s="199"/>
      <c r="KPN1238" s="254">
        <f t="shared" si="249"/>
        <v>448.774</v>
      </c>
      <c r="KPO1238" s="236" t="s">
        <v>238</v>
      </c>
      <c r="KPP1238" s="253" t="s">
        <v>25</v>
      </c>
      <c r="KPQ1238" s="197">
        <v>7</v>
      </c>
      <c r="KPR1238" s="197">
        <v>2</v>
      </c>
      <c r="KPS1238" s="198" t="s">
        <v>236</v>
      </c>
      <c r="KPT1238" s="199">
        <v>0</v>
      </c>
      <c r="KPU1238" s="199"/>
      <c r="KPV1238" s="254">
        <f t="shared" si="249"/>
        <v>448.774</v>
      </c>
      <c r="KPW1238" s="236" t="s">
        <v>238</v>
      </c>
      <c r="KPX1238" s="253" t="s">
        <v>25</v>
      </c>
      <c r="KPY1238" s="197">
        <v>7</v>
      </c>
      <c r="KPZ1238" s="197">
        <v>2</v>
      </c>
      <c r="KQA1238" s="198" t="s">
        <v>236</v>
      </c>
      <c r="KQB1238" s="199">
        <v>0</v>
      </c>
      <c r="KQC1238" s="199"/>
      <c r="KQD1238" s="254">
        <f t="shared" si="249"/>
        <v>448.774</v>
      </c>
      <c r="KQE1238" s="236" t="s">
        <v>238</v>
      </c>
      <c r="KQF1238" s="253" t="s">
        <v>25</v>
      </c>
      <c r="KQG1238" s="197">
        <v>7</v>
      </c>
      <c r="KQH1238" s="197">
        <v>2</v>
      </c>
      <c r="KQI1238" s="198" t="s">
        <v>236</v>
      </c>
      <c r="KQJ1238" s="199">
        <v>0</v>
      </c>
      <c r="KQK1238" s="199"/>
      <c r="KQL1238" s="254">
        <f t="shared" si="249"/>
        <v>448.774</v>
      </c>
      <c r="KQM1238" s="236" t="s">
        <v>238</v>
      </c>
      <c r="KQN1238" s="253" t="s">
        <v>25</v>
      </c>
      <c r="KQO1238" s="197">
        <v>7</v>
      </c>
      <c r="KQP1238" s="197">
        <v>2</v>
      </c>
      <c r="KQQ1238" s="198" t="s">
        <v>236</v>
      </c>
      <c r="KQR1238" s="199">
        <v>0</v>
      </c>
      <c r="KQS1238" s="199"/>
      <c r="KQT1238" s="254">
        <f t="shared" ref="KQT1238:KSX1238" si="250">KQT1239</f>
        <v>448.774</v>
      </c>
      <c r="KQU1238" s="236" t="s">
        <v>238</v>
      </c>
      <c r="KQV1238" s="253" t="s">
        <v>25</v>
      </c>
      <c r="KQW1238" s="197">
        <v>7</v>
      </c>
      <c r="KQX1238" s="197">
        <v>2</v>
      </c>
      <c r="KQY1238" s="198" t="s">
        <v>236</v>
      </c>
      <c r="KQZ1238" s="199">
        <v>0</v>
      </c>
      <c r="KRA1238" s="199"/>
      <c r="KRB1238" s="254">
        <f t="shared" si="250"/>
        <v>448.774</v>
      </c>
      <c r="KRC1238" s="236" t="s">
        <v>238</v>
      </c>
      <c r="KRD1238" s="253" t="s">
        <v>25</v>
      </c>
      <c r="KRE1238" s="197">
        <v>7</v>
      </c>
      <c r="KRF1238" s="197">
        <v>2</v>
      </c>
      <c r="KRG1238" s="198" t="s">
        <v>236</v>
      </c>
      <c r="KRH1238" s="199">
        <v>0</v>
      </c>
      <c r="KRI1238" s="199"/>
      <c r="KRJ1238" s="254">
        <f t="shared" si="250"/>
        <v>448.774</v>
      </c>
      <c r="KRK1238" s="236" t="s">
        <v>238</v>
      </c>
      <c r="KRL1238" s="253" t="s">
        <v>25</v>
      </c>
      <c r="KRM1238" s="197">
        <v>7</v>
      </c>
      <c r="KRN1238" s="197">
        <v>2</v>
      </c>
      <c r="KRO1238" s="198" t="s">
        <v>236</v>
      </c>
      <c r="KRP1238" s="199">
        <v>0</v>
      </c>
      <c r="KRQ1238" s="199"/>
      <c r="KRR1238" s="254">
        <f t="shared" si="250"/>
        <v>448.774</v>
      </c>
      <c r="KRS1238" s="236" t="s">
        <v>238</v>
      </c>
      <c r="KRT1238" s="253" t="s">
        <v>25</v>
      </c>
      <c r="KRU1238" s="197">
        <v>7</v>
      </c>
      <c r="KRV1238" s="197">
        <v>2</v>
      </c>
      <c r="KRW1238" s="198" t="s">
        <v>236</v>
      </c>
      <c r="KRX1238" s="199">
        <v>0</v>
      </c>
      <c r="KRY1238" s="199"/>
      <c r="KRZ1238" s="254">
        <f t="shared" si="250"/>
        <v>448.774</v>
      </c>
      <c r="KSA1238" s="236" t="s">
        <v>238</v>
      </c>
      <c r="KSB1238" s="253" t="s">
        <v>25</v>
      </c>
      <c r="KSC1238" s="197">
        <v>7</v>
      </c>
      <c r="KSD1238" s="197">
        <v>2</v>
      </c>
      <c r="KSE1238" s="198" t="s">
        <v>236</v>
      </c>
      <c r="KSF1238" s="199">
        <v>0</v>
      </c>
      <c r="KSG1238" s="199"/>
      <c r="KSH1238" s="254">
        <f t="shared" si="250"/>
        <v>448.774</v>
      </c>
      <c r="KSI1238" s="236" t="s">
        <v>238</v>
      </c>
      <c r="KSJ1238" s="253" t="s">
        <v>25</v>
      </c>
      <c r="KSK1238" s="197">
        <v>7</v>
      </c>
      <c r="KSL1238" s="197">
        <v>2</v>
      </c>
      <c r="KSM1238" s="198" t="s">
        <v>236</v>
      </c>
      <c r="KSN1238" s="199">
        <v>0</v>
      </c>
      <c r="KSO1238" s="199"/>
      <c r="KSP1238" s="254">
        <f t="shared" si="250"/>
        <v>448.774</v>
      </c>
      <c r="KSQ1238" s="236" t="s">
        <v>238</v>
      </c>
      <c r="KSR1238" s="253" t="s">
        <v>25</v>
      </c>
      <c r="KSS1238" s="197">
        <v>7</v>
      </c>
      <c r="KST1238" s="197">
        <v>2</v>
      </c>
      <c r="KSU1238" s="198" t="s">
        <v>236</v>
      </c>
      <c r="KSV1238" s="199">
        <v>0</v>
      </c>
      <c r="KSW1238" s="199"/>
      <c r="KSX1238" s="254">
        <f t="shared" si="250"/>
        <v>448.774</v>
      </c>
      <c r="KSY1238" s="236" t="s">
        <v>238</v>
      </c>
      <c r="KSZ1238" s="253" t="s">
        <v>25</v>
      </c>
      <c r="KTA1238" s="197">
        <v>7</v>
      </c>
      <c r="KTB1238" s="197">
        <v>2</v>
      </c>
      <c r="KTC1238" s="198" t="s">
        <v>236</v>
      </c>
      <c r="KTD1238" s="199">
        <v>0</v>
      </c>
      <c r="KTE1238" s="199"/>
      <c r="KTF1238" s="254">
        <f t="shared" ref="KTF1238:KVJ1238" si="251">KTF1239</f>
        <v>448.774</v>
      </c>
      <c r="KTG1238" s="236" t="s">
        <v>238</v>
      </c>
      <c r="KTH1238" s="253" t="s">
        <v>25</v>
      </c>
      <c r="KTI1238" s="197">
        <v>7</v>
      </c>
      <c r="KTJ1238" s="197">
        <v>2</v>
      </c>
      <c r="KTK1238" s="198" t="s">
        <v>236</v>
      </c>
      <c r="KTL1238" s="199">
        <v>0</v>
      </c>
      <c r="KTM1238" s="199"/>
      <c r="KTN1238" s="254">
        <f t="shared" si="251"/>
        <v>448.774</v>
      </c>
      <c r="KTO1238" s="236" t="s">
        <v>238</v>
      </c>
      <c r="KTP1238" s="253" t="s">
        <v>25</v>
      </c>
      <c r="KTQ1238" s="197">
        <v>7</v>
      </c>
      <c r="KTR1238" s="197">
        <v>2</v>
      </c>
      <c r="KTS1238" s="198" t="s">
        <v>236</v>
      </c>
      <c r="KTT1238" s="199">
        <v>0</v>
      </c>
      <c r="KTU1238" s="199"/>
      <c r="KTV1238" s="254">
        <f t="shared" si="251"/>
        <v>448.774</v>
      </c>
      <c r="KTW1238" s="236" t="s">
        <v>238</v>
      </c>
      <c r="KTX1238" s="253" t="s">
        <v>25</v>
      </c>
      <c r="KTY1238" s="197">
        <v>7</v>
      </c>
      <c r="KTZ1238" s="197">
        <v>2</v>
      </c>
      <c r="KUA1238" s="198" t="s">
        <v>236</v>
      </c>
      <c r="KUB1238" s="199">
        <v>0</v>
      </c>
      <c r="KUC1238" s="199"/>
      <c r="KUD1238" s="254">
        <f t="shared" si="251"/>
        <v>448.774</v>
      </c>
      <c r="KUE1238" s="236" t="s">
        <v>238</v>
      </c>
      <c r="KUF1238" s="253" t="s">
        <v>25</v>
      </c>
      <c r="KUG1238" s="197">
        <v>7</v>
      </c>
      <c r="KUH1238" s="197">
        <v>2</v>
      </c>
      <c r="KUI1238" s="198" t="s">
        <v>236</v>
      </c>
      <c r="KUJ1238" s="199">
        <v>0</v>
      </c>
      <c r="KUK1238" s="199"/>
      <c r="KUL1238" s="254">
        <f t="shared" si="251"/>
        <v>448.774</v>
      </c>
      <c r="KUM1238" s="236" t="s">
        <v>238</v>
      </c>
      <c r="KUN1238" s="253" t="s">
        <v>25</v>
      </c>
      <c r="KUO1238" s="197">
        <v>7</v>
      </c>
      <c r="KUP1238" s="197">
        <v>2</v>
      </c>
      <c r="KUQ1238" s="198" t="s">
        <v>236</v>
      </c>
      <c r="KUR1238" s="199">
        <v>0</v>
      </c>
      <c r="KUS1238" s="199"/>
      <c r="KUT1238" s="254">
        <f t="shared" si="251"/>
        <v>448.774</v>
      </c>
      <c r="KUU1238" s="236" t="s">
        <v>238</v>
      </c>
      <c r="KUV1238" s="253" t="s">
        <v>25</v>
      </c>
      <c r="KUW1238" s="197">
        <v>7</v>
      </c>
      <c r="KUX1238" s="197">
        <v>2</v>
      </c>
      <c r="KUY1238" s="198" t="s">
        <v>236</v>
      </c>
      <c r="KUZ1238" s="199">
        <v>0</v>
      </c>
      <c r="KVA1238" s="199"/>
      <c r="KVB1238" s="254">
        <f t="shared" si="251"/>
        <v>448.774</v>
      </c>
      <c r="KVC1238" s="236" t="s">
        <v>238</v>
      </c>
      <c r="KVD1238" s="253" t="s">
        <v>25</v>
      </c>
      <c r="KVE1238" s="197">
        <v>7</v>
      </c>
      <c r="KVF1238" s="197">
        <v>2</v>
      </c>
      <c r="KVG1238" s="198" t="s">
        <v>236</v>
      </c>
      <c r="KVH1238" s="199">
        <v>0</v>
      </c>
      <c r="KVI1238" s="199"/>
      <c r="KVJ1238" s="254">
        <f t="shared" si="251"/>
        <v>448.774</v>
      </c>
      <c r="KVK1238" s="236" t="s">
        <v>238</v>
      </c>
      <c r="KVL1238" s="253" t="s">
        <v>25</v>
      </c>
      <c r="KVM1238" s="197">
        <v>7</v>
      </c>
      <c r="KVN1238" s="197">
        <v>2</v>
      </c>
      <c r="KVO1238" s="198" t="s">
        <v>236</v>
      </c>
      <c r="KVP1238" s="199">
        <v>0</v>
      </c>
      <c r="KVQ1238" s="199"/>
      <c r="KVR1238" s="254">
        <f t="shared" ref="KVR1238:KXV1238" si="252">KVR1239</f>
        <v>448.774</v>
      </c>
      <c r="KVS1238" s="236" t="s">
        <v>238</v>
      </c>
      <c r="KVT1238" s="253" t="s">
        <v>25</v>
      </c>
      <c r="KVU1238" s="197">
        <v>7</v>
      </c>
      <c r="KVV1238" s="197">
        <v>2</v>
      </c>
      <c r="KVW1238" s="198" t="s">
        <v>236</v>
      </c>
      <c r="KVX1238" s="199">
        <v>0</v>
      </c>
      <c r="KVY1238" s="199"/>
      <c r="KVZ1238" s="254">
        <f t="shared" si="252"/>
        <v>448.774</v>
      </c>
      <c r="KWA1238" s="236" t="s">
        <v>238</v>
      </c>
      <c r="KWB1238" s="253" t="s">
        <v>25</v>
      </c>
      <c r="KWC1238" s="197">
        <v>7</v>
      </c>
      <c r="KWD1238" s="197">
        <v>2</v>
      </c>
      <c r="KWE1238" s="198" t="s">
        <v>236</v>
      </c>
      <c r="KWF1238" s="199">
        <v>0</v>
      </c>
      <c r="KWG1238" s="199"/>
      <c r="KWH1238" s="254">
        <f t="shared" si="252"/>
        <v>448.774</v>
      </c>
      <c r="KWI1238" s="236" t="s">
        <v>238</v>
      </c>
      <c r="KWJ1238" s="253" t="s">
        <v>25</v>
      </c>
      <c r="KWK1238" s="197">
        <v>7</v>
      </c>
      <c r="KWL1238" s="197">
        <v>2</v>
      </c>
      <c r="KWM1238" s="198" t="s">
        <v>236</v>
      </c>
      <c r="KWN1238" s="199">
        <v>0</v>
      </c>
      <c r="KWO1238" s="199"/>
      <c r="KWP1238" s="254">
        <f t="shared" si="252"/>
        <v>448.774</v>
      </c>
      <c r="KWQ1238" s="236" t="s">
        <v>238</v>
      </c>
      <c r="KWR1238" s="253" t="s">
        <v>25</v>
      </c>
      <c r="KWS1238" s="197">
        <v>7</v>
      </c>
      <c r="KWT1238" s="197">
        <v>2</v>
      </c>
      <c r="KWU1238" s="198" t="s">
        <v>236</v>
      </c>
      <c r="KWV1238" s="199">
        <v>0</v>
      </c>
      <c r="KWW1238" s="199"/>
      <c r="KWX1238" s="254">
        <f t="shared" si="252"/>
        <v>448.774</v>
      </c>
      <c r="KWY1238" s="236" t="s">
        <v>238</v>
      </c>
      <c r="KWZ1238" s="253" t="s">
        <v>25</v>
      </c>
      <c r="KXA1238" s="197">
        <v>7</v>
      </c>
      <c r="KXB1238" s="197">
        <v>2</v>
      </c>
      <c r="KXC1238" s="198" t="s">
        <v>236</v>
      </c>
      <c r="KXD1238" s="199">
        <v>0</v>
      </c>
      <c r="KXE1238" s="199"/>
      <c r="KXF1238" s="254">
        <f t="shared" si="252"/>
        <v>448.774</v>
      </c>
      <c r="KXG1238" s="236" t="s">
        <v>238</v>
      </c>
      <c r="KXH1238" s="253" t="s">
        <v>25</v>
      </c>
      <c r="KXI1238" s="197">
        <v>7</v>
      </c>
      <c r="KXJ1238" s="197">
        <v>2</v>
      </c>
      <c r="KXK1238" s="198" t="s">
        <v>236</v>
      </c>
      <c r="KXL1238" s="199">
        <v>0</v>
      </c>
      <c r="KXM1238" s="199"/>
      <c r="KXN1238" s="254">
        <f t="shared" si="252"/>
        <v>448.774</v>
      </c>
      <c r="KXO1238" s="236" t="s">
        <v>238</v>
      </c>
      <c r="KXP1238" s="253" t="s">
        <v>25</v>
      </c>
      <c r="KXQ1238" s="197">
        <v>7</v>
      </c>
      <c r="KXR1238" s="197">
        <v>2</v>
      </c>
      <c r="KXS1238" s="198" t="s">
        <v>236</v>
      </c>
      <c r="KXT1238" s="199">
        <v>0</v>
      </c>
      <c r="KXU1238" s="199"/>
      <c r="KXV1238" s="254">
        <f t="shared" si="252"/>
        <v>448.774</v>
      </c>
      <c r="KXW1238" s="236" t="s">
        <v>238</v>
      </c>
      <c r="KXX1238" s="253" t="s">
        <v>25</v>
      </c>
      <c r="KXY1238" s="197">
        <v>7</v>
      </c>
      <c r="KXZ1238" s="197">
        <v>2</v>
      </c>
      <c r="KYA1238" s="198" t="s">
        <v>236</v>
      </c>
      <c r="KYB1238" s="199">
        <v>0</v>
      </c>
      <c r="KYC1238" s="199"/>
      <c r="KYD1238" s="254">
        <f t="shared" ref="KYD1238:LAH1238" si="253">KYD1239</f>
        <v>448.774</v>
      </c>
      <c r="KYE1238" s="236" t="s">
        <v>238</v>
      </c>
      <c r="KYF1238" s="253" t="s">
        <v>25</v>
      </c>
      <c r="KYG1238" s="197">
        <v>7</v>
      </c>
      <c r="KYH1238" s="197">
        <v>2</v>
      </c>
      <c r="KYI1238" s="198" t="s">
        <v>236</v>
      </c>
      <c r="KYJ1238" s="199">
        <v>0</v>
      </c>
      <c r="KYK1238" s="199"/>
      <c r="KYL1238" s="254">
        <f t="shared" si="253"/>
        <v>448.774</v>
      </c>
      <c r="KYM1238" s="236" t="s">
        <v>238</v>
      </c>
      <c r="KYN1238" s="253" t="s">
        <v>25</v>
      </c>
      <c r="KYO1238" s="197">
        <v>7</v>
      </c>
      <c r="KYP1238" s="197">
        <v>2</v>
      </c>
      <c r="KYQ1238" s="198" t="s">
        <v>236</v>
      </c>
      <c r="KYR1238" s="199">
        <v>0</v>
      </c>
      <c r="KYS1238" s="199"/>
      <c r="KYT1238" s="254">
        <f t="shared" si="253"/>
        <v>448.774</v>
      </c>
      <c r="KYU1238" s="236" t="s">
        <v>238</v>
      </c>
      <c r="KYV1238" s="253" t="s">
        <v>25</v>
      </c>
      <c r="KYW1238" s="197">
        <v>7</v>
      </c>
      <c r="KYX1238" s="197">
        <v>2</v>
      </c>
      <c r="KYY1238" s="198" t="s">
        <v>236</v>
      </c>
      <c r="KYZ1238" s="199">
        <v>0</v>
      </c>
      <c r="KZA1238" s="199"/>
      <c r="KZB1238" s="254">
        <f t="shared" si="253"/>
        <v>448.774</v>
      </c>
      <c r="KZC1238" s="236" t="s">
        <v>238</v>
      </c>
      <c r="KZD1238" s="253" t="s">
        <v>25</v>
      </c>
      <c r="KZE1238" s="197">
        <v>7</v>
      </c>
      <c r="KZF1238" s="197">
        <v>2</v>
      </c>
      <c r="KZG1238" s="198" t="s">
        <v>236</v>
      </c>
      <c r="KZH1238" s="199">
        <v>0</v>
      </c>
      <c r="KZI1238" s="199"/>
      <c r="KZJ1238" s="254">
        <f t="shared" si="253"/>
        <v>448.774</v>
      </c>
      <c r="KZK1238" s="236" t="s">
        <v>238</v>
      </c>
      <c r="KZL1238" s="253" t="s">
        <v>25</v>
      </c>
      <c r="KZM1238" s="197">
        <v>7</v>
      </c>
      <c r="KZN1238" s="197">
        <v>2</v>
      </c>
      <c r="KZO1238" s="198" t="s">
        <v>236</v>
      </c>
      <c r="KZP1238" s="199">
        <v>0</v>
      </c>
      <c r="KZQ1238" s="199"/>
      <c r="KZR1238" s="254">
        <f t="shared" si="253"/>
        <v>448.774</v>
      </c>
      <c r="KZS1238" s="236" t="s">
        <v>238</v>
      </c>
      <c r="KZT1238" s="253" t="s">
        <v>25</v>
      </c>
      <c r="KZU1238" s="197">
        <v>7</v>
      </c>
      <c r="KZV1238" s="197">
        <v>2</v>
      </c>
      <c r="KZW1238" s="198" t="s">
        <v>236</v>
      </c>
      <c r="KZX1238" s="199">
        <v>0</v>
      </c>
      <c r="KZY1238" s="199"/>
      <c r="KZZ1238" s="254">
        <f t="shared" si="253"/>
        <v>448.774</v>
      </c>
      <c r="LAA1238" s="236" t="s">
        <v>238</v>
      </c>
      <c r="LAB1238" s="253" t="s">
        <v>25</v>
      </c>
      <c r="LAC1238" s="197">
        <v>7</v>
      </c>
      <c r="LAD1238" s="197">
        <v>2</v>
      </c>
      <c r="LAE1238" s="198" t="s">
        <v>236</v>
      </c>
      <c r="LAF1238" s="199">
        <v>0</v>
      </c>
      <c r="LAG1238" s="199"/>
      <c r="LAH1238" s="254">
        <f t="shared" si="253"/>
        <v>448.774</v>
      </c>
      <c r="LAI1238" s="236" t="s">
        <v>238</v>
      </c>
      <c r="LAJ1238" s="253" t="s">
        <v>25</v>
      </c>
      <c r="LAK1238" s="197">
        <v>7</v>
      </c>
      <c r="LAL1238" s="197">
        <v>2</v>
      </c>
      <c r="LAM1238" s="198" t="s">
        <v>236</v>
      </c>
      <c r="LAN1238" s="199">
        <v>0</v>
      </c>
      <c r="LAO1238" s="199"/>
      <c r="LAP1238" s="254">
        <f t="shared" ref="LAP1238:LCT1238" si="254">LAP1239</f>
        <v>448.774</v>
      </c>
      <c r="LAQ1238" s="236" t="s">
        <v>238</v>
      </c>
      <c r="LAR1238" s="253" t="s">
        <v>25</v>
      </c>
      <c r="LAS1238" s="197">
        <v>7</v>
      </c>
      <c r="LAT1238" s="197">
        <v>2</v>
      </c>
      <c r="LAU1238" s="198" t="s">
        <v>236</v>
      </c>
      <c r="LAV1238" s="199">
        <v>0</v>
      </c>
      <c r="LAW1238" s="199"/>
      <c r="LAX1238" s="254">
        <f t="shared" si="254"/>
        <v>448.774</v>
      </c>
      <c r="LAY1238" s="236" t="s">
        <v>238</v>
      </c>
      <c r="LAZ1238" s="253" t="s">
        <v>25</v>
      </c>
      <c r="LBA1238" s="197">
        <v>7</v>
      </c>
      <c r="LBB1238" s="197">
        <v>2</v>
      </c>
      <c r="LBC1238" s="198" t="s">
        <v>236</v>
      </c>
      <c r="LBD1238" s="199">
        <v>0</v>
      </c>
      <c r="LBE1238" s="199"/>
      <c r="LBF1238" s="254">
        <f t="shared" si="254"/>
        <v>448.774</v>
      </c>
      <c r="LBG1238" s="236" t="s">
        <v>238</v>
      </c>
      <c r="LBH1238" s="253" t="s">
        <v>25</v>
      </c>
      <c r="LBI1238" s="197">
        <v>7</v>
      </c>
      <c r="LBJ1238" s="197">
        <v>2</v>
      </c>
      <c r="LBK1238" s="198" t="s">
        <v>236</v>
      </c>
      <c r="LBL1238" s="199">
        <v>0</v>
      </c>
      <c r="LBM1238" s="199"/>
      <c r="LBN1238" s="254">
        <f t="shared" si="254"/>
        <v>448.774</v>
      </c>
      <c r="LBO1238" s="236" t="s">
        <v>238</v>
      </c>
      <c r="LBP1238" s="253" t="s">
        <v>25</v>
      </c>
      <c r="LBQ1238" s="197">
        <v>7</v>
      </c>
      <c r="LBR1238" s="197">
        <v>2</v>
      </c>
      <c r="LBS1238" s="198" t="s">
        <v>236</v>
      </c>
      <c r="LBT1238" s="199">
        <v>0</v>
      </c>
      <c r="LBU1238" s="199"/>
      <c r="LBV1238" s="254">
        <f t="shared" si="254"/>
        <v>448.774</v>
      </c>
      <c r="LBW1238" s="236" t="s">
        <v>238</v>
      </c>
      <c r="LBX1238" s="253" t="s">
        <v>25</v>
      </c>
      <c r="LBY1238" s="197">
        <v>7</v>
      </c>
      <c r="LBZ1238" s="197">
        <v>2</v>
      </c>
      <c r="LCA1238" s="198" t="s">
        <v>236</v>
      </c>
      <c r="LCB1238" s="199">
        <v>0</v>
      </c>
      <c r="LCC1238" s="199"/>
      <c r="LCD1238" s="254">
        <f t="shared" si="254"/>
        <v>448.774</v>
      </c>
      <c r="LCE1238" s="236" t="s">
        <v>238</v>
      </c>
      <c r="LCF1238" s="253" t="s">
        <v>25</v>
      </c>
      <c r="LCG1238" s="197">
        <v>7</v>
      </c>
      <c r="LCH1238" s="197">
        <v>2</v>
      </c>
      <c r="LCI1238" s="198" t="s">
        <v>236</v>
      </c>
      <c r="LCJ1238" s="199">
        <v>0</v>
      </c>
      <c r="LCK1238" s="199"/>
      <c r="LCL1238" s="254">
        <f t="shared" si="254"/>
        <v>448.774</v>
      </c>
      <c r="LCM1238" s="236" t="s">
        <v>238</v>
      </c>
      <c r="LCN1238" s="253" t="s">
        <v>25</v>
      </c>
      <c r="LCO1238" s="197">
        <v>7</v>
      </c>
      <c r="LCP1238" s="197">
        <v>2</v>
      </c>
      <c r="LCQ1238" s="198" t="s">
        <v>236</v>
      </c>
      <c r="LCR1238" s="199">
        <v>0</v>
      </c>
      <c r="LCS1238" s="199"/>
      <c r="LCT1238" s="254">
        <f t="shared" si="254"/>
        <v>448.774</v>
      </c>
      <c r="LCU1238" s="236" t="s">
        <v>238</v>
      </c>
      <c r="LCV1238" s="253" t="s">
        <v>25</v>
      </c>
      <c r="LCW1238" s="197">
        <v>7</v>
      </c>
      <c r="LCX1238" s="197">
        <v>2</v>
      </c>
      <c r="LCY1238" s="198" t="s">
        <v>236</v>
      </c>
      <c r="LCZ1238" s="199">
        <v>0</v>
      </c>
      <c r="LDA1238" s="199"/>
      <c r="LDB1238" s="254">
        <f t="shared" ref="LDB1238:LFF1238" si="255">LDB1239</f>
        <v>448.774</v>
      </c>
      <c r="LDC1238" s="236" t="s">
        <v>238</v>
      </c>
      <c r="LDD1238" s="253" t="s">
        <v>25</v>
      </c>
      <c r="LDE1238" s="197">
        <v>7</v>
      </c>
      <c r="LDF1238" s="197">
        <v>2</v>
      </c>
      <c r="LDG1238" s="198" t="s">
        <v>236</v>
      </c>
      <c r="LDH1238" s="199">
        <v>0</v>
      </c>
      <c r="LDI1238" s="199"/>
      <c r="LDJ1238" s="254">
        <f t="shared" si="255"/>
        <v>448.774</v>
      </c>
      <c r="LDK1238" s="236" t="s">
        <v>238</v>
      </c>
      <c r="LDL1238" s="253" t="s">
        <v>25</v>
      </c>
      <c r="LDM1238" s="197">
        <v>7</v>
      </c>
      <c r="LDN1238" s="197">
        <v>2</v>
      </c>
      <c r="LDO1238" s="198" t="s">
        <v>236</v>
      </c>
      <c r="LDP1238" s="199">
        <v>0</v>
      </c>
      <c r="LDQ1238" s="199"/>
      <c r="LDR1238" s="254">
        <f t="shared" si="255"/>
        <v>448.774</v>
      </c>
      <c r="LDS1238" s="236" t="s">
        <v>238</v>
      </c>
      <c r="LDT1238" s="253" t="s">
        <v>25</v>
      </c>
      <c r="LDU1238" s="197">
        <v>7</v>
      </c>
      <c r="LDV1238" s="197">
        <v>2</v>
      </c>
      <c r="LDW1238" s="198" t="s">
        <v>236</v>
      </c>
      <c r="LDX1238" s="199">
        <v>0</v>
      </c>
      <c r="LDY1238" s="199"/>
      <c r="LDZ1238" s="254">
        <f t="shared" si="255"/>
        <v>448.774</v>
      </c>
      <c r="LEA1238" s="236" t="s">
        <v>238</v>
      </c>
      <c r="LEB1238" s="253" t="s">
        <v>25</v>
      </c>
      <c r="LEC1238" s="197">
        <v>7</v>
      </c>
      <c r="LED1238" s="197">
        <v>2</v>
      </c>
      <c r="LEE1238" s="198" t="s">
        <v>236</v>
      </c>
      <c r="LEF1238" s="199">
        <v>0</v>
      </c>
      <c r="LEG1238" s="199"/>
      <c r="LEH1238" s="254">
        <f t="shared" si="255"/>
        <v>448.774</v>
      </c>
      <c r="LEI1238" s="236" t="s">
        <v>238</v>
      </c>
      <c r="LEJ1238" s="253" t="s">
        <v>25</v>
      </c>
      <c r="LEK1238" s="197">
        <v>7</v>
      </c>
      <c r="LEL1238" s="197">
        <v>2</v>
      </c>
      <c r="LEM1238" s="198" t="s">
        <v>236</v>
      </c>
      <c r="LEN1238" s="199">
        <v>0</v>
      </c>
      <c r="LEO1238" s="199"/>
      <c r="LEP1238" s="254">
        <f t="shared" si="255"/>
        <v>448.774</v>
      </c>
      <c r="LEQ1238" s="236" t="s">
        <v>238</v>
      </c>
      <c r="LER1238" s="253" t="s">
        <v>25</v>
      </c>
      <c r="LES1238" s="197">
        <v>7</v>
      </c>
      <c r="LET1238" s="197">
        <v>2</v>
      </c>
      <c r="LEU1238" s="198" t="s">
        <v>236</v>
      </c>
      <c r="LEV1238" s="199">
        <v>0</v>
      </c>
      <c r="LEW1238" s="199"/>
      <c r="LEX1238" s="254">
        <f t="shared" si="255"/>
        <v>448.774</v>
      </c>
      <c r="LEY1238" s="236" t="s">
        <v>238</v>
      </c>
      <c r="LEZ1238" s="253" t="s">
        <v>25</v>
      </c>
      <c r="LFA1238" s="197">
        <v>7</v>
      </c>
      <c r="LFB1238" s="197">
        <v>2</v>
      </c>
      <c r="LFC1238" s="198" t="s">
        <v>236</v>
      </c>
      <c r="LFD1238" s="199">
        <v>0</v>
      </c>
      <c r="LFE1238" s="199"/>
      <c r="LFF1238" s="254">
        <f t="shared" si="255"/>
        <v>448.774</v>
      </c>
      <c r="LFG1238" s="236" t="s">
        <v>238</v>
      </c>
      <c r="LFH1238" s="253" t="s">
        <v>25</v>
      </c>
      <c r="LFI1238" s="197">
        <v>7</v>
      </c>
      <c r="LFJ1238" s="197">
        <v>2</v>
      </c>
      <c r="LFK1238" s="198" t="s">
        <v>236</v>
      </c>
      <c r="LFL1238" s="199">
        <v>0</v>
      </c>
      <c r="LFM1238" s="199"/>
      <c r="LFN1238" s="254">
        <f t="shared" ref="LFN1238:LHR1238" si="256">LFN1239</f>
        <v>448.774</v>
      </c>
      <c r="LFO1238" s="236" t="s">
        <v>238</v>
      </c>
      <c r="LFP1238" s="253" t="s">
        <v>25</v>
      </c>
      <c r="LFQ1238" s="197">
        <v>7</v>
      </c>
      <c r="LFR1238" s="197">
        <v>2</v>
      </c>
      <c r="LFS1238" s="198" t="s">
        <v>236</v>
      </c>
      <c r="LFT1238" s="199">
        <v>0</v>
      </c>
      <c r="LFU1238" s="199"/>
      <c r="LFV1238" s="254">
        <f t="shared" si="256"/>
        <v>448.774</v>
      </c>
      <c r="LFW1238" s="236" t="s">
        <v>238</v>
      </c>
      <c r="LFX1238" s="253" t="s">
        <v>25</v>
      </c>
      <c r="LFY1238" s="197">
        <v>7</v>
      </c>
      <c r="LFZ1238" s="197">
        <v>2</v>
      </c>
      <c r="LGA1238" s="198" t="s">
        <v>236</v>
      </c>
      <c r="LGB1238" s="199">
        <v>0</v>
      </c>
      <c r="LGC1238" s="199"/>
      <c r="LGD1238" s="254">
        <f t="shared" si="256"/>
        <v>448.774</v>
      </c>
      <c r="LGE1238" s="236" t="s">
        <v>238</v>
      </c>
      <c r="LGF1238" s="253" t="s">
        <v>25</v>
      </c>
      <c r="LGG1238" s="197">
        <v>7</v>
      </c>
      <c r="LGH1238" s="197">
        <v>2</v>
      </c>
      <c r="LGI1238" s="198" t="s">
        <v>236</v>
      </c>
      <c r="LGJ1238" s="199">
        <v>0</v>
      </c>
      <c r="LGK1238" s="199"/>
      <c r="LGL1238" s="254">
        <f t="shared" si="256"/>
        <v>448.774</v>
      </c>
      <c r="LGM1238" s="236" t="s">
        <v>238</v>
      </c>
      <c r="LGN1238" s="253" t="s">
        <v>25</v>
      </c>
      <c r="LGO1238" s="197">
        <v>7</v>
      </c>
      <c r="LGP1238" s="197">
        <v>2</v>
      </c>
      <c r="LGQ1238" s="198" t="s">
        <v>236</v>
      </c>
      <c r="LGR1238" s="199">
        <v>0</v>
      </c>
      <c r="LGS1238" s="199"/>
      <c r="LGT1238" s="254">
        <f t="shared" si="256"/>
        <v>448.774</v>
      </c>
      <c r="LGU1238" s="236" t="s">
        <v>238</v>
      </c>
      <c r="LGV1238" s="253" t="s">
        <v>25</v>
      </c>
      <c r="LGW1238" s="197">
        <v>7</v>
      </c>
      <c r="LGX1238" s="197">
        <v>2</v>
      </c>
      <c r="LGY1238" s="198" t="s">
        <v>236</v>
      </c>
      <c r="LGZ1238" s="199">
        <v>0</v>
      </c>
      <c r="LHA1238" s="199"/>
      <c r="LHB1238" s="254">
        <f t="shared" si="256"/>
        <v>448.774</v>
      </c>
      <c r="LHC1238" s="236" t="s">
        <v>238</v>
      </c>
      <c r="LHD1238" s="253" t="s">
        <v>25</v>
      </c>
      <c r="LHE1238" s="197">
        <v>7</v>
      </c>
      <c r="LHF1238" s="197">
        <v>2</v>
      </c>
      <c r="LHG1238" s="198" t="s">
        <v>236</v>
      </c>
      <c r="LHH1238" s="199">
        <v>0</v>
      </c>
      <c r="LHI1238" s="199"/>
      <c r="LHJ1238" s="254">
        <f t="shared" si="256"/>
        <v>448.774</v>
      </c>
      <c r="LHK1238" s="236" t="s">
        <v>238</v>
      </c>
      <c r="LHL1238" s="253" t="s">
        <v>25</v>
      </c>
      <c r="LHM1238" s="197">
        <v>7</v>
      </c>
      <c r="LHN1238" s="197">
        <v>2</v>
      </c>
      <c r="LHO1238" s="198" t="s">
        <v>236</v>
      </c>
      <c r="LHP1238" s="199">
        <v>0</v>
      </c>
      <c r="LHQ1238" s="199"/>
      <c r="LHR1238" s="254">
        <f t="shared" si="256"/>
        <v>448.774</v>
      </c>
      <c r="LHS1238" s="236" t="s">
        <v>238</v>
      </c>
      <c r="LHT1238" s="253" t="s">
        <v>25</v>
      </c>
      <c r="LHU1238" s="197">
        <v>7</v>
      </c>
      <c r="LHV1238" s="197">
        <v>2</v>
      </c>
      <c r="LHW1238" s="198" t="s">
        <v>236</v>
      </c>
      <c r="LHX1238" s="199">
        <v>0</v>
      </c>
      <c r="LHY1238" s="199"/>
      <c r="LHZ1238" s="254">
        <f t="shared" ref="LHZ1238:LKD1238" si="257">LHZ1239</f>
        <v>448.774</v>
      </c>
      <c r="LIA1238" s="236" t="s">
        <v>238</v>
      </c>
      <c r="LIB1238" s="253" t="s">
        <v>25</v>
      </c>
      <c r="LIC1238" s="197">
        <v>7</v>
      </c>
      <c r="LID1238" s="197">
        <v>2</v>
      </c>
      <c r="LIE1238" s="198" t="s">
        <v>236</v>
      </c>
      <c r="LIF1238" s="199">
        <v>0</v>
      </c>
      <c r="LIG1238" s="199"/>
      <c r="LIH1238" s="254">
        <f t="shared" si="257"/>
        <v>448.774</v>
      </c>
      <c r="LII1238" s="236" t="s">
        <v>238</v>
      </c>
      <c r="LIJ1238" s="253" t="s">
        <v>25</v>
      </c>
      <c r="LIK1238" s="197">
        <v>7</v>
      </c>
      <c r="LIL1238" s="197">
        <v>2</v>
      </c>
      <c r="LIM1238" s="198" t="s">
        <v>236</v>
      </c>
      <c r="LIN1238" s="199">
        <v>0</v>
      </c>
      <c r="LIO1238" s="199"/>
      <c r="LIP1238" s="254">
        <f t="shared" si="257"/>
        <v>448.774</v>
      </c>
      <c r="LIQ1238" s="236" t="s">
        <v>238</v>
      </c>
      <c r="LIR1238" s="253" t="s">
        <v>25</v>
      </c>
      <c r="LIS1238" s="197">
        <v>7</v>
      </c>
      <c r="LIT1238" s="197">
        <v>2</v>
      </c>
      <c r="LIU1238" s="198" t="s">
        <v>236</v>
      </c>
      <c r="LIV1238" s="199">
        <v>0</v>
      </c>
      <c r="LIW1238" s="199"/>
      <c r="LIX1238" s="254">
        <f t="shared" si="257"/>
        <v>448.774</v>
      </c>
      <c r="LIY1238" s="236" t="s">
        <v>238</v>
      </c>
      <c r="LIZ1238" s="253" t="s">
        <v>25</v>
      </c>
      <c r="LJA1238" s="197">
        <v>7</v>
      </c>
      <c r="LJB1238" s="197">
        <v>2</v>
      </c>
      <c r="LJC1238" s="198" t="s">
        <v>236</v>
      </c>
      <c r="LJD1238" s="199">
        <v>0</v>
      </c>
      <c r="LJE1238" s="199"/>
      <c r="LJF1238" s="254">
        <f t="shared" si="257"/>
        <v>448.774</v>
      </c>
      <c r="LJG1238" s="236" t="s">
        <v>238</v>
      </c>
      <c r="LJH1238" s="253" t="s">
        <v>25</v>
      </c>
      <c r="LJI1238" s="197">
        <v>7</v>
      </c>
      <c r="LJJ1238" s="197">
        <v>2</v>
      </c>
      <c r="LJK1238" s="198" t="s">
        <v>236</v>
      </c>
      <c r="LJL1238" s="199">
        <v>0</v>
      </c>
      <c r="LJM1238" s="199"/>
      <c r="LJN1238" s="254">
        <f t="shared" si="257"/>
        <v>448.774</v>
      </c>
      <c r="LJO1238" s="236" t="s">
        <v>238</v>
      </c>
      <c r="LJP1238" s="253" t="s">
        <v>25</v>
      </c>
      <c r="LJQ1238" s="197">
        <v>7</v>
      </c>
      <c r="LJR1238" s="197">
        <v>2</v>
      </c>
      <c r="LJS1238" s="198" t="s">
        <v>236</v>
      </c>
      <c r="LJT1238" s="199">
        <v>0</v>
      </c>
      <c r="LJU1238" s="199"/>
      <c r="LJV1238" s="254">
        <f t="shared" si="257"/>
        <v>448.774</v>
      </c>
      <c r="LJW1238" s="236" t="s">
        <v>238</v>
      </c>
      <c r="LJX1238" s="253" t="s">
        <v>25</v>
      </c>
      <c r="LJY1238" s="197">
        <v>7</v>
      </c>
      <c r="LJZ1238" s="197">
        <v>2</v>
      </c>
      <c r="LKA1238" s="198" t="s">
        <v>236</v>
      </c>
      <c r="LKB1238" s="199">
        <v>0</v>
      </c>
      <c r="LKC1238" s="199"/>
      <c r="LKD1238" s="254">
        <f t="shared" si="257"/>
        <v>448.774</v>
      </c>
      <c r="LKE1238" s="236" t="s">
        <v>238</v>
      </c>
      <c r="LKF1238" s="253" t="s">
        <v>25</v>
      </c>
      <c r="LKG1238" s="197">
        <v>7</v>
      </c>
      <c r="LKH1238" s="197">
        <v>2</v>
      </c>
      <c r="LKI1238" s="198" t="s">
        <v>236</v>
      </c>
      <c r="LKJ1238" s="199">
        <v>0</v>
      </c>
      <c r="LKK1238" s="199"/>
      <c r="LKL1238" s="254">
        <f t="shared" ref="LKL1238:LMP1238" si="258">LKL1239</f>
        <v>448.774</v>
      </c>
      <c r="LKM1238" s="236" t="s">
        <v>238</v>
      </c>
      <c r="LKN1238" s="253" t="s">
        <v>25</v>
      </c>
      <c r="LKO1238" s="197">
        <v>7</v>
      </c>
      <c r="LKP1238" s="197">
        <v>2</v>
      </c>
      <c r="LKQ1238" s="198" t="s">
        <v>236</v>
      </c>
      <c r="LKR1238" s="199">
        <v>0</v>
      </c>
      <c r="LKS1238" s="199"/>
      <c r="LKT1238" s="254">
        <f t="shared" si="258"/>
        <v>448.774</v>
      </c>
      <c r="LKU1238" s="236" t="s">
        <v>238</v>
      </c>
      <c r="LKV1238" s="253" t="s">
        <v>25</v>
      </c>
      <c r="LKW1238" s="197">
        <v>7</v>
      </c>
      <c r="LKX1238" s="197">
        <v>2</v>
      </c>
      <c r="LKY1238" s="198" t="s">
        <v>236</v>
      </c>
      <c r="LKZ1238" s="199">
        <v>0</v>
      </c>
      <c r="LLA1238" s="199"/>
      <c r="LLB1238" s="254">
        <f t="shared" si="258"/>
        <v>448.774</v>
      </c>
      <c r="LLC1238" s="236" t="s">
        <v>238</v>
      </c>
      <c r="LLD1238" s="253" t="s">
        <v>25</v>
      </c>
      <c r="LLE1238" s="197">
        <v>7</v>
      </c>
      <c r="LLF1238" s="197">
        <v>2</v>
      </c>
      <c r="LLG1238" s="198" t="s">
        <v>236</v>
      </c>
      <c r="LLH1238" s="199">
        <v>0</v>
      </c>
      <c r="LLI1238" s="199"/>
      <c r="LLJ1238" s="254">
        <f t="shared" si="258"/>
        <v>448.774</v>
      </c>
      <c r="LLK1238" s="236" t="s">
        <v>238</v>
      </c>
      <c r="LLL1238" s="253" t="s">
        <v>25</v>
      </c>
      <c r="LLM1238" s="197">
        <v>7</v>
      </c>
      <c r="LLN1238" s="197">
        <v>2</v>
      </c>
      <c r="LLO1238" s="198" t="s">
        <v>236</v>
      </c>
      <c r="LLP1238" s="199">
        <v>0</v>
      </c>
      <c r="LLQ1238" s="199"/>
      <c r="LLR1238" s="254">
        <f t="shared" si="258"/>
        <v>448.774</v>
      </c>
      <c r="LLS1238" s="236" t="s">
        <v>238</v>
      </c>
      <c r="LLT1238" s="253" t="s">
        <v>25</v>
      </c>
      <c r="LLU1238" s="197">
        <v>7</v>
      </c>
      <c r="LLV1238" s="197">
        <v>2</v>
      </c>
      <c r="LLW1238" s="198" t="s">
        <v>236</v>
      </c>
      <c r="LLX1238" s="199">
        <v>0</v>
      </c>
      <c r="LLY1238" s="199"/>
      <c r="LLZ1238" s="254">
        <f t="shared" si="258"/>
        <v>448.774</v>
      </c>
      <c r="LMA1238" s="236" t="s">
        <v>238</v>
      </c>
      <c r="LMB1238" s="253" t="s">
        <v>25</v>
      </c>
      <c r="LMC1238" s="197">
        <v>7</v>
      </c>
      <c r="LMD1238" s="197">
        <v>2</v>
      </c>
      <c r="LME1238" s="198" t="s">
        <v>236</v>
      </c>
      <c r="LMF1238" s="199">
        <v>0</v>
      </c>
      <c r="LMG1238" s="199"/>
      <c r="LMH1238" s="254">
        <f t="shared" si="258"/>
        <v>448.774</v>
      </c>
      <c r="LMI1238" s="236" t="s">
        <v>238</v>
      </c>
      <c r="LMJ1238" s="253" t="s">
        <v>25</v>
      </c>
      <c r="LMK1238" s="197">
        <v>7</v>
      </c>
      <c r="LML1238" s="197">
        <v>2</v>
      </c>
      <c r="LMM1238" s="198" t="s">
        <v>236</v>
      </c>
      <c r="LMN1238" s="199">
        <v>0</v>
      </c>
      <c r="LMO1238" s="199"/>
      <c r="LMP1238" s="254">
        <f t="shared" si="258"/>
        <v>448.774</v>
      </c>
      <c r="LMQ1238" s="236" t="s">
        <v>238</v>
      </c>
      <c r="LMR1238" s="253" t="s">
        <v>25</v>
      </c>
      <c r="LMS1238" s="197">
        <v>7</v>
      </c>
      <c r="LMT1238" s="197">
        <v>2</v>
      </c>
      <c r="LMU1238" s="198" t="s">
        <v>236</v>
      </c>
      <c r="LMV1238" s="199">
        <v>0</v>
      </c>
      <c r="LMW1238" s="199"/>
      <c r="LMX1238" s="254">
        <f t="shared" ref="LMX1238:LPB1238" si="259">LMX1239</f>
        <v>448.774</v>
      </c>
      <c r="LMY1238" s="236" t="s">
        <v>238</v>
      </c>
      <c r="LMZ1238" s="253" t="s">
        <v>25</v>
      </c>
      <c r="LNA1238" s="197">
        <v>7</v>
      </c>
      <c r="LNB1238" s="197">
        <v>2</v>
      </c>
      <c r="LNC1238" s="198" t="s">
        <v>236</v>
      </c>
      <c r="LND1238" s="199">
        <v>0</v>
      </c>
      <c r="LNE1238" s="199"/>
      <c r="LNF1238" s="254">
        <f t="shared" si="259"/>
        <v>448.774</v>
      </c>
      <c r="LNG1238" s="236" t="s">
        <v>238</v>
      </c>
      <c r="LNH1238" s="253" t="s">
        <v>25</v>
      </c>
      <c r="LNI1238" s="197">
        <v>7</v>
      </c>
      <c r="LNJ1238" s="197">
        <v>2</v>
      </c>
      <c r="LNK1238" s="198" t="s">
        <v>236</v>
      </c>
      <c r="LNL1238" s="199">
        <v>0</v>
      </c>
      <c r="LNM1238" s="199"/>
      <c r="LNN1238" s="254">
        <f t="shared" si="259"/>
        <v>448.774</v>
      </c>
      <c r="LNO1238" s="236" t="s">
        <v>238</v>
      </c>
      <c r="LNP1238" s="253" t="s">
        <v>25</v>
      </c>
      <c r="LNQ1238" s="197">
        <v>7</v>
      </c>
      <c r="LNR1238" s="197">
        <v>2</v>
      </c>
      <c r="LNS1238" s="198" t="s">
        <v>236</v>
      </c>
      <c r="LNT1238" s="199">
        <v>0</v>
      </c>
      <c r="LNU1238" s="199"/>
      <c r="LNV1238" s="254">
        <f t="shared" si="259"/>
        <v>448.774</v>
      </c>
      <c r="LNW1238" s="236" t="s">
        <v>238</v>
      </c>
      <c r="LNX1238" s="253" t="s">
        <v>25</v>
      </c>
      <c r="LNY1238" s="197">
        <v>7</v>
      </c>
      <c r="LNZ1238" s="197">
        <v>2</v>
      </c>
      <c r="LOA1238" s="198" t="s">
        <v>236</v>
      </c>
      <c r="LOB1238" s="199">
        <v>0</v>
      </c>
      <c r="LOC1238" s="199"/>
      <c r="LOD1238" s="254">
        <f t="shared" si="259"/>
        <v>448.774</v>
      </c>
      <c r="LOE1238" s="236" t="s">
        <v>238</v>
      </c>
      <c r="LOF1238" s="253" t="s">
        <v>25</v>
      </c>
      <c r="LOG1238" s="197">
        <v>7</v>
      </c>
      <c r="LOH1238" s="197">
        <v>2</v>
      </c>
      <c r="LOI1238" s="198" t="s">
        <v>236</v>
      </c>
      <c r="LOJ1238" s="199">
        <v>0</v>
      </c>
      <c r="LOK1238" s="199"/>
      <c r="LOL1238" s="254">
        <f t="shared" si="259"/>
        <v>448.774</v>
      </c>
      <c r="LOM1238" s="236" t="s">
        <v>238</v>
      </c>
      <c r="LON1238" s="253" t="s">
        <v>25</v>
      </c>
      <c r="LOO1238" s="197">
        <v>7</v>
      </c>
      <c r="LOP1238" s="197">
        <v>2</v>
      </c>
      <c r="LOQ1238" s="198" t="s">
        <v>236</v>
      </c>
      <c r="LOR1238" s="199">
        <v>0</v>
      </c>
      <c r="LOS1238" s="199"/>
      <c r="LOT1238" s="254">
        <f t="shared" si="259"/>
        <v>448.774</v>
      </c>
      <c r="LOU1238" s="236" t="s">
        <v>238</v>
      </c>
      <c r="LOV1238" s="253" t="s">
        <v>25</v>
      </c>
      <c r="LOW1238" s="197">
        <v>7</v>
      </c>
      <c r="LOX1238" s="197">
        <v>2</v>
      </c>
      <c r="LOY1238" s="198" t="s">
        <v>236</v>
      </c>
      <c r="LOZ1238" s="199">
        <v>0</v>
      </c>
      <c r="LPA1238" s="199"/>
      <c r="LPB1238" s="254">
        <f t="shared" si="259"/>
        <v>448.774</v>
      </c>
      <c r="LPC1238" s="236" t="s">
        <v>238</v>
      </c>
      <c r="LPD1238" s="253" t="s">
        <v>25</v>
      </c>
      <c r="LPE1238" s="197">
        <v>7</v>
      </c>
      <c r="LPF1238" s="197">
        <v>2</v>
      </c>
      <c r="LPG1238" s="198" t="s">
        <v>236</v>
      </c>
      <c r="LPH1238" s="199">
        <v>0</v>
      </c>
      <c r="LPI1238" s="199"/>
      <c r="LPJ1238" s="254">
        <f t="shared" ref="LPJ1238:LRN1238" si="260">LPJ1239</f>
        <v>448.774</v>
      </c>
      <c r="LPK1238" s="236" t="s">
        <v>238</v>
      </c>
      <c r="LPL1238" s="253" t="s">
        <v>25</v>
      </c>
      <c r="LPM1238" s="197">
        <v>7</v>
      </c>
      <c r="LPN1238" s="197">
        <v>2</v>
      </c>
      <c r="LPO1238" s="198" t="s">
        <v>236</v>
      </c>
      <c r="LPP1238" s="199">
        <v>0</v>
      </c>
      <c r="LPQ1238" s="199"/>
      <c r="LPR1238" s="254">
        <f t="shared" si="260"/>
        <v>448.774</v>
      </c>
      <c r="LPS1238" s="236" t="s">
        <v>238</v>
      </c>
      <c r="LPT1238" s="253" t="s">
        <v>25</v>
      </c>
      <c r="LPU1238" s="197">
        <v>7</v>
      </c>
      <c r="LPV1238" s="197">
        <v>2</v>
      </c>
      <c r="LPW1238" s="198" t="s">
        <v>236</v>
      </c>
      <c r="LPX1238" s="199">
        <v>0</v>
      </c>
      <c r="LPY1238" s="199"/>
      <c r="LPZ1238" s="254">
        <f t="shared" si="260"/>
        <v>448.774</v>
      </c>
      <c r="LQA1238" s="236" t="s">
        <v>238</v>
      </c>
      <c r="LQB1238" s="253" t="s">
        <v>25</v>
      </c>
      <c r="LQC1238" s="197">
        <v>7</v>
      </c>
      <c r="LQD1238" s="197">
        <v>2</v>
      </c>
      <c r="LQE1238" s="198" t="s">
        <v>236</v>
      </c>
      <c r="LQF1238" s="199">
        <v>0</v>
      </c>
      <c r="LQG1238" s="199"/>
      <c r="LQH1238" s="254">
        <f t="shared" si="260"/>
        <v>448.774</v>
      </c>
      <c r="LQI1238" s="236" t="s">
        <v>238</v>
      </c>
      <c r="LQJ1238" s="253" t="s">
        <v>25</v>
      </c>
      <c r="LQK1238" s="197">
        <v>7</v>
      </c>
      <c r="LQL1238" s="197">
        <v>2</v>
      </c>
      <c r="LQM1238" s="198" t="s">
        <v>236</v>
      </c>
      <c r="LQN1238" s="199">
        <v>0</v>
      </c>
      <c r="LQO1238" s="199"/>
      <c r="LQP1238" s="254">
        <f t="shared" si="260"/>
        <v>448.774</v>
      </c>
      <c r="LQQ1238" s="236" t="s">
        <v>238</v>
      </c>
      <c r="LQR1238" s="253" t="s">
        <v>25</v>
      </c>
      <c r="LQS1238" s="197">
        <v>7</v>
      </c>
      <c r="LQT1238" s="197">
        <v>2</v>
      </c>
      <c r="LQU1238" s="198" t="s">
        <v>236</v>
      </c>
      <c r="LQV1238" s="199">
        <v>0</v>
      </c>
      <c r="LQW1238" s="199"/>
      <c r="LQX1238" s="254">
        <f t="shared" si="260"/>
        <v>448.774</v>
      </c>
      <c r="LQY1238" s="236" t="s">
        <v>238</v>
      </c>
      <c r="LQZ1238" s="253" t="s">
        <v>25</v>
      </c>
      <c r="LRA1238" s="197">
        <v>7</v>
      </c>
      <c r="LRB1238" s="197">
        <v>2</v>
      </c>
      <c r="LRC1238" s="198" t="s">
        <v>236</v>
      </c>
      <c r="LRD1238" s="199">
        <v>0</v>
      </c>
      <c r="LRE1238" s="199"/>
      <c r="LRF1238" s="254">
        <f t="shared" si="260"/>
        <v>448.774</v>
      </c>
      <c r="LRG1238" s="236" t="s">
        <v>238</v>
      </c>
      <c r="LRH1238" s="253" t="s">
        <v>25</v>
      </c>
      <c r="LRI1238" s="197">
        <v>7</v>
      </c>
      <c r="LRJ1238" s="197">
        <v>2</v>
      </c>
      <c r="LRK1238" s="198" t="s">
        <v>236</v>
      </c>
      <c r="LRL1238" s="199">
        <v>0</v>
      </c>
      <c r="LRM1238" s="199"/>
      <c r="LRN1238" s="254">
        <f t="shared" si="260"/>
        <v>448.774</v>
      </c>
      <c r="LRO1238" s="236" t="s">
        <v>238</v>
      </c>
      <c r="LRP1238" s="253" t="s">
        <v>25</v>
      </c>
      <c r="LRQ1238" s="197">
        <v>7</v>
      </c>
      <c r="LRR1238" s="197">
        <v>2</v>
      </c>
      <c r="LRS1238" s="198" t="s">
        <v>236</v>
      </c>
      <c r="LRT1238" s="199">
        <v>0</v>
      </c>
      <c r="LRU1238" s="199"/>
      <c r="LRV1238" s="254">
        <f t="shared" ref="LRV1238:LTZ1238" si="261">LRV1239</f>
        <v>448.774</v>
      </c>
      <c r="LRW1238" s="236" t="s">
        <v>238</v>
      </c>
      <c r="LRX1238" s="253" t="s">
        <v>25</v>
      </c>
      <c r="LRY1238" s="197">
        <v>7</v>
      </c>
      <c r="LRZ1238" s="197">
        <v>2</v>
      </c>
      <c r="LSA1238" s="198" t="s">
        <v>236</v>
      </c>
      <c r="LSB1238" s="199">
        <v>0</v>
      </c>
      <c r="LSC1238" s="199"/>
      <c r="LSD1238" s="254">
        <f t="shared" si="261"/>
        <v>448.774</v>
      </c>
      <c r="LSE1238" s="236" t="s">
        <v>238</v>
      </c>
      <c r="LSF1238" s="253" t="s">
        <v>25</v>
      </c>
      <c r="LSG1238" s="197">
        <v>7</v>
      </c>
      <c r="LSH1238" s="197">
        <v>2</v>
      </c>
      <c r="LSI1238" s="198" t="s">
        <v>236</v>
      </c>
      <c r="LSJ1238" s="199">
        <v>0</v>
      </c>
      <c r="LSK1238" s="199"/>
      <c r="LSL1238" s="254">
        <f t="shared" si="261"/>
        <v>448.774</v>
      </c>
      <c r="LSM1238" s="236" t="s">
        <v>238</v>
      </c>
      <c r="LSN1238" s="253" t="s">
        <v>25</v>
      </c>
      <c r="LSO1238" s="197">
        <v>7</v>
      </c>
      <c r="LSP1238" s="197">
        <v>2</v>
      </c>
      <c r="LSQ1238" s="198" t="s">
        <v>236</v>
      </c>
      <c r="LSR1238" s="199">
        <v>0</v>
      </c>
      <c r="LSS1238" s="199"/>
      <c r="LST1238" s="254">
        <f t="shared" si="261"/>
        <v>448.774</v>
      </c>
      <c r="LSU1238" s="236" t="s">
        <v>238</v>
      </c>
      <c r="LSV1238" s="253" t="s">
        <v>25</v>
      </c>
      <c r="LSW1238" s="197">
        <v>7</v>
      </c>
      <c r="LSX1238" s="197">
        <v>2</v>
      </c>
      <c r="LSY1238" s="198" t="s">
        <v>236</v>
      </c>
      <c r="LSZ1238" s="199">
        <v>0</v>
      </c>
      <c r="LTA1238" s="199"/>
      <c r="LTB1238" s="254">
        <f t="shared" si="261"/>
        <v>448.774</v>
      </c>
      <c r="LTC1238" s="236" t="s">
        <v>238</v>
      </c>
      <c r="LTD1238" s="253" t="s">
        <v>25</v>
      </c>
      <c r="LTE1238" s="197">
        <v>7</v>
      </c>
      <c r="LTF1238" s="197">
        <v>2</v>
      </c>
      <c r="LTG1238" s="198" t="s">
        <v>236</v>
      </c>
      <c r="LTH1238" s="199">
        <v>0</v>
      </c>
      <c r="LTI1238" s="199"/>
      <c r="LTJ1238" s="254">
        <f t="shared" si="261"/>
        <v>448.774</v>
      </c>
      <c r="LTK1238" s="236" t="s">
        <v>238</v>
      </c>
      <c r="LTL1238" s="253" t="s">
        <v>25</v>
      </c>
      <c r="LTM1238" s="197">
        <v>7</v>
      </c>
      <c r="LTN1238" s="197">
        <v>2</v>
      </c>
      <c r="LTO1238" s="198" t="s">
        <v>236</v>
      </c>
      <c r="LTP1238" s="199">
        <v>0</v>
      </c>
      <c r="LTQ1238" s="199"/>
      <c r="LTR1238" s="254">
        <f t="shared" si="261"/>
        <v>448.774</v>
      </c>
      <c r="LTS1238" s="236" t="s">
        <v>238</v>
      </c>
      <c r="LTT1238" s="253" t="s">
        <v>25</v>
      </c>
      <c r="LTU1238" s="197">
        <v>7</v>
      </c>
      <c r="LTV1238" s="197">
        <v>2</v>
      </c>
      <c r="LTW1238" s="198" t="s">
        <v>236</v>
      </c>
      <c r="LTX1238" s="199">
        <v>0</v>
      </c>
      <c r="LTY1238" s="199"/>
      <c r="LTZ1238" s="254">
        <f t="shared" si="261"/>
        <v>448.774</v>
      </c>
      <c r="LUA1238" s="236" t="s">
        <v>238</v>
      </c>
      <c r="LUB1238" s="253" t="s">
        <v>25</v>
      </c>
      <c r="LUC1238" s="197">
        <v>7</v>
      </c>
      <c r="LUD1238" s="197">
        <v>2</v>
      </c>
      <c r="LUE1238" s="198" t="s">
        <v>236</v>
      </c>
      <c r="LUF1238" s="199">
        <v>0</v>
      </c>
      <c r="LUG1238" s="199"/>
      <c r="LUH1238" s="254">
        <f t="shared" ref="LUH1238:LWL1238" si="262">LUH1239</f>
        <v>448.774</v>
      </c>
      <c r="LUI1238" s="236" t="s">
        <v>238</v>
      </c>
      <c r="LUJ1238" s="253" t="s">
        <v>25</v>
      </c>
      <c r="LUK1238" s="197">
        <v>7</v>
      </c>
      <c r="LUL1238" s="197">
        <v>2</v>
      </c>
      <c r="LUM1238" s="198" t="s">
        <v>236</v>
      </c>
      <c r="LUN1238" s="199">
        <v>0</v>
      </c>
      <c r="LUO1238" s="199"/>
      <c r="LUP1238" s="254">
        <f t="shared" si="262"/>
        <v>448.774</v>
      </c>
      <c r="LUQ1238" s="236" t="s">
        <v>238</v>
      </c>
      <c r="LUR1238" s="253" t="s">
        <v>25</v>
      </c>
      <c r="LUS1238" s="197">
        <v>7</v>
      </c>
      <c r="LUT1238" s="197">
        <v>2</v>
      </c>
      <c r="LUU1238" s="198" t="s">
        <v>236</v>
      </c>
      <c r="LUV1238" s="199">
        <v>0</v>
      </c>
      <c r="LUW1238" s="199"/>
      <c r="LUX1238" s="254">
        <f t="shared" si="262"/>
        <v>448.774</v>
      </c>
      <c r="LUY1238" s="236" t="s">
        <v>238</v>
      </c>
      <c r="LUZ1238" s="253" t="s">
        <v>25</v>
      </c>
      <c r="LVA1238" s="197">
        <v>7</v>
      </c>
      <c r="LVB1238" s="197">
        <v>2</v>
      </c>
      <c r="LVC1238" s="198" t="s">
        <v>236</v>
      </c>
      <c r="LVD1238" s="199">
        <v>0</v>
      </c>
      <c r="LVE1238" s="199"/>
      <c r="LVF1238" s="254">
        <f t="shared" si="262"/>
        <v>448.774</v>
      </c>
      <c r="LVG1238" s="236" t="s">
        <v>238</v>
      </c>
      <c r="LVH1238" s="253" t="s">
        <v>25</v>
      </c>
      <c r="LVI1238" s="197">
        <v>7</v>
      </c>
      <c r="LVJ1238" s="197">
        <v>2</v>
      </c>
      <c r="LVK1238" s="198" t="s">
        <v>236</v>
      </c>
      <c r="LVL1238" s="199">
        <v>0</v>
      </c>
      <c r="LVM1238" s="199"/>
      <c r="LVN1238" s="254">
        <f t="shared" si="262"/>
        <v>448.774</v>
      </c>
      <c r="LVO1238" s="236" t="s">
        <v>238</v>
      </c>
      <c r="LVP1238" s="253" t="s">
        <v>25</v>
      </c>
      <c r="LVQ1238" s="197">
        <v>7</v>
      </c>
      <c r="LVR1238" s="197">
        <v>2</v>
      </c>
      <c r="LVS1238" s="198" t="s">
        <v>236</v>
      </c>
      <c r="LVT1238" s="199">
        <v>0</v>
      </c>
      <c r="LVU1238" s="199"/>
      <c r="LVV1238" s="254">
        <f t="shared" si="262"/>
        <v>448.774</v>
      </c>
      <c r="LVW1238" s="236" t="s">
        <v>238</v>
      </c>
      <c r="LVX1238" s="253" t="s">
        <v>25</v>
      </c>
      <c r="LVY1238" s="197">
        <v>7</v>
      </c>
      <c r="LVZ1238" s="197">
        <v>2</v>
      </c>
      <c r="LWA1238" s="198" t="s">
        <v>236</v>
      </c>
      <c r="LWB1238" s="199">
        <v>0</v>
      </c>
      <c r="LWC1238" s="199"/>
      <c r="LWD1238" s="254">
        <f t="shared" si="262"/>
        <v>448.774</v>
      </c>
      <c r="LWE1238" s="236" t="s">
        <v>238</v>
      </c>
      <c r="LWF1238" s="253" t="s">
        <v>25</v>
      </c>
      <c r="LWG1238" s="197">
        <v>7</v>
      </c>
      <c r="LWH1238" s="197">
        <v>2</v>
      </c>
      <c r="LWI1238" s="198" t="s">
        <v>236</v>
      </c>
      <c r="LWJ1238" s="199">
        <v>0</v>
      </c>
      <c r="LWK1238" s="199"/>
      <c r="LWL1238" s="254">
        <f t="shared" si="262"/>
        <v>448.774</v>
      </c>
      <c r="LWM1238" s="236" t="s">
        <v>238</v>
      </c>
      <c r="LWN1238" s="253" t="s">
        <v>25</v>
      </c>
      <c r="LWO1238" s="197">
        <v>7</v>
      </c>
      <c r="LWP1238" s="197">
        <v>2</v>
      </c>
      <c r="LWQ1238" s="198" t="s">
        <v>236</v>
      </c>
      <c r="LWR1238" s="199">
        <v>0</v>
      </c>
      <c r="LWS1238" s="199"/>
      <c r="LWT1238" s="254">
        <f t="shared" ref="LWT1238:LYX1238" si="263">LWT1239</f>
        <v>448.774</v>
      </c>
      <c r="LWU1238" s="236" t="s">
        <v>238</v>
      </c>
      <c r="LWV1238" s="253" t="s">
        <v>25</v>
      </c>
      <c r="LWW1238" s="197">
        <v>7</v>
      </c>
      <c r="LWX1238" s="197">
        <v>2</v>
      </c>
      <c r="LWY1238" s="198" t="s">
        <v>236</v>
      </c>
      <c r="LWZ1238" s="199">
        <v>0</v>
      </c>
      <c r="LXA1238" s="199"/>
      <c r="LXB1238" s="254">
        <f t="shared" si="263"/>
        <v>448.774</v>
      </c>
      <c r="LXC1238" s="236" t="s">
        <v>238</v>
      </c>
      <c r="LXD1238" s="253" t="s">
        <v>25</v>
      </c>
      <c r="LXE1238" s="197">
        <v>7</v>
      </c>
      <c r="LXF1238" s="197">
        <v>2</v>
      </c>
      <c r="LXG1238" s="198" t="s">
        <v>236</v>
      </c>
      <c r="LXH1238" s="199">
        <v>0</v>
      </c>
      <c r="LXI1238" s="199"/>
      <c r="LXJ1238" s="254">
        <f t="shared" si="263"/>
        <v>448.774</v>
      </c>
      <c r="LXK1238" s="236" t="s">
        <v>238</v>
      </c>
      <c r="LXL1238" s="253" t="s">
        <v>25</v>
      </c>
      <c r="LXM1238" s="197">
        <v>7</v>
      </c>
      <c r="LXN1238" s="197">
        <v>2</v>
      </c>
      <c r="LXO1238" s="198" t="s">
        <v>236</v>
      </c>
      <c r="LXP1238" s="199">
        <v>0</v>
      </c>
      <c r="LXQ1238" s="199"/>
      <c r="LXR1238" s="254">
        <f t="shared" si="263"/>
        <v>448.774</v>
      </c>
      <c r="LXS1238" s="236" t="s">
        <v>238</v>
      </c>
      <c r="LXT1238" s="253" t="s">
        <v>25</v>
      </c>
      <c r="LXU1238" s="197">
        <v>7</v>
      </c>
      <c r="LXV1238" s="197">
        <v>2</v>
      </c>
      <c r="LXW1238" s="198" t="s">
        <v>236</v>
      </c>
      <c r="LXX1238" s="199">
        <v>0</v>
      </c>
      <c r="LXY1238" s="199"/>
      <c r="LXZ1238" s="254">
        <f t="shared" si="263"/>
        <v>448.774</v>
      </c>
      <c r="LYA1238" s="236" t="s">
        <v>238</v>
      </c>
      <c r="LYB1238" s="253" t="s">
        <v>25</v>
      </c>
      <c r="LYC1238" s="197">
        <v>7</v>
      </c>
      <c r="LYD1238" s="197">
        <v>2</v>
      </c>
      <c r="LYE1238" s="198" t="s">
        <v>236</v>
      </c>
      <c r="LYF1238" s="199">
        <v>0</v>
      </c>
      <c r="LYG1238" s="199"/>
      <c r="LYH1238" s="254">
        <f t="shared" si="263"/>
        <v>448.774</v>
      </c>
      <c r="LYI1238" s="236" t="s">
        <v>238</v>
      </c>
      <c r="LYJ1238" s="253" t="s">
        <v>25</v>
      </c>
      <c r="LYK1238" s="197">
        <v>7</v>
      </c>
      <c r="LYL1238" s="197">
        <v>2</v>
      </c>
      <c r="LYM1238" s="198" t="s">
        <v>236</v>
      </c>
      <c r="LYN1238" s="199">
        <v>0</v>
      </c>
      <c r="LYO1238" s="199"/>
      <c r="LYP1238" s="254">
        <f t="shared" si="263"/>
        <v>448.774</v>
      </c>
      <c r="LYQ1238" s="236" t="s">
        <v>238</v>
      </c>
      <c r="LYR1238" s="253" t="s">
        <v>25</v>
      </c>
      <c r="LYS1238" s="197">
        <v>7</v>
      </c>
      <c r="LYT1238" s="197">
        <v>2</v>
      </c>
      <c r="LYU1238" s="198" t="s">
        <v>236</v>
      </c>
      <c r="LYV1238" s="199">
        <v>0</v>
      </c>
      <c r="LYW1238" s="199"/>
      <c r="LYX1238" s="254">
        <f t="shared" si="263"/>
        <v>448.774</v>
      </c>
      <c r="LYY1238" s="236" t="s">
        <v>238</v>
      </c>
      <c r="LYZ1238" s="253" t="s">
        <v>25</v>
      </c>
      <c r="LZA1238" s="197">
        <v>7</v>
      </c>
      <c r="LZB1238" s="197">
        <v>2</v>
      </c>
      <c r="LZC1238" s="198" t="s">
        <v>236</v>
      </c>
      <c r="LZD1238" s="199">
        <v>0</v>
      </c>
      <c r="LZE1238" s="199"/>
      <c r="LZF1238" s="254">
        <f t="shared" ref="LZF1238:MBJ1238" si="264">LZF1239</f>
        <v>448.774</v>
      </c>
      <c r="LZG1238" s="236" t="s">
        <v>238</v>
      </c>
      <c r="LZH1238" s="253" t="s">
        <v>25</v>
      </c>
      <c r="LZI1238" s="197">
        <v>7</v>
      </c>
      <c r="LZJ1238" s="197">
        <v>2</v>
      </c>
      <c r="LZK1238" s="198" t="s">
        <v>236</v>
      </c>
      <c r="LZL1238" s="199">
        <v>0</v>
      </c>
      <c r="LZM1238" s="199"/>
      <c r="LZN1238" s="254">
        <f t="shared" si="264"/>
        <v>448.774</v>
      </c>
      <c r="LZO1238" s="236" t="s">
        <v>238</v>
      </c>
      <c r="LZP1238" s="253" t="s">
        <v>25</v>
      </c>
      <c r="LZQ1238" s="197">
        <v>7</v>
      </c>
      <c r="LZR1238" s="197">
        <v>2</v>
      </c>
      <c r="LZS1238" s="198" t="s">
        <v>236</v>
      </c>
      <c r="LZT1238" s="199">
        <v>0</v>
      </c>
      <c r="LZU1238" s="199"/>
      <c r="LZV1238" s="254">
        <f t="shared" si="264"/>
        <v>448.774</v>
      </c>
      <c r="LZW1238" s="236" t="s">
        <v>238</v>
      </c>
      <c r="LZX1238" s="253" t="s">
        <v>25</v>
      </c>
      <c r="LZY1238" s="197">
        <v>7</v>
      </c>
      <c r="LZZ1238" s="197">
        <v>2</v>
      </c>
      <c r="MAA1238" s="198" t="s">
        <v>236</v>
      </c>
      <c r="MAB1238" s="199">
        <v>0</v>
      </c>
      <c r="MAC1238" s="199"/>
      <c r="MAD1238" s="254">
        <f t="shared" si="264"/>
        <v>448.774</v>
      </c>
      <c r="MAE1238" s="236" t="s">
        <v>238</v>
      </c>
      <c r="MAF1238" s="253" t="s">
        <v>25</v>
      </c>
      <c r="MAG1238" s="197">
        <v>7</v>
      </c>
      <c r="MAH1238" s="197">
        <v>2</v>
      </c>
      <c r="MAI1238" s="198" t="s">
        <v>236</v>
      </c>
      <c r="MAJ1238" s="199">
        <v>0</v>
      </c>
      <c r="MAK1238" s="199"/>
      <c r="MAL1238" s="254">
        <f t="shared" si="264"/>
        <v>448.774</v>
      </c>
      <c r="MAM1238" s="236" t="s">
        <v>238</v>
      </c>
      <c r="MAN1238" s="253" t="s">
        <v>25</v>
      </c>
      <c r="MAO1238" s="197">
        <v>7</v>
      </c>
      <c r="MAP1238" s="197">
        <v>2</v>
      </c>
      <c r="MAQ1238" s="198" t="s">
        <v>236</v>
      </c>
      <c r="MAR1238" s="199">
        <v>0</v>
      </c>
      <c r="MAS1238" s="199"/>
      <c r="MAT1238" s="254">
        <f t="shared" si="264"/>
        <v>448.774</v>
      </c>
      <c r="MAU1238" s="236" t="s">
        <v>238</v>
      </c>
      <c r="MAV1238" s="253" t="s">
        <v>25</v>
      </c>
      <c r="MAW1238" s="197">
        <v>7</v>
      </c>
      <c r="MAX1238" s="197">
        <v>2</v>
      </c>
      <c r="MAY1238" s="198" t="s">
        <v>236</v>
      </c>
      <c r="MAZ1238" s="199">
        <v>0</v>
      </c>
      <c r="MBA1238" s="199"/>
      <c r="MBB1238" s="254">
        <f t="shared" si="264"/>
        <v>448.774</v>
      </c>
      <c r="MBC1238" s="236" t="s">
        <v>238</v>
      </c>
      <c r="MBD1238" s="253" t="s">
        <v>25</v>
      </c>
      <c r="MBE1238" s="197">
        <v>7</v>
      </c>
      <c r="MBF1238" s="197">
        <v>2</v>
      </c>
      <c r="MBG1238" s="198" t="s">
        <v>236</v>
      </c>
      <c r="MBH1238" s="199">
        <v>0</v>
      </c>
      <c r="MBI1238" s="199"/>
      <c r="MBJ1238" s="254">
        <f t="shared" si="264"/>
        <v>448.774</v>
      </c>
      <c r="MBK1238" s="236" t="s">
        <v>238</v>
      </c>
      <c r="MBL1238" s="253" t="s">
        <v>25</v>
      </c>
      <c r="MBM1238" s="197">
        <v>7</v>
      </c>
      <c r="MBN1238" s="197">
        <v>2</v>
      </c>
      <c r="MBO1238" s="198" t="s">
        <v>236</v>
      </c>
      <c r="MBP1238" s="199">
        <v>0</v>
      </c>
      <c r="MBQ1238" s="199"/>
      <c r="MBR1238" s="254">
        <f t="shared" ref="MBR1238:MDV1238" si="265">MBR1239</f>
        <v>448.774</v>
      </c>
      <c r="MBS1238" s="236" t="s">
        <v>238</v>
      </c>
      <c r="MBT1238" s="253" t="s">
        <v>25</v>
      </c>
      <c r="MBU1238" s="197">
        <v>7</v>
      </c>
      <c r="MBV1238" s="197">
        <v>2</v>
      </c>
      <c r="MBW1238" s="198" t="s">
        <v>236</v>
      </c>
      <c r="MBX1238" s="199">
        <v>0</v>
      </c>
      <c r="MBY1238" s="199"/>
      <c r="MBZ1238" s="254">
        <f t="shared" si="265"/>
        <v>448.774</v>
      </c>
      <c r="MCA1238" s="236" t="s">
        <v>238</v>
      </c>
      <c r="MCB1238" s="253" t="s">
        <v>25</v>
      </c>
      <c r="MCC1238" s="197">
        <v>7</v>
      </c>
      <c r="MCD1238" s="197">
        <v>2</v>
      </c>
      <c r="MCE1238" s="198" t="s">
        <v>236</v>
      </c>
      <c r="MCF1238" s="199">
        <v>0</v>
      </c>
      <c r="MCG1238" s="199"/>
      <c r="MCH1238" s="254">
        <f t="shared" si="265"/>
        <v>448.774</v>
      </c>
      <c r="MCI1238" s="236" t="s">
        <v>238</v>
      </c>
      <c r="MCJ1238" s="253" t="s">
        <v>25</v>
      </c>
      <c r="MCK1238" s="197">
        <v>7</v>
      </c>
      <c r="MCL1238" s="197">
        <v>2</v>
      </c>
      <c r="MCM1238" s="198" t="s">
        <v>236</v>
      </c>
      <c r="MCN1238" s="199">
        <v>0</v>
      </c>
      <c r="MCO1238" s="199"/>
      <c r="MCP1238" s="254">
        <f t="shared" si="265"/>
        <v>448.774</v>
      </c>
      <c r="MCQ1238" s="236" t="s">
        <v>238</v>
      </c>
      <c r="MCR1238" s="253" t="s">
        <v>25</v>
      </c>
      <c r="MCS1238" s="197">
        <v>7</v>
      </c>
      <c r="MCT1238" s="197">
        <v>2</v>
      </c>
      <c r="MCU1238" s="198" t="s">
        <v>236</v>
      </c>
      <c r="MCV1238" s="199">
        <v>0</v>
      </c>
      <c r="MCW1238" s="199"/>
      <c r="MCX1238" s="254">
        <f t="shared" si="265"/>
        <v>448.774</v>
      </c>
      <c r="MCY1238" s="236" t="s">
        <v>238</v>
      </c>
      <c r="MCZ1238" s="253" t="s">
        <v>25</v>
      </c>
      <c r="MDA1238" s="197">
        <v>7</v>
      </c>
      <c r="MDB1238" s="197">
        <v>2</v>
      </c>
      <c r="MDC1238" s="198" t="s">
        <v>236</v>
      </c>
      <c r="MDD1238" s="199">
        <v>0</v>
      </c>
      <c r="MDE1238" s="199"/>
      <c r="MDF1238" s="254">
        <f t="shared" si="265"/>
        <v>448.774</v>
      </c>
      <c r="MDG1238" s="236" t="s">
        <v>238</v>
      </c>
      <c r="MDH1238" s="253" t="s">
        <v>25</v>
      </c>
      <c r="MDI1238" s="197">
        <v>7</v>
      </c>
      <c r="MDJ1238" s="197">
        <v>2</v>
      </c>
      <c r="MDK1238" s="198" t="s">
        <v>236</v>
      </c>
      <c r="MDL1238" s="199">
        <v>0</v>
      </c>
      <c r="MDM1238" s="199"/>
      <c r="MDN1238" s="254">
        <f t="shared" si="265"/>
        <v>448.774</v>
      </c>
      <c r="MDO1238" s="236" t="s">
        <v>238</v>
      </c>
      <c r="MDP1238" s="253" t="s">
        <v>25</v>
      </c>
      <c r="MDQ1238" s="197">
        <v>7</v>
      </c>
      <c r="MDR1238" s="197">
        <v>2</v>
      </c>
      <c r="MDS1238" s="198" t="s">
        <v>236</v>
      </c>
      <c r="MDT1238" s="199">
        <v>0</v>
      </c>
      <c r="MDU1238" s="199"/>
      <c r="MDV1238" s="254">
        <f t="shared" si="265"/>
        <v>448.774</v>
      </c>
      <c r="MDW1238" s="236" t="s">
        <v>238</v>
      </c>
      <c r="MDX1238" s="253" t="s">
        <v>25</v>
      </c>
      <c r="MDY1238" s="197">
        <v>7</v>
      </c>
      <c r="MDZ1238" s="197">
        <v>2</v>
      </c>
      <c r="MEA1238" s="198" t="s">
        <v>236</v>
      </c>
      <c r="MEB1238" s="199">
        <v>0</v>
      </c>
      <c r="MEC1238" s="199"/>
      <c r="MED1238" s="254">
        <f t="shared" ref="MED1238:MGH1238" si="266">MED1239</f>
        <v>448.774</v>
      </c>
      <c r="MEE1238" s="236" t="s">
        <v>238</v>
      </c>
      <c r="MEF1238" s="253" t="s">
        <v>25</v>
      </c>
      <c r="MEG1238" s="197">
        <v>7</v>
      </c>
      <c r="MEH1238" s="197">
        <v>2</v>
      </c>
      <c r="MEI1238" s="198" t="s">
        <v>236</v>
      </c>
      <c r="MEJ1238" s="199">
        <v>0</v>
      </c>
      <c r="MEK1238" s="199"/>
      <c r="MEL1238" s="254">
        <f t="shared" si="266"/>
        <v>448.774</v>
      </c>
      <c r="MEM1238" s="236" t="s">
        <v>238</v>
      </c>
      <c r="MEN1238" s="253" t="s">
        <v>25</v>
      </c>
      <c r="MEO1238" s="197">
        <v>7</v>
      </c>
      <c r="MEP1238" s="197">
        <v>2</v>
      </c>
      <c r="MEQ1238" s="198" t="s">
        <v>236</v>
      </c>
      <c r="MER1238" s="199">
        <v>0</v>
      </c>
      <c r="MES1238" s="199"/>
      <c r="MET1238" s="254">
        <f t="shared" si="266"/>
        <v>448.774</v>
      </c>
      <c r="MEU1238" s="236" t="s">
        <v>238</v>
      </c>
      <c r="MEV1238" s="253" t="s">
        <v>25</v>
      </c>
      <c r="MEW1238" s="197">
        <v>7</v>
      </c>
      <c r="MEX1238" s="197">
        <v>2</v>
      </c>
      <c r="MEY1238" s="198" t="s">
        <v>236</v>
      </c>
      <c r="MEZ1238" s="199">
        <v>0</v>
      </c>
      <c r="MFA1238" s="199"/>
      <c r="MFB1238" s="254">
        <f t="shared" si="266"/>
        <v>448.774</v>
      </c>
      <c r="MFC1238" s="236" t="s">
        <v>238</v>
      </c>
      <c r="MFD1238" s="253" t="s">
        <v>25</v>
      </c>
      <c r="MFE1238" s="197">
        <v>7</v>
      </c>
      <c r="MFF1238" s="197">
        <v>2</v>
      </c>
      <c r="MFG1238" s="198" t="s">
        <v>236</v>
      </c>
      <c r="MFH1238" s="199">
        <v>0</v>
      </c>
      <c r="MFI1238" s="199"/>
      <c r="MFJ1238" s="254">
        <f t="shared" si="266"/>
        <v>448.774</v>
      </c>
      <c r="MFK1238" s="236" t="s">
        <v>238</v>
      </c>
      <c r="MFL1238" s="253" t="s">
        <v>25</v>
      </c>
      <c r="MFM1238" s="197">
        <v>7</v>
      </c>
      <c r="MFN1238" s="197">
        <v>2</v>
      </c>
      <c r="MFO1238" s="198" t="s">
        <v>236</v>
      </c>
      <c r="MFP1238" s="199">
        <v>0</v>
      </c>
      <c r="MFQ1238" s="199"/>
      <c r="MFR1238" s="254">
        <f t="shared" si="266"/>
        <v>448.774</v>
      </c>
      <c r="MFS1238" s="236" t="s">
        <v>238</v>
      </c>
      <c r="MFT1238" s="253" t="s">
        <v>25</v>
      </c>
      <c r="MFU1238" s="197">
        <v>7</v>
      </c>
      <c r="MFV1238" s="197">
        <v>2</v>
      </c>
      <c r="MFW1238" s="198" t="s">
        <v>236</v>
      </c>
      <c r="MFX1238" s="199">
        <v>0</v>
      </c>
      <c r="MFY1238" s="199"/>
      <c r="MFZ1238" s="254">
        <f t="shared" si="266"/>
        <v>448.774</v>
      </c>
      <c r="MGA1238" s="236" t="s">
        <v>238</v>
      </c>
      <c r="MGB1238" s="253" t="s">
        <v>25</v>
      </c>
      <c r="MGC1238" s="197">
        <v>7</v>
      </c>
      <c r="MGD1238" s="197">
        <v>2</v>
      </c>
      <c r="MGE1238" s="198" t="s">
        <v>236</v>
      </c>
      <c r="MGF1238" s="199">
        <v>0</v>
      </c>
      <c r="MGG1238" s="199"/>
      <c r="MGH1238" s="254">
        <f t="shared" si="266"/>
        <v>448.774</v>
      </c>
      <c r="MGI1238" s="236" t="s">
        <v>238</v>
      </c>
      <c r="MGJ1238" s="253" t="s">
        <v>25</v>
      </c>
      <c r="MGK1238" s="197">
        <v>7</v>
      </c>
      <c r="MGL1238" s="197">
        <v>2</v>
      </c>
      <c r="MGM1238" s="198" t="s">
        <v>236</v>
      </c>
      <c r="MGN1238" s="199">
        <v>0</v>
      </c>
      <c r="MGO1238" s="199"/>
      <c r="MGP1238" s="254">
        <f t="shared" ref="MGP1238:MIT1238" si="267">MGP1239</f>
        <v>448.774</v>
      </c>
      <c r="MGQ1238" s="236" t="s">
        <v>238</v>
      </c>
      <c r="MGR1238" s="253" t="s">
        <v>25</v>
      </c>
      <c r="MGS1238" s="197">
        <v>7</v>
      </c>
      <c r="MGT1238" s="197">
        <v>2</v>
      </c>
      <c r="MGU1238" s="198" t="s">
        <v>236</v>
      </c>
      <c r="MGV1238" s="199">
        <v>0</v>
      </c>
      <c r="MGW1238" s="199"/>
      <c r="MGX1238" s="254">
        <f t="shared" si="267"/>
        <v>448.774</v>
      </c>
      <c r="MGY1238" s="236" t="s">
        <v>238</v>
      </c>
      <c r="MGZ1238" s="253" t="s">
        <v>25</v>
      </c>
      <c r="MHA1238" s="197">
        <v>7</v>
      </c>
      <c r="MHB1238" s="197">
        <v>2</v>
      </c>
      <c r="MHC1238" s="198" t="s">
        <v>236</v>
      </c>
      <c r="MHD1238" s="199">
        <v>0</v>
      </c>
      <c r="MHE1238" s="199"/>
      <c r="MHF1238" s="254">
        <f t="shared" si="267"/>
        <v>448.774</v>
      </c>
      <c r="MHG1238" s="236" t="s">
        <v>238</v>
      </c>
      <c r="MHH1238" s="253" t="s">
        <v>25</v>
      </c>
      <c r="MHI1238" s="197">
        <v>7</v>
      </c>
      <c r="MHJ1238" s="197">
        <v>2</v>
      </c>
      <c r="MHK1238" s="198" t="s">
        <v>236</v>
      </c>
      <c r="MHL1238" s="199">
        <v>0</v>
      </c>
      <c r="MHM1238" s="199"/>
      <c r="MHN1238" s="254">
        <f t="shared" si="267"/>
        <v>448.774</v>
      </c>
      <c r="MHO1238" s="236" t="s">
        <v>238</v>
      </c>
      <c r="MHP1238" s="253" t="s">
        <v>25</v>
      </c>
      <c r="MHQ1238" s="197">
        <v>7</v>
      </c>
      <c r="MHR1238" s="197">
        <v>2</v>
      </c>
      <c r="MHS1238" s="198" t="s">
        <v>236</v>
      </c>
      <c r="MHT1238" s="199">
        <v>0</v>
      </c>
      <c r="MHU1238" s="199"/>
      <c r="MHV1238" s="254">
        <f t="shared" si="267"/>
        <v>448.774</v>
      </c>
      <c r="MHW1238" s="236" t="s">
        <v>238</v>
      </c>
      <c r="MHX1238" s="253" t="s">
        <v>25</v>
      </c>
      <c r="MHY1238" s="197">
        <v>7</v>
      </c>
      <c r="MHZ1238" s="197">
        <v>2</v>
      </c>
      <c r="MIA1238" s="198" t="s">
        <v>236</v>
      </c>
      <c r="MIB1238" s="199">
        <v>0</v>
      </c>
      <c r="MIC1238" s="199"/>
      <c r="MID1238" s="254">
        <f t="shared" si="267"/>
        <v>448.774</v>
      </c>
      <c r="MIE1238" s="236" t="s">
        <v>238</v>
      </c>
      <c r="MIF1238" s="253" t="s">
        <v>25</v>
      </c>
      <c r="MIG1238" s="197">
        <v>7</v>
      </c>
      <c r="MIH1238" s="197">
        <v>2</v>
      </c>
      <c r="MII1238" s="198" t="s">
        <v>236</v>
      </c>
      <c r="MIJ1238" s="199">
        <v>0</v>
      </c>
      <c r="MIK1238" s="199"/>
      <c r="MIL1238" s="254">
        <f t="shared" si="267"/>
        <v>448.774</v>
      </c>
      <c r="MIM1238" s="236" t="s">
        <v>238</v>
      </c>
      <c r="MIN1238" s="253" t="s">
        <v>25</v>
      </c>
      <c r="MIO1238" s="197">
        <v>7</v>
      </c>
      <c r="MIP1238" s="197">
        <v>2</v>
      </c>
      <c r="MIQ1238" s="198" t="s">
        <v>236</v>
      </c>
      <c r="MIR1238" s="199">
        <v>0</v>
      </c>
      <c r="MIS1238" s="199"/>
      <c r="MIT1238" s="254">
        <f t="shared" si="267"/>
        <v>448.774</v>
      </c>
      <c r="MIU1238" s="236" t="s">
        <v>238</v>
      </c>
      <c r="MIV1238" s="253" t="s">
        <v>25</v>
      </c>
      <c r="MIW1238" s="197">
        <v>7</v>
      </c>
      <c r="MIX1238" s="197">
        <v>2</v>
      </c>
      <c r="MIY1238" s="198" t="s">
        <v>236</v>
      </c>
      <c r="MIZ1238" s="199">
        <v>0</v>
      </c>
      <c r="MJA1238" s="199"/>
      <c r="MJB1238" s="254">
        <f t="shared" ref="MJB1238:MLF1238" si="268">MJB1239</f>
        <v>448.774</v>
      </c>
      <c r="MJC1238" s="236" t="s">
        <v>238</v>
      </c>
      <c r="MJD1238" s="253" t="s">
        <v>25</v>
      </c>
      <c r="MJE1238" s="197">
        <v>7</v>
      </c>
      <c r="MJF1238" s="197">
        <v>2</v>
      </c>
      <c r="MJG1238" s="198" t="s">
        <v>236</v>
      </c>
      <c r="MJH1238" s="199">
        <v>0</v>
      </c>
      <c r="MJI1238" s="199"/>
      <c r="MJJ1238" s="254">
        <f t="shared" si="268"/>
        <v>448.774</v>
      </c>
      <c r="MJK1238" s="236" t="s">
        <v>238</v>
      </c>
      <c r="MJL1238" s="253" t="s">
        <v>25</v>
      </c>
      <c r="MJM1238" s="197">
        <v>7</v>
      </c>
      <c r="MJN1238" s="197">
        <v>2</v>
      </c>
      <c r="MJO1238" s="198" t="s">
        <v>236</v>
      </c>
      <c r="MJP1238" s="199">
        <v>0</v>
      </c>
      <c r="MJQ1238" s="199"/>
      <c r="MJR1238" s="254">
        <f t="shared" si="268"/>
        <v>448.774</v>
      </c>
      <c r="MJS1238" s="236" t="s">
        <v>238</v>
      </c>
      <c r="MJT1238" s="253" t="s">
        <v>25</v>
      </c>
      <c r="MJU1238" s="197">
        <v>7</v>
      </c>
      <c r="MJV1238" s="197">
        <v>2</v>
      </c>
      <c r="MJW1238" s="198" t="s">
        <v>236</v>
      </c>
      <c r="MJX1238" s="199">
        <v>0</v>
      </c>
      <c r="MJY1238" s="199"/>
      <c r="MJZ1238" s="254">
        <f t="shared" si="268"/>
        <v>448.774</v>
      </c>
      <c r="MKA1238" s="236" t="s">
        <v>238</v>
      </c>
      <c r="MKB1238" s="253" t="s">
        <v>25</v>
      </c>
      <c r="MKC1238" s="197">
        <v>7</v>
      </c>
      <c r="MKD1238" s="197">
        <v>2</v>
      </c>
      <c r="MKE1238" s="198" t="s">
        <v>236</v>
      </c>
      <c r="MKF1238" s="199">
        <v>0</v>
      </c>
      <c r="MKG1238" s="199"/>
      <c r="MKH1238" s="254">
        <f t="shared" si="268"/>
        <v>448.774</v>
      </c>
      <c r="MKI1238" s="236" t="s">
        <v>238</v>
      </c>
      <c r="MKJ1238" s="253" t="s">
        <v>25</v>
      </c>
      <c r="MKK1238" s="197">
        <v>7</v>
      </c>
      <c r="MKL1238" s="197">
        <v>2</v>
      </c>
      <c r="MKM1238" s="198" t="s">
        <v>236</v>
      </c>
      <c r="MKN1238" s="199">
        <v>0</v>
      </c>
      <c r="MKO1238" s="199"/>
      <c r="MKP1238" s="254">
        <f t="shared" si="268"/>
        <v>448.774</v>
      </c>
      <c r="MKQ1238" s="236" t="s">
        <v>238</v>
      </c>
      <c r="MKR1238" s="253" t="s">
        <v>25</v>
      </c>
      <c r="MKS1238" s="197">
        <v>7</v>
      </c>
      <c r="MKT1238" s="197">
        <v>2</v>
      </c>
      <c r="MKU1238" s="198" t="s">
        <v>236</v>
      </c>
      <c r="MKV1238" s="199">
        <v>0</v>
      </c>
      <c r="MKW1238" s="199"/>
      <c r="MKX1238" s="254">
        <f t="shared" si="268"/>
        <v>448.774</v>
      </c>
      <c r="MKY1238" s="236" t="s">
        <v>238</v>
      </c>
      <c r="MKZ1238" s="253" t="s">
        <v>25</v>
      </c>
      <c r="MLA1238" s="197">
        <v>7</v>
      </c>
      <c r="MLB1238" s="197">
        <v>2</v>
      </c>
      <c r="MLC1238" s="198" t="s">
        <v>236</v>
      </c>
      <c r="MLD1238" s="199">
        <v>0</v>
      </c>
      <c r="MLE1238" s="199"/>
      <c r="MLF1238" s="254">
        <f t="shared" si="268"/>
        <v>448.774</v>
      </c>
      <c r="MLG1238" s="236" t="s">
        <v>238</v>
      </c>
      <c r="MLH1238" s="253" t="s">
        <v>25</v>
      </c>
      <c r="MLI1238" s="197">
        <v>7</v>
      </c>
      <c r="MLJ1238" s="197">
        <v>2</v>
      </c>
      <c r="MLK1238" s="198" t="s">
        <v>236</v>
      </c>
      <c r="MLL1238" s="199">
        <v>0</v>
      </c>
      <c r="MLM1238" s="199"/>
      <c r="MLN1238" s="254">
        <f t="shared" ref="MLN1238:MNR1238" si="269">MLN1239</f>
        <v>448.774</v>
      </c>
      <c r="MLO1238" s="236" t="s">
        <v>238</v>
      </c>
      <c r="MLP1238" s="253" t="s">
        <v>25</v>
      </c>
      <c r="MLQ1238" s="197">
        <v>7</v>
      </c>
      <c r="MLR1238" s="197">
        <v>2</v>
      </c>
      <c r="MLS1238" s="198" t="s">
        <v>236</v>
      </c>
      <c r="MLT1238" s="199">
        <v>0</v>
      </c>
      <c r="MLU1238" s="199"/>
      <c r="MLV1238" s="254">
        <f t="shared" si="269"/>
        <v>448.774</v>
      </c>
      <c r="MLW1238" s="236" t="s">
        <v>238</v>
      </c>
      <c r="MLX1238" s="253" t="s">
        <v>25</v>
      </c>
      <c r="MLY1238" s="197">
        <v>7</v>
      </c>
      <c r="MLZ1238" s="197">
        <v>2</v>
      </c>
      <c r="MMA1238" s="198" t="s">
        <v>236</v>
      </c>
      <c r="MMB1238" s="199">
        <v>0</v>
      </c>
      <c r="MMC1238" s="199"/>
      <c r="MMD1238" s="254">
        <f t="shared" si="269"/>
        <v>448.774</v>
      </c>
      <c r="MME1238" s="236" t="s">
        <v>238</v>
      </c>
      <c r="MMF1238" s="253" t="s">
        <v>25</v>
      </c>
      <c r="MMG1238" s="197">
        <v>7</v>
      </c>
      <c r="MMH1238" s="197">
        <v>2</v>
      </c>
      <c r="MMI1238" s="198" t="s">
        <v>236</v>
      </c>
      <c r="MMJ1238" s="199">
        <v>0</v>
      </c>
      <c r="MMK1238" s="199"/>
      <c r="MML1238" s="254">
        <f t="shared" si="269"/>
        <v>448.774</v>
      </c>
      <c r="MMM1238" s="236" t="s">
        <v>238</v>
      </c>
      <c r="MMN1238" s="253" t="s">
        <v>25</v>
      </c>
      <c r="MMO1238" s="197">
        <v>7</v>
      </c>
      <c r="MMP1238" s="197">
        <v>2</v>
      </c>
      <c r="MMQ1238" s="198" t="s">
        <v>236</v>
      </c>
      <c r="MMR1238" s="199">
        <v>0</v>
      </c>
      <c r="MMS1238" s="199"/>
      <c r="MMT1238" s="254">
        <f t="shared" si="269"/>
        <v>448.774</v>
      </c>
      <c r="MMU1238" s="236" t="s">
        <v>238</v>
      </c>
      <c r="MMV1238" s="253" t="s">
        <v>25</v>
      </c>
      <c r="MMW1238" s="197">
        <v>7</v>
      </c>
      <c r="MMX1238" s="197">
        <v>2</v>
      </c>
      <c r="MMY1238" s="198" t="s">
        <v>236</v>
      </c>
      <c r="MMZ1238" s="199">
        <v>0</v>
      </c>
      <c r="MNA1238" s="199"/>
      <c r="MNB1238" s="254">
        <f t="shared" si="269"/>
        <v>448.774</v>
      </c>
      <c r="MNC1238" s="236" t="s">
        <v>238</v>
      </c>
      <c r="MND1238" s="253" t="s">
        <v>25</v>
      </c>
      <c r="MNE1238" s="197">
        <v>7</v>
      </c>
      <c r="MNF1238" s="197">
        <v>2</v>
      </c>
      <c r="MNG1238" s="198" t="s">
        <v>236</v>
      </c>
      <c r="MNH1238" s="199">
        <v>0</v>
      </c>
      <c r="MNI1238" s="199"/>
      <c r="MNJ1238" s="254">
        <f t="shared" si="269"/>
        <v>448.774</v>
      </c>
      <c r="MNK1238" s="236" t="s">
        <v>238</v>
      </c>
      <c r="MNL1238" s="253" t="s">
        <v>25</v>
      </c>
      <c r="MNM1238" s="197">
        <v>7</v>
      </c>
      <c r="MNN1238" s="197">
        <v>2</v>
      </c>
      <c r="MNO1238" s="198" t="s">
        <v>236</v>
      </c>
      <c r="MNP1238" s="199">
        <v>0</v>
      </c>
      <c r="MNQ1238" s="199"/>
      <c r="MNR1238" s="254">
        <f t="shared" si="269"/>
        <v>448.774</v>
      </c>
      <c r="MNS1238" s="236" t="s">
        <v>238</v>
      </c>
      <c r="MNT1238" s="253" t="s">
        <v>25</v>
      </c>
      <c r="MNU1238" s="197">
        <v>7</v>
      </c>
      <c r="MNV1238" s="197">
        <v>2</v>
      </c>
      <c r="MNW1238" s="198" t="s">
        <v>236</v>
      </c>
      <c r="MNX1238" s="199">
        <v>0</v>
      </c>
      <c r="MNY1238" s="199"/>
      <c r="MNZ1238" s="254">
        <f t="shared" ref="MNZ1238:MQD1238" si="270">MNZ1239</f>
        <v>448.774</v>
      </c>
      <c r="MOA1238" s="236" t="s">
        <v>238</v>
      </c>
      <c r="MOB1238" s="253" t="s">
        <v>25</v>
      </c>
      <c r="MOC1238" s="197">
        <v>7</v>
      </c>
      <c r="MOD1238" s="197">
        <v>2</v>
      </c>
      <c r="MOE1238" s="198" t="s">
        <v>236</v>
      </c>
      <c r="MOF1238" s="199">
        <v>0</v>
      </c>
      <c r="MOG1238" s="199"/>
      <c r="MOH1238" s="254">
        <f t="shared" si="270"/>
        <v>448.774</v>
      </c>
      <c r="MOI1238" s="236" t="s">
        <v>238</v>
      </c>
      <c r="MOJ1238" s="253" t="s">
        <v>25</v>
      </c>
      <c r="MOK1238" s="197">
        <v>7</v>
      </c>
      <c r="MOL1238" s="197">
        <v>2</v>
      </c>
      <c r="MOM1238" s="198" t="s">
        <v>236</v>
      </c>
      <c r="MON1238" s="199">
        <v>0</v>
      </c>
      <c r="MOO1238" s="199"/>
      <c r="MOP1238" s="254">
        <f t="shared" si="270"/>
        <v>448.774</v>
      </c>
      <c r="MOQ1238" s="236" t="s">
        <v>238</v>
      </c>
      <c r="MOR1238" s="253" t="s">
        <v>25</v>
      </c>
      <c r="MOS1238" s="197">
        <v>7</v>
      </c>
      <c r="MOT1238" s="197">
        <v>2</v>
      </c>
      <c r="MOU1238" s="198" t="s">
        <v>236</v>
      </c>
      <c r="MOV1238" s="199">
        <v>0</v>
      </c>
      <c r="MOW1238" s="199"/>
      <c r="MOX1238" s="254">
        <f t="shared" si="270"/>
        <v>448.774</v>
      </c>
      <c r="MOY1238" s="236" t="s">
        <v>238</v>
      </c>
      <c r="MOZ1238" s="253" t="s">
        <v>25</v>
      </c>
      <c r="MPA1238" s="197">
        <v>7</v>
      </c>
      <c r="MPB1238" s="197">
        <v>2</v>
      </c>
      <c r="MPC1238" s="198" t="s">
        <v>236</v>
      </c>
      <c r="MPD1238" s="199">
        <v>0</v>
      </c>
      <c r="MPE1238" s="199"/>
      <c r="MPF1238" s="254">
        <f t="shared" si="270"/>
        <v>448.774</v>
      </c>
      <c r="MPG1238" s="236" t="s">
        <v>238</v>
      </c>
      <c r="MPH1238" s="253" t="s">
        <v>25</v>
      </c>
      <c r="MPI1238" s="197">
        <v>7</v>
      </c>
      <c r="MPJ1238" s="197">
        <v>2</v>
      </c>
      <c r="MPK1238" s="198" t="s">
        <v>236</v>
      </c>
      <c r="MPL1238" s="199">
        <v>0</v>
      </c>
      <c r="MPM1238" s="199"/>
      <c r="MPN1238" s="254">
        <f t="shared" si="270"/>
        <v>448.774</v>
      </c>
      <c r="MPO1238" s="236" t="s">
        <v>238</v>
      </c>
      <c r="MPP1238" s="253" t="s">
        <v>25</v>
      </c>
      <c r="MPQ1238" s="197">
        <v>7</v>
      </c>
      <c r="MPR1238" s="197">
        <v>2</v>
      </c>
      <c r="MPS1238" s="198" t="s">
        <v>236</v>
      </c>
      <c r="MPT1238" s="199">
        <v>0</v>
      </c>
      <c r="MPU1238" s="199"/>
      <c r="MPV1238" s="254">
        <f t="shared" si="270"/>
        <v>448.774</v>
      </c>
      <c r="MPW1238" s="236" t="s">
        <v>238</v>
      </c>
      <c r="MPX1238" s="253" t="s">
        <v>25</v>
      </c>
      <c r="MPY1238" s="197">
        <v>7</v>
      </c>
      <c r="MPZ1238" s="197">
        <v>2</v>
      </c>
      <c r="MQA1238" s="198" t="s">
        <v>236</v>
      </c>
      <c r="MQB1238" s="199">
        <v>0</v>
      </c>
      <c r="MQC1238" s="199"/>
      <c r="MQD1238" s="254">
        <f t="shared" si="270"/>
        <v>448.774</v>
      </c>
      <c r="MQE1238" s="236" t="s">
        <v>238</v>
      </c>
      <c r="MQF1238" s="253" t="s">
        <v>25</v>
      </c>
      <c r="MQG1238" s="197">
        <v>7</v>
      </c>
      <c r="MQH1238" s="197">
        <v>2</v>
      </c>
      <c r="MQI1238" s="198" t="s">
        <v>236</v>
      </c>
      <c r="MQJ1238" s="199">
        <v>0</v>
      </c>
      <c r="MQK1238" s="199"/>
      <c r="MQL1238" s="254">
        <f t="shared" ref="MQL1238:MSP1238" si="271">MQL1239</f>
        <v>448.774</v>
      </c>
      <c r="MQM1238" s="236" t="s">
        <v>238</v>
      </c>
      <c r="MQN1238" s="253" t="s">
        <v>25</v>
      </c>
      <c r="MQO1238" s="197">
        <v>7</v>
      </c>
      <c r="MQP1238" s="197">
        <v>2</v>
      </c>
      <c r="MQQ1238" s="198" t="s">
        <v>236</v>
      </c>
      <c r="MQR1238" s="199">
        <v>0</v>
      </c>
      <c r="MQS1238" s="199"/>
      <c r="MQT1238" s="254">
        <f t="shared" si="271"/>
        <v>448.774</v>
      </c>
      <c r="MQU1238" s="236" t="s">
        <v>238</v>
      </c>
      <c r="MQV1238" s="253" t="s">
        <v>25</v>
      </c>
      <c r="MQW1238" s="197">
        <v>7</v>
      </c>
      <c r="MQX1238" s="197">
        <v>2</v>
      </c>
      <c r="MQY1238" s="198" t="s">
        <v>236</v>
      </c>
      <c r="MQZ1238" s="199">
        <v>0</v>
      </c>
      <c r="MRA1238" s="199"/>
      <c r="MRB1238" s="254">
        <f t="shared" si="271"/>
        <v>448.774</v>
      </c>
      <c r="MRC1238" s="236" t="s">
        <v>238</v>
      </c>
      <c r="MRD1238" s="253" t="s">
        <v>25</v>
      </c>
      <c r="MRE1238" s="197">
        <v>7</v>
      </c>
      <c r="MRF1238" s="197">
        <v>2</v>
      </c>
      <c r="MRG1238" s="198" t="s">
        <v>236</v>
      </c>
      <c r="MRH1238" s="199">
        <v>0</v>
      </c>
      <c r="MRI1238" s="199"/>
      <c r="MRJ1238" s="254">
        <f t="shared" si="271"/>
        <v>448.774</v>
      </c>
      <c r="MRK1238" s="236" t="s">
        <v>238</v>
      </c>
      <c r="MRL1238" s="253" t="s">
        <v>25</v>
      </c>
      <c r="MRM1238" s="197">
        <v>7</v>
      </c>
      <c r="MRN1238" s="197">
        <v>2</v>
      </c>
      <c r="MRO1238" s="198" t="s">
        <v>236</v>
      </c>
      <c r="MRP1238" s="199">
        <v>0</v>
      </c>
      <c r="MRQ1238" s="199"/>
      <c r="MRR1238" s="254">
        <f t="shared" si="271"/>
        <v>448.774</v>
      </c>
      <c r="MRS1238" s="236" t="s">
        <v>238</v>
      </c>
      <c r="MRT1238" s="253" t="s">
        <v>25</v>
      </c>
      <c r="MRU1238" s="197">
        <v>7</v>
      </c>
      <c r="MRV1238" s="197">
        <v>2</v>
      </c>
      <c r="MRW1238" s="198" t="s">
        <v>236</v>
      </c>
      <c r="MRX1238" s="199">
        <v>0</v>
      </c>
      <c r="MRY1238" s="199"/>
      <c r="MRZ1238" s="254">
        <f t="shared" si="271"/>
        <v>448.774</v>
      </c>
      <c r="MSA1238" s="236" t="s">
        <v>238</v>
      </c>
      <c r="MSB1238" s="253" t="s">
        <v>25</v>
      </c>
      <c r="MSC1238" s="197">
        <v>7</v>
      </c>
      <c r="MSD1238" s="197">
        <v>2</v>
      </c>
      <c r="MSE1238" s="198" t="s">
        <v>236</v>
      </c>
      <c r="MSF1238" s="199">
        <v>0</v>
      </c>
      <c r="MSG1238" s="199"/>
      <c r="MSH1238" s="254">
        <f t="shared" si="271"/>
        <v>448.774</v>
      </c>
      <c r="MSI1238" s="236" t="s">
        <v>238</v>
      </c>
      <c r="MSJ1238" s="253" t="s">
        <v>25</v>
      </c>
      <c r="MSK1238" s="197">
        <v>7</v>
      </c>
      <c r="MSL1238" s="197">
        <v>2</v>
      </c>
      <c r="MSM1238" s="198" t="s">
        <v>236</v>
      </c>
      <c r="MSN1238" s="199">
        <v>0</v>
      </c>
      <c r="MSO1238" s="199"/>
      <c r="MSP1238" s="254">
        <f t="shared" si="271"/>
        <v>448.774</v>
      </c>
      <c r="MSQ1238" s="236" t="s">
        <v>238</v>
      </c>
      <c r="MSR1238" s="253" t="s">
        <v>25</v>
      </c>
      <c r="MSS1238" s="197">
        <v>7</v>
      </c>
      <c r="MST1238" s="197">
        <v>2</v>
      </c>
      <c r="MSU1238" s="198" t="s">
        <v>236</v>
      </c>
      <c r="MSV1238" s="199">
        <v>0</v>
      </c>
      <c r="MSW1238" s="199"/>
      <c r="MSX1238" s="254">
        <f t="shared" ref="MSX1238:MVB1238" si="272">MSX1239</f>
        <v>448.774</v>
      </c>
      <c r="MSY1238" s="236" t="s">
        <v>238</v>
      </c>
      <c r="MSZ1238" s="253" t="s">
        <v>25</v>
      </c>
      <c r="MTA1238" s="197">
        <v>7</v>
      </c>
      <c r="MTB1238" s="197">
        <v>2</v>
      </c>
      <c r="MTC1238" s="198" t="s">
        <v>236</v>
      </c>
      <c r="MTD1238" s="199">
        <v>0</v>
      </c>
      <c r="MTE1238" s="199"/>
      <c r="MTF1238" s="254">
        <f t="shared" si="272"/>
        <v>448.774</v>
      </c>
      <c r="MTG1238" s="236" t="s">
        <v>238</v>
      </c>
      <c r="MTH1238" s="253" t="s">
        <v>25</v>
      </c>
      <c r="MTI1238" s="197">
        <v>7</v>
      </c>
      <c r="MTJ1238" s="197">
        <v>2</v>
      </c>
      <c r="MTK1238" s="198" t="s">
        <v>236</v>
      </c>
      <c r="MTL1238" s="199">
        <v>0</v>
      </c>
      <c r="MTM1238" s="199"/>
      <c r="MTN1238" s="254">
        <f t="shared" si="272"/>
        <v>448.774</v>
      </c>
      <c r="MTO1238" s="236" t="s">
        <v>238</v>
      </c>
      <c r="MTP1238" s="253" t="s">
        <v>25</v>
      </c>
      <c r="MTQ1238" s="197">
        <v>7</v>
      </c>
      <c r="MTR1238" s="197">
        <v>2</v>
      </c>
      <c r="MTS1238" s="198" t="s">
        <v>236</v>
      </c>
      <c r="MTT1238" s="199">
        <v>0</v>
      </c>
      <c r="MTU1238" s="199"/>
      <c r="MTV1238" s="254">
        <f t="shared" si="272"/>
        <v>448.774</v>
      </c>
      <c r="MTW1238" s="236" t="s">
        <v>238</v>
      </c>
      <c r="MTX1238" s="253" t="s">
        <v>25</v>
      </c>
      <c r="MTY1238" s="197">
        <v>7</v>
      </c>
      <c r="MTZ1238" s="197">
        <v>2</v>
      </c>
      <c r="MUA1238" s="198" t="s">
        <v>236</v>
      </c>
      <c r="MUB1238" s="199">
        <v>0</v>
      </c>
      <c r="MUC1238" s="199"/>
      <c r="MUD1238" s="254">
        <f t="shared" si="272"/>
        <v>448.774</v>
      </c>
      <c r="MUE1238" s="236" t="s">
        <v>238</v>
      </c>
      <c r="MUF1238" s="253" t="s">
        <v>25</v>
      </c>
      <c r="MUG1238" s="197">
        <v>7</v>
      </c>
      <c r="MUH1238" s="197">
        <v>2</v>
      </c>
      <c r="MUI1238" s="198" t="s">
        <v>236</v>
      </c>
      <c r="MUJ1238" s="199">
        <v>0</v>
      </c>
      <c r="MUK1238" s="199"/>
      <c r="MUL1238" s="254">
        <f t="shared" si="272"/>
        <v>448.774</v>
      </c>
      <c r="MUM1238" s="236" t="s">
        <v>238</v>
      </c>
      <c r="MUN1238" s="253" t="s">
        <v>25</v>
      </c>
      <c r="MUO1238" s="197">
        <v>7</v>
      </c>
      <c r="MUP1238" s="197">
        <v>2</v>
      </c>
      <c r="MUQ1238" s="198" t="s">
        <v>236</v>
      </c>
      <c r="MUR1238" s="199">
        <v>0</v>
      </c>
      <c r="MUS1238" s="199"/>
      <c r="MUT1238" s="254">
        <f t="shared" si="272"/>
        <v>448.774</v>
      </c>
      <c r="MUU1238" s="236" t="s">
        <v>238</v>
      </c>
      <c r="MUV1238" s="253" t="s">
        <v>25</v>
      </c>
      <c r="MUW1238" s="197">
        <v>7</v>
      </c>
      <c r="MUX1238" s="197">
        <v>2</v>
      </c>
      <c r="MUY1238" s="198" t="s">
        <v>236</v>
      </c>
      <c r="MUZ1238" s="199">
        <v>0</v>
      </c>
      <c r="MVA1238" s="199"/>
      <c r="MVB1238" s="254">
        <f t="shared" si="272"/>
        <v>448.774</v>
      </c>
      <c r="MVC1238" s="236" t="s">
        <v>238</v>
      </c>
      <c r="MVD1238" s="253" t="s">
        <v>25</v>
      </c>
      <c r="MVE1238" s="197">
        <v>7</v>
      </c>
      <c r="MVF1238" s="197">
        <v>2</v>
      </c>
      <c r="MVG1238" s="198" t="s">
        <v>236</v>
      </c>
      <c r="MVH1238" s="199">
        <v>0</v>
      </c>
      <c r="MVI1238" s="199"/>
      <c r="MVJ1238" s="254">
        <f t="shared" ref="MVJ1238:MXN1238" si="273">MVJ1239</f>
        <v>448.774</v>
      </c>
      <c r="MVK1238" s="236" t="s">
        <v>238</v>
      </c>
      <c r="MVL1238" s="253" t="s">
        <v>25</v>
      </c>
      <c r="MVM1238" s="197">
        <v>7</v>
      </c>
      <c r="MVN1238" s="197">
        <v>2</v>
      </c>
      <c r="MVO1238" s="198" t="s">
        <v>236</v>
      </c>
      <c r="MVP1238" s="199">
        <v>0</v>
      </c>
      <c r="MVQ1238" s="199"/>
      <c r="MVR1238" s="254">
        <f t="shared" si="273"/>
        <v>448.774</v>
      </c>
      <c r="MVS1238" s="236" t="s">
        <v>238</v>
      </c>
      <c r="MVT1238" s="253" t="s">
        <v>25</v>
      </c>
      <c r="MVU1238" s="197">
        <v>7</v>
      </c>
      <c r="MVV1238" s="197">
        <v>2</v>
      </c>
      <c r="MVW1238" s="198" t="s">
        <v>236</v>
      </c>
      <c r="MVX1238" s="199">
        <v>0</v>
      </c>
      <c r="MVY1238" s="199"/>
      <c r="MVZ1238" s="254">
        <f t="shared" si="273"/>
        <v>448.774</v>
      </c>
      <c r="MWA1238" s="236" t="s">
        <v>238</v>
      </c>
      <c r="MWB1238" s="253" t="s">
        <v>25</v>
      </c>
      <c r="MWC1238" s="197">
        <v>7</v>
      </c>
      <c r="MWD1238" s="197">
        <v>2</v>
      </c>
      <c r="MWE1238" s="198" t="s">
        <v>236</v>
      </c>
      <c r="MWF1238" s="199">
        <v>0</v>
      </c>
      <c r="MWG1238" s="199"/>
      <c r="MWH1238" s="254">
        <f t="shared" si="273"/>
        <v>448.774</v>
      </c>
      <c r="MWI1238" s="236" t="s">
        <v>238</v>
      </c>
      <c r="MWJ1238" s="253" t="s">
        <v>25</v>
      </c>
      <c r="MWK1238" s="197">
        <v>7</v>
      </c>
      <c r="MWL1238" s="197">
        <v>2</v>
      </c>
      <c r="MWM1238" s="198" t="s">
        <v>236</v>
      </c>
      <c r="MWN1238" s="199">
        <v>0</v>
      </c>
      <c r="MWO1238" s="199"/>
      <c r="MWP1238" s="254">
        <f t="shared" si="273"/>
        <v>448.774</v>
      </c>
      <c r="MWQ1238" s="236" t="s">
        <v>238</v>
      </c>
      <c r="MWR1238" s="253" t="s">
        <v>25</v>
      </c>
      <c r="MWS1238" s="197">
        <v>7</v>
      </c>
      <c r="MWT1238" s="197">
        <v>2</v>
      </c>
      <c r="MWU1238" s="198" t="s">
        <v>236</v>
      </c>
      <c r="MWV1238" s="199">
        <v>0</v>
      </c>
      <c r="MWW1238" s="199"/>
      <c r="MWX1238" s="254">
        <f t="shared" si="273"/>
        <v>448.774</v>
      </c>
      <c r="MWY1238" s="236" t="s">
        <v>238</v>
      </c>
      <c r="MWZ1238" s="253" t="s">
        <v>25</v>
      </c>
      <c r="MXA1238" s="197">
        <v>7</v>
      </c>
      <c r="MXB1238" s="197">
        <v>2</v>
      </c>
      <c r="MXC1238" s="198" t="s">
        <v>236</v>
      </c>
      <c r="MXD1238" s="199">
        <v>0</v>
      </c>
      <c r="MXE1238" s="199"/>
      <c r="MXF1238" s="254">
        <f t="shared" si="273"/>
        <v>448.774</v>
      </c>
      <c r="MXG1238" s="236" t="s">
        <v>238</v>
      </c>
      <c r="MXH1238" s="253" t="s">
        <v>25</v>
      </c>
      <c r="MXI1238" s="197">
        <v>7</v>
      </c>
      <c r="MXJ1238" s="197">
        <v>2</v>
      </c>
      <c r="MXK1238" s="198" t="s">
        <v>236</v>
      </c>
      <c r="MXL1238" s="199">
        <v>0</v>
      </c>
      <c r="MXM1238" s="199"/>
      <c r="MXN1238" s="254">
        <f t="shared" si="273"/>
        <v>448.774</v>
      </c>
      <c r="MXO1238" s="236" t="s">
        <v>238</v>
      </c>
      <c r="MXP1238" s="253" t="s">
        <v>25</v>
      </c>
      <c r="MXQ1238" s="197">
        <v>7</v>
      </c>
      <c r="MXR1238" s="197">
        <v>2</v>
      </c>
      <c r="MXS1238" s="198" t="s">
        <v>236</v>
      </c>
      <c r="MXT1238" s="199">
        <v>0</v>
      </c>
      <c r="MXU1238" s="199"/>
      <c r="MXV1238" s="254">
        <f t="shared" ref="MXV1238:MZZ1238" si="274">MXV1239</f>
        <v>448.774</v>
      </c>
      <c r="MXW1238" s="236" t="s">
        <v>238</v>
      </c>
      <c r="MXX1238" s="253" t="s">
        <v>25</v>
      </c>
      <c r="MXY1238" s="197">
        <v>7</v>
      </c>
      <c r="MXZ1238" s="197">
        <v>2</v>
      </c>
      <c r="MYA1238" s="198" t="s">
        <v>236</v>
      </c>
      <c r="MYB1238" s="199">
        <v>0</v>
      </c>
      <c r="MYC1238" s="199"/>
      <c r="MYD1238" s="254">
        <f t="shared" si="274"/>
        <v>448.774</v>
      </c>
      <c r="MYE1238" s="236" t="s">
        <v>238</v>
      </c>
      <c r="MYF1238" s="253" t="s">
        <v>25</v>
      </c>
      <c r="MYG1238" s="197">
        <v>7</v>
      </c>
      <c r="MYH1238" s="197">
        <v>2</v>
      </c>
      <c r="MYI1238" s="198" t="s">
        <v>236</v>
      </c>
      <c r="MYJ1238" s="199">
        <v>0</v>
      </c>
      <c r="MYK1238" s="199"/>
      <c r="MYL1238" s="254">
        <f t="shared" si="274"/>
        <v>448.774</v>
      </c>
      <c r="MYM1238" s="236" t="s">
        <v>238</v>
      </c>
      <c r="MYN1238" s="253" t="s">
        <v>25</v>
      </c>
      <c r="MYO1238" s="197">
        <v>7</v>
      </c>
      <c r="MYP1238" s="197">
        <v>2</v>
      </c>
      <c r="MYQ1238" s="198" t="s">
        <v>236</v>
      </c>
      <c r="MYR1238" s="199">
        <v>0</v>
      </c>
      <c r="MYS1238" s="199"/>
      <c r="MYT1238" s="254">
        <f t="shared" si="274"/>
        <v>448.774</v>
      </c>
      <c r="MYU1238" s="236" t="s">
        <v>238</v>
      </c>
      <c r="MYV1238" s="253" t="s">
        <v>25</v>
      </c>
      <c r="MYW1238" s="197">
        <v>7</v>
      </c>
      <c r="MYX1238" s="197">
        <v>2</v>
      </c>
      <c r="MYY1238" s="198" t="s">
        <v>236</v>
      </c>
      <c r="MYZ1238" s="199">
        <v>0</v>
      </c>
      <c r="MZA1238" s="199"/>
      <c r="MZB1238" s="254">
        <f t="shared" si="274"/>
        <v>448.774</v>
      </c>
      <c r="MZC1238" s="236" t="s">
        <v>238</v>
      </c>
      <c r="MZD1238" s="253" t="s">
        <v>25</v>
      </c>
      <c r="MZE1238" s="197">
        <v>7</v>
      </c>
      <c r="MZF1238" s="197">
        <v>2</v>
      </c>
      <c r="MZG1238" s="198" t="s">
        <v>236</v>
      </c>
      <c r="MZH1238" s="199">
        <v>0</v>
      </c>
      <c r="MZI1238" s="199"/>
      <c r="MZJ1238" s="254">
        <f t="shared" si="274"/>
        <v>448.774</v>
      </c>
      <c r="MZK1238" s="236" t="s">
        <v>238</v>
      </c>
      <c r="MZL1238" s="253" t="s">
        <v>25</v>
      </c>
      <c r="MZM1238" s="197">
        <v>7</v>
      </c>
      <c r="MZN1238" s="197">
        <v>2</v>
      </c>
      <c r="MZO1238" s="198" t="s">
        <v>236</v>
      </c>
      <c r="MZP1238" s="199">
        <v>0</v>
      </c>
      <c r="MZQ1238" s="199"/>
      <c r="MZR1238" s="254">
        <f t="shared" si="274"/>
        <v>448.774</v>
      </c>
      <c r="MZS1238" s="236" t="s">
        <v>238</v>
      </c>
      <c r="MZT1238" s="253" t="s">
        <v>25</v>
      </c>
      <c r="MZU1238" s="197">
        <v>7</v>
      </c>
      <c r="MZV1238" s="197">
        <v>2</v>
      </c>
      <c r="MZW1238" s="198" t="s">
        <v>236</v>
      </c>
      <c r="MZX1238" s="199">
        <v>0</v>
      </c>
      <c r="MZY1238" s="199"/>
      <c r="MZZ1238" s="254">
        <f t="shared" si="274"/>
        <v>448.774</v>
      </c>
      <c r="NAA1238" s="236" t="s">
        <v>238</v>
      </c>
      <c r="NAB1238" s="253" t="s">
        <v>25</v>
      </c>
      <c r="NAC1238" s="197">
        <v>7</v>
      </c>
      <c r="NAD1238" s="197">
        <v>2</v>
      </c>
      <c r="NAE1238" s="198" t="s">
        <v>236</v>
      </c>
      <c r="NAF1238" s="199">
        <v>0</v>
      </c>
      <c r="NAG1238" s="199"/>
      <c r="NAH1238" s="254">
        <f t="shared" ref="NAH1238:NCL1238" si="275">NAH1239</f>
        <v>448.774</v>
      </c>
      <c r="NAI1238" s="236" t="s">
        <v>238</v>
      </c>
      <c r="NAJ1238" s="253" t="s">
        <v>25</v>
      </c>
      <c r="NAK1238" s="197">
        <v>7</v>
      </c>
      <c r="NAL1238" s="197">
        <v>2</v>
      </c>
      <c r="NAM1238" s="198" t="s">
        <v>236</v>
      </c>
      <c r="NAN1238" s="199">
        <v>0</v>
      </c>
      <c r="NAO1238" s="199"/>
      <c r="NAP1238" s="254">
        <f t="shared" si="275"/>
        <v>448.774</v>
      </c>
      <c r="NAQ1238" s="236" t="s">
        <v>238</v>
      </c>
      <c r="NAR1238" s="253" t="s">
        <v>25</v>
      </c>
      <c r="NAS1238" s="197">
        <v>7</v>
      </c>
      <c r="NAT1238" s="197">
        <v>2</v>
      </c>
      <c r="NAU1238" s="198" t="s">
        <v>236</v>
      </c>
      <c r="NAV1238" s="199">
        <v>0</v>
      </c>
      <c r="NAW1238" s="199"/>
      <c r="NAX1238" s="254">
        <f t="shared" si="275"/>
        <v>448.774</v>
      </c>
      <c r="NAY1238" s="236" t="s">
        <v>238</v>
      </c>
      <c r="NAZ1238" s="253" t="s">
        <v>25</v>
      </c>
      <c r="NBA1238" s="197">
        <v>7</v>
      </c>
      <c r="NBB1238" s="197">
        <v>2</v>
      </c>
      <c r="NBC1238" s="198" t="s">
        <v>236</v>
      </c>
      <c r="NBD1238" s="199">
        <v>0</v>
      </c>
      <c r="NBE1238" s="199"/>
      <c r="NBF1238" s="254">
        <f t="shared" si="275"/>
        <v>448.774</v>
      </c>
      <c r="NBG1238" s="236" t="s">
        <v>238</v>
      </c>
      <c r="NBH1238" s="253" t="s">
        <v>25</v>
      </c>
      <c r="NBI1238" s="197">
        <v>7</v>
      </c>
      <c r="NBJ1238" s="197">
        <v>2</v>
      </c>
      <c r="NBK1238" s="198" t="s">
        <v>236</v>
      </c>
      <c r="NBL1238" s="199">
        <v>0</v>
      </c>
      <c r="NBM1238" s="199"/>
      <c r="NBN1238" s="254">
        <f t="shared" si="275"/>
        <v>448.774</v>
      </c>
      <c r="NBO1238" s="236" t="s">
        <v>238</v>
      </c>
      <c r="NBP1238" s="253" t="s">
        <v>25</v>
      </c>
      <c r="NBQ1238" s="197">
        <v>7</v>
      </c>
      <c r="NBR1238" s="197">
        <v>2</v>
      </c>
      <c r="NBS1238" s="198" t="s">
        <v>236</v>
      </c>
      <c r="NBT1238" s="199">
        <v>0</v>
      </c>
      <c r="NBU1238" s="199"/>
      <c r="NBV1238" s="254">
        <f t="shared" si="275"/>
        <v>448.774</v>
      </c>
      <c r="NBW1238" s="236" t="s">
        <v>238</v>
      </c>
      <c r="NBX1238" s="253" t="s">
        <v>25</v>
      </c>
      <c r="NBY1238" s="197">
        <v>7</v>
      </c>
      <c r="NBZ1238" s="197">
        <v>2</v>
      </c>
      <c r="NCA1238" s="198" t="s">
        <v>236</v>
      </c>
      <c r="NCB1238" s="199">
        <v>0</v>
      </c>
      <c r="NCC1238" s="199"/>
      <c r="NCD1238" s="254">
        <f t="shared" si="275"/>
        <v>448.774</v>
      </c>
      <c r="NCE1238" s="236" t="s">
        <v>238</v>
      </c>
      <c r="NCF1238" s="253" t="s">
        <v>25</v>
      </c>
      <c r="NCG1238" s="197">
        <v>7</v>
      </c>
      <c r="NCH1238" s="197">
        <v>2</v>
      </c>
      <c r="NCI1238" s="198" t="s">
        <v>236</v>
      </c>
      <c r="NCJ1238" s="199">
        <v>0</v>
      </c>
      <c r="NCK1238" s="199"/>
      <c r="NCL1238" s="254">
        <f t="shared" si="275"/>
        <v>448.774</v>
      </c>
      <c r="NCM1238" s="236" t="s">
        <v>238</v>
      </c>
      <c r="NCN1238" s="253" t="s">
        <v>25</v>
      </c>
      <c r="NCO1238" s="197">
        <v>7</v>
      </c>
      <c r="NCP1238" s="197">
        <v>2</v>
      </c>
      <c r="NCQ1238" s="198" t="s">
        <v>236</v>
      </c>
      <c r="NCR1238" s="199">
        <v>0</v>
      </c>
      <c r="NCS1238" s="199"/>
      <c r="NCT1238" s="254">
        <f t="shared" ref="NCT1238:NEX1238" si="276">NCT1239</f>
        <v>448.774</v>
      </c>
      <c r="NCU1238" s="236" t="s">
        <v>238</v>
      </c>
      <c r="NCV1238" s="253" t="s">
        <v>25</v>
      </c>
      <c r="NCW1238" s="197">
        <v>7</v>
      </c>
      <c r="NCX1238" s="197">
        <v>2</v>
      </c>
      <c r="NCY1238" s="198" t="s">
        <v>236</v>
      </c>
      <c r="NCZ1238" s="199">
        <v>0</v>
      </c>
      <c r="NDA1238" s="199"/>
      <c r="NDB1238" s="254">
        <f t="shared" si="276"/>
        <v>448.774</v>
      </c>
      <c r="NDC1238" s="236" t="s">
        <v>238</v>
      </c>
      <c r="NDD1238" s="253" t="s">
        <v>25</v>
      </c>
      <c r="NDE1238" s="197">
        <v>7</v>
      </c>
      <c r="NDF1238" s="197">
        <v>2</v>
      </c>
      <c r="NDG1238" s="198" t="s">
        <v>236</v>
      </c>
      <c r="NDH1238" s="199">
        <v>0</v>
      </c>
      <c r="NDI1238" s="199"/>
      <c r="NDJ1238" s="254">
        <f t="shared" si="276"/>
        <v>448.774</v>
      </c>
      <c r="NDK1238" s="236" t="s">
        <v>238</v>
      </c>
      <c r="NDL1238" s="253" t="s">
        <v>25</v>
      </c>
      <c r="NDM1238" s="197">
        <v>7</v>
      </c>
      <c r="NDN1238" s="197">
        <v>2</v>
      </c>
      <c r="NDO1238" s="198" t="s">
        <v>236</v>
      </c>
      <c r="NDP1238" s="199">
        <v>0</v>
      </c>
      <c r="NDQ1238" s="199"/>
      <c r="NDR1238" s="254">
        <f t="shared" si="276"/>
        <v>448.774</v>
      </c>
      <c r="NDS1238" s="236" t="s">
        <v>238</v>
      </c>
      <c r="NDT1238" s="253" t="s">
        <v>25</v>
      </c>
      <c r="NDU1238" s="197">
        <v>7</v>
      </c>
      <c r="NDV1238" s="197">
        <v>2</v>
      </c>
      <c r="NDW1238" s="198" t="s">
        <v>236</v>
      </c>
      <c r="NDX1238" s="199">
        <v>0</v>
      </c>
      <c r="NDY1238" s="199"/>
      <c r="NDZ1238" s="254">
        <f t="shared" si="276"/>
        <v>448.774</v>
      </c>
      <c r="NEA1238" s="236" t="s">
        <v>238</v>
      </c>
      <c r="NEB1238" s="253" t="s">
        <v>25</v>
      </c>
      <c r="NEC1238" s="197">
        <v>7</v>
      </c>
      <c r="NED1238" s="197">
        <v>2</v>
      </c>
      <c r="NEE1238" s="198" t="s">
        <v>236</v>
      </c>
      <c r="NEF1238" s="199">
        <v>0</v>
      </c>
      <c r="NEG1238" s="199"/>
      <c r="NEH1238" s="254">
        <f t="shared" si="276"/>
        <v>448.774</v>
      </c>
      <c r="NEI1238" s="236" t="s">
        <v>238</v>
      </c>
      <c r="NEJ1238" s="253" t="s">
        <v>25</v>
      </c>
      <c r="NEK1238" s="197">
        <v>7</v>
      </c>
      <c r="NEL1238" s="197">
        <v>2</v>
      </c>
      <c r="NEM1238" s="198" t="s">
        <v>236</v>
      </c>
      <c r="NEN1238" s="199">
        <v>0</v>
      </c>
      <c r="NEO1238" s="199"/>
      <c r="NEP1238" s="254">
        <f t="shared" si="276"/>
        <v>448.774</v>
      </c>
      <c r="NEQ1238" s="236" t="s">
        <v>238</v>
      </c>
      <c r="NER1238" s="253" t="s">
        <v>25</v>
      </c>
      <c r="NES1238" s="197">
        <v>7</v>
      </c>
      <c r="NET1238" s="197">
        <v>2</v>
      </c>
      <c r="NEU1238" s="198" t="s">
        <v>236</v>
      </c>
      <c r="NEV1238" s="199">
        <v>0</v>
      </c>
      <c r="NEW1238" s="199"/>
      <c r="NEX1238" s="254">
        <f t="shared" si="276"/>
        <v>448.774</v>
      </c>
      <c r="NEY1238" s="236" t="s">
        <v>238</v>
      </c>
      <c r="NEZ1238" s="253" t="s">
        <v>25</v>
      </c>
      <c r="NFA1238" s="197">
        <v>7</v>
      </c>
      <c r="NFB1238" s="197">
        <v>2</v>
      </c>
      <c r="NFC1238" s="198" t="s">
        <v>236</v>
      </c>
      <c r="NFD1238" s="199">
        <v>0</v>
      </c>
      <c r="NFE1238" s="199"/>
      <c r="NFF1238" s="254">
        <f t="shared" ref="NFF1238:NHJ1238" si="277">NFF1239</f>
        <v>448.774</v>
      </c>
      <c r="NFG1238" s="236" t="s">
        <v>238</v>
      </c>
      <c r="NFH1238" s="253" t="s">
        <v>25</v>
      </c>
      <c r="NFI1238" s="197">
        <v>7</v>
      </c>
      <c r="NFJ1238" s="197">
        <v>2</v>
      </c>
      <c r="NFK1238" s="198" t="s">
        <v>236</v>
      </c>
      <c r="NFL1238" s="199">
        <v>0</v>
      </c>
      <c r="NFM1238" s="199"/>
      <c r="NFN1238" s="254">
        <f t="shared" si="277"/>
        <v>448.774</v>
      </c>
      <c r="NFO1238" s="236" t="s">
        <v>238</v>
      </c>
      <c r="NFP1238" s="253" t="s">
        <v>25</v>
      </c>
      <c r="NFQ1238" s="197">
        <v>7</v>
      </c>
      <c r="NFR1238" s="197">
        <v>2</v>
      </c>
      <c r="NFS1238" s="198" t="s">
        <v>236</v>
      </c>
      <c r="NFT1238" s="199">
        <v>0</v>
      </c>
      <c r="NFU1238" s="199"/>
      <c r="NFV1238" s="254">
        <f t="shared" si="277"/>
        <v>448.774</v>
      </c>
      <c r="NFW1238" s="236" t="s">
        <v>238</v>
      </c>
      <c r="NFX1238" s="253" t="s">
        <v>25</v>
      </c>
      <c r="NFY1238" s="197">
        <v>7</v>
      </c>
      <c r="NFZ1238" s="197">
        <v>2</v>
      </c>
      <c r="NGA1238" s="198" t="s">
        <v>236</v>
      </c>
      <c r="NGB1238" s="199">
        <v>0</v>
      </c>
      <c r="NGC1238" s="199"/>
      <c r="NGD1238" s="254">
        <f t="shared" si="277"/>
        <v>448.774</v>
      </c>
      <c r="NGE1238" s="236" t="s">
        <v>238</v>
      </c>
      <c r="NGF1238" s="253" t="s">
        <v>25</v>
      </c>
      <c r="NGG1238" s="197">
        <v>7</v>
      </c>
      <c r="NGH1238" s="197">
        <v>2</v>
      </c>
      <c r="NGI1238" s="198" t="s">
        <v>236</v>
      </c>
      <c r="NGJ1238" s="199">
        <v>0</v>
      </c>
      <c r="NGK1238" s="199"/>
      <c r="NGL1238" s="254">
        <f t="shared" si="277"/>
        <v>448.774</v>
      </c>
      <c r="NGM1238" s="236" t="s">
        <v>238</v>
      </c>
      <c r="NGN1238" s="253" t="s">
        <v>25</v>
      </c>
      <c r="NGO1238" s="197">
        <v>7</v>
      </c>
      <c r="NGP1238" s="197">
        <v>2</v>
      </c>
      <c r="NGQ1238" s="198" t="s">
        <v>236</v>
      </c>
      <c r="NGR1238" s="199">
        <v>0</v>
      </c>
      <c r="NGS1238" s="199"/>
      <c r="NGT1238" s="254">
        <f t="shared" si="277"/>
        <v>448.774</v>
      </c>
      <c r="NGU1238" s="236" t="s">
        <v>238</v>
      </c>
      <c r="NGV1238" s="253" t="s">
        <v>25</v>
      </c>
      <c r="NGW1238" s="197">
        <v>7</v>
      </c>
      <c r="NGX1238" s="197">
        <v>2</v>
      </c>
      <c r="NGY1238" s="198" t="s">
        <v>236</v>
      </c>
      <c r="NGZ1238" s="199">
        <v>0</v>
      </c>
      <c r="NHA1238" s="199"/>
      <c r="NHB1238" s="254">
        <f t="shared" si="277"/>
        <v>448.774</v>
      </c>
      <c r="NHC1238" s="236" t="s">
        <v>238</v>
      </c>
      <c r="NHD1238" s="253" t="s">
        <v>25</v>
      </c>
      <c r="NHE1238" s="197">
        <v>7</v>
      </c>
      <c r="NHF1238" s="197">
        <v>2</v>
      </c>
      <c r="NHG1238" s="198" t="s">
        <v>236</v>
      </c>
      <c r="NHH1238" s="199">
        <v>0</v>
      </c>
      <c r="NHI1238" s="199"/>
      <c r="NHJ1238" s="254">
        <f t="shared" si="277"/>
        <v>448.774</v>
      </c>
      <c r="NHK1238" s="236" t="s">
        <v>238</v>
      </c>
      <c r="NHL1238" s="253" t="s">
        <v>25</v>
      </c>
      <c r="NHM1238" s="197">
        <v>7</v>
      </c>
      <c r="NHN1238" s="197">
        <v>2</v>
      </c>
      <c r="NHO1238" s="198" t="s">
        <v>236</v>
      </c>
      <c r="NHP1238" s="199">
        <v>0</v>
      </c>
      <c r="NHQ1238" s="199"/>
      <c r="NHR1238" s="254">
        <f t="shared" ref="NHR1238:NJV1238" si="278">NHR1239</f>
        <v>448.774</v>
      </c>
      <c r="NHS1238" s="236" t="s">
        <v>238</v>
      </c>
      <c r="NHT1238" s="253" t="s">
        <v>25</v>
      </c>
      <c r="NHU1238" s="197">
        <v>7</v>
      </c>
      <c r="NHV1238" s="197">
        <v>2</v>
      </c>
      <c r="NHW1238" s="198" t="s">
        <v>236</v>
      </c>
      <c r="NHX1238" s="199">
        <v>0</v>
      </c>
      <c r="NHY1238" s="199"/>
      <c r="NHZ1238" s="254">
        <f t="shared" si="278"/>
        <v>448.774</v>
      </c>
      <c r="NIA1238" s="236" t="s">
        <v>238</v>
      </c>
      <c r="NIB1238" s="253" t="s">
        <v>25</v>
      </c>
      <c r="NIC1238" s="197">
        <v>7</v>
      </c>
      <c r="NID1238" s="197">
        <v>2</v>
      </c>
      <c r="NIE1238" s="198" t="s">
        <v>236</v>
      </c>
      <c r="NIF1238" s="199">
        <v>0</v>
      </c>
      <c r="NIG1238" s="199"/>
      <c r="NIH1238" s="254">
        <f t="shared" si="278"/>
        <v>448.774</v>
      </c>
      <c r="NII1238" s="236" t="s">
        <v>238</v>
      </c>
      <c r="NIJ1238" s="253" t="s">
        <v>25</v>
      </c>
      <c r="NIK1238" s="197">
        <v>7</v>
      </c>
      <c r="NIL1238" s="197">
        <v>2</v>
      </c>
      <c r="NIM1238" s="198" t="s">
        <v>236</v>
      </c>
      <c r="NIN1238" s="199">
        <v>0</v>
      </c>
      <c r="NIO1238" s="199"/>
      <c r="NIP1238" s="254">
        <f t="shared" si="278"/>
        <v>448.774</v>
      </c>
      <c r="NIQ1238" s="236" t="s">
        <v>238</v>
      </c>
      <c r="NIR1238" s="253" t="s">
        <v>25</v>
      </c>
      <c r="NIS1238" s="197">
        <v>7</v>
      </c>
      <c r="NIT1238" s="197">
        <v>2</v>
      </c>
      <c r="NIU1238" s="198" t="s">
        <v>236</v>
      </c>
      <c r="NIV1238" s="199">
        <v>0</v>
      </c>
      <c r="NIW1238" s="199"/>
      <c r="NIX1238" s="254">
        <f t="shared" si="278"/>
        <v>448.774</v>
      </c>
      <c r="NIY1238" s="236" t="s">
        <v>238</v>
      </c>
      <c r="NIZ1238" s="253" t="s">
        <v>25</v>
      </c>
      <c r="NJA1238" s="197">
        <v>7</v>
      </c>
      <c r="NJB1238" s="197">
        <v>2</v>
      </c>
      <c r="NJC1238" s="198" t="s">
        <v>236</v>
      </c>
      <c r="NJD1238" s="199">
        <v>0</v>
      </c>
      <c r="NJE1238" s="199"/>
      <c r="NJF1238" s="254">
        <f t="shared" si="278"/>
        <v>448.774</v>
      </c>
      <c r="NJG1238" s="236" t="s">
        <v>238</v>
      </c>
      <c r="NJH1238" s="253" t="s">
        <v>25</v>
      </c>
      <c r="NJI1238" s="197">
        <v>7</v>
      </c>
      <c r="NJJ1238" s="197">
        <v>2</v>
      </c>
      <c r="NJK1238" s="198" t="s">
        <v>236</v>
      </c>
      <c r="NJL1238" s="199">
        <v>0</v>
      </c>
      <c r="NJM1238" s="199"/>
      <c r="NJN1238" s="254">
        <f t="shared" si="278"/>
        <v>448.774</v>
      </c>
      <c r="NJO1238" s="236" t="s">
        <v>238</v>
      </c>
      <c r="NJP1238" s="253" t="s">
        <v>25</v>
      </c>
      <c r="NJQ1238" s="197">
        <v>7</v>
      </c>
      <c r="NJR1238" s="197">
        <v>2</v>
      </c>
      <c r="NJS1238" s="198" t="s">
        <v>236</v>
      </c>
      <c r="NJT1238" s="199">
        <v>0</v>
      </c>
      <c r="NJU1238" s="199"/>
      <c r="NJV1238" s="254">
        <f t="shared" si="278"/>
        <v>448.774</v>
      </c>
      <c r="NJW1238" s="236" t="s">
        <v>238</v>
      </c>
      <c r="NJX1238" s="253" t="s">
        <v>25</v>
      </c>
      <c r="NJY1238" s="197">
        <v>7</v>
      </c>
      <c r="NJZ1238" s="197">
        <v>2</v>
      </c>
      <c r="NKA1238" s="198" t="s">
        <v>236</v>
      </c>
      <c r="NKB1238" s="199">
        <v>0</v>
      </c>
      <c r="NKC1238" s="199"/>
      <c r="NKD1238" s="254">
        <f t="shared" ref="NKD1238:NMH1238" si="279">NKD1239</f>
        <v>448.774</v>
      </c>
      <c r="NKE1238" s="236" t="s">
        <v>238</v>
      </c>
      <c r="NKF1238" s="253" t="s">
        <v>25</v>
      </c>
      <c r="NKG1238" s="197">
        <v>7</v>
      </c>
      <c r="NKH1238" s="197">
        <v>2</v>
      </c>
      <c r="NKI1238" s="198" t="s">
        <v>236</v>
      </c>
      <c r="NKJ1238" s="199">
        <v>0</v>
      </c>
      <c r="NKK1238" s="199"/>
      <c r="NKL1238" s="254">
        <f t="shared" si="279"/>
        <v>448.774</v>
      </c>
      <c r="NKM1238" s="236" t="s">
        <v>238</v>
      </c>
      <c r="NKN1238" s="253" t="s">
        <v>25</v>
      </c>
      <c r="NKO1238" s="197">
        <v>7</v>
      </c>
      <c r="NKP1238" s="197">
        <v>2</v>
      </c>
      <c r="NKQ1238" s="198" t="s">
        <v>236</v>
      </c>
      <c r="NKR1238" s="199">
        <v>0</v>
      </c>
      <c r="NKS1238" s="199"/>
      <c r="NKT1238" s="254">
        <f t="shared" si="279"/>
        <v>448.774</v>
      </c>
      <c r="NKU1238" s="236" t="s">
        <v>238</v>
      </c>
      <c r="NKV1238" s="253" t="s">
        <v>25</v>
      </c>
      <c r="NKW1238" s="197">
        <v>7</v>
      </c>
      <c r="NKX1238" s="197">
        <v>2</v>
      </c>
      <c r="NKY1238" s="198" t="s">
        <v>236</v>
      </c>
      <c r="NKZ1238" s="199">
        <v>0</v>
      </c>
      <c r="NLA1238" s="199"/>
      <c r="NLB1238" s="254">
        <f t="shared" si="279"/>
        <v>448.774</v>
      </c>
      <c r="NLC1238" s="236" t="s">
        <v>238</v>
      </c>
      <c r="NLD1238" s="253" t="s">
        <v>25</v>
      </c>
      <c r="NLE1238" s="197">
        <v>7</v>
      </c>
      <c r="NLF1238" s="197">
        <v>2</v>
      </c>
      <c r="NLG1238" s="198" t="s">
        <v>236</v>
      </c>
      <c r="NLH1238" s="199">
        <v>0</v>
      </c>
      <c r="NLI1238" s="199"/>
      <c r="NLJ1238" s="254">
        <f t="shared" si="279"/>
        <v>448.774</v>
      </c>
      <c r="NLK1238" s="236" t="s">
        <v>238</v>
      </c>
      <c r="NLL1238" s="253" t="s">
        <v>25</v>
      </c>
      <c r="NLM1238" s="197">
        <v>7</v>
      </c>
      <c r="NLN1238" s="197">
        <v>2</v>
      </c>
      <c r="NLO1238" s="198" t="s">
        <v>236</v>
      </c>
      <c r="NLP1238" s="199">
        <v>0</v>
      </c>
      <c r="NLQ1238" s="199"/>
      <c r="NLR1238" s="254">
        <f t="shared" si="279"/>
        <v>448.774</v>
      </c>
      <c r="NLS1238" s="236" t="s">
        <v>238</v>
      </c>
      <c r="NLT1238" s="253" t="s">
        <v>25</v>
      </c>
      <c r="NLU1238" s="197">
        <v>7</v>
      </c>
      <c r="NLV1238" s="197">
        <v>2</v>
      </c>
      <c r="NLW1238" s="198" t="s">
        <v>236</v>
      </c>
      <c r="NLX1238" s="199">
        <v>0</v>
      </c>
      <c r="NLY1238" s="199"/>
      <c r="NLZ1238" s="254">
        <f t="shared" si="279"/>
        <v>448.774</v>
      </c>
      <c r="NMA1238" s="236" t="s">
        <v>238</v>
      </c>
      <c r="NMB1238" s="253" t="s">
        <v>25</v>
      </c>
      <c r="NMC1238" s="197">
        <v>7</v>
      </c>
      <c r="NMD1238" s="197">
        <v>2</v>
      </c>
      <c r="NME1238" s="198" t="s">
        <v>236</v>
      </c>
      <c r="NMF1238" s="199">
        <v>0</v>
      </c>
      <c r="NMG1238" s="199"/>
      <c r="NMH1238" s="254">
        <f t="shared" si="279"/>
        <v>448.774</v>
      </c>
      <c r="NMI1238" s="236" t="s">
        <v>238</v>
      </c>
      <c r="NMJ1238" s="253" t="s">
        <v>25</v>
      </c>
      <c r="NMK1238" s="197">
        <v>7</v>
      </c>
      <c r="NML1238" s="197">
        <v>2</v>
      </c>
      <c r="NMM1238" s="198" t="s">
        <v>236</v>
      </c>
      <c r="NMN1238" s="199">
        <v>0</v>
      </c>
      <c r="NMO1238" s="199"/>
      <c r="NMP1238" s="254">
        <f t="shared" ref="NMP1238:NOT1238" si="280">NMP1239</f>
        <v>448.774</v>
      </c>
      <c r="NMQ1238" s="236" t="s">
        <v>238</v>
      </c>
      <c r="NMR1238" s="253" t="s">
        <v>25</v>
      </c>
      <c r="NMS1238" s="197">
        <v>7</v>
      </c>
      <c r="NMT1238" s="197">
        <v>2</v>
      </c>
      <c r="NMU1238" s="198" t="s">
        <v>236</v>
      </c>
      <c r="NMV1238" s="199">
        <v>0</v>
      </c>
      <c r="NMW1238" s="199"/>
      <c r="NMX1238" s="254">
        <f t="shared" si="280"/>
        <v>448.774</v>
      </c>
      <c r="NMY1238" s="236" t="s">
        <v>238</v>
      </c>
      <c r="NMZ1238" s="253" t="s">
        <v>25</v>
      </c>
      <c r="NNA1238" s="197">
        <v>7</v>
      </c>
      <c r="NNB1238" s="197">
        <v>2</v>
      </c>
      <c r="NNC1238" s="198" t="s">
        <v>236</v>
      </c>
      <c r="NND1238" s="199">
        <v>0</v>
      </c>
      <c r="NNE1238" s="199"/>
      <c r="NNF1238" s="254">
        <f t="shared" si="280"/>
        <v>448.774</v>
      </c>
      <c r="NNG1238" s="236" t="s">
        <v>238</v>
      </c>
      <c r="NNH1238" s="253" t="s">
        <v>25</v>
      </c>
      <c r="NNI1238" s="197">
        <v>7</v>
      </c>
      <c r="NNJ1238" s="197">
        <v>2</v>
      </c>
      <c r="NNK1238" s="198" t="s">
        <v>236</v>
      </c>
      <c r="NNL1238" s="199">
        <v>0</v>
      </c>
      <c r="NNM1238" s="199"/>
      <c r="NNN1238" s="254">
        <f t="shared" si="280"/>
        <v>448.774</v>
      </c>
      <c r="NNO1238" s="236" t="s">
        <v>238</v>
      </c>
      <c r="NNP1238" s="253" t="s">
        <v>25</v>
      </c>
      <c r="NNQ1238" s="197">
        <v>7</v>
      </c>
      <c r="NNR1238" s="197">
        <v>2</v>
      </c>
      <c r="NNS1238" s="198" t="s">
        <v>236</v>
      </c>
      <c r="NNT1238" s="199">
        <v>0</v>
      </c>
      <c r="NNU1238" s="199"/>
      <c r="NNV1238" s="254">
        <f t="shared" si="280"/>
        <v>448.774</v>
      </c>
      <c r="NNW1238" s="236" t="s">
        <v>238</v>
      </c>
      <c r="NNX1238" s="253" t="s">
        <v>25</v>
      </c>
      <c r="NNY1238" s="197">
        <v>7</v>
      </c>
      <c r="NNZ1238" s="197">
        <v>2</v>
      </c>
      <c r="NOA1238" s="198" t="s">
        <v>236</v>
      </c>
      <c r="NOB1238" s="199">
        <v>0</v>
      </c>
      <c r="NOC1238" s="199"/>
      <c r="NOD1238" s="254">
        <f t="shared" si="280"/>
        <v>448.774</v>
      </c>
      <c r="NOE1238" s="236" t="s">
        <v>238</v>
      </c>
      <c r="NOF1238" s="253" t="s">
        <v>25</v>
      </c>
      <c r="NOG1238" s="197">
        <v>7</v>
      </c>
      <c r="NOH1238" s="197">
        <v>2</v>
      </c>
      <c r="NOI1238" s="198" t="s">
        <v>236</v>
      </c>
      <c r="NOJ1238" s="199">
        <v>0</v>
      </c>
      <c r="NOK1238" s="199"/>
      <c r="NOL1238" s="254">
        <f t="shared" si="280"/>
        <v>448.774</v>
      </c>
      <c r="NOM1238" s="236" t="s">
        <v>238</v>
      </c>
      <c r="NON1238" s="253" t="s">
        <v>25</v>
      </c>
      <c r="NOO1238" s="197">
        <v>7</v>
      </c>
      <c r="NOP1238" s="197">
        <v>2</v>
      </c>
      <c r="NOQ1238" s="198" t="s">
        <v>236</v>
      </c>
      <c r="NOR1238" s="199">
        <v>0</v>
      </c>
      <c r="NOS1238" s="199"/>
      <c r="NOT1238" s="254">
        <f t="shared" si="280"/>
        <v>448.774</v>
      </c>
      <c r="NOU1238" s="236" t="s">
        <v>238</v>
      </c>
      <c r="NOV1238" s="253" t="s">
        <v>25</v>
      </c>
      <c r="NOW1238" s="197">
        <v>7</v>
      </c>
      <c r="NOX1238" s="197">
        <v>2</v>
      </c>
      <c r="NOY1238" s="198" t="s">
        <v>236</v>
      </c>
      <c r="NOZ1238" s="199">
        <v>0</v>
      </c>
      <c r="NPA1238" s="199"/>
      <c r="NPB1238" s="254">
        <f t="shared" ref="NPB1238:NRF1238" si="281">NPB1239</f>
        <v>448.774</v>
      </c>
      <c r="NPC1238" s="236" t="s">
        <v>238</v>
      </c>
      <c r="NPD1238" s="253" t="s">
        <v>25</v>
      </c>
      <c r="NPE1238" s="197">
        <v>7</v>
      </c>
      <c r="NPF1238" s="197">
        <v>2</v>
      </c>
      <c r="NPG1238" s="198" t="s">
        <v>236</v>
      </c>
      <c r="NPH1238" s="199">
        <v>0</v>
      </c>
      <c r="NPI1238" s="199"/>
      <c r="NPJ1238" s="254">
        <f t="shared" si="281"/>
        <v>448.774</v>
      </c>
      <c r="NPK1238" s="236" t="s">
        <v>238</v>
      </c>
      <c r="NPL1238" s="253" t="s">
        <v>25</v>
      </c>
      <c r="NPM1238" s="197">
        <v>7</v>
      </c>
      <c r="NPN1238" s="197">
        <v>2</v>
      </c>
      <c r="NPO1238" s="198" t="s">
        <v>236</v>
      </c>
      <c r="NPP1238" s="199">
        <v>0</v>
      </c>
      <c r="NPQ1238" s="199"/>
      <c r="NPR1238" s="254">
        <f t="shared" si="281"/>
        <v>448.774</v>
      </c>
      <c r="NPS1238" s="236" t="s">
        <v>238</v>
      </c>
      <c r="NPT1238" s="253" t="s">
        <v>25</v>
      </c>
      <c r="NPU1238" s="197">
        <v>7</v>
      </c>
      <c r="NPV1238" s="197">
        <v>2</v>
      </c>
      <c r="NPW1238" s="198" t="s">
        <v>236</v>
      </c>
      <c r="NPX1238" s="199">
        <v>0</v>
      </c>
      <c r="NPY1238" s="199"/>
      <c r="NPZ1238" s="254">
        <f t="shared" si="281"/>
        <v>448.774</v>
      </c>
      <c r="NQA1238" s="236" t="s">
        <v>238</v>
      </c>
      <c r="NQB1238" s="253" t="s">
        <v>25</v>
      </c>
      <c r="NQC1238" s="197">
        <v>7</v>
      </c>
      <c r="NQD1238" s="197">
        <v>2</v>
      </c>
      <c r="NQE1238" s="198" t="s">
        <v>236</v>
      </c>
      <c r="NQF1238" s="199">
        <v>0</v>
      </c>
      <c r="NQG1238" s="199"/>
      <c r="NQH1238" s="254">
        <f t="shared" si="281"/>
        <v>448.774</v>
      </c>
      <c r="NQI1238" s="236" t="s">
        <v>238</v>
      </c>
      <c r="NQJ1238" s="253" t="s">
        <v>25</v>
      </c>
      <c r="NQK1238" s="197">
        <v>7</v>
      </c>
      <c r="NQL1238" s="197">
        <v>2</v>
      </c>
      <c r="NQM1238" s="198" t="s">
        <v>236</v>
      </c>
      <c r="NQN1238" s="199">
        <v>0</v>
      </c>
      <c r="NQO1238" s="199"/>
      <c r="NQP1238" s="254">
        <f t="shared" si="281"/>
        <v>448.774</v>
      </c>
      <c r="NQQ1238" s="236" t="s">
        <v>238</v>
      </c>
      <c r="NQR1238" s="253" t="s">
        <v>25</v>
      </c>
      <c r="NQS1238" s="197">
        <v>7</v>
      </c>
      <c r="NQT1238" s="197">
        <v>2</v>
      </c>
      <c r="NQU1238" s="198" t="s">
        <v>236</v>
      </c>
      <c r="NQV1238" s="199">
        <v>0</v>
      </c>
      <c r="NQW1238" s="199"/>
      <c r="NQX1238" s="254">
        <f t="shared" si="281"/>
        <v>448.774</v>
      </c>
      <c r="NQY1238" s="236" t="s">
        <v>238</v>
      </c>
      <c r="NQZ1238" s="253" t="s">
        <v>25</v>
      </c>
      <c r="NRA1238" s="197">
        <v>7</v>
      </c>
      <c r="NRB1238" s="197">
        <v>2</v>
      </c>
      <c r="NRC1238" s="198" t="s">
        <v>236</v>
      </c>
      <c r="NRD1238" s="199">
        <v>0</v>
      </c>
      <c r="NRE1238" s="199"/>
      <c r="NRF1238" s="254">
        <f t="shared" si="281"/>
        <v>448.774</v>
      </c>
      <c r="NRG1238" s="236" t="s">
        <v>238</v>
      </c>
      <c r="NRH1238" s="253" t="s">
        <v>25</v>
      </c>
      <c r="NRI1238" s="197">
        <v>7</v>
      </c>
      <c r="NRJ1238" s="197">
        <v>2</v>
      </c>
      <c r="NRK1238" s="198" t="s">
        <v>236</v>
      </c>
      <c r="NRL1238" s="199">
        <v>0</v>
      </c>
      <c r="NRM1238" s="199"/>
      <c r="NRN1238" s="254">
        <f t="shared" ref="NRN1238:NTR1238" si="282">NRN1239</f>
        <v>448.774</v>
      </c>
      <c r="NRO1238" s="236" t="s">
        <v>238</v>
      </c>
      <c r="NRP1238" s="253" t="s">
        <v>25</v>
      </c>
      <c r="NRQ1238" s="197">
        <v>7</v>
      </c>
      <c r="NRR1238" s="197">
        <v>2</v>
      </c>
      <c r="NRS1238" s="198" t="s">
        <v>236</v>
      </c>
      <c r="NRT1238" s="199">
        <v>0</v>
      </c>
      <c r="NRU1238" s="199"/>
      <c r="NRV1238" s="254">
        <f t="shared" si="282"/>
        <v>448.774</v>
      </c>
      <c r="NRW1238" s="236" t="s">
        <v>238</v>
      </c>
      <c r="NRX1238" s="253" t="s">
        <v>25</v>
      </c>
      <c r="NRY1238" s="197">
        <v>7</v>
      </c>
      <c r="NRZ1238" s="197">
        <v>2</v>
      </c>
      <c r="NSA1238" s="198" t="s">
        <v>236</v>
      </c>
      <c r="NSB1238" s="199">
        <v>0</v>
      </c>
      <c r="NSC1238" s="199"/>
      <c r="NSD1238" s="254">
        <f t="shared" si="282"/>
        <v>448.774</v>
      </c>
      <c r="NSE1238" s="236" t="s">
        <v>238</v>
      </c>
      <c r="NSF1238" s="253" t="s">
        <v>25</v>
      </c>
      <c r="NSG1238" s="197">
        <v>7</v>
      </c>
      <c r="NSH1238" s="197">
        <v>2</v>
      </c>
      <c r="NSI1238" s="198" t="s">
        <v>236</v>
      </c>
      <c r="NSJ1238" s="199">
        <v>0</v>
      </c>
      <c r="NSK1238" s="199"/>
      <c r="NSL1238" s="254">
        <f t="shared" si="282"/>
        <v>448.774</v>
      </c>
      <c r="NSM1238" s="236" t="s">
        <v>238</v>
      </c>
      <c r="NSN1238" s="253" t="s">
        <v>25</v>
      </c>
      <c r="NSO1238" s="197">
        <v>7</v>
      </c>
      <c r="NSP1238" s="197">
        <v>2</v>
      </c>
      <c r="NSQ1238" s="198" t="s">
        <v>236</v>
      </c>
      <c r="NSR1238" s="199">
        <v>0</v>
      </c>
      <c r="NSS1238" s="199"/>
      <c r="NST1238" s="254">
        <f t="shared" si="282"/>
        <v>448.774</v>
      </c>
      <c r="NSU1238" s="236" t="s">
        <v>238</v>
      </c>
      <c r="NSV1238" s="253" t="s">
        <v>25</v>
      </c>
      <c r="NSW1238" s="197">
        <v>7</v>
      </c>
      <c r="NSX1238" s="197">
        <v>2</v>
      </c>
      <c r="NSY1238" s="198" t="s">
        <v>236</v>
      </c>
      <c r="NSZ1238" s="199">
        <v>0</v>
      </c>
      <c r="NTA1238" s="199"/>
      <c r="NTB1238" s="254">
        <f t="shared" si="282"/>
        <v>448.774</v>
      </c>
      <c r="NTC1238" s="236" t="s">
        <v>238</v>
      </c>
      <c r="NTD1238" s="253" t="s">
        <v>25</v>
      </c>
      <c r="NTE1238" s="197">
        <v>7</v>
      </c>
      <c r="NTF1238" s="197">
        <v>2</v>
      </c>
      <c r="NTG1238" s="198" t="s">
        <v>236</v>
      </c>
      <c r="NTH1238" s="199">
        <v>0</v>
      </c>
      <c r="NTI1238" s="199"/>
      <c r="NTJ1238" s="254">
        <f t="shared" si="282"/>
        <v>448.774</v>
      </c>
      <c r="NTK1238" s="236" t="s">
        <v>238</v>
      </c>
      <c r="NTL1238" s="253" t="s">
        <v>25</v>
      </c>
      <c r="NTM1238" s="197">
        <v>7</v>
      </c>
      <c r="NTN1238" s="197">
        <v>2</v>
      </c>
      <c r="NTO1238" s="198" t="s">
        <v>236</v>
      </c>
      <c r="NTP1238" s="199">
        <v>0</v>
      </c>
      <c r="NTQ1238" s="199"/>
      <c r="NTR1238" s="254">
        <f t="shared" si="282"/>
        <v>448.774</v>
      </c>
      <c r="NTS1238" s="236" t="s">
        <v>238</v>
      </c>
      <c r="NTT1238" s="253" t="s">
        <v>25</v>
      </c>
      <c r="NTU1238" s="197">
        <v>7</v>
      </c>
      <c r="NTV1238" s="197">
        <v>2</v>
      </c>
      <c r="NTW1238" s="198" t="s">
        <v>236</v>
      </c>
      <c r="NTX1238" s="199">
        <v>0</v>
      </c>
      <c r="NTY1238" s="199"/>
      <c r="NTZ1238" s="254">
        <f t="shared" ref="NTZ1238:NWD1238" si="283">NTZ1239</f>
        <v>448.774</v>
      </c>
      <c r="NUA1238" s="236" t="s">
        <v>238</v>
      </c>
      <c r="NUB1238" s="253" t="s">
        <v>25</v>
      </c>
      <c r="NUC1238" s="197">
        <v>7</v>
      </c>
      <c r="NUD1238" s="197">
        <v>2</v>
      </c>
      <c r="NUE1238" s="198" t="s">
        <v>236</v>
      </c>
      <c r="NUF1238" s="199">
        <v>0</v>
      </c>
      <c r="NUG1238" s="199"/>
      <c r="NUH1238" s="254">
        <f t="shared" si="283"/>
        <v>448.774</v>
      </c>
      <c r="NUI1238" s="236" t="s">
        <v>238</v>
      </c>
      <c r="NUJ1238" s="253" t="s">
        <v>25</v>
      </c>
      <c r="NUK1238" s="197">
        <v>7</v>
      </c>
      <c r="NUL1238" s="197">
        <v>2</v>
      </c>
      <c r="NUM1238" s="198" t="s">
        <v>236</v>
      </c>
      <c r="NUN1238" s="199">
        <v>0</v>
      </c>
      <c r="NUO1238" s="199"/>
      <c r="NUP1238" s="254">
        <f t="shared" si="283"/>
        <v>448.774</v>
      </c>
      <c r="NUQ1238" s="236" t="s">
        <v>238</v>
      </c>
      <c r="NUR1238" s="253" t="s">
        <v>25</v>
      </c>
      <c r="NUS1238" s="197">
        <v>7</v>
      </c>
      <c r="NUT1238" s="197">
        <v>2</v>
      </c>
      <c r="NUU1238" s="198" t="s">
        <v>236</v>
      </c>
      <c r="NUV1238" s="199">
        <v>0</v>
      </c>
      <c r="NUW1238" s="199"/>
      <c r="NUX1238" s="254">
        <f t="shared" si="283"/>
        <v>448.774</v>
      </c>
      <c r="NUY1238" s="236" t="s">
        <v>238</v>
      </c>
      <c r="NUZ1238" s="253" t="s">
        <v>25</v>
      </c>
      <c r="NVA1238" s="197">
        <v>7</v>
      </c>
      <c r="NVB1238" s="197">
        <v>2</v>
      </c>
      <c r="NVC1238" s="198" t="s">
        <v>236</v>
      </c>
      <c r="NVD1238" s="199">
        <v>0</v>
      </c>
      <c r="NVE1238" s="199"/>
      <c r="NVF1238" s="254">
        <f t="shared" si="283"/>
        <v>448.774</v>
      </c>
      <c r="NVG1238" s="236" t="s">
        <v>238</v>
      </c>
      <c r="NVH1238" s="253" t="s">
        <v>25</v>
      </c>
      <c r="NVI1238" s="197">
        <v>7</v>
      </c>
      <c r="NVJ1238" s="197">
        <v>2</v>
      </c>
      <c r="NVK1238" s="198" t="s">
        <v>236</v>
      </c>
      <c r="NVL1238" s="199">
        <v>0</v>
      </c>
      <c r="NVM1238" s="199"/>
      <c r="NVN1238" s="254">
        <f t="shared" si="283"/>
        <v>448.774</v>
      </c>
      <c r="NVO1238" s="236" t="s">
        <v>238</v>
      </c>
      <c r="NVP1238" s="253" t="s">
        <v>25</v>
      </c>
      <c r="NVQ1238" s="197">
        <v>7</v>
      </c>
      <c r="NVR1238" s="197">
        <v>2</v>
      </c>
      <c r="NVS1238" s="198" t="s">
        <v>236</v>
      </c>
      <c r="NVT1238" s="199">
        <v>0</v>
      </c>
      <c r="NVU1238" s="199"/>
      <c r="NVV1238" s="254">
        <f t="shared" si="283"/>
        <v>448.774</v>
      </c>
      <c r="NVW1238" s="236" t="s">
        <v>238</v>
      </c>
      <c r="NVX1238" s="253" t="s">
        <v>25</v>
      </c>
      <c r="NVY1238" s="197">
        <v>7</v>
      </c>
      <c r="NVZ1238" s="197">
        <v>2</v>
      </c>
      <c r="NWA1238" s="198" t="s">
        <v>236</v>
      </c>
      <c r="NWB1238" s="199">
        <v>0</v>
      </c>
      <c r="NWC1238" s="199"/>
      <c r="NWD1238" s="254">
        <f t="shared" si="283"/>
        <v>448.774</v>
      </c>
      <c r="NWE1238" s="236" t="s">
        <v>238</v>
      </c>
      <c r="NWF1238" s="253" t="s">
        <v>25</v>
      </c>
      <c r="NWG1238" s="197">
        <v>7</v>
      </c>
      <c r="NWH1238" s="197">
        <v>2</v>
      </c>
      <c r="NWI1238" s="198" t="s">
        <v>236</v>
      </c>
      <c r="NWJ1238" s="199">
        <v>0</v>
      </c>
      <c r="NWK1238" s="199"/>
      <c r="NWL1238" s="254">
        <f t="shared" ref="NWL1238:NYP1238" si="284">NWL1239</f>
        <v>448.774</v>
      </c>
      <c r="NWM1238" s="236" t="s">
        <v>238</v>
      </c>
      <c r="NWN1238" s="253" t="s">
        <v>25</v>
      </c>
      <c r="NWO1238" s="197">
        <v>7</v>
      </c>
      <c r="NWP1238" s="197">
        <v>2</v>
      </c>
      <c r="NWQ1238" s="198" t="s">
        <v>236</v>
      </c>
      <c r="NWR1238" s="199">
        <v>0</v>
      </c>
      <c r="NWS1238" s="199"/>
      <c r="NWT1238" s="254">
        <f t="shared" si="284"/>
        <v>448.774</v>
      </c>
      <c r="NWU1238" s="236" t="s">
        <v>238</v>
      </c>
      <c r="NWV1238" s="253" t="s">
        <v>25</v>
      </c>
      <c r="NWW1238" s="197">
        <v>7</v>
      </c>
      <c r="NWX1238" s="197">
        <v>2</v>
      </c>
      <c r="NWY1238" s="198" t="s">
        <v>236</v>
      </c>
      <c r="NWZ1238" s="199">
        <v>0</v>
      </c>
      <c r="NXA1238" s="199"/>
      <c r="NXB1238" s="254">
        <f t="shared" si="284"/>
        <v>448.774</v>
      </c>
      <c r="NXC1238" s="236" t="s">
        <v>238</v>
      </c>
      <c r="NXD1238" s="253" t="s">
        <v>25</v>
      </c>
      <c r="NXE1238" s="197">
        <v>7</v>
      </c>
      <c r="NXF1238" s="197">
        <v>2</v>
      </c>
      <c r="NXG1238" s="198" t="s">
        <v>236</v>
      </c>
      <c r="NXH1238" s="199">
        <v>0</v>
      </c>
      <c r="NXI1238" s="199"/>
      <c r="NXJ1238" s="254">
        <f t="shared" si="284"/>
        <v>448.774</v>
      </c>
      <c r="NXK1238" s="236" t="s">
        <v>238</v>
      </c>
      <c r="NXL1238" s="253" t="s">
        <v>25</v>
      </c>
      <c r="NXM1238" s="197">
        <v>7</v>
      </c>
      <c r="NXN1238" s="197">
        <v>2</v>
      </c>
      <c r="NXO1238" s="198" t="s">
        <v>236</v>
      </c>
      <c r="NXP1238" s="199">
        <v>0</v>
      </c>
      <c r="NXQ1238" s="199"/>
      <c r="NXR1238" s="254">
        <f t="shared" si="284"/>
        <v>448.774</v>
      </c>
      <c r="NXS1238" s="236" t="s">
        <v>238</v>
      </c>
      <c r="NXT1238" s="253" t="s">
        <v>25</v>
      </c>
      <c r="NXU1238" s="197">
        <v>7</v>
      </c>
      <c r="NXV1238" s="197">
        <v>2</v>
      </c>
      <c r="NXW1238" s="198" t="s">
        <v>236</v>
      </c>
      <c r="NXX1238" s="199">
        <v>0</v>
      </c>
      <c r="NXY1238" s="199"/>
      <c r="NXZ1238" s="254">
        <f t="shared" si="284"/>
        <v>448.774</v>
      </c>
      <c r="NYA1238" s="236" t="s">
        <v>238</v>
      </c>
      <c r="NYB1238" s="253" t="s">
        <v>25</v>
      </c>
      <c r="NYC1238" s="197">
        <v>7</v>
      </c>
      <c r="NYD1238" s="197">
        <v>2</v>
      </c>
      <c r="NYE1238" s="198" t="s">
        <v>236</v>
      </c>
      <c r="NYF1238" s="199">
        <v>0</v>
      </c>
      <c r="NYG1238" s="199"/>
      <c r="NYH1238" s="254">
        <f t="shared" si="284"/>
        <v>448.774</v>
      </c>
      <c r="NYI1238" s="236" t="s">
        <v>238</v>
      </c>
      <c r="NYJ1238" s="253" t="s">
        <v>25</v>
      </c>
      <c r="NYK1238" s="197">
        <v>7</v>
      </c>
      <c r="NYL1238" s="197">
        <v>2</v>
      </c>
      <c r="NYM1238" s="198" t="s">
        <v>236</v>
      </c>
      <c r="NYN1238" s="199">
        <v>0</v>
      </c>
      <c r="NYO1238" s="199"/>
      <c r="NYP1238" s="254">
        <f t="shared" si="284"/>
        <v>448.774</v>
      </c>
      <c r="NYQ1238" s="236" t="s">
        <v>238</v>
      </c>
      <c r="NYR1238" s="253" t="s">
        <v>25</v>
      </c>
      <c r="NYS1238" s="197">
        <v>7</v>
      </c>
      <c r="NYT1238" s="197">
        <v>2</v>
      </c>
      <c r="NYU1238" s="198" t="s">
        <v>236</v>
      </c>
      <c r="NYV1238" s="199">
        <v>0</v>
      </c>
      <c r="NYW1238" s="199"/>
      <c r="NYX1238" s="254">
        <f t="shared" ref="NYX1238:OBB1238" si="285">NYX1239</f>
        <v>448.774</v>
      </c>
      <c r="NYY1238" s="236" t="s">
        <v>238</v>
      </c>
      <c r="NYZ1238" s="253" t="s">
        <v>25</v>
      </c>
      <c r="NZA1238" s="197">
        <v>7</v>
      </c>
      <c r="NZB1238" s="197">
        <v>2</v>
      </c>
      <c r="NZC1238" s="198" t="s">
        <v>236</v>
      </c>
      <c r="NZD1238" s="199">
        <v>0</v>
      </c>
      <c r="NZE1238" s="199"/>
      <c r="NZF1238" s="254">
        <f t="shared" si="285"/>
        <v>448.774</v>
      </c>
      <c r="NZG1238" s="236" t="s">
        <v>238</v>
      </c>
      <c r="NZH1238" s="253" t="s">
        <v>25</v>
      </c>
      <c r="NZI1238" s="197">
        <v>7</v>
      </c>
      <c r="NZJ1238" s="197">
        <v>2</v>
      </c>
      <c r="NZK1238" s="198" t="s">
        <v>236</v>
      </c>
      <c r="NZL1238" s="199">
        <v>0</v>
      </c>
      <c r="NZM1238" s="199"/>
      <c r="NZN1238" s="254">
        <f t="shared" si="285"/>
        <v>448.774</v>
      </c>
      <c r="NZO1238" s="236" t="s">
        <v>238</v>
      </c>
      <c r="NZP1238" s="253" t="s">
        <v>25</v>
      </c>
      <c r="NZQ1238" s="197">
        <v>7</v>
      </c>
      <c r="NZR1238" s="197">
        <v>2</v>
      </c>
      <c r="NZS1238" s="198" t="s">
        <v>236</v>
      </c>
      <c r="NZT1238" s="199">
        <v>0</v>
      </c>
      <c r="NZU1238" s="199"/>
      <c r="NZV1238" s="254">
        <f t="shared" si="285"/>
        <v>448.774</v>
      </c>
      <c r="NZW1238" s="236" t="s">
        <v>238</v>
      </c>
      <c r="NZX1238" s="253" t="s">
        <v>25</v>
      </c>
      <c r="NZY1238" s="197">
        <v>7</v>
      </c>
      <c r="NZZ1238" s="197">
        <v>2</v>
      </c>
      <c r="OAA1238" s="198" t="s">
        <v>236</v>
      </c>
      <c r="OAB1238" s="199">
        <v>0</v>
      </c>
      <c r="OAC1238" s="199"/>
      <c r="OAD1238" s="254">
        <f t="shared" si="285"/>
        <v>448.774</v>
      </c>
      <c r="OAE1238" s="236" t="s">
        <v>238</v>
      </c>
      <c r="OAF1238" s="253" t="s">
        <v>25</v>
      </c>
      <c r="OAG1238" s="197">
        <v>7</v>
      </c>
      <c r="OAH1238" s="197">
        <v>2</v>
      </c>
      <c r="OAI1238" s="198" t="s">
        <v>236</v>
      </c>
      <c r="OAJ1238" s="199">
        <v>0</v>
      </c>
      <c r="OAK1238" s="199"/>
      <c r="OAL1238" s="254">
        <f t="shared" si="285"/>
        <v>448.774</v>
      </c>
      <c r="OAM1238" s="236" t="s">
        <v>238</v>
      </c>
      <c r="OAN1238" s="253" t="s">
        <v>25</v>
      </c>
      <c r="OAO1238" s="197">
        <v>7</v>
      </c>
      <c r="OAP1238" s="197">
        <v>2</v>
      </c>
      <c r="OAQ1238" s="198" t="s">
        <v>236</v>
      </c>
      <c r="OAR1238" s="199">
        <v>0</v>
      </c>
      <c r="OAS1238" s="199"/>
      <c r="OAT1238" s="254">
        <f t="shared" si="285"/>
        <v>448.774</v>
      </c>
      <c r="OAU1238" s="236" t="s">
        <v>238</v>
      </c>
      <c r="OAV1238" s="253" t="s">
        <v>25</v>
      </c>
      <c r="OAW1238" s="197">
        <v>7</v>
      </c>
      <c r="OAX1238" s="197">
        <v>2</v>
      </c>
      <c r="OAY1238" s="198" t="s">
        <v>236</v>
      </c>
      <c r="OAZ1238" s="199">
        <v>0</v>
      </c>
      <c r="OBA1238" s="199"/>
      <c r="OBB1238" s="254">
        <f t="shared" si="285"/>
        <v>448.774</v>
      </c>
      <c r="OBC1238" s="236" t="s">
        <v>238</v>
      </c>
      <c r="OBD1238" s="253" t="s">
        <v>25</v>
      </c>
      <c r="OBE1238" s="197">
        <v>7</v>
      </c>
      <c r="OBF1238" s="197">
        <v>2</v>
      </c>
      <c r="OBG1238" s="198" t="s">
        <v>236</v>
      </c>
      <c r="OBH1238" s="199">
        <v>0</v>
      </c>
      <c r="OBI1238" s="199"/>
      <c r="OBJ1238" s="254">
        <f t="shared" ref="OBJ1238:ODN1238" si="286">OBJ1239</f>
        <v>448.774</v>
      </c>
      <c r="OBK1238" s="236" t="s">
        <v>238</v>
      </c>
      <c r="OBL1238" s="253" t="s">
        <v>25</v>
      </c>
      <c r="OBM1238" s="197">
        <v>7</v>
      </c>
      <c r="OBN1238" s="197">
        <v>2</v>
      </c>
      <c r="OBO1238" s="198" t="s">
        <v>236</v>
      </c>
      <c r="OBP1238" s="199">
        <v>0</v>
      </c>
      <c r="OBQ1238" s="199"/>
      <c r="OBR1238" s="254">
        <f t="shared" si="286"/>
        <v>448.774</v>
      </c>
      <c r="OBS1238" s="236" t="s">
        <v>238</v>
      </c>
      <c r="OBT1238" s="253" t="s">
        <v>25</v>
      </c>
      <c r="OBU1238" s="197">
        <v>7</v>
      </c>
      <c r="OBV1238" s="197">
        <v>2</v>
      </c>
      <c r="OBW1238" s="198" t="s">
        <v>236</v>
      </c>
      <c r="OBX1238" s="199">
        <v>0</v>
      </c>
      <c r="OBY1238" s="199"/>
      <c r="OBZ1238" s="254">
        <f t="shared" si="286"/>
        <v>448.774</v>
      </c>
      <c r="OCA1238" s="236" t="s">
        <v>238</v>
      </c>
      <c r="OCB1238" s="253" t="s">
        <v>25</v>
      </c>
      <c r="OCC1238" s="197">
        <v>7</v>
      </c>
      <c r="OCD1238" s="197">
        <v>2</v>
      </c>
      <c r="OCE1238" s="198" t="s">
        <v>236</v>
      </c>
      <c r="OCF1238" s="199">
        <v>0</v>
      </c>
      <c r="OCG1238" s="199"/>
      <c r="OCH1238" s="254">
        <f t="shared" si="286"/>
        <v>448.774</v>
      </c>
      <c r="OCI1238" s="236" t="s">
        <v>238</v>
      </c>
      <c r="OCJ1238" s="253" t="s">
        <v>25</v>
      </c>
      <c r="OCK1238" s="197">
        <v>7</v>
      </c>
      <c r="OCL1238" s="197">
        <v>2</v>
      </c>
      <c r="OCM1238" s="198" t="s">
        <v>236</v>
      </c>
      <c r="OCN1238" s="199">
        <v>0</v>
      </c>
      <c r="OCO1238" s="199"/>
      <c r="OCP1238" s="254">
        <f t="shared" si="286"/>
        <v>448.774</v>
      </c>
      <c r="OCQ1238" s="236" t="s">
        <v>238</v>
      </c>
      <c r="OCR1238" s="253" t="s">
        <v>25</v>
      </c>
      <c r="OCS1238" s="197">
        <v>7</v>
      </c>
      <c r="OCT1238" s="197">
        <v>2</v>
      </c>
      <c r="OCU1238" s="198" t="s">
        <v>236</v>
      </c>
      <c r="OCV1238" s="199">
        <v>0</v>
      </c>
      <c r="OCW1238" s="199"/>
      <c r="OCX1238" s="254">
        <f t="shared" si="286"/>
        <v>448.774</v>
      </c>
      <c r="OCY1238" s="236" t="s">
        <v>238</v>
      </c>
      <c r="OCZ1238" s="253" t="s">
        <v>25</v>
      </c>
      <c r="ODA1238" s="197">
        <v>7</v>
      </c>
      <c r="ODB1238" s="197">
        <v>2</v>
      </c>
      <c r="ODC1238" s="198" t="s">
        <v>236</v>
      </c>
      <c r="ODD1238" s="199">
        <v>0</v>
      </c>
      <c r="ODE1238" s="199"/>
      <c r="ODF1238" s="254">
        <f t="shared" si="286"/>
        <v>448.774</v>
      </c>
      <c r="ODG1238" s="236" t="s">
        <v>238</v>
      </c>
      <c r="ODH1238" s="253" t="s">
        <v>25</v>
      </c>
      <c r="ODI1238" s="197">
        <v>7</v>
      </c>
      <c r="ODJ1238" s="197">
        <v>2</v>
      </c>
      <c r="ODK1238" s="198" t="s">
        <v>236</v>
      </c>
      <c r="ODL1238" s="199">
        <v>0</v>
      </c>
      <c r="ODM1238" s="199"/>
      <c r="ODN1238" s="254">
        <f t="shared" si="286"/>
        <v>448.774</v>
      </c>
      <c r="ODO1238" s="236" t="s">
        <v>238</v>
      </c>
      <c r="ODP1238" s="253" t="s">
        <v>25</v>
      </c>
      <c r="ODQ1238" s="197">
        <v>7</v>
      </c>
      <c r="ODR1238" s="197">
        <v>2</v>
      </c>
      <c r="ODS1238" s="198" t="s">
        <v>236</v>
      </c>
      <c r="ODT1238" s="199">
        <v>0</v>
      </c>
      <c r="ODU1238" s="199"/>
      <c r="ODV1238" s="254">
        <f t="shared" ref="ODV1238:OFZ1238" si="287">ODV1239</f>
        <v>448.774</v>
      </c>
      <c r="ODW1238" s="236" t="s">
        <v>238</v>
      </c>
      <c r="ODX1238" s="253" t="s">
        <v>25</v>
      </c>
      <c r="ODY1238" s="197">
        <v>7</v>
      </c>
      <c r="ODZ1238" s="197">
        <v>2</v>
      </c>
      <c r="OEA1238" s="198" t="s">
        <v>236</v>
      </c>
      <c r="OEB1238" s="199">
        <v>0</v>
      </c>
      <c r="OEC1238" s="199"/>
      <c r="OED1238" s="254">
        <f t="shared" si="287"/>
        <v>448.774</v>
      </c>
      <c r="OEE1238" s="236" t="s">
        <v>238</v>
      </c>
      <c r="OEF1238" s="253" t="s">
        <v>25</v>
      </c>
      <c r="OEG1238" s="197">
        <v>7</v>
      </c>
      <c r="OEH1238" s="197">
        <v>2</v>
      </c>
      <c r="OEI1238" s="198" t="s">
        <v>236</v>
      </c>
      <c r="OEJ1238" s="199">
        <v>0</v>
      </c>
      <c r="OEK1238" s="199"/>
      <c r="OEL1238" s="254">
        <f t="shared" si="287"/>
        <v>448.774</v>
      </c>
      <c r="OEM1238" s="236" t="s">
        <v>238</v>
      </c>
      <c r="OEN1238" s="253" t="s">
        <v>25</v>
      </c>
      <c r="OEO1238" s="197">
        <v>7</v>
      </c>
      <c r="OEP1238" s="197">
        <v>2</v>
      </c>
      <c r="OEQ1238" s="198" t="s">
        <v>236</v>
      </c>
      <c r="OER1238" s="199">
        <v>0</v>
      </c>
      <c r="OES1238" s="199"/>
      <c r="OET1238" s="254">
        <f t="shared" si="287"/>
        <v>448.774</v>
      </c>
      <c r="OEU1238" s="236" t="s">
        <v>238</v>
      </c>
      <c r="OEV1238" s="253" t="s">
        <v>25</v>
      </c>
      <c r="OEW1238" s="197">
        <v>7</v>
      </c>
      <c r="OEX1238" s="197">
        <v>2</v>
      </c>
      <c r="OEY1238" s="198" t="s">
        <v>236</v>
      </c>
      <c r="OEZ1238" s="199">
        <v>0</v>
      </c>
      <c r="OFA1238" s="199"/>
      <c r="OFB1238" s="254">
        <f t="shared" si="287"/>
        <v>448.774</v>
      </c>
      <c r="OFC1238" s="236" t="s">
        <v>238</v>
      </c>
      <c r="OFD1238" s="253" t="s">
        <v>25</v>
      </c>
      <c r="OFE1238" s="197">
        <v>7</v>
      </c>
      <c r="OFF1238" s="197">
        <v>2</v>
      </c>
      <c r="OFG1238" s="198" t="s">
        <v>236</v>
      </c>
      <c r="OFH1238" s="199">
        <v>0</v>
      </c>
      <c r="OFI1238" s="199"/>
      <c r="OFJ1238" s="254">
        <f t="shared" si="287"/>
        <v>448.774</v>
      </c>
      <c r="OFK1238" s="236" t="s">
        <v>238</v>
      </c>
      <c r="OFL1238" s="253" t="s">
        <v>25</v>
      </c>
      <c r="OFM1238" s="197">
        <v>7</v>
      </c>
      <c r="OFN1238" s="197">
        <v>2</v>
      </c>
      <c r="OFO1238" s="198" t="s">
        <v>236</v>
      </c>
      <c r="OFP1238" s="199">
        <v>0</v>
      </c>
      <c r="OFQ1238" s="199"/>
      <c r="OFR1238" s="254">
        <f t="shared" si="287"/>
        <v>448.774</v>
      </c>
      <c r="OFS1238" s="236" t="s">
        <v>238</v>
      </c>
      <c r="OFT1238" s="253" t="s">
        <v>25</v>
      </c>
      <c r="OFU1238" s="197">
        <v>7</v>
      </c>
      <c r="OFV1238" s="197">
        <v>2</v>
      </c>
      <c r="OFW1238" s="198" t="s">
        <v>236</v>
      </c>
      <c r="OFX1238" s="199">
        <v>0</v>
      </c>
      <c r="OFY1238" s="199"/>
      <c r="OFZ1238" s="254">
        <f t="shared" si="287"/>
        <v>448.774</v>
      </c>
      <c r="OGA1238" s="236" t="s">
        <v>238</v>
      </c>
      <c r="OGB1238" s="253" t="s">
        <v>25</v>
      </c>
      <c r="OGC1238" s="197">
        <v>7</v>
      </c>
      <c r="OGD1238" s="197">
        <v>2</v>
      </c>
      <c r="OGE1238" s="198" t="s">
        <v>236</v>
      </c>
      <c r="OGF1238" s="199">
        <v>0</v>
      </c>
      <c r="OGG1238" s="199"/>
      <c r="OGH1238" s="254">
        <f t="shared" ref="OGH1238:OIL1238" si="288">OGH1239</f>
        <v>448.774</v>
      </c>
      <c r="OGI1238" s="236" t="s">
        <v>238</v>
      </c>
      <c r="OGJ1238" s="253" t="s">
        <v>25</v>
      </c>
      <c r="OGK1238" s="197">
        <v>7</v>
      </c>
      <c r="OGL1238" s="197">
        <v>2</v>
      </c>
      <c r="OGM1238" s="198" t="s">
        <v>236</v>
      </c>
      <c r="OGN1238" s="199">
        <v>0</v>
      </c>
      <c r="OGO1238" s="199"/>
      <c r="OGP1238" s="254">
        <f t="shared" si="288"/>
        <v>448.774</v>
      </c>
      <c r="OGQ1238" s="236" t="s">
        <v>238</v>
      </c>
      <c r="OGR1238" s="253" t="s">
        <v>25</v>
      </c>
      <c r="OGS1238" s="197">
        <v>7</v>
      </c>
      <c r="OGT1238" s="197">
        <v>2</v>
      </c>
      <c r="OGU1238" s="198" t="s">
        <v>236</v>
      </c>
      <c r="OGV1238" s="199">
        <v>0</v>
      </c>
      <c r="OGW1238" s="199"/>
      <c r="OGX1238" s="254">
        <f t="shared" si="288"/>
        <v>448.774</v>
      </c>
      <c r="OGY1238" s="236" t="s">
        <v>238</v>
      </c>
      <c r="OGZ1238" s="253" t="s">
        <v>25</v>
      </c>
      <c r="OHA1238" s="197">
        <v>7</v>
      </c>
      <c r="OHB1238" s="197">
        <v>2</v>
      </c>
      <c r="OHC1238" s="198" t="s">
        <v>236</v>
      </c>
      <c r="OHD1238" s="199">
        <v>0</v>
      </c>
      <c r="OHE1238" s="199"/>
      <c r="OHF1238" s="254">
        <f t="shared" si="288"/>
        <v>448.774</v>
      </c>
      <c r="OHG1238" s="236" t="s">
        <v>238</v>
      </c>
      <c r="OHH1238" s="253" t="s">
        <v>25</v>
      </c>
      <c r="OHI1238" s="197">
        <v>7</v>
      </c>
      <c r="OHJ1238" s="197">
        <v>2</v>
      </c>
      <c r="OHK1238" s="198" t="s">
        <v>236</v>
      </c>
      <c r="OHL1238" s="199">
        <v>0</v>
      </c>
      <c r="OHM1238" s="199"/>
      <c r="OHN1238" s="254">
        <f t="shared" si="288"/>
        <v>448.774</v>
      </c>
      <c r="OHO1238" s="236" t="s">
        <v>238</v>
      </c>
      <c r="OHP1238" s="253" t="s">
        <v>25</v>
      </c>
      <c r="OHQ1238" s="197">
        <v>7</v>
      </c>
      <c r="OHR1238" s="197">
        <v>2</v>
      </c>
      <c r="OHS1238" s="198" t="s">
        <v>236</v>
      </c>
      <c r="OHT1238" s="199">
        <v>0</v>
      </c>
      <c r="OHU1238" s="199"/>
      <c r="OHV1238" s="254">
        <f t="shared" si="288"/>
        <v>448.774</v>
      </c>
      <c r="OHW1238" s="236" t="s">
        <v>238</v>
      </c>
      <c r="OHX1238" s="253" t="s">
        <v>25</v>
      </c>
      <c r="OHY1238" s="197">
        <v>7</v>
      </c>
      <c r="OHZ1238" s="197">
        <v>2</v>
      </c>
      <c r="OIA1238" s="198" t="s">
        <v>236</v>
      </c>
      <c r="OIB1238" s="199">
        <v>0</v>
      </c>
      <c r="OIC1238" s="199"/>
      <c r="OID1238" s="254">
        <f t="shared" si="288"/>
        <v>448.774</v>
      </c>
      <c r="OIE1238" s="236" t="s">
        <v>238</v>
      </c>
      <c r="OIF1238" s="253" t="s">
        <v>25</v>
      </c>
      <c r="OIG1238" s="197">
        <v>7</v>
      </c>
      <c r="OIH1238" s="197">
        <v>2</v>
      </c>
      <c r="OII1238" s="198" t="s">
        <v>236</v>
      </c>
      <c r="OIJ1238" s="199">
        <v>0</v>
      </c>
      <c r="OIK1238" s="199"/>
      <c r="OIL1238" s="254">
        <f t="shared" si="288"/>
        <v>448.774</v>
      </c>
      <c r="OIM1238" s="236" t="s">
        <v>238</v>
      </c>
      <c r="OIN1238" s="253" t="s">
        <v>25</v>
      </c>
      <c r="OIO1238" s="197">
        <v>7</v>
      </c>
      <c r="OIP1238" s="197">
        <v>2</v>
      </c>
      <c r="OIQ1238" s="198" t="s">
        <v>236</v>
      </c>
      <c r="OIR1238" s="199">
        <v>0</v>
      </c>
      <c r="OIS1238" s="199"/>
      <c r="OIT1238" s="254">
        <f t="shared" ref="OIT1238:OKX1238" si="289">OIT1239</f>
        <v>448.774</v>
      </c>
      <c r="OIU1238" s="236" t="s">
        <v>238</v>
      </c>
      <c r="OIV1238" s="253" t="s">
        <v>25</v>
      </c>
      <c r="OIW1238" s="197">
        <v>7</v>
      </c>
      <c r="OIX1238" s="197">
        <v>2</v>
      </c>
      <c r="OIY1238" s="198" t="s">
        <v>236</v>
      </c>
      <c r="OIZ1238" s="199">
        <v>0</v>
      </c>
      <c r="OJA1238" s="199"/>
      <c r="OJB1238" s="254">
        <f t="shared" si="289"/>
        <v>448.774</v>
      </c>
      <c r="OJC1238" s="236" t="s">
        <v>238</v>
      </c>
      <c r="OJD1238" s="253" t="s">
        <v>25</v>
      </c>
      <c r="OJE1238" s="197">
        <v>7</v>
      </c>
      <c r="OJF1238" s="197">
        <v>2</v>
      </c>
      <c r="OJG1238" s="198" t="s">
        <v>236</v>
      </c>
      <c r="OJH1238" s="199">
        <v>0</v>
      </c>
      <c r="OJI1238" s="199"/>
      <c r="OJJ1238" s="254">
        <f t="shared" si="289"/>
        <v>448.774</v>
      </c>
      <c r="OJK1238" s="236" t="s">
        <v>238</v>
      </c>
      <c r="OJL1238" s="253" t="s">
        <v>25</v>
      </c>
      <c r="OJM1238" s="197">
        <v>7</v>
      </c>
      <c r="OJN1238" s="197">
        <v>2</v>
      </c>
      <c r="OJO1238" s="198" t="s">
        <v>236</v>
      </c>
      <c r="OJP1238" s="199">
        <v>0</v>
      </c>
      <c r="OJQ1238" s="199"/>
      <c r="OJR1238" s="254">
        <f t="shared" si="289"/>
        <v>448.774</v>
      </c>
      <c r="OJS1238" s="236" t="s">
        <v>238</v>
      </c>
      <c r="OJT1238" s="253" t="s">
        <v>25</v>
      </c>
      <c r="OJU1238" s="197">
        <v>7</v>
      </c>
      <c r="OJV1238" s="197">
        <v>2</v>
      </c>
      <c r="OJW1238" s="198" t="s">
        <v>236</v>
      </c>
      <c r="OJX1238" s="199">
        <v>0</v>
      </c>
      <c r="OJY1238" s="199"/>
      <c r="OJZ1238" s="254">
        <f t="shared" si="289"/>
        <v>448.774</v>
      </c>
      <c r="OKA1238" s="236" t="s">
        <v>238</v>
      </c>
      <c r="OKB1238" s="253" t="s">
        <v>25</v>
      </c>
      <c r="OKC1238" s="197">
        <v>7</v>
      </c>
      <c r="OKD1238" s="197">
        <v>2</v>
      </c>
      <c r="OKE1238" s="198" t="s">
        <v>236</v>
      </c>
      <c r="OKF1238" s="199">
        <v>0</v>
      </c>
      <c r="OKG1238" s="199"/>
      <c r="OKH1238" s="254">
        <f t="shared" si="289"/>
        <v>448.774</v>
      </c>
      <c r="OKI1238" s="236" t="s">
        <v>238</v>
      </c>
      <c r="OKJ1238" s="253" t="s">
        <v>25</v>
      </c>
      <c r="OKK1238" s="197">
        <v>7</v>
      </c>
      <c r="OKL1238" s="197">
        <v>2</v>
      </c>
      <c r="OKM1238" s="198" t="s">
        <v>236</v>
      </c>
      <c r="OKN1238" s="199">
        <v>0</v>
      </c>
      <c r="OKO1238" s="199"/>
      <c r="OKP1238" s="254">
        <f t="shared" si="289"/>
        <v>448.774</v>
      </c>
      <c r="OKQ1238" s="236" t="s">
        <v>238</v>
      </c>
      <c r="OKR1238" s="253" t="s">
        <v>25</v>
      </c>
      <c r="OKS1238" s="197">
        <v>7</v>
      </c>
      <c r="OKT1238" s="197">
        <v>2</v>
      </c>
      <c r="OKU1238" s="198" t="s">
        <v>236</v>
      </c>
      <c r="OKV1238" s="199">
        <v>0</v>
      </c>
      <c r="OKW1238" s="199"/>
      <c r="OKX1238" s="254">
        <f t="shared" si="289"/>
        <v>448.774</v>
      </c>
      <c r="OKY1238" s="236" t="s">
        <v>238</v>
      </c>
      <c r="OKZ1238" s="253" t="s">
        <v>25</v>
      </c>
      <c r="OLA1238" s="197">
        <v>7</v>
      </c>
      <c r="OLB1238" s="197">
        <v>2</v>
      </c>
      <c r="OLC1238" s="198" t="s">
        <v>236</v>
      </c>
      <c r="OLD1238" s="199">
        <v>0</v>
      </c>
      <c r="OLE1238" s="199"/>
      <c r="OLF1238" s="254">
        <f t="shared" ref="OLF1238:ONJ1238" si="290">OLF1239</f>
        <v>448.774</v>
      </c>
      <c r="OLG1238" s="236" t="s">
        <v>238</v>
      </c>
      <c r="OLH1238" s="253" t="s">
        <v>25</v>
      </c>
      <c r="OLI1238" s="197">
        <v>7</v>
      </c>
      <c r="OLJ1238" s="197">
        <v>2</v>
      </c>
      <c r="OLK1238" s="198" t="s">
        <v>236</v>
      </c>
      <c r="OLL1238" s="199">
        <v>0</v>
      </c>
      <c r="OLM1238" s="199"/>
      <c r="OLN1238" s="254">
        <f t="shared" si="290"/>
        <v>448.774</v>
      </c>
      <c r="OLO1238" s="236" t="s">
        <v>238</v>
      </c>
      <c r="OLP1238" s="253" t="s">
        <v>25</v>
      </c>
      <c r="OLQ1238" s="197">
        <v>7</v>
      </c>
      <c r="OLR1238" s="197">
        <v>2</v>
      </c>
      <c r="OLS1238" s="198" t="s">
        <v>236</v>
      </c>
      <c r="OLT1238" s="199">
        <v>0</v>
      </c>
      <c r="OLU1238" s="199"/>
      <c r="OLV1238" s="254">
        <f t="shared" si="290"/>
        <v>448.774</v>
      </c>
      <c r="OLW1238" s="236" t="s">
        <v>238</v>
      </c>
      <c r="OLX1238" s="253" t="s">
        <v>25</v>
      </c>
      <c r="OLY1238" s="197">
        <v>7</v>
      </c>
      <c r="OLZ1238" s="197">
        <v>2</v>
      </c>
      <c r="OMA1238" s="198" t="s">
        <v>236</v>
      </c>
      <c r="OMB1238" s="199">
        <v>0</v>
      </c>
      <c r="OMC1238" s="199"/>
      <c r="OMD1238" s="254">
        <f t="shared" si="290"/>
        <v>448.774</v>
      </c>
      <c r="OME1238" s="236" t="s">
        <v>238</v>
      </c>
      <c r="OMF1238" s="253" t="s">
        <v>25</v>
      </c>
      <c r="OMG1238" s="197">
        <v>7</v>
      </c>
      <c r="OMH1238" s="197">
        <v>2</v>
      </c>
      <c r="OMI1238" s="198" t="s">
        <v>236</v>
      </c>
      <c r="OMJ1238" s="199">
        <v>0</v>
      </c>
      <c r="OMK1238" s="199"/>
      <c r="OML1238" s="254">
        <f t="shared" si="290"/>
        <v>448.774</v>
      </c>
      <c r="OMM1238" s="236" t="s">
        <v>238</v>
      </c>
      <c r="OMN1238" s="253" t="s">
        <v>25</v>
      </c>
      <c r="OMO1238" s="197">
        <v>7</v>
      </c>
      <c r="OMP1238" s="197">
        <v>2</v>
      </c>
      <c r="OMQ1238" s="198" t="s">
        <v>236</v>
      </c>
      <c r="OMR1238" s="199">
        <v>0</v>
      </c>
      <c r="OMS1238" s="199"/>
      <c r="OMT1238" s="254">
        <f t="shared" si="290"/>
        <v>448.774</v>
      </c>
      <c r="OMU1238" s="236" t="s">
        <v>238</v>
      </c>
      <c r="OMV1238" s="253" t="s">
        <v>25</v>
      </c>
      <c r="OMW1238" s="197">
        <v>7</v>
      </c>
      <c r="OMX1238" s="197">
        <v>2</v>
      </c>
      <c r="OMY1238" s="198" t="s">
        <v>236</v>
      </c>
      <c r="OMZ1238" s="199">
        <v>0</v>
      </c>
      <c r="ONA1238" s="199"/>
      <c r="ONB1238" s="254">
        <f t="shared" si="290"/>
        <v>448.774</v>
      </c>
      <c r="ONC1238" s="236" t="s">
        <v>238</v>
      </c>
      <c r="OND1238" s="253" t="s">
        <v>25</v>
      </c>
      <c r="ONE1238" s="197">
        <v>7</v>
      </c>
      <c r="ONF1238" s="197">
        <v>2</v>
      </c>
      <c r="ONG1238" s="198" t="s">
        <v>236</v>
      </c>
      <c r="ONH1238" s="199">
        <v>0</v>
      </c>
      <c r="ONI1238" s="199"/>
      <c r="ONJ1238" s="254">
        <f t="shared" si="290"/>
        <v>448.774</v>
      </c>
      <c r="ONK1238" s="236" t="s">
        <v>238</v>
      </c>
      <c r="ONL1238" s="253" t="s">
        <v>25</v>
      </c>
      <c r="ONM1238" s="197">
        <v>7</v>
      </c>
      <c r="ONN1238" s="197">
        <v>2</v>
      </c>
      <c r="ONO1238" s="198" t="s">
        <v>236</v>
      </c>
      <c r="ONP1238" s="199">
        <v>0</v>
      </c>
      <c r="ONQ1238" s="199"/>
      <c r="ONR1238" s="254">
        <f t="shared" ref="ONR1238:OPV1238" si="291">ONR1239</f>
        <v>448.774</v>
      </c>
      <c r="ONS1238" s="236" t="s">
        <v>238</v>
      </c>
      <c r="ONT1238" s="253" t="s">
        <v>25</v>
      </c>
      <c r="ONU1238" s="197">
        <v>7</v>
      </c>
      <c r="ONV1238" s="197">
        <v>2</v>
      </c>
      <c r="ONW1238" s="198" t="s">
        <v>236</v>
      </c>
      <c r="ONX1238" s="199">
        <v>0</v>
      </c>
      <c r="ONY1238" s="199"/>
      <c r="ONZ1238" s="254">
        <f t="shared" si="291"/>
        <v>448.774</v>
      </c>
      <c r="OOA1238" s="236" t="s">
        <v>238</v>
      </c>
      <c r="OOB1238" s="253" t="s">
        <v>25</v>
      </c>
      <c r="OOC1238" s="197">
        <v>7</v>
      </c>
      <c r="OOD1238" s="197">
        <v>2</v>
      </c>
      <c r="OOE1238" s="198" t="s">
        <v>236</v>
      </c>
      <c r="OOF1238" s="199">
        <v>0</v>
      </c>
      <c r="OOG1238" s="199"/>
      <c r="OOH1238" s="254">
        <f t="shared" si="291"/>
        <v>448.774</v>
      </c>
      <c r="OOI1238" s="236" t="s">
        <v>238</v>
      </c>
      <c r="OOJ1238" s="253" t="s">
        <v>25</v>
      </c>
      <c r="OOK1238" s="197">
        <v>7</v>
      </c>
      <c r="OOL1238" s="197">
        <v>2</v>
      </c>
      <c r="OOM1238" s="198" t="s">
        <v>236</v>
      </c>
      <c r="OON1238" s="199">
        <v>0</v>
      </c>
      <c r="OOO1238" s="199"/>
      <c r="OOP1238" s="254">
        <f t="shared" si="291"/>
        <v>448.774</v>
      </c>
      <c r="OOQ1238" s="236" t="s">
        <v>238</v>
      </c>
      <c r="OOR1238" s="253" t="s">
        <v>25</v>
      </c>
      <c r="OOS1238" s="197">
        <v>7</v>
      </c>
      <c r="OOT1238" s="197">
        <v>2</v>
      </c>
      <c r="OOU1238" s="198" t="s">
        <v>236</v>
      </c>
      <c r="OOV1238" s="199">
        <v>0</v>
      </c>
      <c r="OOW1238" s="199"/>
      <c r="OOX1238" s="254">
        <f t="shared" si="291"/>
        <v>448.774</v>
      </c>
      <c r="OOY1238" s="236" t="s">
        <v>238</v>
      </c>
      <c r="OOZ1238" s="253" t="s">
        <v>25</v>
      </c>
      <c r="OPA1238" s="197">
        <v>7</v>
      </c>
      <c r="OPB1238" s="197">
        <v>2</v>
      </c>
      <c r="OPC1238" s="198" t="s">
        <v>236</v>
      </c>
      <c r="OPD1238" s="199">
        <v>0</v>
      </c>
      <c r="OPE1238" s="199"/>
      <c r="OPF1238" s="254">
        <f t="shared" si="291"/>
        <v>448.774</v>
      </c>
      <c r="OPG1238" s="236" t="s">
        <v>238</v>
      </c>
      <c r="OPH1238" s="253" t="s">
        <v>25</v>
      </c>
      <c r="OPI1238" s="197">
        <v>7</v>
      </c>
      <c r="OPJ1238" s="197">
        <v>2</v>
      </c>
      <c r="OPK1238" s="198" t="s">
        <v>236</v>
      </c>
      <c r="OPL1238" s="199">
        <v>0</v>
      </c>
      <c r="OPM1238" s="199"/>
      <c r="OPN1238" s="254">
        <f t="shared" si="291"/>
        <v>448.774</v>
      </c>
      <c r="OPO1238" s="236" t="s">
        <v>238</v>
      </c>
      <c r="OPP1238" s="253" t="s">
        <v>25</v>
      </c>
      <c r="OPQ1238" s="197">
        <v>7</v>
      </c>
      <c r="OPR1238" s="197">
        <v>2</v>
      </c>
      <c r="OPS1238" s="198" t="s">
        <v>236</v>
      </c>
      <c r="OPT1238" s="199">
        <v>0</v>
      </c>
      <c r="OPU1238" s="199"/>
      <c r="OPV1238" s="254">
        <f t="shared" si="291"/>
        <v>448.774</v>
      </c>
      <c r="OPW1238" s="236" t="s">
        <v>238</v>
      </c>
      <c r="OPX1238" s="253" t="s">
        <v>25</v>
      </c>
      <c r="OPY1238" s="197">
        <v>7</v>
      </c>
      <c r="OPZ1238" s="197">
        <v>2</v>
      </c>
      <c r="OQA1238" s="198" t="s">
        <v>236</v>
      </c>
      <c r="OQB1238" s="199">
        <v>0</v>
      </c>
      <c r="OQC1238" s="199"/>
      <c r="OQD1238" s="254">
        <f t="shared" ref="OQD1238:OSH1238" si="292">OQD1239</f>
        <v>448.774</v>
      </c>
      <c r="OQE1238" s="236" t="s">
        <v>238</v>
      </c>
      <c r="OQF1238" s="253" t="s">
        <v>25</v>
      </c>
      <c r="OQG1238" s="197">
        <v>7</v>
      </c>
      <c r="OQH1238" s="197">
        <v>2</v>
      </c>
      <c r="OQI1238" s="198" t="s">
        <v>236</v>
      </c>
      <c r="OQJ1238" s="199">
        <v>0</v>
      </c>
      <c r="OQK1238" s="199"/>
      <c r="OQL1238" s="254">
        <f t="shared" si="292"/>
        <v>448.774</v>
      </c>
      <c r="OQM1238" s="236" t="s">
        <v>238</v>
      </c>
      <c r="OQN1238" s="253" t="s">
        <v>25</v>
      </c>
      <c r="OQO1238" s="197">
        <v>7</v>
      </c>
      <c r="OQP1238" s="197">
        <v>2</v>
      </c>
      <c r="OQQ1238" s="198" t="s">
        <v>236</v>
      </c>
      <c r="OQR1238" s="199">
        <v>0</v>
      </c>
      <c r="OQS1238" s="199"/>
      <c r="OQT1238" s="254">
        <f t="shared" si="292"/>
        <v>448.774</v>
      </c>
      <c r="OQU1238" s="236" t="s">
        <v>238</v>
      </c>
      <c r="OQV1238" s="253" t="s">
        <v>25</v>
      </c>
      <c r="OQW1238" s="197">
        <v>7</v>
      </c>
      <c r="OQX1238" s="197">
        <v>2</v>
      </c>
      <c r="OQY1238" s="198" t="s">
        <v>236</v>
      </c>
      <c r="OQZ1238" s="199">
        <v>0</v>
      </c>
      <c r="ORA1238" s="199"/>
      <c r="ORB1238" s="254">
        <f t="shared" si="292"/>
        <v>448.774</v>
      </c>
      <c r="ORC1238" s="236" t="s">
        <v>238</v>
      </c>
      <c r="ORD1238" s="253" t="s">
        <v>25</v>
      </c>
      <c r="ORE1238" s="197">
        <v>7</v>
      </c>
      <c r="ORF1238" s="197">
        <v>2</v>
      </c>
      <c r="ORG1238" s="198" t="s">
        <v>236</v>
      </c>
      <c r="ORH1238" s="199">
        <v>0</v>
      </c>
      <c r="ORI1238" s="199"/>
      <c r="ORJ1238" s="254">
        <f t="shared" si="292"/>
        <v>448.774</v>
      </c>
      <c r="ORK1238" s="236" t="s">
        <v>238</v>
      </c>
      <c r="ORL1238" s="253" t="s">
        <v>25</v>
      </c>
      <c r="ORM1238" s="197">
        <v>7</v>
      </c>
      <c r="ORN1238" s="197">
        <v>2</v>
      </c>
      <c r="ORO1238" s="198" t="s">
        <v>236</v>
      </c>
      <c r="ORP1238" s="199">
        <v>0</v>
      </c>
      <c r="ORQ1238" s="199"/>
      <c r="ORR1238" s="254">
        <f t="shared" si="292"/>
        <v>448.774</v>
      </c>
      <c r="ORS1238" s="236" t="s">
        <v>238</v>
      </c>
      <c r="ORT1238" s="253" t="s">
        <v>25</v>
      </c>
      <c r="ORU1238" s="197">
        <v>7</v>
      </c>
      <c r="ORV1238" s="197">
        <v>2</v>
      </c>
      <c r="ORW1238" s="198" t="s">
        <v>236</v>
      </c>
      <c r="ORX1238" s="199">
        <v>0</v>
      </c>
      <c r="ORY1238" s="199"/>
      <c r="ORZ1238" s="254">
        <f t="shared" si="292"/>
        <v>448.774</v>
      </c>
      <c r="OSA1238" s="236" t="s">
        <v>238</v>
      </c>
      <c r="OSB1238" s="253" t="s">
        <v>25</v>
      </c>
      <c r="OSC1238" s="197">
        <v>7</v>
      </c>
      <c r="OSD1238" s="197">
        <v>2</v>
      </c>
      <c r="OSE1238" s="198" t="s">
        <v>236</v>
      </c>
      <c r="OSF1238" s="199">
        <v>0</v>
      </c>
      <c r="OSG1238" s="199"/>
      <c r="OSH1238" s="254">
        <f t="shared" si="292"/>
        <v>448.774</v>
      </c>
      <c r="OSI1238" s="236" t="s">
        <v>238</v>
      </c>
      <c r="OSJ1238" s="253" t="s">
        <v>25</v>
      </c>
      <c r="OSK1238" s="197">
        <v>7</v>
      </c>
      <c r="OSL1238" s="197">
        <v>2</v>
      </c>
      <c r="OSM1238" s="198" t="s">
        <v>236</v>
      </c>
      <c r="OSN1238" s="199">
        <v>0</v>
      </c>
      <c r="OSO1238" s="199"/>
      <c r="OSP1238" s="254">
        <f t="shared" ref="OSP1238:OUT1238" si="293">OSP1239</f>
        <v>448.774</v>
      </c>
      <c r="OSQ1238" s="236" t="s">
        <v>238</v>
      </c>
      <c r="OSR1238" s="253" t="s">
        <v>25</v>
      </c>
      <c r="OSS1238" s="197">
        <v>7</v>
      </c>
      <c r="OST1238" s="197">
        <v>2</v>
      </c>
      <c r="OSU1238" s="198" t="s">
        <v>236</v>
      </c>
      <c r="OSV1238" s="199">
        <v>0</v>
      </c>
      <c r="OSW1238" s="199"/>
      <c r="OSX1238" s="254">
        <f t="shared" si="293"/>
        <v>448.774</v>
      </c>
      <c r="OSY1238" s="236" t="s">
        <v>238</v>
      </c>
      <c r="OSZ1238" s="253" t="s">
        <v>25</v>
      </c>
      <c r="OTA1238" s="197">
        <v>7</v>
      </c>
      <c r="OTB1238" s="197">
        <v>2</v>
      </c>
      <c r="OTC1238" s="198" t="s">
        <v>236</v>
      </c>
      <c r="OTD1238" s="199">
        <v>0</v>
      </c>
      <c r="OTE1238" s="199"/>
      <c r="OTF1238" s="254">
        <f t="shared" si="293"/>
        <v>448.774</v>
      </c>
      <c r="OTG1238" s="236" t="s">
        <v>238</v>
      </c>
      <c r="OTH1238" s="253" t="s">
        <v>25</v>
      </c>
      <c r="OTI1238" s="197">
        <v>7</v>
      </c>
      <c r="OTJ1238" s="197">
        <v>2</v>
      </c>
      <c r="OTK1238" s="198" t="s">
        <v>236</v>
      </c>
      <c r="OTL1238" s="199">
        <v>0</v>
      </c>
      <c r="OTM1238" s="199"/>
      <c r="OTN1238" s="254">
        <f t="shared" si="293"/>
        <v>448.774</v>
      </c>
      <c r="OTO1238" s="236" t="s">
        <v>238</v>
      </c>
      <c r="OTP1238" s="253" t="s">
        <v>25</v>
      </c>
      <c r="OTQ1238" s="197">
        <v>7</v>
      </c>
      <c r="OTR1238" s="197">
        <v>2</v>
      </c>
      <c r="OTS1238" s="198" t="s">
        <v>236</v>
      </c>
      <c r="OTT1238" s="199">
        <v>0</v>
      </c>
      <c r="OTU1238" s="199"/>
      <c r="OTV1238" s="254">
        <f t="shared" si="293"/>
        <v>448.774</v>
      </c>
      <c r="OTW1238" s="236" t="s">
        <v>238</v>
      </c>
      <c r="OTX1238" s="253" t="s">
        <v>25</v>
      </c>
      <c r="OTY1238" s="197">
        <v>7</v>
      </c>
      <c r="OTZ1238" s="197">
        <v>2</v>
      </c>
      <c r="OUA1238" s="198" t="s">
        <v>236</v>
      </c>
      <c r="OUB1238" s="199">
        <v>0</v>
      </c>
      <c r="OUC1238" s="199"/>
      <c r="OUD1238" s="254">
        <f t="shared" si="293"/>
        <v>448.774</v>
      </c>
      <c r="OUE1238" s="236" t="s">
        <v>238</v>
      </c>
      <c r="OUF1238" s="253" t="s">
        <v>25</v>
      </c>
      <c r="OUG1238" s="197">
        <v>7</v>
      </c>
      <c r="OUH1238" s="197">
        <v>2</v>
      </c>
      <c r="OUI1238" s="198" t="s">
        <v>236</v>
      </c>
      <c r="OUJ1238" s="199">
        <v>0</v>
      </c>
      <c r="OUK1238" s="199"/>
      <c r="OUL1238" s="254">
        <f t="shared" si="293"/>
        <v>448.774</v>
      </c>
      <c r="OUM1238" s="236" t="s">
        <v>238</v>
      </c>
      <c r="OUN1238" s="253" t="s">
        <v>25</v>
      </c>
      <c r="OUO1238" s="197">
        <v>7</v>
      </c>
      <c r="OUP1238" s="197">
        <v>2</v>
      </c>
      <c r="OUQ1238" s="198" t="s">
        <v>236</v>
      </c>
      <c r="OUR1238" s="199">
        <v>0</v>
      </c>
      <c r="OUS1238" s="199"/>
      <c r="OUT1238" s="254">
        <f t="shared" si="293"/>
        <v>448.774</v>
      </c>
      <c r="OUU1238" s="236" t="s">
        <v>238</v>
      </c>
      <c r="OUV1238" s="253" t="s">
        <v>25</v>
      </c>
      <c r="OUW1238" s="197">
        <v>7</v>
      </c>
      <c r="OUX1238" s="197">
        <v>2</v>
      </c>
      <c r="OUY1238" s="198" t="s">
        <v>236</v>
      </c>
      <c r="OUZ1238" s="199">
        <v>0</v>
      </c>
      <c r="OVA1238" s="199"/>
      <c r="OVB1238" s="254">
        <f t="shared" ref="OVB1238:OXF1238" si="294">OVB1239</f>
        <v>448.774</v>
      </c>
      <c r="OVC1238" s="236" t="s">
        <v>238</v>
      </c>
      <c r="OVD1238" s="253" t="s">
        <v>25</v>
      </c>
      <c r="OVE1238" s="197">
        <v>7</v>
      </c>
      <c r="OVF1238" s="197">
        <v>2</v>
      </c>
      <c r="OVG1238" s="198" t="s">
        <v>236</v>
      </c>
      <c r="OVH1238" s="199">
        <v>0</v>
      </c>
      <c r="OVI1238" s="199"/>
      <c r="OVJ1238" s="254">
        <f t="shared" si="294"/>
        <v>448.774</v>
      </c>
      <c r="OVK1238" s="236" t="s">
        <v>238</v>
      </c>
      <c r="OVL1238" s="253" t="s">
        <v>25</v>
      </c>
      <c r="OVM1238" s="197">
        <v>7</v>
      </c>
      <c r="OVN1238" s="197">
        <v>2</v>
      </c>
      <c r="OVO1238" s="198" t="s">
        <v>236</v>
      </c>
      <c r="OVP1238" s="199">
        <v>0</v>
      </c>
      <c r="OVQ1238" s="199"/>
      <c r="OVR1238" s="254">
        <f t="shared" si="294"/>
        <v>448.774</v>
      </c>
      <c r="OVS1238" s="236" t="s">
        <v>238</v>
      </c>
      <c r="OVT1238" s="253" t="s">
        <v>25</v>
      </c>
      <c r="OVU1238" s="197">
        <v>7</v>
      </c>
      <c r="OVV1238" s="197">
        <v>2</v>
      </c>
      <c r="OVW1238" s="198" t="s">
        <v>236</v>
      </c>
      <c r="OVX1238" s="199">
        <v>0</v>
      </c>
      <c r="OVY1238" s="199"/>
      <c r="OVZ1238" s="254">
        <f t="shared" si="294"/>
        <v>448.774</v>
      </c>
      <c r="OWA1238" s="236" t="s">
        <v>238</v>
      </c>
      <c r="OWB1238" s="253" t="s">
        <v>25</v>
      </c>
      <c r="OWC1238" s="197">
        <v>7</v>
      </c>
      <c r="OWD1238" s="197">
        <v>2</v>
      </c>
      <c r="OWE1238" s="198" t="s">
        <v>236</v>
      </c>
      <c r="OWF1238" s="199">
        <v>0</v>
      </c>
      <c r="OWG1238" s="199"/>
      <c r="OWH1238" s="254">
        <f t="shared" si="294"/>
        <v>448.774</v>
      </c>
      <c r="OWI1238" s="236" t="s">
        <v>238</v>
      </c>
      <c r="OWJ1238" s="253" t="s">
        <v>25</v>
      </c>
      <c r="OWK1238" s="197">
        <v>7</v>
      </c>
      <c r="OWL1238" s="197">
        <v>2</v>
      </c>
      <c r="OWM1238" s="198" t="s">
        <v>236</v>
      </c>
      <c r="OWN1238" s="199">
        <v>0</v>
      </c>
      <c r="OWO1238" s="199"/>
      <c r="OWP1238" s="254">
        <f t="shared" si="294"/>
        <v>448.774</v>
      </c>
      <c r="OWQ1238" s="236" t="s">
        <v>238</v>
      </c>
      <c r="OWR1238" s="253" t="s">
        <v>25</v>
      </c>
      <c r="OWS1238" s="197">
        <v>7</v>
      </c>
      <c r="OWT1238" s="197">
        <v>2</v>
      </c>
      <c r="OWU1238" s="198" t="s">
        <v>236</v>
      </c>
      <c r="OWV1238" s="199">
        <v>0</v>
      </c>
      <c r="OWW1238" s="199"/>
      <c r="OWX1238" s="254">
        <f t="shared" si="294"/>
        <v>448.774</v>
      </c>
      <c r="OWY1238" s="236" t="s">
        <v>238</v>
      </c>
      <c r="OWZ1238" s="253" t="s">
        <v>25</v>
      </c>
      <c r="OXA1238" s="197">
        <v>7</v>
      </c>
      <c r="OXB1238" s="197">
        <v>2</v>
      </c>
      <c r="OXC1238" s="198" t="s">
        <v>236</v>
      </c>
      <c r="OXD1238" s="199">
        <v>0</v>
      </c>
      <c r="OXE1238" s="199"/>
      <c r="OXF1238" s="254">
        <f t="shared" si="294"/>
        <v>448.774</v>
      </c>
      <c r="OXG1238" s="236" t="s">
        <v>238</v>
      </c>
      <c r="OXH1238" s="253" t="s">
        <v>25</v>
      </c>
      <c r="OXI1238" s="197">
        <v>7</v>
      </c>
      <c r="OXJ1238" s="197">
        <v>2</v>
      </c>
      <c r="OXK1238" s="198" t="s">
        <v>236</v>
      </c>
      <c r="OXL1238" s="199">
        <v>0</v>
      </c>
      <c r="OXM1238" s="199"/>
      <c r="OXN1238" s="254">
        <f t="shared" ref="OXN1238:OZR1238" si="295">OXN1239</f>
        <v>448.774</v>
      </c>
      <c r="OXO1238" s="236" t="s">
        <v>238</v>
      </c>
      <c r="OXP1238" s="253" t="s">
        <v>25</v>
      </c>
      <c r="OXQ1238" s="197">
        <v>7</v>
      </c>
      <c r="OXR1238" s="197">
        <v>2</v>
      </c>
      <c r="OXS1238" s="198" t="s">
        <v>236</v>
      </c>
      <c r="OXT1238" s="199">
        <v>0</v>
      </c>
      <c r="OXU1238" s="199"/>
      <c r="OXV1238" s="254">
        <f t="shared" si="295"/>
        <v>448.774</v>
      </c>
      <c r="OXW1238" s="236" t="s">
        <v>238</v>
      </c>
      <c r="OXX1238" s="253" t="s">
        <v>25</v>
      </c>
      <c r="OXY1238" s="197">
        <v>7</v>
      </c>
      <c r="OXZ1238" s="197">
        <v>2</v>
      </c>
      <c r="OYA1238" s="198" t="s">
        <v>236</v>
      </c>
      <c r="OYB1238" s="199">
        <v>0</v>
      </c>
      <c r="OYC1238" s="199"/>
      <c r="OYD1238" s="254">
        <f t="shared" si="295"/>
        <v>448.774</v>
      </c>
      <c r="OYE1238" s="236" t="s">
        <v>238</v>
      </c>
      <c r="OYF1238" s="253" t="s">
        <v>25</v>
      </c>
      <c r="OYG1238" s="197">
        <v>7</v>
      </c>
      <c r="OYH1238" s="197">
        <v>2</v>
      </c>
      <c r="OYI1238" s="198" t="s">
        <v>236</v>
      </c>
      <c r="OYJ1238" s="199">
        <v>0</v>
      </c>
      <c r="OYK1238" s="199"/>
      <c r="OYL1238" s="254">
        <f t="shared" si="295"/>
        <v>448.774</v>
      </c>
      <c r="OYM1238" s="236" t="s">
        <v>238</v>
      </c>
      <c r="OYN1238" s="253" t="s">
        <v>25</v>
      </c>
      <c r="OYO1238" s="197">
        <v>7</v>
      </c>
      <c r="OYP1238" s="197">
        <v>2</v>
      </c>
      <c r="OYQ1238" s="198" t="s">
        <v>236</v>
      </c>
      <c r="OYR1238" s="199">
        <v>0</v>
      </c>
      <c r="OYS1238" s="199"/>
      <c r="OYT1238" s="254">
        <f t="shared" si="295"/>
        <v>448.774</v>
      </c>
      <c r="OYU1238" s="236" t="s">
        <v>238</v>
      </c>
      <c r="OYV1238" s="253" t="s">
        <v>25</v>
      </c>
      <c r="OYW1238" s="197">
        <v>7</v>
      </c>
      <c r="OYX1238" s="197">
        <v>2</v>
      </c>
      <c r="OYY1238" s="198" t="s">
        <v>236</v>
      </c>
      <c r="OYZ1238" s="199">
        <v>0</v>
      </c>
      <c r="OZA1238" s="199"/>
      <c r="OZB1238" s="254">
        <f t="shared" si="295"/>
        <v>448.774</v>
      </c>
      <c r="OZC1238" s="236" t="s">
        <v>238</v>
      </c>
      <c r="OZD1238" s="253" t="s">
        <v>25</v>
      </c>
      <c r="OZE1238" s="197">
        <v>7</v>
      </c>
      <c r="OZF1238" s="197">
        <v>2</v>
      </c>
      <c r="OZG1238" s="198" t="s">
        <v>236</v>
      </c>
      <c r="OZH1238" s="199">
        <v>0</v>
      </c>
      <c r="OZI1238" s="199"/>
      <c r="OZJ1238" s="254">
        <f t="shared" si="295"/>
        <v>448.774</v>
      </c>
      <c r="OZK1238" s="236" t="s">
        <v>238</v>
      </c>
      <c r="OZL1238" s="253" t="s">
        <v>25</v>
      </c>
      <c r="OZM1238" s="197">
        <v>7</v>
      </c>
      <c r="OZN1238" s="197">
        <v>2</v>
      </c>
      <c r="OZO1238" s="198" t="s">
        <v>236</v>
      </c>
      <c r="OZP1238" s="199">
        <v>0</v>
      </c>
      <c r="OZQ1238" s="199"/>
      <c r="OZR1238" s="254">
        <f t="shared" si="295"/>
        <v>448.774</v>
      </c>
      <c r="OZS1238" s="236" t="s">
        <v>238</v>
      </c>
      <c r="OZT1238" s="253" t="s">
        <v>25</v>
      </c>
      <c r="OZU1238" s="197">
        <v>7</v>
      </c>
      <c r="OZV1238" s="197">
        <v>2</v>
      </c>
      <c r="OZW1238" s="198" t="s">
        <v>236</v>
      </c>
      <c r="OZX1238" s="199">
        <v>0</v>
      </c>
      <c r="OZY1238" s="199"/>
      <c r="OZZ1238" s="254">
        <f t="shared" ref="OZZ1238:PCD1238" si="296">OZZ1239</f>
        <v>448.774</v>
      </c>
      <c r="PAA1238" s="236" t="s">
        <v>238</v>
      </c>
      <c r="PAB1238" s="253" t="s">
        <v>25</v>
      </c>
      <c r="PAC1238" s="197">
        <v>7</v>
      </c>
      <c r="PAD1238" s="197">
        <v>2</v>
      </c>
      <c r="PAE1238" s="198" t="s">
        <v>236</v>
      </c>
      <c r="PAF1238" s="199">
        <v>0</v>
      </c>
      <c r="PAG1238" s="199"/>
      <c r="PAH1238" s="254">
        <f t="shared" si="296"/>
        <v>448.774</v>
      </c>
      <c r="PAI1238" s="236" t="s">
        <v>238</v>
      </c>
      <c r="PAJ1238" s="253" t="s">
        <v>25</v>
      </c>
      <c r="PAK1238" s="197">
        <v>7</v>
      </c>
      <c r="PAL1238" s="197">
        <v>2</v>
      </c>
      <c r="PAM1238" s="198" t="s">
        <v>236</v>
      </c>
      <c r="PAN1238" s="199">
        <v>0</v>
      </c>
      <c r="PAO1238" s="199"/>
      <c r="PAP1238" s="254">
        <f t="shared" si="296"/>
        <v>448.774</v>
      </c>
      <c r="PAQ1238" s="236" t="s">
        <v>238</v>
      </c>
      <c r="PAR1238" s="253" t="s">
        <v>25</v>
      </c>
      <c r="PAS1238" s="197">
        <v>7</v>
      </c>
      <c r="PAT1238" s="197">
        <v>2</v>
      </c>
      <c r="PAU1238" s="198" t="s">
        <v>236</v>
      </c>
      <c r="PAV1238" s="199">
        <v>0</v>
      </c>
      <c r="PAW1238" s="199"/>
      <c r="PAX1238" s="254">
        <f t="shared" si="296"/>
        <v>448.774</v>
      </c>
      <c r="PAY1238" s="236" t="s">
        <v>238</v>
      </c>
      <c r="PAZ1238" s="253" t="s">
        <v>25</v>
      </c>
      <c r="PBA1238" s="197">
        <v>7</v>
      </c>
      <c r="PBB1238" s="197">
        <v>2</v>
      </c>
      <c r="PBC1238" s="198" t="s">
        <v>236</v>
      </c>
      <c r="PBD1238" s="199">
        <v>0</v>
      </c>
      <c r="PBE1238" s="199"/>
      <c r="PBF1238" s="254">
        <f t="shared" si="296"/>
        <v>448.774</v>
      </c>
      <c r="PBG1238" s="236" t="s">
        <v>238</v>
      </c>
      <c r="PBH1238" s="253" t="s">
        <v>25</v>
      </c>
      <c r="PBI1238" s="197">
        <v>7</v>
      </c>
      <c r="PBJ1238" s="197">
        <v>2</v>
      </c>
      <c r="PBK1238" s="198" t="s">
        <v>236</v>
      </c>
      <c r="PBL1238" s="199">
        <v>0</v>
      </c>
      <c r="PBM1238" s="199"/>
      <c r="PBN1238" s="254">
        <f t="shared" si="296"/>
        <v>448.774</v>
      </c>
      <c r="PBO1238" s="236" t="s">
        <v>238</v>
      </c>
      <c r="PBP1238" s="253" t="s">
        <v>25</v>
      </c>
      <c r="PBQ1238" s="197">
        <v>7</v>
      </c>
      <c r="PBR1238" s="197">
        <v>2</v>
      </c>
      <c r="PBS1238" s="198" t="s">
        <v>236</v>
      </c>
      <c r="PBT1238" s="199">
        <v>0</v>
      </c>
      <c r="PBU1238" s="199"/>
      <c r="PBV1238" s="254">
        <f t="shared" si="296"/>
        <v>448.774</v>
      </c>
      <c r="PBW1238" s="236" t="s">
        <v>238</v>
      </c>
      <c r="PBX1238" s="253" t="s">
        <v>25</v>
      </c>
      <c r="PBY1238" s="197">
        <v>7</v>
      </c>
      <c r="PBZ1238" s="197">
        <v>2</v>
      </c>
      <c r="PCA1238" s="198" t="s">
        <v>236</v>
      </c>
      <c r="PCB1238" s="199">
        <v>0</v>
      </c>
      <c r="PCC1238" s="199"/>
      <c r="PCD1238" s="254">
        <f t="shared" si="296"/>
        <v>448.774</v>
      </c>
      <c r="PCE1238" s="236" t="s">
        <v>238</v>
      </c>
      <c r="PCF1238" s="253" t="s">
        <v>25</v>
      </c>
      <c r="PCG1238" s="197">
        <v>7</v>
      </c>
      <c r="PCH1238" s="197">
        <v>2</v>
      </c>
      <c r="PCI1238" s="198" t="s">
        <v>236</v>
      </c>
      <c r="PCJ1238" s="199">
        <v>0</v>
      </c>
      <c r="PCK1238" s="199"/>
      <c r="PCL1238" s="254">
        <f t="shared" ref="PCL1238:PEP1238" si="297">PCL1239</f>
        <v>448.774</v>
      </c>
      <c r="PCM1238" s="236" t="s">
        <v>238</v>
      </c>
      <c r="PCN1238" s="253" t="s">
        <v>25</v>
      </c>
      <c r="PCO1238" s="197">
        <v>7</v>
      </c>
      <c r="PCP1238" s="197">
        <v>2</v>
      </c>
      <c r="PCQ1238" s="198" t="s">
        <v>236</v>
      </c>
      <c r="PCR1238" s="199">
        <v>0</v>
      </c>
      <c r="PCS1238" s="199"/>
      <c r="PCT1238" s="254">
        <f t="shared" si="297"/>
        <v>448.774</v>
      </c>
      <c r="PCU1238" s="236" t="s">
        <v>238</v>
      </c>
      <c r="PCV1238" s="253" t="s">
        <v>25</v>
      </c>
      <c r="PCW1238" s="197">
        <v>7</v>
      </c>
      <c r="PCX1238" s="197">
        <v>2</v>
      </c>
      <c r="PCY1238" s="198" t="s">
        <v>236</v>
      </c>
      <c r="PCZ1238" s="199">
        <v>0</v>
      </c>
      <c r="PDA1238" s="199"/>
      <c r="PDB1238" s="254">
        <f t="shared" si="297"/>
        <v>448.774</v>
      </c>
      <c r="PDC1238" s="236" t="s">
        <v>238</v>
      </c>
      <c r="PDD1238" s="253" t="s">
        <v>25</v>
      </c>
      <c r="PDE1238" s="197">
        <v>7</v>
      </c>
      <c r="PDF1238" s="197">
        <v>2</v>
      </c>
      <c r="PDG1238" s="198" t="s">
        <v>236</v>
      </c>
      <c r="PDH1238" s="199">
        <v>0</v>
      </c>
      <c r="PDI1238" s="199"/>
      <c r="PDJ1238" s="254">
        <f t="shared" si="297"/>
        <v>448.774</v>
      </c>
      <c r="PDK1238" s="236" t="s">
        <v>238</v>
      </c>
      <c r="PDL1238" s="253" t="s">
        <v>25</v>
      </c>
      <c r="PDM1238" s="197">
        <v>7</v>
      </c>
      <c r="PDN1238" s="197">
        <v>2</v>
      </c>
      <c r="PDO1238" s="198" t="s">
        <v>236</v>
      </c>
      <c r="PDP1238" s="199">
        <v>0</v>
      </c>
      <c r="PDQ1238" s="199"/>
      <c r="PDR1238" s="254">
        <f t="shared" si="297"/>
        <v>448.774</v>
      </c>
      <c r="PDS1238" s="236" t="s">
        <v>238</v>
      </c>
      <c r="PDT1238" s="253" t="s">
        <v>25</v>
      </c>
      <c r="PDU1238" s="197">
        <v>7</v>
      </c>
      <c r="PDV1238" s="197">
        <v>2</v>
      </c>
      <c r="PDW1238" s="198" t="s">
        <v>236</v>
      </c>
      <c r="PDX1238" s="199">
        <v>0</v>
      </c>
      <c r="PDY1238" s="199"/>
      <c r="PDZ1238" s="254">
        <f t="shared" si="297"/>
        <v>448.774</v>
      </c>
      <c r="PEA1238" s="236" t="s">
        <v>238</v>
      </c>
      <c r="PEB1238" s="253" t="s">
        <v>25</v>
      </c>
      <c r="PEC1238" s="197">
        <v>7</v>
      </c>
      <c r="PED1238" s="197">
        <v>2</v>
      </c>
      <c r="PEE1238" s="198" t="s">
        <v>236</v>
      </c>
      <c r="PEF1238" s="199">
        <v>0</v>
      </c>
      <c r="PEG1238" s="199"/>
      <c r="PEH1238" s="254">
        <f t="shared" si="297"/>
        <v>448.774</v>
      </c>
      <c r="PEI1238" s="236" t="s">
        <v>238</v>
      </c>
      <c r="PEJ1238" s="253" t="s">
        <v>25</v>
      </c>
      <c r="PEK1238" s="197">
        <v>7</v>
      </c>
      <c r="PEL1238" s="197">
        <v>2</v>
      </c>
      <c r="PEM1238" s="198" t="s">
        <v>236</v>
      </c>
      <c r="PEN1238" s="199">
        <v>0</v>
      </c>
      <c r="PEO1238" s="199"/>
      <c r="PEP1238" s="254">
        <f t="shared" si="297"/>
        <v>448.774</v>
      </c>
      <c r="PEQ1238" s="236" t="s">
        <v>238</v>
      </c>
      <c r="PER1238" s="253" t="s">
        <v>25</v>
      </c>
      <c r="PES1238" s="197">
        <v>7</v>
      </c>
      <c r="PET1238" s="197">
        <v>2</v>
      </c>
      <c r="PEU1238" s="198" t="s">
        <v>236</v>
      </c>
      <c r="PEV1238" s="199">
        <v>0</v>
      </c>
      <c r="PEW1238" s="199"/>
      <c r="PEX1238" s="254">
        <f t="shared" ref="PEX1238:PHB1238" si="298">PEX1239</f>
        <v>448.774</v>
      </c>
      <c r="PEY1238" s="236" t="s">
        <v>238</v>
      </c>
      <c r="PEZ1238" s="253" t="s">
        <v>25</v>
      </c>
      <c r="PFA1238" s="197">
        <v>7</v>
      </c>
      <c r="PFB1238" s="197">
        <v>2</v>
      </c>
      <c r="PFC1238" s="198" t="s">
        <v>236</v>
      </c>
      <c r="PFD1238" s="199">
        <v>0</v>
      </c>
      <c r="PFE1238" s="199"/>
      <c r="PFF1238" s="254">
        <f t="shared" si="298"/>
        <v>448.774</v>
      </c>
      <c r="PFG1238" s="236" t="s">
        <v>238</v>
      </c>
      <c r="PFH1238" s="253" t="s">
        <v>25</v>
      </c>
      <c r="PFI1238" s="197">
        <v>7</v>
      </c>
      <c r="PFJ1238" s="197">
        <v>2</v>
      </c>
      <c r="PFK1238" s="198" t="s">
        <v>236</v>
      </c>
      <c r="PFL1238" s="199">
        <v>0</v>
      </c>
      <c r="PFM1238" s="199"/>
      <c r="PFN1238" s="254">
        <f t="shared" si="298"/>
        <v>448.774</v>
      </c>
      <c r="PFO1238" s="236" t="s">
        <v>238</v>
      </c>
      <c r="PFP1238" s="253" t="s">
        <v>25</v>
      </c>
      <c r="PFQ1238" s="197">
        <v>7</v>
      </c>
      <c r="PFR1238" s="197">
        <v>2</v>
      </c>
      <c r="PFS1238" s="198" t="s">
        <v>236</v>
      </c>
      <c r="PFT1238" s="199">
        <v>0</v>
      </c>
      <c r="PFU1238" s="199"/>
      <c r="PFV1238" s="254">
        <f t="shared" si="298"/>
        <v>448.774</v>
      </c>
      <c r="PFW1238" s="236" t="s">
        <v>238</v>
      </c>
      <c r="PFX1238" s="253" t="s">
        <v>25</v>
      </c>
      <c r="PFY1238" s="197">
        <v>7</v>
      </c>
      <c r="PFZ1238" s="197">
        <v>2</v>
      </c>
      <c r="PGA1238" s="198" t="s">
        <v>236</v>
      </c>
      <c r="PGB1238" s="199">
        <v>0</v>
      </c>
      <c r="PGC1238" s="199"/>
      <c r="PGD1238" s="254">
        <f t="shared" si="298"/>
        <v>448.774</v>
      </c>
      <c r="PGE1238" s="236" t="s">
        <v>238</v>
      </c>
      <c r="PGF1238" s="253" t="s">
        <v>25</v>
      </c>
      <c r="PGG1238" s="197">
        <v>7</v>
      </c>
      <c r="PGH1238" s="197">
        <v>2</v>
      </c>
      <c r="PGI1238" s="198" t="s">
        <v>236</v>
      </c>
      <c r="PGJ1238" s="199">
        <v>0</v>
      </c>
      <c r="PGK1238" s="199"/>
      <c r="PGL1238" s="254">
        <f t="shared" si="298"/>
        <v>448.774</v>
      </c>
      <c r="PGM1238" s="236" t="s">
        <v>238</v>
      </c>
      <c r="PGN1238" s="253" t="s">
        <v>25</v>
      </c>
      <c r="PGO1238" s="197">
        <v>7</v>
      </c>
      <c r="PGP1238" s="197">
        <v>2</v>
      </c>
      <c r="PGQ1238" s="198" t="s">
        <v>236</v>
      </c>
      <c r="PGR1238" s="199">
        <v>0</v>
      </c>
      <c r="PGS1238" s="199"/>
      <c r="PGT1238" s="254">
        <f t="shared" si="298"/>
        <v>448.774</v>
      </c>
      <c r="PGU1238" s="236" t="s">
        <v>238</v>
      </c>
      <c r="PGV1238" s="253" t="s">
        <v>25</v>
      </c>
      <c r="PGW1238" s="197">
        <v>7</v>
      </c>
      <c r="PGX1238" s="197">
        <v>2</v>
      </c>
      <c r="PGY1238" s="198" t="s">
        <v>236</v>
      </c>
      <c r="PGZ1238" s="199">
        <v>0</v>
      </c>
      <c r="PHA1238" s="199"/>
      <c r="PHB1238" s="254">
        <f t="shared" si="298"/>
        <v>448.774</v>
      </c>
      <c r="PHC1238" s="236" t="s">
        <v>238</v>
      </c>
      <c r="PHD1238" s="253" t="s">
        <v>25</v>
      </c>
      <c r="PHE1238" s="197">
        <v>7</v>
      </c>
      <c r="PHF1238" s="197">
        <v>2</v>
      </c>
      <c r="PHG1238" s="198" t="s">
        <v>236</v>
      </c>
      <c r="PHH1238" s="199">
        <v>0</v>
      </c>
      <c r="PHI1238" s="199"/>
      <c r="PHJ1238" s="254">
        <f t="shared" ref="PHJ1238:PJN1238" si="299">PHJ1239</f>
        <v>448.774</v>
      </c>
      <c r="PHK1238" s="236" t="s">
        <v>238</v>
      </c>
      <c r="PHL1238" s="253" t="s">
        <v>25</v>
      </c>
      <c r="PHM1238" s="197">
        <v>7</v>
      </c>
      <c r="PHN1238" s="197">
        <v>2</v>
      </c>
      <c r="PHO1238" s="198" t="s">
        <v>236</v>
      </c>
      <c r="PHP1238" s="199">
        <v>0</v>
      </c>
      <c r="PHQ1238" s="199"/>
      <c r="PHR1238" s="254">
        <f t="shared" si="299"/>
        <v>448.774</v>
      </c>
      <c r="PHS1238" s="236" t="s">
        <v>238</v>
      </c>
      <c r="PHT1238" s="253" t="s">
        <v>25</v>
      </c>
      <c r="PHU1238" s="197">
        <v>7</v>
      </c>
      <c r="PHV1238" s="197">
        <v>2</v>
      </c>
      <c r="PHW1238" s="198" t="s">
        <v>236</v>
      </c>
      <c r="PHX1238" s="199">
        <v>0</v>
      </c>
      <c r="PHY1238" s="199"/>
      <c r="PHZ1238" s="254">
        <f t="shared" si="299"/>
        <v>448.774</v>
      </c>
      <c r="PIA1238" s="236" t="s">
        <v>238</v>
      </c>
      <c r="PIB1238" s="253" t="s">
        <v>25</v>
      </c>
      <c r="PIC1238" s="197">
        <v>7</v>
      </c>
      <c r="PID1238" s="197">
        <v>2</v>
      </c>
      <c r="PIE1238" s="198" t="s">
        <v>236</v>
      </c>
      <c r="PIF1238" s="199">
        <v>0</v>
      </c>
      <c r="PIG1238" s="199"/>
      <c r="PIH1238" s="254">
        <f t="shared" si="299"/>
        <v>448.774</v>
      </c>
      <c r="PII1238" s="236" t="s">
        <v>238</v>
      </c>
      <c r="PIJ1238" s="253" t="s">
        <v>25</v>
      </c>
      <c r="PIK1238" s="197">
        <v>7</v>
      </c>
      <c r="PIL1238" s="197">
        <v>2</v>
      </c>
      <c r="PIM1238" s="198" t="s">
        <v>236</v>
      </c>
      <c r="PIN1238" s="199">
        <v>0</v>
      </c>
      <c r="PIO1238" s="199"/>
      <c r="PIP1238" s="254">
        <f t="shared" si="299"/>
        <v>448.774</v>
      </c>
      <c r="PIQ1238" s="236" t="s">
        <v>238</v>
      </c>
      <c r="PIR1238" s="253" t="s">
        <v>25</v>
      </c>
      <c r="PIS1238" s="197">
        <v>7</v>
      </c>
      <c r="PIT1238" s="197">
        <v>2</v>
      </c>
      <c r="PIU1238" s="198" t="s">
        <v>236</v>
      </c>
      <c r="PIV1238" s="199">
        <v>0</v>
      </c>
      <c r="PIW1238" s="199"/>
      <c r="PIX1238" s="254">
        <f t="shared" si="299"/>
        <v>448.774</v>
      </c>
      <c r="PIY1238" s="236" t="s">
        <v>238</v>
      </c>
      <c r="PIZ1238" s="253" t="s">
        <v>25</v>
      </c>
      <c r="PJA1238" s="197">
        <v>7</v>
      </c>
      <c r="PJB1238" s="197">
        <v>2</v>
      </c>
      <c r="PJC1238" s="198" t="s">
        <v>236</v>
      </c>
      <c r="PJD1238" s="199">
        <v>0</v>
      </c>
      <c r="PJE1238" s="199"/>
      <c r="PJF1238" s="254">
        <f t="shared" si="299"/>
        <v>448.774</v>
      </c>
      <c r="PJG1238" s="236" t="s">
        <v>238</v>
      </c>
      <c r="PJH1238" s="253" t="s">
        <v>25</v>
      </c>
      <c r="PJI1238" s="197">
        <v>7</v>
      </c>
      <c r="PJJ1238" s="197">
        <v>2</v>
      </c>
      <c r="PJK1238" s="198" t="s">
        <v>236</v>
      </c>
      <c r="PJL1238" s="199">
        <v>0</v>
      </c>
      <c r="PJM1238" s="199"/>
      <c r="PJN1238" s="254">
        <f t="shared" si="299"/>
        <v>448.774</v>
      </c>
      <c r="PJO1238" s="236" t="s">
        <v>238</v>
      </c>
      <c r="PJP1238" s="253" t="s">
        <v>25</v>
      </c>
      <c r="PJQ1238" s="197">
        <v>7</v>
      </c>
      <c r="PJR1238" s="197">
        <v>2</v>
      </c>
      <c r="PJS1238" s="198" t="s">
        <v>236</v>
      </c>
      <c r="PJT1238" s="199">
        <v>0</v>
      </c>
      <c r="PJU1238" s="199"/>
      <c r="PJV1238" s="254">
        <f t="shared" ref="PJV1238:PLZ1238" si="300">PJV1239</f>
        <v>448.774</v>
      </c>
      <c r="PJW1238" s="236" t="s">
        <v>238</v>
      </c>
      <c r="PJX1238" s="253" t="s">
        <v>25</v>
      </c>
      <c r="PJY1238" s="197">
        <v>7</v>
      </c>
      <c r="PJZ1238" s="197">
        <v>2</v>
      </c>
      <c r="PKA1238" s="198" t="s">
        <v>236</v>
      </c>
      <c r="PKB1238" s="199">
        <v>0</v>
      </c>
      <c r="PKC1238" s="199"/>
      <c r="PKD1238" s="254">
        <f t="shared" si="300"/>
        <v>448.774</v>
      </c>
      <c r="PKE1238" s="236" t="s">
        <v>238</v>
      </c>
      <c r="PKF1238" s="253" t="s">
        <v>25</v>
      </c>
      <c r="PKG1238" s="197">
        <v>7</v>
      </c>
      <c r="PKH1238" s="197">
        <v>2</v>
      </c>
      <c r="PKI1238" s="198" t="s">
        <v>236</v>
      </c>
      <c r="PKJ1238" s="199">
        <v>0</v>
      </c>
      <c r="PKK1238" s="199"/>
      <c r="PKL1238" s="254">
        <f t="shared" si="300"/>
        <v>448.774</v>
      </c>
      <c r="PKM1238" s="236" t="s">
        <v>238</v>
      </c>
      <c r="PKN1238" s="253" t="s">
        <v>25</v>
      </c>
      <c r="PKO1238" s="197">
        <v>7</v>
      </c>
      <c r="PKP1238" s="197">
        <v>2</v>
      </c>
      <c r="PKQ1238" s="198" t="s">
        <v>236</v>
      </c>
      <c r="PKR1238" s="199">
        <v>0</v>
      </c>
      <c r="PKS1238" s="199"/>
      <c r="PKT1238" s="254">
        <f t="shared" si="300"/>
        <v>448.774</v>
      </c>
      <c r="PKU1238" s="236" t="s">
        <v>238</v>
      </c>
      <c r="PKV1238" s="253" t="s">
        <v>25</v>
      </c>
      <c r="PKW1238" s="197">
        <v>7</v>
      </c>
      <c r="PKX1238" s="197">
        <v>2</v>
      </c>
      <c r="PKY1238" s="198" t="s">
        <v>236</v>
      </c>
      <c r="PKZ1238" s="199">
        <v>0</v>
      </c>
      <c r="PLA1238" s="199"/>
      <c r="PLB1238" s="254">
        <f t="shared" si="300"/>
        <v>448.774</v>
      </c>
      <c r="PLC1238" s="236" t="s">
        <v>238</v>
      </c>
      <c r="PLD1238" s="253" t="s">
        <v>25</v>
      </c>
      <c r="PLE1238" s="197">
        <v>7</v>
      </c>
      <c r="PLF1238" s="197">
        <v>2</v>
      </c>
      <c r="PLG1238" s="198" t="s">
        <v>236</v>
      </c>
      <c r="PLH1238" s="199">
        <v>0</v>
      </c>
      <c r="PLI1238" s="199"/>
      <c r="PLJ1238" s="254">
        <f t="shared" si="300"/>
        <v>448.774</v>
      </c>
      <c r="PLK1238" s="236" t="s">
        <v>238</v>
      </c>
      <c r="PLL1238" s="253" t="s">
        <v>25</v>
      </c>
      <c r="PLM1238" s="197">
        <v>7</v>
      </c>
      <c r="PLN1238" s="197">
        <v>2</v>
      </c>
      <c r="PLO1238" s="198" t="s">
        <v>236</v>
      </c>
      <c r="PLP1238" s="199">
        <v>0</v>
      </c>
      <c r="PLQ1238" s="199"/>
      <c r="PLR1238" s="254">
        <f t="shared" si="300"/>
        <v>448.774</v>
      </c>
      <c r="PLS1238" s="236" t="s">
        <v>238</v>
      </c>
      <c r="PLT1238" s="253" t="s">
        <v>25</v>
      </c>
      <c r="PLU1238" s="197">
        <v>7</v>
      </c>
      <c r="PLV1238" s="197">
        <v>2</v>
      </c>
      <c r="PLW1238" s="198" t="s">
        <v>236</v>
      </c>
      <c r="PLX1238" s="199">
        <v>0</v>
      </c>
      <c r="PLY1238" s="199"/>
      <c r="PLZ1238" s="254">
        <f t="shared" si="300"/>
        <v>448.774</v>
      </c>
      <c r="PMA1238" s="236" t="s">
        <v>238</v>
      </c>
      <c r="PMB1238" s="253" t="s">
        <v>25</v>
      </c>
      <c r="PMC1238" s="197">
        <v>7</v>
      </c>
      <c r="PMD1238" s="197">
        <v>2</v>
      </c>
      <c r="PME1238" s="198" t="s">
        <v>236</v>
      </c>
      <c r="PMF1238" s="199">
        <v>0</v>
      </c>
      <c r="PMG1238" s="199"/>
      <c r="PMH1238" s="254">
        <f t="shared" ref="PMH1238:POL1238" si="301">PMH1239</f>
        <v>448.774</v>
      </c>
      <c r="PMI1238" s="236" t="s">
        <v>238</v>
      </c>
      <c r="PMJ1238" s="253" t="s">
        <v>25</v>
      </c>
      <c r="PMK1238" s="197">
        <v>7</v>
      </c>
      <c r="PML1238" s="197">
        <v>2</v>
      </c>
      <c r="PMM1238" s="198" t="s">
        <v>236</v>
      </c>
      <c r="PMN1238" s="199">
        <v>0</v>
      </c>
      <c r="PMO1238" s="199"/>
      <c r="PMP1238" s="254">
        <f t="shared" si="301"/>
        <v>448.774</v>
      </c>
      <c r="PMQ1238" s="236" t="s">
        <v>238</v>
      </c>
      <c r="PMR1238" s="253" t="s">
        <v>25</v>
      </c>
      <c r="PMS1238" s="197">
        <v>7</v>
      </c>
      <c r="PMT1238" s="197">
        <v>2</v>
      </c>
      <c r="PMU1238" s="198" t="s">
        <v>236</v>
      </c>
      <c r="PMV1238" s="199">
        <v>0</v>
      </c>
      <c r="PMW1238" s="199"/>
      <c r="PMX1238" s="254">
        <f t="shared" si="301"/>
        <v>448.774</v>
      </c>
      <c r="PMY1238" s="236" t="s">
        <v>238</v>
      </c>
      <c r="PMZ1238" s="253" t="s">
        <v>25</v>
      </c>
      <c r="PNA1238" s="197">
        <v>7</v>
      </c>
      <c r="PNB1238" s="197">
        <v>2</v>
      </c>
      <c r="PNC1238" s="198" t="s">
        <v>236</v>
      </c>
      <c r="PND1238" s="199">
        <v>0</v>
      </c>
      <c r="PNE1238" s="199"/>
      <c r="PNF1238" s="254">
        <f t="shared" si="301"/>
        <v>448.774</v>
      </c>
      <c r="PNG1238" s="236" t="s">
        <v>238</v>
      </c>
      <c r="PNH1238" s="253" t="s">
        <v>25</v>
      </c>
      <c r="PNI1238" s="197">
        <v>7</v>
      </c>
      <c r="PNJ1238" s="197">
        <v>2</v>
      </c>
      <c r="PNK1238" s="198" t="s">
        <v>236</v>
      </c>
      <c r="PNL1238" s="199">
        <v>0</v>
      </c>
      <c r="PNM1238" s="199"/>
      <c r="PNN1238" s="254">
        <f t="shared" si="301"/>
        <v>448.774</v>
      </c>
      <c r="PNO1238" s="236" t="s">
        <v>238</v>
      </c>
      <c r="PNP1238" s="253" t="s">
        <v>25</v>
      </c>
      <c r="PNQ1238" s="197">
        <v>7</v>
      </c>
      <c r="PNR1238" s="197">
        <v>2</v>
      </c>
      <c r="PNS1238" s="198" t="s">
        <v>236</v>
      </c>
      <c r="PNT1238" s="199">
        <v>0</v>
      </c>
      <c r="PNU1238" s="199"/>
      <c r="PNV1238" s="254">
        <f t="shared" si="301"/>
        <v>448.774</v>
      </c>
      <c r="PNW1238" s="236" t="s">
        <v>238</v>
      </c>
      <c r="PNX1238" s="253" t="s">
        <v>25</v>
      </c>
      <c r="PNY1238" s="197">
        <v>7</v>
      </c>
      <c r="PNZ1238" s="197">
        <v>2</v>
      </c>
      <c r="POA1238" s="198" t="s">
        <v>236</v>
      </c>
      <c r="POB1238" s="199">
        <v>0</v>
      </c>
      <c r="POC1238" s="199"/>
      <c r="POD1238" s="254">
        <f t="shared" si="301"/>
        <v>448.774</v>
      </c>
      <c r="POE1238" s="236" t="s">
        <v>238</v>
      </c>
      <c r="POF1238" s="253" t="s">
        <v>25</v>
      </c>
      <c r="POG1238" s="197">
        <v>7</v>
      </c>
      <c r="POH1238" s="197">
        <v>2</v>
      </c>
      <c r="POI1238" s="198" t="s">
        <v>236</v>
      </c>
      <c r="POJ1238" s="199">
        <v>0</v>
      </c>
      <c r="POK1238" s="199"/>
      <c r="POL1238" s="254">
        <f t="shared" si="301"/>
        <v>448.774</v>
      </c>
      <c r="POM1238" s="236" t="s">
        <v>238</v>
      </c>
      <c r="PON1238" s="253" t="s">
        <v>25</v>
      </c>
      <c r="POO1238" s="197">
        <v>7</v>
      </c>
      <c r="POP1238" s="197">
        <v>2</v>
      </c>
      <c r="POQ1238" s="198" t="s">
        <v>236</v>
      </c>
      <c r="POR1238" s="199">
        <v>0</v>
      </c>
      <c r="POS1238" s="199"/>
      <c r="POT1238" s="254">
        <f t="shared" ref="POT1238:PQX1238" si="302">POT1239</f>
        <v>448.774</v>
      </c>
      <c r="POU1238" s="236" t="s">
        <v>238</v>
      </c>
      <c r="POV1238" s="253" t="s">
        <v>25</v>
      </c>
      <c r="POW1238" s="197">
        <v>7</v>
      </c>
      <c r="POX1238" s="197">
        <v>2</v>
      </c>
      <c r="POY1238" s="198" t="s">
        <v>236</v>
      </c>
      <c r="POZ1238" s="199">
        <v>0</v>
      </c>
      <c r="PPA1238" s="199"/>
      <c r="PPB1238" s="254">
        <f t="shared" si="302"/>
        <v>448.774</v>
      </c>
      <c r="PPC1238" s="236" t="s">
        <v>238</v>
      </c>
      <c r="PPD1238" s="253" t="s">
        <v>25</v>
      </c>
      <c r="PPE1238" s="197">
        <v>7</v>
      </c>
      <c r="PPF1238" s="197">
        <v>2</v>
      </c>
      <c r="PPG1238" s="198" t="s">
        <v>236</v>
      </c>
      <c r="PPH1238" s="199">
        <v>0</v>
      </c>
      <c r="PPI1238" s="199"/>
      <c r="PPJ1238" s="254">
        <f t="shared" si="302"/>
        <v>448.774</v>
      </c>
      <c r="PPK1238" s="236" t="s">
        <v>238</v>
      </c>
      <c r="PPL1238" s="253" t="s">
        <v>25</v>
      </c>
      <c r="PPM1238" s="197">
        <v>7</v>
      </c>
      <c r="PPN1238" s="197">
        <v>2</v>
      </c>
      <c r="PPO1238" s="198" t="s">
        <v>236</v>
      </c>
      <c r="PPP1238" s="199">
        <v>0</v>
      </c>
      <c r="PPQ1238" s="199"/>
      <c r="PPR1238" s="254">
        <f t="shared" si="302"/>
        <v>448.774</v>
      </c>
      <c r="PPS1238" s="236" t="s">
        <v>238</v>
      </c>
      <c r="PPT1238" s="253" t="s">
        <v>25</v>
      </c>
      <c r="PPU1238" s="197">
        <v>7</v>
      </c>
      <c r="PPV1238" s="197">
        <v>2</v>
      </c>
      <c r="PPW1238" s="198" t="s">
        <v>236</v>
      </c>
      <c r="PPX1238" s="199">
        <v>0</v>
      </c>
      <c r="PPY1238" s="199"/>
      <c r="PPZ1238" s="254">
        <f t="shared" si="302"/>
        <v>448.774</v>
      </c>
      <c r="PQA1238" s="236" t="s">
        <v>238</v>
      </c>
      <c r="PQB1238" s="253" t="s">
        <v>25</v>
      </c>
      <c r="PQC1238" s="197">
        <v>7</v>
      </c>
      <c r="PQD1238" s="197">
        <v>2</v>
      </c>
      <c r="PQE1238" s="198" t="s">
        <v>236</v>
      </c>
      <c r="PQF1238" s="199">
        <v>0</v>
      </c>
      <c r="PQG1238" s="199"/>
      <c r="PQH1238" s="254">
        <f t="shared" si="302"/>
        <v>448.774</v>
      </c>
      <c r="PQI1238" s="236" t="s">
        <v>238</v>
      </c>
      <c r="PQJ1238" s="253" t="s">
        <v>25</v>
      </c>
      <c r="PQK1238" s="197">
        <v>7</v>
      </c>
      <c r="PQL1238" s="197">
        <v>2</v>
      </c>
      <c r="PQM1238" s="198" t="s">
        <v>236</v>
      </c>
      <c r="PQN1238" s="199">
        <v>0</v>
      </c>
      <c r="PQO1238" s="199"/>
      <c r="PQP1238" s="254">
        <f t="shared" si="302"/>
        <v>448.774</v>
      </c>
      <c r="PQQ1238" s="236" t="s">
        <v>238</v>
      </c>
      <c r="PQR1238" s="253" t="s">
        <v>25</v>
      </c>
      <c r="PQS1238" s="197">
        <v>7</v>
      </c>
      <c r="PQT1238" s="197">
        <v>2</v>
      </c>
      <c r="PQU1238" s="198" t="s">
        <v>236</v>
      </c>
      <c r="PQV1238" s="199">
        <v>0</v>
      </c>
      <c r="PQW1238" s="199"/>
      <c r="PQX1238" s="254">
        <f t="shared" si="302"/>
        <v>448.774</v>
      </c>
      <c r="PQY1238" s="236" t="s">
        <v>238</v>
      </c>
      <c r="PQZ1238" s="253" t="s">
        <v>25</v>
      </c>
      <c r="PRA1238" s="197">
        <v>7</v>
      </c>
      <c r="PRB1238" s="197">
        <v>2</v>
      </c>
      <c r="PRC1238" s="198" t="s">
        <v>236</v>
      </c>
      <c r="PRD1238" s="199">
        <v>0</v>
      </c>
      <c r="PRE1238" s="199"/>
      <c r="PRF1238" s="254">
        <f t="shared" ref="PRF1238:PTJ1238" si="303">PRF1239</f>
        <v>448.774</v>
      </c>
      <c r="PRG1238" s="236" t="s">
        <v>238</v>
      </c>
      <c r="PRH1238" s="253" t="s">
        <v>25</v>
      </c>
      <c r="PRI1238" s="197">
        <v>7</v>
      </c>
      <c r="PRJ1238" s="197">
        <v>2</v>
      </c>
      <c r="PRK1238" s="198" t="s">
        <v>236</v>
      </c>
      <c r="PRL1238" s="199">
        <v>0</v>
      </c>
      <c r="PRM1238" s="199"/>
      <c r="PRN1238" s="254">
        <f t="shared" si="303"/>
        <v>448.774</v>
      </c>
      <c r="PRO1238" s="236" t="s">
        <v>238</v>
      </c>
      <c r="PRP1238" s="253" t="s">
        <v>25</v>
      </c>
      <c r="PRQ1238" s="197">
        <v>7</v>
      </c>
      <c r="PRR1238" s="197">
        <v>2</v>
      </c>
      <c r="PRS1238" s="198" t="s">
        <v>236</v>
      </c>
      <c r="PRT1238" s="199">
        <v>0</v>
      </c>
      <c r="PRU1238" s="199"/>
      <c r="PRV1238" s="254">
        <f t="shared" si="303"/>
        <v>448.774</v>
      </c>
      <c r="PRW1238" s="236" t="s">
        <v>238</v>
      </c>
      <c r="PRX1238" s="253" t="s">
        <v>25</v>
      </c>
      <c r="PRY1238" s="197">
        <v>7</v>
      </c>
      <c r="PRZ1238" s="197">
        <v>2</v>
      </c>
      <c r="PSA1238" s="198" t="s">
        <v>236</v>
      </c>
      <c r="PSB1238" s="199">
        <v>0</v>
      </c>
      <c r="PSC1238" s="199"/>
      <c r="PSD1238" s="254">
        <f t="shared" si="303"/>
        <v>448.774</v>
      </c>
      <c r="PSE1238" s="236" t="s">
        <v>238</v>
      </c>
      <c r="PSF1238" s="253" t="s">
        <v>25</v>
      </c>
      <c r="PSG1238" s="197">
        <v>7</v>
      </c>
      <c r="PSH1238" s="197">
        <v>2</v>
      </c>
      <c r="PSI1238" s="198" t="s">
        <v>236</v>
      </c>
      <c r="PSJ1238" s="199">
        <v>0</v>
      </c>
      <c r="PSK1238" s="199"/>
      <c r="PSL1238" s="254">
        <f t="shared" si="303"/>
        <v>448.774</v>
      </c>
      <c r="PSM1238" s="236" t="s">
        <v>238</v>
      </c>
      <c r="PSN1238" s="253" t="s">
        <v>25</v>
      </c>
      <c r="PSO1238" s="197">
        <v>7</v>
      </c>
      <c r="PSP1238" s="197">
        <v>2</v>
      </c>
      <c r="PSQ1238" s="198" t="s">
        <v>236</v>
      </c>
      <c r="PSR1238" s="199">
        <v>0</v>
      </c>
      <c r="PSS1238" s="199"/>
      <c r="PST1238" s="254">
        <f t="shared" si="303"/>
        <v>448.774</v>
      </c>
      <c r="PSU1238" s="236" t="s">
        <v>238</v>
      </c>
      <c r="PSV1238" s="253" t="s">
        <v>25</v>
      </c>
      <c r="PSW1238" s="197">
        <v>7</v>
      </c>
      <c r="PSX1238" s="197">
        <v>2</v>
      </c>
      <c r="PSY1238" s="198" t="s">
        <v>236</v>
      </c>
      <c r="PSZ1238" s="199">
        <v>0</v>
      </c>
      <c r="PTA1238" s="199"/>
      <c r="PTB1238" s="254">
        <f t="shared" si="303"/>
        <v>448.774</v>
      </c>
      <c r="PTC1238" s="236" t="s">
        <v>238</v>
      </c>
      <c r="PTD1238" s="253" t="s">
        <v>25</v>
      </c>
      <c r="PTE1238" s="197">
        <v>7</v>
      </c>
      <c r="PTF1238" s="197">
        <v>2</v>
      </c>
      <c r="PTG1238" s="198" t="s">
        <v>236</v>
      </c>
      <c r="PTH1238" s="199">
        <v>0</v>
      </c>
      <c r="PTI1238" s="199"/>
      <c r="PTJ1238" s="254">
        <f t="shared" si="303"/>
        <v>448.774</v>
      </c>
      <c r="PTK1238" s="236" t="s">
        <v>238</v>
      </c>
      <c r="PTL1238" s="253" t="s">
        <v>25</v>
      </c>
      <c r="PTM1238" s="197">
        <v>7</v>
      </c>
      <c r="PTN1238" s="197">
        <v>2</v>
      </c>
      <c r="PTO1238" s="198" t="s">
        <v>236</v>
      </c>
      <c r="PTP1238" s="199">
        <v>0</v>
      </c>
      <c r="PTQ1238" s="199"/>
      <c r="PTR1238" s="254">
        <f t="shared" ref="PTR1238:PVV1238" si="304">PTR1239</f>
        <v>448.774</v>
      </c>
      <c r="PTS1238" s="236" t="s">
        <v>238</v>
      </c>
      <c r="PTT1238" s="253" t="s">
        <v>25</v>
      </c>
      <c r="PTU1238" s="197">
        <v>7</v>
      </c>
      <c r="PTV1238" s="197">
        <v>2</v>
      </c>
      <c r="PTW1238" s="198" t="s">
        <v>236</v>
      </c>
      <c r="PTX1238" s="199">
        <v>0</v>
      </c>
      <c r="PTY1238" s="199"/>
      <c r="PTZ1238" s="254">
        <f t="shared" si="304"/>
        <v>448.774</v>
      </c>
      <c r="PUA1238" s="236" t="s">
        <v>238</v>
      </c>
      <c r="PUB1238" s="253" t="s">
        <v>25</v>
      </c>
      <c r="PUC1238" s="197">
        <v>7</v>
      </c>
      <c r="PUD1238" s="197">
        <v>2</v>
      </c>
      <c r="PUE1238" s="198" t="s">
        <v>236</v>
      </c>
      <c r="PUF1238" s="199">
        <v>0</v>
      </c>
      <c r="PUG1238" s="199"/>
      <c r="PUH1238" s="254">
        <f t="shared" si="304"/>
        <v>448.774</v>
      </c>
      <c r="PUI1238" s="236" t="s">
        <v>238</v>
      </c>
      <c r="PUJ1238" s="253" t="s">
        <v>25</v>
      </c>
      <c r="PUK1238" s="197">
        <v>7</v>
      </c>
      <c r="PUL1238" s="197">
        <v>2</v>
      </c>
      <c r="PUM1238" s="198" t="s">
        <v>236</v>
      </c>
      <c r="PUN1238" s="199">
        <v>0</v>
      </c>
      <c r="PUO1238" s="199"/>
      <c r="PUP1238" s="254">
        <f t="shared" si="304"/>
        <v>448.774</v>
      </c>
      <c r="PUQ1238" s="236" t="s">
        <v>238</v>
      </c>
      <c r="PUR1238" s="253" t="s">
        <v>25</v>
      </c>
      <c r="PUS1238" s="197">
        <v>7</v>
      </c>
      <c r="PUT1238" s="197">
        <v>2</v>
      </c>
      <c r="PUU1238" s="198" t="s">
        <v>236</v>
      </c>
      <c r="PUV1238" s="199">
        <v>0</v>
      </c>
      <c r="PUW1238" s="199"/>
      <c r="PUX1238" s="254">
        <f t="shared" si="304"/>
        <v>448.774</v>
      </c>
      <c r="PUY1238" s="236" t="s">
        <v>238</v>
      </c>
      <c r="PUZ1238" s="253" t="s">
        <v>25</v>
      </c>
      <c r="PVA1238" s="197">
        <v>7</v>
      </c>
      <c r="PVB1238" s="197">
        <v>2</v>
      </c>
      <c r="PVC1238" s="198" t="s">
        <v>236</v>
      </c>
      <c r="PVD1238" s="199">
        <v>0</v>
      </c>
      <c r="PVE1238" s="199"/>
      <c r="PVF1238" s="254">
        <f t="shared" si="304"/>
        <v>448.774</v>
      </c>
      <c r="PVG1238" s="236" t="s">
        <v>238</v>
      </c>
      <c r="PVH1238" s="253" t="s">
        <v>25</v>
      </c>
      <c r="PVI1238" s="197">
        <v>7</v>
      </c>
      <c r="PVJ1238" s="197">
        <v>2</v>
      </c>
      <c r="PVK1238" s="198" t="s">
        <v>236</v>
      </c>
      <c r="PVL1238" s="199">
        <v>0</v>
      </c>
      <c r="PVM1238" s="199"/>
      <c r="PVN1238" s="254">
        <f t="shared" si="304"/>
        <v>448.774</v>
      </c>
      <c r="PVO1238" s="236" t="s">
        <v>238</v>
      </c>
      <c r="PVP1238" s="253" t="s">
        <v>25</v>
      </c>
      <c r="PVQ1238" s="197">
        <v>7</v>
      </c>
      <c r="PVR1238" s="197">
        <v>2</v>
      </c>
      <c r="PVS1238" s="198" t="s">
        <v>236</v>
      </c>
      <c r="PVT1238" s="199">
        <v>0</v>
      </c>
      <c r="PVU1238" s="199"/>
      <c r="PVV1238" s="254">
        <f t="shared" si="304"/>
        <v>448.774</v>
      </c>
      <c r="PVW1238" s="236" t="s">
        <v>238</v>
      </c>
      <c r="PVX1238" s="253" t="s">
        <v>25</v>
      </c>
      <c r="PVY1238" s="197">
        <v>7</v>
      </c>
      <c r="PVZ1238" s="197">
        <v>2</v>
      </c>
      <c r="PWA1238" s="198" t="s">
        <v>236</v>
      </c>
      <c r="PWB1238" s="199">
        <v>0</v>
      </c>
      <c r="PWC1238" s="199"/>
      <c r="PWD1238" s="254">
        <f t="shared" ref="PWD1238:PYH1238" si="305">PWD1239</f>
        <v>448.774</v>
      </c>
      <c r="PWE1238" s="236" t="s">
        <v>238</v>
      </c>
      <c r="PWF1238" s="253" t="s">
        <v>25</v>
      </c>
      <c r="PWG1238" s="197">
        <v>7</v>
      </c>
      <c r="PWH1238" s="197">
        <v>2</v>
      </c>
      <c r="PWI1238" s="198" t="s">
        <v>236</v>
      </c>
      <c r="PWJ1238" s="199">
        <v>0</v>
      </c>
      <c r="PWK1238" s="199"/>
      <c r="PWL1238" s="254">
        <f t="shared" si="305"/>
        <v>448.774</v>
      </c>
      <c r="PWM1238" s="236" t="s">
        <v>238</v>
      </c>
      <c r="PWN1238" s="253" t="s">
        <v>25</v>
      </c>
      <c r="PWO1238" s="197">
        <v>7</v>
      </c>
      <c r="PWP1238" s="197">
        <v>2</v>
      </c>
      <c r="PWQ1238" s="198" t="s">
        <v>236</v>
      </c>
      <c r="PWR1238" s="199">
        <v>0</v>
      </c>
      <c r="PWS1238" s="199"/>
      <c r="PWT1238" s="254">
        <f t="shared" si="305"/>
        <v>448.774</v>
      </c>
      <c r="PWU1238" s="236" t="s">
        <v>238</v>
      </c>
      <c r="PWV1238" s="253" t="s">
        <v>25</v>
      </c>
      <c r="PWW1238" s="197">
        <v>7</v>
      </c>
      <c r="PWX1238" s="197">
        <v>2</v>
      </c>
      <c r="PWY1238" s="198" t="s">
        <v>236</v>
      </c>
      <c r="PWZ1238" s="199">
        <v>0</v>
      </c>
      <c r="PXA1238" s="199"/>
      <c r="PXB1238" s="254">
        <f t="shared" si="305"/>
        <v>448.774</v>
      </c>
      <c r="PXC1238" s="236" t="s">
        <v>238</v>
      </c>
      <c r="PXD1238" s="253" t="s">
        <v>25</v>
      </c>
      <c r="PXE1238" s="197">
        <v>7</v>
      </c>
      <c r="PXF1238" s="197">
        <v>2</v>
      </c>
      <c r="PXG1238" s="198" t="s">
        <v>236</v>
      </c>
      <c r="PXH1238" s="199">
        <v>0</v>
      </c>
      <c r="PXI1238" s="199"/>
      <c r="PXJ1238" s="254">
        <f t="shared" si="305"/>
        <v>448.774</v>
      </c>
      <c r="PXK1238" s="236" t="s">
        <v>238</v>
      </c>
      <c r="PXL1238" s="253" t="s">
        <v>25</v>
      </c>
      <c r="PXM1238" s="197">
        <v>7</v>
      </c>
      <c r="PXN1238" s="197">
        <v>2</v>
      </c>
      <c r="PXO1238" s="198" t="s">
        <v>236</v>
      </c>
      <c r="PXP1238" s="199">
        <v>0</v>
      </c>
      <c r="PXQ1238" s="199"/>
      <c r="PXR1238" s="254">
        <f t="shared" si="305"/>
        <v>448.774</v>
      </c>
      <c r="PXS1238" s="236" t="s">
        <v>238</v>
      </c>
      <c r="PXT1238" s="253" t="s">
        <v>25</v>
      </c>
      <c r="PXU1238" s="197">
        <v>7</v>
      </c>
      <c r="PXV1238" s="197">
        <v>2</v>
      </c>
      <c r="PXW1238" s="198" t="s">
        <v>236</v>
      </c>
      <c r="PXX1238" s="199">
        <v>0</v>
      </c>
      <c r="PXY1238" s="199"/>
      <c r="PXZ1238" s="254">
        <f t="shared" si="305"/>
        <v>448.774</v>
      </c>
      <c r="PYA1238" s="236" t="s">
        <v>238</v>
      </c>
      <c r="PYB1238" s="253" t="s">
        <v>25</v>
      </c>
      <c r="PYC1238" s="197">
        <v>7</v>
      </c>
      <c r="PYD1238" s="197">
        <v>2</v>
      </c>
      <c r="PYE1238" s="198" t="s">
        <v>236</v>
      </c>
      <c r="PYF1238" s="199">
        <v>0</v>
      </c>
      <c r="PYG1238" s="199"/>
      <c r="PYH1238" s="254">
        <f t="shared" si="305"/>
        <v>448.774</v>
      </c>
      <c r="PYI1238" s="236" t="s">
        <v>238</v>
      </c>
      <c r="PYJ1238" s="253" t="s">
        <v>25</v>
      </c>
      <c r="PYK1238" s="197">
        <v>7</v>
      </c>
      <c r="PYL1238" s="197">
        <v>2</v>
      </c>
      <c r="PYM1238" s="198" t="s">
        <v>236</v>
      </c>
      <c r="PYN1238" s="199">
        <v>0</v>
      </c>
      <c r="PYO1238" s="199"/>
      <c r="PYP1238" s="254">
        <f t="shared" ref="PYP1238:QAT1238" si="306">PYP1239</f>
        <v>448.774</v>
      </c>
      <c r="PYQ1238" s="236" t="s">
        <v>238</v>
      </c>
      <c r="PYR1238" s="253" t="s">
        <v>25</v>
      </c>
      <c r="PYS1238" s="197">
        <v>7</v>
      </c>
      <c r="PYT1238" s="197">
        <v>2</v>
      </c>
      <c r="PYU1238" s="198" t="s">
        <v>236</v>
      </c>
      <c r="PYV1238" s="199">
        <v>0</v>
      </c>
      <c r="PYW1238" s="199"/>
      <c r="PYX1238" s="254">
        <f t="shared" si="306"/>
        <v>448.774</v>
      </c>
      <c r="PYY1238" s="236" t="s">
        <v>238</v>
      </c>
      <c r="PYZ1238" s="253" t="s">
        <v>25</v>
      </c>
      <c r="PZA1238" s="197">
        <v>7</v>
      </c>
      <c r="PZB1238" s="197">
        <v>2</v>
      </c>
      <c r="PZC1238" s="198" t="s">
        <v>236</v>
      </c>
      <c r="PZD1238" s="199">
        <v>0</v>
      </c>
      <c r="PZE1238" s="199"/>
      <c r="PZF1238" s="254">
        <f t="shared" si="306"/>
        <v>448.774</v>
      </c>
      <c r="PZG1238" s="236" t="s">
        <v>238</v>
      </c>
      <c r="PZH1238" s="253" t="s">
        <v>25</v>
      </c>
      <c r="PZI1238" s="197">
        <v>7</v>
      </c>
      <c r="PZJ1238" s="197">
        <v>2</v>
      </c>
      <c r="PZK1238" s="198" t="s">
        <v>236</v>
      </c>
      <c r="PZL1238" s="199">
        <v>0</v>
      </c>
      <c r="PZM1238" s="199"/>
      <c r="PZN1238" s="254">
        <f t="shared" si="306"/>
        <v>448.774</v>
      </c>
      <c r="PZO1238" s="236" t="s">
        <v>238</v>
      </c>
      <c r="PZP1238" s="253" t="s">
        <v>25</v>
      </c>
      <c r="PZQ1238" s="197">
        <v>7</v>
      </c>
      <c r="PZR1238" s="197">
        <v>2</v>
      </c>
      <c r="PZS1238" s="198" t="s">
        <v>236</v>
      </c>
      <c r="PZT1238" s="199">
        <v>0</v>
      </c>
      <c r="PZU1238" s="199"/>
      <c r="PZV1238" s="254">
        <f t="shared" si="306"/>
        <v>448.774</v>
      </c>
      <c r="PZW1238" s="236" t="s">
        <v>238</v>
      </c>
      <c r="PZX1238" s="253" t="s">
        <v>25</v>
      </c>
      <c r="PZY1238" s="197">
        <v>7</v>
      </c>
      <c r="PZZ1238" s="197">
        <v>2</v>
      </c>
      <c r="QAA1238" s="198" t="s">
        <v>236</v>
      </c>
      <c r="QAB1238" s="199">
        <v>0</v>
      </c>
      <c r="QAC1238" s="199"/>
      <c r="QAD1238" s="254">
        <f t="shared" si="306"/>
        <v>448.774</v>
      </c>
      <c r="QAE1238" s="236" t="s">
        <v>238</v>
      </c>
      <c r="QAF1238" s="253" t="s">
        <v>25</v>
      </c>
      <c r="QAG1238" s="197">
        <v>7</v>
      </c>
      <c r="QAH1238" s="197">
        <v>2</v>
      </c>
      <c r="QAI1238" s="198" t="s">
        <v>236</v>
      </c>
      <c r="QAJ1238" s="199">
        <v>0</v>
      </c>
      <c r="QAK1238" s="199"/>
      <c r="QAL1238" s="254">
        <f t="shared" si="306"/>
        <v>448.774</v>
      </c>
      <c r="QAM1238" s="236" t="s">
        <v>238</v>
      </c>
      <c r="QAN1238" s="253" t="s">
        <v>25</v>
      </c>
      <c r="QAO1238" s="197">
        <v>7</v>
      </c>
      <c r="QAP1238" s="197">
        <v>2</v>
      </c>
      <c r="QAQ1238" s="198" t="s">
        <v>236</v>
      </c>
      <c r="QAR1238" s="199">
        <v>0</v>
      </c>
      <c r="QAS1238" s="199"/>
      <c r="QAT1238" s="254">
        <f t="shared" si="306"/>
        <v>448.774</v>
      </c>
      <c r="QAU1238" s="236" t="s">
        <v>238</v>
      </c>
      <c r="QAV1238" s="253" t="s">
        <v>25</v>
      </c>
      <c r="QAW1238" s="197">
        <v>7</v>
      </c>
      <c r="QAX1238" s="197">
        <v>2</v>
      </c>
      <c r="QAY1238" s="198" t="s">
        <v>236</v>
      </c>
      <c r="QAZ1238" s="199">
        <v>0</v>
      </c>
      <c r="QBA1238" s="199"/>
      <c r="QBB1238" s="254">
        <f t="shared" ref="QBB1238:QDF1238" si="307">QBB1239</f>
        <v>448.774</v>
      </c>
      <c r="QBC1238" s="236" t="s">
        <v>238</v>
      </c>
      <c r="QBD1238" s="253" t="s">
        <v>25</v>
      </c>
      <c r="QBE1238" s="197">
        <v>7</v>
      </c>
      <c r="QBF1238" s="197">
        <v>2</v>
      </c>
      <c r="QBG1238" s="198" t="s">
        <v>236</v>
      </c>
      <c r="QBH1238" s="199">
        <v>0</v>
      </c>
      <c r="QBI1238" s="199"/>
      <c r="QBJ1238" s="254">
        <f t="shared" si="307"/>
        <v>448.774</v>
      </c>
      <c r="QBK1238" s="236" t="s">
        <v>238</v>
      </c>
      <c r="QBL1238" s="253" t="s">
        <v>25</v>
      </c>
      <c r="QBM1238" s="197">
        <v>7</v>
      </c>
      <c r="QBN1238" s="197">
        <v>2</v>
      </c>
      <c r="QBO1238" s="198" t="s">
        <v>236</v>
      </c>
      <c r="QBP1238" s="199">
        <v>0</v>
      </c>
      <c r="QBQ1238" s="199"/>
      <c r="QBR1238" s="254">
        <f t="shared" si="307"/>
        <v>448.774</v>
      </c>
      <c r="QBS1238" s="236" t="s">
        <v>238</v>
      </c>
      <c r="QBT1238" s="253" t="s">
        <v>25</v>
      </c>
      <c r="QBU1238" s="197">
        <v>7</v>
      </c>
      <c r="QBV1238" s="197">
        <v>2</v>
      </c>
      <c r="QBW1238" s="198" t="s">
        <v>236</v>
      </c>
      <c r="QBX1238" s="199">
        <v>0</v>
      </c>
      <c r="QBY1238" s="199"/>
      <c r="QBZ1238" s="254">
        <f t="shared" si="307"/>
        <v>448.774</v>
      </c>
      <c r="QCA1238" s="236" t="s">
        <v>238</v>
      </c>
      <c r="QCB1238" s="253" t="s">
        <v>25</v>
      </c>
      <c r="QCC1238" s="197">
        <v>7</v>
      </c>
      <c r="QCD1238" s="197">
        <v>2</v>
      </c>
      <c r="QCE1238" s="198" t="s">
        <v>236</v>
      </c>
      <c r="QCF1238" s="199">
        <v>0</v>
      </c>
      <c r="QCG1238" s="199"/>
      <c r="QCH1238" s="254">
        <f t="shared" si="307"/>
        <v>448.774</v>
      </c>
      <c r="QCI1238" s="236" t="s">
        <v>238</v>
      </c>
      <c r="QCJ1238" s="253" t="s">
        <v>25</v>
      </c>
      <c r="QCK1238" s="197">
        <v>7</v>
      </c>
      <c r="QCL1238" s="197">
        <v>2</v>
      </c>
      <c r="QCM1238" s="198" t="s">
        <v>236</v>
      </c>
      <c r="QCN1238" s="199">
        <v>0</v>
      </c>
      <c r="QCO1238" s="199"/>
      <c r="QCP1238" s="254">
        <f t="shared" si="307"/>
        <v>448.774</v>
      </c>
      <c r="QCQ1238" s="236" t="s">
        <v>238</v>
      </c>
      <c r="QCR1238" s="253" t="s">
        <v>25</v>
      </c>
      <c r="QCS1238" s="197">
        <v>7</v>
      </c>
      <c r="QCT1238" s="197">
        <v>2</v>
      </c>
      <c r="QCU1238" s="198" t="s">
        <v>236</v>
      </c>
      <c r="QCV1238" s="199">
        <v>0</v>
      </c>
      <c r="QCW1238" s="199"/>
      <c r="QCX1238" s="254">
        <f t="shared" si="307"/>
        <v>448.774</v>
      </c>
      <c r="QCY1238" s="236" t="s">
        <v>238</v>
      </c>
      <c r="QCZ1238" s="253" t="s">
        <v>25</v>
      </c>
      <c r="QDA1238" s="197">
        <v>7</v>
      </c>
      <c r="QDB1238" s="197">
        <v>2</v>
      </c>
      <c r="QDC1238" s="198" t="s">
        <v>236</v>
      </c>
      <c r="QDD1238" s="199">
        <v>0</v>
      </c>
      <c r="QDE1238" s="199"/>
      <c r="QDF1238" s="254">
        <f t="shared" si="307"/>
        <v>448.774</v>
      </c>
      <c r="QDG1238" s="236" t="s">
        <v>238</v>
      </c>
      <c r="QDH1238" s="253" t="s">
        <v>25</v>
      </c>
      <c r="QDI1238" s="197">
        <v>7</v>
      </c>
      <c r="QDJ1238" s="197">
        <v>2</v>
      </c>
      <c r="QDK1238" s="198" t="s">
        <v>236</v>
      </c>
      <c r="QDL1238" s="199">
        <v>0</v>
      </c>
      <c r="QDM1238" s="199"/>
      <c r="QDN1238" s="254">
        <f t="shared" ref="QDN1238:QFR1238" si="308">QDN1239</f>
        <v>448.774</v>
      </c>
      <c r="QDO1238" s="236" t="s">
        <v>238</v>
      </c>
      <c r="QDP1238" s="253" t="s">
        <v>25</v>
      </c>
      <c r="QDQ1238" s="197">
        <v>7</v>
      </c>
      <c r="QDR1238" s="197">
        <v>2</v>
      </c>
      <c r="QDS1238" s="198" t="s">
        <v>236</v>
      </c>
      <c r="QDT1238" s="199">
        <v>0</v>
      </c>
      <c r="QDU1238" s="199"/>
      <c r="QDV1238" s="254">
        <f t="shared" si="308"/>
        <v>448.774</v>
      </c>
      <c r="QDW1238" s="236" t="s">
        <v>238</v>
      </c>
      <c r="QDX1238" s="253" t="s">
        <v>25</v>
      </c>
      <c r="QDY1238" s="197">
        <v>7</v>
      </c>
      <c r="QDZ1238" s="197">
        <v>2</v>
      </c>
      <c r="QEA1238" s="198" t="s">
        <v>236</v>
      </c>
      <c r="QEB1238" s="199">
        <v>0</v>
      </c>
      <c r="QEC1238" s="199"/>
      <c r="QED1238" s="254">
        <f t="shared" si="308"/>
        <v>448.774</v>
      </c>
      <c r="QEE1238" s="236" t="s">
        <v>238</v>
      </c>
      <c r="QEF1238" s="253" t="s">
        <v>25</v>
      </c>
      <c r="QEG1238" s="197">
        <v>7</v>
      </c>
      <c r="QEH1238" s="197">
        <v>2</v>
      </c>
      <c r="QEI1238" s="198" t="s">
        <v>236</v>
      </c>
      <c r="QEJ1238" s="199">
        <v>0</v>
      </c>
      <c r="QEK1238" s="199"/>
      <c r="QEL1238" s="254">
        <f t="shared" si="308"/>
        <v>448.774</v>
      </c>
      <c r="QEM1238" s="236" t="s">
        <v>238</v>
      </c>
      <c r="QEN1238" s="253" t="s">
        <v>25</v>
      </c>
      <c r="QEO1238" s="197">
        <v>7</v>
      </c>
      <c r="QEP1238" s="197">
        <v>2</v>
      </c>
      <c r="QEQ1238" s="198" t="s">
        <v>236</v>
      </c>
      <c r="QER1238" s="199">
        <v>0</v>
      </c>
      <c r="QES1238" s="199"/>
      <c r="QET1238" s="254">
        <f t="shared" si="308"/>
        <v>448.774</v>
      </c>
      <c r="QEU1238" s="236" t="s">
        <v>238</v>
      </c>
      <c r="QEV1238" s="253" t="s">
        <v>25</v>
      </c>
      <c r="QEW1238" s="197">
        <v>7</v>
      </c>
      <c r="QEX1238" s="197">
        <v>2</v>
      </c>
      <c r="QEY1238" s="198" t="s">
        <v>236</v>
      </c>
      <c r="QEZ1238" s="199">
        <v>0</v>
      </c>
      <c r="QFA1238" s="199"/>
      <c r="QFB1238" s="254">
        <f t="shared" si="308"/>
        <v>448.774</v>
      </c>
      <c r="QFC1238" s="236" t="s">
        <v>238</v>
      </c>
      <c r="QFD1238" s="253" t="s">
        <v>25</v>
      </c>
      <c r="QFE1238" s="197">
        <v>7</v>
      </c>
      <c r="QFF1238" s="197">
        <v>2</v>
      </c>
      <c r="QFG1238" s="198" t="s">
        <v>236</v>
      </c>
      <c r="QFH1238" s="199">
        <v>0</v>
      </c>
      <c r="QFI1238" s="199"/>
      <c r="QFJ1238" s="254">
        <f t="shared" si="308"/>
        <v>448.774</v>
      </c>
      <c r="QFK1238" s="236" t="s">
        <v>238</v>
      </c>
      <c r="QFL1238" s="253" t="s">
        <v>25</v>
      </c>
      <c r="QFM1238" s="197">
        <v>7</v>
      </c>
      <c r="QFN1238" s="197">
        <v>2</v>
      </c>
      <c r="QFO1238" s="198" t="s">
        <v>236</v>
      </c>
      <c r="QFP1238" s="199">
        <v>0</v>
      </c>
      <c r="QFQ1238" s="199"/>
      <c r="QFR1238" s="254">
        <f t="shared" si="308"/>
        <v>448.774</v>
      </c>
      <c r="QFS1238" s="236" t="s">
        <v>238</v>
      </c>
      <c r="QFT1238" s="253" t="s">
        <v>25</v>
      </c>
      <c r="QFU1238" s="197">
        <v>7</v>
      </c>
      <c r="QFV1238" s="197">
        <v>2</v>
      </c>
      <c r="QFW1238" s="198" t="s">
        <v>236</v>
      </c>
      <c r="QFX1238" s="199">
        <v>0</v>
      </c>
      <c r="QFY1238" s="199"/>
      <c r="QFZ1238" s="254">
        <f t="shared" ref="QFZ1238:QID1238" si="309">QFZ1239</f>
        <v>448.774</v>
      </c>
      <c r="QGA1238" s="236" t="s">
        <v>238</v>
      </c>
      <c r="QGB1238" s="253" t="s">
        <v>25</v>
      </c>
      <c r="QGC1238" s="197">
        <v>7</v>
      </c>
      <c r="QGD1238" s="197">
        <v>2</v>
      </c>
      <c r="QGE1238" s="198" t="s">
        <v>236</v>
      </c>
      <c r="QGF1238" s="199">
        <v>0</v>
      </c>
      <c r="QGG1238" s="199"/>
      <c r="QGH1238" s="254">
        <f t="shared" si="309"/>
        <v>448.774</v>
      </c>
      <c r="QGI1238" s="236" t="s">
        <v>238</v>
      </c>
      <c r="QGJ1238" s="253" t="s">
        <v>25</v>
      </c>
      <c r="QGK1238" s="197">
        <v>7</v>
      </c>
      <c r="QGL1238" s="197">
        <v>2</v>
      </c>
      <c r="QGM1238" s="198" t="s">
        <v>236</v>
      </c>
      <c r="QGN1238" s="199">
        <v>0</v>
      </c>
      <c r="QGO1238" s="199"/>
      <c r="QGP1238" s="254">
        <f t="shared" si="309"/>
        <v>448.774</v>
      </c>
      <c r="QGQ1238" s="236" t="s">
        <v>238</v>
      </c>
      <c r="QGR1238" s="253" t="s">
        <v>25</v>
      </c>
      <c r="QGS1238" s="197">
        <v>7</v>
      </c>
      <c r="QGT1238" s="197">
        <v>2</v>
      </c>
      <c r="QGU1238" s="198" t="s">
        <v>236</v>
      </c>
      <c r="QGV1238" s="199">
        <v>0</v>
      </c>
      <c r="QGW1238" s="199"/>
      <c r="QGX1238" s="254">
        <f t="shared" si="309"/>
        <v>448.774</v>
      </c>
      <c r="QGY1238" s="236" t="s">
        <v>238</v>
      </c>
      <c r="QGZ1238" s="253" t="s">
        <v>25</v>
      </c>
      <c r="QHA1238" s="197">
        <v>7</v>
      </c>
      <c r="QHB1238" s="197">
        <v>2</v>
      </c>
      <c r="QHC1238" s="198" t="s">
        <v>236</v>
      </c>
      <c r="QHD1238" s="199">
        <v>0</v>
      </c>
      <c r="QHE1238" s="199"/>
      <c r="QHF1238" s="254">
        <f t="shared" si="309"/>
        <v>448.774</v>
      </c>
      <c r="QHG1238" s="236" t="s">
        <v>238</v>
      </c>
      <c r="QHH1238" s="253" t="s">
        <v>25</v>
      </c>
      <c r="QHI1238" s="197">
        <v>7</v>
      </c>
      <c r="QHJ1238" s="197">
        <v>2</v>
      </c>
      <c r="QHK1238" s="198" t="s">
        <v>236</v>
      </c>
      <c r="QHL1238" s="199">
        <v>0</v>
      </c>
      <c r="QHM1238" s="199"/>
      <c r="QHN1238" s="254">
        <f t="shared" si="309"/>
        <v>448.774</v>
      </c>
      <c r="QHO1238" s="236" t="s">
        <v>238</v>
      </c>
      <c r="QHP1238" s="253" t="s">
        <v>25</v>
      </c>
      <c r="QHQ1238" s="197">
        <v>7</v>
      </c>
      <c r="QHR1238" s="197">
        <v>2</v>
      </c>
      <c r="QHS1238" s="198" t="s">
        <v>236</v>
      </c>
      <c r="QHT1238" s="199">
        <v>0</v>
      </c>
      <c r="QHU1238" s="199"/>
      <c r="QHV1238" s="254">
        <f t="shared" si="309"/>
        <v>448.774</v>
      </c>
      <c r="QHW1238" s="236" t="s">
        <v>238</v>
      </c>
      <c r="QHX1238" s="253" t="s">
        <v>25</v>
      </c>
      <c r="QHY1238" s="197">
        <v>7</v>
      </c>
      <c r="QHZ1238" s="197">
        <v>2</v>
      </c>
      <c r="QIA1238" s="198" t="s">
        <v>236</v>
      </c>
      <c r="QIB1238" s="199">
        <v>0</v>
      </c>
      <c r="QIC1238" s="199"/>
      <c r="QID1238" s="254">
        <f t="shared" si="309"/>
        <v>448.774</v>
      </c>
      <c r="QIE1238" s="236" t="s">
        <v>238</v>
      </c>
      <c r="QIF1238" s="253" t="s">
        <v>25</v>
      </c>
      <c r="QIG1238" s="197">
        <v>7</v>
      </c>
      <c r="QIH1238" s="197">
        <v>2</v>
      </c>
      <c r="QII1238" s="198" t="s">
        <v>236</v>
      </c>
      <c r="QIJ1238" s="199">
        <v>0</v>
      </c>
      <c r="QIK1238" s="199"/>
      <c r="QIL1238" s="254">
        <f t="shared" ref="QIL1238:QKP1238" si="310">QIL1239</f>
        <v>448.774</v>
      </c>
      <c r="QIM1238" s="236" t="s">
        <v>238</v>
      </c>
      <c r="QIN1238" s="253" t="s">
        <v>25</v>
      </c>
      <c r="QIO1238" s="197">
        <v>7</v>
      </c>
      <c r="QIP1238" s="197">
        <v>2</v>
      </c>
      <c r="QIQ1238" s="198" t="s">
        <v>236</v>
      </c>
      <c r="QIR1238" s="199">
        <v>0</v>
      </c>
      <c r="QIS1238" s="199"/>
      <c r="QIT1238" s="254">
        <f t="shared" si="310"/>
        <v>448.774</v>
      </c>
      <c r="QIU1238" s="236" t="s">
        <v>238</v>
      </c>
      <c r="QIV1238" s="253" t="s">
        <v>25</v>
      </c>
      <c r="QIW1238" s="197">
        <v>7</v>
      </c>
      <c r="QIX1238" s="197">
        <v>2</v>
      </c>
      <c r="QIY1238" s="198" t="s">
        <v>236</v>
      </c>
      <c r="QIZ1238" s="199">
        <v>0</v>
      </c>
      <c r="QJA1238" s="199"/>
      <c r="QJB1238" s="254">
        <f t="shared" si="310"/>
        <v>448.774</v>
      </c>
      <c r="QJC1238" s="236" t="s">
        <v>238</v>
      </c>
      <c r="QJD1238" s="253" t="s">
        <v>25</v>
      </c>
      <c r="QJE1238" s="197">
        <v>7</v>
      </c>
      <c r="QJF1238" s="197">
        <v>2</v>
      </c>
      <c r="QJG1238" s="198" t="s">
        <v>236</v>
      </c>
      <c r="QJH1238" s="199">
        <v>0</v>
      </c>
      <c r="QJI1238" s="199"/>
      <c r="QJJ1238" s="254">
        <f t="shared" si="310"/>
        <v>448.774</v>
      </c>
      <c r="QJK1238" s="236" t="s">
        <v>238</v>
      </c>
      <c r="QJL1238" s="253" t="s">
        <v>25</v>
      </c>
      <c r="QJM1238" s="197">
        <v>7</v>
      </c>
      <c r="QJN1238" s="197">
        <v>2</v>
      </c>
      <c r="QJO1238" s="198" t="s">
        <v>236</v>
      </c>
      <c r="QJP1238" s="199">
        <v>0</v>
      </c>
      <c r="QJQ1238" s="199"/>
      <c r="QJR1238" s="254">
        <f t="shared" si="310"/>
        <v>448.774</v>
      </c>
      <c r="QJS1238" s="236" t="s">
        <v>238</v>
      </c>
      <c r="QJT1238" s="253" t="s">
        <v>25</v>
      </c>
      <c r="QJU1238" s="197">
        <v>7</v>
      </c>
      <c r="QJV1238" s="197">
        <v>2</v>
      </c>
      <c r="QJW1238" s="198" t="s">
        <v>236</v>
      </c>
      <c r="QJX1238" s="199">
        <v>0</v>
      </c>
      <c r="QJY1238" s="199"/>
      <c r="QJZ1238" s="254">
        <f t="shared" si="310"/>
        <v>448.774</v>
      </c>
      <c r="QKA1238" s="236" t="s">
        <v>238</v>
      </c>
      <c r="QKB1238" s="253" t="s">
        <v>25</v>
      </c>
      <c r="QKC1238" s="197">
        <v>7</v>
      </c>
      <c r="QKD1238" s="197">
        <v>2</v>
      </c>
      <c r="QKE1238" s="198" t="s">
        <v>236</v>
      </c>
      <c r="QKF1238" s="199">
        <v>0</v>
      </c>
      <c r="QKG1238" s="199"/>
      <c r="QKH1238" s="254">
        <f t="shared" si="310"/>
        <v>448.774</v>
      </c>
      <c r="QKI1238" s="236" t="s">
        <v>238</v>
      </c>
      <c r="QKJ1238" s="253" t="s">
        <v>25</v>
      </c>
      <c r="QKK1238" s="197">
        <v>7</v>
      </c>
      <c r="QKL1238" s="197">
        <v>2</v>
      </c>
      <c r="QKM1238" s="198" t="s">
        <v>236</v>
      </c>
      <c r="QKN1238" s="199">
        <v>0</v>
      </c>
      <c r="QKO1238" s="199"/>
      <c r="QKP1238" s="254">
        <f t="shared" si="310"/>
        <v>448.774</v>
      </c>
      <c r="QKQ1238" s="236" t="s">
        <v>238</v>
      </c>
      <c r="QKR1238" s="253" t="s">
        <v>25</v>
      </c>
      <c r="QKS1238" s="197">
        <v>7</v>
      </c>
      <c r="QKT1238" s="197">
        <v>2</v>
      </c>
      <c r="QKU1238" s="198" t="s">
        <v>236</v>
      </c>
      <c r="QKV1238" s="199">
        <v>0</v>
      </c>
      <c r="QKW1238" s="199"/>
      <c r="QKX1238" s="254">
        <f t="shared" ref="QKX1238:QNB1238" si="311">QKX1239</f>
        <v>448.774</v>
      </c>
      <c r="QKY1238" s="236" t="s">
        <v>238</v>
      </c>
      <c r="QKZ1238" s="253" t="s">
        <v>25</v>
      </c>
      <c r="QLA1238" s="197">
        <v>7</v>
      </c>
      <c r="QLB1238" s="197">
        <v>2</v>
      </c>
      <c r="QLC1238" s="198" t="s">
        <v>236</v>
      </c>
      <c r="QLD1238" s="199">
        <v>0</v>
      </c>
      <c r="QLE1238" s="199"/>
      <c r="QLF1238" s="254">
        <f t="shared" si="311"/>
        <v>448.774</v>
      </c>
      <c r="QLG1238" s="236" t="s">
        <v>238</v>
      </c>
      <c r="QLH1238" s="253" t="s">
        <v>25</v>
      </c>
      <c r="QLI1238" s="197">
        <v>7</v>
      </c>
      <c r="QLJ1238" s="197">
        <v>2</v>
      </c>
      <c r="QLK1238" s="198" t="s">
        <v>236</v>
      </c>
      <c r="QLL1238" s="199">
        <v>0</v>
      </c>
      <c r="QLM1238" s="199"/>
      <c r="QLN1238" s="254">
        <f t="shared" si="311"/>
        <v>448.774</v>
      </c>
      <c r="QLO1238" s="236" t="s">
        <v>238</v>
      </c>
      <c r="QLP1238" s="253" t="s">
        <v>25</v>
      </c>
      <c r="QLQ1238" s="197">
        <v>7</v>
      </c>
      <c r="QLR1238" s="197">
        <v>2</v>
      </c>
      <c r="QLS1238" s="198" t="s">
        <v>236</v>
      </c>
      <c r="QLT1238" s="199">
        <v>0</v>
      </c>
      <c r="QLU1238" s="199"/>
      <c r="QLV1238" s="254">
        <f t="shared" si="311"/>
        <v>448.774</v>
      </c>
      <c r="QLW1238" s="236" t="s">
        <v>238</v>
      </c>
      <c r="QLX1238" s="253" t="s">
        <v>25</v>
      </c>
      <c r="QLY1238" s="197">
        <v>7</v>
      </c>
      <c r="QLZ1238" s="197">
        <v>2</v>
      </c>
      <c r="QMA1238" s="198" t="s">
        <v>236</v>
      </c>
      <c r="QMB1238" s="199">
        <v>0</v>
      </c>
      <c r="QMC1238" s="199"/>
      <c r="QMD1238" s="254">
        <f t="shared" si="311"/>
        <v>448.774</v>
      </c>
      <c r="QME1238" s="236" t="s">
        <v>238</v>
      </c>
      <c r="QMF1238" s="253" t="s">
        <v>25</v>
      </c>
      <c r="QMG1238" s="197">
        <v>7</v>
      </c>
      <c r="QMH1238" s="197">
        <v>2</v>
      </c>
      <c r="QMI1238" s="198" t="s">
        <v>236</v>
      </c>
      <c r="QMJ1238" s="199">
        <v>0</v>
      </c>
      <c r="QMK1238" s="199"/>
      <c r="QML1238" s="254">
        <f t="shared" si="311"/>
        <v>448.774</v>
      </c>
      <c r="QMM1238" s="236" t="s">
        <v>238</v>
      </c>
      <c r="QMN1238" s="253" t="s">
        <v>25</v>
      </c>
      <c r="QMO1238" s="197">
        <v>7</v>
      </c>
      <c r="QMP1238" s="197">
        <v>2</v>
      </c>
      <c r="QMQ1238" s="198" t="s">
        <v>236</v>
      </c>
      <c r="QMR1238" s="199">
        <v>0</v>
      </c>
      <c r="QMS1238" s="199"/>
      <c r="QMT1238" s="254">
        <f t="shared" si="311"/>
        <v>448.774</v>
      </c>
      <c r="QMU1238" s="236" t="s">
        <v>238</v>
      </c>
      <c r="QMV1238" s="253" t="s">
        <v>25</v>
      </c>
      <c r="QMW1238" s="197">
        <v>7</v>
      </c>
      <c r="QMX1238" s="197">
        <v>2</v>
      </c>
      <c r="QMY1238" s="198" t="s">
        <v>236</v>
      </c>
      <c r="QMZ1238" s="199">
        <v>0</v>
      </c>
      <c r="QNA1238" s="199"/>
      <c r="QNB1238" s="254">
        <f t="shared" si="311"/>
        <v>448.774</v>
      </c>
      <c r="QNC1238" s="236" t="s">
        <v>238</v>
      </c>
      <c r="QND1238" s="253" t="s">
        <v>25</v>
      </c>
      <c r="QNE1238" s="197">
        <v>7</v>
      </c>
      <c r="QNF1238" s="197">
        <v>2</v>
      </c>
      <c r="QNG1238" s="198" t="s">
        <v>236</v>
      </c>
      <c r="QNH1238" s="199">
        <v>0</v>
      </c>
      <c r="QNI1238" s="199"/>
      <c r="QNJ1238" s="254">
        <f t="shared" ref="QNJ1238:QPN1238" si="312">QNJ1239</f>
        <v>448.774</v>
      </c>
      <c r="QNK1238" s="236" t="s">
        <v>238</v>
      </c>
      <c r="QNL1238" s="253" t="s">
        <v>25</v>
      </c>
      <c r="QNM1238" s="197">
        <v>7</v>
      </c>
      <c r="QNN1238" s="197">
        <v>2</v>
      </c>
      <c r="QNO1238" s="198" t="s">
        <v>236</v>
      </c>
      <c r="QNP1238" s="199">
        <v>0</v>
      </c>
      <c r="QNQ1238" s="199"/>
      <c r="QNR1238" s="254">
        <f t="shared" si="312"/>
        <v>448.774</v>
      </c>
      <c r="QNS1238" s="236" t="s">
        <v>238</v>
      </c>
      <c r="QNT1238" s="253" t="s">
        <v>25</v>
      </c>
      <c r="QNU1238" s="197">
        <v>7</v>
      </c>
      <c r="QNV1238" s="197">
        <v>2</v>
      </c>
      <c r="QNW1238" s="198" t="s">
        <v>236</v>
      </c>
      <c r="QNX1238" s="199">
        <v>0</v>
      </c>
      <c r="QNY1238" s="199"/>
      <c r="QNZ1238" s="254">
        <f t="shared" si="312"/>
        <v>448.774</v>
      </c>
      <c r="QOA1238" s="236" t="s">
        <v>238</v>
      </c>
      <c r="QOB1238" s="253" t="s">
        <v>25</v>
      </c>
      <c r="QOC1238" s="197">
        <v>7</v>
      </c>
      <c r="QOD1238" s="197">
        <v>2</v>
      </c>
      <c r="QOE1238" s="198" t="s">
        <v>236</v>
      </c>
      <c r="QOF1238" s="199">
        <v>0</v>
      </c>
      <c r="QOG1238" s="199"/>
      <c r="QOH1238" s="254">
        <f t="shared" si="312"/>
        <v>448.774</v>
      </c>
      <c r="QOI1238" s="236" t="s">
        <v>238</v>
      </c>
      <c r="QOJ1238" s="253" t="s">
        <v>25</v>
      </c>
      <c r="QOK1238" s="197">
        <v>7</v>
      </c>
      <c r="QOL1238" s="197">
        <v>2</v>
      </c>
      <c r="QOM1238" s="198" t="s">
        <v>236</v>
      </c>
      <c r="QON1238" s="199">
        <v>0</v>
      </c>
      <c r="QOO1238" s="199"/>
      <c r="QOP1238" s="254">
        <f t="shared" si="312"/>
        <v>448.774</v>
      </c>
      <c r="QOQ1238" s="236" t="s">
        <v>238</v>
      </c>
      <c r="QOR1238" s="253" t="s">
        <v>25</v>
      </c>
      <c r="QOS1238" s="197">
        <v>7</v>
      </c>
      <c r="QOT1238" s="197">
        <v>2</v>
      </c>
      <c r="QOU1238" s="198" t="s">
        <v>236</v>
      </c>
      <c r="QOV1238" s="199">
        <v>0</v>
      </c>
      <c r="QOW1238" s="199"/>
      <c r="QOX1238" s="254">
        <f t="shared" si="312"/>
        <v>448.774</v>
      </c>
      <c r="QOY1238" s="236" t="s">
        <v>238</v>
      </c>
      <c r="QOZ1238" s="253" t="s">
        <v>25</v>
      </c>
      <c r="QPA1238" s="197">
        <v>7</v>
      </c>
      <c r="QPB1238" s="197">
        <v>2</v>
      </c>
      <c r="QPC1238" s="198" t="s">
        <v>236</v>
      </c>
      <c r="QPD1238" s="199">
        <v>0</v>
      </c>
      <c r="QPE1238" s="199"/>
      <c r="QPF1238" s="254">
        <f t="shared" si="312"/>
        <v>448.774</v>
      </c>
      <c r="QPG1238" s="236" t="s">
        <v>238</v>
      </c>
      <c r="QPH1238" s="253" t="s">
        <v>25</v>
      </c>
      <c r="QPI1238" s="197">
        <v>7</v>
      </c>
      <c r="QPJ1238" s="197">
        <v>2</v>
      </c>
      <c r="QPK1238" s="198" t="s">
        <v>236</v>
      </c>
      <c r="QPL1238" s="199">
        <v>0</v>
      </c>
      <c r="QPM1238" s="199"/>
      <c r="QPN1238" s="254">
        <f t="shared" si="312"/>
        <v>448.774</v>
      </c>
      <c r="QPO1238" s="236" t="s">
        <v>238</v>
      </c>
      <c r="QPP1238" s="253" t="s">
        <v>25</v>
      </c>
      <c r="QPQ1238" s="197">
        <v>7</v>
      </c>
      <c r="QPR1238" s="197">
        <v>2</v>
      </c>
      <c r="QPS1238" s="198" t="s">
        <v>236</v>
      </c>
      <c r="QPT1238" s="199">
        <v>0</v>
      </c>
      <c r="QPU1238" s="199"/>
      <c r="QPV1238" s="254">
        <f t="shared" ref="QPV1238:QRZ1238" si="313">QPV1239</f>
        <v>448.774</v>
      </c>
      <c r="QPW1238" s="236" t="s">
        <v>238</v>
      </c>
      <c r="QPX1238" s="253" t="s">
        <v>25</v>
      </c>
      <c r="QPY1238" s="197">
        <v>7</v>
      </c>
      <c r="QPZ1238" s="197">
        <v>2</v>
      </c>
      <c r="QQA1238" s="198" t="s">
        <v>236</v>
      </c>
      <c r="QQB1238" s="199">
        <v>0</v>
      </c>
      <c r="QQC1238" s="199"/>
      <c r="QQD1238" s="254">
        <f t="shared" si="313"/>
        <v>448.774</v>
      </c>
      <c r="QQE1238" s="236" t="s">
        <v>238</v>
      </c>
      <c r="QQF1238" s="253" t="s">
        <v>25</v>
      </c>
      <c r="QQG1238" s="197">
        <v>7</v>
      </c>
      <c r="QQH1238" s="197">
        <v>2</v>
      </c>
      <c r="QQI1238" s="198" t="s">
        <v>236</v>
      </c>
      <c r="QQJ1238" s="199">
        <v>0</v>
      </c>
      <c r="QQK1238" s="199"/>
      <c r="QQL1238" s="254">
        <f t="shared" si="313"/>
        <v>448.774</v>
      </c>
      <c r="QQM1238" s="236" t="s">
        <v>238</v>
      </c>
      <c r="QQN1238" s="253" t="s">
        <v>25</v>
      </c>
      <c r="QQO1238" s="197">
        <v>7</v>
      </c>
      <c r="QQP1238" s="197">
        <v>2</v>
      </c>
      <c r="QQQ1238" s="198" t="s">
        <v>236</v>
      </c>
      <c r="QQR1238" s="199">
        <v>0</v>
      </c>
      <c r="QQS1238" s="199"/>
      <c r="QQT1238" s="254">
        <f t="shared" si="313"/>
        <v>448.774</v>
      </c>
      <c r="QQU1238" s="236" t="s">
        <v>238</v>
      </c>
      <c r="QQV1238" s="253" t="s">
        <v>25</v>
      </c>
      <c r="QQW1238" s="197">
        <v>7</v>
      </c>
      <c r="QQX1238" s="197">
        <v>2</v>
      </c>
      <c r="QQY1238" s="198" t="s">
        <v>236</v>
      </c>
      <c r="QQZ1238" s="199">
        <v>0</v>
      </c>
      <c r="QRA1238" s="199"/>
      <c r="QRB1238" s="254">
        <f t="shared" si="313"/>
        <v>448.774</v>
      </c>
      <c r="QRC1238" s="236" t="s">
        <v>238</v>
      </c>
      <c r="QRD1238" s="253" t="s">
        <v>25</v>
      </c>
      <c r="QRE1238" s="197">
        <v>7</v>
      </c>
      <c r="QRF1238" s="197">
        <v>2</v>
      </c>
      <c r="QRG1238" s="198" t="s">
        <v>236</v>
      </c>
      <c r="QRH1238" s="199">
        <v>0</v>
      </c>
      <c r="QRI1238" s="199"/>
      <c r="QRJ1238" s="254">
        <f t="shared" si="313"/>
        <v>448.774</v>
      </c>
      <c r="QRK1238" s="236" t="s">
        <v>238</v>
      </c>
      <c r="QRL1238" s="253" t="s">
        <v>25</v>
      </c>
      <c r="QRM1238" s="197">
        <v>7</v>
      </c>
      <c r="QRN1238" s="197">
        <v>2</v>
      </c>
      <c r="QRO1238" s="198" t="s">
        <v>236</v>
      </c>
      <c r="QRP1238" s="199">
        <v>0</v>
      </c>
      <c r="QRQ1238" s="199"/>
      <c r="QRR1238" s="254">
        <f t="shared" si="313"/>
        <v>448.774</v>
      </c>
      <c r="QRS1238" s="236" t="s">
        <v>238</v>
      </c>
      <c r="QRT1238" s="253" t="s">
        <v>25</v>
      </c>
      <c r="QRU1238" s="197">
        <v>7</v>
      </c>
      <c r="QRV1238" s="197">
        <v>2</v>
      </c>
      <c r="QRW1238" s="198" t="s">
        <v>236</v>
      </c>
      <c r="QRX1238" s="199">
        <v>0</v>
      </c>
      <c r="QRY1238" s="199"/>
      <c r="QRZ1238" s="254">
        <f t="shared" si="313"/>
        <v>448.774</v>
      </c>
      <c r="QSA1238" s="236" t="s">
        <v>238</v>
      </c>
      <c r="QSB1238" s="253" t="s">
        <v>25</v>
      </c>
      <c r="QSC1238" s="197">
        <v>7</v>
      </c>
      <c r="QSD1238" s="197">
        <v>2</v>
      </c>
      <c r="QSE1238" s="198" t="s">
        <v>236</v>
      </c>
      <c r="QSF1238" s="199">
        <v>0</v>
      </c>
      <c r="QSG1238" s="199"/>
      <c r="QSH1238" s="254">
        <f t="shared" ref="QSH1238:QUL1238" si="314">QSH1239</f>
        <v>448.774</v>
      </c>
      <c r="QSI1238" s="236" t="s">
        <v>238</v>
      </c>
      <c r="QSJ1238" s="253" t="s">
        <v>25</v>
      </c>
      <c r="QSK1238" s="197">
        <v>7</v>
      </c>
      <c r="QSL1238" s="197">
        <v>2</v>
      </c>
      <c r="QSM1238" s="198" t="s">
        <v>236</v>
      </c>
      <c r="QSN1238" s="199">
        <v>0</v>
      </c>
      <c r="QSO1238" s="199"/>
      <c r="QSP1238" s="254">
        <f t="shared" si="314"/>
        <v>448.774</v>
      </c>
      <c r="QSQ1238" s="236" t="s">
        <v>238</v>
      </c>
      <c r="QSR1238" s="253" t="s">
        <v>25</v>
      </c>
      <c r="QSS1238" s="197">
        <v>7</v>
      </c>
      <c r="QST1238" s="197">
        <v>2</v>
      </c>
      <c r="QSU1238" s="198" t="s">
        <v>236</v>
      </c>
      <c r="QSV1238" s="199">
        <v>0</v>
      </c>
      <c r="QSW1238" s="199"/>
      <c r="QSX1238" s="254">
        <f t="shared" si="314"/>
        <v>448.774</v>
      </c>
      <c r="QSY1238" s="236" t="s">
        <v>238</v>
      </c>
      <c r="QSZ1238" s="253" t="s">
        <v>25</v>
      </c>
      <c r="QTA1238" s="197">
        <v>7</v>
      </c>
      <c r="QTB1238" s="197">
        <v>2</v>
      </c>
      <c r="QTC1238" s="198" t="s">
        <v>236</v>
      </c>
      <c r="QTD1238" s="199">
        <v>0</v>
      </c>
      <c r="QTE1238" s="199"/>
      <c r="QTF1238" s="254">
        <f t="shared" si="314"/>
        <v>448.774</v>
      </c>
      <c r="QTG1238" s="236" t="s">
        <v>238</v>
      </c>
      <c r="QTH1238" s="253" t="s">
        <v>25</v>
      </c>
      <c r="QTI1238" s="197">
        <v>7</v>
      </c>
      <c r="QTJ1238" s="197">
        <v>2</v>
      </c>
      <c r="QTK1238" s="198" t="s">
        <v>236</v>
      </c>
      <c r="QTL1238" s="199">
        <v>0</v>
      </c>
      <c r="QTM1238" s="199"/>
      <c r="QTN1238" s="254">
        <f t="shared" si="314"/>
        <v>448.774</v>
      </c>
      <c r="QTO1238" s="236" t="s">
        <v>238</v>
      </c>
      <c r="QTP1238" s="253" t="s">
        <v>25</v>
      </c>
      <c r="QTQ1238" s="197">
        <v>7</v>
      </c>
      <c r="QTR1238" s="197">
        <v>2</v>
      </c>
      <c r="QTS1238" s="198" t="s">
        <v>236</v>
      </c>
      <c r="QTT1238" s="199">
        <v>0</v>
      </c>
      <c r="QTU1238" s="199"/>
      <c r="QTV1238" s="254">
        <f t="shared" si="314"/>
        <v>448.774</v>
      </c>
      <c r="QTW1238" s="236" t="s">
        <v>238</v>
      </c>
      <c r="QTX1238" s="253" t="s">
        <v>25</v>
      </c>
      <c r="QTY1238" s="197">
        <v>7</v>
      </c>
      <c r="QTZ1238" s="197">
        <v>2</v>
      </c>
      <c r="QUA1238" s="198" t="s">
        <v>236</v>
      </c>
      <c r="QUB1238" s="199">
        <v>0</v>
      </c>
      <c r="QUC1238" s="199"/>
      <c r="QUD1238" s="254">
        <f t="shared" si="314"/>
        <v>448.774</v>
      </c>
      <c r="QUE1238" s="236" t="s">
        <v>238</v>
      </c>
      <c r="QUF1238" s="253" t="s">
        <v>25</v>
      </c>
      <c r="QUG1238" s="197">
        <v>7</v>
      </c>
      <c r="QUH1238" s="197">
        <v>2</v>
      </c>
      <c r="QUI1238" s="198" t="s">
        <v>236</v>
      </c>
      <c r="QUJ1238" s="199">
        <v>0</v>
      </c>
      <c r="QUK1238" s="199"/>
      <c r="QUL1238" s="254">
        <f t="shared" si="314"/>
        <v>448.774</v>
      </c>
      <c r="QUM1238" s="236" t="s">
        <v>238</v>
      </c>
      <c r="QUN1238" s="253" t="s">
        <v>25</v>
      </c>
      <c r="QUO1238" s="197">
        <v>7</v>
      </c>
      <c r="QUP1238" s="197">
        <v>2</v>
      </c>
      <c r="QUQ1238" s="198" t="s">
        <v>236</v>
      </c>
      <c r="QUR1238" s="199">
        <v>0</v>
      </c>
      <c r="QUS1238" s="199"/>
      <c r="QUT1238" s="254">
        <f t="shared" ref="QUT1238:QWX1238" si="315">QUT1239</f>
        <v>448.774</v>
      </c>
      <c r="QUU1238" s="236" t="s">
        <v>238</v>
      </c>
      <c r="QUV1238" s="253" t="s">
        <v>25</v>
      </c>
      <c r="QUW1238" s="197">
        <v>7</v>
      </c>
      <c r="QUX1238" s="197">
        <v>2</v>
      </c>
      <c r="QUY1238" s="198" t="s">
        <v>236</v>
      </c>
      <c r="QUZ1238" s="199">
        <v>0</v>
      </c>
      <c r="QVA1238" s="199"/>
      <c r="QVB1238" s="254">
        <f t="shared" si="315"/>
        <v>448.774</v>
      </c>
      <c r="QVC1238" s="236" t="s">
        <v>238</v>
      </c>
      <c r="QVD1238" s="253" t="s">
        <v>25</v>
      </c>
      <c r="QVE1238" s="197">
        <v>7</v>
      </c>
      <c r="QVF1238" s="197">
        <v>2</v>
      </c>
      <c r="QVG1238" s="198" t="s">
        <v>236</v>
      </c>
      <c r="QVH1238" s="199">
        <v>0</v>
      </c>
      <c r="QVI1238" s="199"/>
      <c r="QVJ1238" s="254">
        <f t="shared" si="315"/>
        <v>448.774</v>
      </c>
      <c r="QVK1238" s="236" t="s">
        <v>238</v>
      </c>
      <c r="QVL1238" s="253" t="s">
        <v>25</v>
      </c>
      <c r="QVM1238" s="197">
        <v>7</v>
      </c>
      <c r="QVN1238" s="197">
        <v>2</v>
      </c>
      <c r="QVO1238" s="198" t="s">
        <v>236</v>
      </c>
      <c r="QVP1238" s="199">
        <v>0</v>
      </c>
      <c r="QVQ1238" s="199"/>
      <c r="QVR1238" s="254">
        <f t="shared" si="315"/>
        <v>448.774</v>
      </c>
      <c r="QVS1238" s="236" t="s">
        <v>238</v>
      </c>
      <c r="QVT1238" s="253" t="s">
        <v>25</v>
      </c>
      <c r="QVU1238" s="197">
        <v>7</v>
      </c>
      <c r="QVV1238" s="197">
        <v>2</v>
      </c>
      <c r="QVW1238" s="198" t="s">
        <v>236</v>
      </c>
      <c r="QVX1238" s="199">
        <v>0</v>
      </c>
      <c r="QVY1238" s="199"/>
      <c r="QVZ1238" s="254">
        <f t="shared" si="315"/>
        <v>448.774</v>
      </c>
      <c r="QWA1238" s="236" t="s">
        <v>238</v>
      </c>
      <c r="QWB1238" s="253" t="s">
        <v>25</v>
      </c>
      <c r="QWC1238" s="197">
        <v>7</v>
      </c>
      <c r="QWD1238" s="197">
        <v>2</v>
      </c>
      <c r="QWE1238" s="198" t="s">
        <v>236</v>
      </c>
      <c r="QWF1238" s="199">
        <v>0</v>
      </c>
      <c r="QWG1238" s="199"/>
      <c r="QWH1238" s="254">
        <f t="shared" si="315"/>
        <v>448.774</v>
      </c>
      <c r="QWI1238" s="236" t="s">
        <v>238</v>
      </c>
      <c r="QWJ1238" s="253" t="s">
        <v>25</v>
      </c>
      <c r="QWK1238" s="197">
        <v>7</v>
      </c>
      <c r="QWL1238" s="197">
        <v>2</v>
      </c>
      <c r="QWM1238" s="198" t="s">
        <v>236</v>
      </c>
      <c r="QWN1238" s="199">
        <v>0</v>
      </c>
      <c r="QWO1238" s="199"/>
      <c r="QWP1238" s="254">
        <f t="shared" si="315"/>
        <v>448.774</v>
      </c>
      <c r="QWQ1238" s="236" t="s">
        <v>238</v>
      </c>
      <c r="QWR1238" s="253" t="s">
        <v>25</v>
      </c>
      <c r="QWS1238" s="197">
        <v>7</v>
      </c>
      <c r="QWT1238" s="197">
        <v>2</v>
      </c>
      <c r="QWU1238" s="198" t="s">
        <v>236</v>
      </c>
      <c r="QWV1238" s="199">
        <v>0</v>
      </c>
      <c r="QWW1238" s="199"/>
      <c r="QWX1238" s="254">
        <f t="shared" si="315"/>
        <v>448.774</v>
      </c>
      <c r="QWY1238" s="236" t="s">
        <v>238</v>
      </c>
      <c r="QWZ1238" s="253" t="s">
        <v>25</v>
      </c>
      <c r="QXA1238" s="197">
        <v>7</v>
      </c>
      <c r="QXB1238" s="197">
        <v>2</v>
      </c>
      <c r="QXC1238" s="198" t="s">
        <v>236</v>
      </c>
      <c r="QXD1238" s="199">
        <v>0</v>
      </c>
      <c r="QXE1238" s="199"/>
      <c r="QXF1238" s="254">
        <f t="shared" ref="QXF1238:QZJ1238" si="316">QXF1239</f>
        <v>448.774</v>
      </c>
      <c r="QXG1238" s="236" t="s">
        <v>238</v>
      </c>
      <c r="QXH1238" s="253" t="s">
        <v>25</v>
      </c>
      <c r="QXI1238" s="197">
        <v>7</v>
      </c>
      <c r="QXJ1238" s="197">
        <v>2</v>
      </c>
      <c r="QXK1238" s="198" t="s">
        <v>236</v>
      </c>
      <c r="QXL1238" s="199">
        <v>0</v>
      </c>
      <c r="QXM1238" s="199"/>
      <c r="QXN1238" s="254">
        <f t="shared" si="316"/>
        <v>448.774</v>
      </c>
      <c r="QXO1238" s="236" t="s">
        <v>238</v>
      </c>
      <c r="QXP1238" s="253" t="s">
        <v>25</v>
      </c>
      <c r="QXQ1238" s="197">
        <v>7</v>
      </c>
      <c r="QXR1238" s="197">
        <v>2</v>
      </c>
      <c r="QXS1238" s="198" t="s">
        <v>236</v>
      </c>
      <c r="QXT1238" s="199">
        <v>0</v>
      </c>
      <c r="QXU1238" s="199"/>
      <c r="QXV1238" s="254">
        <f t="shared" si="316"/>
        <v>448.774</v>
      </c>
      <c r="QXW1238" s="236" t="s">
        <v>238</v>
      </c>
      <c r="QXX1238" s="253" t="s">
        <v>25</v>
      </c>
      <c r="QXY1238" s="197">
        <v>7</v>
      </c>
      <c r="QXZ1238" s="197">
        <v>2</v>
      </c>
      <c r="QYA1238" s="198" t="s">
        <v>236</v>
      </c>
      <c r="QYB1238" s="199">
        <v>0</v>
      </c>
      <c r="QYC1238" s="199"/>
      <c r="QYD1238" s="254">
        <f t="shared" si="316"/>
        <v>448.774</v>
      </c>
      <c r="QYE1238" s="236" t="s">
        <v>238</v>
      </c>
      <c r="QYF1238" s="253" t="s">
        <v>25</v>
      </c>
      <c r="QYG1238" s="197">
        <v>7</v>
      </c>
      <c r="QYH1238" s="197">
        <v>2</v>
      </c>
      <c r="QYI1238" s="198" t="s">
        <v>236</v>
      </c>
      <c r="QYJ1238" s="199">
        <v>0</v>
      </c>
      <c r="QYK1238" s="199"/>
      <c r="QYL1238" s="254">
        <f t="shared" si="316"/>
        <v>448.774</v>
      </c>
      <c r="QYM1238" s="236" t="s">
        <v>238</v>
      </c>
      <c r="QYN1238" s="253" t="s">
        <v>25</v>
      </c>
      <c r="QYO1238" s="197">
        <v>7</v>
      </c>
      <c r="QYP1238" s="197">
        <v>2</v>
      </c>
      <c r="QYQ1238" s="198" t="s">
        <v>236</v>
      </c>
      <c r="QYR1238" s="199">
        <v>0</v>
      </c>
      <c r="QYS1238" s="199"/>
      <c r="QYT1238" s="254">
        <f t="shared" si="316"/>
        <v>448.774</v>
      </c>
      <c r="QYU1238" s="236" t="s">
        <v>238</v>
      </c>
      <c r="QYV1238" s="253" t="s">
        <v>25</v>
      </c>
      <c r="QYW1238" s="197">
        <v>7</v>
      </c>
      <c r="QYX1238" s="197">
        <v>2</v>
      </c>
      <c r="QYY1238" s="198" t="s">
        <v>236</v>
      </c>
      <c r="QYZ1238" s="199">
        <v>0</v>
      </c>
      <c r="QZA1238" s="199"/>
      <c r="QZB1238" s="254">
        <f t="shared" si="316"/>
        <v>448.774</v>
      </c>
      <c r="QZC1238" s="236" t="s">
        <v>238</v>
      </c>
      <c r="QZD1238" s="253" t="s">
        <v>25</v>
      </c>
      <c r="QZE1238" s="197">
        <v>7</v>
      </c>
      <c r="QZF1238" s="197">
        <v>2</v>
      </c>
      <c r="QZG1238" s="198" t="s">
        <v>236</v>
      </c>
      <c r="QZH1238" s="199">
        <v>0</v>
      </c>
      <c r="QZI1238" s="199"/>
      <c r="QZJ1238" s="254">
        <f t="shared" si="316"/>
        <v>448.774</v>
      </c>
      <c r="QZK1238" s="236" t="s">
        <v>238</v>
      </c>
      <c r="QZL1238" s="253" t="s">
        <v>25</v>
      </c>
      <c r="QZM1238" s="197">
        <v>7</v>
      </c>
      <c r="QZN1238" s="197">
        <v>2</v>
      </c>
      <c r="QZO1238" s="198" t="s">
        <v>236</v>
      </c>
      <c r="QZP1238" s="199">
        <v>0</v>
      </c>
      <c r="QZQ1238" s="199"/>
      <c r="QZR1238" s="254">
        <f t="shared" ref="QZR1238:RBV1238" si="317">QZR1239</f>
        <v>448.774</v>
      </c>
      <c r="QZS1238" s="236" t="s">
        <v>238</v>
      </c>
      <c r="QZT1238" s="253" t="s">
        <v>25</v>
      </c>
      <c r="QZU1238" s="197">
        <v>7</v>
      </c>
      <c r="QZV1238" s="197">
        <v>2</v>
      </c>
      <c r="QZW1238" s="198" t="s">
        <v>236</v>
      </c>
      <c r="QZX1238" s="199">
        <v>0</v>
      </c>
      <c r="QZY1238" s="199"/>
      <c r="QZZ1238" s="254">
        <f t="shared" si="317"/>
        <v>448.774</v>
      </c>
      <c r="RAA1238" s="236" t="s">
        <v>238</v>
      </c>
      <c r="RAB1238" s="253" t="s">
        <v>25</v>
      </c>
      <c r="RAC1238" s="197">
        <v>7</v>
      </c>
      <c r="RAD1238" s="197">
        <v>2</v>
      </c>
      <c r="RAE1238" s="198" t="s">
        <v>236</v>
      </c>
      <c r="RAF1238" s="199">
        <v>0</v>
      </c>
      <c r="RAG1238" s="199"/>
      <c r="RAH1238" s="254">
        <f t="shared" si="317"/>
        <v>448.774</v>
      </c>
      <c r="RAI1238" s="236" t="s">
        <v>238</v>
      </c>
      <c r="RAJ1238" s="253" t="s">
        <v>25</v>
      </c>
      <c r="RAK1238" s="197">
        <v>7</v>
      </c>
      <c r="RAL1238" s="197">
        <v>2</v>
      </c>
      <c r="RAM1238" s="198" t="s">
        <v>236</v>
      </c>
      <c r="RAN1238" s="199">
        <v>0</v>
      </c>
      <c r="RAO1238" s="199"/>
      <c r="RAP1238" s="254">
        <f t="shared" si="317"/>
        <v>448.774</v>
      </c>
      <c r="RAQ1238" s="236" t="s">
        <v>238</v>
      </c>
      <c r="RAR1238" s="253" t="s">
        <v>25</v>
      </c>
      <c r="RAS1238" s="197">
        <v>7</v>
      </c>
      <c r="RAT1238" s="197">
        <v>2</v>
      </c>
      <c r="RAU1238" s="198" t="s">
        <v>236</v>
      </c>
      <c r="RAV1238" s="199">
        <v>0</v>
      </c>
      <c r="RAW1238" s="199"/>
      <c r="RAX1238" s="254">
        <f t="shared" si="317"/>
        <v>448.774</v>
      </c>
      <c r="RAY1238" s="236" t="s">
        <v>238</v>
      </c>
      <c r="RAZ1238" s="253" t="s">
        <v>25</v>
      </c>
      <c r="RBA1238" s="197">
        <v>7</v>
      </c>
      <c r="RBB1238" s="197">
        <v>2</v>
      </c>
      <c r="RBC1238" s="198" t="s">
        <v>236</v>
      </c>
      <c r="RBD1238" s="199">
        <v>0</v>
      </c>
      <c r="RBE1238" s="199"/>
      <c r="RBF1238" s="254">
        <f t="shared" si="317"/>
        <v>448.774</v>
      </c>
      <c r="RBG1238" s="236" t="s">
        <v>238</v>
      </c>
      <c r="RBH1238" s="253" t="s">
        <v>25</v>
      </c>
      <c r="RBI1238" s="197">
        <v>7</v>
      </c>
      <c r="RBJ1238" s="197">
        <v>2</v>
      </c>
      <c r="RBK1238" s="198" t="s">
        <v>236</v>
      </c>
      <c r="RBL1238" s="199">
        <v>0</v>
      </c>
      <c r="RBM1238" s="199"/>
      <c r="RBN1238" s="254">
        <f t="shared" si="317"/>
        <v>448.774</v>
      </c>
      <c r="RBO1238" s="236" t="s">
        <v>238</v>
      </c>
      <c r="RBP1238" s="253" t="s">
        <v>25</v>
      </c>
      <c r="RBQ1238" s="197">
        <v>7</v>
      </c>
      <c r="RBR1238" s="197">
        <v>2</v>
      </c>
      <c r="RBS1238" s="198" t="s">
        <v>236</v>
      </c>
      <c r="RBT1238" s="199">
        <v>0</v>
      </c>
      <c r="RBU1238" s="199"/>
      <c r="RBV1238" s="254">
        <f t="shared" si="317"/>
        <v>448.774</v>
      </c>
      <c r="RBW1238" s="236" t="s">
        <v>238</v>
      </c>
      <c r="RBX1238" s="253" t="s">
        <v>25</v>
      </c>
      <c r="RBY1238" s="197">
        <v>7</v>
      </c>
      <c r="RBZ1238" s="197">
        <v>2</v>
      </c>
      <c r="RCA1238" s="198" t="s">
        <v>236</v>
      </c>
      <c r="RCB1238" s="199">
        <v>0</v>
      </c>
      <c r="RCC1238" s="199"/>
      <c r="RCD1238" s="254">
        <f t="shared" ref="RCD1238:REH1238" si="318">RCD1239</f>
        <v>448.774</v>
      </c>
      <c r="RCE1238" s="236" t="s">
        <v>238</v>
      </c>
      <c r="RCF1238" s="253" t="s">
        <v>25</v>
      </c>
      <c r="RCG1238" s="197">
        <v>7</v>
      </c>
      <c r="RCH1238" s="197">
        <v>2</v>
      </c>
      <c r="RCI1238" s="198" t="s">
        <v>236</v>
      </c>
      <c r="RCJ1238" s="199">
        <v>0</v>
      </c>
      <c r="RCK1238" s="199"/>
      <c r="RCL1238" s="254">
        <f t="shared" si="318"/>
        <v>448.774</v>
      </c>
      <c r="RCM1238" s="236" t="s">
        <v>238</v>
      </c>
      <c r="RCN1238" s="253" t="s">
        <v>25</v>
      </c>
      <c r="RCO1238" s="197">
        <v>7</v>
      </c>
      <c r="RCP1238" s="197">
        <v>2</v>
      </c>
      <c r="RCQ1238" s="198" t="s">
        <v>236</v>
      </c>
      <c r="RCR1238" s="199">
        <v>0</v>
      </c>
      <c r="RCS1238" s="199"/>
      <c r="RCT1238" s="254">
        <f t="shared" si="318"/>
        <v>448.774</v>
      </c>
      <c r="RCU1238" s="236" t="s">
        <v>238</v>
      </c>
      <c r="RCV1238" s="253" t="s">
        <v>25</v>
      </c>
      <c r="RCW1238" s="197">
        <v>7</v>
      </c>
      <c r="RCX1238" s="197">
        <v>2</v>
      </c>
      <c r="RCY1238" s="198" t="s">
        <v>236</v>
      </c>
      <c r="RCZ1238" s="199">
        <v>0</v>
      </c>
      <c r="RDA1238" s="199"/>
      <c r="RDB1238" s="254">
        <f t="shared" si="318"/>
        <v>448.774</v>
      </c>
      <c r="RDC1238" s="236" t="s">
        <v>238</v>
      </c>
      <c r="RDD1238" s="253" t="s">
        <v>25</v>
      </c>
      <c r="RDE1238" s="197">
        <v>7</v>
      </c>
      <c r="RDF1238" s="197">
        <v>2</v>
      </c>
      <c r="RDG1238" s="198" t="s">
        <v>236</v>
      </c>
      <c r="RDH1238" s="199">
        <v>0</v>
      </c>
      <c r="RDI1238" s="199"/>
      <c r="RDJ1238" s="254">
        <f t="shared" si="318"/>
        <v>448.774</v>
      </c>
      <c r="RDK1238" s="236" t="s">
        <v>238</v>
      </c>
      <c r="RDL1238" s="253" t="s">
        <v>25</v>
      </c>
      <c r="RDM1238" s="197">
        <v>7</v>
      </c>
      <c r="RDN1238" s="197">
        <v>2</v>
      </c>
      <c r="RDO1238" s="198" t="s">
        <v>236</v>
      </c>
      <c r="RDP1238" s="199">
        <v>0</v>
      </c>
      <c r="RDQ1238" s="199"/>
      <c r="RDR1238" s="254">
        <f t="shared" si="318"/>
        <v>448.774</v>
      </c>
      <c r="RDS1238" s="236" t="s">
        <v>238</v>
      </c>
      <c r="RDT1238" s="253" t="s">
        <v>25</v>
      </c>
      <c r="RDU1238" s="197">
        <v>7</v>
      </c>
      <c r="RDV1238" s="197">
        <v>2</v>
      </c>
      <c r="RDW1238" s="198" t="s">
        <v>236</v>
      </c>
      <c r="RDX1238" s="199">
        <v>0</v>
      </c>
      <c r="RDY1238" s="199"/>
      <c r="RDZ1238" s="254">
        <f t="shared" si="318"/>
        <v>448.774</v>
      </c>
      <c r="REA1238" s="236" t="s">
        <v>238</v>
      </c>
      <c r="REB1238" s="253" t="s">
        <v>25</v>
      </c>
      <c r="REC1238" s="197">
        <v>7</v>
      </c>
      <c r="RED1238" s="197">
        <v>2</v>
      </c>
      <c r="REE1238" s="198" t="s">
        <v>236</v>
      </c>
      <c r="REF1238" s="199">
        <v>0</v>
      </c>
      <c r="REG1238" s="199"/>
      <c r="REH1238" s="254">
        <f t="shared" si="318"/>
        <v>448.774</v>
      </c>
      <c r="REI1238" s="236" t="s">
        <v>238</v>
      </c>
      <c r="REJ1238" s="253" t="s">
        <v>25</v>
      </c>
      <c r="REK1238" s="197">
        <v>7</v>
      </c>
      <c r="REL1238" s="197">
        <v>2</v>
      </c>
      <c r="REM1238" s="198" t="s">
        <v>236</v>
      </c>
      <c r="REN1238" s="199">
        <v>0</v>
      </c>
      <c r="REO1238" s="199"/>
      <c r="REP1238" s="254">
        <f t="shared" ref="REP1238:RGT1238" si="319">REP1239</f>
        <v>448.774</v>
      </c>
      <c r="REQ1238" s="236" t="s">
        <v>238</v>
      </c>
      <c r="RER1238" s="253" t="s">
        <v>25</v>
      </c>
      <c r="RES1238" s="197">
        <v>7</v>
      </c>
      <c r="RET1238" s="197">
        <v>2</v>
      </c>
      <c r="REU1238" s="198" t="s">
        <v>236</v>
      </c>
      <c r="REV1238" s="199">
        <v>0</v>
      </c>
      <c r="REW1238" s="199"/>
      <c r="REX1238" s="254">
        <f t="shared" si="319"/>
        <v>448.774</v>
      </c>
      <c r="REY1238" s="236" t="s">
        <v>238</v>
      </c>
      <c r="REZ1238" s="253" t="s">
        <v>25</v>
      </c>
      <c r="RFA1238" s="197">
        <v>7</v>
      </c>
      <c r="RFB1238" s="197">
        <v>2</v>
      </c>
      <c r="RFC1238" s="198" t="s">
        <v>236</v>
      </c>
      <c r="RFD1238" s="199">
        <v>0</v>
      </c>
      <c r="RFE1238" s="199"/>
      <c r="RFF1238" s="254">
        <f t="shared" si="319"/>
        <v>448.774</v>
      </c>
      <c r="RFG1238" s="236" t="s">
        <v>238</v>
      </c>
      <c r="RFH1238" s="253" t="s">
        <v>25</v>
      </c>
      <c r="RFI1238" s="197">
        <v>7</v>
      </c>
      <c r="RFJ1238" s="197">
        <v>2</v>
      </c>
      <c r="RFK1238" s="198" t="s">
        <v>236</v>
      </c>
      <c r="RFL1238" s="199">
        <v>0</v>
      </c>
      <c r="RFM1238" s="199"/>
      <c r="RFN1238" s="254">
        <f t="shared" si="319"/>
        <v>448.774</v>
      </c>
      <c r="RFO1238" s="236" t="s">
        <v>238</v>
      </c>
      <c r="RFP1238" s="253" t="s">
        <v>25</v>
      </c>
      <c r="RFQ1238" s="197">
        <v>7</v>
      </c>
      <c r="RFR1238" s="197">
        <v>2</v>
      </c>
      <c r="RFS1238" s="198" t="s">
        <v>236</v>
      </c>
      <c r="RFT1238" s="199">
        <v>0</v>
      </c>
      <c r="RFU1238" s="199"/>
      <c r="RFV1238" s="254">
        <f t="shared" si="319"/>
        <v>448.774</v>
      </c>
      <c r="RFW1238" s="236" t="s">
        <v>238</v>
      </c>
      <c r="RFX1238" s="253" t="s">
        <v>25</v>
      </c>
      <c r="RFY1238" s="197">
        <v>7</v>
      </c>
      <c r="RFZ1238" s="197">
        <v>2</v>
      </c>
      <c r="RGA1238" s="198" t="s">
        <v>236</v>
      </c>
      <c r="RGB1238" s="199">
        <v>0</v>
      </c>
      <c r="RGC1238" s="199"/>
      <c r="RGD1238" s="254">
        <f t="shared" si="319"/>
        <v>448.774</v>
      </c>
      <c r="RGE1238" s="236" t="s">
        <v>238</v>
      </c>
      <c r="RGF1238" s="253" t="s">
        <v>25</v>
      </c>
      <c r="RGG1238" s="197">
        <v>7</v>
      </c>
      <c r="RGH1238" s="197">
        <v>2</v>
      </c>
      <c r="RGI1238" s="198" t="s">
        <v>236</v>
      </c>
      <c r="RGJ1238" s="199">
        <v>0</v>
      </c>
      <c r="RGK1238" s="199"/>
      <c r="RGL1238" s="254">
        <f t="shared" si="319"/>
        <v>448.774</v>
      </c>
      <c r="RGM1238" s="236" t="s">
        <v>238</v>
      </c>
      <c r="RGN1238" s="253" t="s">
        <v>25</v>
      </c>
      <c r="RGO1238" s="197">
        <v>7</v>
      </c>
      <c r="RGP1238" s="197">
        <v>2</v>
      </c>
      <c r="RGQ1238" s="198" t="s">
        <v>236</v>
      </c>
      <c r="RGR1238" s="199">
        <v>0</v>
      </c>
      <c r="RGS1238" s="199"/>
      <c r="RGT1238" s="254">
        <f t="shared" si="319"/>
        <v>448.774</v>
      </c>
      <c r="RGU1238" s="236" t="s">
        <v>238</v>
      </c>
      <c r="RGV1238" s="253" t="s">
        <v>25</v>
      </c>
      <c r="RGW1238" s="197">
        <v>7</v>
      </c>
      <c r="RGX1238" s="197">
        <v>2</v>
      </c>
      <c r="RGY1238" s="198" t="s">
        <v>236</v>
      </c>
      <c r="RGZ1238" s="199">
        <v>0</v>
      </c>
      <c r="RHA1238" s="199"/>
      <c r="RHB1238" s="254">
        <f t="shared" ref="RHB1238:RJF1238" si="320">RHB1239</f>
        <v>448.774</v>
      </c>
      <c r="RHC1238" s="236" t="s">
        <v>238</v>
      </c>
      <c r="RHD1238" s="253" t="s">
        <v>25</v>
      </c>
      <c r="RHE1238" s="197">
        <v>7</v>
      </c>
      <c r="RHF1238" s="197">
        <v>2</v>
      </c>
      <c r="RHG1238" s="198" t="s">
        <v>236</v>
      </c>
      <c r="RHH1238" s="199">
        <v>0</v>
      </c>
      <c r="RHI1238" s="199"/>
      <c r="RHJ1238" s="254">
        <f t="shared" si="320"/>
        <v>448.774</v>
      </c>
      <c r="RHK1238" s="236" t="s">
        <v>238</v>
      </c>
      <c r="RHL1238" s="253" t="s">
        <v>25</v>
      </c>
      <c r="RHM1238" s="197">
        <v>7</v>
      </c>
      <c r="RHN1238" s="197">
        <v>2</v>
      </c>
      <c r="RHO1238" s="198" t="s">
        <v>236</v>
      </c>
      <c r="RHP1238" s="199">
        <v>0</v>
      </c>
      <c r="RHQ1238" s="199"/>
      <c r="RHR1238" s="254">
        <f t="shared" si="320"/>
        <v>448.774</v>
      </c>
      <c r="RHS1238" s="236" t="s">
        <v>238</v>
      </c>
      <c r="RHT1238" s="253" t="s">
        <v>25</v>
      </c>
      <c r="RHU1238" s="197">
        <v>7</v>
      </c>
      <c r="RHV1238" s="197">
        <v>2</v>
      </c>
      <c r="RHW1238" s="198" t="s">
        <v>236</v>
      </c>
      <c r="RHX1238" s="199">
        <v>0</v>
      </c>
      <c r="RHY1238" s="199"/>
      <c r="RHZ1238" s="254">
        <f t="shared" si="320"/>
        <v>448.774</v>
      </c>
      <c r="RIA1238" s="236" t="s">
        <v>238</v>
      </c>
      <c r="RIB1238" s="253" t="s">
        <v>25</v>
      </c>
      <c r="RIC1238" s="197">
        <v>7</v>
      </c>
      <c r="RID1238" s="197">
        <v>2</v>
      </c>
      <c r="RIE1238" s="198" t="s">
        <v>236</v>
      </c>
      <c r="RIF1238" s="199">
        <v>0</v>
      </c>
      <c r="RIG1238" s="199"/>
      <c r="RIH1238" s="254">
        <f t="shared" si="320"/>
        <v>448.774</v>
      </c>
      <c r="RII1238" s="236" t="s">
        <v>238</v>
      </c>
      <c r="RIJ1238" s="253" t="s">
        <v>25</v>
      </c>
      <c r="RIK1238" s="197">
        <v>7</v>
      </c>
      <c r="RIL1238" s="197">
        <v>2</v>
      </c>
      <c r="RIM1238" s="198" t="s">
        <v>236</v>
      </c>
      <c r="RIN1238" s="199">
        <v>0</v>
      </c>
      <c r="RIO1238" s="199"/>
      <c r="RIP1238" s="254">
        <f t="shared" si="320"/>
        <v>448.774</v>
      </c>
      <c r="RIQ1238" s="236" t="s">
        <v>238</v>
      </c>
      <c r="RIR1238" s="253" t="s">
        <v>25</v>
      </c>
      <c r="RIS1238" s="197">
        <v>7</v>
      </c>
      <c r="RIT1238" s="197">
        <v>2</v>
      </c>
      <c r="RIU1238" s="198" t="s">
        <v>236</v>
      </c>
      <c r="RIV1238" s="199">
        <v>0</v>
      </c>
      <c r="RIW1238" s="199"/>
      <c r="RIX1238" s="254">
        <f t="shared" si="320"/>
        <v>448.774</v>
      </c>
      <c r="RIY1238" s="236" t="s">
        <v>238</v>
      </c>
      <c r="RIZ1238" s="253" t="s">
        <v>25</v>
      </c>
      <c r="RJA1238" s="197">
        <v>7</v>
      </c>
      <c r="RJB1238" s="197">
        <v>2</v>
      </c>
      <c r="RJC1238" s="198" t="s">
        <v>236</v>
      </c>
      <c r="RJD1238" s="199">
        <v>0</v>
      </c>
      <c r="RJE1238" s="199"/>
      <c r="RJF1238" s="254">
        <f t="shared" si="320"/>
        <v>448.774</v>
      </c>
      <c r="RJG1238" s="236" t="s">
        <v>238</v>
      </c>
      <c r="RJH1238" s="253" t="s">
        <v>25</v>
      </c>
      <c r="RJI1238" s="197">
        <v>7</v>
      </c>
      <c r="RJJ1238" s="197">
        <v>2</v>
      </c>
      <c r="RJK1238" s="198" t="s">
        <v>236</v>
      </c>
      <c r="RJL1238" s="199">
        <v>0</v>
      </c>
      <c r="RJM1238" s="199"/>
      <c r="RJN1238" s="254">
        <f t="shared" ref="RJN1238:RLR1238" si="321">RJN1239</f>
        <v>448.774</v>
      </c>
      <c r="RJO1238" s="236" t="s">
        <v>238</v>
      </c>
      <c r="RJP1238" s="253" t="s">
        <v>25</v>
      </c>
      <c r="RJQ1238" s="197">
        <v>7</v>
      </c>
      <c r="RJR1238" s="197">
        <v>2</v>
      </c>
      <c r="RJS1238" s="198" t="s">
        <v>236</v>
      </c>
      <c r="RJT1238" s="199">
        <v>0</v>
      </c>
      <c r="RJU1238" s="199"/>
      <c r="RJV1238" s="254">
        <f t="shared" si="321"/>
        <v>448.774</v>
      </c>
      <c r="RJW1238" s="236" t="s">
        <v>238</v>
      </c>
      <c r="RJX1238" s="253" t="s">
        <v>25</v>
      </c>
      <c r="RJY1238" s="197">
        <v>7</v>
      </c>
      <c r="RJZ1238" s="197">
        <v>2</v>
      </c>
      <c r="RKA1238" s="198" t="s">
        <v>236</v>
      </c>
      <c r="RKB1238" s="199">
        <v>0</v>
      </c>
      <c r="RKC1238" s="199"/>
      <c r="RKD1238" s="254">
        <f t="shared" si="321"/>
        <v>448.774</v>
      </c>
      <c r="RKE1238" s="236" t="s">
        <v>238</v>
      </c>
      <c r="RKF1238" s="253" t="s">
        <v>25</v>
      </c>
      <c r="RKG1238" s="197">
        <v>7</v>
      </c>
      <c r="RKH1238" s="197">
        <v>2</v>
      </c>
      <c r="RKI1238" s="198" t="s">
        <v>236</v>
      </c>
      <c r="RKJ1238" s="199">
        <v>0</v>
      </c>
      <c r="RKK1238" s="199"/>
      <c r="RKL1238" s="254">
        <f t="shared" si="321"/>
        <v>448.774</v>
      </c>
      <c r="RKM1238" s="236" t="s">
        <v>238</v>
      </c>
      <c r="RKN1238" s="253" t="s">
        <v>25</v>
      </c>
      <c r="RKO1238" s="197">
        <v>7</v>
      </c>
      <c r="RKP1238" s="197">
        <v>2</v>
      </c>
      <c r="RKQ1238" s="198" t="s">
        <v>236</v>
      </c>
      <c r="RKR1238" s="199">
        <v>0</v>
      </c>
      <c r="RKS1238" s="199"/>
      <c r="RKT1238" s="254">
        <f t="shared" si="321"/>
        <v>448.774</v>
      </c>
      <c r="RKU1238" s="236" t="s">
        <v>238</v>
      </c>
      <c r="RKV1238" s="253" t="s">
        <v>25</v>
      </c>
      <c r="RKW1238" s="197">
        <v>7</v>
      </c>
      <c r="RKX1238" s="197">
        <v>2</v>
      </c>
      <c r="RKY1238" s="198" t="s">
        <v>236</v>
      </c>
      <c r="RKZ1238" s="199">
        <v>0</v>
      </c>
      <c r="RLA1238" s="199"/>
      <c r="RLB1238" s="254">
        <f t="shared" si="321"/>
        <v>448.774</v>
      </c>
      <c r="RLC1238" s="236" t="s">
        <v>238</v>
      </c>
      <c r="RLD1238" s="253" t="s">
        <v>25</v>
      </c>
      <c r="RLE1238" s="197">
        <v>7</v>
      </c>
      <c r="RLF1238" s="197">
        <v>2</v>
      </c>
      <c r="RLG1238" s="198" t="s">
        <v>236</v>
      </c>
      <c r="RLH1238" s="199">
        <v>0</v>
      </c>
      <c r="RLI1238" s="199"/>
      <c r="RLJ1238" s="254">
        <f t="shared" si="321"/>
        <v>448.774</v>
      </c>
      <c r="RLK1238" s="236" t="s">
        <v>238</v>
      </c>
      <c r="RLL1238" s="253" t="s">
        <v>25</v>
      </c>
      <c r="RLM1238" s="197">
        <v>7</v>
      </c>
      <c r="RLN1238" s="197">
        <v>2</v>
      </c>
      <c r="RLO1238" s="198" t="s">
        <v>236</v>
      </c>
      <c r="RLP1238" s="199">
        <v>0</v>
      </c>
      <c r="RLQ1238" s="199"/>
      <c r="RLR1238" s="254">
        <f t="shared" si="321"/>
        <v>448.774</v>
      </c>
      <c r="RLS1238" s="236" t="s">
        <v>238</v>
      </c>
      <c r="RLT1238" s="253" t="s">
        <v>25</v>
      </c>
      <c r="RLU1238" s="197">
        <v>7</v>
      </c>
      <c r="RLV1238" s="197">
        <v>2</v>
      </c>
      <c r="RLW1238" s="198" t="s">
        <v>236</v>
      </c>
      <c r="RLX1238" s="199">
        <v>0</v>
      </c>
      <c r="RLY1238" s="199"/>
      <c r="RLZ1238" s="254">
        <f t="shared" ref="RLZ1238:ROD1238" si="322">RLZ1239</f>
        <v>448.774</v>
      </c>
      <c r="RMA1238" s="236" t="s">
        <v>238</v>
      </c>
      <c r="RMB1238" s="253" t="s">
        <v>25</v>
      </c>
      <c r="RMC1238" s="197">
        <v>7</v>
      </c>
      <c r="RMD1238" s="197">
        <v>2</v>
      </c>
      <c r="RME1238" s="198" t="s">
        <v>236</v>
      </c>
      <c r="RMF1238" s="199">
        <v>0</v>
      </c>
      <c r="RMG1238" s="199"/>
      <c r="RMH1238" s="254">
        <f t="shared" si="322"/>
        <v>448.774</v>
      </c>
      <c r="RMI1238" s="236" t="s">
        <v>238</v>
      </c>
      <c r="RMJ1238" s="253" t="s">
        <v>25</v>
      </c>
      <c r="RMK1238" s="197">
        <v>7</v>
      </c>
      <c r="RML1238" s="197">
        <v>2</v>
      </c>
      <c r="RMM1238" s="198" t="s">
        <v>236</v>
      </c>
      <c r="RMN1238" s="199">
        <v>0</v>
      </c>
      <c r="RMO1238" s="199"/>
      <c r="RMP1238" s="254">
        <f t="shared" si="322"/>
        <v>448.774</v>
      </c>
      <c r="RMQ1238" s="236" t="s">
        <v>238</v>
      </c>
      <c r="RMR1238" s="253" t="s">
        <v>25</v>
      </c>
      <c r="RMS1238" s="197">
        <v>7</v>
      </c>
      <c r="RMT1238" s="197">
        <v>2</v>
      </c>
      <c r="RMU1238" s="198" t="s">
        <v>236</v>
      </c>
      <c r="RMV1238" s="199">
        <v>0</v>
      </c>
      <c r="RMW1238" s="199"/>
      <c r="RMX1238" s="254">
        <f t="shared" si="322"/>
        <v>448.774</v>
      </c>
      <c r="RMY1238" s="236" t="s">
        <v>238</v>
      </c>
      <c r="RMZ1238" s="253" t="s">
        <v>25</v>
      </c>
      <c r="RNA1238" s="197">
        <v>7</v>
      </c>
      <c r="RNB1238" s="197">
        <v>2</v>
      </c>
      <c r="RNC1238" s="198" t="s">
        <v>236</v>
      </c>
      <c r="RND1238" s="199">
        <v>0</v>
      </c>
      <c r="RNE1238" s="199"/>
      <c r="RNF1238" s="254">
        <f t="shared" si="322"/>
        <v>448.774</v>
      </c>
      <c r="RNG1238" s="236" t="s">
        <v>238</v>
      </c>
      <c r="RNH1238" s="253" t="s">
        <v>25</v>
      </c>
      <c r="RNI1238" s="197">
        <v>7</v>
      </c>
      <c r="RNJ1238" s="197">
        <v>2</v>
      </c>
      <c r="RNK1238" s="198" t="s">
        <v>236</v>
      </c>
      <c r="RNL1238" s="199">
        <v>0</v>
      </c>
      <c r="RNM1238" s="199"/>
      <c r="RNN1238" s="254">
        <f t="shared" si="322"/>
        <v>448.774</v>
      </c>
      <c r="RNO1238" s="236" t="s">
        <v>238</v>
      </c>
      <c r="RNP1238" s="253" t="s">
        <v>25</v>
      </c>
      <c r="RNQ1238" s="197">
        <v>7</v>
      </c>
      <c r="RNR1238" s="197">
        <v>2</v>
      </c>
      <c r="RNS1238" s="198" t="s">
        <v>236</v>
      </c>
      <c r="RNT1238" s="199">
        <v>0</v>
      </c>
      <c r="RNU1238" s="199"/>
      <c r="RNV1238" s="254">
        <f t="shared" si="322"/>
        <v>448.774</v>
      </c>
      <c r="RNW1238" s="236" t="s">
        <v>238</v>
      </c>
      <c r="RNX1238" s="253" t="s">
        <v>25</v>
      </c>
      <c r="RNY1238" s="197">
        <v>7</v>
      </c>
      <c r="RNZ1238" s="197">
        <v>2</v>
      </c>
      <c r="ROA1238" s="198" t="s">
        <v>236</v>
      </c>
      <c r="ROB1238" s="199">
        <v>0</v>
      </c>
      <c r="ROC1238" s="199"/>
      <c r="ROD1238" s="254">
        <f t="shared" si="322"/>
        <v>448.774</v>
      </c>
      <c r="ROE1238" s="236" t="s">
        <v>238</v>
      </c>
      <c r="ROF1238" s="253" t="s">
        <v>25</v>
      </c>
      <c r="ROG1238" s="197">
        <v>7</v>
      </c>
      <c r="ROH1238" s="197">
        <v>2</v>
      </c>
      <c r="ROI1238" s="198" t="s">
        <v>236</v>
      </c>
      <c r="ROJ1238" s="199">
        <v>0</v>
      </c>
      <c r="ROK1238" s="199"/>
      <c r="ROL1238" s="254">
        <f t="shared" ref="ROL1238:RQP1238" si="323">ROL1239</f>
        <v>448.774</v>
      </c>
      <c r="ROM1238" s="236" t="s">
        <v>238</v>
      </c>
      <c r="RON1238" s="253" t="s">
        <v>25</v>
      </c>
      <c r="ROO1238" s="197">
        <v>7</v>
      </c>
      <c r="ROP1238" s="197">
        <v>2</v>
      </c>
      <c r="ROQ1238" s="198" t="s">
        <v>236</v>
      </c>
      <c r="ROR1238" s="199">
        <v>0</v>
      </c>
      <c r="ROS1238" s="199"/>
      <c r="ROT1238" s="254">
        <f t="shared" si="323"/>
        <v>448.774</v>
      </c>
      <c r="ROU1238" s="236" t="s">
        <v>238</v>
      </c>
      <c r="ROV1238" s="253" t="s">
        <v>25</v>
      </c>
      <c r="ROW1238" s="197">
        <v>7</v>
      </c>
      <c r="ROX1238" s="197">
        <v>2</v>
      </c>
      <c r="ROY1238" s="198" t="s">
        <v>236</v>
      </c>
      <c r="ROZ1238" s="199">
        <v>0</v>
      </c>
      <c r="RPA1238" s="199"/>
      <c r="RPB1238" s="254">
        <f t="shared" si="323"/>
        <v>448.774</v>
      </c>
      <c r="RPC1238" s="236" t="s">
        <v>238</v>
      </c>
      <c r="RPD1238" s="253" t="s">
        <v>25</v>
      </c>
      <c r="RPE1238" s="197">
        <v>7</v>
      </c>
      <c r="RPF1238" s="197">
        <v>2</v>
      </c>
      <c r="RPG1238" s="198" t="s">
        <v>236</v>
      </c>
      <c r="RPH1238" s="199">
        <v>0</v>
      </c>
      <c r="RPI1238" s="199"/>
      <c r="RPJ1238" s="254">
        <f t="shared" si="323"/>
        <v>448.774</v>
      </c>
      <c r="RPK1238" s="236" t="s">
        <v>238</v>
      </c>
      <c r="RPL1238" s="253" t="s">
        <v>25</v>
      </c>
      <c r="RPM1238" s="197">
        <v>7</v>
      </c>
      <c r="RPN1238" s="197">
        <v>2</v>
      </c>
      <c r="RPO1238" s="198" t="s">
        <v>236</v>
      </c>
      <c r="RPP1238" s="199">
        <v>0</v>
      </c>
      <c r="RPQ1238" s="199"/>
      <c r="RPR1238" s="254">
        <f t="shared" si="323"/>
        <v>448.774</v>
      </c>
      <c r="RPS1238" s="236" t="s">
        <v>238</v>
      </c>
      <c r="RPT1238" s="253" t="s">
        <v>25</v>
      </c>
      <c r="RPU1238" s="197">
        <v>7</v>
      </c>
      <c r="RPV1238" s="197">
        <v>2</v>
      </c>
      <c r="RPW1238" s="198" t="s">
        <v>236</v>
      </c>
      <c r="RPX1238" s="199">
        <v>0</v>
      </c>
      <c r="RPY1238" s="199"/>
      <c r="RPZ1238" s="254">
        <f t="shared" si="323"/>
        <v>448.774</v>
      </c>
      <c r="RQA1238" s="236" t="s">
        <v>238</v>
      </c>
      <c r="RQB1238" s="253" t="s">
        <v>25</v>
      </c>
      <c r="RQC1238" s="197">
        <v>7</v>
      </c>
      <c r="RQD1238" s="197">
        <v>2</v>
      </c>
      <c r="RQE1238" s="198" t="s">
        <v>236</v>
      </c>
      <c r="RQF1238" s="199">
        <v>0</v>
      </c>
      <c r="RQG1238" s="199"/>
      <c r="RQH1238" s="254">
        <f t="shared" si="323"/>
        <v>448.774</v>
      </c>
      <c r="RQI1238" s="236" t="s">
        <v>238</v>
      </c>
      <c r="RQJ1238" s="253" t="s">
        <v>25</v>
      </c>
      <c r="RQK1238" s="197">
        <v>7</v>
      </c>
      <c r="RQL1238" s="197">
        <v>2</v>
      </c>
      <c r="RQM1238" s="198" t="s">
        <v>236</v>
      </c>
      <c r="RQN1238" s="199">
        <v>0</v>
      </c>
      <c r="RQO1238" s="199"/>
      <c r="RQP1238" s="254">
        <f t="shared" si="323"/>
        <v>448.774</v>
      </c>
      <c r="RQQ1238" s="236" t="s">
        <v>238</v>
      </c>
      <c r="RQR1238" s="253" t="s">
        <v>25</v>
      </c>
      <c r="RQS1238" s="197">
        <v>7</v>
      </c>
      <c r="RQT1238" s="197">
        <v>2</v>
      </c>
      <c r="RQU1238" s="198" t="s">
        <v>236</v>
      </c>
      <c r="RQV1238" s="199">
        <v>0</v>
      </c>
      <c r="RQW1238" s="199"/>
      <c r="RQX1238" s="254">
        <f t="shared" ref="RQX1238:RTB1238" si="324">RQX1239</f>
        <v>448.774</v>
      </c>
      <c r="RQY1238" s="236" t="s">
        <v>238</v>
      </c>
      <c r="RQZ1238" s="253" t="s">
        <v>25</v>
      </c>
      <c r="RRA1238" s="197">
        <v>7</v>
      </c>
      <c r="RRB1238" s="197">
        <v>2</v>
      </c>
      <c r="RRC1238" s="198" t="s">
        <v>236</v>
      </c>
      <c r="RRD1238" s="199">
        <v>0</v>
      </c>
      <c r="RRE1238" s="199"/>
      <c r="RRF1238" s="254">
        <f t="shared" si="324"/>
        <v>448.774</v>
      </c>
      <c r="RRG1238" s="236" t="s">
        <v>238</v>
      </c>
      <c r="RRH1238" s="253" t="s">
        <v>25</v>
      </c>
      <c r="RRI1238" s="197">
        <v>7</v>
      </c>
      <c r="RRJ1238" s="197">
        <v>2</v>
      </c>
      <c r="RRK1238" s="198" t="s">
        <v>236</v>
      </c>
      <c r="RRL1238" s="199">
        <v>0</v>
      </c>
      <c r="RRM1238" s="199"/>
      <c r="RRN1238" s="254">
        <f t="shared" si="324"/>
        <v>448.774</v>
      </c>
      <c r="RRO1238" s="236" t="s">
        <v>238</v>
      </c>
      <c r="RRP1238" s="253" t="s">
        <v>25</v>
      </c>
      <c r="RRQ1238" s="197">
        <v>7</v>
      </c>
      <c r="RRR1238" s="197">
        <v>2</v>
      </c>
      <c r="RRS1238" s="198" t="s">
        <v>236</v>
      </c>
      <c r="RRT1238" s="199">
        <v>0</v>
      </c>
      <c r="RRU1238" s="199"/>
      <c r="RRV1238" s="254">
        <f t="shared" si="324"/>
        <v>448.774</v>
      </c>
      <c r="RRW1238" s="236" t="s">
        <v>238</v>
      </c>
      <c r="RRX1238" s="253" t="s">
        <v>25</v>
      </c>
      <c r="RRY1238" s="197">
        <v>7</v>
      </c>
      <c r="RRZ1238" s="197">
        <v>2</v>
      </c>
      <c r="RSA1238" s="198" t="s">
        <v>236</v>
      </c>
      <c r="RSB1238" s="199">
        <v>0</v>
      </c>
      <c r="RSC1238" s="199"/>
      <c r="RSD1238" s="254">
        <f t="shared" si="324"/>
        <v>448.774</v>
      </c>
      <c r="RSE1238" s="236" t="s">
        <v>238</v>
      </c>
      <c r="RSF1238" s="253" t="s">
        <v>25</v>
      </c>
      <c r="RSG1238" s="197">
        <v>7</v>
      </c>
      <c r="RSH1238" s="197">
        <v>2</v>
      </c>
      <c r="RSI1238" s="198" t="s">
        <v>236</v>
      </c>
      <c r="RSJ1238" s="199">
        <v>0</v>
      </c>
      <c r="RSK1238" s="199"/>
      <c r="RSL1238" s="254">
        <f t="shared" si="324"/>
        <v>448.774</v>
      </c>
      <c r="RSM1238" s="236" t="s">
        <v>238</v>
      </c>
      <c r="RSN1238" s="253" t="s">
        <v>25</v>
      </c>
      <c r="RSO1238" s="197">
        <v>7</v>
      </c>
      <c r="RSP1238" s="197">
        <v>2</v>
      </c>
      <c r="RSQ1238" s="198" t="s">
        <v>236</v>
      </c>
      <c r="RSR1238" s="199">
        <v>0</v>
      </c>
      <c r="RSS1238" s="199"/>
      <c r="RST1238" s="254">
        <f t="shared" si="324"/>
        <v>448.774</v>
      </c>
      <c r="RSU1238" s="236" t="s">
        <v>238</v>
      </c>
      <c r="RSV1238" s="253" t="s">
        <v>25</v>
      </c>
      <c r="RSW1238" s="197">
        <v>7</v>
      </c>
      <c r="RSX1238" s="197">
        <v>2</v>
      </c>
      <c r="RSY1238" s="198" t="s">
        <v>236</v>
      </c>
      <c r="RSZ1238" s="199">
        <v>0</v>
      </c>
      <c r="RTA1238" s="199"/>
      <c r="RTB1238" s="254">
        <f t="shared" si="324"/>
        <v>448.774</v>
      </c>
      <c r="RTC1238" s="236" t="s">
        <v>238</v>
      </c>
      <c r="RTD1238" s="253" t="s">
        <v>25</v>
      </c>
      <c r="RTE1238" s="197">
        <v>7</v>
      </c>
      <c r="RTF1238" s="197">
        <v>2</v>
      </c>
      <c r="RTG1238" s="198" t="s">
        <v>236</v>
      </c>
      <c r="RTH1238" s="199">
        <v>0</v>
      </c>
      <c r="RTI1238" s="199"/>
      <c r="RTJ1238" s="254">
        <f t="shared" ref="RTJ1238:RVN1238" si="325">RTJ1239</f>
        <v>448.774</v>
      </c>
      <c r="RTK1238" s="236" t="s">
        <v>238</v>
      </c>
      <c r="RTL1238" s="253" t="s">
        <v>25</v>
      </c>
      <c r="RTM1238" s="197">
        <v>7</v>
      </c>
      <c r="RTN1238" s="197">
        <v>2</v>
      </c>
      <c r="RTO1238" s="198" t="s">
        <v>236</v>
      </c>
      <c r="RTP1238" s="199">
        <v>0</v>
      </c>
      <c r="RTQ1238" s="199"/>
      <c r="RTR1238" s="254">
        <f t="shared" si="325"/>
        <v>448.774</v>
      </c>
      <c r="RTS1238" s="236" t="s">
        <v>238</v>
      </c>
      <c r="RTT1238" s="253" t="s">
        <v>25</v>
      </c>
      <c r="RTU1238" s="197">
        <v>7</v>
      </c>
      <c r="RTV1238" s="197">
        <v>2</v>
      </c>
      <c r="RTW1238" s="198" t="s">
        <v>236</v>
      </c>
      <c r="RTX1238" s="199">
        <v>0</v>
      </c>
      <c r="RTY1238" s="199"/>
      <c r="RTZ1238" s="254">
        <f t="shared" si="325"/>
        <v>448.774</v>
      </c>
      <c r="RUA1238" s="236" t="s">
        <v>238</v>
      </c>
      <c r="RUB1238" s="253" t="s">
        <v>25</v>
      </c>
      <c r="RUC1238" s="197">
        <v>7</v>
      </c>
      <c r="RUD1238" s="197">
        <v>2</v>
      </c>
      <c r="RUE1238" s="198" t="s">
        <v>236</v>
      </c>
      <c r="RUF1238" s="199">
        <v>0</v>
      </c>
      <c r="RUG1238" s="199"/>
      <c r="RUH1238" s="254">
        <f t="shared" si="325"/>
        <v>448.774</v>
      </c>
      <c r="RUI1238" s="236" t="s">
        <v>238</v>
      </c>
      <c r="RUJ1238" s="253" t="s">
        <v>25</v>
      </c>
      <c r="RUK1238" s="197">
        <v>7</v>
      </c>
      <c r="RUL1238" s="197">
        <v>2</v>
      </c>
      <c r="RUM1238" s="198" t="s">
        <v>236</v>
      </c>
      <c r="RUN1238" s="199">
        <v>0</v>
      </c>
      <c r="RUO1238" s="199"/>
      <c r="RUP1238" s="254">
        <f t="shared" si="325"/>
        <v>448.774</v>
      </c>
      <c r="RUQ1238" s="236" t="s">
        <v>238</v>
      </c>
      <c r="RUR1238" s="253" t="s">
        <v>25</v>
      </c>
      <c r="RUS1238" s="197">
        <v>7</v>
      </c>
      <c r="RUT1238" s="197">
        <v>2</v>
      </c>
      <c r="RUU1238" s="198" t="s">
        <v>236</v>
      </c>
      <c r="RUV1238" s="199">
        <v>0</v>
      </c>
      <c r="RUW1238" s="199"/>
      <c r="RUX1238" s="254">
        <f t="shared" si="325"/>
        <v>448.774</v>
      </c>
      <c r="RUY1238" s="236" t="s">
        <v>238</v>
      </c>
      <c r="RUZ1238" s="253" t="s">
        <v>25</v>
      </c>
      <c r="RVA1238" s="197">
        <v>7</v>
      </c>
      <c r="RVB1238" s="197">
        <v>2</v>
      </c>
      <c r="RVC1238" s="198" t="s">
        <v>236</v>
      </c>
      <c r="RVD1238" s="199">
        <v>0</v>
      </c>
      <c r="RVE1238" s="199"/>
      <c r="RVF1238" s="254">
        <f t="shared" si="325"/>
        <v>448.774</v>
      </c>
      <c r="RVG1238" s="236" t="s">
        <v>238</v>
      </c>
      <c r="RVH1238" s="253" t="s">
        <v>25</v>
      </c>
      <c r="RVI1238" s="197">
        <v>7</v>
      </c>
      <c r="RVJ1238" s="197">
        <v>2</v>
      </c>
      <c r="RVK1238" s="198" t="s">
        <v>236</v>
      </c>
      <c r="RVL1238" s="199">
        <v>0</v>
      </c>
      <c r="RVM1238" s="199"/>
      <c r="RVN1238" s="254">
        <f t="shared" si="325"/>
        <v>448.774</v>
      </c>
      <c r="RVO1238" s="236" t="s">
        <v>238</v>
      </c>
      <c r="RVP1238" s="253" t="s">
        <v>25</v>
      </c>
      <c r="RVQ1238" s="197">
        <v>7</v>
      </c>
      <c r="RVR1238" s="197">
        <v>2</v>
      </c>
      <c r="RVS1238" s="198" t="s">
        <v>236</v>
      </c>
      <c r="RVT1238" s="199">
        <v>0</v>
      </c>
      <c r="RVU1238" s="199"/>
      <c r="RVV1238" s="254">
        <f t="shared" ref="RVV1238:RXZ1238" si="326">RVV1239</f>
        <v>448.774</v>
      </c>
      <c r="RVW1238" s="236" t="s">
        <v>238</v>
      </c>
      <c r="RVX1238" s="253" t="s">
        <v>25</v>
      </c>
      <c r="RVY1238" s="197">
        <v>7</v>
      </c>
      <c r="RVZ1238" s="197">
        <v>2</v>
      </c>
      <c r="RWA1238" s="198" t="s">
        <v>236</v>
      </c>
      <c r="RWB1238" s="199">
        <v>0</v>
      </c>
      <c r="RWC1238" s="199"/>
      <c r="RWD1238" s="254">
        <f t="shared" si="326"/>
        <v>448.774</v>
      </c>
      <c r="RWE1238" s="236" t="s">
        <v>238</v>
      </c>
      <c r="RWF1238" s="253" t="s">
        <v>25</v>
      </c>
      <c r="RWG1238" s="197">
        <v>7</v>
      </c>
      <c r="RWH1238" s="197">
        <v>2</v>
      </c>
      <c r="RWI1238" s="198" t="s">
        <v>236</v>
      </c>
      <c r="RWJ1238" s="199">
        <v>0</v>
      </c>
      <c r="RWK1238" s="199"/>
      <c r="RWL1238" s="254">
        <f t="shared" si="326"/>
        <v>448.774</v>
      </c>
      <c r="RWM1238" s="236" t="s">
        <v>238</v>
      </c>
      <c r="RWN1238" s="253" t="s">
        <v>25</v>
      </c>
      <c r="RWO1238" s="197">
        <v>7</v>
      </c>
      <c r="RWP1238" s="197">
        <v>2</v>
      </c>
      <c r="RWQ1238" s="198" t="s">
        <v>236</v>
      </c>
      <c r="RWR1238" s="199">
        <v>0</v>
      </c>
      <c r="RWS1238" s="199"/>
      <c r="RWT1238" s="254">
        <f t="shared" si="326"/>
        <v>448.774</v>
      </c>
      <c r="RWU1238" s="236" t="s">
        <v>238</v>
      </c>
      <c r="RWV1238" s="253" t="s">
        <v>25</v>
      </c>
      <c r="RWW1238" s="197">
        <v>7</v>
      </c>
      <c r="RWX1238" s="197">
        <v>2</v>
      </c>
      <c r="RWY1238" s="198" t="s">
        <v>236</v>
      </c>
      <c r="RWZ1238" s="199">
        <v>0</v>
      </c>
      <c r="RXA1238" s="199"/>
      <c r="RXB1238" s="254">
        <f t="shared" si="326"/>
        <v>448.774</v>
      </c>
      <c r="RXC1238" s="236" t="s">
        <v>238</v>
      </c>
      <c r="RXD1238" s="253" t="s">
        <v>25</v>
      </c>
      <c r="RXE1238" s="197">
        <v>7</v>
      </c>
      <c r="RXF1238" s="197">
        <v>2</v>
      </c>
      <c r="RXG1238" s="198" t="s">
        <v>236</v>
      </c>
      <c r="RXH1238" s="199">
        <v>0</v>
      </c>
      <c r="RXI1238" s="199"/>
      <c r="RXJ1238" s="254">
        <f t="shared" si="326"/>
        <v>448.774</v>
      </c>
      <c r="RXK1238" s="236" t="s">
        <v>238</v>
      </c>
      <c r="RXL1238" s="253" t="s">
        <v>25</v>
      </c>
      <c r="RXM1238" s="197">
        <v>7</v>
      </c>
      <c r="RXN1238" s="197">
        <v>2</v>
      </c>
      <c r="RXO1238" s="198" t="s">
        <v>236</v>
      </c>
      <c r="RXP1238" s="199">
        <v>0</v>
      </c>
      <c r="RXQ1238" s="199"/>
      <c r="RXR1238" s="254">
        <f t="shared" si="326"/>
        <v>448.774</v>
      </c>
      <c r="RXS1238" s="236" t="s">
        <v>238</v>
      </c>
      <c r="RXT1238" s="253" t="s">
        <v>25</v>
      </c>
      <c r="RXU1238" s="197">
        <v>7</v>
      </c>
      <c r="RXV1238" s="197">
        <v>2</v>
      </c>
      <c r="RXW1238" s="198" t="s">
        <v>236</v>
      </c>
      <c r="RXX1238" s="199">
        <v>0</v>
      </c>
      <c r="RXY1238" s="199"/>
      <c r="RXZ1238" s="254">
        <f t="shared" si="326"/>
        <v>448.774</v>
      </c>
      <c r="RYA1238" s="236" t="s">
        <v>238</v>
      </c>
      <c r="RYB1238" s="253" t="s">
        <v>25</v>
      </c>
      <c r="RYC1238" s="197">
        <v>7</v>
      </c>
      <c r="RYD1238" s="197">
        <v>2</v>
      </c>
      <c r="RYE1238" s="198" t="s">
        <v>236</v>
      </c>
      <c r="RYF1238" s="199">
        <v>0</v>
      </c>
      <c r="RYG1238" s="199"/>
      <c r="RYH1238" s="254">
        <f t="shared" ref="RYH1238:SAL1238" si="327">RYH1239</f>
        <v>448.774</v>
      </c>
      <c r="RYI1238" s="236" t="s">
        <v>238</v>
      </c>
      <c r="RYJ1238" s="253" t="s">
        <v>25</v>
      </c>
      <c r="RYK1238" s="197">
        <v>7</v>
      </c>
      <c r="RYL1238" s="197">
        <v>2</v>
      </c>
      <c r="RYM1238" s="198" t="s">
        <v>236</v>
      </c>
      <c r="RYN1238" s="199">
        <v>0</v>
      </c>
      <c r="RYO1238" s="199"/>
      <c r="RYP1238" s="254">
        <f t="shared" si="327"/>
        <v>448.774</v>
      </c>
      <c r="RYQ1238" s="236" t="s">
        <v>238</v>
      </c>
      <c r="RYR1238" s="253" t="s">
        <v>25</v>
      </c>
      <c r="RYS1238" s="197">
        <v>7</v>
      </c>
      <c r="RYT1238" s="197">
        <v>2</v>
      </c>
      <c r="RYU1238" s="198" t="s">
        <v>236</v>
      </c>
      <c r="RYV1238" s="199">
        <v>0</v>
      </c>
      <c r="RYW1238" s="199"/>
      <c r="RYX1238" s="254">
        <f t="shared" si="327"/>
        <v>448.774</v>
      </c>
      <c r="RYY1238" s="236" t="s">
        <v>238</v>
      </c>
      <c r="RYZ1238" s="253" t="s">
        <v>25</v>
      </c>
      <c r="RZA1238" s="197">
        <v>7</v>
      </c>
      <c r="RZB1238" s="197">
        <v>2</v>
      </c>
      <c r="RZC1238" s="198" t="s">
        <v>236</v>
      </c>
      <c r="RZD1238" s="199">
        <v>0</v>
      </c>
      <c r="RZE1238" s="199"/>
      <c r="RZF1238" s="254">
        <f t="shared" si="327"/>
        <v>448.774</v>
      </c>
      <c r="RZG1238" s="236" t="s">
        <v>238</v>
      </c>
      <c r="RZH1238" s="253" t="s">
        <v>25</v>
      </c>
      <c r="RZI1238" s="197">
        <v>7</v>
      </c>
      <c r="RZJ1238" s="197">
        <v>2</v>
      </c>
      <c r="RZK1238" s="198" t="s">
        <v>236</v>
      </c>
      <c r="RZL1238" s="199">
        <v>0</v>
      </c>
      <c r="RZM1238" s="199"/>
      <c r="RZN1238" s="254">
        <f t="shared" si="327"/>
        <v>448.774</v>
      </c>
      <c r="RZO1238" s="236" t="s">
        <v>238</v>
      </c>
      <c r="RZP1238" s="253" t="s">
        <v>25</v>
      </c>
      <c r="RZQ1238" s="197">
        <v>7</v>
      </c>
      <c r="RZR1238" s="197">
        <v>2</v>
      </c>
      <c r="RZS1238" s="198" t="s">
        <v>236</v>
      </c>
      <c r="RZT1238" s="199">
        <v>0</v>
      </c>
      <c r="RZU1238" s="199"/>
      <c r="RZV1238" s="254">
        <f t="shared" si="327"/>
        <v>448.774</v>
      </c>
      <c r="RZW1238" s="236" t="s">
        <v>238</v>
      </c>
      <c r="RZX1238" s="253" t="s">
        <v>25</v>
      </c>
      <c r="RZY1238" s="197">
        <v>7</v>
      </c>
      <c r="RZZ1238" s="197">
        <v>2</v>
      </c>
      <c r="SAA1238" s="198" t="s">
        <v>236</v>
      </c>
      <c r="SAB1238" s="199">
        <v>0</v>
      </c>
      <c r="SAC1238" s="199"/>
      <c r="SAD1238" s="254">
        <f t="shared" si="327"/>
        <v>448.774</v>
      </c>
      <c r="SAE1238" s="236" t="s">
        <v>238</v>
      </c>
      <c r="SAF1238" s="253" t="s">
        <v>25</v>
      </c>
      <c r="SAG1238" s="197">
        <v>7</v>
      </c>
      <c r="SAH1238" s="197">
        <v>2</v>
      </c>
      <c r="SAI1238" s="198" t="s">
        <v>236</v>
      </c>
      <c r="SAJ1238" s="199">
        <v>0</v>
      </c>
      <c r="SAK1238" s="199"/>
      <c r="SAL1238" s="254">
        <f t="shared" si="327"/>
        <v>448.774</v>
      </c>
      <c r="SAM1238" s="236" t="s">
        <v>238</v>
      </c>
      <c r="SAN1238" s="253" t="s">
        <v>25</v>
      </c>
      <c r="SAO1238" s="197">
        <v>7</v>
      </c>
      <c r="SAP1238" s="197">
        <v>2</v>
      </c>
      <c r="SAQ1238" s="198" t="s">
        <v>236</v>
      </c>
      <c r="SAR1238" s="199">
        <v>0</v>
      </c>
      <c r="SAS1238" s="199"/>
      <c r="SAT1238" s="254">
        <f t="shared" ref="SAT1238:SCX1238" si="328">SAT1239</f>
        <v>448.774</v>
      </c>
      <c r="SAU1238" s="236" t="s">
        <v>238</v>
      </c>
      <c r="SAV1238" s="253" t="s">
        <v>25</v>
      </c>
      <c r="SAW1238" s="197">
        <v>7</v>
      </c>
      <c r="SAX1238" s="197">
        <v>2</v>
      </c>
      <c r="SAY1238" s="198" t="s">
        <v>236</v>
      </c>
      <c r="SAZ1238" s="199">
        <v>0</v>
      </c>
      <c r="SBA1238" s="199"/>
      <c r="SBB1238" s="254">
        <f t="shared" si="328"/>
        <v>448.774</v>
      </c>
      <c r="SBC1238" s="236" t="s">
        <v>238</v>
      </c>
      <c r="SBD1238" s="253" t="s">
        <v>25</v>
      </c>
      <c r="SBE1238" s="197">
        <v>7</v>
      </c>
      <c r="SBF1238" s="197">
        <v>2</v>
      </c>
      <c r="SBG1238" s="198" t="s">
        <v>236</v>
      </c>
      <c r="SBH1238" s="199">
        <v>0</v>
      </c>
      <c r="SBI1238" s="199"/>
      <c r="SBJ1238" s="254">
        <f t="shared" si="328"/>
        <v>448.774</v>
      </c>
      <c r="SBK1238" s="236" t="s">
        <v>238</v>
      </c>
      <c r="SBL1238" s="253" t="s">
        <v>25</v>
      </c>
      <c r="SBM1238" s="197">
        <v>7</v>
      </c>
      <c r="SBN1238" s="197">
        <v>2</v>
      </c>
      <c r="SBO1238" s="198" t="s">
        <v>236</v>
      </c>
      <c r="SBP1238" s="199">
        <v>0</v>
      </c>
      <c r="SBQ1238" s="199"/>
      <c r="SBR1238" s="254">
        <f t="shared" si="328"/>
        <v>448.774</v>
      </c>
      <c r="SBS1238" s="236" t="s">
        <v>238</v>
      </c>
      <c r="SBT1238" s="253" t="s">
        <v>25</v>
      </c>
      <c r="SBU1238" s="197">
        <v>7</v>
      </c>
      <c r="SBV1238" s="197">
        <v>2</v>
      </c>
      <c r="SBW1238" s="198" t="s">
        <v>236</v>
      </c>
      <c r="SBX1238" s="199">
        <v>0</v>
      </c>
      <c r="SBY1238" s="199"/>
      <c r="SBZ1238" s="254">
        <f t="shared" si="328"/>
        <v>448.774</v>
      </c>
      <c r="SCA1238" s="236" t="s">
        <v>238</v>
      </c>
      <c r="SCB1238" s="253" t="s">
        <v>25</v>
      </c>
      <c r="SCC1238" s="197">
        <v>7</v>
      </c>
      <c r="SCD1238" s="197">
        <v>2</v>
      </c>
      <c r="SCE1238" s="198" t="s">
        <v>236</v>
      </c>
      <c r="SCF1238" s="199">
        <v>0</v>
      </c>
      <c r="SCG1238" s="199"/>
      <c r="SCH1238" s="254">
        <f t="shared" si="328"/>
        <v>448.774</v>
      </c>
      <c r="SCI1238" s="236" t="s">
        <v>238</v>
      </c>
      <c r="SCJ1238" s="253" t="s">
        <v>25</v>
      </c>
      <c r="SCK1238" s="197">
        <v>7</v>
      </c>
      <c r="SCL1238" s="197">
        <v>2</v>
      </c>
      <c r="SCM1238" s="198" t="s">
        <v>236</v>
      </c>
      <c r="SCN1238" s="199">
        <v>0</v>
      </c>
      <c r="SCO1238" s="199"/>
      <c r="SCP1238" s="254">
        <f t="shared" si="328"/>
        <v>448.774</v>
      </c>
      <c r="SCQ1238" s="236" t="s">
        <v>238</v>
      </c>
      <c r="SCR1238" s="253" t="s">
        <v>25</v>
      </c>
      <c r="SCS1238" s="197">
        <v>7</v>
      </c>
      <c r="SCT1238" s="197">
        <v>2</v>
      </c>
      <c r="SCU1238" s="198" t="s">
        <v>236</v>
      </c>
      <c r="SCV1238" s="199">
        <v>0</v>
      </c>
      <c r="SCW1238" s="199"/>
      <c r="SCX1238" s="254">
        <f t="shared" si="328"/>
        <v>448.774</v>
      </c>
      <c r="SCY1238" s="236" t="s">
        <v>238</v>
      </c>
      <c r="SCZ1238" s="253" t="s">
        <v>25</v>
      </c>
      <c r="SDA1238" s="197">
        <v>7</v>
      </c>
      <c r="SDB1238" s="197">
        <v>2</v>
      </c>
      <c r="SDC1238" s="198" t="s">
        <v>236</v>
      </c>
      <c r="SDD1238" s="199">
        <v>0</v>
      </c>
      <c r="SDE1238" s="199"/>
      <c r="SDF1238" s="254">
        <f t="shared" ref="SDF1238:SFJ1238" si="329">SDF1239</f>
        <v>448.774</v>
      </c>
      <c r="SDG1238" s="236" t="s">
        <v>238</v>
      </c>
      <c r="SDH1238" s="253" t="s">
        <v>25</v>
      </c>
      <c r="SDI1238" s="197">
        <v>7</v>
      </c>
      <c r="SDJ1238" s="197">
        <v>2</v>
      </c>
      <c r="SDK1238" s="198" t="s">
        <v>236</v>
      </c>
      <c r="SDL1238" s="199">
        <v>0</v>
      </c>
      <c r="SDM1238" s="199"/>
      <c r="SDN1238" s="254">
        <f t="shared" si="329"/>
        <v>448.774</v>
      </c>
      <c r="SDO1238" s="236" t="s">
        <v>238</v>
      </c>
      <c r="SDP1238" s="253" t="s">
        <v>25</v>
      </c>
      <c r="SDQ1238" s="197">
        <v>7</v>
      </c>
      <c r="SDR1238" s="197">
        <v>2</v>
      </c>
      <c r="SDS1238" s="198" t="s">
        <v>236</v>
      </c>
      <c r="SDT1238" s="199">
        <v>0</v>
      </c>
      <c r="SDU1238" s="199"/>
      <c r="SDV1238" s="254">
        <f t="shared" si="329"/>
        <v>448.774</v>
      </c>
      <c r="SDW1238" s="236" t="s">
        <v>238</v>
      </c>
      <c r="SDX1238" s="253" t="s">
        <v>25</v>
      </c>
      <c r="SDY1238" s="197">
        <v>7</v>
      </c>
      <c r="SDZ1238" s="197">
        <v>2</v>
      </c>
      <c r="SEA1238" s="198" t="s">
        <v>236</v>
      </c>
      <c r="SEB1238" s="199">
        <v>0</v>
      </c>
      <c r="SEC1238" s="199"/>
      <c r="SED1238" s="254">
        <f t="shared" si="329"/>
        <v>448.774</v>
      </c>
      <c r="SEE1238" s="236" t="s">
        <v>238</v>
      </c>
      <c r="SEF1238" s="253" t="s">
        <v>25</v>
      </c>
      <c r="SEG1238" s="197">
        <v>7</v>
      </c>
      <c r="SEH1238" s="197">
        <v>2</v>
      </c>
      <c r="SEI1238" s="198" t="s">
        <v>236</v>
      </c>
      <c r="SEJ1238" s="199">
        <v>0</v>
      </c>
      <c r="SEK1238" s="199"/>
      <c r="SEL1238" s="254">
        <f t="shared" si="329"/>
        <v>448.774</v>
      </c>
      <c r="SEM1238" s="236" t="s">
        <v>238</v>
      </c>
      <c r="SEN1238" s="253" t="s">
        <v>25</v>
      </c>
      <c r="SEO1238" s="197">
        <v>7</v>
      </c>
      <c r="SEP1238" s="197">
        <v>2</v>
      </c>
      <c r="SEQ1238" s="198" t="s">
        <v>236</v>
      </c>
      <c r="SER1238" s="199">
        <v>0</v>
      </c>
      <c r="SES1238" s="199"/>
      <c r="SET1238" s="254">
        <f t="shared" si="329"/>
        <v>448.774</v>
      </c>
      <c r="SEU1238" s="236" t="s">
        <v>238</v>
      </c>
      <c r="SEV1238" s="253" t="s">
        <v>25</v>
      </c>
      <c r="SEW1238" s="197">
        <v>7</v>
      </c>
      <c r="SEX1238" s="197">
        <v>2</v>
      </c>
      <c r="SEY1238" s="198" t="s">
        <v>236</v>
      </c>
      <c r="SEZ1238" s="199">
        <v>0</v>
      </c>
      <c r="SFA1238" s="199"/>
      <c r="SFB1238" s="254">
        <f t="shared" si="329"/>
        <v>448.774</v>
      </c>
      <c r="SFC1238" s="236" t="s">
        <v>238</v>
      </c>
      <c r="SFD1238" s="253" t="s">
        <v>25</v>
      </c>
      <c r="SFE1238" s="197">
        <v>7</v>
      </c>
      <c r="SFF1238" s="197">
        <v>2</v>
      </c>
      <c r="SFG1238" s="198" t="s">
        <v>236</v>
      </c>
      <c r="SFH1238" s="199">
        <v>0</v>
      </c>
      <c r="SFI1238" s="199"/>
      <c r="SFJ1238" s="254">
        <f t="shared" si="329"/>
        <v>448.774</v>
      </c>
      <c r="SFK1238" s="236" t="s">
        <v>238</v>
      </c>
      <c r="SFL1238" s="253" t="s">
        <v>25</v>
      </c>
      <c r="SFM1238" s="197">
        <v>7</v>
      </c>
      <c r="SFN1238" s="197">
        <v>2</v>
      </c>
      <c r="SFO1238" s="198" t="s">
        <v>236</v>
      </c>
      <c r="SFP1238" s="199">
        <v>0</v>
      </c>
      <c r="SFQ1238" s="199"/>
      <c r="SFR1238" s="254">
        <f t="shared" ref="SFR1238:SHV1238" si="330">SFR1239</f>
        <v>448.774</v>
      </c>
      <c r="SFS1238" s="236" t="s">
        <v>238</v>
      </c>
      <c r="SFT1238" s="253" t="s">
        <v>25</v>
      </c>
      <c r="SFU1238" s="197">
        <v>7</v>
      </c>
      <c r="SFV1238" s="197">
        <v>2</v>
      </c>
      <c r="SFW1238" s="198" t="s">
        <v>236</v>
      </c>
      <c r="SFX1238" s="199">
        <v>0</v>
      </c>
      <c r="SFY1238" s="199"/>
      <c r="SFZ1238" s="254">
        <f t="shared" si="330"/>
        <v>448.774</v>
      </c>
      <c r="SGA1238" s="236" t="s">
        <v>238</v>
      </c>
      <c r="SGB1238" s="253" t="s">
        <v>25</v>
      </c>
      <c r="SGC1238" s="197">
        <v>7</v>
      </c>
      <c r="SGD1238" s="197">
        <v>2</v>
      </c>
      <c r="SGE1238" s="198" t="s">
        <v>236</v>
      </c>
      <c r="SGF1238" s="199">
        <v>0</v>
      </c>
      <c r="SGG1238" s="199"/>
      <c r="SGH1238" s="254">
        <f t="shared" si="330"/>
        <v>448.774</v>
      </c>
      <c r="SGI1238" s="236" t="s">
        <v>238</v>
      </c>
      <c r="SGJ1238" s="253" t="s">
        <v>25</v>
      </c>
      <c r="SGK1238" s="197">
        <v>7</v>
      </c>
      <c r="SGL1238" s="197">
        <v>2</v>
      </c>
      <c r="SGM1238" s="198" t="s">
        <v>236</v>
      </c>
      <c r="SGN1238" s="199">
        <v>0</v>
      </c>
      <c r="SGO1238" s="199"/>
      <c r="SGP1238" s="254">
        <f t="shared" si="330"/>
        <v>448.774</v>
      </c>
      <c r="SGQ1238" s="236" t="s">
        <v>238</v>
      </c>
      <c r="SGR1238" s="253" t="s">
        <v>25</v>
      </c>
      <c r="SGS1238" s="197">
        <v>7</v>
      </c>
      <c r="SGT1238" s="197">
        <v>2</v>
      </c>
      <c r="SGU1238" s="198" t="s">
        <v>236</v>
      </c>
      <c r="SGV1238" s="199">
        <v>0</v>
      </c>
      <c r="SGW1238" s="199"/>
      <c r="SGX1238" s="254">
        <f t="shared" si="330"/>
        <v>448.774</v>
      </c>
      <c r="SGY1238" s="236" t="s">
        <v>238</v>
      </c>
      <c r="SGZ1238" s="253" t="s">
        <v>25</v>
      </c>
      <c r="SHA1238" s="197">
        <v>7</v>
      </c>
      <c r="SHB1238" s="197">
        <v>2</v>
      </c>
      <c r="SHC1238" s="198" t="s">
        <v>236</v>
      </c>
      <c r="SHD1238" s="199">
        <v>0</v>
      </c>
      <c r="SHE1238" s="199"/>
      <c r="SHF1238" s="254">
        <f t="shared" si="330"/>
        <v>448.774</v>
      </c>
      <c r="SHG1238" s="236" t="s">
        <v>238</v>
      </c>
      <c r="SHH1238" s="253" t="s">
        <v>25</v>
      </c>
      <c r="SHI1238" s="197">
        <v>7</v>
      </c>
      <c r="SHJ1238" s="197">
        <v>2</v>
      </c>
      <c r="SHK1238" s="198" t="s">
        <v>236</v>
      </c>
      <c r="SHL1238" s="199">
        <v>0</v>
      </c>
      <c r="SHM1238" s="199"/>
      <c r="SHN1238" s="254">
        <f t="shared" si="330"/>
        <v>448.774</v>
      </c>
      <c r="SHO1238" s="236" t="s">
        <v>238</v>
      </c>
      <c r="SHP1238" s="253" t="s">
        <v>25</v>
      </c>
      <c r="SHQ1238" s="197">
        <v>7</v>
      </c>
      <c r="SHR1238" s="197">
        <v>2</v>
      </c>
      <c r="SHS1238" s="198" t="s">
        <v>236</v>
      </c>
      <c r="SHT1238" s="199">
        <v>0</v>
      </c>
      <c r="SHU1238" s="199"/>
      <c r="SHV1238" s="254">
        <f t="shared" si="330"/>
        <v>448.774</v>
      </c>
      <c r="SHW1238" s="236" t="s">
        <v>238</v>
      </c>
      <c r="SHX1238" s="253" t="s">
        <v>25</v>
      </c>
      <c r="SHY1238" s="197">
        <v>7</v>
      </c>
      <c r="SHZ1238" s="197">
        <v>2</v>
      </c>
      <c r="SIA1238" s="198" t="s">
        <v>236</v>
      </c>
      <c r="SIB1238" s="199">
        <v>0</v>
      </c>
      <c r="SIC1238" s="199"/>
      <c r="SID1238" s="254">
        <f t="shared" ref="SID1238:SKH1238" si="331">SID1239</f>
        <v>448.774</v>
      </c>
      <c r="SIE1238" s="236" t="s">
        <v>238</v>
      </c>
      <c r="SIF1238" s="253" t="s">
        <v>25</v>
      </c>
      <c r="SIG1238" s="197">
        <v>7</v>
      </c>
      <c r="SIH1238" s="197">
        <v>2</v>
      </c>
      <c r="SII1238" s="198" t="s">
        <v>236</v>
      </c>
      <c r="SIJ1238" s="199">
        <v>0</v>
      </c>
      <c r="SIK1238" s="199"/>
      <c r="SIL1238" s="254">
        <f t="shared" si="331"/>
        <v>448.774</v>
      </c>
      <c r="SIM1238" s="236" t="s">
        <v>238</v>
      </c>
      <c r="SIN1238" s="253" t="s">
        <v>25</v>
      </c>
      <c r="SIO1238" s="197">
        <v>7</v>
      </c>
      <c r="SIP1238" s="197">
        <v>2</v>
      </c>
      <c r="SIQ1238" s="198" t="s">
        <v>236</v>
      </c>
      <c r="SIR1238" s="199">
        <v>0</v>
      </c>
      <c r="SIS1238" s="199"/>
      <c r="SIT1238" s="254">
        <f t="shared" si="331"/>
        <v>448.774</v>
      </c>
      <c r="SIU1238" s="236" t="s">
        <v>238</v>
      </c>
      <c r="SIV1238" s="253" t="s">
        <v>25</v>
      </c>
      <c r="SIW1238" s="197">
        <v>7</v>
      </c>
      <c r="SIX1238" s="197">
        <v>2</v>
      </c>
      <c r="SIY1238" s="198" t="s">
        <v>236</v>
      </c>
      <c r="SIZ1238" s="199">
        <v>0</v>
      </c>
      <c r="SJA1238" s="199"/>
      <c r="SJB1238" s="254">
        <f t="shared" si="331"/>
        <v>448.774</v>
      </c>
      <c r="SJC1238" s="236" t="s">
        <v>238</v>
      </c>
      <c r="SJD1238" s="253" t="s">
        <v>25</v>
      </c>
      <c r="SJE1238" s="197">
        <v>7</v>
      </c>
      <c r="SJF1238" s="197">
        <v>2</v>
      </c>
      <c r="SJG1238" s="198" t="s">
        <v>236</v>
      </c>
      <c r="SJH1238" s="199">
        <v>0</v>
      </c>
      <c r="SJI1238" s="199"/>
      <c r="SJJ1238" s="254">
        <f t="shared" si="331"/>
        <v>448.774</v>
      </c>
      <c r="SJK1238" s="236" t="s">
        <v>238</v>
      </c>
      <c r="SJL1238" s="253" t="s">
        <v>25</v>
      </c>
      <c r="SJM1238" s="197">
        <v>7</v>
      </c>
      <c r="SJN1238" s="197">
        <v>2</v>
      </c>
      <c r="SJO1238" s="198" t="s">
        <v>236</v>
      </c>
      <c r="SJP1238" s="199">
        <v>0</v>
      </c>
      <c r="SJQ1238" s="199"/>
      <c r="SJR1238" s="254">
        <f t="shared" si="331"/>
        <v>448.774</v>
      </c>
      <c r="SJS1238" s="236" t="s">
        <v>238</v>
      </c>
      <c r="SJT1238" s="253" t="s">
        <v>25</v>
      </c>
      <c r="SJU1238" s="197">
        <v>7</v>
      </c>
      <c r="SJV1238" s="197">
        <v>2</v>
      </c>
      <c r="SJW1238" s="198" t="s">
        <v>236</v>
      </c>
      <c r="SJX1238" s="199">
        <v>0</v>
      </c>
      <c r="SJY1238" s="199"/>
      <c r="SJZ1238" s="254">
        <f t="shared" si="331"/>
        <v>448.774</v>
      </c>
      <c r="SKA1238" s="236" t="s">
        <v>238</v>
      </c>
      <c r="SKB1238" s="253" t="s">
        <v>25</v>
      </c>
      <c r="SKC1238" s="197">
        <v>7</v>
      </c>
      <c r="SKD1238" s="197">
        <v>2</v>
      </c>
      <c r="SKE1238" s="198" t="s">
        <v>236</v>
      </c>
      <c r="SKF1238" s="199">
        <v>0</v>
      </c>
      <c r="SKG1238" s="199"/>
      <c r="SKH1238" s="254">
        <f t="shared" si="331"/>
        <v>448.774</v>
      </c>
      <c r="SKI1238" s="236" t="s">
        <v>238</v>
      </c>
      <c r="SKJ1238" s="253" t="s">
        <v>25</v>
      </c>
      <c r="SKK1238" s="197">
        <v>7</v>
      </c>
      <c r="SKL1238" s="197">
        <v>2</v>
      </c>
      <c r="SKM1238" s="198" t="s">
        <v>236</v>
      </c>
      <c r="SKN1238" s="199">
        <v>0</v>
      </c>
      <c r="SKO1238" s="199"/>
      <c r="SKP1238" s="254">
        <f t="shared" ref="SKP1238:SMT1238" si="332">SKP1239</f>
        <v>448.774</v>
      </c>
      <c r="SKQ1238" s="236" t="s">
        <v>238</v>
      </c>
      <c r="SKR1238" s="253" t="s">
        <v>25</v>
      </c>
      <c r="SKS1238" s="197">
        <v>7</v>
      </c>
      <c r="SKT1238" s="197">
        <v>2</v>
      </c>
      <c r="SKU1238" s="198" t="s">
        <v>236</v>
      </c>
      <c r="SKV1238" s="199">
        <v>0</v>
      </c>
      <c r="SKW1238" s="199"/>
      <c r="SKX1238" s="254">
        <f t="shared" si="332"/>
        <v>448.774</v>
      </c>
      <c r="SKY1238" s="236" t="s">
        <v>238</v>
      </c>
      <c r="SKZ1238" s="253" t="s">
        <v>25</v>
      </c>
      <c r="SLA1238" s="197">
        <v>7</v>
      </c>
      <c r="SLB1238" s="197">
        <v>2</v>
      </c>
      <c r="SLC1238" s="198" t="s">
        <v>236</v>
      </c>
      <c r="SLD1238" s="199">
        <v>0</v>
      </c>
      <c r="SLE1238" s="199"/>
      <c r="SLF1238" s="254">
        <f t="shared" si="332"/>
        <v>448.774</v>
      </c>
      <c r="SLG1238" s="236" t="s">
        <v>238</v>
      </c>
      <c r="SLH1238" s="253" t="s">
        <v>25</v>
      </c>
      <c r="SLI1238" s="197">
        <v>7</v>
      </c>
      <c r="SLJ1238" s="197">
        <v>2</v>
      </c>
      <c r="SLK1238" s="198" t="s">
        <v>236</v>
      </c>
      <c r="SLL1238" s="199">
        <v>0</v>
      </c>
      <c r="SLM1238" s="199"/>
      <c r="SLN1238" s="254">
        <f t="shared" si="332"/>
        <v>448.774</v>
      </c>
      <c r="SLO1238" s="236" t="s">
        <v>238</v>
      </c>
      <c r="SLP1238" s="253" t="s">
        <v>25</v>
      </c>
      <c r="SLQ1238" s="197">
        <v>7</v>
      </c>
      <c r="SLR1238" s="197">
        <v>2</v>
      </c>
      <c r="SLS1238" s="198" t="s">
        <v>236</v>
      </c>
      <c r="SLT1238" s="199">
        <v>0</v>
      </c>
      <c r="SLU1238" s="199"/>
      <c r="SLV1238" s="254">
        <f t="shared" si="332"/>
        <v>448.774</v>
      </c>
      <c r="SLW1238" s="236" t="s">
        <v>238</v>
      </c>
      <c r="SLX1238" s="253" t="s">
        <v>25</v>
      </c>
      <c r="SLY1238" s="197">
        <v>7</v>
      </c>
      <c r="SLZ1238" s="197">
        <v>2</v>
      </c>
      <c r="SMA1238" s="198" t="s">
        <v>236</v>
      </c>
      <c r="SMB1238" s="199">
        <v>0</v>
      </c>
      <c r="SMC1238" s="199"/>
      <c r="SMD1238" s="254">
        <f t="shared" si="332"/>
        <v>448.774</v>
      </c>
      <c r="SME1238" s="236" t="s">
        <v>238</v>
      </c>
      <c r="SMF1238" s="253" t="s">
        <v>25</v>
      </c>
      <c r="SMG1238" s="197">
        <v>7</v>
      </c>
      <c r="SMH1238" s="197">
        <v>2</v>
      </c>
      <c r="SMI1238" s="198" t="s">
        <v>236</v>
      </c>
      <c r="SMJ1238" s="199">
        <v>0</v>
      </c>
      <c r="SMK1238" s="199"/>
      <c r="SML1238" s="254">
        <f t="shared" si="332"/>
        <v>448.774</v>
      </c>
      <c r="SMM1238" s="236" t="s">
        <v>238</v>
      </c>
      <c r="SMN1238" s="253" t="s">
        <v>25</v>
      </c>
      <c r="SMO1238" s="197">
        <v>7</v>
      </c>
      <c r="SMP1238" s="197">
        <v>2</v>
      </c>
      <c r="SMQ1238" s="198" t="s">
        <v>236</v>
      </c>
      <c r="SMR1238" s="199">
        <v>0</v>
      </c>
      <c r="SMS1238" s="199"/>
      <c r="SMT1238" s="254">
        <f t="shared" si="332"/>
        <v>448.774</v>
      </c>
      <c r="SMU1238" s="236" t="s">
        <v>238</v>
      </c>
      <c r="SMV1238" s="253" t="s">
        <v>25</v>
      </c>
      <c r="SMW1238" s="197">
        <v>7</v>
      </c>
      <c r="SMX1238" s="197">
        <v>2</v>
      </c>
      <c r="SMY1238" s="198" t="s">
        <v>236</v>
      </c>
      <c r="SMZ1238" s="199">
        <v>0</v>
      </c>
      <c r="SNA1238" s="199"/>
      <c r="SNB1238" s="254">
        <f t="shared" ref="SNB1238:SPF1238" si="333">SNB1239</f>
        <v>448.774</v>
      </c>
      <c r="SNC1238" s="236" t="s">
        <v>238</v>
      </c>
      <c r="SND1238" s="253" t="s">
        <v>25</v>
      </c>
      <c r="SNE1238" s="197">
        <v>7</v>
      </c>
      <c r="SNF1238" s="197">
        <v>2</v>
      </c>
      <c r="SNG1238" s="198" t="s">
        <v>236</v>
      </c>
      <c r="SNH1238" s="199">
        <v>0</v>
      </c>
      <c r="SNI1238" s="199"/>
      <c r="SNJ1238" s="254">
        <f t="shared" si="333"/>
        <v>448.774</v>
      </c>
      <c r="SNK1238" s="236" t="s">
        <v>238</v>
      </c>
      <c r="SNL1238" s="253" t="s">
        <v>25</v>
      </c>
      <c r="SNM1238" s="197">
        <v>7</v>
      </c>
      <c r="SNN1238" s="197">
        <v>2</v>
      </c>
      <c r="SNO1238" s="198" t="s">
        <v>236</v>
      </c>
      <c r="SNP1238" s="199">
        <v>0</v>
      </c>
      <c r="SNQ1238" s="199"/>
      <c r="SNR1238" s="254">
        <f t="shared" si="333"/>
        <v>448.774</v>
      </c>
      <c r="SNS1238" s="236" t="s">
        <v>238</v>
      </c>
      <c r="SNT1238" s="253" t="s">
        <v>25</v>
      </c>
      <c r="SNU1238" s="197">
        <v>7</v>
      </c>
      <c r="SNV1238" s="197">
        <v>2</v>
      </c>
      <c r="SNW1238" s="198" t="s">
        <v>236</v>
      </c>
      <c r="SNX1238" s="199">
        <v>0</v>
      </c>
      <c r="SNY1238" s="199"/>
      <c r="SNZ1238" s="254">
        <f t="shared" si="333"/>
        <v>448.774</v>
      </c>
      <c r="SOA1238" s="236" t="s">
        <v>238</v>
      </c>
      <c r="SOB1238" s="253" t="s">
        <v>25</v>
      </c>
      <c r="SOC1238" s="197">
        <v>7</v>
      </c>
      <c r="SOD1238" s="197">
        <v>2</v>
      </c>
      <c r="SOE1238" s="198" t="s">
        <v>236</v>
      </c>
      <c r="SOF1238" s="199">
        <v>0</v>
      </c>
      <c r="SOG1238" s="199"/>
      <c r="SOH1238" s="254">
        <f t="shared" si="333"/>
        <v>448.774</v>
      </c>
      <c r="SOI1238" s="236" t="s">
        <v>238</v>
      </c>
      <c r="SOJ1238" s="253" t="s">
        <v>25</v>
      </c>
      <c r="SOK1238" s="197">
        <v>7</v>
      </c>
      <c r="SOL1238" s="197">
        <v>2</v>
      </c>
      <c r="SOM1238" s="198" t="s">
        <v>236</v>
      </c>
      <c r="SON1238" s="199">
        <v>0</v>
      </c>
      <c r="SOO1238" s="199"/>
      <c r="SOP1238" s="254">
        <f t="shared" si="333"/>
        <v>448.774</v>
      </c>
      <c r="SOQ1238" s="236" t="s">
        <v>238</v>
      </c>
      <c r="SOR1238" s="253" t="s">
        <v>25</v>
      </c>
      <c r="SOS1238" s="197">
        <v>7</v>
      </c>
      <c r="SOT1238" s="197">
        <v>2</v>
      </c>
      <c r="SOU1238" s="198" t="s">
        <v>236</v>
      </c>
      <c r="SOV1238" s="199">
        <v>0</v>
      </c>
      <c r="SOW1238" s="199"/>
      <c r="SOX1238" s="254">
        <f t="shared" si="333"/>
        <v>448.774</v>
      </c>
      <c r="SOY1238" s="236" t="s">
        <v>238</v>
      </c>
      <c r="SOZ1238" s="253" t="s">
        <v>25</v>
      </c>
      <c r="SPA1238" s="197">
        <v>7</v>
      </c>
      <c r="SPB1238" s="197">
        <v>2</v>
      </c>
      <c r="SPC1238" s="198" t="s">
        <v>236</v>
      </c>
      <c r="SPD1238" s="199">
        <v>0</v>
      </c>
      <c r="SPE1238" s="199"/>
      <c r="SPF1238" s="254">
        <f t="shared" si="333"/>
        <v>448.774</v>
      </c>
      <c r="SPG1238" s="236" t="s">
        <v>238</v>
      </c>
      <c r="SPH1238" s="253" t="s">
        <v>25</v>
      </c>
      <c r="SPI1238" s="197">
        <v>7</v>
      </c>
      <c r="SPJ1238" s="197">
        <v>2</v>
      </c>
      <c r="SPK1238" s="198" t="s">
        <v>236</v>
      </c>
      <c r="SPL1238" s="199">
        <v>0</v>
      </c>
      <c r="SPM1238" s="199"/>
      <c r="SPN1238" s="254">
        <f t="shared" ref="SPN1238:SRR1238" si="334">SPN1239</f>
        <v>448.774</v>
      </c>
      <c r="SPO1238" s="236" t="s">
        <v>238</v>
      </c>
      <c r="SPP1238" s="253" t="s">
        <v>25</v>
      </c>
      <c r="SPQ1238" s="197">
        <v>7</v>
      </c>
      <c r="SPR1238" s="197">
        <v>2</v>
      </c>
      <c r="SPS1238" s="198" t="s">
        <v>236</v>
      </c>
      <c r="SPT1238" s="199">
        <v>0</v>
      </c>
      <c r="SPU1238" s="199"/>
      <c r="SPV1238" s="254">
        <f t="shared" si="334"/>
        <v>448.774</v>
      </c>
      <c r="SPW1238" s="236" t="s">
        <v>238</v>
      </c>
      <c r="SPX1238" s="253" t="s">
        <v>25</v>
      </c>
      <c r="SPY1238" s="197">
        <v>7</v>
      </c>
      <c r="SPZ1238" s="197">
        <v>2</v>
      </c>
      <c r="SQA1238" s="198" t="s">
        <v>236</v>
      </c>
      <c r="SQB1238" s="199">
        <v>0</v>
      </c>
      <c r="SQC1238" s="199"/>
      <c r="SQD1238" s="254">
        <f t="shared" si="334"/>
        <v>448.774</v>
      </c>
      <c r="SQE1238" s="236" t="s">
        <v>238</v>
      </c>
      <c r="SQF1238" s="253" t="s">
        <v>25</v>
      </c>
      <c r="SQG1238" s="197">
        <v>7</v>
      </c>
      <c r="SQH1238" s="197">
        <v>2</v>
      </c>
      <c r="SQI1238" s="198" t="s">
        <v>236</v>
      </c>
      <c r="SQJ1238" s="199">
        <v>0</v>
      </c>
      <c r="SQK1238" s="199"/>
      <c r="SQL1238" s="254">
        <f t="shared" si="334"/>
        <v>448.774</v>
      </c>
      <c r="SQM1238" s="236" t="s">
        <v>238</v>
      </c>
      <c r="SQN1238" s="253" t="s">
        <v>25</v>
      </c>
      <c r="SQO1238" s="197">
        <v>7</v>
      </c>
      <c r="SQP1238" s="197">
        <v>2</v>
      </c>
      <c r="SQQ1238" s="198" t="s">
        <v>236</v>
      </c>
      <c r="SQR1238" s="199">
        <v>0</v>
      </c>
      <c r="SQS1238" s="199"/>
      <c r="SQT1238" s="254">
        <f t="shared" si="334"/>
        <v>448.774</v>
      </c>
      <c r="SQU1238" s="236" t="s">
        <v>238</v>
      </c>
      <c r="SQV1238" s="253" t="s">
        <v>25</v>
      </c>
      <c r="SQW1238" s="197">
        <v>7</v>
      </c>
      <c r="SQX1238" s="197">
        <v>2</v>
      </c>
      <c r="SQY1238" s="198" t="s">
        <v>236</v>
      </c>
      <c r="SQZ1238" s="199">
        <v>0</v>
      </c>
      <c r="SRA1238" s="199"/>
      <c r="SRB1238" s="254">
        <f t="shared" si="334"/>
        <v>448.774</v>
      </c>
      <c r="SRC1238" s="236" t="s">
        <v>238</v>
      </c>
      <c r="SRD1238" s="253" t="s">
        <v>25</v>
      </c>
      <c r="SRE1238" s="197">
        <v>7</v>
      </c>
      <c r="SRF1238" s="197">
        <v>2</v>
      </c>
      <c r="SRG1238" s="198" t="s">
        <v>236</v>
      </c>
      <c r="SRH1238" s="199">
        <v>0</v>
      </c>
      <c r="SRI1238" s="199"/>
      <c r="SRJ1238" s="254">
        <f t="shared" si="334"/>
        <v>448.774</v>
      </c>
      <c r="SRK1238" s="236" t="s">
        <v>238</v>
      </c>
      <c r="SRL1238" s="253" t="s">
        <v>25</v>
      </c>
      <c r="SRM1238" s="197">
        <v>7</v>
      </c>
      <c r="SRN1238" s="197">
        <v>2</v>
      </c>
      <c r="SRO1238" s="198" t="s">
        <v>236</v>
      </c>
      <c r="SRP1238" s="199">
        <v>0</v>
      </c>
      <c r="SRQ1238" s="199"/>
      <c r="SRR1238" s="254">
        <f t="shared" si="334"/>
        <v>448.774</v>
      </c>
      <c r="SRS1238" s="236" t="s">
        <v>238</v>
      </c>
      <c r="SRT1238" s="253" t="s">
        <v>25</v>
      </c>
      <c r="SRU1238" s="197">
        <v>7</v>
      </c>
      <c r="SRV1238" s="197">
        <v>2</v>
      </c>
      <c r="SRW1238" s="198" t="s">
        <v>236</v>
      </c>
      <c r="SRX1238" s="199">
        <v>0</v>
      </c>
      <c r="SRY1238" s="199"/>
      <c r="SRZ1238" s="254">
        <f t="shared" ref="SRZ1238:SUD1238" si="335">SRZ1239</f>
        <v>448.774</v>
      </c>
      <c r="SSA1238" s="236" t="s">
        <v>238</v>
      </c>
      <c r="SSB1238" s="253" t="s">
        <v>25</v>
      </c>
      <c r="SSC1238" s="197">
        <v>7</v>
      </c>
      <c r="SSD1238" s="197">
        <v>2</v>
      </c>
      <c r="SSE1238" s="198" t="s">
        <v>236</v>
      </c>
      <c r="SSF1238" s="199">
        <v>0</v>
      </c>
      <c r="SSG1238" s="199"/>
      <c r="SSH1238" s="254">
        <f t="shared" si="335"/>
        <v>448.774</v>
      </c>
      <c r="SSI1238" s="236" t="s">
        <v>238</v>
      </c>
      <c r="SSJ1238" s="253" t="s">
        <v>25</v>
      </c>
      <c r="SSK1238" s="197">
        <v>7</v>
      </c>
      <c r="SSL1238" s="197">
        <v>2</v>
      </c>
      <c r="SSM1238" s="198" t="s">
        <v>236</v>
      </c>
      <c r="SSN1238" s="199">
        <v>0</v>
      </c>
      <c r="SSO1238" s="199"/>
      <c r="SSP1238" s="254">
        <f t="shared" si="335"/>
        <v>448.774</v>
      </c>
      <c r="SSQ1238" s="236" t="s">
        <v>238</v>
      </c>
      <c r="SSR1238" s="253" t="s">
        <v>25</v>
      </c>
      <c r="SSS1238" s="197">
        <v>7</v>
      </c>
      <c r="SST1238" s="197">
        <v>2</v>
      </c>
      <c r="SSU1238" s="198" t="s">
        <v>236</v>
      </c>
      <c r="SSV1238" s="199">
        <v>0</v>
      </c>
      <c r="SSW1238" s="199"/>
      <c r="SSX1238" s="254">
        <f t="shared" si="335"/>
        <v>448.774</v>
      </c>
      <c r="SSY1238" s="236" t="s">
        <v>238</v>
      </c>
      <c r="SSZ1238" s="253" t="s">
        <v>25</v>
      </c>
      <c r="STA1238" s="197">
        <v>7</v>
      </c>
      <c r="STB1238" s="197">
        <v>2</v>
      </c>
      <c r="STC1238" s="198" t="s">
        <v>236</v>
      </c>
      <c r="STD1238" s="199">
        <v>0</v>
      </c>
      <c r="STE1238" s="199"/>
      <c r="STF1238" s="254">
        <f t="shared" si="335"/>
        <v>448.774</v>
      </c>
      <c r="STG1238" s="236" t="s">
        <v>238</v>
      </c>
      <c r="STH1238" s="253" t="s">
        <v>25</v>
      </c>
      <c r="STI1238" s="197">
        <v>7</v>
      </c>
      <c r="STJ1238" s="197">
        <v>2</v>
      </c>
      <c r="STK1238" s="198" t="s">
        <v>236</v>
      </c>
      <c r="STL1238" s="199">
        <v>0</v>
      </c>
      <c r="STM1238" s="199"/>
      <c r="STN1238" s="254">
        <f t="shared" si="335"/>
        <v>448.774</v>
      </c>
      <c r="STO1238" s="236" t="s">
        <v>238</v>
      </c>
      <c r="STP1238" s="253" t="s">
        <v>25</v>
      </c>
      <c r="STQ1238" s="197">
        <v>7</v>
      </c>
      <c r="STR1238" s="197">
        <v>2</v>
      </c>
      <c r="STS1238" s="198" t="s">
        <v>236</v>
      </c>
      <c r="STT1238" s="199">
        <v>0</v>
      </c>
      <c r="STU1238" s="199"/>
      <c r="STV1238" s="254">
        <f t="shared" si="335"/>
        <v>448.774</v>
      </c>
      <c r="STW1238" s="236" t="s">
        <v>238</v>
      </c>
      <c r="STX1238" s="253" t="s">
        <v>25</v>
      </c>
      <c r="STY1238" s="197">
        <v>7</v>
      </c>
      <c r="STZ1238" s="197">
        <v>2</v>
      </c>
      <c r="SUA1238" s="198" t="s">
        <v>236</v>
      </c>
      <c r="SUB1238" s="199">
        <v>0</v>
      </c>
      <c r="SUC1238" s="199"/>
      <c r="SUD1238" s="254">
        <f t="shared" si="335"/>
        <v>448.774</v>
      </c>
      <c r="SUE1238" s="236" t="s">
        <v>238</v>
      </c>
      <c r="SUF1238" s="253" t="s">
        <v>25</v>
      </c>
      <c r="SUG1238" s="197">
        <v>7</v>
      </c>
      <c r="SUH1238" s="197">
        <v>2</v>
      </c>
      <c r="SUI1238" s="198" t="s">
        <v>236</v>
      </c>
      <c r="SUJ1238" s="199">
        <v>0</v>
      </c>
      <c r="SUK1238" s="199"/>
      <c r="SUL1238" s="254">
        <f t="shared" ref="SUL1238:SWP1238" si="336">SUL1239</f>
        <v>448.774</v>
      </c>
      <c r="SUM1238" s="236" t="s">
        <v>238</v>
      </c>
      <c r="SUN1238" s="253" t="s">
        <v>25</v>
      </c>
      <c r="SUO1238" s="197">
        <v>7</v>
      </c>
      <c r="SUP1238" s="197">
        <v>2</v>
      </c>
      <c r="SUQ1238" s="198" t="s">
        <v>236</v>
      </c>
      <c r="SUR1238" s="199">
        <v>0</v>
      </c>
      <c r="SUS1238" s="199"/>
      <c r="SUT1238" s="254">
        <f t="shared" si="336"/>
        <v>448.774</v>
      </c>
      <c r="SUU1238" s="236" t="s">
        <v>238</v>
      </c>
      <c r="SUV1238" s="253" t="s">
        <v>25</v>
      </c>
      <c r="SUW1238" s="197">
        <v>7</v>
      </c>
      <c r="SUX1238" s="197">
        <v>2</v>
      </c>
      <c r="SUY1238" s="198" t="s">
        <v>236</v>
      </c>
      <c r="SUZ1238" s="199">
        <v>0</v>
      </c>
      <c r="SVA1238" s="199"/>
      <c r="SVB1238" s="254">
        <f t="shared" si="336"/>
        <v>448.774</v>
      </c>
      <c r="SVC1238" s="236" t="s">
        <v>238</v>
      </c>
      <c r="SVD1238" s="253" t="s">
        <v>25</v>
      </c>
      <c r="SVE1238" s="197">
        <v>7</v>
      </c>
      <c r="SVF1238" s="197">
        <v>2</v>
      </c>
      <c r="SVG1238" s="198" t="s">
        <v>236</v>
      </c>
      <c r="SVH1238" s="199">
        <v>0</v>
      </c>
      <c r="SVI1238" s="199"/>
      <c r="SVJ1238" s="254">
        <f t="shared" si="336"/>
        <v>448.774</v>
      </c>
      <c r="SVK1238" s="236" t="s">
        <v>238</v>
      </c>
      <c r="SVL1238" s="253" t="s">
        <v>25</v>
      </c>
      <c r="SVM1238" s="197">
        <v>7</v>
      </c>
      <c r="SVN1238" s="197">
        <v>2</v>
      </c>
      <c r="SVO1238" s="198" t="s">
        <v>236</v>
      </c>
      <c r="SVP1238" s="199">
        <v>0</v>
      </c>
      <c r="SVQ1238" s="199"/>
      <c r="SVR1238" s="254">
        <f t="shared" si="336"/>
        <v>448.774</v>
      </c>
      <c r="SVS1238" s="236" t="s">
        <v>238</v>
      </c>
      <c r="SVT1238" s="253" t="s">
        <v>25</v>
      </c>
      <c r="SVU1238" s="197">
        <v>7</v>
      </c>
      <c r="SVV1238" s="197">
        <v>2</v>
      </c>
      <c r="SVW1238" s="198" t="s">
        <v>236</v>
      </c>
      <c r="SVX1238" s="199">
        <v>0</v>
      </c>
      <c r="SVY1238" s="199"/>
      <c r="SVZ1238" s="254">
        <f t="shared" si="336"/>
        <v>448.774</v>
      </c>
      <c r="SWA1238" s="236" t="s">
        <v>238</v>
      </c>
      <c r="SWB1238" s="253" t="s">
        <v>25</v>
      </c>
      <c r="SWC1238" s="197">
        <v>7</v>
      </c>
      <c r="SWD1238" s="197">
        <v>2</v>
      </c>
      <c r="SWE1238" s="198" t="s">
        <v>236</v>
      </c>
      <c r="SWF1238" s="199">
        <v>0</v>
      </c>
      <c r="SWG1238" s="199"/>
      <c r="SWH1238" s="254">
        <f t="shared" si="336"/>
        <v>448.774</v>
      </c>
      <c r="SWI1238" s="236" t="s">
        <v>238</v>
      </c>
      <c r="SWJ1238" s="253" t="s">
        <v>25</v>
      </c>
      <c r="SWK1238" s="197">
        <v>7</v>
      </c>
      <c r="SWL1238" s="197">
        <v>2</v>
      </c>
      <c r="SWM1238" s="198" t="s">
        <v>236</v>
      </c>
      <c r="SWN1238" s="199">
        <v>0</v>
      </c>
      <c r="SWO1238" s="199"/>
      <c r="SWP1238" s="254">
        <f t="shared" si="336"/>
        <v>448.774</v>
      </c>
      <c r="SWQ1238" s="236" t="s">
        <v>238</v>
      </c>
      <c r="SWR1238" s="253" t="s">
        <v>25</v>
      </c>
      <c r="SWS1238" s="197">
        <v>7</v>
      </c>
      <c r="SWT1238" s="197">
        <v>2</v>
      </c>
      <c r="SWU1238" s="198" t="s">
        <v>236</v>
      </c>
      <c r="SWV1238" s="199">
        <v>0</v>
      </c>
      <c r="SWW1238" s="199"/>
      <c r="SWX1238" s="254">
        <f t="shared" ref="SWX1238:SZB1238" si="337">SWX1239</f>
        <v>448.774</v>
      </c>
      <c r="SWY1238" s="236" t="s">
        <v>238</v>
      </c>
      <c r="SWZ1238" s="253" t="s">
        <v>25</v>
      </c>
      <c r="SXA1238" s="197">
        <v>7</v>
      </c>
      <c r="SXB1238" s="197">
        <v>2</v>
      </c>
      <c r="SXC1238" s="198" t="s">
        <v>236</v>
      </c>
      <c r="SXD1238" s="199">
        <v>0</v>
      </c>
      <c r="SXE1238" s="199"/>
      <c r="SXF1238" s="254">
        <f t="shared" si="337"/>
        <v>448.774</v>
      </c>
      <c r="SXG1238" s="236" t="s">
        <v>238</v>
      </c>
      <c r="SXH1238" s="253" t="s">
        <v>25</v>
      </c>
      <c r="SXI1238" s="197">
        <v>7</v>
      </c>
      <c r="SXJ1238" s="197">
        <v>2</v>
      </c>
      <c r="SXK1238" s="198" t="s">
        <v>236</v>
      </c>
      <c r="SXL1238" s="199">
        <v>0</v>
      </c>
      <c r="SXM1238" s="199"/>
      <c r="SXN1238" s="254">
        <f t="shared" si="337"/>
        <v>448.774</v>
      </c>
      <c r="SXO1238" s="236" t="s">
        <v>238</v>
      </c>
      <c r="SXP1238" s="253" t="s">
        <v>25</v>
      </c>
      <c r="SXQ1238" s="197">
        <v>7</v>
      </c>
      <c r="SXR1238" s="197">
        <v>2</v>
      </c>
      <c r="SXS1238" s="198" t="s">
        <v>236</v>
      </c>
      <c r="SXT1238" s="199">
        <v>0</v>
      </c>
      <c r="SXU1238" s="199"/>
      <c r="SXV1238" s="254">
        <f t="shared" si="337"/>
        <v>448.774</v>
      </c>
      <c r="SXW1238" s="236" t="s">
        <v>238</v>
      </c>
      <c r="SXX1238" s="253" t="s">
        <v>25</v>
      </c>
      <c r="SXY1238" s="197">
        <v>7</v>
      </c>
      <c r="SXZ1238" s="197">
        <v>2</v>
      </c>
      <c r="SYA1238" s="198" t="s">
        <v>236</v>
      </c>
      <c r="SYB1238" s="199">
        <v>0</v>
      </c>
      <c r="SYC1238" s="199"/>
      <c r="SYD1238" s="254">
        <f t="shared" si="337"/>
        <v>448.774</v>
      </c>
      <c r="SYE1238" s="236" t="s">
        <v>238</v>
      </c>
      <c r="SYF1238" s="253" t="s">
        <v>25</v>
      </c>
      <c r="SYG1238" s="197">
        <v>7</v>
      </c>
      <c r="SYH1238" s="197">
        <v>2</v>
      </c>
      <c r="SYI1238" s="198" t="s">
        <v>236</v>
      </c>
      <c r="SYJ1238" s="199">
        <v>0</v>
      </c>
      <c r="SYK1238" s="199"/>
      <c r="SYL1238" s="254">
        <f t="shared" si="337"/>
        <v>448.774</v>
      </c>
      <c r="SYM1238" s="236" t="s">
        <v>238</v>
      </c>
      <c r="SYN1238" s="253" t="s">
        <v>25</v>
      </c>
      <c r="SYO1238" s="197">
        <v>7</v>
      </c>
      <c r="SYP1238" s="197">
        <v>2</v>
      </c>
      <c r="SYQ1238" s="198" t="s">
        <v>236</v>
      </c>
      <c r="SYR1238" s="199">
        <v>0</v>
      </c>
      <c r="SYS1238" s="199"/>
      <c r="SYT1238" s="254">
        <f t="shared" si="337"/>
        <v>448.774</v>
      </c>
      <c r="SYU1238" s="236" t="s">
        <v>238</v>
      </c>
      <c r="SYV1238" s="253" t="s">
        <v>25</v>
      </c>
      <c r="SYW1238" s="197">
        <v>7</v>
      </c>
      <c r="SYX1238" s="197">
        <v>2</v>
      </c>
      <c r="SYY1238" s="198" t="s">
        <v>236</v>
      </c>
      <c r="SYZ1238" s="199">
        <v>0</v>
      </c>
      <c r="SZA1238" s="199"/>
      <c r="SZB1238" s="254">
        <f t="shared" si="337"/>
        <v>448.774</v>
      </c>
      <c r="SZC1238" s="236" t="s">
        <v>238</v>
      </c>
      <c r="SZD1238" s="253" t="s">
        <v>25</v>
      </c>
      <c r="SZE1238" s="197">
        <v>7</v>
      </c>
      <c r="SZF1238" s="197">
        <v>2</v>
      </c>
      <c r="SZG1238" s="198" t="s">
        <v>236</v>
      </c>
      <c r="SZH1238" s="199">
        <v>0</v>
      </c>
      <c r="SZI1238" s="199"/>
      <c r="SZJ1238" s="254">
        <f t="shared" ref="SZJ1238:TBN1238" si="338">SZJ1239</f>
        <v>448.774</v>
      </c>
      <c r="SZK1238" s="236" t="s">
        <v>238</v>
      </c>
      <c r="SZL1238" s="253" t="s">
        <v>25</v>
      </c>
      <c r="SZM1238" s="197">
        <v>7</v>
      </c>
      <c r="SZN1238" s="197">
        <v>2</v>
      </c>
      <c r="SZO1238" s="198" t="s">
        <v>236</v>
      </c>
      <c r="SZP1238" s="199">
        <v>0</v>
      </c>
      <c r="SZQ1238" s="199"/>
      <c r="SZR1238" s="254">
        <f t="shared" si="338"/>
        <v>448.774</v>
      </c>
      <c r="SZS1238" s="236" t="s">
        <v>238</v>
      </c>
      <c r="SZT1238" s="253" t="s">
        <v>25</v>
      </c>
      <c r="SZU1238" s="197">
        <v>7</v>
      </c>
      <c r="SZV1238" s="197">
        <v>2</v>
      </c>
      <c r="SZW1238" s="198" t="s">
        <v>236</v>
      </c>
      <c r="SZX1238" s="199">
        <v>0</v>
      </c>
      <c r="SZY1238" s="199"/>
      <c r="SZZ1238" s="254">
        <f t="shared" si="338"/>
        <v>448.774</v>
      </c>
      <c r="TAA1238" s="236" t="s">
        <v>238</v>
      </c>
      <c r="TAB1238" s="253" t="s">
        <v>25</v>
      </c>
      <c r="TAC1238" s="197">
        <v>7</v>
      </c>
      <c r="TAD1238" s="197">
        <v>2</v>
      </c>
      <c r="TAE1238" s="198" t="s">
        <v>236</v>
      </c>
      <c r="TAF1238" s="199">
        <v>0</v>
      </c>
      <c r="TAG1238" s="199"/>
      <c r="TAH1238" s="254">
        <f t="shared" si="338"/>
        <v>448.774</v>
      </c>
      <c r="TAI1238" s="236" t="s">
        <v>238</v>
      </c>
      <c r="TAJ1238" s="253" t="s">
        <v>25</v>
      </c>
      <c r="TAK1238" s="197">
        <v>7</v>
      </c>
      <c r="TAL1238" s="197">
        <v>2</v>
      </c>
      <c r="TAM1238" s="198" t="s">
        <v>236</v>
      </c>
      <c r="TAN1238" s="199">
        <v>0</v>
      </c>
      <c r="TAO1238" s="199"/>
      <c r="TAP1238" s="254">
        <f t="shared" si="338"/>
        <v>448.774</v>
      </c>
      <c r="TAQ1238" s="236" t="s">
        <v>238</v>
      </c>
      <c r="TAR1238" s="253" t="s">
        <v>25</v>
      </c>
      <c r="TAS1238" s="197">
        <v>7</v>
      </c>
      <c r="TAT1238" s="197">
        <v>2</v>
      </c>
      <c r="TAU1238" s="198" t="s">
        <v>236</v>
      </c>
      <c r="TAV1238" s="199">
        <v>0</v>
      </c>
      <c r="TAW1238" s="199"/>
      <c r="TAX1238" s="254">
        <f t="shared" si="338"/>
        <v>448.774</v>
      </c>
      <c r="TAY1238" s="236" t="s">
        <v>238</v>
      </c>
      <c r="TAZ1238" s="253" t="s">
        <v>25</v>
      </c>
      <c r="TBA1238" s="197">
        <v>7</v>
      </c>
      <c r="TBB1238" s="197">
        <v>2</v>
      </c>
      <c r="TBC1238" s="198" t="s">
        <v>236</v>
      </c>
      <c r="TBD1238" s="199">
        <v>0</v>
      </c>
      <c r="TBE1238" s="199"/>
      <c r="TBF1238" s="254">
        <f t="shared" si="338"/>
        <v>448.774</v>
      </c>
      <c r="TBG1238" s="236" t="s">
        <v>238</v>
      </c>
      <c r="TBH1238" s="253" t="s">
        <v>25</v>
      </c>
      <c r="TBI1238" s="197">
        <v>7</v>
      </c>
      <c r="TBJ1238" s="197">
        <v>2</v>
      </c>
      <c r="TBK1238" s="198" t="s">
        <v>236</v>
      </c>
      <c r="TBL1238" s="199">
        <v>0</v>
      </c>
      <c r="TBM1238" s="199"/>
      <c r="TBN1238" s="254">
        <f t="shared" si="338"/>
        <v>448.774</v>
      </c>
      <c r="TBO1238" s="236" t="s">
        <v>238</v>
      </c>
      <c r="TBP1238" s="253" t="s">
        <v>25</v>
      </c>
      <c r="TBQ1238" s="197">
        <v>7</v>
      </c>
      <c r="TBR1238" s="197">
        <v>2</v>
      </c>
      <c r="TBS1238" s="198" t="s">
        <v>236</v>
      </c>
      <c r="TBT1238" s="199">
        <v>0</v>
      </c>
      <c r="TBU1238" s="199"/>
      <c r="TBV1238" s="254">
        <f t="shared" ref="TBV1238:TDZ1238" si="339">TBV1239</f>
        <v>448.774</v>
      </c>
      <c r="TBW1238" s="236" t="s">
        <v>238</v>
      </c>
      <c r="TBX1238" s="253" t="s">
        <v>25</v>
      </c>
      <c r="TBY1238" s="197">
        <v>7</v>
      </c>
      <c r="TBZ1238" s="197">
        <v>2</v>
      </c>
      <c r="TCA1238" s="198" t="s">
        <v>236</v>
      </c>
      <c r="TCB1238" s="199">
        <v>0</v>
      </c>
      <c r="TCC1238" s="199"/>
      <c r="TCD1238" s="254">
        <f t="shared" si="339"/>
        <v>448.774</v>
      </c>
      <c r="TCE1238" s="236" t="s">
        <v>238</v>
      </c>
      <c r="TCF1238" s="253" t="s">
        <v>25</v>
      </c>
      <c r="TCG1238" s="197">
        <v>7</v>
      </c>
      <c r="TCH1238" s="197">
        <v>2</v>
      </c>
      <c r="TCI1238" s="198" t="s">
        <v>236</v>
      </c>
      <c r="TCJ1238" s="199">
        <v>0</v>
      </c>
      <c r="TCK1238" s="199"/>
      <c r="TCL1238" s="254">
        <f t="shared" si="339"/>
        <v>448.774</v>
      </c>
      <c r="TCM1238" s="236" t="s">
        <v>238</v>
      </c>
      <c r="TCN1238" s="253" t="s">
        <v>25</v>
      </c>
      <c r="TCO1238" s="197">
        <v>7</v>
      </c>
      <c r="TCP1238" s="197">
        <v>2</v>
      </c>
      <c r="TCQ1238" s="198" t="s">
        <v>236</v>
      </c>
      <c r="TCR1238" s="199">
        <v>0</v>
      </c>
      <c r="TCS1238" s="199"/>
      <c r="TCT1238" s="254">
        <f t="shared" si="339"/>
        <v>448.774</v>
      </c>
      <c r="TCU1238" s="236" t="s">
        <v>238</v>
      </c>
      <c r="TCV1238" s="253" t="s">
        <v>25</v>
      </c>
      <c r="TCW1238" s="197">
        <v>7</v>
      </c>
      <c r="TCX1238" s="197">
        <v>2</v>
      </c>
      <c r="TCY1238" s="198" t="s">
        <v>236</v>
      </c>
      <c r="TCZ1238" s="199">
        <v>0</v>
      </c>
      <c r="TDA1238" s="199"/>
      <c r="TDB1238" s="254">
        <f t="shared" si="339"/>
        <v>448.774</v>
      </c>
      <c r="TDC1238" s="236" t="s">
        <v>238</v>
      </c>
      <c r="TDD1238" s="253" t="s">
        <v>25</v>
      </c>
      <c r="TDE1238" s="197">
        <v>7</v>
      </c>
      <c r="TDF1238" s="197">
        <v>2</v>
      </c>
      <c r="TDG1238" s="198" t="s">
        <v>236</v>
      </c>
      <c r="TDH1238" s="199">
        <v>0</v>
      </c>
      <c r="TDI1238" s="199"/>
      <c r="TDJ1238" s="254">
        <f t="shared" si="339"/>
        <v>448.774</v>
      </c>
      <c r="TDK1238" s="236" t="s">
        <v>238</v>
      </c>
      <c r="TDL1238" s="253" t="s">
        <v>25</v>
      </c>
      <c r="TDM1238" s="197">
        <v>7</v>
      </c>
      <c r="TDN1238" s="197">
        <v>2</v>
      </c>
      <c r="TDO1238" s="198" t="s">
        <v>236</v>
      </c>
      <c r="TDP1238" s="199">
        <v>0</v>
      </c>
      <c r="TDQ1238" s="199"/>
      <c r="TDR1238" s="254">
        <f t="shared" si="339"/>
        <v>448.774</v>
      </c>
      <c r="TDS1238" s="236" t="s">
        <v>238</v>
      </c>
      <c r="TDT1238" s="253" t="s">
        <v>25</v>
      </c>
      <c r="TDU1238" s="197">
        <v>7</v>
      </c>
      <c r="TDV1238" s="197">
        <v>2</v>
      </c>
      <c r="TDW1238" s="198" t="s">
        <v>236</v>
      </c>
      <c r="TDX1238" s="199">
        <v>0</v>
      </c>
      <c r="TDY1238" s="199"/>
      <c r="TDZ1238" s="254">
        <f t="shared" si="339"/>
        <v>448.774</v>
      </c>
      <c r="TEA1238" s="236" t="s">
        <v>238</v>
      </c>
      <c r="TEB1238" s="253" t="s">
        <v>25</v>
      </c>
      <c r="TEC1238" s="197">
        <v>7</v>
      </c>
      <c r="TED1238" s="197">
        <v>2</v>
      </c>
      <c r="TEE1238" s="198" t="s">
        <v>236</v>
      </c>
      <c r="TEF1238" s="199">
        <v>0</v>
      </c>
      <c r="TEG1238" s="199"/>
      <c r="TEH1238" s="254">
        <f t="shared" ref="TEH1238:TGL1238" si="340">TEH1239</f>
        <v>448.774</v>
      </c>
      <c r="TEI1238" s="236" t="s">
        <v>238</v>
      </c>
      <c r="TEJ1238" s="253" t="s">
        <v>25</v>
      </c>
      <c r="TEK1238" s="197">
        <v>7</v>
      </c>
      <c r="TEL1238" s="197">
        <v>2</v>
      </c>
      <c r="TEM1238" s="198" t="s">
        <v>236</v>
      </c>
      <c r="TEN1238" s="199">
        <v>0</v>
      </c>
      <c r="TEO1238" s="199"/>
      <c r="TEP1238" s="254">
        <f t="shared" si="340"/>
        <v>448.774</v>
      </c>
      <c r="TEQ1238" s="236" t="s">
        <v>238</v>
      </c>
      <c r="TER1238" s="253" t="s">
        <v>25</v>
      </c>
      <c r="TES1238" s="197">
        <v>7</v>
      </c>
      <c r="TET1238" s="197">
        <v>2</v>
      </c>
      <c r="TEU1238" s="198" t="s">
        <v>236</v>
      </c>
      <c r="TEV1238" s="199">
        <v>0</v>
      </c>
      <c r="TEW1238" s="199"/>
      <c r="TEX1238" s="254">
        <f t="shared" si="340"/>
        <v>448.774</v>
      </c>
      <c r="TEY1238" s="236" t="s">
        <v>238</v>
      </c>
      <c r="TEZ1238" s="253" t="s">
        <v>25</v>
      </c>
      <c r="TFA1238" s="197">
        <v>7</v>
      </c>
      <c r="TFB1238" s="197">
        <v>2</v>
      </c>
      <c r="TFC1238" s="198" t="s">
        <v>236</v>
      </c>
      <c r="TFD1238" s="199">
        <v>0</v>
      </c>
      <c r="TFE1238" s="199"/>
      <c r="TFF1238" s="254">
        <f t="shared" si="340"/>
        <v>448.774</v>
      </c>
      <c r="TFG1238" s="236" t="s">
        <v>238</v>
      </c>
      <c r="TFH1238" s="253" t="s">
        <v>25</v>
      </c>
      <c r="TFI1238" s="197">
        <v>7</v>
      </c>
      <c r="TFJ1238" s="197">
        <v>2</v>
      </c>
      <c r="TFK1238" s="198" t="s">
        <v>236</v>
      </c>
      <c r="TFL1238" s="199">
        <v>0</v>
      </c>
      <c r="TFM1238" s="199"/>
      <c r="TFN1238" s="254">
        <f t="shared" si="340"/>
        <v>448.774</v>
      </c>
      <c r="TFO1238" s="236" t="s">
        <v>238</v>
      </c>
      <c r="TFP1238" s="253" t="s">
        <v>25</v>
      </c>
      <c r="TFQ1238" s="197">
        <v>7</v>
      </c>
      <c r="TFR1238" s="197">
        <v>2</v>
      </c>
      <c r="TFS1238" s="198" t="s">
        <v>236</v>
      </c>
      <c r="TFT1238" s="199">
        <v>0</v>
      </c>
      <c r="TFU1238" s="199"/>
      <c r="TFV1238" s="254">
        <f t="shared" si="340"/>
        <v>448.774</v>
      </c>
      <c r="TFW1238" s="236" t="s">
        <v>238</v>
      </c>
      <c r="TFX1238" s="253" t="s">
        <v>25</v>
      </c>
      <c r="TFY1238" s="197">
        <v>7</v>
      </c>
      <c r="TFZ1238" s="197">
        <v>2</v>
      </c>
      <c r="TGA1238" s="198" t="s">
        <v>236</v>
      </c>
      <c r="TGB1238" s="199">
        <v>0</v>
      </c>
      <c r="TGC1238" s="199"/>
      <c r="TGD1238" s="254">
        <f t="shared" si="340"/>
        <v>448.774</v>
      </c>
      <c r="TGE1238" s="236" t="s">
        <v>238</v>
      </c>
      <c r="TGF1238" s="253" t="s">
        <v>25</v>
      </c>
      <c r="TGG1238" s="197">
        <v>7</v>
      </c>
      <c r="TGH1238" s="197">
        <v>2</v>
      </c>
      <c r="TGI1238" s="198" t="s">
        <v>236</v>
      </c>
      <c r="TGJ1238" s="199">
        <v>0</v>
      </c>
      <c r="TGK1238" s="199"/>
      <c r="TGL1238" s="254">
        <f t="shared" si="340"/>
        <v>448.774</v>
      </c>
      <c r="TGM1238" s="236" t="s">
        <v>238</v>
      </c>
      <c r="TGN1238" s="253" t="s">
        <v>25</v>
      </c>
      <c r="TGO1238" s="197">
        <v>7</v>
      </c>
      <c r="TGP1238" s="197">
        <v>2</v>
      </c>
      <c r="TGQ1238" s="198" t="s">
        <v>236</v>
      </c>
      <c r="TGR1238" s="199">
        <v>0</v>
      </c>
      <c r="TGS1238" s="199"/>
      <c r="TGT1238" s="254">
        <f t="shared" ref="TGT1238:TIX1238" si="341">TGT1239</f>
        <v>448.774</v>
      </c>
      <c r="TGU1238" s="236" t="s">
        <v>238</v>
      </c>
      <c r="TGV1238" s="253" t="s">
        <v>25</v>
      </c>
      <c r="TGW1238" s="197">
        <v>7</v>
      </c>
      <c r="TGX1238" s="197">
        <v>2</v>
      </c>
      <c r="TGY1238" s="198" t="s">
        <v>236</v>
      </c>
      <c r="TGZ1238" s="199">
        <v>0</v>
      </c>
      <c r="THA1238" s="199"/>
      <c r="THB1238" s="254">
        <f t="shared" si="341"/>
        <v>448.774</v>
      </c>
      <c r="THC1238" s="236" t="s">
        <v>238</v>
      </c>
      <c r="THD1238" s="253" t="s">
        <v>25</v>
      </c>
      <c r="THE1238" s="197">
        <v>7</v>
      </c>
      <c r="THF1238" s="197">
        <v>2</v>
      </c>
      <c r="THG1238" s="198" t="s">
        <v>236</v>
      </c>
      <c r="THH1238" s="199">
        <v>0</v>
      </c>
      <c r="THI1238" s="199"/>
      <c r="THJ1238" s="254">
        <f t="shared" si="341"/>
        <v>448.774</v>
      </c>
      <c r="THK1238" s="236" t="s">
        <v>238</v>
      </c>
      <c r="THL1238" s="253" t="s">
        <v>25</v>
      </c>
      <c r="THM1238" s="197">
        <v>7</v>
      </c>
      <c r="THN1238" s="197">
        <v>2</v>
      </c>
      <c r="THO1238" s="198" t="s">
        <v>236</v>
      </c>
      <c r="THP1238" s="199">
        <v>0</v>
      </c>
      <c r="THQ1238" s="199"/>
      <c r="THR1238" s="254">
        <f t="shared" si="341"/>
        <v>448.774</v>
      </c>
      <c r="THS1238" s="236" t="s">
        <v>238</v>
      </c>
      <c r="THT1238" s="253" t="s">
        <v>25</v>
      </c>
      <c r="THU1238" s="197">
        <v>7</v>
      </c>
      <c r="THV1238" s="197">
        <v>2</v>
      </c>
      <c r="THW1238" s="198" t="s">
        <v>236</v>
      </c>
      <c r="THX1238" s="199">
        <v>0</v>
      </c>
      <c r="THY1238" s="199"/>
      <c r="THZ1238" s="254">
        <f t="shared" si="341"/>
        <v>448.774</v>
      </c>
      <c r="TIA1238" s="236" t="s">
        <v>238</v>
      </c>
      <c r="TIB1238" s="253" t="s">
        <v>25</v>
      </c>
      <c r="TIC1238" s="197">
        <v>7</v>
      </c>
      <c r="TID1238" s="197">
        <v>2</v>
      </c>
      <c r="TIE1238" s="198" t="s">
        <v>236</v>
      </c>
      <c r="TIF1238" s="199">
        <v>0</v>
      </c>
      <c r="TIG1238" s="199"/>
      <c r="TIH1238" s="254">
        <f t="shared" si="341"/>
        <v>448.774</v>
      </c>
      <c r="TII1238" s="236" t="s">
        <v>238</v>
      </c>
      <c r="TIJ1238" s="253" t="s">
        <v>25</v>
      </c>
      <c r="TIK1238" s="197">
        <v>7</v>
      </c>
      <c r="TIL1238" s="197">
        <v>2</v>
      </c>
      <c r="TIM1238" s="198" t="s">
        <v>236</v>
      </c>
      <c r="TIN1238" s="199">
        <v>0</v>
      </c>
      <c r="TIO1238" s="199"/>
      <c r="TIP1238" s="254">
        <f t="shared" si="341"/>
        <v>448.774</v>
      </c>
      <c r="TIQ1238" s="236" t="s">
        <v>238</v>
      </c>
      <c r="TIR1238" s="253" t="s">
        <v>25</v>
      </c>
      <c r="TIS1238" s="197">
        <v>7</v>
      </c>
      <c r="TIT1238" s="197">
        <v>2</v>
      </c>
      <c r="TIU1238" s="198" t="s">
        <v>236</v>
      </c>
      <c r="TIV1238" s="199">
        <v>0</v>
      </c>
      <c r="TIW1238" s="199"/>
      <c r="TIX1238" s="254">
        <f t="shared" si="341"/>
        <v>448.774</v>
      </c>
      <c r="TIY1238" s="236" t="s">
        <v>238</v>
      </c>
      <c r="TIZ1238" s="253" t="s">
        <v>25</v>
      </c>
      <c r="TJA1238" s="197">
        <v>7</v>
      </c>
      <c r="TJB1238" s="197">
        <v>2</v>
      </c>
      <c r="TJC1238" s="198" t="s">
        <v>236</v>
      </c>
      <c r="TJD1238" s="199">
        <v>0</v>
      </c>
      <c r="TJE1238" s="199"/>
      <c r="TJF1238" s="254">
        <f t="shared" ref="TJF1238:TLJ1238" si="342">TJF1239</f>
        <v>448.774</v>
      </c>
      <c r="TJG1238" s="236" t="s">
        <v>238</v>
      </c>
      <c r="TJH1238" s="253" t="s">
        <v>25</v>
      </c>
      <c r="TJI1238" s="197">
        <v>7</v>
      </c>
      <c r="TJJ1238" s="197">
        <v>2</v>
      </c>
      <c r="TJK1238" s="198" t="s">
        <v>236</v>
      </c>
      <c r="TJL1238" s="199">
        <v>0</v>
      </c>
      <c r="TJM1238" s="199"/>
      <c r="TJN1238" s="254">
        <f t="shared" si="342"/>
        <v>448.774</v>
      </c>
      <c r="TJO1238" s="236" t="s">
        <v>238</v>
      </c>
      <c r="TJP1238" s="253" t="s">
        <v>25</v>
      </c>
      <c r="TJQ1238" s="197">
        <v>7</v>
      </c>
      <c r="TJR1238" s="197">
        <v>2</v>
      </c>
      <c r="TJS1238" s="198" t="s">
        <v>236</v>
      </c>
      <c r="TJT1238" s="199">
        <v>0</v>
      </c>
      <c r="TJU1238" s="199"/>
      <c r="TJV1238" s="254">
        <f t="shared" si="342"/>
        <v>448.774</v>
      </c>
      <c r="TJW1238" s="236" t="s">
        <v>238</v>
      </c>
      <c r="TJX1238" s="253" t="s">
        <v>25</v>
      </c>
      <c r="TJY1238" s="197">
        <v>7</v>
      </c>
      <c r="TJZ1238" s="197">
        <v>2</v>
      </c>
      <c r="TKA1238" s="198" t="s">
        <v>236</v>
      </c>
      <c r="TKB1238" s="199">
        <v>0</v>
      </c>
      <c r="TKC1238" s="199"/>
      <c r="TKD1238" s="254">
        <f t="shared" si="342"/>
        <v>448.774</v>
      </c>
      <c r="TKE1238" s="236" t="s">
        <v>238</v>
      </c>
      <c r="TKF1238" s="253" t="s">
        <v>25</v>
      </c>
      <c r="TKG1238" s="197">
        <v>7</v>
      </c>
      <c r="TKH1238" s="197">
        <v>2</v>
      </c>
      <c r="TKI1238" s="198" t="s">
        <v>236</v>
      </c>
      <c r="TKJ1238" s="199">
        <v>0</v>
      </c>
      <c r="TKK1238" s="199"/>
      <c r="TKL1238" s="254">
        <f t="shared" si="342"/>
        <v>448.774</v>
      </c>
      <c r="TKM1238" s="236" t="s">
        <v>238</v>
      </c>
      <c r="TKN1238" s="253" t="s">
        <v>25</v>
      </c>
      <c r="TKO1238" s="197">
        <v>7</v>
      </c>
      <c r="TKP1238" s="197">
        <v>2</v>
      </c>
      <c r="TKQ1238" s="198" t="s">
        <v>236</v>
      </c>
      <c r="TKR1238" s="199">
        <v>0</v>
      </c>
      <c r="TKS1238" s="199"/>
      <c r="TKT1238" s="254">
        <f t="shared" si="342"/>
        <v>448.774</v>
      </c>
      <c r="TKU1238" s="236" t="s">
        <v>238</v>
      </c>
      <c r="TKV1238" s="253" t="s">
        <v>25</v>
      </c>
      <c r="TKW1238" s="197">
        <v>7</v>
      </c>
      <c r="TKX1238" s="197">
        <v>2</v>
      </c>
      <c r="TKY1238" s="198" t="s">
        <v>236</v>
      </c>
      <c r="TKZ1238" s="199">
        <v>0</v>
      </c>
      <c r="TLA1238" s="199"/>
      <c r="TLB1238" s="254">
        <f t="shared" si="342"/>
        <v>448.774</v>
      </c>
      <c r="TLC1238" s="236" t="s">
        <v>238</v>
      </c>
      <c r="TLD1238" s="253" t="s">
        <v>25</v>
      </c>
      <c r="TLE1238" s="197">
        <v>7</v>
      </c>
      <c r="TLF1238" s="197">
        <v>2</v>
      </c>
      <c r="TLG1238" s="198" t="s">
        <v>236</v>
      </c>
      <c r="TLH1238" s="199">
        <v>0</v>
      </c>
      <c r="TLI1238" s="199"/>
      <c r="TLJ1238" s="254">
        <f t="shared" si="342"/>
        <v>448.774</v>
      </c>
      <c r="TLK1238" s="236" t="s">
        <v>238</v>
      </c>
      <c r="TLL1238" s="253" t="s">
        <v>25</v>
      </c>
      <c r="TLM1238" s="197">
        <v>7</v>
      </c>
      <c r="TLN1238" s="197">
        <v>2</v>
      </c>
      <c r="TLO1238" s="198" t="s">
        <v>236</v>
      </c>
      <c r="TLP1238" s="199">
        <v>0</v>
      </c>
      <c r="TLQ1238" s="199"/>
      <c r="TLR1238" s="254">
        <f t="shared" ref="TLR1238:TNV1238" si="343">TLR1239</f>
        <v>448.774</v>
      </c>
      <c r="TLS1238" s="236" t="s">
        <v>238</v>
      </c>
      <c r="TLT1238" s="253" t="s">
        <v>25</v>
      </c>
      <c r="TLU1238" s="197">
        <v>7</v>
      </c>
      <c r="TLV1238" s="197">
        <v>2</v>
      </c>
      <c r="TLW1238" s="198" t="s">
        <v>236</v>
      </c>
      <c r="TLX1238" s="199">
        <v>0</v>
      </c>
      <c r="TLY1238" s="199"/>
      <c r="TLZ1238" s="254">
        <f t="shared" si="343"/>
        <v>448.774</v>
      </c>
      <c r="TMA1238" s="236" t="s">
        <v>238</v>
      </c>
      <c r="TMB1238" s="253" t="s">
        <v>25</v>
      </c>
      <c r="TMC1238" s="197">
        <v>7</v>
      </c>
      <c r="TMD1238" s="197">
        <v>2</v>
      </c>
      <c r="TME1238" s="198" t="s">
        <v>236</v>
      </c>
      <c r="TMF1238" s="199">
        <v>0</v>
      </c>
      <c r="TMG1238" s="199"/>
      <c r="TMH1238" s="254">
        <f t="shared" si="343"/>
        <v>448.774</v>
      </c>
      <c r="TMI1238" s="236" t="s">
        <v>238</v>
      </c>
      <c r="TMJ1238" s="253" t="s">
        <v>25</v>
      </c>
      <c r="TMK1238" s="197">
        <v>7</v>
      </c>
      <c r="TML1238" s="197">
        <v>2</v>
      </c>
      <c r="TMM1238" s="198" t="s">
        <v>236</v>
      </c>
      <c r="TMN1238" s="199">
        <v>0</v>
      </c>
      <c r="TMO1238" s="199"/>
      <c r="TMP1238" s="254">
        <f t="shared" si="343"/>
        <v>448.774</v>
      </c>
      <c r="TMQ1238" s="236" t="s">
        <v>238</v>
      </c>
      <c r="TMR1238" s="253" t="s">
        <v>25</v>
      </c>
      <c r="TMS1238" s="197">
        <v>7</v>
      </c>
      <c r="TMT1238" s="197">
        <v>2</v>
      </c>
      <c r="TMU1238" s="198" t="s">
        <v>236</v>
      </c>
      <c r="TMV1238" s="199">
        <v>0</v>
      </c>
      <c r="TMW1238" s="199"/>
      <c r="TMX1238" s="254">
        <f t="shared" si="343"/>
        <v>448.774</v>
      </c>
      <c r="TMY1238" s="236" t="s">
        <v>238</v>
      </c>
      <c r="TMZ1238" s="253" t="s">
        <v>25</v>
      </c>
      <c r="TNA1238" s="197">
        <v>7</v>
      </c>
      <c r="TNB1238" s="197">
        <v>2</v>
      </c>
      <c r="TNC1238" s="198" t="s">
        <v>236</v>
      </c>
      <c r="TND1238" s="199">
        <v>0</v>
      </c>
      <c r="TNE1238" s="199"/>
      <c r="TNF1238" s="254">
        <f t="shared" si="343"/>
        <v>448.774</v>
      </c>
      <c r="TNG1238" s="236" t="s">
        <v>238</v>
      </c>
      <c r="TNH1238" s="253" t="s">
        <v>25</v>
      </c>
      <c r="TNI1238" s="197">
        <v>7</v>
      </c>
      <c r="TNJ1238" s="197">
        <v>2</v>
      </c>
      <c r="TNK1238" s="198" t="s">
        <v>236</v>
      </c>
      <c r="TNL1238" s="199">
        <v>0</v>
      </c>
      <c r="TNM1238" s="199"/>
      <c r="TNN1238" s="254">
        <f t="shared" si="343"/>
        <v>448.774</v>
      </c>
      <c r="TNO1238" s="236" t="s">
        <v>238</v>
      </c>
      <c r="TNP1238" s="253" t="s">
        <v>25</v>
      </c>
      <c r="TNQ1238" s="197">
        <v>7</v>
      </c>
      <c r="TNR1238" s="197">
        <v>2</v>
      </c>
      <c r="TNS1238" s="198" t="s">
        <v>236</v>
      </c>
      <c r="TNT1238" s="199">
        <v>0</v>
      </c>
      <c r="TNU1238" s="199"/>
      <c r="TNV1238" s="254">
        <f t="shared" si="343"/>
        <v>448.774</v>
      </c>
      <c r="TNW1238" s="236" t="s">
        <v>238</v>
      </c>
      <c r="TNX1238" s="253" t="s">
        <v>25</v>
      </c>
      <c r="TNY1238" s="197">
        <v>7</v>
      </c>
      <c r="TNZ1238" s="197">
        <v>2</v>
      </c>
      <c r="TOA1238" s="198" t="s">
        <v>236</v>
      </c>
      <c r="TOB1238" s="199">
        <v>0</v>
      </c>
      <c r="TOC1238" s="199"/>
      <c r="TOD1238" s="254">
        <f t="shared" ref="TOD1238:TQH1238" si="344">TOD1239</f>
        <v>448.774</v>
      </c>
      <c r="TOE1238" s="236" t="s">
        <v>238</v>
      </c>
      <c r="TOF1238" s="253" t="s">
        <v>25</v>
      </c>
      <c r="TOG1238" s="197">
        <v>7</v>
      </c>
      <c r="TOH1238" s="197">
        <v>2</v>
      </c>
      <c r="TOI1238" s="198" t="s">
        <v>236</v>
      </c>
      <c r="TOJ1238" s="199">
        <v>0</v>
      </c>
      <c r="TOK1238" s="199"/>
      <c r="TOL1238" s="254">
        <f t="shared" si="344"/>
        <v>448.774</v>
      </c>
      <c r="TOM1238" s="236" t="s">
        <v>238</v>
      </c>
      <c r="TON1238" s="253" t="s">
        <v>25</v>
      </c>
      <c r="TOO1238" s="197">
        <v>7</v>
      </c>
      <c r="TOP1238" s="197">
        <v>2</v>
      </c>
      <c r="TOQ1238" s="198" t="s">
        <v>236</v>
      </c>
      <c r="TOR1238" s="199">
        <v>0</v>
      </c>
      <c r="TOS1238" s="199"/>
      <c r="TOT1238" s="254">
        <f t="shared" si="344"/>
        <v>448.774</v>
      </c>
      <c r="TOU1238" s="236" t="s">
        <v>238</v>
      </c>
      <c r="TOV1238" s="253" t="s">
        <v>25</v>
      </c>
      <c r="TOW1238" s="197">
        <v>7</v>
      </c>
      <c r="TOX1238" s="197">
        <v>2</v>
      </c>
      <c r="TOY1238" s="198" t="s">
        <v>236</v>
      </c>
      <c r="TOZ1238" s="199">
        <v>0</v>
      </c>
      <c r="TPA1238" s="199"/>
      <c r="TPB1238" s="254">
        <f t="shared" si="344"/>
        <v>448.774</v>
      </c>
      <c r="TPC1238" s="236" t="s">
        <v>238</v>
      </c>
      <c r="TPD1238" s="253" t="s">
        <v>25</v>
      </c>
      <c r="TPE1238" s="197">
        <v>7</v>
      </c>
      <c r="TPF1238" s="197">
        <v>2</v>
      </c>
      <c r="TPG1238" s="198" t="s">
        <v>236</v>
      </c>
      <c r="TPH1238" s="199">
        <v>0</v>
      </c>
      <c r="TPI1238" s="199"/>
      <c r="TPJ1238" s="254">
        <f t="shared" si="344"/>
        <v>448.774</v>
      </c>
      <c r="TPK1238" s="236" t="s">
        <v>238</v>
      </c>
      <c r="TPL1238" s="253" t="s">
        <v>25</v>
      </c>
      <c r="TPM1238" s="197">
        <v>7</v>
      </c>
      <c r="TPN1238" s="197">
        <v>2</v>
      </c>
      <c r="TPO1238" s="198" t="s">
        <v>236</v>
      </c>
      <c r="TPP1238" s="199">
        <v>0</v>
      </c>
      <c r="TPQ1238" s="199"/>
      <c r="TPR1238" s="254">
        <f t="shared" si="344"/>
        <v>448.774</v>
      </c>
      <c r="TPS1238" s="236" t="s">
        <v>238</v>
      </c>
      <c r="TPT1238" s="253" t="s">
        <v>25</v>
      </c>
      <c r="TPU1238" s="197">
        <v>7</v>
      </c>
      <c r="TPV1238" s="197">
        <v>2</v>
      </c>
      <c r="TPW1238" s="198" t="s">
        <v>236</v>
      </c>
      <c r="TPX1238" s="199">
        <v>0</v>
      </c>
      <c r="TPY1238" s="199"/>
      <c r="TPZ1238" s="254">
        <f t="shared" si="344"/>
        <v>448.774</v>
      </c>
      <c r="TQA1238" s="236" t="s">
        <v>238</v>
      </c>
      <c r="TQB1238" s="253" t="s">
        <v>25</v>
      </c>
      <c r="TQC1238" s="197">
        <v>7</v>
      </c>
      <c r="TQD1238" s="197">
        <v>2</v>
      </c>
      <c r="TQE1238" s="198" t="s">
        <v>236</v>
      </c>
      <c r="TQF1238" s="199">
        <v>0</v>
      </c>
      <c r="TQG1238" s="199"/>
      <c r="TQH1238" s="254">
        <f t="shared" si="344"/>
        <v>448.774</v>
      </c>
      <c r="TQI1238" s="236" t="s">
        <v>238</v>
      </c>
      <c r="TQJ1238" s="253" t="s">
        <v>25</v>
      </c>
      <c r="TQK1238" s="197">
        <v>7</v>
      </c>
      <c r="TQL1238" s="197">
        <v>2</v>
      </c>
      <c r="TQM1238" s="198" t="s">
        <v>236</v>
      </c>
      <c r="TQN1238" s="199">
        <v>0</v>
      </c>
      <c r="TQO1238" s="199"/>
      <c r="TQP1238" s="254">
        <f t="shared" ref="TQP1238:TST1238" si="345">TQP1239</f>
        <v>448.774</v>
      </c>
      <c r="TQQ1238" s="236" t="s">
        <v>238</v>
      </c>
      <c r="TQR1238" s="253" t="s">
        <v>25</v>
      </c>
      <c r="TQS1238" s="197">
        <v>7</v>
      </c>
      <c r="TQT1238" s="197">
        <v>2</v>
      </c>
      <c r="TQU1238" s="198" t="s">
        <v>236</v>
      </c>
      <c r="TQV1238" s="199">
        <v>0</v>
      </c>
      <c r="TQW1238" s="199"/>
      <c r="TQX1238" s="254">
        <f t="shared" si="345"/>
        <v>448.774</v>
      </c>
      <c r="TQY1238" s="236" t="s">
        <v>238</v>
      </c>
      <c r="TQZ1238" s="253" t="s">
        <v>25</v>
      </c>
      <c r="TRA1238" s="197">
        <v>7</v>
      </c>
      <c r="TRB1238" s="197">
        <v>2</v>
      </c>
      <c r="TRC1238" s="198" t="s">
        <v>236</v>
      </c>
      <c r="TRD1238" s="199">
        <v>0</v>
      </c>
      <c r="TRE1238" s="199"/>
      <c r="TRF1238" s="254">
        <f t="shared" si="345"/>
        <v>448.774</v>
      </c>
      <c r="TRG1238" s="236" t="s">
        <v>238</v>
      </c>
      <c r="TRH1238" s="253" t="s">
        <v>25</v>
      </c>
      <c r="TRI1238" s="197">
        <v>7</v>
      </c>
      <c r="TRJ1238" s="197">
        <v>2</v>
      </c>
      <c r="TRK1238" s="198" t="s">
        <v>236</v>
      </c>
      <c r="TRL1238" s="199">
        <v>0</v>
      </c>
      <c r="TRM1238" s="199"/>
      <c r="TRN1238" s="254">
        <f t="shared" si="345"/>
        <v>448.774</v>
      </c>
      <c r="TRO1238" s="236" t="s">
        <v>238</v>
      </c>
      <c r="TRP1238" s="253" t="s">
        <v>25</v>
      </c>
      <c r="TRQ1238" s="197">
        <v>7</v>
      </c>
      <c r="TRR1238" s="197">
        <v>2</v>
      </c>
      <c r="TRS1238" s="198" t="s">
        <v>236</v>
      </c>
      <c r="TRT1238" s="199">
        <v>0</v>
      </c>
      <c r="TRU1238" s="199"/>
      <c r="TRV1238" s="254">
        <f t="shared" si="345"/>
        <v>448.774</v>
      </c>
      <c r="TRW1238" s="236" t="s">
        <v>238</v>
      </c>
      <c r="TRX1238" s="253" t="s">
        <v>25</v>
      </c>
      <c r="TRY1238" s="197">
        <v>7</v>
      </c>
      <c r="TRZ1238" s="197">
        <v>2</v>
      </c>
      <c r="TSA1238" s="198" t="s">
        <v>236</v>
      </c>
      <c r="TSB1238" s="199">
        <v>0</v>
      </c>
      <c r="TSC1238" s="199"/>
      <c r="TSD1238" s="254">
        <f t="shared" si="345"/>
        <v>448.774</v>
      </c>
      <c r="TSE1238" s="236" t="s">
        <v>238</v>
      </c>
      <c r="TSF1238" s="253" t="s">
        <v>25</v>
      </c>
      <c r="TSG1238" s="197">
        <v>7</v>
      </c>
      <c r="TSH1238" s="197">
        <v>2</v>
      </c>
      <c r="TSI1238" s="198" t="s">
        <v>236</v>
      </c>
      <c r="TSJ1238" s="199">
        <v>0</v>
      </c>
      <c r="TSK1238" s="199"/>
      <c r="TSL1238" s="254">
        <f t="shared" si="345"/>
        <v>448.774</v>
      </c>
      <c r="TSM1238" s="236" t="s">
        <v>238</v>
      </c>
      <c r="TSN1238" s="253" t="s">
        <v>25</v>
      </c>
      <c r="TSO1238" s="197">
        <v>7</v>
      </c>
      <c r="TSP1238" s="197">
        <v>2</v>
      </c>
      <c r="TSQ1238" s="198" t="s">
        <v>236</v>
      </c>
      <c r="TSR1238" s="199">
        <v>0</v>
      </c>
      <c r="TSS1238" s="199"/>
      <c r="TST1238" s="254">
        <f t="shared" si="345"/>
        <v>448.774</v>
      </c>
      <c r="TSU1238" s="236" t="s">
        <v>238</v>
      </c>
      <c r="TSV1238" s="253" t="s">
        <v>25</v>
      </c>
      <c r="TSW1238" s="197">
        <v>7</v>
      </c>
      <c r="TSX1238" s="197">
        <v>2</v>
      </c>
      <c r="TSY1238" s="198" t="s">
        <v>236</v>
      </c>
      <c r="TSZ1238" s="199">
        <v>0</v>
      </c>
      <c r="TTA1238" s="199"/>
      <c r="TTB1238" s="254">
        <f t="shared" ref="TTB1238:TVF1238" si="346">TTB1239</f>
        <v>448.774</v>
      </c>
      <c r="TTC1238" s="236" t="s">
        <v>238</v>
      </c>
      <c r="TTD1238" s="253" t="s">
        <v>25</v>
      </c>
      <c r="TTE1238" s="197">
        <v>7</v>
      </c>
      <c r="TTF1238" s="197">
        <v>2</v>
      </c>
      <c r="TTG1238" s="198" t="s">
        <v>236</v>
      </c>
      <c r="TTH1238" s="199">
        <v>0</v>
      </c>
      <c r="TTI1238" s="199"/>
      <c r="TTJ1238" s="254">
        <f t="shared" si="346"/>
        <v>448.774</v>
      </c>
      <c r="TTK1238" s="236" t="s">
        <v>238</v>
      </c>
      <c r="TTL1238" s="253" t="s">
        <v>25</v>
      </c>
      <c r="TTM1238" s="197">
        <v>7</v>
      </c>
      <c r="TTN1238" s="197">
        <v>2</v>
      </c>
      <c r="TTO1238" s="198" t="s">
        <v>236</v>
      </c>
      <c r="TTP1238" s="199">
        <v>0</v>
      </c>
      <c r="TTQ1238" s="199"/>
      <c r="TTR1238" s="254">
        <f t="shared" si="346"/>
        <v>448.774</v>
      </c>
      <c r="TTS1238" s="236" t="s">
        <v>238</v>
      </c>
      <c r="TTT1238" s="253" t="s">
        <v>25</v>
      </c>
      <c r="TTU1238" s="197">
        <v>7</v>
      </c>
      <c r="TTV1238" s="197">
        <v>2</v>
      </c>
      <c r="TTW1238" s="198" t="s">
        <v>236</v>
      </c>
      <c r="TTX1238" s="199">
        <v>0</v>
      </c>
      <c r="TTY1238" s="199"/>
      <c r="TTZ1238" s="254">
        <f t="shared" si="346"/>
        <v>448.774</v>
      </c>
      <c r="TUA1238" s="236" t="s">
        <v>238</v>
      </c>
      <c r="TUB1238" s="253" t="s">
        <v>25</v>
      </c>
      <c r="TUC1238" s="197">
        <v>7</v>
      </c>
      <c r="TUD1238" s="197">
        <v>2</v>
      </c>
      <c r="TUE1238" s="198" t="s">
        <v>236</v>
      </c>
      <c r="TUF1238" s="199">
        <v>0</v>
      </c>
      <c r="TUG1238" s="199"/>
      <c r="TUH1238" s="254">
        <f t="shared" si="346"/>
        <v>448.774</v>
      </c>
      <c r="TUI1238" s="236" t="s">
        <v>238</v>
      </c>
      <c r="TUJ1238" s="253" t="s">
        <v>25</v>
      </c>
      <c r="TUK1238" s="197">
        <v>7</v>
      </c>
      <c r="TUL1238" s="197">
        <v>2</v>
      </c>
      <c r="TUM1238" s="198" t="s">
        <v>236</v>
      </c>
      <c r="TUN1238" s="199">
        <v>0</v>
      </c>
      <c r="TUO1238" s="199"/>
      <c r="TUP1238" s="254">
        <f t="shared" si="346"/>
        <v>448.774</v>
      </c>
      <c r="TUQ1238" s="236" t="s">
        <v>238</v>
      </c>
      <c r="TUR1238" s="253" t="s">
        <v>25</v>
      </c>
      <c r="TUS1238" s="197">
        <v>7</v>
      </c>
      <c r="TUT1238" s="197">
        <v>2</v>
      </c>
      <c r="TUU1238" s="198" t="s">
        <v>236</v>
      </c>
      <c r="TUV1238" s="199">
        <v>0</v>
      </c>
      <c r="TUW1238" s="199"/>
      <c r="TUX1238" s="254">
        <f t="shared" si="346"/>
        <v>448.774</v>
      </c>
      <c r="TUY1238" s="236" t="s">
        <v>238</v>
      </c>
      <c r="TUZ1238" s="253" t="s">
        <v>25</v>
      </c>
      <c r="TVA1238" s="197">
        <v>7</v>
      </c>
      <c r="TVB1238" s="197">
        <v>2</v>
      </c>
      <c r="TVC1238" s="198" t="s">
        <v>236</v>
      </c>
      <c r="TVD1238" s="199">
        <v>0</v>
      </c>
      <c r="TVE1238" s="199"/>
      <c r="TVF1238" s="254">
        <f t="shared" si="346"/>
        <v>448.774</v>
      </c>
      <c r="TVG1238" s="236" t="s">
        <v>238</v>
      </c>
      <c r="TVH1238" s="253" t="s">
        <v>25</v>
      </c>
      <c r="TVI1238" s="197">
        <v>7</v>
      </c>
      <c r="TVJ1238" s="197">
        <v>2</v>
      </c>
      <c r="TVK1238" s="198" t="s">
        <v>236</v>
      </c>
      <c r="TVL1238" s="199">
        <v>0</v>
      </c>
      <c r="TVM1238" s="199"/>
      <c r="TVN1238" s="254">
        <f t="shared" ref="TVN1238:TXR1238" si="347">TVN1239</f>
        <v>448.774</v>
      </c>
      <c r="TVO1238" s="236" t="s">
        <v>238</v>
      </c>
      <c r="TVP1238" s="253" t="s">
        <v>25</v>
      </c>
      <c r="TVQ1238" s="197">
        <v>7</v>
      </c>
      <c r="TVR1238" s="197">
        <v>2</v>
      </c>
      <c r="TVS1238" s="198" t="s">
        <v>236</v>
      </c>
      <c r="TVT1238" s="199">
        <v>0</v>
      </c>
      <c r="TVU1238" s="199"/>
      <c r="TVV1238" s="254">
        <f t="shared" si="347"/>
        <v>448.774</v>
      </c>
      <c r="TVW1238" s="236" t="s">
        <v>238</v>
      </c>
      <c r="TVX1238" s="253" t="s">
        <v>25</v>
      </c>
      <c r="TVY1238" s="197">
        <v>7</v>
      </c>
      <c r="TVZ1238" s="197">
        <v>2</v>
      </c>
      <c r="TWA1238" s="198" t="s">
        <v>236</v>
      </c>
      <c r="TWB1238" s="199">
        <v>0</v>
      </c>
      <c r="TWC1238" s="199"/>
      <c r="TWD1238" s="254">
        <f t="shared" si="347"/>
        <v>448.774</v>
      </c>
      <c r="TWE1238" s="236" t="s">
        <v>238</v>
      </c>
      <c r="TWF1238" s="253" t="s">
        <v>25</v>
      </c>
      <c r="TWG1238" s="197">
        <v>7</v>
      </c>
      <c r="TWH1238" s="197">
        <v>2</v>
      </c>
      <c r="TWI1238" s="198" t="s">
        <v>236</v>
      </c>
      <c r="TWJ1238" s="199">
        <v>0</v>
      </c>
      <c r="TWK1238" s="199"/>
      <c r="TWL1238" s="254">
        <f t="shared" si="347"/>
        <v>448.774</v>
      </c>
      <c r="TWM1238" s="236" t="s">
        <v>238</v>
      </c>
      <c r="TWN1238" s="253" t="s">
        <v>25</v>
      </c>
      <c r="TWO1238" s="197">
        <v>7</v>
      </c>
      <c r="TWP1238" s="197">
        <v>2</v>
      </c>
      <c r="TWQ1238" s="198" t="s">
        <v>236</v>
      </c>
      <c r="TWR1238" s="199">
        <v>0</v>
      </c>
      <c r="TWS1238" s="199"/>
      <c r="TWT1238" s="254">
        <f t="shared" si="347"/>
        <v>448.774</v>
      </c>
      <c r="TWU1238" s="236" t="s">
        <v>238</v>
      </c>
      <c r="TWV1238" s="253" t="s">
        <v>25</v>
      </c>
      <c r="TWW1238" s="197">
        <v>7</v>
      </c>
      <c r="TWX1238" s="197">
        <v>2</v>
      </c>
      <c r="TWY1238" s="198" t="s">
        <v>236</v>
      </c>
      <c r="TWZ1238" s="199">
        <v>0</v>
      </c>
      <c r="TXA1238" s="199"/>
      <c r="TXB1238" s="254">
        <f t="shared" si="347"/>
        <v>448.774</v>
      </c>
      <c r="TXC1238" s="236" t="s">
        <v>238</v>
      </c>
      <c r="TXD1238" s="253" t="s">
        <v>25</v>
      </c>
      <c r="TXE1238" s="197">
        <v>7</v>
      </c>
      <c r="TXF1238" s="197">
        <v>2</v>
      </c>
      <c r="TXG1238" s="198" t="s">
        <v>236</v>
      </c>
      <c r="TXH1238" s="199">
        <v>0</v>
      </c>
      <c r="TXI1238" s="199"/>
      <c r="TXJ1238" s="254">
        <f t="shared" si="347"/>
        <v>448.774</v>
      </c>
      <c r="TXK1238" s="236" t="s">
        <v>238</v>
      </c>
      <c r="TXL1238" s="253" t="s">
        <v>25</v>
      </c>
      <c r="TXM1238" s="197">
        <v>7</v>
      </c>
      <c r="TXN1238" s="197">
        <v>2</v>
      </c>
      <c r="TXO1238" s="198" t="s">
        <v>236</v>
      </c>
      <c r="TXP1238" s="199">
        <v>0</v>
      </c>
      <c r="TXQ1238" s="199"/>
      <c r="TXR1238" s="254">
        <f t="shared" si="347"/>
        <v>448.774</v>
      </c>
      <c r="TXS1238" s="236" t="s">
        <v>238</v>
      </c>
      <c r="TXT1238" s="253" t="s">
        <v>25</v>
      </c>
      <c r="TXU1238" s="197">
        <v>7</v>
      </c>
      <c r="TXV1238" s="197">
        <v>2</v>
      </c>
      <c r="TXW1238" s="198" t="s">
        <v>236</v>
      </c>
      <c r="TXX1238" s="199">
        <v>0</v>
      </c>
      <c r="TXY1238" s="199"/>
      <c r="TXZ1238" s="254">
        <f t="shared" ref="TXZ1238:UAD1238" si="348">TXZ1239</f>
        <v>448.774</v>
      </c>
      <c r="TYA1238" s="236" t="s">
        <v>238</v>
      </c>
      <c r="TYB1238" s="253" t="s">
        <v>25</v>
      </c>
      <c r="TYC1238" s="197">
        <v>7</v>
      </c>
      <c r="TYD1238" s="197">
        <v>2</v>
      </c>
      <c r="TYE1238" s="198" t="s">
        <v>236</v>
      </c>
      <c r="TYF1238" s="199">
        <v>0</v>
      </c>
      <c r="TYG1238" s="199"/>
      <c r="TYH1238" s="254">
        <f t="shared" si="348"/>
        <v>448.774</v>
      </c>
      <c r="TYI1238" s="236" t="s">
        <v>238</v>
      </c>
      <c r="TYJ1238" s="253" t="s">
        <v>25</v>
      </c>
      <c r="TYK1238" s="197">
        <v>7</v>
      </c>
      <c r="TYL1238" s="197">
        <v>2</v>
      </c>
      <c r="TYM1238" s="198" t="s">
        <v>236</v>
      </c>
      <c r="TYN1238" s="199">
        <v>0</v>
      </c>
      <c r="TYO1238" s="199"/>
      <c r="TYP1238" s="254">
        <f t="shared" si="348"/>
        <v>448.774</v>
      </c>
      <c r="TYQ1238" s="236" t="s">
        <v>238</v>
      </c>
      <c r="TYR1238" s="253" t="s">
        <v>25</v>
      </c>
      <c r="TYS1238" s="197">
        <v>7</v>
      </c>
      <c r="TYT1238" s="197">
        <v>2</v>
      </c>
      <c r="TYU1238" s="198" t="s">
        <v>236</v>
      </c>
      <c r="TYV1238" s="199">
        <v>0</v>
      </c>
      <c r="TYW1238" s="199"/>
      <c r="TYX1238" s="254">
        <f t="shared" si="348"/>
        <v>448.774</v>
      </c>
      <c r="TYY1238" s="236" t="s">
        <v>238</v>
      </c>
      <c r="TYZ1238" s="253" t="s">
        <v>25</v>
      </c>
      <c r="TZA1238" s="197">
        <v>7</v>
      </c>
      <c r="TZB1238" s="197">
        <v>2</v>
      </c>
      <c r="TZC1238" s="198" t="s">
        <v>236</v>
      </c>
      <c r="TZD1238" s="199">
        <v>0</v>
      </c>
      <c r="TZE1238" s="199"/>
      <c r="TZF1238" s="254">
        <f t="shared" si="348"/>
        <v>448.774</v>
      </c>
      <c r="TZG1238" s="236" t="s">
        <v>238</v>
      </c>
      <c r="TZH1238" s="253" t="s">
        <v>25</v>
      </c>
      <c r="TZI1238" s="197">
        <v>7</v>
      </c>
      <c r="TZJ1238" s="197">
        <v>2</v>
      </c>
      <c r="TZK1238" s="198" t="s">
        <v>236</v>
      </c>
      <c r="TZL1238" s="199">
        <v>0</v>
      </c>
      <c r="TZM1238" s="199"/>
      <c r="TZN1238" s="254">
        <f t="shared" si="348"/>
        <v>448.774</v>
      </c>
      <c r="TZO1238" s="236" t="s">
        <v>238</v>
      </c>
      <c r="TZP1238" s="253" t="s">
        <v>25</v>
      </c>
      <c r="TZQ1238" s="197">
        <v>7</v>
      </c>
      <c r="TZR1238" s="197">
        <v>2</v>
      </c>
      <c r="TZS1238" s="198" t="s">
        <v>236</v>
      </c>
      <c r="TZT1238" s="199">
        <v>0</v>
      </c>
      <c r="TZU1238" s="199"/>
      <c r="TZV1238" s="254">
        <f t="shared" si="348"/>
        <v>448.774</v>
      </c>
      <c r="TZW1238" s="236" t="s">
        <v>238</v>
      </c>
      <c r="TZX1238" s="253" t="s">
        <v>25</v>
      </c>
      <c r="TZY1238" s="197">
        <v>7</v>
      </c>
      <c r="TZZ1238" s="197">
        <v>2</v>
      </c>
      <c r="UAA1238" s="198" t="s">
        <v>236</v>
      </c>
      <c r="UAB1238" s="199">
        <v>0</v>
      </c>
      <c r="UAC1238" s="199"/>
      <c r="UAD1238" s="254">
        <f t="shared" si="348"/>
        <v>448.774</v>
      </c>
      <c r="UAE1238" s="236" t="s">
        <v>238</v>
      </c>
      <c r="UAF1238" s="253" t="s">
        <v>25</v>
      </c>
      <c r="UAG1238" s="197">
        <v>7</v>
      </c>
      <c r="UAH1238" s="197">
        <v>2</v>
      </c>
      <c r="UAI1238" s="198" t="s">
        <v>236</v>
      </c>
      <c r="UAJ1238" s="199">
        <v>0</v>
      </c>
      <c r="UAK1238" s="199"/>
      <c r="UAL1238" s="254">
        <f t="shared" ref="UAL1238:UCP1238" si="349">UAL1239</f>
        <v>448.774</v>
      </c>
      <c r="UAM1238" s="236" t="s">
        <v>238</v>
      </c>
      <c r="UAN1238" s="253" t="s">
        <v>25</v>
      </c>
      <c r="UAO1238" s="197">
        <v>7</v>
      </c>
      <c r="UAP1238" s="197">
        <v>2</v>
      </c>
      <c r="UAQ1238" s="198" t="s">
        <v>236</v>
      </c>
      <c r="UAR1238" s="199">
        <v>0</v>
      </c>
      <c r="UAS1238" s="199"/>
      <c r="UAT1238" s="254">
        <f t="shared" si="349"/>
        <v>448.774</v>
      </c>
      <c r="UAU1238" s="236" t="s">
        <v>238</v>
      </c>
      <c r="UAV1238" s="253" t="s">
        <v>25</v>
      </c>
      <c r="UAW1238" s="197">
        <v>7</v>
      </c>
      <c r="UAX1238" s="197">
        <v>2</v>
      </c>
      <c r="UAY1238" s="198" t="s">
        <v>236</v>
      </c>
      <c r="UAZ1238" s="199">
        <v>0</v>
      </c>
      <c r="UBA1238" s="199"/>
      <c r="UBB1238" s="254">
        <f t="shared" si="349"/>
        <v>448.774</v>
      </c>
      <c r="UBC1238" s="236" t="s">
        <v>238</v>
      </c>
      <c r="UBD1238" s="253" t="s">
        <v>25</v>
      </c>
      <c r="UBE1238" s="197">
        <v>7</v>
      </c>
      <c r="UBF1238" s="197">
        <v>2</v>
      </c>
      <c r="UBG1238" s="198" t="s">
        <v>236</v>
      </c>
      <c r="UBH1238" s="199">
        <v>0</v>
      </c>
      <c r="UBI1238" s="199"/>
      <c r="UBJ1238" s="254">
        <f t="shared" si="349"/>
        <v>448.774</v>
      </c>
      <c r="UBK1238" s="236" t="s">
        <v>238</v>
      </c>
      <c r="UBL1238" s="253" t="s">
        <v>25</v>
      </c>
      <c r="UBM1238" s="197">
        <v>7</v>
      </c>
      <c r="UBN1238" s="197">
        <v>2</v>
      </c>
      <c r="UBO1238" s="198" t="s">
        <v>236</v>
      </c>
      <c r="UBP1238" s="199">
        <v>0</v>
      </c>
      <c r="UBQ1238" s="199"/>
      <c r="UBR1238" s="254">
        <f t="shared" si="349"/>
        <v>448.774</v>
      </c>
      <c r="UBS1238" s="236" t="s">
        <v>238</v>
      </c>
      <c r="UBT1238" s="253" t="s">
        <v>25</v>
      </c>
      <c r="UBU1238" s="197">
        <v>7</v>
      </c>
      <c r="UBV1238" s="197">
        <v>2</v>
      </c>
      <c r="UBW1238" s="198" t="s">
        <v>236</v>
      </c>
      <c r="UBX1238" s="199">
        <v>0</v>
      </c>
      <c r="UBY1238" s="199"/>
      <c r="UBZ1238" s="254">
        <f t="shared" si="349"/>
        <v>448.774</v>
      </c>
      <c r="UCA1238" s="236" t="s">
        <v>238</v>
      </c>
      <c r="UCB1238" s="253" t="s">
        <v>25</v>
      </c>
      <c r="UCC1238" s="197">
        <v>7</v>
      </c>
      <c r="UCD1238" s="197">
        <v>2</v>
      </c>
      <c r="UCE1238" s="198" t="s">
        <v>236</v>
      </c>
      <c r="UCF1238" s="199">
        <v>0</v>
      </c>
      <c r="UCG1238" s="199"/>
      <c r="UCH1238" s="254">
        <f t="shared" si="349"/>
        <v>448.774</v>
      </c>
      <c r="UCI1238" s="236" t="s">
        <v>238</v>
      </c>
      <c r="UCJ1238" s="253" t="s">
        <v>25</v>
      </c>
      <c r="UCK1238" s="197">
        <v>7</v>
      </c>
      <c r="UCL1238" s="197">
        <v>2</v>
      </c>
      <c r="UCM1238" s="198" t="s">
        <v>236</v>
      </c>
      <c r="UCN1238" s="199">
        <v>0</v>
      </c>
      <c r="UCO1238" s="199"/>
      <c r="UCP1238" s="254">
        <f t="shared" si="349"/>
        <v>448.774</v>
      </c>
      <c r="UCQ1238" s="236" t="s">
        <v>238</v>
      </c>
      <c r="UCR1238" s="253" t="s">
        <v>25</v>
      </c>
      <c r="UCS1238" s="197">
        <v>7</v>
      </c>
      <c r="UCT1238" s="197">
        <v>2</v>
      </c>
      <c r="UCU1238" s="198" t="s">
        <v>236</v>
      </c>
      <c r="UCV1238" s="199">
        <v>0</v>
      </c>
      <c r="UCW1238" s="199"/>
      <c r="UCX1238" s="254">
        <f t="shared" ref="UCX1238:UFB1238" si="350">UCX1239</f>
        <v>448.774</v>
      </c>
      <c r="UCY1238" s="236" t="s">
        <v>238</v>
      </c>
      <c r="UCZ1238" s="253" t="s">
        <v>25</v>
      </c>
      <c r="UDA1238" s="197">
        <v>7</v>
      </c>
      <c r="UDB1238" s="197">
        <v>2</v>
      </c>
      <c r="UDC1238" s="198" t="s">
        <v>236</v>
      </c>
      <c r="UDD1238" s="199">
        <v>0</v>
      </c>
      <c r="UDE1238" s="199"/>
      <c r="UDF1238" s="254">
        <f t="shared" si="350"/>
        <v>448.774</v>
      </c>
      <c r="UDG1238" s="236" t="s">
        <v>238</v>
      </c>
      <c r="UDH1238" s="253" t="s">
        <v>25</v>
      </c>
      <c r="UDI1238" s="197">
        <v>7</v>
      </c>
      <c r="UDJ1238" s="197">
        <v>2</v>
      </c>
      <c r="UDK1238" s="198" t="s">
        <v>236</v>
      </c>
      <c r="UDL1238" s="199">
        <v>0</v>
      </c>
      <c r="UDM1238" s="199"/>
      <c r="UDN1238" s="254">
        <f t="shared" si="350"/>
        <v>448.774</v>
      </c>
      <c r="UDO1238" s="236" t="s">
        <v>238</v>
      </c>
      <c r="UDP1238" s="253" t="s">
        <v>25</v>
      </c>
      <c r="UDQ1238" s="197">
        <v>7</v>
      </c>
      <c r="UDR1238" s="197">
        <v>2</v>
      </c>
      <c r="UDS1238" s="198" t="s">
        <v>236</v>
      </c>
      <c r="UDT1238" s="199">
        <v>0</v>
      </c>
      <c r="UDU1238" s="199"/>
      <c r="UDV1238" s="254">
        <f t="shared" si="350"/>
        <v>448.774</v>
      </c>
      <c r="UDW1238" s="236" t="s">
        <v>238</v>
      </c>
      <c r="UDX1238" s="253" t="s">
        <v>25</v>
      </c>
      <c r="UDY1238" s="197">
        <v>7</v>
      </c>
      <c r="UDZ1238" s="197">
        <v>2</v>
      </c>
      <c r="UEA1238" s="198" t="s">
        <v>236</v>
      </c>
      <c r="UEB1238" s="199">
        <v>0</v>
      </c>
      <c r="UEC1238" s="199"/>
      <c r="UED1238" s="254">
        <f t="shared" si="350"/>
        <v>448.774</v>
      </c>
      <c r="UEE1238" s="236" t="s">
        <v>238</v>
      </c>
      <c r="UEF1238" s="253" t="s">
        <v>25</v>
      </c>
      <c r="UEG1238" s="197">
        <v>7</v>
      </c>
      <c r="UEH1238" s="197">
        <v>2</v>
      </c>
      <c r="UEI1238" s="198" t="s">
        <v>236</v>
      </c>
      <c r="UEJ1238" s="199">
        <v>0</v>
      </c>
      <c r="UEK1238" s="199"/>
      <c r="UEL1238" s="254">
        <f t="shared" si="350"/>
        <v>448.774</v>
      </c>
      <c r="UEM1238" s="236" t="s">
        <v>238</v>
      </c>
      <c r="UEN1238" s="253" t="s">
        <v>25</v>
      </c>
      <c r="UEO1238" s="197">
        <v>7</v>
      </c>
      <c r="UEP1238" s="197">
        <v>2</v>
      </c>
      <c r="UEQ1238" s="198" t="s">
        <v>236</v>
      </c>
      <c r="UER1238" s="199">
        <v>0</v>
      </c>
      <c r="UES1238" s="199"/>
      <c r="UET1238" s="254">
        <f t="shared" si="350"/>
        <v>448.774</v>
      </c>
      <c r="UEU1238" s="236" t="s">
        <v>238</v>
      </c>
      <c r="UEV1238" s="253" t="s">
        <v>25</v>
      </c>
      <c r="UEW1238" s="197">
        <v>7</v>
      </c>
      <c r="UEX1238" s="197">
        <v>2</v>
      </c>
      <c r="UEY1238" s="198" t="s">
        <v>236</v>
      </c>
      <c r="UEZ1238" s="199">
        <v>0</v>
      </c>
      <c r="UFA1238" s="199"/>
      <c r="UFB1238" s="254">
        <f t="shared" si="350"/>
        <v>448.774</v>
      </c>
      <c r="UFC1238" s="236" t="s">
        <v>238</v>
      </c>
      <c r="UFD1238" s="253" t="s">
        <v>25</v>
      </c>
      <c r="UFE1238" s="197">
        <v>7</v>
      </c>
      <c r="UFF1238" s="197">
        <v>2</v>
      </c>
      <c r="UFG1238" s="198" t="s">
        <v>236</v>
      </c>
      <c r="UFH1238" s="199">
        <v>0</v>
      </c>
      <c r="UFI1238" s="199"/>
      <c r="UFJ1238" s="254">
        <f t="shared" ref="UFJ1238:UHN1238" si="351">UFJ1239</f>
        <v>448.774</v>
      </c>
      <c r="UFK1238" s="236" t="s">
        <v>238</v>
      </c>
      <c r="UFL1238" s="253" t="s">
        <v>25</v>
      </c>
      <c r="UFM1238" s="197">
        <v>7</v>
      </c>
      <c r="UFN1238" s="197">
        <v>2</v>
      </c>
      <c r="UFO1238" s="198" t="s">
        <v>236</v>
      </c>
      <c r="UFP1238" s="199">
        <v>0</v>
      </c>
      <c r="UFQ1238" s="199"/>
      <c r="UFR1238" s="254">
        <f t="shared" si="351"/>
        <v>448.774</v>
      </c>
      <c r="UFS1238" s="236" t="s">
        <v>238</v>
      </c>
      <c r="UFT1238" s="253" t="s">
        <v>25</v>
      </c>
      <c r="UFU1238" s="197">
        <v>7</v>
      </c>
      <c r="UFV1238" s="197">
        <v>2</v>
      </c>
      <c r="UFW1238" s="198" t="s">
        <v>236</v>
      </c>
      <c r="UFX1238" s="199">
        <v>0</v>
      </c>
      <c r="UFY1238" s="199"/>
      <c r="UFZ1238" s="254">
        <f t="shared" si="351"/>
        <v>448.774</v>
      </c>
      <c r="UGA1238" s="236" t="s">
        <v>238</v>
      </c>
      <c r="UGB1238" s="253" t="s">
        <v>25</v>
      </c>
      <c r="UGC1238" s="197">
        <v>7</v>
      </c>
      <c r="UGD1238" s="197">
        <v>2</v>
      </c>
      <c r="UGE1238" s="198" t="s">
        <v>236</v>
      </c>
      <c r="UGF1238" s="199">
        <v>0</v>
      </c>
      <c r="UGG1238" s="199"/>
      <c r="UGH1238" s="254">
        <f t="shared" si="351"/>
        <v>448.774</v>
      </c>
      <c r="UGI1238" s="236" t="s">
        <v>238</v>
      </c>
      <c r="UGJ1238" s="253" t="s">
        <v>25</v>
      </c>
      <c r="UGK1238" s="197">
        <v>7</v>
      </c>
      <c r="UGL1238" s="197">
        <v>2</v>
      </c>
      <c r="UGM1238" s="198" t="s">
        <v>236</v>
      </c>
      <c r="UGN1238" s="199">
        <v>0</v>
      </c>
      <c r="UGO1238" s="199"/>
      <c r="UGP1238" s="254">
        <f t="shared" si="351"/>
        <v>448.774</v>
      </c>
      <c r="UGQ1238" s="236" t="s">
        <v>238</v>
      </c>
      <c r="UGR1238" s="253" t="s">
        <v>25</v>
      </c>
      <c r="UGS1238" s="197">
        <v>7</v>
      </c>
      <c r="UGT1238" s="197">
        <v>2</v>
      </c>
      <c r="UGU1238" s="198" t="s">
        <v>236</v>
      </c>
      <c r="UGV1238" s="199">
        <v>0</v>
      </c>
      <c r="UGW1238" s="199"/>
      <c r="UGX1238" s="254">
        <f t="shared" si="351"/>
        <v>448.774</v>
      </c>
      <c r="UGY1238" s="236" t="s">
        <v>238</v>
      </c>
      <c r="UGZ1238" s="253" t="s">
        <v>25</v>
      </c>
      <c r="UHA1238" s="197">
        <v>7</v>
      </c>
      <c r="UHB1238" s="197">
        <v>2</v>
      </c>
      <c r="UHC1238" s="198" t="s">
        <v>236</v>
      </c>
      <c r="UHD1238" s="199">
        <v>0</v>
      </c>
      <c r="UHE1238" s="199"/>
      <c r="UHF1238" s="254">
        <f t="shared" si="351"/>
        <v>448.774</v>
      </c>
      <c r="UHG1238" s="236" t="s">
        <v>238</v>
      </c>
      <c r="UHH1238" s="253" t="s">
        <v>25</v>
      </c>
      <c r="UHI1238" s="197">
        <v>7</v>
      </c>
      <c r="UHJ1238" s="197">
        <v>2</v>
      </c>
      <c r="UHK1238" s="198" t="s">
        <v>236</v>
      </c>
      <c r="UHL1238" s="199">
        <v>0</v>
      </c>
      <c r="UHM1238" s="199"/>
      <c r="UHN1238" s="254">
        <f t="shared" si="351"/>
        <v>448.774</v>
      </c>
      <c r="UHO1238" s="236" t="s">
        <v>238</v>
      </c>
      <c r="UHP1238" s="253" t="s">
        <v>25</v>
      </c>
      <c r="UHQ1238" s="197">
        <v>7</v>
      </c>
      <c r="UHR1238" s="197">
        <v>2</v>
      </c>
      <c r="UHS1238" s="198" t="s">
        <v>236</v>
      </c>
      <c r="UHT1238" s="199">
        <v>0</v>
      </c>
      <c r="UHU1238" s="199"/>
      <c r="UHV1238" s="254">
        <f t="shared" ref="UHV1238:UJZ1238" si="352">UHV1239</f>
        <v>448.774</v>
      </c>
      <c r="UHW1238" s="236" t="s">
        <v>238</v>
      </c>
      <c r="UHX1238" s="253" t="s">
        <v>25</v>
      </c>
      <c r="UHY1238" s="197">
        <v>7</v>
      </c>
      <c r="UHZ1238" s="197">
        <v>2</v>
      </c>
      <c r="UIA1238" s="198" t="s">
        <v>236</v>
      </c>
      <c r="UIB1238" s="199">
        <v>0</v>
      </c>
      <c r="UIC1238" s="199"/>
      <c r="UID1238" s="254">
        <f t="shared" si="352"/>
        <v>448.774</v>
      </c>
      <c r="UIE1238" s="236" t="s">
        <v>238</v>
      </c>
      <c r="UIF1238" s="253" t="s">
        <v>25</v>
      </c>
      <c r="UIG1238" s="197">
        <v>7</v>
      </c>
      <c r="UIH1238" s="197">
        <v>2</v>
      </c>
      <c r="UII1238" s="198" t="s">
        <v>236</v>
      </c>
      <c r="UIJ1238" s="199">
        <v>0</v>
      </c>
      <c r="UIK1238" s="199"/>
      <c r="UIL1238" s="254">
        <f t="shared" si="352"/>
        <v>448.774</v>
      </c>
      <c r="UIM1238" s="236" t="s">
        <v>238</v>
      </c>
      <c r="UIN1238" s="253" t="s">
        <v>25</v>
      </c>
      <c r="UIO1238" s="197">
        <v>7</v>
      </c>
      <c r="UIP1238" s="197">
        <v>2</v>
      </c>
      <c r="UIQ1238" s="198" t="s">
        <v>236</v>
      </c>
      <c r="UIR1238" s="199">
        <v>0</v>
      </c>
      <c r="UIS1238" s="199"/>
      <c r="UIT1238" s="254">
        <f t="shared" si="352"/>
        <v>448.774</v>
      </c>
      <c r="UIU1238" s="236" t="s">
        <v>238</v>
      </c>
      <c r="UIV1238" s="253" t="s">
        <v>25</v>
      </c>
      <c r="UIW1238" s="197">
        <v>7</v>
      </c>
      <c r="UIX1238" s="197">
        <v>2</v>
      </c>
      <c r="UIY1238" s="198" t="s">
        <v>236</v>
      </c>
      <c r="UIZ1238" s="199">
        <v>0</v>
      </c>
      <c r="UJA1238" s="199"/>
      <c r="UJB1238" s="254">
        <f t="shared" si="352"/>
        <v>448.774</v>
      </c>
      <c r="UJC1238" s="236" t="s">
        <v>238</v>
      </c>
      <c r="UJD1238" s="253" t="s">
        <v>25</v>
      </c>
      <c r="UJE1238" s="197">
        <v>7</v>
      </c>
      <c r="UJF1238" s="197">
        <v>2</v>
      </c>
      <c r="UJG1238" s="198" t="s">
        <v>236</v>
      </c>
      <c r="UJH1238" s="199">
        <v>0</v>
      </c>
      <c r="UJI1238" s="199"/>
      <c r="UJJ1238" s="254">
        <f t="shared" si="352"/>
        <v>448.774</v>
      </c>
      <c r="UJK1238" s="236" t="s">
        <v>238</v>
      </c>
      <c r="UJL1238" s="253" t="s">
        <v>25</v>
      </c>
      <c r="UJM1238" s="197">
        <v>7</v>
      </c>
      <c r="UJN1238" s="197">
        <v>2</v>
      </c>
      <c r="UJO1238" s="198" t="s">
        <v>236</v>
      </c>
      <c r="UJP1238" s="199">
        <v>0</v>
      </c>
      <c r="UJQ1238" s="199"/>
      <c r="UJR1238" s="254">
        <f t="shared" si="352"/>
        <v>448.774</v>
      </c>
      <c r="UJS1238" s="236" t="s">
        <v>238</v>
      </c>
      <c r="UJT1238" s="253" t="s">
        <v>25</v>
      </c>
      <c r="UJU1238" s="197">
        <v>7</v>
      </c>
      <c r="UJV1238" s="197">
        <v>2</v>
      </c>
      <c r="UJW1238" s="198" t="s">
        <v>236</v>
      </c>
      <c r="UJX1238" s="199">
        <v>0</v>
      </c>
      <c r="UJY1238" s="199"/>
      <c r="UJZ1238" s="254">
        <f t="shared" si="352"/>
        <v>448.774</v>
      </c>
      <c r="UKA1238" s="236" t="s">
        <v>238</v>
      </c>
      <c r="UKB1238" s="253" t="s">
        <v>25</v>
      </c>
      <c r="UKC1238" s="197">
        <v>7</v>
      </c>
      <c r="UKD1238" s="197">
        <v>2</v>
      </c>
      <c r="UKE1238" s="198" t="s">
        <v>236</v>
      </c>
      <c r="UKF1238" s="199">
        <v>0</v>
      </c>
      <c r="UKG1238" s="199"/>
      <c r="UKH1238" s="254">
        <f t="shared" ref="UKH1238:UML1238" si="353">UKH1239</f>
        <v>448.774</v>
      </c>
      <c r="UKI1238" s="236" t="s">
        <v>238</v>
      </c>
      <c r="UKJ1238" s="253" t="s">
        <v>25</v>
      </c>
      <c r="UKK1238" s="197">
        <v>7</v>
      </c>
      <c r="UKL1238" s="197">
        <v>2</v>
      </c>
      <c r="UKM1238" s="198" t="s">
        <v>236</v>
      </c>
      <c r="UKN1238" s="199">
        <v>0</v>
      </c>
      <c r="UKO1238" s="199"/>
      <c r="UKP1238" s="254">
        <f t="shared" si="353"/>
        <v>448.774</v>
      </c>
      <c r="UKQ1238" s="236" t="s">
        <v>238</v>
      </c>
      <c r="UKR1238" s="253" t="s">
        <v>25</v>
      </c>
      <c r="UKS1238" s="197">
        <v>7</v>
      </c>
      <c r="UKT1238" s="197">
        <v>2</v>
      </c>
      <c r="UKU1238" s="198" t="s">
        <v>236</v>
      </c>
      <c r="UKV1238" s="199">
        <v>0</v>
      </c>
      <c r="UKW1238" s="199"/>
      <c r="UKX1238" s="254">
        <f t="shared" si="353"/>
        <v>448.774</v>
      </c>
      <c r="UKY1238" s="236" t="s">
        <v>238</v>
      </c>
      <c r="UKZ1238" s="253" t="s">
        <v>25</v>
      </c>
      <c r="ULA1238" s="197">
        <v>7</v>
      </c>
      <c r="ULB1238" s="197">
        <v>2</v>
      </c>
      <c r="ULC1238" s="198" t="s">
        <v>236</v>
      </c>
      <c r="ULD1238" s="199">
        <v>0</v>
      </c>
      <c r="ULE1238" s="199"/>
      <c r="ULF1238" s="254">
        <f t="shared" si="353"/>
        <v>448.774</v>
      </c>
      <c r="ULG1238" s="236" t="s">
        <v>238</v>
      </c>
      <c r="ULH1238" s="253" t="s">
        <v>25</v>
      </c>
      <c r="ULI1238" s="197">
        <v>7</v>
      </c>
      <c r="ULJ1238" s="197">
        <v>2</v>
      </c>
      <c r="ULK1238" s="198" t="s">
        <v>236</v>
      </c>
      <c r="ULL1238" s="199">
        <v>0</v>
      </c>
      <c r="ULM1238" s="199"/>
      <c r="ULN1238" s="254">
        <f t="shared" si="353"/>
        <v>448.774</v>
      </c>
      <c r="ULO1238" s="236" t="s">
        <v>238</v>
      </c>
      <c r="ULP1238" s="253" t="s">
        <v>25</v>
      </c>
      <c r="ULQ1238" s="197">
        <v>7</v>
      </c>
      <c r="ULR1238" s="197">
        <v>2</v>
      </c>
      <c r="ULS1238" s="198" t="s">
        <v>236</v>
      </c>
      <c r="ULT1238" s="199">
        <v>0</v>
      </c>
      <c r="ULU1238" s="199"/>
      <c r="ULV1238" s="254">
        <f t="shared" si="353"/>
        <v>448.774</v>
      </c>
      <c r="ULW1238" s="236" t="s">
        <v>238</v>
      </c>
      <c r="ULX1238" s="253" t="s">
        <v>25</v>
      </c>
      <c r="ULY1238" s="197">
        <v>7</v>
      </c>
      <c r="ULZ1238" s="197">
        <v>2</v>
      </c>
      <c r="UMA1238" s="198" t="s">
        <v>236</v>
      </c>
      <c r="UMB1238" s="199">
        <v>0</v>
      </c>
      <c r="UMC1238" s="199"/>
      <c r="UMD1238" s="254">
        <f t="shared" si="353"/>
        <v>448.774</v>
      </c>
      <c r="UME1238" s="236" t="s">
        <v>238</v>
      </c>
      <c r="UMF1238" s="253" t="s">
        <v>25</v>
      </c>
      <c r="UMG1238" s="197">
        <v>7</v>
      </c>
      <c r="UMH1238" s="197">
        <v>2</v>
      </c>
      <c r="UMI1238" s="198" t="s">
        <v>236</v>
      </c>
      <c r="UMJ1238" s="199">
        <v>0</v>
      </c>
      <c r="UMK1238" s="199"/>
      <c r="UML1238" s="254">
        <f t="shared" si="353"/>
        <v>448.774</v>
      </c>
      <c r="UMM1238" s="236" t="s">
        <v>238</v>
      </c>
      <c r="UMN1238" s="253" t="s">
        <v>25</v>
      </c>
      <c r="UMO1238" s="197">
        <v>7</v>
      </c>
      <c r="UMP1238" s="197">
        <v>2</v>
      </c>
      <c r="UMQ1238" s="198" t="s">
        <v>236</v>
      </c>
      <c r="UMR1238" s="199">
        <v>0</v>
      </c>
      <c r="UMS1238" s="199"/>
      <c r="UMT1238" s="254">
        <f t="shared" ref="UMT1238:UOX1238" si="354">UMT1239</f>
        <v>448.774</v>
      </c>
      <c r="UMU1238" s="236" t="s">
        <v>238</v>
      </c>
      <c r="UMV1238" s="253" t="s">
        <v>25</v>
      </c>
      <c r="UMW1238" s="197">
        <v>7</v>
      </c>
      <c r="UMX1238" s="197">
        <v>2</v>
      </c>
      <c r="UMY1238" s="198" t="s">
        <v>236</v>
      </c>
      <c r="UMZ1238" s="199">
        <v>0</v>
      </c>
      <c r="UNA1238" s="199"/>
      <c r="UNB1238" s="254">
        <f t="shared" si="354"/>
        <v>448.774</v>
      </c>
      <c r="UNC1238" s="236" t="s">
        <v>238</v>
      </c>
      <c r="UND1238" s="253" t="s">
        <v>25</v>
      </c>
      <c r="UNE1238" s="197">
        <v>7</v>
      </c>
      <c r="UNF1238" s="197">
        <v>2</v>
      </c>
      <c r="UNG1238" s="198" t="s">
        <v>236</v>
      </c>
      <c r="UNH1238" s="199">
        <v>0</v>
      </c>
      <c r="UNI1238" s="199"/>
      <c r="UNJ1238" s="254">
        <f t="shared" si="354"/>
        <v>448.774</v>
      </c>
      <c r="UNK1238" s="236" t="s">
        <v>238</v>
      </c>
      <c r="UNL1238" s="253" t="s">
        <v>25</v>
      </c>
      <c r="UNM1238" s="197">
        <v>7</v>
      </c>
      <c r="UNN1238" s="197">
        <v>2</v>
      </c>
      <c r="UNO1238" s="198" t="s">
        <v>236</v>
      </c>
      <c r="UNP1238" s="199">
        <v>0</v>
      </c>
      <c r="UNQ1238" s="199"/>
      <c r="UNR1238" s="254">
        <f t="shared" si="354"/>
        <v>448.774</v>
      </c>
      <c r="UNS1238" s="236" t="s">
        <v>238</v>
      </c>
      <c r="UNT1238" s="253" t="s">
        <v>25</v>
      </c>
      <c r="UNU1238" s="197">
        <v>7</v>
      </c>
      <c r="UNV1238" s="197">
        <v>2</v>
      </c>
      <c r="UNW1238" s="198" t="s">
        <v>236</v>
      </c>
      <c r="UNX1238" s="199">
        <v>0</v>
      </c>
      <c r="UNY1238" s="199"/>
      <c r="UNZ1238" s="254">
        <f t="shared" si="354"/>
        <v>448.774</v>
      </c>
      <c r="UOA1238" s="236" t="s">
        <v>238</v>
      </c>
      <c r="UOB1238" s="253" t="s">
        <v>25</v>
      </c>
      <c r="UOC1238" s="197">
        <v>7</v>
      </c>
      <c r="UOD1238" s="197">
        <v>2</v>
      </c>
      <c r="UOE1238" s="198" t="s">
        <v>236</v>
      </c>
      <c r="UOF1238" s="199">
        <v>0</v>
      </c>
      <c r="UOG1238" s="199"/>
      <c r="UOH1238" s="254">
        <f t="shared" si="354"/>
        <v>448.774</v>
      </c>
      <c r="UOI1238" s="236" t="s">
        <v>238</v>
      </c>
      <c r="UOJ1238" s="253" t="s">
        <v>25</v>
      </c>
      <c r="UOK1238" s="197">
        <v>7</v>
      </c>
      <c r="UOL1238" s="197">
        <v>2</v>
      </c>
      <c r="UOM1238" s="198" t="s">
        <v>236</v>
      </c>
      <c r="UON1238" s="199">
        <v>0</v>
      </c>
      <c r="UOO1238" s="199"/>
      <c r="UOP1238" s="254">
        <f t="shared" si="354"/>
        <v>448.774</v>
      </c>
      <c r="UOQ1238" s="236" t="s">
        <v>238</v>
      </c>
      <c r="UOR1238" s="253" t="s">
        <v>25</v>
      </c>
      <c r="UOS1238" s="197">
        <v>7</v>
      </c>
      <c r="UOT1238" s="197">
        <v>2</v>
      </c>
      <c r="UOU1238" s="198" t="s">
        <v>236</v>
      </c>
      <c r="UOV1238" s="199">
        <v>0</v>
      </c>
      <c r="UOW1238" s="199"/>
      <c r="UOX1238" s="254">
        <f t="shared" si="354"/>
        <v>448.774</v>
      </c>
      <c r="UOY1238" s="236" t="s">
        <v>238</v>
      </c>
      <c r="UOZ1238" s="253" t="s">
        <v>25</v>
      </c>
      <c r="UPA1238" s="197">
        <v>7</v>
      </c>
      <c r="UPB1238" s="197">
        <v>2</v>
      </c>
      <c r="UPC1238" s="198" t="s">
        <v>236</v>
      </c>
      <c r="UPD1238" s="199">
        <v>0</v>
      </c>
      <c r="UPE1238" s="199"/>
      <c r="UPF1238" s="254">
        <f t="shared" ref="UPF1238:URJ1238" si="355">UPF1239</f>
        <v>448.774</v>
      </c>
      <c r="UPG1238" s="236" t="s">
        <v>238</v>
      </c>
      <c r="UPH1238" s="253" t="s">
        <v>25</v>
      </c>
      <c r="UPI1238" s="197">
        <v>7</v>
      </c>
      <c r="UPJ1238" s="197">
        <v>2</v>
      </c>
      <c r="UPK1238" s="198" t="s">
        <v>236</v>
      </c>
      <c r="UPL1238" s="199">
        <v>0</v>
      </c>
      <c r="UPM1238" s="199"/>
      <c r="UPN1238" s="254">
        <f t="shared" si="355"/>
        <v>448.774</v>
      </c>
      <c r="UPO1238" s="236" t="s">
        <v>238</v>
      </c>
      <c r="UPP1238" s="253" t="s">
        <v>25</v>
      </c>
      <c r="UPQ1238" s="197">
        <v>7</v>
      </c>
      <c r="UPR1238" s="197">
        <v>2</v>
      </c>
      <c r="UPS1238" s="198" t="s">
        <v>236</v>
      </c>
      <c r="UPT1238" s="199">
        <v>0</v>
      </c>
      <c r="UPU1238" s="199"/>
      <c r="UPV1238" s="254">
        <f t="shared" si="355"/>
        <v>448.774</v>
      </c>
      <c r="UPW1238" s="236" t="s">
        <v>238</v>
      </c>
      <c r="UPX1238" s="253" t="s">
        <v>25</v>
      </c>
      <c r="UPY1238" s="197">
        <v>7</v>
      </c>
      <c r="UPZ1238" s="197">
        <v>2</v>
      </c>
      <c r="UQA1238" s="198" t="s">
        <v>236</v>
      </c>
      <c r="UQB1238" s="199">
        <v>0</v>
      </c>
      <c r="UQC1238" s="199"/>
      <c r="UQD1238" s="254">
        <f t="shared" si="355"/>
        <v>448.774</v>
      </c>
      <c r="UQE1238" s="236" t="s">
        <v>238</v>
      </c>
      <c r="UQF1238" s="253" t="s">
        <v>25</v>
      </c>
      <c r="UQG1238" s="197">
        <v>7</v>
      </c>
      <c r="UQH1238" s="197">
        <v>2</v>
      </c>
      <c r="UQI1238" s="198" t="s">
        <v>236</v>
      </c>
      <c r="UQJ1238" s="199">
        <v>0</v>
      </c>
      <c r="UQK1238" s="199"/>
      <c r="UQL1238" s="254">
        <f t="shared" si="355"/>
        <v>448.774</v>
      </c>
      <c r="UQM1238" s="236" t="s">
        <v>238</v>
      </c>
      <c r="UQN1238" s="253" t="s">
        <v>25</v>
      </c>
      <c r="UQO1238" s="197">
        <v>7</v>
      </c>
      <c r="UQP1238" s="197">
        <v>2</v>
      </c>
      <c r="UQQ1238" s="198" t="s">
        <v>236</v>
      </c>
      <c r="UQR1238" s="199">
        <v>0</v>
      </c>
      <c r="UQS1238" s="199"/>
      <c r="UQT1238" s="254">
        <f t="shared" si="355"/>
        <v>448.774</v>
      </c>
      <c r="UQU1238" s="236" t="s">
        <v>238</v>
      </c>
      <c r="UQV1238" s="253" t="s">
        <v>25</v>
      </c>
      <c r="UQW1238" s="197">
        <v>7</v>
      </c>
      <c r="UQX1238" s="197">
        <v>2</v>
      </c>
      <c r="UQY1238" s="198" t="s">
        <v>236</v>
      </c>
      <c r="UQZ1238" s="199">
        <v>0</v>
      </c>
      <c r="URA1238" s="199"/>
      <c r="URB1238" s="254">
        <f t="shared" si="355"/>
        <v>448.774</v>
      </c>
      <c r="URC1238" s="236" t="s">
        <v>238</v>
      </c>
      <c r="URD1238" s="253" t="s">
        <v>25</v>
      </c>
      <c r="URE1238" s="197">
        <v>7</v>
      </c>
      <c r="URF1238" s="197">
        <v>2</v>
      </c>
      <c r="URG1238" s="198" t="s">
        <v>236</v>
      </c>
      <c r="URH1238" s="199">
        <v>0</v>
      </c>
      <c r="URI1238" s="199"/>
      <c r="URJ1238" s="254">
        <f t="shared" si="355"/>
        <v>448.774</v>
      </c>
      <c r="URK1238" s="236" t="s">
        <v>238</v>
      </c>
      <c r="URL1238" s="253" t="s">
        <v>25</v>
      </c>
      <c r="URM1238" s="197">
        <v>7</v>
      </c>
      <c r="URN1238" s="197">
        <v>2</v>
      </c>
      <c r="URO1238" s="198" t="s">
        <v>236</v>
      </c>
      <c r="URP1238" s="199">
        <v>0</v>
      </c>
      <c r="URQ1238" s="199"/>
      <c r="URR1238" s="254">
        <f t="shared" ref="URR1238:UTV1238" si="356">URR1239</f>
        <v>448.774</v>
      </c>
      <c r="URS1238" s="236" t="s">
        <v>238</v>
      </c>
      <c r="URT1238" s="253" t="s">
        <v>25</v>
      </c>
      <c r="URU1238" s="197">
        <v>7</v>
      </c>
      <c r="URV1238" s="197">
        <v>2</v>
      </c>
      <c r="URW1238" s="198" t="s">
        <v>236</v>
      </c>
      <c r="URX1238" s="199">
        <v>0</v>
      </c>
      <c r="URY1238" s="199"/>
      <c r="URZ1238" s="254">
        <f t="shared" si="356"/>
        <v>448.774</v>
      </c>
      <c r="USA1238" s="236" t="s">
        <v>238</v>
      </c>
      <c r="USB1238" s="253" t="s">
        <v>25</v>
      </c>
      <c r="USC1238" s="197">
        <v>7</v>
      </c>
      <c r="USD1238" s="197">
        <v>2</v>
      </c>
      <c r="USE1238" s="198" t="s">
        <v>236</v>
      </c>
      <c r="USF1238" s="199">
        <v>0</v>
      </c>
      <c r="USG1238" s="199"/>
      <c r="USH1238" s="254">
        <f t="shared" si="356"/>
        <v>448.774</v>
      </c>
      <c r="USI1238" s="236" t="s">
        <v>238</v>
      </c>
      <c r="USJ1238" s="253" t="s">
        <v>25</v>
      </c>
      <c r="USK1238" s="197">
        <v>7</v>
      </c>
      <c r="USL1238" s="197">
        <v>2</v>
      </c>
      <c r="USM1238" s="198" t="s">
        <v>236</v>
      </c>
      <c r="USN1238" s="199">
        <v>0</v>
      </c>
      <c r="USO1238" s="199"/>
      <c r="USP1238" s="254">
        <f t="shared" si="356"/>
        <v>448.774</v>
      </c>
      <c r="USQ1238" s="236" t="s">
        <v>238</v>
      </c>
      <c r="USR1238" s="253" t="s">
        <v>25</v>
      </c>
      <c r="USS1238" s="197">
        <v>7</v>
      </c>
      <c r="UST1238" s="197">
        <v>2</v>
      </c>
      <c r="USU1238" s="198" t="s">
        <v>236</v>
      </c>
      <c r="USV1238" s="199">
        <v>0</v>
      </c>
      <c r="USW1238" s="199"/>
      <c r="USX1238" s="254">
        <f t="shared" si="356"/>
        <v>448.774</v>
      </c>
      <c r="USY1238" s="236" t="s">
        <v>238</v>
      </c>
      <c r="USZ1238" s="253" t="s">
        <v>25</v>
      </c>
      <c r="UTA1238" s="197">
        <v>7</v>
      </c>
      <c r="UTB1238" s="197">
        <v>2</v>
      </c>
      <c r="UTC1238" s="198" t="s">
        <v>236</v>
      </c>
      <c r="UTD1238" s="199">
        <v>0</v>
      </c>
      <c r="UTE1238" s="199"/>
      <c r="UTF1238" s="254">
        <f t="shared" si="356"/>
        <v>448.774</v>
      </c>
      <c r="UTG1238" s="236" t="s">
        <v>238</v>
      </c>
      <c r="UTH1238" s="253" t="s">
        <v>25</v>
      </c>
      <c r="UTI1238" s="197">
        <v>7</v>
      </c>
      <c r="UTJ1238" s="197">
        <v>2</v>
      </c>
      <c r="UTK1238" s="198" t="s">
        <v>236</v>
      </c>
      <c r="UTL1238" s="199">
        <v>0</v>
      </c>
      <c r="UTM1238" s="199"/>
      <c r="UTN1238" s="254">
        <f t="shared" si="356"/>
        <v>448.774</v>
      </c>
      <c r="UTO1238" s="236" t="s">
        <v>238</v>
      </c>
      <c r="UTP1238" s="253" t="s">
        <v>25</v>
      </c>
      <c r="UTQ1238" s="197">
        <v>7</v>
      </c>
      <c r="UTR1238" s="197">
        <v>2</v>
      </c>
      <c r="UTS1238" s="198" t="s">
        <v>236</v>
      </c>
      <c r="UTT1238" s="199">
        <v>0</v>
      </c>
      <c r="UTU1238" s="199"/>
      <c r="UTV1238" s="254">
        <f t="shared" si="356"/>
        <v>448.774</v>
      </c>
      <c r="UTW1238" s="236" t="s">
        <v>238</v>
      </c>
      <c r="UTX1238" s="253" t="s">
        <v>25</v>
      </c>
      <c r="UTY1238" s="197">
        <v>7</v>
      </c>
      <c r="UTZ1238" s="197">
        <v>2</v>
      </c>
      <c r="UUA1238" s="198" t="s">
        <v>236</v>
      </c>
      <c r="UUB1238" s="199">
        <v>0</v>
      </c>
      <c r="UUC1238" s="199"/>
      <c r="UUD1238" s="254">
        <f t="shared" ref="UUD1238:UWH1238" si="357">UUD1239</f>
        <v>448.774</v>
      </c>
      <c r="UUE1238" s="236" t="s">
        <v>238</v>
      </c>
      <c r="UUF1238" s="253" t="s">
        <v>25</v>
      </c>
      <c r="UUG1238" s="197">
        <v>7</v>
      </c>
      <c r="UUH1238" s="197">
        <v>2</v>
      </c>
      <c r="UUI1238" s="198" t="s">
        <v>236</v>
      </c>
      <c r="UUJ1238" s="199">
        <v>0</v>
      </c>
      <c r="UUK1238" s="199"/>
      <c r="UUL1238" s="254">
        <f t="shared" si="357"/>
        <v>448.774</v>
      </c>
      <c r="UUM1238" s="236" t="s">
        <v>238</v>
      </c>
      <c r="UUN1238" s="253" t="s">
        <v>25</v>
      </c>
      <c r="UUO1238" s="197">
        <v>7</v>
      </c>
      <c r="UUP1238" s="197">
        <v>2</v>
      </c>
      <c r="UUQ1238" s="198" t="s">
        <v>236</v>
      </c>
      <c r="UUR1238" s="199">
        <v>0</v>
      </c>
      <c r="UUS1238" s="199"/>
      <c r="UUT1238" s="254">
        <f t="shared" si="357"/>
        <v>448.774</v>
      </c>
      <c r="UUU1238" s="236" t="s">
        <v>238</v>
      </c>
      <c r="UUV1238" s="253" t="s">
        <v>25</v>
      </c>
      <c r="UUW1238" s="197">
        <v>7</v>
      </c>
      <c r="UUX1238" s="197">
        <v>2</v>
      </c>
      <c r="UUY1238" s="198" t="s">
        <v>236</v>
      </c>
      <c r="UUZ1238" s="199">
        <v>0</v>
      </c>
      <c r="UVA1238" s="199"/>
      <c r="UVB1238" s="254">
        <f t="shared" si="357"/>
        <v>448.774</v>
      </c>
      <c r="UVC1238" s="236" t="s">
        <v>238</v>
      </c>
      <c r="UVD1238" s="253" t="s">
        <v>25</v>
      </c>
      <c r="UVE1238" s="197">
        <v>7</v>
      </c>
      <c r="UVF1238" s="197">
        <v>2</v>
      </c>
      <c r="UVG1238" s="198" t="s">
        <v>236</v>
      </c>
      <c r="UVH1238" s="199">
        <v>0</v>
      </c>
      <c r="UVI1238" s="199"/>
      <c r="UVJ1238" s="254">
        <f t="shared" si="357"/>
        <v>448.774</v>
      </c>
      <c r="UVK1238" s="236" t="s">
        <v>238</v>
      </c>
      <c r="UVL1238" s="253" t="s">
        <v>25</v>
      </c>
      <c r="UVM1238" s="197">
        <v>7</v>
      </c>
      <c r="UVN1238" s="197">
        <v>2</v>
      </c>
      <c r="UVO1238" s="198" t="s">
        <v>236</v>
      </c>
      <c r="UVP1238" s="199">
        <v>0</v>
      </c>
      <c r="UVQ1238" s="199"/>
      <c r="UVR1238" s="254">
        <f t="shared" si="357"/>
        <v>448.774</v>
      </c>
      <c r="UVS1238" s="236" t="s">
        <v>238</v>
      </c>
      <c r="UVT1238" s="253" t="s">
        <v>25</v>
      </c>
      <c r="UVU1238" s="197">
        <v>7</v>
      </c>
      <c r="UVV1238" s="197">
        <v>2</v>
      </c>
      <c r="UVW1238" s="198" t="s">
        <v>236</v>
      </c>
      <c r="UVX1238" s="199">
        <v>0</v>
      </c>
      <c r="UVY1238" s="199"/>
      <c r="UVZ1238" s="254">
        <f t="shared" si="357"/>
        <v>448.774</v>
      </c>
      <c r="UWA1238" s="236" t="s">
        <v>238</v>
      </c>
      <c r="UWB1238" s="253" t="s">
        <v>25</v>
      </c>
      <c r="UWC1238" s="197">
        <v>7</v>
      </c>
      <c r="UWD1238" s="197">
        <v>2</v>
      </c>
      <c r="UWE1238" s="198" t="s">
        <v>236</v>
      </c>
      <c r="UWF1238" s="199">
        <v>0</v>
      </c>
      <c r="UWG1238" s="199"/>
      <c r="UWH1238" s="254">
        <f t="shared" si="357"/>
        <v>448.774</v>
      </c>
      <c r="UWI1238" s="236" t="s">
        <v>238</v>
      </c>
      <c r="UWJ1238" s="253" t="s">
        <v>25</v>
      </c>
      <c r="UWK1238" s="197">
        <v>7</v>
      </c>
      <c r="UWL1238" s="197">
        <v>2</v>
      </c>
      <c r="UWM1238" s="198" t="s">
        <v>236</v>
      </c>
      <c r="UWN1238" s="199">
        <v>0</v>
      </c>
      <c r="UWO1238" s="199"/>
      <c r="UWP1238" s="254">
        <f t="shared" ref="UWP1238:UYT1238" si="358">UWP1239</f>
        <v>448.774</v>
      </c>
      <c r="UWQ1238" s="236" t="s">
        <v>238</v>
      </c>
      <c r="UWR1238" s="253" t="s">
        <v>25</v>
      </c>
      <c r="UWS1238" s="197">
        <v>7</v>
      </c>
      <c r="UWT1238" s="197">
        <v>2</v>
      </c>
      <c r="UWU1238" s="198" t="s">
        <v>236</v>
      </c>
      <c r="UWV1238" s="199">
        <v>0</v>
      </c>
      <c r="UWW1238" s="199"/>
      <c r="UWX1238" s="254">
        <f t="shared" si="358"/>
        <v>448.774</v>
      </c>
      <c r="UWY1238" s="236" t="s">
        <v>238</v>
      </c>
      <c r="UWZ1238" s="253" t="s">
        <v>25</v>
      </c>
      <c r="UXA1238" s="197">
        <v>7</v>
      </c>
      <c r="UXB1238" s="197">
        <v>2</v>
      </c>
      <c r="UXC1238" s="198" t="s">
        <v>236</v>
      </c>
      <c r="UXD1238" s="199">
        <v>0</v>
      </c>
      <c r="UXE1238" s="199"/>
      <c r="UXF1238" s="254">
        <f t="shared" si="358"/>
        <v>448.774</v>
      </c>
      <c r="UXG1238" s="236" t="s">
        <v>238</v>
      </c>
      <c r="UXH1238" s="253" t="s">
        <v>25</v>
      </c>
      <c r="UXI1238" s="197">
        <v>7</v>
      </c>
      <c r="UXJ1238" s="197">
        <v>2</v>
      </c>
      <c r="UXK1238" s="198" t="s">
        <v>236</v>
      </c>
      <c r="UXL1238" s="199">
        <v>0</v>
      </c>
      <c r="UXM1238" s="199"/>
      <c r="UXN1238" s="254">
        <f t="shared" si="358"/>
        <v>448.774</v>
      </c>
      <c r="UXO1238" s="236" t="s">
        <v>238</v>
      </c>
      <c r="UXP1238" s="253" t="s">
        <v>25</v>
      </c>
      <c r="UXQ1238" s="197">
        <v>7</v>
      </c>
      <c r="UXR1238" s="197">
        <v>2</v>
      </c>
      <c r="UXS1238" s="198" t="s">
        <v>236</v>
      </c>
      <c r="UXT1238" s="199">
        <v>0</v>
      </c>
      <c r="UXU1238" s="199"/>
      <c r="UXV1238" s="254">
        <f t="shared" si="358"/>
        <v>448.774</v>
      </c>
      <c r="UXW1238" s="236" t="s">
        <v>238</v>
      </c>
      <c r="UXX1238" s="253" t="s">
        <v>25</v>
      </c>
      <c r="UXY1238" s="197">
        <v>7</v>
      </c>
      <c r="UXZ1238" s="197">
        <v>2</v>
      </c>
      <c r="UYA1238" s="198" t="s">
        <v>236</v>
      </c>
      <c r="UYB1238" s="199">
        <v>0</v>
      </c>
      <c r="UYC1238" s="199"/>
      <c r="UYD1238" s="254">
        <f t="shared" si="358"/>
        <v>448.774</v>
      </c>
      <c r="UYE1238" s="236" t="s">
        <v>238</v>
      </c>
      <c r="UYF1238" s="253" t="s">
        <v>25</v>
      </c>
      <c r="UYG1238" s="197">
        <v>7</v>
      </c>
      <c r="UYH1238" s="197">
        <v>2</v>
      </c>
      <c r="UYI1238" s="198" t="s">
        <v>236</v>
      </c>
      <c r="UYJ1238" s="199">
        <v>0</v>
      </c>
      <c r="UYK1238" s="199"/>
      <c r="UYL1238" s="254">
        <f t="shared" si="358"/>
        <v>448.774</v>
      </c>
      <c r="UYM1238" s="236" t="s">
        <v>238</v>
      </c>
      <c r="UYN1238" s="253" t="s">
        <v>25</v>
      </c>
      <c r="UYO1238" s="197">
        <v>7</v>
      </c>
      <c r="UYP1238" s="197">
        <v>2</v>
      </c>
      <c r="UYQ1238" s="198" t="s">
        <v>236</v>
      </c>
      <c r="UYR1238" s="199">
        <v>0</v>
      </c>
      <c r="UYS1238" s="199"/>
      <c r="UYT1238" s="254">
        <f t="shared" si="358"/>
        <v>448.774</v>
      </c>
      <c r="UYU1238" s="236" t="s">
        <v>238</v>
      </c>
      <c r="UYV1238" s="253" t="s">
        <v>25</v>
      </c>
      <c r="UYW1238" s="197">
        <v>7</v>
      </c>
      <c r="UYX1238" s="197">
        <v>2</v>
      </c>
      <c r="UYY1238" s="198" t="s">
        <v>236</v>
      </c>
      <c r="UYZ1238" s="199">
        <v>0</v>
      </c>
      <c r="UZA1238" s="199"/>
      <c r="UZB1238" s="254">
        <f t="shared" ref="UZB1238:VBF1238" si="359">UZB1239</f>
        <v>448.774</v>
      </c>
      <c r="UZC1238" s="236" t="s">
        <v>238</v>
      </c>
      <c r="UZD1238" s="253" t="s">
        <v>25</v>
      </c>
      <c r="UZE1238" s="197">
        <v>7</v>
      </c>
      <c r="UZF1238" s="197">
        <v>2</v>
      </c>
      <c r="UZG1238" s="198" t="s">
        <v>236</v>
      </c>
      <c r="UZH1238" s="199">
        <v>0</v>
      </c>
      <c r="UZI1238" s="199"/>
      <c r="UZJ1238" s="254">
        <f t="shared" si="359"/>
        <v>448.774</v>
      </c>
      <c r="UZK1238" s="236" t="s">
        <v>238</v>
      </c>
      <c r="UZL1238" s="253" t="s">
        <v>25</v>
      </c>
      <c r="UZM1238" s="197">
        <v>7</v>
      </c>
      <c r="UZN1238" s="197">
        <v>2</v>
      </c>
      <c r="UZO1238" s="198" t="s">
        <v>236</v>
      </c>
      <c r="UZP1238" s="199">
        <v>0</v>
      </c>
      <c r="UZQ1238" s="199"/>
      <c r="UZR1238" s="254">
        <f t="shared" si="359"/>
        <v>448.774</v>
      </c>
      <c r="UZS1238" s="236" t="s">
        <v>238</v>
      </c>
      <c r="UZT1238" s="253" t="s">
        <v>25</v>
      </c>
      <c r="UZU1238" s="197">
        <v>7</v>
      </c>
      <c r="UZV1238" s="197">
        <v>2</v>
      </c>
      <c r="UZW1238" s="198" t="s">
        <v>236</v>
      </c>
      <c r="UZX1238" s="199">
        <v>0</v>
      </c>
      <c r="UZY1238" s="199"/>
      <c r="UZZ1238" s="254">
        <f t="shared" si="359"/>
        <v>448.774</v>
      </c>
      <c r="VAA1238" s="236" t="s">
        <v>238</v>
      </c>
      <c r="VAB1238" s="253" t="s">
        <v>25</v>
      </c>
      <c r="VAC1238" s="197">
        <v>7</v>
      </c>
      <c r="VAD1238" s="197">
        <v>2</v>
      </c>
      <c r="VAE1238" s="198" t="s">
        <v>236</v>
      </c>
      <c r="VAF1238" s="199">
        <v>0</v>
      </c>
      <c r="VAG1238" s="199"/>
      <c r="VAH1238" s="254">
        <f t="shared" si="359"/>
        <v>448.774</v>
      </c>
      <c r="VAI1238" s="236" t="s">
        <v>238</v>
      </c>
      <c r="VAJ1238" s="253" t="s">
        <v>25</v>
      </c>
      <c r="VAK1238" s="197">
        <v>7</v>
      </c>
      <c r="VAL1238" s="197">
        <v>2</v>
      </c>
      <c r="VAM1238" s="198" t="s">
        <v>236</v>
      </c>
      <c r="VAN1238" s="199">
        <v>0</v>
      </c>
      <c r="VAO1238" s="199"/>
      <c r="VAP1238" s="254">
        <f t="shared" si="359"/>
        <v>448.774</v>
      </c>
      <c r="VAQ1238" s="236" t="s">
        <v>238</v>
      </c>
      <c r="VAR1238" s="253" t="s">
        <v>25</v>
      </c>
      <c r="VAS1238" s="197">
        <v>7</v>
      </c>
      <c r="VAT1238" s="197">
        <v>2</v>
      </c>
      <c r="VAU1238" s="198" t="s">
        <v>236</v>
      </c>
      <c r="VAV1238" s="199">
        <v>0</v>
      </c>
      <c r="VAW1238" s="199"/>
      <c r="VAX1238" s="254">
        <f t="shared" si="359"/>
        <v>448.774</v>
      </c>
      <c r="VAY1238" s="236" t="s">
        <v>238</v>
      </c>
      <c r="VAZ1238" s="253" t="s">
        <v>25</v>
      </c>
      <c r="VBA1238" s="197">
        <v>7</v>
      </c>
      <c r="VBB1238" s="197">
        <v>2</v>
      </c>
      <c r="VBC1238" s="198" t="s">
        <v>236</v>
      </c>
      <c r="VBD1238" s="199">
        <v>0</v>
      </c>
      <c r="VBE1238" s="199"/>
      <c r="VBF1238" s="254">
        <f t="shared" si="359"/>
        <v>448.774</v>
      </c>
      <c r="VBG1238" s="236" t="s">
        <v>238</v>
      </c>
      <c r="VBH1238" s="253" t="s">
        <v>25</v>
      </c>
      <c r="VBI1238" s="197">
        <v>7</v>
      </c>
      <c r="VBJ1238" s="197">
        <v>2</v>
      </c>
      <c r="VBK1238" s="198" t="s">
        <v>236</v>
      </c>
      <c r="VBL1238" s="199">
        <v>0</v>
      </c>
      <c r="VBM1238" s="199"/>
      <c r="VBN1238" s="254">
        <f t="shared" ref="VBN1238:VDR1238" si="360">VBN1239</f>
        <v>448.774</v>
      </c>
      <c r="VBO1238" s="236" t="s">
        <v>238</v>
      </c>
      <c r="VBP1238" s="253" t="s">
        <v>25</v>
      </c>
      <c r="VBQ1238" s="197">
        <v>7</v>
      </c>
      <c r="VBR1238" s="197">
        <v>2</v>
      </c>
      <c r="VBS1238" s="198" t="s">
        <v>236</v>
      </c>
      <c r="VBT1238" s="199">
        <v>0</v>
      </c>
      <c r="VBU1238" s="199"/>
      <c r="VBV1238" s="254">
        <f t="shared" si="360"/>
        <v>448.774</v>
      </c>
      <c r="VBW1238" s="236" t="s">
        <v>238</v>
      </c>
      <c r="VBX1238" s="253" t="s">
        <v>25</v>
      </c>
      <c r="VBY1238" s="197">
        <v>7</v>
      </c>
      <c r="VBZ1238" s="197">
        <v>2</v>
      </c>
      <c r="VCA1238" s="198" t="s">
        <v>236</v>
      </c>
      <c r="VCB1238" s="199">
        <v>0</v>
      </c>
      <c r="VCC1238" s="199"/>
      <c r="VCD1238" s="254">
        <f t="shared" si="360"/>
        <v>448.774</v>
      </c>
      <c r="VCE1238" s="236" t="s">
        <v>238</v>
      </c>
      <c r="VCF1238" s="253" t="s">
        <v>25</v>
      </c>
      <c r="VCG1238" s="197">
        <v>7</v>
      </c>
      <c r="VCH1238" s="197">
        <v>2</v>
      </c>
      <c r="VCI1238" s="198" t="s">
        <v>236</v>
      </c>
      <c r="VCJ1238" s="199">
        <v>0</v>
      </c>
      <c r="VCK1238" s="199"/>
      <c r="VCL1238" s="254">
        <f t="shared" si="360"/>
        <v>448.774</v>
      </c>
      <c r="VCM1238" s="236" t="s">
        <v>238</v>
      </c>
      <c r="VCN1238" s="253" t="s">
        <v>25</v>
      </c>
      <c r="VCO1238" s="197">
        <v>7</v>
      </c>
      <c r="VCP1238" s="197">
        <v>2</v>
      </c>
      <c r="VCQ1238" s="198" t="s">
        <v>236</v>
      </c>
      <c r="VCR1238" s="199">
        <v>0</v>
      </c>
      <c r="VCS1238" s="199"/>
      <c r="VCT1238" s="254">
        <f t="shared" si="360"/>
        <v>448.774</v>
      </c>
      <c r="VCU1238" s="236" t="s">
        <v>238</v>
      </c>
      <c r="VCV1238" s="253" t="s">
        <v>25</v>
      </c>
      <c r="VCW1238" s="197">
        <v>7</v>
      </c>
      <c r="VCX1238" s="197">
        <v>2</v>
      </c>
      <c r="VCY1238" s="198" t="s">
        <v>236</v>
      </c>
      <c r="VCZ1238" s="199">
        <v>0</v>
      </c>
      <c r="VDA1238" s="199"/>
      <c r="VDB1238" s="254">
        <f t="shared" si="360"/>
        <v>448.774</v>
      </c>
      <c r="VDC1238" s="236" t="s">
        <v>238</v>
      </c>
      <c r="VDD1238" s="253" t="s">
        <v>25</v>
      </c>
      <c r="VDE1238" s="197">
        <v>7</v>
      </c>
      <c r="VDF1238" s="197">
        <v>2</v>
      </c>
      <c r="VDG1238" s="198" t="s">
        <v>236</v>
      </c>
      <c r="VDH1238" s="199">
        <v>0</v>
      </c>
      <c r="VDI1238" s="199"/>
      <c r="VDJ1238" s="254">
        <f t="shared" si="360"/>
        <v>448.774</v>
      </c>
      <c r="VDK1238" s="236" t="s">
        <v>238</v>
      </c>
      <c r="VDL1238" s="253" t="s">
        <v>25</v>
      </c>
      <c r="VDM1238" s="197">
        <v>7</v>
      </c>
      <c r="VDN1238" s="197">
        <v>2</v>
      </c>
      <c r="VDO1238" s="198" t="s">
        <v>236</v>
      </c>
      <c r="VDP1238" s="199">
        <v>0</v>
      </c>
      <c r="VDQ1238" s="199"/>
      <c r="VDR1238" s="254">
        <f t="shared" si="360"/>
        <v>448.774</v>
      </c>
      <c r="VDS1238" s="236" t="s">
        <v>238</v>
      </c>
      <c r="VDT1238" s="253" t="s">
        <v>25</v>
      </c>
      <c r="VDU1238" s="197">
        <v>7</v>
      </c>
      <c r="VDV1238" s="197">
        <v>2</v>
      </c>
      <c r="VDW1238" s="198" t="s">
        <v>236</v>
      </c>
      <c r="VDX1238" s="199">
        <v>0</v>
      </c>
      <c r="VDY1238" s="199"/>
      <c r="VDZ1238" s="254">
        <f t="shared" ref="VDZ1238:VGD1238" si="361">VDZ1239</f>
        <v>448.774</v>
      </c>
      <c r="VEA1238" s="236" t="s">
        <v>238</v>
      </c>
      <c r="VEB1238" s="253" t="s">
        <v>25</v>
      </c>
      <c r="VEC1238" s="197">
        <v>7</v>
      </c>
      <c r="VED1238" s="197">
        <v>2</v>
      </c>
      <c r="VEE1238" s="198" t="s">
        <v>236</v>
      </c>
      <c r="VEF1238" s="199">
        <v>0</v>
      </c>
      <c r="VEG1238" s="199"/>
      <c r="VEH1238" s="254">
        <f t="shared" si="361"/>
        <v>448.774</v>
      </c>
      <c r="VEI1238" s="236" t="s">
        <v>238</v>
      </c>
      <c r="VEJ1238" s="253" t="s">
        <v>25</v>
      </c>
      <c r="VEK1238" s="197">
        <v>7</v>
      </c>
      <c r="VEL1238" s="197">
        <v>2</v>
      </c>
      <c r="VEM1238" s="198" t="s">
        <v>236</v>
      </c>
      <c r="VEN1238" s="199">
        <v>0</v>
      </c>
      <c r="VEO1238" s="199"/>
      <c r="VEP1238" s="254">
        <f t="shared" si="361"/>
        <v>448.774</v>
      </c>
      <c r="VEQ1238" s="236" t="s">
        <v>238</v>
      </c>
      <c r="VER1238" s="253" t="s">
        <v>25</v>
      </c>
      <c r="VES1238" s="197">
        <v>7</v>
      </c>
      <c r="VET1238" s="197">
        <v>2</v>
      </c>
      <c r="VEU1238" s="198" t="s">
        <v>236</v>
      </c>
      <c r="VEV1238" s="199">
        <v>0</v>
      </c>
      <c r="VEW1238" s="199"/>
      <c r="VEX1238" s="254">
        <f t="shared" si="361"/>
        <v>448.774</v>
      </c>
      <c r="VEY1238" s="236" t="s">
        <v>238</v>
      </c>
      <c r="VEZ1238" s="253" t="s">
        <v>25</v>
      </c>
      <c r="VFA1238" s="197">
        <v>7</v>
      </c>
      <c r="VFB1238" s="197">
        <v>2</v>
      </c>
      <c r="VFC1238" s="198" t="s">
        <v>236</v>
      </c>
      <c r="VFD1238" s="199">
        <v>0</v>
      </c>
      <c r="VFE1238" s="199"/>
      <c r="VFF1238" s="254">
        <f t="shared" si="361"/>
        <v>448.774</v>
      </c>
      <c r="VFG1238" s="236" t="s">
        <v>238</v>
      </c>
      <c r="VFH1238" s="253" t="s">
        <v>25</v>
      </c>
      <c r="VFI1238" s="197">
        <v>7</v>
      </c>
      <c r="VFJ1238" s="197">
        <v>2</v>
      </c>
      <c r="VFK1238" s="198" t="s">
        <v>236</v>
      </c>
      <c r="VFL1238" s="199">
        <v>0</v>
      </c>
      <c r="VFM1238" s="199"/>
      <c r="VFN1238" s="254">
        <f t="shared" si="361"/>
        <v>448.774</v>
      </c>
      <c r="VFO1238" s="236" t="s">
        <v>238</v>
      </c>
      <c r="VFP1238" s="253" t="s">
        <v>25</v>
      </c>
      <c r="VFQ1238" s="197">
        <v>7</v>
      </c>
      <c r="VFR1238" s="197">
        <v>2</v>
      </c>
      <c r="VFS1238" s="198" t="s">
        <v>236</v>
      </c>
      <c r="VFT1238" s="199">
        <v>0</v>
      </c>
      <c r="VFU1238" s="199"/>
      <c r="VFV1238" s="254">
        <f t="shared" si="361"/>
        <v>448.774</v>
      </c>
      <c r="VFW1238" s="236" t="s">
        <v>238</v>
      </c>
      <c r="VFX1238" s="253" t="s">
        <v>25</v>
      </c>
      <c r="VFY1238" s="197">
        <v>7</v>
      </c>
      <c r="VFZ1238" s="197">
        <v>2</v>
      </c>
      <c r="VGA1238" s="198" t="s">
        <v>236</v>
      </c>
      <c r="VGB1238" s="199">
        <v>0</v>
      </c>
      <c r="VGC1238" s="199"/>
      <c r="VGD1238" s="254">
        <f t="shared" si="361"/>
        <v>448.774</v>
      </c>
      <c r="VGE1238" s="236" t="s">
        <v>238</v>
      </c>
      <c r="VGF1238" s="253" t="s">
        <v>25</v>
      </c>
      <c r="VGG1238" s="197">
        <v>7</v>
      </c>
      <c r="VGH1238" s="197">
        <v>2</v>
      </c>
      <c r="VGI1238" s="198" t="s">
        <v>236</v>
      </c>
      <c r="VGJ1238" s="199">
        <v>0</v>
      </c>
      <c r="VGK1238" s="199"/>
      <c r="VGL1238" s="254">
        <f t="shared" ref="VGL1238:VIP1238" si="362">VGL1239</f>
        <v>448.774</v>
      </c>
      <c r="VGM1238" s="236" t="s">
        <v>238</v>
      </c>
      <c r="VGN1238" s="253" t="s">
        <v>25</v>
      </c>
      <c r="VGO1238" s="197">
        <v>7</v>
      </c>
      <c r="VGP1238" s="197">
        <v>2</v>
      </c>
      <c r="VGQ1238" s="198" t="s">
        <v>236</v>
      </c>
      <c r="VGR1238" s="199">
        <v>0</v>
      </c>
      <c r="VGS1238" s="199"/>
      <c r="VGT1238" s="254">
        <f t="shared" si="362"/>
        <v>448.774</v>
      </c>
      <c r="VGU1238" s="236" t="s">
        <v>238</v>
      </c>
      <c r="VGV1238" s="253" t="s">
        <v>25</v>
      </c>
      <c r="VGW1238" s="197">
        <v>7</v>
      </c>
      <c r="VGX1238" s="197">
        <v>2</v>
      </c>
      <c r="VGY1238" s="198" t="s">
        <v>236</v>
      </c>
      <c r="VGZ1238" s="199">
        <v>0</v>
      </c>
      <c r="VHA1238" s="199"/>
      <c r="VHB1238" s="254">
        <f t="shared" si="362"/>
        <v>448.774</v>
      </c>
      <c r="VHC1238" s="236" t="s">
        <v>238</v>
      </c>
      <c r="VHD1238" s="253" t="s">
        <v>25</v>
      </c>
      <c r="VHE1238" s="197">
        <v>7</v>
      </c>
      <c r="VHF1238" s="197">
        <v>2</v>
      </c>
      <c r="VHG1238" s="198" t="s">
        <v>236</v>
      </c>
      <c r="VHH1238" s="199">
        <v>0</v>
      </c>
      <c r="VHI1238" s="199"/>
      <c r="VHJ1238" s="254">
        <f t="shared" si="362"/>
        <v>448.774</v>
      </c>
      <c r="VHK1238" s="236" t="s">
        <v>238</v>
      </c>
      <c r="VHL1238" s="253" t="s">
        <v>25</v>
      </c>
      <c r="VHM1238" s="197">
        <v>7</v>
      </c>
      <c r="VHN1238" s="197">
        <v>2</v>
      </c>
      <c r="VHO1238" s="198" t="s">
        <v>236</v>
      </c>
      <c r="VHP1238" s="199">
        <v>0</v>
      </c>
      <c r="VHQ1238" s="199"/>
      <c r="VHR1238" s="254">
        <f t="shared" si="362"/>
        <v>448.774</v>
      </c>
      <c r="VHS1238" s="236" t="s">
        <v>238</v>
      </c>
      <c r="VHT1238" s="253" t="s">
        <v>25</v>
      </c>
      <c r="VHU1238" s="197">
        <v>7</v>
      </c>
      <c r="VHV1238" s="197">
        <v>2</v>
      </c>
      <c r="VHW1238" s="198" t="s">
        <v>236</v>
      </c>
      <c r="VHX1238" s="199">
        <v>0</v>
      </c>
      <c r="VHY1238" s="199"/>
      <c r="VHZ1238" s="254">
        <f t="shared" si="362"/>
        <v>448.774</v>
      </c>
      <c r="VIA1238" s="236" t="s">
        <v>238</v>
      </c>
      <c r="VIB1238" s="253" t="s">
        <v>25</v>
      </c>
      <c r="VIC1238" s="197">
        <v>7</v>
      </c>
      <c r="VID1238" s="197">
        <v>2</v>
      </c>
      <c r="VIE1238" s="198" t="s">
        <v>236</v>
      </c>
      <c r="VIF1238" s="199">
        <v>0</v>
      </c>
      <c r="VIG1238" s="199"/>
      <c r="VIH1238" s="254">
        <f t="shared" si="362"/>
        <v>448.774</v>
      </c>
      <c r="VII1238" s="236" t="s">
        <v>238</v>
      </c>
      <c r="VIJ1238" s="253" t="s">
        <v>25</v>
      </c>
      <c r="VIK1238" s="197">
        <v>7</v>
      </c>
      <c r="VIL1238" s="197">
        <v>2</v>
      </c>
      <c r="VIM1238" s="198" t="s">
        <v>236</v>
      </c>
      <c r="VIN1238" s="199">
        <v>0</v>
      </c>
      <c r="VIO1238" s="199"/>
      <c r="VIP1238" s="254">
        <f t="shared" si="362"/>
        <v>448.774</v>
      </c>
      <c r="VIQ1238" s="236" t="s">
        <v>238</v>
      </c>
      <c r="VIR1238" s="253" t="s">
        <v>25</v>
      </c>
      <c r="VIS1238" s="197">
        <v>7</v>
      </c>
      <c r="VIT1238" s="197">
        <v>2</v>
      </c>
      <c r="VIU1238" s="198" t="s">
        <v>236</v>
      </c>
      <c r="VIV1238" s="199">
        <v>0</v>
      </c>
      <c r="VIW1238" s="199"/>
      <c r="VIX1238" s="254">
        <f t="shared" ref="VIX1238:VLB1238" si="363">VIX1239</f>
        <v>448.774</v>
      </c>
      <c r="VIY1238" s="236" t="s">
        <v>238</v>
      </c>
      <c r="VIZ1238" s="253" t="s">
        <v>25</v>
      </c>
      <c r="VJA1238" s="197">
        <v>7</v>
      </c>
      <c r="VJB1238" s="197">
        <v>2</v>
      </c>
      <c r="VJC1238" s="198" t="s">
        <v>236</v>
      </c>
      <c r="VJD1238" s="199">
        <v>0</v>
      </c>
      <c r="VJE1238" s="199"/>
      <c r="VJF1238" s="254">
        <f t="shared" si="363"/>
        <v>448.774</v>
      </c>
      <c r="VJG1238" s="236" t="s">
        <v>238</v>
      </c>
      <c r="VJH1238" s="253" t="s">
        <v>25</v>
      </c>
      <c r="VJI1238" s="197">
        <v>7</v>
      </c>
      <c r="VJJ1238" s="197">
        <v>2</v>
      </c>
      <c r="VJK1238" s="198" t="s">
        <v>236</v>
      </c>
      <c r="VJL1238" s="199">
        <v>0</v>
      </c>
      <c r="VJM1238" s="199"/>
      <c r="VJN1238" s="254">
        <f t="shared" si="363"/>
        <v>448.774</v>
      </c>
      <c r="VJO1238" s="236" t="s">
        <v>238</v>
      </c>
      <c r="VJP1238" s="253" t="s">
        <v>25</v>
      </c>
      <c r="VJQ1238" s="197">
        <v>7</v>
      </c>
      <c r="VJR1238" s="197">
        <v>2</v>
      </c>
      <c r="VJS1238" s="198" t="s">
        <v>236</v>
      </c>
      <c r="VJT1238" s="199">
        <v>0</v>
      </c>
      <c r="VJU1238" s="199"/>
      <c r="VJV1238" s="254">
        <f t="shared" si="363"/>
        <v>448.774</v>
      </c>
      <c r="VJW1238" s="236" t="s">
        <v>238</v>
      </c>
      <c r="VJX1238" s="253" t="s">
        <v>25</v>
      </c>
      <c r="VJY1238" s="197">
        <v>7</v>
      </c>
      <c r="VJZ1238" s="197">
        <v>2</v>
      </c>
      <c r="VKA1238" s="198" t="s">
        <v>236</v>
      </c>
      <c r="VKB1238" s="199">
        <v>0</v>
      </c>
      <c r="VKC1238" s="199"/>
      <c r="VKD1238" s="254">
        <f t="shared" si="363"/>
        <v>448.774</v>
      </c>
      <c r="VKE1238" s="236" t="s">
        <v>238</v>
      </c>
      <c r="VKF1238" s="253" t="s">
        <v>25</v>
      </c>
      <c r="VKG1238" s="197">
        <v>7</v>
      </c>
      <c r="VKH1238" s="197">
        <v>2</v>
      </c>
      <c r="VKI1238" s="198" t="s">
        <v>236</v>
      </c>
      <c r="VKJ1238" s="199">
        <v>0</v>
      </c>
      <c r="VKK1238" s="199"/>
      <c r="VKL1238" s="254">
        <f t="shared" si="363"/>
        <v>448.774</v>
      </c>
      <c r="VKM1238" s="236" t="s">
        <v>238</v>
      </c>
      <c r="VKN1238" s="253" t="s">
        <v>25</v>
      </c>
      <c r="VKO1238" s="197">
        <v>7</v>
      </c>
      <c r="VKP1238" s="197">
        <v>2</v>
      </c>
      <c r="VKQ1238" s="198" t="s">
        <v>236</v>
      </c>
      <c r="VKR1238" s="199">
        <v>0</v>
      </c>
      <c r="VKS1238" s="199"/>
      <c r="VKT1238" s="254">
        <f t="shared" si="363"/>
        <v>448.774</v>
      </c>
      <c r="VKU1238" s="236" t="s">
        <v>238</v>
      </c>
      <c r="VKV1238" s="253" t="s">
        <v>25</v>
      </c>
      <c r="VKW1238" s="197">
        <v>7</v>
      </c>
      <c r="VKX1238" s="197">
        <v>2</v>
      </c>
      <c r="VKY1238" s="198" t="s">
        <v>236</v>
      </c>
      <c r="VKZ1238" s="199">
        <v>0</v>
      </c>
      <c r="VLA1238" s="199"/>
      <c r="VLB1238" s="254">
        <f t="shared" si="363"/>
        <v>448.774</v>
      </c>
      <c r="VLC1238" s="236" t="s">
        <v>238</v>
      </c>
      <c r="VLD1238" s="253" t="s">
        <v>25</v>
      </c>
      <c r="VLE1238" s="197">
        <v>7</v>
      </c>
      <c r="VLF1238" s="197">
        <v>2</v>
      </c>
      <c r="VLG1238" s="198" t="s">
        <v>236</v>
      </c>
      <c r="VLH1238" s="199">
        <v>0</v>
      </c>
      <c r="VLI1238" s="199"/>
      <c r="VLJ1238" s="254">
        <f t="shared" ref="VLJ1238:VNN1238" si="364">VLJ1239</f>
        <v>448.774</v>
      </c>
      <c r="VLK1238" s="236" t="s">
        <v>238</v>
      </c>
      <c r="VLL1238" s="253" t="s">
        <v>25</v>
      </c>
      <c r="VLM1238" s="197">
        <v>7</v>
      </c>
      <c r="VLN1238" s="197">
        <v>2</v>
      </c>
      <c r="VLO1238" s="198" t="s">
        <v>236</v>
      </c>
      <c r="VLP1238" s="199">
        <v>0</v>
      </c>
      <c r="VLQ1238" s="199"/>
      <c r="VLR1238" s="254">
        <f t="shared" si="364"/>
        <v>448.774</v>
      </c>
      <c r="VLS1238" s="236" t="s">
        <v>238</v>
      </c>
      <c r="VLT1238" s="253" t="s">
        <v>25</v>
      </c>
      <c r="VLU1238" s="197">
        <v>7</v>
      </c>
      <c r="VLV1238" s="197">
        <v>2</v>
      </c>
      <c r="VLW1238" s="198" t="s">
        <v>236</v>
      </c>
      <c r="VLX1238" s="199">
        <v>0</v>
      </c>
      <c r="VLY1238" s="199"/>
      <c r="VLZ1238" s="254">
        <f t="shared" si="364"/>
        <v>448.774</v>
      </c>
      <c r="VMA1238" s="236" t="s">
        <v>238</v>
      </c>
      <c r="VMB1238" s="253" t="s">
        <v>25</v>
      </c>
      <c r="VMC1238" s="197">
        <v>7</v>
      </c>
      <c r="VMD1238" s="197">
        <v>2</v>
      </c>
      <c r="VME1238" s="198" t="s">
        <v>236</v>
      </c>
      <c r="VMF1238" s="199">
        <v>0</v>
      </c>
      <c r="VMG1238" s="199"/>
      <c r="VMH1238" s="254">
        <f t="shared" si="364"/>
        <v>448.774</v>
      </c>
      <c r="VMI1238" s="236" t="s">
        <v>238</v>
      </c>
      <c r="VMJ1238" s="253" t="s">
        <v>25</v>
      </c>
      <c r="VMK1238" s="197">
        <v>7</v>
      </c>
      <c r="VML1238" s="197">
        <v>2</v>
      </c>
      <c r="VMM1238" s="198" t="s">
        <v>236</v>
      </c>
      <c r="VMN1238" s="199">
        <v>0</v>
      </c>
      <c r="VMO1238" s="199"/>
      <c r="VMP1238" s="254">
        <f t="shared" si="364"/>
        <v>448.774</v>
      </c>
      <c r="VMQ1238" s="236" t="s">
        <v>238</v>
      </c>
      <c r="VMR1238" s="253" t="s">
        <v>25</v>
      </c>
      <c r="VMS1238" s="197">
        <v>7</v>
      </c>
      <c r="VMT1238" s="197">
        <v>2</v>
      </c>
      <c r="VMU1238" s="198" t="s">
        <v>236</v>
      </c>
      <c r="VMV1238" s="199">
        <v>0</v>
      </c>
      <c r="VMW1238" s="199"/>
      <c r="VMX1238" s="254">
        <f t="shared" si="364"/>
        <v>448.774</v>
      </c>
      <c r="VMY1238" s="236" t="s">
        <v>238</v>
      </c>
      <c r="VMZ1238" s="253" t="s">
        <v>25</v>
      </c>
      <c r="VNA1238" s="197">
        <v>7</v>
      </c>
      <c r="VNB1238" s="197">
        <v>2</v>
      </c>
      <c r="VNC1238" s="198" t="s">
        <v>236</v>
      </c>
      <c r="VND1238" s="199">
        <v>0</v>
      </c>
      <c r="VNE1238" s="199"/>
      <c r="VNF1238" s="254">
        <f t="shared" si="364"/>
        <v>448.774</v>
      </c>
      <c r="VNG1238" s="236" t="s">
        <v>238</v>
      </c>
      <c r="VNH1238" s="253" t="s">
        <v>25</v>
      </c>
      <c r="VNI1238" s="197">
        <v>7</v>
      </c>
      <c r="VNJ1238" s="197">
        <v>2</v>
      </c>
      <c r="VNK1238" s="198" t="s">
        <v>236</v>
      </c>
      <c r="VNL1238" s="199">
        <v>0</v>
      </c>
      <c r="VNM1238" s="199"/>
      <c r="VNN1238" s="254">
        <f t="shared" si="364"/>
        <v>448.774</v>
      </c>
      <c r="VNO1238" s="236" t="s">
        <v>238</v>
      </c>
      <c r="VNP1238" s="253" t="s">
        <v>25</v>
      </c>
      <c r="VNQ1238" s="197">
        <v>7</v>
      </c>
      <c r="VNR1238" s="197">
        <v>2</v>
      </c>
      <c r="VNS1238" s="198" t="s">
        <v>236</v>
      </c>
      <c r="VNT1238" s="199">
        <v>0</v>
      </c>
      <c r="VNU1238" s="199"/>
      <c r="VNV1238" s="254">
        <f t="shared" ref="VNV1238:VPZ1238" si="365">VNV1239</f>
        <v>448.774</v>
      </c>
      <c r="VNW1238" s="236" t="s">
        <v>238</v>
      </c>
      <c r="VNX1238" s="253" t="s">
        <v>25</v>
      </c>
      <c r="VNY1238" s="197">
        <v>7</v>
      </c>
      <c r="VNZ1238" s="197">
        <v>2</v>
      </c>
      <c r="VOA1238" s="198" t="s">
        <v>236</v>
      </c>
      <c r="VOB1238" s="199">
        <v>0</v>
      </c>
      <c r="VOC1238" s="199"/>
      <c r="VOD1238" s="254">
        <f t="shared" si="365"/>
        <v>448.774</v>
      </c>
      <c r="VOE1238" s="236" t="s">
        <v>238</v>
      </c>
      <c r="VOF1238" s="253" t="s">
        <v>25</v>
      </c>
      <c r="VOG1238" s="197">
        <v>7</v>
      </c>
      <c r="VOH1238" s="197">
        <v>2</v>
      </c>
      <c r="VOI1238" s="198" t="s">
        <v>236</v>
      </c>
      <c r="VOJ1238" s="199">
        <v>0</v>
      </c>
      <c r="VOK1238" s="199"/>
      <c r="VOL1238" s="254">
        <f t="shared" si="365"/>
        <v>448.774</v>
      </c>
      <c r="VOM1238" s="236" t="s">
        <v>238</v>
      </c>
      <c r="VON1238" s="253" t="s">
        <v>25</v>
      </c>
      <c r="VOO1238" s="197">
        <v>7</v>
      </c>
      <c r="VOP1238" s="197">
        <v>2</v>
      </c>
      <c r="VOQ1238" s="198" t="s">
        <v>236</v>
      </c>
      <c r="VOR1238" s="199">
        <v>0</v>
      </c>
      <c r="VOS1238" s="199"/>
      <c r="VOT1238" s="254">
        <f t="shared" si="365"/>
        <v>448.774</v>
      </c>
      <c r="VOU1238" s="236" t="s">
        <v>238</v>
      </c>
      <c r="VOV1238" s="253" t="s">
        <v>25</v>
      </c>
      <c r="VOW1238" s="197">
        <v>7</v>
      </c>
      <c r="VOX1238" s="197">
        <v>2</v>
      </c>
      <c r="VOY1238" s="198" t="s">
        <v>236</v>
      </c>
      <c r="VOZ1238" s="199">
        <v>0</v>
      </c>
      <c r="VPA1238" s="199"/>
      <c r="VPB1238" s="254">
        <f t="shared" si="365"/>
        <v>448.774</v>
      </c>
      <c r="VPC1238" s="236" t="s">
        <v>238</v>
      </c>
      <c r="VPD1238" s="253" t="s">
        <v>25</v>
      </c>
      <c r="VPE1238" s="197">
        <v>7</v>
      </c>
      <c r="VPF1238" s="197">
        <v>2</v>
      </c>
      <c r="VPG1238" s="198" t="s">
        <v>236</v>
      </c>
      <c r="VPH1238" s="199">
        <v>0</v>
      </c>
      <c r="VPI1238" s="199"/>
      <c r="VPJ1238" s="254">
        <f t="shared" si="365"/>
        <v>448.774</v>
      </c>
      <c r="VPK1238" s="236" t="s">
        <v>238</v>
      </c>
      <c r="VPL1238" s="253" t="s">
        <v>25</v>
      </c>
      <c r="VPM1238" s="197">
        <v>7</v>
      </c>
      <c r="VPN1238" s="197">
        <v>2</v>
      </c>
      <c r="VPO1238" s="198" t="s">
        <v>236</v>
      </c>
      <c r="VPP1238" s="199">
        <v>0</v>
      </c>
      <c r="VPQ1238" s="199"/>
      <c r="VPR1238" s="254">
        <f t="shared" si="365"/>
        <v>448.774</v>
      </c>
      <c r="VPS1238" s="236" t="s">
        <v>238</v>
      </c>
      <c r="VPT1238" s="253" t="s">
        <v>25</v>
      </c>
      <c r="VPU1238" s="197">
        <v>7</v>
      </c>
      <c r="VPV1238" s="197">
        <v>2</v>
      </c>
      <c r="VPW1238" s="198" t="s">
        <v>236</v>
      </c>
      <c r="VPX1238" s="199">
        <v>0</v>
      </c>
      <c r="VPY1238" s="199"/>
      <c r="VPZ1238" s="254">
        <f t="shared" si="365"/>
        <v>448.774</v>
      </c>
      <c r="VQA1238" s="236" t="s">
        <v>238</v>
      </c>
      <c r="VQB1238" s="253" t="s">
        <v>25</v>
      </c>
      <c r="VQC1238" s="197">
        <v>7</v>
      </c>
      <c r="VQD1238" s="197">
        <v>2</v>
      </c>
      <c r="VQE1238" s="198" t="s">
        <v>236</v>
      </c>
      <c r="VQF1238" s="199">
        <v>0</v>
      </c>
      <c r="VQG1238" s="199"/>
      <c r="VQH1238" s="254">
        <f t="shared" ref="VQH1238:VSL1238" si="366">VQH1239</f>
        <v>448.774</v>
      </c>
      <c r="VQI1238" s="236" t="s">
        <v>238</v>
      </c>
      <c r="VQJ1238" s="253" t="s">
        <v>25</v>
      </c>
      <c r="VQK1238" s="197">
        <v>7</v>
      </c>
      <c r="VQL1238" s="197">
        <v>2</v>
      </c>
      <c r="VQM1238" s="198" t="s">
        <v>236</v>
      </c>
      <c r="VQN1238" s="199">
        <v>0</v>
      </c>
      <c r="VQO1238" s="199"/>
      <c r="VQP1238" s="254">
        <f t="shared" si="366"/>
        <v>448.774</v>
      </c>
      <c r="VQQ1238" s="236" t="s">
        <v>238</v>
      </c>
      <c r="VQR1238" s="253" t="s">
        <v>25</v>
      </c>
      <c r="VQS1238" s="197">
        <v>7</v>
      </c>
      <c r="VQT1238" s="197">
        <v>2</v>
      </c>
      <c r="VQU1238" s="198" t="s">
        <v>236</v>
      </c>
      <c r="VQV1238" s="199">
        <v>0</v>
      </c>
      <c r="VQW1238" s="199"/>
      <c r="VQX1238" s="254">
        <f t="shared" si="366"/>
        <v>448.774</v>
      </c>
      <c r="VQY1238" s="236" t="s">
        <v>238</v>
      </c>
      <c r="VQZ1238" s="253" t="s">
        <v>25</v>
      </c>
      <c r="VRA1238" s="197">
        <v>7</v>
      </c>
      <c r="VRB1238" s="197">
        <v>2</v>
      </c>
      <c r="VRC1238" s="198" t="s">
        <v>236</v>
      </c>
      <c r="VRD1238" s="199">
        <v>0</v>
      </c>
      <c r="VRE1238" s="199"/>
      <c r="VRF1238" s="254">
        <f t="shared" si="366"/>
        <v>448.774</v>
      </c>
      <c r="VRG1238" s="236" t="s">
        <v>238</v>
      </c>
      <c r="VRH1238" s="253" t="s">
        <v>25</v>
      </c>
      <c r="VRI1238" s="197">
        <v>7</v>
      </c>
      <c r="VRJ1238" s="197">
        <v>2</v>
      </c>
      <c r="VRK1238" s="198" t="s">
        <v>236</v>
      </c>
      <c r="VRL1238" s="199">
        <v>0</v>
      </c>
      <c r="VRM1238" s="199"/>
      <c r="VRN1238" s="254">
        <f t="shared" si="366"/>
        <v>448.774</v>
      </c>
      <c r="VRO1238" s="236" t="s">
        <v>238</v>
      </c>
      <c r="VRP1238" s="253" t="s">
        <v>25</v>
      </c>
      <c r="VRQ1238" s="197">
        <v>7</v>
      </c>
      <c r="VRR1238" s="197">
        <v>2</v>
      </c>
      <c r="VRS1238" s="198" t="s">
        <v>236</v>
      </c>
      <c r="VRT1238" s="199">
        <v>0</v>
      </c>
      <c r="VRU1238" s="199"/>
      <c r="VRV1238" s="254">
        <f t="shared" si="366"/>
        <v>448.774</v>
      </c>
      <c r="VRW1238" s="236" t="s">
        <v>238</v>
      </c>
      <c r="VRX1238" s="253" t="s">
        <v>25</v>
      </c>
      <c r="VRY1238" s="197">
        <v>7</v>
      </c>
      <c r="VRZ1238" s="197">
        <v>2</v>
      </c>
      <c r="VSA1238" s="198" t="s">
        <v>236</v>
      </c>
      <c r="VSB1238" s="199">
        <v>0</v>
      </c>
      <c r="VSC1238" s="199"/>
      <c r="VSD1238" s="254">
        <f t="shared" si="366"/>
        <v>448.774</v>
      </c>
      <c r="VSE1238" s="236" t="s">
        <v>238</v>
      </c>
      <c r="VSF1238" s="253" t="s">
        <v>25</v>
      </c>
      <c r="VSG1238" s="197">
        <v>7</v>
      </c>
      <c r="VSH1238" s="197">
        <v>2</v>
      </c>
      <c r="VSI1238" s="198" t="s">
        <v>236</v>
      </c>
      <c r="VSJ1238" s="199">
        <v>0</v>
      </c>
      <c r="VSK1238" s="199"/>
      <c r="VSL1238" s="254">
        <f t="shared" si="366"/>
        <v>448.774</v>
      </c>
      <c r="VSM1238" s="236" t="s">
        <v>238</v>
      </c>
      <c r="VSN1238" s="253" t="s">
        <v>25</v>
      </c>
      <c r="VSO1238" s="197">
        <v>7</v>
      </c>
      <c r="VSP1238" s="197">
        <v>2</v>
      </c>
      <c r="VSQ1238" s="198" t="s">
        <v>236</v>
      </c>
      <c r="VSR1238" s="199">
        <v>0</v>
      </c>
      <c r="VSS1238" s="199"/>
      <c r="VST1238" s="254">
        <f t="shared" ref="VST1238:VUX1238" si="367">VST1239</f>
        <v>448.774</v>
      </c>
      <c r="VSU1238" s="236" t="s">
        <v>238</v>
      </c>
      <c r="VSV1238" s="253" t="s">
        <v>25</v>
      </c>
      <c r="VSW1238" s="197">
        <v>7</v>
      </c>
      <c r="VSX1238" s="197">
        <v>2</v>
      </c>
      <c r="VSY1238" s="198" t="s">
        <v>236</v>
      </c>
      <c r="VSZ1238" s="199">
        <v>0</v>
      </c>
      <c r="VTA1238" s="199"/>
      <c r="VTB1238" s="254">
        <f t="shared" si="367"/>
        <v>448.774</v>
      </c>
      <c r="VTC1238" s="236" t="s">
        <v>238</v>
      </c>
      <c r="VTD1238" s="253" t="s">
        <v>25</v>
      </c>
      <c r="VTE1238" s="197">
        <v>7</v>
      </c>
      <c r="VTF1238" s="197">
        <v>2</v>
      </c>
      <c r="VTG1238" s="198" t="s">
        <v>236</v>
      </c>
      <c r="VTH1238" s="199">
        <v>0</v>
      </c>
      <c r="VTI1238" s="199"/>
      <c r="VTJ1238" s="254">
        <f t="shared" si="367"/>
        <v>448.774</v>
      </c>
      <c r="VTK1238" s="236" t="s">
        <v>238</v>
      </c>
      <c r="VTL1238" s="253" t="s">
        <v>25</v>
      </c>
      <c r="VTM1238" s="197">
        <v>7</v>
      </c>
      <c r="VTN1238" s="197">
        <v>2</v>
      </c>
      <c r="VTO1238" s="198" t="s">
        <v>236</v>
      </c>
      <c r="VTP1238" s="199">
        <v>0</v>
      </c>
      <c r="VTQ1238" s="199"/>
      <c r="VTR1238" s="254">
        <f t="shared" si="367"/>
        <v>448.774</v>
      </c>
      <c r="VTS1238" s="236" t="s">
        <v>238</v>
      </c>
      <c r="VTT1238" s="253" t="s">
        <v>25</v>
      </c>
      <c r="VTU1238" s="197">
        <v>7</v>
      </c>
      <c r="VTV1238" s="197">
        <v>2</v>
      </c>
      <c r="VTW1238" s="198" t="s">
        <v>236</v>
      </c>
      <c r="VTX1238" s="199">
        <v>0</v>
      </c>
      <c r="VTY1238" s="199"/>
      <c r="VTZ1238" s="254">
        <f t="shared" si="367"/>
        <v>448.774</v>
      </c>
      <c r="VUA1238" s="236" t="s">
        <v>238</v>
      </c>
      <c r="VUB1238" s="253" t="s">
        <v>25</v>
      </c>
      <c r="VUC1238" s="197">
        <v>7</v>
      </c>
      <c r="VUD1238" s="197">
        <v>2</v>
      </c>
      <c r="VUE1238" s="198" t="s">
        <v>236</v>
      </c>
      <c r="VUF1238" s="199">
        <v>0</v>
      </c>
      <c r="VUG1238" s="199"/>
      <c r="VUH1238" s="254">
        <f t="shared" si="367"/>
        <v>448.774</v>
      </c>
      <c r="VUI1238" s="236" t="s">
        <v>238</v>
      </c>
      <c r="VUJ1238" s="253" t="s">
        <v>25</v>
      </c>
      <c r="VUK1238" s="197">
        <v>7</v>
      </c>
      <c r="VUL1238" s="197">
        <v>2</v>
      </c>
      <c r="VUM1238" s="198" t="s">
        <v>236</v>
      </c>
      <c r="VUN1238" s="199">
        <v>0</v>
      </c>
      <c r="VUO1238" s="199"/>
      <c r="VUP1238" s="254">
        <f t="shared" si="367"/>
        <v>448.774</v>
      </c>
      <c r="VUQ1238" s="236" t="s">
        <v>238</v>
      </c>
      <c r="VUR1238" s="253" t="s">
        <v>25</v>
      </c>
      <c r="VUS1238" s="197">
        <v>7</v>
      </c>
      <c r="VUT1238" s="197">
        <v>2</v>
      </c>
      <c r="VUU1238" s="198" t="s">
        <v>236</v>
      </c>
      <c r="VUV1238" s="199">
        <v>0</v>
      </c>
      <c r="VUW1238" s="199"/>
      <c r="VUX1238" s="254">
        <f t="shared" si="367"/>
        <v>448.774</v>
      </c>
      <c r="VUY1238" s="236" t="s">
        <v>238</v>
      </c>
      <c r="VUZ1238" s="253" t="s">
        <v>25</v>
      </c>
      <c r="VVA1238" s="197">
        <v>7</v>
      </c>
      <c r="VVB1238" s="197">
        <v>2</v>
      </c>
      <c r="VVC1238" s="198" t="s">
        <v>236</v>
      </c>
      <c r="VVD1238" s="199">
        <v>0</v>
      </c>
      <c r="VVE1238" s="199"/>
      <c r="VVF1238" s="254">
        <f t="shared" ref="VVF1238:VXJ1238" si="368">VVF1239</f>
        <v>448.774</v>
      </c>
      <c r="VVG1238" s="236" t="s">
        <v>238</v>
      </c>
      <c r="VVH1238" s="253" t="s">
        <v>25</v>
      </c>
      <c r="VVI1238" s="197">
        <v>7</v>
      </c>
      <c r="VVJ1238" s="197">
        <v>2</v>
      </c>
      <c r="VVK1238" s="198" t="s">
        <v>236</v>
      </c>
      <c r="VVL1238" s="199">
        <v>0</v>
      </c>
      <c r="VVM1238" s="199"/>
      <c r="VVN1238" s="254">
        <f t="shared" si="368"/>
        <v>448.774</v>
      </c>
      <c r="VVO1238" s="236" t="s">
        <v>238</v>
      </c>
      <c r="VVP1238" s="253" t="s">
        <v>25</v>
      </c>
      <c r="VVQ1238" s="197">
        <v>7</v>
      </c>
      <c r="VVR1238" s="197">
        <v>2</v>
      </c>
      <c r="VVS1238" s="198" t="s">
        <v>236</v>
      </c>
      <c r="VVT1238" s="199">
        <v>0</v>
      </c>
      <c r="VVU1238" s="199"/>
      <c r="VVV1238" s="254">
        <f t="shared" si="368"/>
        <v>448.774</v>
      </c>
      <c r="VVW1238" s="236" t="s">
        <v>238</v>
      </c>
      <c r="VVX1238" s="253" t="s">
        <v>25</v>
      </c>
      <c r="VVY1238" s="197">
        <v>7</v>
      </c>
      <c r="VVZ1238" s="197">
        <v>2</v>
      </c>
      <c r="VWA1238" s="198" t="s">
        <v>236</v>
      </c>
      <c r="VWB1238" s="199">
        <v>0</v>
      </c>
      <c r="VWC1238" s="199"/>
      <c r="VWD1238" s="254">
        <f t="shared" si="368"/>
        <v>448.774</v>
      </c>
      <c r="VWE1238" s="236" t="s">
        <v>238</v>
      </c>
      <c r="VWF1238" s="253" t="s">
        <v>25</v>
      </c>
      <c r="VWG1238" s="197">
        <v>7</v>
      </c>
      <c r="VWH1238" s="197">
        <v>2</v>
      </c>
      <c r="VWI1238" s="198" t="s">
        <v>236</v>
      </c>
      <c r="VWJ1238" s="199">
        <v>0</v>
      </c>
      <c r="VWK1238" s="199"/>
      <c r="VWL1238" s="254">
        <f t="shared" si="368"/>
        <v>448.774</v>
      </c>
      <c r="VWM1238" s="236" t="s">
        <v>238</v>
      </c>
      <c r="VWN1238" s="253" t="s">
        <v>25</v>
      </c>
      <c r="VWO1238" s="197">
        <v>7</v>
      </c>
      <c r="VWP1238" s="197">
        <v>2</v>
      </c>
      <c r="VWQ1238" s="198" t="s">
        <v>236</v>
      </c>
      <c r="VWR1238" s="199">
        <v>0</v>
      </c>
      <c r="VWS1238" s="199"/>
      <c r="VWT1238" s="254">
        <f t="shared" si="368"/>
        <v>448.774</v>
      </c>
      <c r="VWU1238" s="236" t="s">
        <v>238</v>
      </c>
      <c r="VWV1238" s="253" t="s">
        <v>25</v>
      </c>
      <c r="VWW1238" s="197">
        <v>7</v>
      </c>
      <c r="VWX1238" s="197">
        <v>2</v>
      </c>
      <c r="VWY1238" s="198" t="s">
        <v>236</v>
      </c>
      <c r="VWZ1238" s="199">
        <v>0</v>
      </c>
      <c r="VXA1238" s="199"/>
      <c r="VXB1238" s="254">
        <f t="shared" si="368"/>
        <v>448.774</v>
      </c>
      <c r="VXC1238" s="236" t="s">
        <v>238</v>
      </c>
      <c r="VXD1238" s="253" t="s">
        <v>25</v>
      </c>
      <c r="VXE1238" s="197">
        <v>7</v>
      </c>
      <c r="VXF1238" s="197">
        <v>2</v>
      </c>
      <c r="VXG1238" s="198" t="s">
        <v>236</v>
      </c>
      <c r="VXH1238" s="199">
        <v>0</v>
      </c>
      <c r="VXI1238" s="199"/>
      <c r="VXJ1238" s="254">
        <f t="shared" si="368"/>
        <v>448.774</v>
      </c>
      <c r="VXK1238" s="236" t="s">
        <v>238</v>
      </c>
      <c r="VXL1238" s="253" t="s">
        <v>25</v>
      </c>
      <c r="VXM1238" s="197">
        <v>7</v>
      </c>
      <c r="VXN1238" s="197">
        <v>2</v>
      </c>
      <c r="VXO1238" s="198" t="s">
        <v>236</v>
      </c>
      <c r="VXP1238" s="199">
        <v>0</v>
      </c>
      <c r="VXQ1238" s="199"/>
      <c r="VXR1238" s="254">
        <f t="shared" ref="VXR1238:VZV1238" si="369">VXR1239</f>
        <v>448.774</v>
      </c>
      <c r="VXS1238" s="236" t="s">
        <v>238</v>
      </c>
      <c r="VXT1238" s="253" t="s">
        <v>25</v>
      </c>
      <c r="VXU1238" s="197">
        <v>7</v>
      </c>
      <c r="VXV1238" s="197">
        <v>2</v>
      </c>
      <c r="VXW1238" s="198" t="s">
        <v>236</v>
      </c>
      <c r="VXX1238" s="199">
        <v>0</v>
      </c>
      <c r="VXY1238" s="199"/>
      <c r="VXZ1238" s="254">
        <f t="shared" si="369"/>
        <v>448.774</v>
      </c>
      <c r="VYA1238" s="236" t="s">
        <v>238</v>
      </c>
      <c r="VYB1238" s="253" t="s">
        <v>25</v>
      </c>
      <c r="VYC1238" s="197">
        <v>7</v>
      </c>
      <c r="VYD1238" s="197">
        <v>2</v>
      </c>
      <c r="VYE1238" s="198" t="s">
        <v>236</v>
      </c>
      <c r="VYF1238" s="199">
        <v>0</v>
      </c>
      <c r="VYG1238" s="199"/>
      <c r="VYH1238" s="254">
        <f t="shared" si="369"/>
        <v>448.774</v>
      </c>
      <c r="VYI1238" s="236" t="s">
        <v>238</v>
      </c>
      <c r="VYJ1238" s="253" t="s">
        <v>25</v>
      </c>
      <c r="VYK1238" s="197">
        <v>7</v>
      </c>
      <c r="VYL1238" s="197">
        <v>2</v>
      </c>
      <c r="VYM1238" s="198" t="s">
        <v>236</v>
      </c>
      <c r="VYN1238" s="199">
        <v>0</v>
      </c>
      <c r="VYO1238" s="199"/>
      <c r="VYP1238" s="254">
        <f t="shared" si="369"/>
        <v>448.774</v>
      </c>
      <c r="VYQ1238" s="236" t="s">
        <v>238</v>
      </c>
      <c r="VYR1238" s="253" t="s">
        <v>25</v>
      </c>
      <c r="VYS1238" s="197">
        <v>7</v>
      </c>
      <c r="VYT1238" s="197">
        <v>2</v>
      </c>
      <c r="VYU1238" s="198" t="s">
        <v>236</v>
      </c>
      <c r="VYV1238" s="199">
        <v>0</v>
      </c>
      <c r="VYW1238" s="199"/>
      <c r="VYX1238" s="254">
        <f t="shared" si="369"/>
        <v>448.774</v>
      </c>
      <c r="VYY1238" s="236" t="s">
        <v>238</v>
      </c>
      <c r="VYZ1238" s="253" t="s">
        <v>25</v>
      </c>
      <c r="VZA1238" s="197">
        <v>7</v>
      </c>
      <c r="VZB1238" s="197">
        <v>2</v>
      </c>
      <c r="VZC1238" s="198" t="s">
        <v>236</v>
      </c>
      <c r="VZD1238" s="199">
        <v>0</v>
      </c>
      <c r="VZE1238" s="199"/>
      <c r="VZF1238" s="254">
        <f t="shared" si="369"/>
        <v>448.774</v>
      </c>
      <c r="VZG1238" s="236" t="s">
        <v>238</v>
      </c>
      <c r="VZH1238" s="253" t="s">
        <v>25</v>
      </c>
      <c r="VZI1238" s="197">
        <v>7</v>
      </c>
      <c r="VZJ1238" s="197">
        <v>2</v>
      </c>
      <c r="VZK1238" s="198" t="s">
        <v>236</v>
      </c>
      <c r="VZL1238" s="199">
        <v>0</v>
      </c>
      <c r="VZM1238" s="199"/>
      <c r="VZN1238" s="254">
        <f t="shared" si="369"/>
        <v>448.774</v>
      </c>
      <c r="VZO1238" s="236" t="s">
        <v>238</v>
      </c>
      <c r="VZP1238" s="253" t="s">
        <v>25</v>
      </c>
      <c r="VZQ1238" s="197">
        <v>7</v>
      </c>
      <c r="VZR1238" s="197">
        <v>2</v>
      </c>
      <c r="VZS1238" s="198" t="s">
        <v>236</v>
      </c>
      <c r="VZT1238" s="199">
        <v>0</v>
      </c>
      <c r="VZU1238" s="199"/>
      <c r="VZV1238" s="254">
        <f t="shared" si="369"/>
        <v>448.774</v>
      </c>
      <c r="VZW1238" s="236" t="s">
        <v>238</v>
      </c>
      <c r="VZX1238" s="253" t="s">
        <v>25</v>
      </c>
      <c r="VZY1238" s="197">
        <v>7</v>
      </c>
      <c r="VZZ1238" s="197">
        <v>2</v>
      </c>
      <c r="WAA1238" s="198" t="s">
        <v>236</v>
      </c>
      <c r="WAB1238" s="199">
        <v>0</v>
      </c>
      <c r="WAC1238" s="199"/>
      <c r="WAD1238" s="254">
        <f t="shared" ref="WAD1238:WCH1238" si="370">WAD1239</f>
        <v>448.774</v>
      </c>
      <c r="WAE1238" s="236" t="s">
        <v>238</v>
      </c>
      <c r="WAF1238" s="253" t="s">
        <v>25</v>
      </c>
      <c r="WAG1238" s="197">
        <v>7</v>
      </c>
      <c r="WAH1238" s="197">
        <v>2</v>
      </c>
      <c r="WAI1238" s="198" t="s">
        <v>236</v>
      </c>
      <c r="WAJ1238" s="199">
        <v>0</v>
      </c>
      <c r="WAK1238" s="199"/>
      <c r="WAL1238" s="254">
        <f t="shared" si="370"/>
        <v>448.774</v>
      </c>
      <c r="WAM1238" s="236" t="s">
        <v>238</v>
      </c>
      <c r="WAN1238" s="253" t="s">
        <v>25</v>
      </c>
      <c r="WAO1238" s="197">
        <v>7</v>
      </c>
      <c r="WAP1238" s="197">
        <v>2</v>
      </c>
      <c r="WAQ1238" s="198" t="s">
        <v>236</v>
      </c>
      <c r="WAR1238" s="199">
        <v>0</v>
      </c>
      <c r="WAS1238" s="199"/>
      <c r="WAT1238" s="254">
        <f t="shared" si="370"/>
        <v>448.774</v>
      </c>
      <c r="WAU1238" s="236" t="s">
        <v>238</v>
      </c>
      <c r="WAV1238" s="253" t="s">
        <v>25</v>
      </c>
      <c r="WAW1238" s="197">
        <v>7</v>
      </c>
      <c r="WAX1238" s="197">
        <v>2</v>
      </c>
      <c r="WAY1238" s="198" t="s">
        <v>236</v>
      </c>
      <c r="WAZ1238" s="199">
        <v>0</v>
      </c>
      <c r="WBA1238" s="199"/>
      <c r="WBB1238" s="254">
        <f t="shared" si="370"/>
        <v>448.774</v>
      </c>
      <c r="WBC1238" s="236" t="s">
        <v>238</v>
      </c>
      <c r="WBD1238" s="253" t="s">
        <v>25</v>
      </c>
      <c r="WBE1238" s="197">
        <v>7</v>
      </c>
      <c r="WBF1238" s="197">
        <v>2</v>
      </c>
      <c r="WBG1238" s="198" t="s">
        <v>236</v>
      </c>
      <c r="WBH1238" s="199">
        <v>0</v>
      </c>
      <c r="WBI1238" s="199"/>
      <c r="WBJ1238" s="254">
        <f t="shared" si="370"/>
        <v>448.774</v>
      </c>
      <c r="WBK1238" s="236" t="s">
        <v>238</v>
      </c>
      <c r="WBL1238" s="253" t="s">
        <v>25</v>
      </c>
      <c r="WBM1238" s="197">
        <v>7</v>
      </c>
      <c r="WBN1238" s="197">
        <v>2</v>
      </c>
      <c r="WBO1238" s="198" t="s">
        <v>236</v>
      </c>
      <c r="WBP1238" s="199">
        <v>0</v>
      </c>
      <c r="WBQ1238" s="199"/>
      <c r="WBR1238" s="254">
        <f t="shared" si="370"/>
        <v>448.774</v>
      </c>
      <c r="WBS1238" s="236" t="s">
        <v>238</v>
      </c>
      <c r="WBT1238" s="253" t="s">
        <v>25</v>
      </c>
      <c r="WBU1238" s="197">
        <v>7</v>
      </c>
      <c r="WBV1238" s="197">
        <v>2</v>
      </c>
      <c r="WBW1238" s="198" t="s">
        <v>236</v>
      </c>
      <c r="WBX1238" s="199">
        <v>0</v>
      </c>
      <c r="WBY1238" s="199"/>
      <c r="WBZ1238" s="254">
        <f t="shared" si="370"/>
        <v>448.774</v>
      </c>
      <c r="WCA1238" s="236" t="s">
        <v>238</v>
      </c>
      <c r="WCB1238" s="253" t="s">
        <v>25</v>
      </c>
      <c r="WCC1238" s="197">
        <v>7</v>
      </c>
      <c r="WCD1238" s="197">
        <v>2</v>
      </c>
      <c r="WCE1238" s="198" t="s">
        <v>236</v>
      </c>
      <c r="WCF1238" s="199">
        <v>0</v>
      </c>
      <c r="WCG1238" s="199"/>
      <c r="WCH1238" s="254">
        <f t="shared" si="370"/>
        <v>448.774</v>
      </c>
      <c r="WCI1238" s="236" t="s">
        <v>238</v>
      </c>
      <c r="WCJ1238" s="253" t="s">
        <v>25</v>
      </c>
      <c r="WCK1238" s="197">
        <v>7</v>
      </c>
      <c r="WCL1238" s="197">
        <v>2</v>
      </c>
      <c r="WCM1238" s="198" t="s">
        <v>236</v>
      </c>
      <c r="WCN1238" s="199">
        <v>0</v>
      </c>
      <c r="WCO1238" s="199"/>
      <c r="WCP1238" s="254">
        <f t="shared" ref="WCP1238:WET1238" si="371">WCP1239</f>
        <v>448.774</v>
      </c>
      <c r="WCQ1238" s="236" t="s">
        <v>238</v>
      </c>
      <c r="WCR1238" s="253" t="s">
        <v>25</v>
      </c>
      <c r="WCS1238" s="197">
        <v>7</v>
      </c>
      <c r="WCT1238" s="197">
        <v>2</v>
      </c>
      <c r="WCU1238" s="198" t="s">
        <v>236</v>
      </c>
      <c r="WCV1238" s="199">
        <v>0</v>
      </c>
      <c r="WCW1238" s="199"/>
      <c r="WCX1238" s="254">
        <f t="shared" si="371"/>
        <v>448.774</v>
      </c>
      <c r="WCY1238" s="236" t="s">
        <v>238</v>
      </c>
      <c r="WCZ1238" s="253" t="s">
        <v>25</v>
      </c>
      <c r="WDA1238" s="197">
        <v>7</v>
      </c>
      <c r="WDB1238" s="197">
        <v>2</v>
      </c>
      <c r="WDC1238" s="198" t="s">
        <v>236</v>
      </c>
      <c r="WDD1238" s="199">
        <v>0</v>
      </c>
      <c r="WDE1238" s="199"/>
      <c r="WDF1238" s="254">
        <f t="shared" si="371"/>
        <v>448.774</v>
      </c>
      <c r="WDG1238" s="236" t="s">
        <v>238</v>
      </c>
      <c r="WDH1238" s="253" t="s">
        <v>25</v>
      </c>
      <c r="WDI1238" s="197">
        <v>7</v>
      </c>
      <c r="WDJ1238" s="197">
        <v>2</v>
      </c>
      <c r="WDK1238" s="198" t="s">
        <v>236</v>
      </c>
      <c r="WDL1238" s="199">
        <v>0</v>
      </c>
      <c r="WDM1238" s="199"/>
      <c r="WDN1238" s="254">
        <f t="shared" si="371"/>
        <v>448.774</v>
      </c>
      <c r="WDO1238" s="236" t="s">
        <v>238</v>
      </c>
      <c r="WDP1238" s="253" t="s">
        <v>25</v>
      </c>
      <c r="WDQ1238" s="197">
        <v>7</v>
      </c>
      <c r="WDR1238" s="197">
        <v>2</v>
      </c>
      <c r="WDS1238" s="198" t="s">
        <v>236</v>
      </c>
      <c r="WDT1238" s="199">
        <v>0</v>
      </c>
      <c r="WDU1238" s="199"/>
      <c r="WDV1238" s="254">
        <f t="shared" si="371"/>
        <v>448.774</v>
      </c>
      <c r="WDW1238" s="236" t="s">
        <v>238</v>
      </c>
      <c r="WDX1238" s="253" t="s">
        <v>25</v>
      </c>
      <c r="WDY1238" s="197">
        <v>7</v>
      </c>
      <c r="WDZ1238" s="197">
        <v>2</v>
      </c>
      <c r="WEA1238" s="198" t="s">
        <v>236</v>
      </c>
      <c r="WEB1238" s="199">
        <v>0</v>
      </c>
      <c r="WEC1238" s="199"/>
      <c r="WED1238" s="254">
        <f t="shared" si="371"/>
        <v>448.774</v>
      </c>
      <c r="WEE1238" s="236" t="s">
        <v>238</v>
      </c>
      <c r="WEF1238" s="253" t="s">
        <v>25</v>
      </c>
      <c r="WEG1238" s="197">
        <v>7</v>
      </c>
      <c r="WEH1238" s="197">
        <v>2</v>
      </c>
      <c r="WEI1238" s="198" t="s">
        <v>236</v>
      </c>
      <c r="WEJ1238" s="199">
        <v>0</v>
      </c>
      <c r="WEK1238" s="199"/>
      <c r="WEL1238" s="254">
        <f t="shared" si="371"/>
        <v>448.774</v>
      </c>
      <c r="WEM1238" s="236" t="s">
        <v>238</v>
      </c>
      <c r="WEN1238" s="253" t="s">
        <v>25</v>
      </c>
      <c r="WEO1238" s="197">
        <v>7</v>
      </c>
      <c r="WEP1238" s="197">
        <v>2</v>
      </c>
      <c r="WEQ1238" s="198" t="s">
        <v>236</v>
      </c>
      <c r="WER1238" s="199">
        <v>0</v>
      </c>
      <c r="WES1238" s="199"/>
      <c r="WET1238" s="254">
        <f t="shared" si="371"/>
        <v>448.774</v>
      </c>
      <c r="WEU1238" s="236" t="s">
        <v>238</v>
      </c>
      <c r="WEV1238" s="253" t="s">
        <v>25</v>
      </c>
      <c r="WEW1238" s="197">
        <v>7</v>
      </c>
      <c r="WEX1238" s="197">
        <v>2</v>
      </c>
      <c r="WEY1238" s="198" t="s">
        <v>236</v>
      </c>
      <c r="WEZ1238" s="199">
        <v>0</v>
      </c>
      <c r="WFA1238" s="199"/>
      <c r="WFB1238" s="254">
        <f t="shared" ref="WFB1238:WHF1238" si="372">WFB1239</f>
        <v>448.774</v>
      </c>
      <c r="WFC1238" s="236" t="s">
        <v>238</v>
      </c>
      <c r="WFD1238" s="253" t="s">
        <v>25</v>
      </c>
      <c r="WFE1238" s="197">
        <v>7</v>
      </c>
      <c r="WFF1238" s="197">
        <v>2</v>
      </c>
      <c r="WFG1238" s="198" t="s">
        <v>236</v>
      </c>
      <c r="WFH1238" s="199">
        <v>0</v>
      </c>
      <c r="WFI1238" s="199"/>
      <c r="WFJ1238" s="254">
        <f t="shared" si="372"/>
        <v>448.774</v>
      </c>
      <c r="WFK1238" s="236" t="s">
        <v>238</v>
      </c>
      <c r="WFL1238" s="253" t="s">
        <v>25</v>
      </c>
      <c r="WFM1238" s="197">
        <v>7</v>
      </c>
      <c r="WFN1238" s="197">
        <v>2</v>
      </c>
      <c r="WFO1238" s="198" t="s">
        <v>236</v>
      </c>
      <c r="WFP1238" s="199">
        <v>0</v>
      </c>
      <c r="WFQ1238" s="199"/>
      <c r="WFR1238" s="254">
        <f t="shared" si="372"/>
        <v>448.774</v>
      </c>
      <c r="WFS1238" s="236" t="s">
        <v>238</v>
      </c>
      <c r="WFT1238" s="253" t="s">
        <v>25</v>
      </c>
      <c r="WFU1238" s="197">
        <v>7</v>
      </c>
      <c r="WFV1238" s="197">
        <v>2</v>
      </c>
      <c r="WFW1238" s="198" t="s">
        <v>236</v>
      </c>
      <c r="WFX1238" s="199">
        <v>0</v>
      </c>
      <c r="WFY1238" s="199"/>
      <c r="WFZ1238" s="254">
        <f t="shared" si="372"/>
        <v>448.774</v>
      </c>
      <c r="WGA1238" s="236" t="s">
        <v>238</v>
      </c>
      <c r="WGB1238" s="253" t="s">
        <v>25</v>
      </c>
      <c r="WGC1238" s="197">
        <v>7</v>
      </c>
      <c r="WGD1238" s="197">
        <v>2</v>
      </c>
      <c r="WGE1238" s="198" t="s">
        <v>236</v>
      </c>
      <c r="WGF1238" s="199">
        <v>0</v>
      </c>
      <c r="WGG1238" s="199"/>
      <c r="WGH1238" s="254">
        <f t="shared" si="372"/>
        <v>448.774</v>
      </c>
      <c r="WGI1238" s="236" t="s">
        <v>238</v>
      </c>
      <c r="WGJ1238" s="253" t="s">
        <v>25</v>
      </c>
      <c r="WGK1238" s="197">
        <v>7</v>
      </c>
      <c r="WGL1238" s="197">
        <v>2</v>
      </c>
      <c r="WGM1238" s="198" t="s">
        <v>236</v>
      </c>
      <c r="WGN1238" s="199">
        <v>0</v>
      </c>
      <c r="WGO1238" s="199"/>
      <c r="WGP1238" s="254">
        <f t="shared" si="372"/>
        <v>448.774</v>
      </c>
      <c r="WGQ1238" s="236" t="s">
        <v>238</v>
      </c>
      <c r="WGR1238" s="253" t="s">
        <v>25</v>
      </c>
      <c r="WGS1238" s="197">
        <v>7</v>
      </c>
      <c r="WGT1238" s="197">
        <v>2</v>
      </c>
      <c r="WGU1238" s="198" t="s">
        <v>236</v>
      </c>
      <c r="WGV1238" s="199">
        <v>0</v>
      </c>
      <c r="WGW1238" s="199"/>
      <c r="WGX1238" s="254">
        <f t="shared" si="372"/>
        <v>448.774</v>
      </c>
      <c r="WGY1238" s="236" t="s">
        <v>238</v>
      </c>
      <c r="WGZ1238" s="253" t="s">
        <v>25</v>
      </c>
      <c r="WHA1238" s="197">
        <v>7</v>
      </c>
      <c r="WHB1238" s="197">
        <v>2</v>
      </c>
      <c r="WHC1238" s="198" t="s">
        <v>236</v>
      </c>
      <c r="WHD1238" s="199">
        <v>0</v>
      </c>
      <c r="WHE1238" s="199"/>
      <c r="WHF1238" s="254">
        <f t="shared" si="372"/>
        <v>448.774</v>
      </c>
      <c r="WHG1238" s="236" t="s">
        <v>238</v>
      </c>
      <c r="WHH1238" s="253" t="s">
        <v>25</v>
      </c>
      <c r="WHI1238" s="197">
        <v>7</v>
      </c>
      <c r="WHJ1238" s="197">
        <v>2</v>
      </c>
      <c r="WHK1238" s="198" t="s">
        <v>236</v>
      </c>
      <c r="WHL1238" s="199">
        <v>0</v>
      </c>
      <c r="WHM1238" s="199"/>
      <c r="WHN1238" s="254">
        <f t="shared" ref="WHN1238:WJR1238" si="373">WHN1239</f>
        <v>448.774</v>
      </c>
      <c r="WHO1238" s="236" t="s">
        <v>238</v>
      </c>
      <c r="WHP1238" s="253" t="s">
        <v>25</v>
      </c>
      <c r="WHQ1238" s="197">
        <v>7</v>
      </c>
      <c r="WHR1238" s="197">
        <v>2</v>
      </c>
      <c r="WHS1238" s="198" t="s">
        <v>236</v>
      </c>
      <c r="WHT1238" s="199">
        <v>0</v>
      </c>
      <c r="WHU1238" s="199"/>
      <c r="WHV1238" s="254">
        <f t="shared" si="373"/>
        <v>448.774</v>
      </c>
      <c r="WHW1238" s="236" t="s">
        <v>238</v>
      </c>
      <c r="WHX1238" s="253" t="s">
        <v>25</v>
      </c>
      <c r="WHY1238" s="197">
        <v>7</v>
      </c>
      <c r="WHZ1238" s="197">
        <v>2</v>
      </c>
      <c r="WIA1238" s="198" t="s">
        <v>236</v>
      </c>
      <c r="WIB1238" s="199">
        <v>0</v>
      </c>
      <c r="WIC1238" s="199"/>
      <c r="WID1238" s="254">
        <f t="shared" si="373"/>
        <v>448.774</v>
      </c>
      <c r="WIE1238" s="236" t="s">
        <v>238</v>
      </c>
      <c r="WIF1238" s="253" t="s">
        <v>25</v>
      </c>
      <c r="WIG1238" s="197">
        <v>7</v>
      </c>
      <c r="WIH1238" s="197">
        <v>2</v>
      </c>
      <c r="WII1238" s="198" t="s">
        <v>236</v>
      </c>
      <c r="WIJ1238" s="199">
        <v>0</v>
      </c>
      <c r="WIK1238" s="199"/>
      <c r="WIL1238" s="254">
        <f t="shared" si="373"/>
        <v>448.774</v>
      </c>
      <c r="WIM1238" s="236" t="s">
        <v>238</v>
      </c>
      <c r="WIN1238" s="253" t="s">
        <v>25</v>
      </c>
      <c r="WIO1238" s="197">
        <v>7</v>
      </c>
      <c r="WIP1238" s="197">
        <v>2</v>
      </c>
      <c r="WIQ1238" s="198" t="s">
        <v>236</v>
      </c>
      <c r="WIR1238" s="199">
        <v>0</v>
      </c>
      <c r="WIS1238" s="199"/>
      <c r="WIT1238" s="254">
        <f t="shared" si="373"/>
        <v>448.774</v>
      </c>
      <c r="WIU1238" s="236" t="s">
        <v>238</v>
      </c>
      <c r="WIV1238" s="253" t="s">
        <v>25</v>
      </c>
      <c r="WIW1238" s="197">
        <v>7</v>
      </c>
      <c r="WIX1238" s="197">
        <v>2</v>
      </c>
      <c r="WIY1238" s="198" t="s">
        <v>236</v>
      </c>
      <c r="WIZ1238" s="199">
        <v>0</v>
      </c>
      <c r="WJA1238" s="199"/>
      <c r="WJB1238" s="254">
        <f t="shared" si="373"/>
        <v>448.774</v>
      </c>
      <c r="WJC1238" s="236" t="s">
        <v>238</v>
      </c>
      <c r="WJD1238" s="253" t="s">
        <v>25</v>
      </c>
      <c r="WJE1238" s="197">
        <v>7</v>
      </c>
      <c r="WJF1238" s="197">
        <v>2</v>
      </c>
      <c r="WJG1238" s="198" t="s">
        <v>236</v>
      </c>
      <c r="WJH1238" s="199">
        <v>0</v>
      </c>
      <c r="WJI1238" s="199"/>
      <c r="WJJ1238" s="254">
        <f t="shared" si="373"/>
        <v>448.774</v>
      </c>
      <c r="WJK1238" s="236" t="s">
        <v>238</v>
      </c>
      <c r="WJL1238" s="253" t="s">
        <v>25</v>
      </c>
      <c r="WJM1238" s="197">
        <v>7</v>
      </c>
      <c r="WJN1238" s="197">
        <v>2</v>
      </c>
      <c r="WJO1238" s="198" t="s">
        <v>236</v>
      </c>
      <c r="WJP1238" s="199">
        <v>0</v>
      </c>
      <c r="WJQ1238" s="199"/>
      <c r="WJR1238" s="254">
        <f t="shared" si="373"/>
        <v>448.774</v>
      </c>
      <c r="WJS1238" s="236" t="s">
        <v>238</v>
      </c>
      <c r="WJT1238" s="253" t="s">
        <v>25</v>
      </c>
      <c r="WJU1238" s="197">
        <v>7</v>
      </c>
      <c r="WJV1238" s="197">
        <v>2</v>
      </c>
      <c r="WJW1238" s="198" t="s">
        <v>236</v>
      </c>
      <c r="WJX1238" s="199">
        <v>0</v>
      </c>
      <c r="WJY1238" s="199"/>
      <c r="WJZ1238" s="254">
        <f t="shared" ref="WJZ1238:WMD1238" si="374">WJZ1239</f>
        <v>448.774</v>
      </c>
      <c r="WKA1238" s="236" t="s">
        <v>238</v>
      </c>
      <c r="WKB1238" s="253" t="s">
        <v>25</v>
      </c>
      <c r="WKC1238" s="197">
        <v>7</v>
      </c>
      <c r="WKD1238" s="197">
        <v>2</v>
      </c>
      <c r="WKE1238" s="198" t="s">
        <v>236</v>
      </c>
      <c r="WKF1238" s="199">
        <v>0</v>
      </c>
      <c r="WKG1238" s="199"/>
      <c r="WKH1238" s="254">
        <f t="shared" si="374"/>
        <v>448.774</v>
      </c>
      <c r="WKI1238" s="236" t="s">
        <v>238</v>
      </c>
      <c r="WKJ1238" s="253" t="s">
        <v>25</v>
      </c>
      <c r="WKK1238" s="197">
        <v>7</v>
      </c>
      <c r="WKL1238" s="197">
        <v>2</v>
      </c>
      <c r="WKM1238" s="198" t="s">
        <v>236</v>
      </c>
      <c r="WKN1238" s="199">
        <v>0</v>
      </c>
      <c r="WKO1238" s="199"/>
      <c r="WKP1238" s="254">
        <f t="shared" si="374"/>
        <v>448.774</v>
      </c>
      <c r="WKQ1238" s="236" t="s">
        <v>238</v>
      </c>
      <c r="WKR1238" s="253" t="s">
        <v>25</v>
      </c>
      <c r="WKS1238" s="197">
        <v>7</v>
      </c>
      <c r="WKT1238" s="197">
        <v>2</v>
      </c>
      <c r="WKU1238" s="198" t="s">
        <v>236</v>
      </c>
      <c r="WKV1238" s="199">
        <v>0</v>
      </c>
      <c r="WKW1238" s="199"/>
      <c r="WKX1238" s="254">
        <f t="shared" si="374"/>
        <v>448.774</v>
      </c>
      <c r="WKY1238" s="236" t="s">
        <v>238</v>
      </c>
      <c r="WKZ1238" s="253" t="s">
        <v>25</v>
      </c>
      <c r="WLA1238" s="197">
        <v>7</v>
      </c>
      <c r="WLB1238" s="197">
        <v>2</v>
      </c>
      <c r="WLC1238" s="198" t="s">
        <v>236</v>
      </c>
      <c r="WLD1238" s="199">
        <v>0</v>
      </c>
      <c r="WLE1238" s="199"/>
      <c r="WLF1238" s="254">
        <f t="shared" si="374"/>
        <v>448.774</v>
      </c>
      <c r="WLG1238" s="236" t="s">
        <v>238</v>
      </c>
      <c r="WLH1238" s="253" t="s">
        <v>25</v>
      </c>
      <c r="WLI1238" s="197">
        <v>7</v>
      </c>
      <c r="WLJ1238" s="197">
        <v>2</v>
      </c>
      <c r="WLK1238" s="198" t="s">
        <v>236</v>
      </c>
      <c r="WLL1238" s="199">
        <v>0</v>
      </c>
      <c r="WLM1238" s="199"/>
      <c r="WLN1238" s="254">
        <f t="shared" si="374"/>
        <v>448.774</v>
      </c>
      <c r="WLO1238" s="236" t="s">
        <v>238</v>
      </c>
      <c r="WLP1238" s="253" t="s">
        <v>25</v>
      </c>
      <c r="WLQ1238" s="197">
        <v>7</v>
      </c>
      <c r="WLR1238" s="197">
        <v>2</v>
      </c>
      <c r="WLS1238" s="198" t="s">
        <v>236</v>
      </c>
      <c r="WLT1238" s="199">
        <v>0</v>
      </c>
      <c r="WLU1238" s="199"/>
      <c r="WLV1238" s="254">
        <f t="shared" si="374"/>
        <v>448.774</v>
      </c>
      <c r="WLW1238" s="236" t="s">
        <v>238</v>
      </c>
      <c r="WLX1238" s="253" t="s">
        <v>25</v>
      </c>
      <c r="WLY1238" s="197">
        <v>7</v>
      </c>
      <c r="WLZ1238" s="197">
        <v>2</v>
      </c>
      <c r="WMA1238" s="198" t="s">
        <v>236</v>
      </c>
      <c r="WMB1238" s="199">
        <v>0</v>
      </c>
      <c r="WMC1238" s="199"/>
      <c r="WMD1238" s="254">
        <f t="shared" si="374"/>
        <v>448.774</v>
      </c>
      <c r="WME1238" s="236" t="s">
        <v>238</v>
      </c>
      <c r="WMF1238" s="253" t="s">
        <v>25</v>
      </c>
      <c r="WMG1238" s="197">
        <v>7</v>
      </c>
      <c r="WMH1238" s="197">
        <v>2</v>
      </c>
      <c r="WMI1238" s="198" t="s">
        <v>236</v>
      </c>
      <c r="WMJ1238" s="199">
        <v>0</v>
      </c>
      <c r="WMK1238" s="199"/>
      <c r="WML1238" s="254">
        <f t="shared" ref="WML1238:WOP1238" si="375">WML1239</f>
        <v>448.774</v>
      </c>
      <c r="WMM1238" s="236" t="s">
        <v>238</v>
      </c>
      <c r="WMN1238" s="253" t="s">
        <v>25</v>
      </c>
      <c r="WMO1238" s="197">
        <v>7</v>
      </c>
      <c r="WMP1238" s="197">
        <v>2</v>
      </c>
      <c r="WMQ1238" s="198" t="s">
        <v>236</v>
      </c>
      <c r="WMR1238" s="199">
        <v>0</v>
      </c>
      <c r="WMS1238" s="199"/>
      <c r="WMT1238" s="254">
        <f t="shared" si="375"/>
        <v>448.774</v>
      </c>
      <c r="WMU1238" s="236" t="s">
        <v>238</v>
      </c>
      <c r="WMV1238" s="253" t="s">
        <v>25</v>
      </c>
      <c r="WMW1238" s="197">
        <v>7</v>
      </c>
      <c r="WMX1238" s="197">
        <v>2</v>
      </c>
      <c r="WMY1238" s="198" t="s">
        <v>236</v>
      </c>
      <c r="WMZ1238" s="199">
        <v>0</v>
      </c>
      <c r="WNA1238" s="199"/>
      <c r="WNB1238" s="254">
        <f t="shared" si="375"/>
        <v>448.774</v>
      </c>
      <c r="WNC1238" s="236" t="s">
        <v>238</v>
      </c>
      <c r="WND1238" s="253" t="s">
        <v>25</v>
      </c>
      <c r="WNE1238" s="197">
        <v>7</v>
      </c>
      <c r="WNF1238" s="197">
        <v>2</v>
      </c>
      <c r="WNG1238" s="198" t="s">
        <v>236</v>
      </c>
      <c r="WNH1238" s="199">
        <v>0</v>
      </c>
      <c r="WNI1238" s="199"/>
      <c r="WNJ1238" s="254">
        <f t="shared" si="375"/>
        <v>448.774</v>
      </c>
      <c r="WNK1238" s="236" t="s">
        <v>238</v>
      </c>
      <c r="WNL1238" s="253" t="s">
        <v>25</v>
      </c>
      <c r="WNM1238" s="197">
        <v>7</v>
      </c>
      <c r="WNN1238" s="197">
        <v>2</v>
      </c>
      <c r="WNO1238" s="198" t="s">
        <v>236</v>
      </c>
      <c r="WNP1238" s="199">
        <v>0</v>
      </c>
      <c r="WNQ1238" s="199"/>
      <c r="WNR1238" s="254">
        <f t="shared" si="375"/>
        <v>448.774</v>
      </c>
      <c r="WNS1238" s="236" t="s">
        <v>238</v>
      </c>
      <c r="WNT1238" s="253" t="s">
        <v>25</v>
      </c>
      <c r="WNU1238" s="197">
        <v>7</v>
      </c>
      <c r="WNV1238" s="197">
        <v>2</v>
      </c>
      <c r="WNW1238" s="198" t="s">
        <v>236</v>
      </c>
      <c r="WNX1238" s="199">
        <v>0</v>
      </c>
      <c r="WNY1238" s="199"/>
      <c r="WNZ1238" s="254">
        <f t="shared" si="375"/>
        <v>448.774</v>
      </c>
      <c r="WOA1238" s="236" t="s">
        <v>238</v>
      </c>
      <c r="WOB1238" s="253" t="s">
        <v>25</v>
      </c>
      <c r="WOC1238" s="197">
        <v>7</v>
      </c>
      <c r="WOD1238" s="197">
        <v>2</v>
      </c>
      <c r="WOE1238" s="198" t="s">
        <v>236</v>
      </c>
      <c r="WOF1238" s="199">
        <v>0</v>
      </c>
      <c r="WOG1238" s="199"/>
      <c r="WOH1238" s="254">
        <f t="shared" si="375"/>
        <v>448.774</v>
      </c>
      <c r="WOI1238" s="236" t="s">
        <v>238</v>
      </c>
      <c r="WOJ1238" s="253" t="s">
        <v>25</v>
      </c>
      <c r="WOK1238" s="197">
        <v>7</v>
      </c>
      <c r="WOL1238" s="197">
        <v>2</v>
      </c>
      <c r="WOM1238" s="198" t="s">
        <v>236</v>
      </c>
      <c r="WON1238" s="199">
        <v>0</v>
      </c>
      <c r="WOO1238" s="199"/>
      <c r="WOP1238" s="254">
        <f t="shared" si="375"/>
        <v>448.774</v>
      </c>
      <c r="WOQ1238" s="236" t="s">
        <v>238</v>
      </c>
      <c r="WOR1238" s="253" t="s">
        <v>25</v>
      </c>
      <c r="WOS1238" s="197">
        <v>7</v>
      </c>
      <c r="WOT1238" s="197">
        <v>2</v>
      </c>
      <c r="WOU1238" s="198" t="s">
        <v>236</v>
      </c>
      <c r="WOV1238" s="199">
        <v>0</v>
      </c>
      <c r="WOW1238" s="199"/>
      <c r="WOX1238" s="254">
        <f t="shared" ref="WOX1238:WRB1238" si="376">WOX1239</f>
        <v>448.774</v>
      </c>
      <c r="WOY1238" s="236" t="s">
        <v>238</v>
      </c>
      <c r="WOZ1238" s="253" t="s">
        <v>25</v>
      </c>
      <c r="WPA1238" s="197">
        <v>7</v>
      </c>
      <c r="WPB1238" s="197">
        <v>2</v>
      </c>
      <c r="WPC1238" s="198" t="s">
        <v>236</v>
      </c>
      <c r="WPD1238" s="199">
        <v>0</v>
      </c>
      <c r="WPE1238" s="199"/>
      <c r="WPF1238" s="254">
        <f t="shared" si="376"/>
        <v>448.774</v>
      </c>
      <c r="WPG1238" s="236" t="s">
        <v>238</v>
      </c>
      <c r="WPH1238" s="253" t="s">
        <v>25</v>
      </c>
      <c r="WPI1238" s="197">
        <v>7</v>
      </c>
      <c r="WPJ1238" s="197">
        <v>2</v>
      </c>
      <c r="WPK1238" s="198" t="s">
        <v>236</v>
      </c>
      <c r="WPL1238" s="199">
        <v>0</v>
      </c>
      <c r="WPM1238" s="199"/>
      <c r="WPN1238" s="254">
        <f t="shared" si="376"/>
        <v>448.774</v>
      </c>
      <c r="WPO1238" s="236" t="s">
        <v>238</v>
      </c>
      <c r="WPP1238" s="253" t="s">
        <v>25</v>
      </c>
      <c r="WPQ1238" s="197">
        <v>7</v>
      </c>
      <c r="WPR1238" s="197">
        <v>2</v>
      </c>
      <c r="WPS1238" s="198" t="s">
        <v>236</v>
      </c>
      <c r="WPT1238" s="199">
        <v>0</v>
      </c>
      <c r="WPU1238" s="199"/>
      <c r="WPV1238" s="254">
        <f t="shared" si="376"/>
        <v>448.774</v>
      </c>
      <c r="WPW1238" s="236" t="s">
        <v>238</v>
      </c>
      <c r="WPX1238" s="253" t="s">
        <v>25</v>
      </c>
      <c r="WPY1238" s="197">
        <v>7</v>
      </c>
      <c r="WPZ1238" s="197">
        <v>2</v>
      </c>
      <c r="WQA1238" s="198" t="s">
        <v>236</v>
      </c>
      <c r="WQB1238" s="199">
        <v>0</v>
      </c>
      <c r="WQC1238" s="199"/>
      <c r="WQD1238" s="254">
        <f t="shared" si="376"/>
        <v>448.774</v>
      </c>
      <c r="WQE1238" s="236" t="s">
        <v>238</v>
      </c>
      <c r="WQF1238" s="253" t="s">
        <v>25</v>
      </c>
      <c r="WQG1238" s="197">
        <v>7</v>
      </c>
      <c r="WQH1238" s="197">
        <v>2</v>
      </c>
      <c r="WQI1238" s="198" t="s">
        <v>236</v>
      </c>
      <c r="WQJ1238" s="199">
        <v>0</v>
      </c>
      <c r="WQK1238" s="199"/>
      <c r="WQL1238" s="254">
        <f t="shared" si="376"/>
        <v>448.774</v>
      </c>
      <c r="WQM1238" s="236" t="s">
        <v>238</v>
      </c>
      <c r="WQN1238" s="253" t="s">
        <v>25</v>
      </c>
      <c r="WQO1238" s="197">
        <v>7</v>
      </c>
      <c r="WQP1238" s="197">
        <v>2</v>
      </c>
      <c r="WQQ1238" s="198" t="s">
        <v>236</v>
      </c>
      <c r="WQR1238" s="199">
        <v>0</v>
      </c>
      <c r="WQS1238" s="199"/>
      <c r="WQT1238" s="254">
        <f t="shared" si="376"/>
        <v>448.774</v>
      </c>
      <c r="WQU1238" s="236" t="s">
        <v>238</v>
      </c>
      <c r="WQV1238" s="253" t="s">
        <v>25</v>
      </c>
      <c r="WQW1238" s="197">
        <v>7</v>
      </c>
      <c r="WQX1238" s="197">
        <v>2</v>
      </c>
      <c r="WQY1238" s="198" t="s">
        <v>236</v>
      </c>
      <c r="WQZ1238" s="199">
        <v>0</v>
      </c>
      <c r="WRA1238" s="199"/>
      <c r="WRB1238" s="254">
        <f t="shared" si="376"/>
        <v>448.774</v>
      </c>
      <c r="WRC1238" s="236" t="s">
        <v>238</v>
      </c>
      <c r="WRD1238" s="253" t="s">
        <v>25</v>
      </c>
      <c r="WRE1238" s="197">
        <v>7</v>
      </c>
      <c r="WRF1238" s="197">
        <v>2</v>
      </c>
      <c r="WRG1238" s="198" t="s">
        <v>236</v>
      </c>
      <c r="WRH1238" s="199">
        <v>0</v>
      </c>
      <c r="WRI1238" s="199"/>
      <c r="WRJ1238" s="254">
        <f t="shared" ref="WRJ1238:WTN1238" si="377">WRJ1239</f>
        <v>448.774</v>
      </c>
      <c r="WRK1238" s="236" t="s">
        <v>238</v>
      </c>
      <c r="WRL1238" s="253" t="s">
        <v>25</v>
      </c>
      <c r="WRM1238" s="197">
        <v>7</v>
      </c>
      <c r="WRN1238" s="197">
        <v>2</v>
      </c>
      <c r="WRO1238" s="198" t="s">
        <v>236</v>
      </c>
      <c r="WRP1238" s="199">
        <v>0</v>
      </c>
      <c r="WRQ1238" s="199"/>
      <c r="WRR1238" s="254">
        <f t="shared" si="377"/>
        <v>448.774</v>
      </c>
      <c r="WRS1238" s="236" t="s">
        <v>238</v>
      </c>
      <c r="WRT1238" s="253" t="s">
        <v>25</v>
      </c>
      <c r="WRU1238" s="197">
        <v>7</v>
      </c>
      <c r="WRV1238" s="197">
        <v>2</v>
      </c>
      <c r="WRW1238" s="198" t="s">
        <v>236</v>
      </c>
      <c r="WRX1238" s="199">
        <v>0</v>
      </c>
      <c r="WRY1238" s="199"/>
      <c r="WRZ1238" s="254">
        <f t="shared" si="377"/>
        <v>448.774</v>
      </c>
      <c r="WSA1238" s="236" t="s">
        <v>238</v>
      </c>
      <c r="WSB1238" s="253" t="s">
        <v>25</v>
      </c>
      <c r="WSC1238" s="197">
        <v>7</v>
      </c>
      <c r="WSD1238" s="197">
        <v>2</v>
      </c>
      <c r="WSE1238" s="198" t="s">
        <v>236</v>
      </c>
      <c r="WSF1238" s="199">
        <v>0</v>
      </c>
      <c r="WSG1238" s="199"/>
      <c r="WSH1238" s="254">
        <f t="shared" si="377"/>
        <v>448.774</v>
      </c>
      <c r="WSI1238" s="236" t="s">
        <v>238</v>
      </c>
      <c r="WSJ1238" s="253" t="s">
        <v>25</v>
      </c>
      <c r="WSK1238" s="197">
        <v>7</v>
      </c>
      <c r="WSL1238" s="197">
        <v>2</v>
      </c>
      <c r="WSM1238" s="198" t="s">
        <v>236</v>
      </c>
      <c r="WSN1238" s="199">
        <v>0</v>
      </c>
      <c r="WSO1238" s="199"/>
      <c r="WSP1238" s="254">
        <f t="shared" si="377"/>
        <v>448.774</v>
      </c>
      <c r="WSQ1238" s="236" t="s">
        <v>238</v>
      </c>
      <c r="WSR1238" s="253" t="s">
        <v>25</v>
      </c>
      <c r="WSS1238" s="197">
        <v>7</v>
      </c>
      <c r="WST1238" s="197">
        <v>2</v>
      </c>
      <c r="WSU1238" s="198" t="s">
        <v>236</v>
      </c>
      <c r="WSV1238" s="199">
        <v>0</v>
      </c>
      <c r="WSW1238" s="199"/>
      <c r="WSX1238" s="254">
        <f t="shared" si="377"/>
        <v>448.774</v>
      </c>
      <c r="WSY1238" s="236" t="s">
        <v>238</v>
      </c>
      <c r="WSZ1238" s="253" t="s">
        <v>25</v>
      </c>
      <c r="WTA1238" s="197">
        <v>7</v>
      </c>
      <c r="WTB1238" s="197">
        <v>2</v>
      </c>
      <c r="WTC1238" s="198" t="s">
        <v>236</v>
      </c>
      <c r="WTD1238" s="199">
        <v>0</v>
      </c>
      <c r="WTE1238" s="199"/>
      <c r="WTF1238" s="254">
        <f t="shared" si="377"/>
        <v>448.774</v>
      </c>
      <c r="WTG1238" s="236" t="s">
        <v>238</v>
      </c>
      <c r="WTH1238" s="253" t="s">
        <v>25</v>
      </c>
      <c r="WTI1238" s="197">
        <v>7</v>
      </c>
      <c r="WTJ1238" s="197">
        <v>2</v>
      </c>
      <c r="WTK1238" s="198" t="s">
        <v>236</v>
      </c>
      <c r="WTL1238" s="199">
        <v>0</v>
      </c>
      <c r="WTM1238" s="199"/>
      <c r="WTN1238" s="254">
        <f t="shared" si="377"/>
        <v>448.774</v>
      </c>
      <c r="WTO1238" s="236" t="s">
        <v>238</v>
      </c>
      <c r="WTP1238" s="253" t="s">
        <v>25</v>
      </c>
      <c r="WTQ1238" s="197">
        <v>7</v>
      </c>
      <c r="WTR1238" s="197">
        <v>2</v>
      </c>
      <c r="WTS1238" s="198" t="s">
        <v>236</v>
      </c>
      <c r="WTT1238" s="199">
        <v>0</v>
      </c>
      <c r="WTU1238" s="199"/>
      <c r="WTV1238" s="254">
        <f t="shared" ref="WTV1238:WVZ1238" si="378">WTV1239</f>
        <v>448.774</v>
      </c>
      <c r="WTW1238" s="236" t="s">
        <v>238</v>
      </c>
      <c r="WTX1238" s="253" t="s">
        <v>25</v>
      </c>
      <c r="WTY1238" s="197">
        <v>7</v>
      </c>
      <c r="WTZ1238" s="197">
        <v>2</v>
      </c>
      <c r="WUA1238" s="198" t="s">
        <v>236</v>
      </c>
      <c r="WUB1238" s="199">
        <v>0</v>
      </c>
      <c r="WUC1238" s="199"/>
      <c r="WUD1238" s="254">
        <f t="shared" si="378"/>
        <v>448.774</v>
      </c>
      <c r="WUE1238" s="236" t="s">
        <v>238</v>
      </c>
      <c r="WUF1238" s="253" t="s">
        <v>25</v>
      </c>
      <c r="WUG1238" s="197">
        <v>7</v>
      </c>
      <c r="WUH1238" s="197">
        <v>2</v>
      </c>
      <c r="WUI1238" s="198" t="s">
        <v>236</v>
      </c>
      <c r="WUJ1238" s="199">
        <v>0</v>
      </c>
      <c r="WUK1238" s="199"/>
      <c r="WUL1238" s="254">
        <f t="shared" si="378"/>
        <v>448.774</v>
      </c>
      <c r="WUM1238" s="236" t="s">
        <v>238</v>
      </c>
      <c r="WUN1238" s="253" t="s">
        <v>25</v>
      </c>
      <c r="WUO1238" s="197">
        <v>7</v>
      </c>
      <c r="WUP1238" s="197">
        <v>2</v>
      </c>
      <c r="WUQ1238" s="198" t="s">
        <v>236</v>
      </c>
      <c r="WUR1238" s="199">
        <v>0</v>
      </c>
      <c r="WUS1238" s="199"/>
      <c r="WUT1238" s="254">
        <f t="shared" si="378"/>
        <v>448.774</v>
      </c>
      <c r="WUU1238" s="236" t="s">
        <v>238</v>
      </c>
      <c r="WUV1238" s="253" t="s">
        <v>25</v>
      </c>
      <c r="WUW1238" s="197">
        <v>7</v>
      </c>
      <c r="WUX1238" s="197">
        <v>2</v>
      </c>
      <c r="WUY1238" s="198" t="s">
        <v>236</v>
      </c>
      <c r="WUZ1238" s="199">
        <v>0</v>
      </c>
      <c r="WVA1238" s="199"/>
      <c r="WVB1238" s="254">
        <f t="shared" si="378"/>
        <v>448.774</v>
      </c>
      <c r="WVC1238" s="236" t="s">
        <v>238</v>
      </c>
      <c r="WVD1238" s="253" t="s">
        <v>25</v>
      </c>
      <c r="WVE1238" s="197">
        <v>7</v>
      </c>
      <c r="WVF1238" s="197">
        <v>2</v>
      </c>
      <c r="WVG1238" s="198" t="s">
        <v>236</v>
      </c>
      <c r="WVH1238" s="199">
        <v>0</v>
      </c>
      <c r="WVI1238" s="199"/>
      <c r="WVJ1238" s="254">
        <f t="shared" si="378"/>
        <v>448.774</v>
      </c>
      <c r="WVK1238" s="236" t="s">
        <v>238</v>
      </c>
      <c r="WVL1238" s="253" t="s">
        <v>25</v>
      </c>
      <c r="WVM1238" s="197">
        <v>7</v>
      </c>
      <c r="WVN1238" s="197">
        <v>2</v>
      </c>
      <c r="WVO1238" s="198" t="s">
        <v>236</v>
      </c>
      <c r="WVP1238" s="199">
        <v>0</v>
      </c>
      <c r="WVQ1238" s="199"/>
      <c r="WVR1238" s="254">
        <f t="shared" si="378"/>
        <v>448.774</v>
      </c>
      <c r="WVS1238" s="236" t="s">
        <v>238</v>
      </c>
      <c r="WVT1238" s="253" t="s">
        <v>25</v>
      </c>
      <c r="WVU1238" s="197">
        <v>7</v>
      </c>
      <c r="WVV1238" s="197">
        <v>2</v>
      </c>
      <c r="WVW1238" s="198" t="s">
        <v>236</v>
      </c>
      <c r="WVX1238" s="199">
        <v>0</v>
      </c>
      <c r="WVY1238" s="199"/>
      <c r="WVZ1238" s="254">
        <f t="shared" si="378"/>
        <v>448.774</v>
      </c>
      <c r="WWA1238" s="236" t="s">
        <v>238</v>
      </c>
      <c r="WWB1238" s="253" t="s">
        <v>25</v>
      </c>
      <c r="WWC1238" s="197">
        <v>7</v>
      </c>
      <c r="WWD1238" s="197">
        <v>2</v>
      </c>
      <c r="WWE1238" s="198" t="s">
        <v>236</v>
      </c>
      <c r="WWF1238" s="199">
        <v>0</v>
      </c>
      <c r="WWG1238" s="199"/>
      <c r="WWH1238" s="254">
        <f t="shared" ref="WWH1238:WYL1238" si="379">WWH1239</f>
        <v>448.774</v>
      </c>
      <c r="WWI1238" s="236" t="s">
        <v>238</v>
      </c>
      <c r="WWJ1238" s="253" t="s">
        <v>25</v>
      </c>
      <c r="WWK1238" s="197">
        <v>7</v>
      </c>
      <c r="WWL1238" s="197">
        <v>2</v>
      </c>
      <c r="WWM1238" s="198" t="s">
        <v>236</v>
      </c>
      <c r="WWN1238" s="199">
        <v>0</v>
      </c>
      <c r="WWO1238" s="199"/>
      <c r="WWP1238" s="254">
        <f t="shared" si="379"/>
        <v>448.774</v>
      </c>
      <c r="WWQ1238" s="236" t="s">
        <v>238</v>
      </c>
      <c r="WWR1238" s="253" t="s">
        <v>25</v>
      </c>
      <c r="WWS1238" s="197">
        <v>7</v>
      </c>
      <c r="WWT1238" s="197">
        <v>2</v>
      </c>
      <c r="WWU1238" s="198" t="s">
        <v>236</v>
      </c>
      <c r="WWV1238" s="199">
        <v>0</v>
      </c>
      <c r="WWW1238" s="199"/>
      <c r="WWX1238" s="254">
        <f t="shared" si="379"/>
        <v>448.774</v>
      </c>
      <c r="WWY1238" s="236" t="s">
        <v>238</v>
      </c>
      <c r="WWZ1238" s="253" t="s">
        <v>25</v>
      </c>
      <c r="WXA1238" s="197">
        <v>7</v>
      </c>
      <c r="WXB1238" s="197">
        <v>2</v>
      </c>
      <c r="WXC1238" s="198" t="s">
        <v>236</v>
      </c>
      <c r="WXD1238" s="199">
        <v>0</v>
      </c>
      <c r="WXE1238" s="199"/>
      <c r="WXF1238" s="254">
        <f t="shared" si="379"/>
        <v>448.774</v>
      </c>
      <c r="WXG1238" s="236" t="s">
        <v>238</v>
      </c>
      <c r="WXH1238" s="253" t="s">
        <v>25</v>
      </c>
      <c r="WXI1238" s="197">
        <v>7</v>
      </c>
      <c r="WXJ1238" s="197">
        <v>2</v>
      </c>
      <c r="WXK1238" s="198" t="s">
        <v>236</v>
      </c>
      <c r="WXL1238" s="199">
        <v>0</v>
      </c>
      <c r="WXM1238" s="199"/>
      <c r="WXN1238" s="254">
        <f t="shared" si="379"/>
        <v>448.774</v>
      </c>
      <c r="WXO1238" s="236" t="s">
        <v>238</v>
      </c>
      <c r="WXP1238" s="253" t="s">
        <v>25</v>
      </c>
      <c r="WXQ1238" s="197">
        <v>7</v>
      </c>
      <c r="WXR1238" s="197">
        <v>2</v>
      </c>
      <c r="WXS1238" s="198" t="s">
        <v>236</v>
      </c>
      <c r="WXT1238" s="199">
        <v>0</v>
      </c>
      <c r="WXU1238" s="199"/>
      <c r="WXV1238" s="254">
        <f t="shared" si="379"/>
        <v>448.774</v>
      </c>
      <c r="WXW1238" s="236" t="s">
        <v>238</v>
      </c>
      <c r="WXX1238" s="253" t="s">
        <v>25</v>
      </c>
      <c r="WXY1238" s="197">
        <v>7</v>
      </c>
      <c r="WXZ1238" s="197">
        <v>2</v>
      </c>
      <c r="WYA1238" s="198" t="s">
        <v>236</v>
      </c>
      <c r="WYB1238" s="199">
        <v>0</v>
      </c>
      <c r="WYC1238" s="199"/>
      <c r="WYD1238" s="254">
        <f t="shared" si="379"/>
        <v>448.774</v>
      </c>
      <c r="WYE1238" s="236" t="s">
        <v>238</v>
      </c>
      <c r="WYF1238" s="253" t="s">
        <v>25</v>
      </c>
      <c r="WYG1238" s="197">
        <v>7</v>
      </c>
      <c r="WYH1238" s="197">
        <v>2</v>
      </c>
      <c r="WYI1238" s="198" t="s">
        <v>236</v>
      </c>
      <c r="WYJ1238" s="199">
        <v>0</v>
      </c>
      <c r="WYK1238" s="199"/>
      <c r="WYL1238" s="254">
        <f t="shared" si="379"/>
        <v>448.774</v>
      </c>
      <c r="WYM1238" s="236" t="s">
        <v>238</v>
      </c>
      <c r="WYN1238" s="253" t="s">
        <v>25</v>
      </c>
      <c r="WYO1238" s="197">
        <v>7</v>
      </c>
      <c r="WYP1238" s="197">
        <v>2</v>
      </c>
      <c r="WYQ1238" s="198" t="s">
        <v>236</v>
      </c>
      <c r="WYR1238" s="199">
        <v>0</v>
      </c>
      <c r="WYS1238" s="199"/>
      <c r="WYT1238" s="254">
        <f t="shared" ref="WYT1238:XAX1238" si="380">WYT1239</f>
        <v>448.774</v>
      </c>
      <c r="WYU1238" s="236" t="s">
        <v>238</v>
      </c>
      <c r="WYV1238" s="253" t="s">
        <v>25</v>
      </c>
      <c r="WYW1238" s="197">
        <v>7</v>
      </c>
      <c r="WYX1238" s="197">
        <v>2</v>
      </c>
      <c r="WYY1238" s="198" t="s">
        <v>236</v>
      </c>
      <c r="WYZ1238" s="199">
        <v>0</v>
      </c>
      <c r="WZA1238" s="199"/>
      <c r="WZB1238" s="254">
        <f t="shared" si="380"/>
        <v>448.774</v>
      </c>
      <c r="WZC1238" s="236" t="s">
        <v>238</v>
      </c>
      <c r="WZD1238" s="253" t="s">
        <v>25</v>
      </c>
      <c r="WZE1238" s="197">
        <v>7</v>
      </c>
      <c r="WZF1238" s="197">
        <v>2</v>
      </c>
      <c r="WZG1238" s="198" t="s">
        <v>236</v>
      </c>
      <c r="WZH1238" s="199">
        <v>0</v>
      </c>
      <c r="WZI1238" s="199"/>
      <c r="WZJ1238" s="254">
        <f t="shared" si="380"/>
        <v>448.774</v>
      </c>
      <c r="WZK1238" s="236" t="s">
        <v>238</v>
      </c>
      <c r="WZL1238" s="253" t="s">
        <v>25</v>
      </c>
      <c r="WZM1238" s="197">
        <v>7</v>
      </c>
      <c r="WZN1238" s="197">
        <v>2</v>
      </c>
      <c r="WZO1238" s="198" t="s">
        <v>236</v>
      </c>
      <c r="WZP1238" s="199">
        <v>0</v>
      </c>
      <c r="WZQ1238" s="199"/>
      <c r="WZR1238" s="254">
        <f t="shared" si="380"/>
        <v>448.774</v>
      </c>
      <c r="WZS1238" s="236" t="s">
        <v>238</v>
      </c>
      <c r="WZT1238" s="253" t="s">
        <v>25</v>
      </c>
      <c r="WZU1238" s="197">
        <v>7</v>
      </c>
      <c r="WZV1238" s="197">
        <v>2</v>
      </c>
      <c r="WZW1238" s="198" t="s">
        <v>236</v>
      </c>
      <c r="WZX1238" s="199">
        <v>0</v>
      </c>
      <c r="WZY1238" s="199"/>
      <c r="WZZ1238" s="254">
        <f t="shared" si="380"/>
        <v>448.774</v>
      </c>
      <c r="XAA1238" s="236" t="s">
        <v>238</v>
      </c>
      <c r="XAB1238" s="253" t="s">
        <v>25</v>
      </c>
      <c r="XAC1238" s="197">
        <v>7</v>
      </c>
      <c r="XAD1238" s="197">
        <v>2</v>
      </c>
      <c r="XAE1238" s="198" t="s">
        <v>236</v>
      </c>
      <c r="XAF1238" s="199">
        <v>0</v>
      </c>
      <c r="XAG1238" s="199"/>
      <c r="XAH1238" s="254">
        <f t="shared" si="380"/>
        <v>448.774</v>
      </c>
      <c r="XAI1238" s="236" t="s">
        <v>238</v>
      </c>
      <c r="XAJ1238" s="253" t="s">
        <v>25</v>
      </c>
      <c r="XAK1238" s="197">
        <v>7</v>
      </c>
      <c r="XAL1238" s="197">
        <v>2</v>
      </c>
      <c r="XAM1238" s="198" t="s">
        <v>236</v>
      </c>
      <c r="XAN1238" s="199">
        <v>0</v>
      </c>
      <c r="XAO1238" s="199"/>
      <c r="XAP1238" s="254">
        <f t="shared" si="380"/>
        <v>448.774</v>
      </c>
      <c r="XAQ1238" s="236" t="s">
        <v>238</v>
      </c>
      <c r="XAR1238" s="253" t="s">
        <v>25</v>
      </c>
      <c r="XAS1238" s="197">
        <v>7</v>
      </c>
      <c r="XAT1238" s="197">
        <v>2</v>
      </c>
      <c r="XAU1238" s="198" t="s">
        <v>236</v>
      </c>
      <c r="XAV1238" s="199">
        <v>0</v>
      </c>
      <c r="XAW1238" s="199"/>
      <c r="XAX1238" s="254">
        <f t="shared" si="380"/>
        <v>448.774</v>
      </c>
      <c r="XAY1238" s="236" t="s">
        <v>238</v>
      </c>
      <c r="XAZ1238" s="253" t="s">
        <v>25</v>
      </c>
      <c r="XBA1238" s="197">
        <v>7</v>
      </c>
      <c r="XBB1238" s="197">
        <v>2</v>
      </c>
      <c r="XBC1238" s="198" t="s">
        <v>236</v>
      </c>
      <c r="XBD1238" s="199">
        <v>0</v>
      </c>
      <c r="XBE1238" s="199"/>
      <c r="XBF1238" s="254">
        <f t="shared" ref="XBF1238:XDJ1238" si="381">XBF1239</f>
        <v>448.774</v>
      </c>
      <c r="XBG1238" s="236" t="s">
        <v>238</v>
      </c>
      <c r="XBH1238" s="253" t="s">
        <v>25</v>
      </c>
      <c r="XBI1238" s="197">
        <v>7</v>
      </c>
      <c r="XBJ1238" s="197">
        <v>2</v>
      </c>
      <c r="XBK1238" s="198" t="s">
        <v>236</v>
      </c>
      <c r="XBL1238" s="199">
        <v>0</v>
      </c>
      <c r="XBM1238" s="199"/>
      <c r="XBN1238" s="254">
        <f t="shared" si="381"/>
        <v>448.774</v>
      </c>
      <c r="XBO1238" s="236" t="s">
        <v>238</v>
      </c>
      <c r="XBP1238" s="253" t="s">
        <v>25</v>
      </c>
      <c r="XBQ1238" s="197">
        <v>7</v>
      </c>
      <c r="XBR1238" s="197">
        <v>2</v>
      </c>
      <c r="XBS1238" s="198" t="s">
        <v>236</v>
      </c>
      <c r="XBT1238" s="199">
        <v>0</v>
      </c>
      <c r="XBU1238" s="199"/>
      <c r="XBV1238" s="254">
        <f t="shared" si="381"/>
        <v>448.774</v>
      </c>
      <c r="XBW1238" s="236" t="s">
        <v>238</v>
      </c>
      <c r="XBX1238" s="253" t="s">
        <v>25</v>
      </c>
      <c r="XBY1238" s="197">
        <v>7</v>
      </c>
      <c r="XBZ1238" s="197">
        <v>2</v>
      </c>
      <c r="XCA1238" s="198" t="s">
        <v>236</v>
      </c>
      <c r="XCB1238" s="199">
        <v>0</v>
      </c>
      <c r="XCC1238" s="199"/>
      <c r="XCD1238" s="254">
        <f t="shared" si="381"/>
        <v>448.774</v>
      </c>
      <c r="XCE1238" s="236" t="s">
        <v>238</v>
      </c>
      <c r="XCF1238" s="253" t="s">
        <v>25</v>
      </c>
      <c r="XCG1238" s="197">
        <v>7</v>
      </c>
      <c r="XCH1238" s="197">
        <v>2</v>
      </c>
      <c r="XCI1238" s="198" t="s">
        <v>236</v>
      </c>
      <c r="XCJ1238" s="199">
        <v>0</v>
      </c>
      <c r="XCK1238" s="199"/>
      <c r="XCL1238" s="254">
        <f t="shared" si="381"/>
        <v>448.774</v>
      </c>
      <c r="XCM1238" s="236" t="s">
        <v>238</v>
      </c>
      <c r="XCN1238" s="253" t="s">
        <v>25</v>
      </c>
      <c r="XCO1238" s="197">
        <v>7</v>
      </c>
      <c r="XCP1238" s="197">
        <v>2</v>
      </c>
      <c r="XCQ1238" s="198" t="s">
        <v>236</v>
      </c>
      <c r="XCR1238" s="199">
        <v>0</v>
      </c>
      <c r="XCS1238" s="199"/>
      <c r="XCT1238" s="254">
        <f t="shared" si="381"/>
        <v>448.774</v>
      </c>
      <c r="XCU1238" s="236" t="s">
        <v>238</v>
      </c>
      <c r="XCV1238" s="253" t="s">
        <v>25</v>
      </c>
      <c r="XCW1238" s="197">
        <v>7</v>
      </c>
      <c r="XCX1238" s="197">
        <v>2</v>
      </c>
      <c r="XCY1238" s="198" t="s">
        <v>236</v>
      </c>
      <c r="XCZ1238" s="199">
        <v>0</v>
      </c>
      <c r="XDA1238" s="199"/>
      <c r="XDB1238" s="254">
        <f t="shared" si="381"/>
        <v>448.774</v>
      </c>
      <c r="XDC1238" s="236" t="s">
        <v>238</v>
      </c>
      <c r="XDD1238" s="253" t="s">
        <v>25</v>
      </c>
      <c r="XDE1238" s="197">
        <v>7</v>
      </c>
      <c r="XDF1238" s="197">
        <v>2</v>
      </c>
      <c r="XDG1238" s="198" t="s">
        <v>236</v>
      </c>
      <c r="XDH1238" s="199">
        <v>0</v>
      </c>
      <c r="XDI1238" s="199"/>
      <c r="XDJ1238" s="254">
        <f t="shared" si="381"/>
        <v>448.774</v>
      </c>
    </row>
    <row r="1239" spans="1:16338" ht="15.75" customHeight="1" x14ac:dyDescent="0.25">
      <c r="A1239" s="176" t="s">
        <v>44</v>
      </c>
      <c r="B1239" s="418" t="s">
        <v>25</v>
      </c>
      <c r="C1239" s="278">
        <v>7</v>
      </c>
      <c r="D1239" s="278">
        <v>2</v>
      </c>
      <c r="E1239" s="128" t="s">
        <v>336</v>
      </c>
      <c r="F1239" s="279">
        <v>244</v>
      </c>
      <c r="G1239" s="280">
        <v>226</v>
      </c>
      <c r="H1239" s="1216">
        <v>480</v>
      </c>
      <c r="I1239" s="1216">
        <v>480</v>
      </c>
      <c r="J1239" s="976">
        <f t="shared" si="172"/>
        <v>0</v>
      </c>
      <c r="K1239" s="200"/>
      <c r="L1239" s="255"/>
      <c r="M1239" s="201"/>
      <c r="N1239" s="201"/>
      <c r="O1239" s="202"/>
      <c r="P1239" s="203"/>
      <c r="Q1239" s="203"/>
      <c r="R1239" s="75"/>
      <c r="S1239" s="200"/>
      <c r="T1239" s="255"/>
      <c r="U1239" s="201"/>
      <c r="V1239" s="201"/>
      <c r="W1239" s="202"/>
      <c r="X1239" s="203"/>
      <c r="Y1239" s="203"/>
      <c r="Z1239" s="75"/>
      <c r="AA1239" s="200"/>
      <c r="AB1239" s="255"/>
      <c r="AC1239" s="201"/>
      <c r="AD1239" s="201"/>
      <c r="AE1239" s="202"/>
      <c r="AF1239" s="203"/>
      <c r="AG1239" s="203"/>
      <c r="AH1239" s="75"/>
      <c r="AI1239" s="200"/>
      <c r="AJ1239" s="255"/>
      <c r="AK1239" s="201"/>
      <c r="AL1239" s="201"/>
      <c r="AM1239" s="202"/>
      <c r="AN1239" s="203"/>
      <c r="AO1239" s="203"/>
      <c r="AP1239" s="75"/>
      <c r="AQ1239" s="200"/>
      <c r="AR1239" s="255"/>
      <c r="AS1239" s="201"/>
      <c r="AT1239" s="201"/>
      <c r="AU1239" s="202"/>
      <c r="AV1239" s="203"/>
      <c r="AW1239" s="203"/>
      <c r="AX1239" s="75"/>
      <c r="AY1239" s="200"/>
      <c r="AZ1239" s="255"/>
      <c r="BA1239" s="201"/>
      <c r="BB1239" s="201"/>
      <c r="BC1239" s="202"/>
      <c r="BD1239" s="203"/>
      <c r="BE1239" s="203"/>
      <c r="BF1239" s="75"/>
      <c r="BG1239" s="200"/>
      <c r="BH1239" s="255"/>
      <c r="BI1239" s="201"/>
      <c r="BJ1239" s="201"/>
      <c r="BK1239" s="202"/>
      <c r="BL1239" s="203"/>
      <c r="BM1239" s="203"/>
      <c r="BN1239" s="75"/>
      <c r="BO1239" s="200"/>
      <c r="BP1239" s="255"/>
      <c r="BQ1239" s="201"/>
      <c r="BR1239" s="201"/>
      <c r="BS1239" s="202"/>
      <c r="BT1239" s="203"/>
      <c r="BU1239" s="203"/>
      <c r="BV1239" s="75"/>
      <c r="BW1239" s="200"/>
      <c r="BX1239" s="255"/>
      <c r="BY1239" s="201"/>
      <c r="BZ1239" s="201"/>
      <c r="CA1239" s="202"/>
      <c r="CB1239" s="203"/>
      <c r="CC1239" s="203"/>
      <c r="CD1239" s="75"/>
      <c r="CE1239" s="200"/>
      <c r="CF1239" s="255"/>
      <c r="CG1239" s="201"/>
      <c r="CH1239" s="201"/>
      <c r="CI1239" s="202"/>
      <c r="CJ1239" s="203"/>
      <c r="CK1239" s="203"/>
      <c r="CL1239" s="75"/>
      <c r="CM1239" s="200"/>
      <c r="CN1239" s="255"/>
      <c r="CO1239" s="201"/>
      <c r="CP1239" s="201"/>
      <c r="CQ1239" s="202"/>
      <c r="CR1239" s="203"/>
      <c r="CS1239" s="203"/>
      <c r="CT1239" s="75"/>
      <c r="CU1239" s="200"/>
      <c r="CV1239" s="255"/>
      <c r="CW1239" s="201"/>
      <c r="CX1239" s="201"/>
      <c r="CY1239" s="202"/>
      <c r="CZ1239" s="203"/>
      <c r="DA1239" s="203"/>
      <c r="DB1239" s="75"/>
      <c r="DC1239" s="200"/>
      <c r="DD1239" s="255"/>
      <c r="DE1239" s="201"/>
      <c r="DF1239" s="201"/>
      <c r="DG1239" s="202"/>
      <c r="DH1239" s="203"/>
      <c r="DI1239" s="203"/>
      <c r="DJ1239" s="75"/>
      <c r="DK1239" s="200"/>
      <c r="DL1239" s="255"/>
      <c r="DM1239" s="201"/>
      <c r="DN1239" s="201"/>
      <c r="DO1239" s="202"/>
      <c r="DP1239" s="203"/>
      <c r="DQ1239" s="203"/>
      <c r="DR1239" s="75"/>
      <c r="DS1239" s="200"/>
      <c r="DT1239" s="255"/>
      <c r="DU1239" s="201"/>
      <c r="DV1239" s="201"/>
      <c r="DW1239" s="202"/>
      <c r="DX1239" s="203"/>
      <c r="DY1239" s="203"/>
      <c r="DZ1239" s="75"/>
      <c r="EA1239" s="200"/>
      <c r="EB1239" s="255"/>
      <c r="EC1239" s="201"/>
      <c r="ED1239" s="201"/>
      <c r="EE1239" s="202"/>
      <c r="EF1239" s="203"/>
      <c r="EG1239" s="203"/>
      <c r="EH1239" s="75"/>
      <c r="EI1239" s="200"/>
      <c r="EJ1239" s="255"/>
      <c r="EK1239" s="201"/>
      <c r="EL1239" s="201"/>
      <c r="EM1239" s="202"/>
      <c r="EN1239" s="203"/>
      <c r="EO1239" s="203"/>
      <c r="EP1239" s="75"/>
      <c r="EQ1239" s="200"/>
      <c r="ER1239" s="255"/>
      <c r="ES1239" s="201"/>
      <c r="ET1239" s="201"/>
      <c r="EU1239" s="202"/>
      <c r="EV1239" s="203"/>
      <c r="EW1239" s="203"/>
      <c r="EX1239" s="75"/>
      <c r="EY1239" s="200"/>
      <c r="EZ1239" s="255"/>
      <c r="FA1239" s="201"/>
      <c r="FB1239" s="201"/>
      <c r="FC1239" s="202"/>
      <c r="FD1239" s="203"/>
      <c r="FE1239" s="203"/>
      <c r="FF1239" s="75"/>
      <c r="FG1239" s="200"/>
      <c r="FH1239" s="255"/>
      <c r="FI1239" s="201"/>
      <c r="FJ1239" s="201"/>
      <c r="FK1239" s="202"/>
      <c r="FL1239" s="203"/>
      <c r="FM1239" s="203"/>
      <c r="FN1239" s="75"/>
      <c r="FO1239" s="200"/>
      <c r="FP1239" s="255"/>
      <c r="FQ1239" s="201"/>
      <c r="FR1239" s="201"/>
      <c r="FS1239" s="202"/>
      <c r="FT1239" s="203"/>
      <c r="FU1239" s="203"/>
      <c r="FV1239" s="75"/>
      <c r="FW1239" s="200"/>
      <c r="FX1239" s="255"/>
      <c r="FY1239" s="201"/>
      <c r="FZ1239" s="201"/>
      <c r="GA1239" s="202"/>
      <c r="GB1239" s="203"/>
      <c r="GC1239" s="203"/>
      <c r="GD1239" s="75"/>
      <c r="GE1239" s="200"/>
      <c r="GF1239" s="255"/>
      <c r="GG1239" s="201"/>
      <c r="GH1239" s="201"/>
      <c r="GI1239" s="202"/>
      <c r="GJ1239" s="203"/>
      <c r="GK1239" s="203"/>
      <c r="GL1239" s="75"/>
      <c r="GM1239" s="200"/>
      <c r="GN1239" s="255"/>
      <c r="GO1239" s="201"/>
      <c r="GP1239" s="201"/>
      <c r="GQ1239" s="202"/>
      <c r="GR1239" s="203"/>
      <c r="GS1239" s="203"/>
      <c r="GT1239" s="75"/>
      <c r="GU1239" s="200"/>
      <c r="GV1239" s="255"/>
      <c r="GW1239" s="201"/>
      <c r="GX1239" s="201"/>
      <c r="GY1239" s="202"/>
      <c r="GZ1239" s="203"/>
      <c r="HA1239" s="203"/>
      <c r="HB1239" s="75"/>
      <c r="HC1239" s="200"/>
      <c r="HD1239" s="255"/>
      <c r="HE1239" s="201"/>
      <c r="HF1239" s="201"/>
      <c r="HG1239" s="202"/>
      <c r="HH1239" s="203"/>
      <c r="HI1239" s="203"/>
      <c r="HJ1239" s="75"/>
      <c r="HK1239" s="200"/>
      <c r="HL1239" s="255"/>
      <c r="HM1239" s="201"/>
      <c r="HN1239" s="201"/>
      <c r="HO1239" s="202"/>
      <c r="HP1239" s="203"/>
      <c r="HQ1239" s="203"/>
      <c r="HR1239" s="75"/>
      <c r="HS1239" s="200"/>
      <c r="HT1239" s="255"/>
      <c r="HU1239" s="201"/>
      <c r="HV1239" s="201"/>
      <c r="HW1239" s="202"/>
      <c r="HX1239" s="203"/>
      <c r="HY1239" s="203"/>
      <c r="HZ1239" s="75"/>
      <c r="IA1239" s="200"/>
      <c r="IB1239" s="255"/>
      <c r="IC1239" s="201"/>
      <c r="ID1239" s="201"/>
      <c r="IE1239" s="202"/>
      <c r="IF1239" s="203"/>
      <c r="IG1239" s="203"/>
      <c r="IH1239" s="75"/>
      <c r="II1239" s="200"/>
      <c r="IJ1239" s="255"/>
      <c r="IK1239" s="201"/>
      <c r="IL1239" s="201"/>
      <c r="IM1239" s="202"/>
      <c r="IN1239" s="203"/>
      <c r="IO1239" s="203"/>
      <c r="IP1239" s="75"/>
      <c r="IQ1239" s="200"/>
      <c r="IR1239" s="255"/>
      <c r="IS1239" s="201"/>
      <c r="IT1239" s="201"/>
      <c r="IU1239" s="202"/>
      <c r="IV1239" s="203"/>
      <c r="IW1239" s="203"/>
      <c r="IX1239" s="75"/>
      <c r="IY1239" s="200"/>
      <c r="IZ1239" s="255"/>
      <c r="JA1239" s="201"/>
      <c r="JB1239" s="201"/>
      <c r="JC1239" s="202"/>
      <c r="JD1239" s="203"/>
      <c r="JE1239" s="203"/>
      <c r="JF1239" s="75"/>
      <c r="JG1239" s="200"/>
      <c r="JH1239" s="255"/>
      <c r="JI1239" s="201"/>
      <c r="JJ1239" s="201"/>
      <c r="JK1239" s="202"/>
      <c r="JL1239" s="203"/>
      <c r="JM1239" s="203"/>
      <c r="JN1239" s="75"/>
      <c r="JO1239" s="200"/>
      <c r="JP1239" s="255"/>
      <c r="JQ1239" s="201"/>
      <c r="JR1239" s="201"/>
      <c r="JS1239" s="202"/>
      <c r="JT1239" s="203"/>
      <c r="JU1239" s="203"/>
      <c r="JV1239" s="75"/>
      <c r="JW1239" s="200"/>
      <c r="JX1239" s="255"/>
      <c r="JY1239" s="201"/>
      <c r="JZ1239" s="201"/>
      <c r="KA1239" s="202"/>
      <c r="KB1239" s="203"/>
      <c r="KC1239" s="203"/>
      <c r="KD1239" s="75"/>
      <c r="KE1239" s="200"/>
      <c r="KF1239" s="255"/>
      <c r="KG1239" s="201"/>
      <c r="KH1239" s="201"/>
      <c r="KI1239" s="202"/>
      <c r="KJ1239" s="203"/>
      <c r="KK1239" s="203"/>
      <c r="KL1239" s="75"/>
      <c r="KM1239" s="200"/>
      <c r="KN1239" s="255"/>
      <c r="KO1239" s="201"/>
      <c r="KP1239" s="201"/>
      <c r="KQ1239" s="202"/>
      <c r="KR1239" s="203"/>
      <c r="KS1239" s="203"/>
      <c r="KT1239" s="75"/>
      <c r="KU1239" s="200"/>
      <c r="KV1239" s="255"/>
      <c r="KW1239" s="201"/>
      <c r="KX1239" s="201"/>
      <c r="KY1239" s="202"/>
      <c r="KZ1239" s="203"/>
      <c r="LA1239" s="203"/>
      <c r="LB1239" s="75"/>
      <c r="LC1239" s="200"/>
      <c r="LD1239" s="255"/>
      <c r="LE1239" s="201"/>
      <c r="LF1239" s="201"/>
      <c r="LG1239" s="202"/>
      <c r="LH1239" s="203"/>
      <c r="LI1239" s="203"/>
      <c r="LJ1239" s="75"/>
      <c r="LK1239" s="200"/>
      <c r="LL1239" s="255"/>
      <c r="LM1239" s="201"/>
      <c r="LN1239" s="201"/>
      <c r="LO1239" s="202"/>
      <c r="LP1239" s="203"/>
      <c r="LQ1239" s="203"/>
      <c r="LR1239" s="75"/>
      <c r="LS1239" s="200"/>
      <c r="LT1239" s="255"/>
      <c r="LU1239" s="201"/>
      <c r="LV1239" s="201"/>
      <c r="LW1239" s="202"/>
      <c r="LX1239" s="203"/>
      <c r="LY1239" s="203"/>
      <c r="LZ1239" s="75"/>
      <c r="MA1239" s="200"/>
      <c r="MB1239" s="255"/>
      <c r="MC1239" s="201"/>
      <c r="MD1239" s="201"/>
      <c r="ME1239" s="202"/>
      <c r="MF1239" s="203"/>
      <c r="MG1239" s="203"/>
      <c r="MH1239" s="75"/>
      <c r="MI1239" s="200"/>
      <c r="MJ1239" s="255"/>
      <c r="MK1239" s="201"/>
      <c r="ML1239" s="201"/>
      <c r="MM1239" s="202"/>
      <c r="MN1239" s="203"/>
      <c r="MO1239" s="203"/>
      <c r="MP1239" s="75"/>
      <c r="MQ1239" s="200"/>
      <c r="MR1239" s="255"/>
      <c r="MS1239" s="201"/>
      <c r="MT1239" s="201"/>
      <c r="MU1239" s="202"/>
      <c r="MV1239" s="203"/>
      <c r="MW1239" s="203"/>
      <c r="MX1239" s="75"/>
      <c r="MY1239" s="200"/>
      <c r="MZ1239" s="255"/>
      <c r="NA1239" s="201"/>
      <c r="NB1239" s="201"/>
      <c r="NC1239" s="202"/>
      <c r="ND1239" s="203"/>
      <c r="NE1239" s="203"/>
      <c r="NF1239" s="75"/>
      <c r="NG1239" s="200"/>
      <c r="NH1239" s="255"/>
      <c r="NI1239" s="201"/>
      <c r="NJ1239" s="201"/>
      <c r="NK1239" s="202"/>
      <c r="NL1239" s="203"/>
      <c r="NM1239" s="203"/>
      <c r="NN1239" s="75"/>
      <c r="NO1239" s="200"/>
      <c r="NP1239" s="255"/>
      <c r="NQ1239" s="201"/>
      <c r="NR1239" s="201"/>
      <c r="NS1239" s="202"/>
      <c r="NT1239" s="203"/>
      <c r="NU1239" s="203"/>
      <c r="NV1239" s="75"/>
      <c r="NW1239" s="200"/>
      <c r="NX1239" s="255"/>
      <c r="NY1239" s="201"/>
      <c r="NZ1239" s="201"/>
      <c r="OA1239" s="202"/>
      <c r="OB1239" s="203"/>
      <c r="OC1239" s="203"/>
      <c r="OD1239" s="75"/>
      <c r="OE1239" s="200"/>
      <c r="OF1239" s="255"/>
      <c r="OG1239" s="201"/>
      <c r="OH1239" s="201"/>
      <c r="OI1239" s="202"/>
      <c r="OJ1239" s="203"/>
      <c r="OK1239" s="203"/>
      <c r="OL1239" s="75"/>
      <c r="OM1239" s="200"/>
      <c r="ON1239" s="255"/>
      <c r="OO1239" s="201"/>
      <c r="OP1239" s="201"/>
      <c r="OQ1239" s="202"/>
      <c r="OR1239" s="203"/>
      <c r="OS1239" s="203"/>
      <c r="OT1239" s="75"/>
      <c r="OU1239" s="200"/>
      <c r="OV1239" s="255"/>
      <c r="OW1239" s="201"/>
      <c r="OX1239" s="201"/>
      <c r="OY1239" s="202"/>
      <c r="OZ1239" s="203"/>
      <c r="PA1239" s="203"/>
      <c r="PB1239" s="75"/>
      <c r="PC1239" s="200"/>
      <c r="PD1239" s="255"/>
      <c r="PE1239" s="201"/>
      <c r="PF1239" s="201"/>
      <c r="PG1239" s="202"/>
      <c r="PH1239" s="203"/>
      <c r="PI1239" s="203"/>
      <c r="PJ1239" s="75"/>
      <c r="PK1239" s="200"/>
      <c r="PL1239" s="255"/>
      <c r="PM1239" s="201"/>
      <c r="PN1239" s="201"/>
      <c r="PO1239" s="202"/>
      <c r="PP1239" s="203"/>
      <c r="PQ1239" s="203"/>
      <c r="PR1239" s="75"/>
      <c r="PS1239" s="200"/>
      <c r="PT1239" s="255"/>
      <c r="PU1239" s="201"/>
      <c r="PV1239" s="201"/>
      <c r="PW1239" s="202"/>
      <c r="PX1239" s="203"/>
      <c r="PY1239" s="203"/>
      <c r="PZ1239" s="75"/>
      <c r="QA1239" s="200"/>
      <c r="QB1239" s="255"/>
      <c r="QC1239" s="201"/>
      <c r="QD1239" s="201"/>
      <c r="QE1239" s="202"/>
      <c r="QF1239" s="203"/>
      <c r="QG1239" s="203"/>
      <c r="QH1239" s="75"/>
      <c r="QI1239" s="200"/>
      <c r="QJ1239" s="255"/>
      <c r="QK1239" s="201"/>
      <c r="QL1239" s="201"/>
      <c r="QM1239" s="202"/>
      <c r="QN1239" s="203"/>
      <c r="QO1239" s="203"/>
      <c r="QP1239" s="75"/>
      <c r="QQ1239" s="200"/>
      <c r="QR1239" s="255"/>
      <c r="QS1239" s="201"/>
      <c r="QT1239" s="201"/>
      <c r="QU1239" s="202"/>
      <c r="QV1239" s="203"/>
      <c r="QW1239" s="203"/>
      <c r="QX1239" s="75"/>
      <c r="QY1239" s="200"/>
      <c r="QZ1239" s="255"/>
      <c r="RA1239" s="201"/>
      <c r="RB1239" s="201"/>
      <c r="RC1239" s="202"/>
      <c r="RD1239" s="203"/>
      <c r="RE1239" s="203"/>
      <c r="RF1239" s="75"/>
      <c r="RG1239" s="200"/>
      <c r="RH1239" s="255"/>
      <c r="RI1239" s="201"/>
      <c r="RJ1239" s="201"/>
      <c r="RK1239" s="202"/>
      <c r="RL1239" s="203"/>
      <c r="RM1239" s="203"/>
      <c r="RN1239" s="75"/>
      <c r="RO1239" s="200"/>
      <c r="RP1239" s="255"/>
      <c r="RQ1239" s="201"/>
      <c r="RR1239" s="201"/>
      <c r="RS1239" s="202"/>
      <c r="RT1239" s="203"/>
      <c r="RU1239" s="203"/>
      <c r="RV1239" s="75"/>
      <c r="RW1239" s="200"/>
      <c r="RX1239" s="255"/>
      <c r="RY1239" s="201"/>
      <c r="RZ1239" s="201"/>
      <c r="SA1239" s="202"/>
      <c r="SB1239" s="203"/>
      <c r="SC1239" s="203"/>
      <c r="SD1239" s="75"/>
      <c r="SE1239" s="200"/>
      <c r="SF1239" s="255"/>
      <c r="SG1239" s="201"/>
      <c r="SH1239" s="201"/>
      <c r="SI1239" s="202"/>
      <c r="SJ1239" s="203"/>
      <c r="SK1239" s="203"/>
      <c r="SL1239" s="75"/>
      <c r="SM1239" s="200"/>
      <c r="SN1239" s="255"/>
      <c r="SO1239" s="201"/>
      <c r="SP1239" s="201"/>
      <c r="SQ1239" s="202"/>
      <c r="SR1239" s="203"/>
      <c r="SS1239" s="203"/>
      <c r="ST1239" s="75"/>
      <c r="SU1239" s="200"/>
      <c r="SV1239" s="255"/>
      <c r="SW1239" s="201"/>
      <c r="SX1239" s="201"/>
      <c r="SY1239" s="202"/>
      <c r="SZ1239" s="203"/>
      <c r="TA1239" s="203"/>
      <c r="TB1239" s="75"/>
      <c r="TC1239" s="200"/>
      <c r="TD1239" s="255"/>
      <c r="TE1239" s="201"/>
      <c r="TF1239" s="201"/>
      <c r="TG1239" s="202"/>
      <c r="TH1239" s="203"/>
      <c r="TI1239" s="203"/>
      <c r="TJ1239" s="75"/>
      <c r="TK1239" s="200"/>
      <c r="TL1239" s="255"/>
      <c r="TM1239" s="201"/>
      <c r="TN1239" s="201"/>
      <c r="TO1239" s="202"/>
      <c r="TP1239" s="203"/>
      <c r="TQ1239" s="203"/>
      <c r="TR1239" s="75"/>
      <c r="TS1239" s="200"/>
      <c r="TT1239" s="255"/>
      <c r="TU1239" s="201"/>
      <c r="TV1239" s="201"/>
      <c r="TW1239" s="202"/>
      <c r="TX1239" s="203"/>
      <c r="TY1239" s="203"/>
      <c r="TZ1239" s="75"/>
      <c r="UA1239" s="200"/>
      <c r="UB1239" s="255"/>
      <c r="UC1239" s="201"/>
      <c r="UD1239" s="201"/>
      <c r="UE1239" s="202"/>
      <c r="UF1239" s="203"/>
      <c r="UG1239" s="203"/>
      <c r="UH1239" s="75"/>
      <c r="UI1239" s="200"/>
      <c r="UJ1239" s="255"/>
      <c r="UK1239" s="201"/>
      <c r="UL1239" s="201"/>
      <c r="UM1239" s="202"/>
      <c r="UN1239" s="203"/>
      <c r="UO1239" s="203"/>
      <c r="UP1239" s="75"/>
      <c r="UQ1239" s="200"/>
      <c r="UR1239" s="255"/>
      <c r="US1239" s="201"/>
      <c r="UT1239" s="201"/>
      <c r="UU1239" s="202"/>
      <c r="UV1239" s="203"/>
      <c r="UW1239" s="203"/>
      <c r="UX1239" s="75"/>
      <c r="UY1239" s="200"/>
      <c r="UZ1239" s="255"/>
      <c r="VA1239" s="201"/>
      <c r="VB1239" s="201"/>
      <c r="VC1239" s="202"/>
      <c r="VD1239" s="203"/>
      <c r="VE1239" s="203"/>
      <c r="VF1239" s="75"/>
      <c r="VG1239" s="200"/>
      <c r="VH1239" s="255"/>
      <c r="VI1239" s="201"/>
      <c r="VJ1239" s="201"/>
      <c r="VK1239" s="202"/>
      <c r="VL1239" s="203"/>
      <c r="VM1239" s="203"/>
      <c r="VN1239" s="75"/>
      <c r="VO1239" s="200"/>
      <c r="VP1239" s="255"/>
      <c r="VQ1239" s="201"/>
      <c r="VR1239" s="201"/>
      <c r="VS1239" s="202"/>
      <c r="VT1239" s="203"/>
      <c r="VU1239" s="203"/>
      <c r="VV1239" s="75"/>
      <c r="VW1239" s="200"/>
      <c r="VX1239" s="255"/>
      <c r="VY1239" s="201"/>
      <c r="VZ1239" s="201"/>
      <c r="WA1239" s="202"/>
      <c r="WB1239" s="203"/>
      <c r="WC1239" s="203"/>
      <c r="WD1239" s="75"/>
      <c r="WE1239" s="200"/>
      <c r="WF1239" s="255"/>
      <c r="WG1239" s="201"/>
      <c r="WH1239" s="201"/>
      <c r="WI1239" s="202"/>
      <c r="WJ1239" s="203"/>
      <c r="WK1239" s="203"/>
      <c r="WL1239" s="75"/>
      <c r="WM1239" s="200"/>
      <c r="WN1239" s="255"/>
      <c r="WO1239" s="201"/>
      <c r="WP1239" s="201"/>
      <c r="WQ1239" s="202"/>
      <c r="WR1239" s="203"/>
      <c r="WS1239" s="203"/>
      <c r="WT1239" s="75"/>
      <c r="WU1239" s="200"/>
      <c r="WV1239" s="255"/>
      <c r="WW1239" s="201"/>
      <c r="WX1239" s="201"/>
      <c r="WY1239" s="202"/>
      <c r="WZ1239" s="203"/>
      <c r="XA1239" s="203"/>
      <c r="XB1239" s="75"/>
      <c r="XC1239" s="200"/>
      <c r="XD1239" s="255"/>
      <c r="XE1239" s="201"/>
      <c r="XF1239" s="201"/>
      <c r="XG1239" s="202"/>
      <c r="XH1239" s="203"/>
      <c r="XI1239" s="203"/>
      <c r="XJ1239" s="75"/>
      <c r="XK1239" s="200"/>
      <c r="XL1239" s="255"/>
      <c r="XM1239" s="201"/>
      <c r="XN1239" s="201"/>
      <c r="XO1239" s="202"/>
      <c r="XP1239" s="203"/>
      <c r="XQ1239" s="203"/>
      <c r="XR1239" s="75"/>
      <c r="XS1239" s="200"/>
      <c r="XT1239" s="255"/>
      <c r="XU1239" s="201"/>
      <c r="XV1239" s="201"/>
      <c r="XW1239" s="202"/>
      <c r="XX1239" s="203"/>
      <c r="XY1239" s="203"/>
      <c r="XZ1239" s="75"/>
      <c r="YA1239" s="200"/>
      <c r="YB1239" s="255"/>
      <c r="YC1239" s="201"/>
      <c r="YD1239" s="201"/>
      <c r="YE1239" s="202"/>
      <c r="YF1239" s="203"/>
      <c r="YG1239" s="203"/>
      <c r="YH1239" s="75"/>
      <c r="YI1239" s="200"/>
      <c r="YJ1239" s="255"/>
      <c r="YK1239" s="201"/>
      <c r="YL1239" s="201"/>
      <c r="YM1239" s="202"/>
      <c r="YN1239" s="203"/>
      <c r="YO1239" s="203"/>
      <c r="YP1239" s="75"/>
      <c r="YQ1239" s="200"/>
      <c r="YR1239" s="255"/>
      <c r="YS1239" s="201"/>
      <c r="YT1239" s="201"/>
      <c r="YU1239" s="202"/>
      <c r="YV1239" s="203"/>
      <c r="YW1239" s="203"/>
      <c r="YX1239" s="75"/>
      <c r="YY1239" s="200"/>
      <c r="YZ1239" s="255"/>
      <c r="ZA1239" s="201"/>
      <c r="ZB1239" s="201"/>
      <c r="ZC1239" s="202"/>
      <c r="ZD1239" s="203"/>
      <c r="ZE1239" s="203"/>
      <c r="ZF1239" s="75"/>
      <c r="ZG1239" s="200"/>
      <c r="ZH1239" s="255"/>
      <c r="ZI1239" s="201"/>
      <c r="ZJ1239" s="201"/>
      <c r="ZK1239" s="202"/>
      <c r="ZL1239" s="203"/>
      <c r="ZM1239" s="203"/>
      <c r="ZN1239" s="75"/>
      <c r="ZO1239" s="200"/>
      <c r="ZP1239" s="255"/>
      <c r="ZQ1239" s="201"/>
      <c r="ZR1239" s="201"/>
      <c r="ZS1239" s="202"/>
      <c r="ZT1239" s="203"/>
      <c r="ZU1239" s="203"/>
      <c r="ZV1239" s="75"/>
      <c r="ZW1239" s="200"/>
      <c r="ZX1239" s="255"/>
      <c r="ZY1239" s="201"/>
      <c r="ZZ1239" s="201"/>
      <c r="AAA1239" s="202"/>
      <c r="AAB1239" s="203"/>
      <c r="AAC1239" s="203"/>
      <c r="AAD1239" s="75"/>
      <c r="AAE1239" s="200"/>
      <c r="AAF1239" s="255"/>
      <c r="AAG1239" s="201"/>
      <c r="AAH1239" s="201"/>
      <c r="AAI1239" s="202"/>
      <c r="AAJ1239" s="203"/>
      <c r="AAK1239" s="203"/>
      <c r="AAL1239" s="75"/>
      <c r="AAM1239" s="200"/>
      <c r="AAN1239" s="255"/>
      <c r="AAO1239" s="201"/>
      <c r="AAP1239" s="201"/>
      <c r="AAQ1239" s="202"/>
      <c r="AAR1239" s="203"/>
      <c r="AAS1239" s="203"/>
      <c r="AAT1239" s="75"/>
      <c r="AAU1239" s="200"/>
      <c r="AAV1239" s="255"/>
      <c r="AAW1239" s="201"/>
      <c r="AAX1239" s="201"/>
      <c r="AAY1239" s="202"/>
      <c r="AAZ1239" s="203"/>
      <c r="ABA1239" s="203"/>
      <c r="ABB1239" s="75"/>
      <c r="ABC1239" s="200"/>
      <c r="ABD1239" s="255"/>
      <c r="ABE1239" s="201"/>
      <c r="ABF1239" s="201"/>
      <c r="ABG1239" s="202"/>
      <c r="ABH1239" s="203"/>
      <c r="ABI1239" s="203"/>
      <c r="ABJ1239" s="75"/>
      <c r="ABK1239" s="200"/>
      <c r="ABL1239" s="255"/>
      <c r="ABM1239" s="201"/>
      <c r="ABN1239" s="201"/>
      <c r="ABO1239" s="202"/>
      <c r="ABP1239" s="203"/>
      <c r="ABQ1239" s="203"/>
      <c r="ABR1239" s="75"/>
      <c r="ABS1239" s="200"/>
      <c r="ABT1239" s="255"/>
      <c r="ABU1239" s="201"/>
      <c r="ABV1239" s="201"/>
      <c r="ABW1239" s="202"/>
      <c r="ABX1239" s="203"/>
      <c r="ABY1239" s="203"/>
      <c r="ABZ1239" s="75"/>
      <c r="ACA1239" s="200"/>
      <c r="ACB1239" s="255"/>
      <c r="ACC1239" s="201"/>
      <c r="ACD1239" s="201"/>
      <c r="ACE1239" s="202"/>
      <c r="ACF1239" s="203"/>
      <c r="ACG1239" s="203"/>
      <c r="ACH1239" s="75"/>
      <c r="ACI1239" s="200"/>
      <c r="ACJ1239" s="255"/>
      <c r="ACK1239" s="201"/>
      <c r="ACL1239" s="201"/>
      <c r="ACM1239" s="202"/>
      <c r="ACN1239" s="203"/>
      <c r="ACO1239" s="203"/>
      <c r="ACP1239" s="75"/>
      <c r="ACQ1239" s="200"/>
      <c r="ACR1239" s="255"/>
      <c r="ACS1239" s="201"/>
      <c r="ACT1239" s="201"/>
      <c r="ACU1239" s="202"/>
      <c r="ACV1239" s="203"/>
      <c r="ACW1239" s="203"/>
      <c r="ACX1239" s="75"/>
      <c r="ACY1239" s="200"/>
      <c r="ACZ1239" s="255"/>
      <c r="ADA1239" s="201"/>
      <c r="ADB1239" s="201"/>
      <c r="ADC1239" s="202"/>
      <c r="ADD1239" s="203"/>
      <c r="ADE1239" s="203"/>
      <c r="ADF1239" s="75"/>
      <c r="ADG1239" s="200"/>
      <c r="ADH1239" s="255"/>
      <c r="ADI1239" s="201"/>
      <c r="ADJ1239" s="201"/>
      <c r="ADK1239" s="202"/>
      <c r="ADL1239" s="203"/>
      <c r="ADM1239" s="203"/>
      <c r="ADN1239" s="75"/>
      <c r="ADO1239" s="200"/>
      <c r="ADP1239" s="255"/>
      <c r="ADQ1239" s="201"/>
      <c r="ADR1239" s="201"/>
      <c r="ADS1239" s="202"/>
      <c r="ADT1239" s="203"/>
      <c r="ADU1239" s="203"/>
      <c r="ADV1239" s="75"/>
      <c r="ADW1239" s="200"/>
      <c r="ADX1239" s="255"/>
      <c r="ADY1239" s="201"/>
      <c r="ADZ1239" s="201"/>
      <c r="AEA1239" s="202"/>
      <c r="AEB1239" s="203"/>
      <c r="AEC1239" s="203"/>
      <c r="AED1239" s="75"/>
      <c r="AEE1239" s="200"/>
      <c r="AEF1239" s="255"/>
      <c r="AEG1239" s="201"/>
      <c r="AEH1239" s="201"/>
      <c r="AEI1239" s="202"/>
      <c r="AEJ1239" s="203"/>
      <c r="AEK1239" s="203"/>
      <c r="AEL1239" s="75"/>
      <c r="AEM1239" s="200"/>
      <c r="AEN1239" s="255"/>
      <c r="AEO1239" s="201"/>
      <c r="AEP1239" s="201"/>
      <c r="AEQ1239" s="202"/>
      <c r="AER1239" s="203"/>
      <c r="AES1239" s="203"/>
      <c r="AET1239" s="75"/>
      <c r="AEU1239" s="200"/>
      <c r="AEV1239" s="255"/>
      <c r="AEW1239" s="201"/>
      <c r="AEX1239" s="201"/>
      <c r="AEY1239" s="202"/>
      <c r="AEZ1239" s="203"/>
      <c r="AFA1239" s="203"/>
      <c r="AFB1239" s="75"/>
      <c r="AFC1239" s="200"/>
      <c r="AFD1239" s="255"/>
      <c r="AFE1239" s="201"/>
      <c r="AFF1239" s="201"/>
      <c r="AFG1239" s="202"/>
      <c r="AFH1239" s="203"/>
      <c r="AFI1239" s="203"/>
      <c r="AFJ1239" s="75"/>
      <c r="AFK1239" s="200"/>
      <c r="AFL1239" s="255"/>
      <c r="AFM1239" s="201"/>
      <c r="AFN1239" s="201"/>
      <c r="AFO1239" s="202"/>
      <c r="AFP1239" s="203"/>
      <c r="AFQ1239" s="203"/>
      <c r="AFR1239" s="75"/>
      <c r="AFS1239" s="200"/>
      <c r="AFT1239" s="255"/>
      <c r="AFU1239" s="201"/>
      <c r="AFV1239" s="201"/>
      <c r="AFW1239" s="202"/>
      <c r="AFX1239" s="203"/>
      <c r="AFY1239" s="203"/>
      <c r="AFZ1239" s="75"/>
      <c r="AGA1239" s="200"/>
      <c r="AGB1239" s="255"/>
      <c r="AGC1239" s="201"/>
      <c r="AGD1239" s="201"/>
      <c r="AGE1239" s="202"/>
      <c r="AGF1239" s="203"/>
      <c r="AGG1239" s="203"/>
      <c r="AGH1239" s="75"/>
      <c r="AGI1239" s="200"/>
      <c r="AGJ1239" s="255"/>
      <c r="AGK1239" s="201"/>
      <c r="AGL1239" s="201"/>
      <c r="AGM1239" s="202"/>
      <c r="AGN1239" s="203"/>
      <c r="AGO1239" s="203"/>
      <c r="AGP1239" s="75"/>
      <c r="AGQ1239" s="200"/>
      <c r="AGR1239" s="255"/>
      <c r="AGS1239" s="201"/>
      <c r="AGT1239" s="201"/>
      <c r="AGU1239" s="202"/>
      <c r="AGV1239" s="203"/>
      <c r="AGW1239" s="203"/>
      <c r="AGX1239" s="75"/>
      <c r="AGY1239" s="200"/>
      <c r="AGZ1239" s="255"/>
      <c r="AHA1239" s="201"/>
      <c r="AHB1239" s="201"/>
      <c r="AHC1239" s="202"/>
      <c r="AHD1239" s="203"/>
      <c r="AHE1239" s="203"/>
      <c r="AHF1239" s="75"/>
      <c r="AHG1239" s="200"/>
      <c r="AHH1239" s="255"/>
      <c r="AHI1239" s="201"/>
      <c r="AHJ1239" s="201"/>
      <c r="AHK1239" s="202"/>
      <c r="AHL1239" s="203"/>
      <c r="AHM1239" s="203"/>
      <c r="AHN1239" s="75"/>
      <c r="AHO1239" s="200"/>
      <c r="AHP1239" s="255"/>
      <c r="AHQ1239" s="201"/>
      <c r="AHR1239" s="201"/>
      <c r="AHS1239" s="202"/>
      <c r="AHT1239" s="203"/>
      <c r="AHU1239" s="203"/>
      <c r="AHV1239" s="75"/>
      <c r="AHW1239" s="200"/>
      <c r="AHX1239" s="255"/>
      <c r="AHY1239" s="201"/>
      <c r="AHZ1239" s="201"/>
      <c r="AIA1239" s="202"/>
      <c r="AIB1239" s="203"/>
      <c r="AIC1239" s="203"/>
      <c r="AID1239" s="75"/>
      <c r="AIE1239" s="200"/>
      <c r="AIF1239" s="255"/>
      <c r="AIG1239" s="201"/>
      <c r="AIH1239" s="201"/>
      <c r="AII1239" s="202"/>
      <c r="AIJ1239" s="203"/>
      <c r="AIK1239" s="203"/>
      <c r="AIL1239" s="75"/>
      <c r="AIM1239" s="200"/>
      <c r="AIN1239" s="255"/>
      <c r="AIO1239" s="201"/>
      <c r="AIP1239" s="201"/>
      <c r="AIQ1239" s="202"/>
      <c r="AIR1239" s="203"/>
      <c r="AIS1239" s="203"/>
      <c r="AIT1239" s="75"/>
      <c r="AIU1239" s="200"/>
      <c r="AIV1239" s="255"/>
      <c r="AIW1239" s="201"/>
      <c r="AIX1239" s="201"/>
      <c r="AIY1239" s="202"/>
      <c r="AIZ1239" s="203"/>
      <c r="AJA1239" s="203"/>
      <c r="AJB1239" s="75"/>
      <c r="AJC1239" s="200"/>
      <c r="AJD1239" s="255"/>
      <c r="AJE1239" s="201"/>
      <c r="AJF1239" s="201"/>
      <c r="AJG1239" s="202"/>
      <c r="AJH1239" s="203"/>
      <c r="AJI1239" s="203"/>
      <c r="AJJ1239" s="75"/>
      <c r="AJK1239" s="200"/>
      <c r="AJL1239" s="255"/>
      <c r="AJM1239" s="201"/>
      <c r="AJN1239" s="201"/>
      <c r="AJO1239" s="202"/>
      <c r="AJP1239" s="203"/>
      <c r="AJQ1239" s="203"/>
      <c r="AJR1239" s="75"/>
      <c r="AJS1239" s="200"/>
      <c r="AJT1239" s="255"/>
      <c r="AJU1239" s="201"/>
      <c r="AJV1239" s="201"/>
      <c r="AJW1239" s="202"/>
      <c r="AJX1239" s="203"/>
      <c r="AJY1239" s="203"/>
      <c r="AJZ1239" s="75"/>
      <c r="AKA1239" s="200"/>
      <c r="AKB1239" s="255"/>
      <c r="AKC1239" s="201"/>
      <c r="AKD1239" s="201"/>
      <c r="AKE1239" s="202"/>
      <c r="AKF1239" s="203"/>
      <c r="AKG1239" s="203"/>
      <c r="AKH1239" s="75"/>
      <c r="AKI1239" s="200"/>
      <c r="AKJ1239" s="255"/>
      <c r="AKK1239" s="201"/>
      <c r="AKL1239" s="201"/>
      <c r="AKM1239" s="202"/>
      <c r="AKN1239" s="203"/>
      <c r="AKO1239" s="203"/>
      <c r="AKP1239" s="75"/>
      <c r="AKQ1239" s="200"/>
      <c r="AKR1239" s="255"/>
      <c r="AKS1239" s="201"/>
      <c r="AKT1239" s="201"/>
      <c r="AKU1239" s="202"/>
      <c r="AKV1239" s="203"/>
      <c r="AKW1239" s="203"/>
      <c r="AKX1239" s="75"/>
      <c r="AKY1239" s="200"/>
      <c r="AKZ1239" s="255"/>
      <c r="ALA1239" s="201"/>
      <c r="ALB1239" s="201"/>
      <c r="ALC1239" s="202"/>
      <c r="ALD1239" s="203"/>
      <c r="ALE1239" s="203"/>
      <c r="ALF1239" s="75"/>
      <c r="ALG1239" s="200"/>
      <c r="ALH1239" s="255"/>
      <c r="ALI1239" s="201"/>
      <c r="ALJ1239" s="201"/>
      <c r="ALK1239" s="202"/>
      <c r="ALL1239" s="203"/>
      <c r="ALM1239" s="203"/>
      <c r="ALN1239" s="75"/>
      <c r="ALO1239" s="200"/>
      <c r="ALP1239" s="255"/>
      <c r="ALQ1239" s="201"/>
      <c r="ALR1239" s="201"/>
      <c r="ALS1239" s="202"/>
      <c r="ALT1239" s="203"/>
      <c r="ALU1239" s="203"/>
      <c r="ALV1239" s="75"/>
      <c r="ALW1239" s="200"/>
      <c r="ALX1239" s="255"/>
      <c r="ALY1239" s="201"/>
      <c r="ALZ1239" s="201"/>
      <c r="AMA1239" s="202"/>
      <c r="AMB1239" s="203"/>
      <c r="AMC1239" s="203"/>
      <c r="AMD1239" s="75"/>
      <c r="AME1239" s="200"/>
      <c r="AMF1239" s="255"/>
      <c r="AMG1239" s="201"/>
      <c r="AMH1239" s="201"/>
      <c r="AMI1239" s="202"/>
      <c r="AMJ1239" s="203"/>
      <c r="AMK1239" s="203"/>
      <c r="AML1239" s="75"/>
      <c r="AMM1239" s="200"/>
      <c r="AMN1239" s="255"/>
      <c r="AMO1239" s="201"/>
      <c r="AMP1239" s="201"/>
      <c r="AMQ1239" s="202"/>
      <c r="AMR1239" s="203"/>
      <c r="AMS1239" s="203"/>
      <c r="AMT1239" s="75"/>
      <c r="AMU1239" s="200"/>
      <c r="AMV1239" s="255"/>
      <c r="AMW1239" s="201"/>
      <c r="AMX1239" s="201"/>
      <c r="AMY1239" s="202"/>
      <c r="AMZ1239" s="203"/>
      <c r="ANA1239" s="203"/>
      <c r="ANB1239" s="75"/>
      <c r="ANC1239" s="200"/>
      <c r="AND1239" s="255"/>
      <c r="ANE1239" s="201"/>
      <c r="ANF1239" s="201"/>
      <c r="ANG1239" s="202"/>
      <c r="ANH1239" s="203"/>
      <c r="ANI1239" s="203"/>
      <c r="ANJ1239" s="75"/>
      <c r="ANK1239" s="200"/>
      <c r="ANL1239" s="255"/>
      <c r="ANM1239" s="201"/>
      <c r="ANN1239" s="201"/>
      <c r="ANO1239" s="202"/>
      <c r="ANP1239" s="203"/>
      <c r="ANQ1239" s="203"/>
      <c r="ANR1239" s="75"/>
      <c r="ANS1239" s="200"/>
      <c r="ANT1239" s="255"/>
      <c r="ANU1239" s="201"/>
      <c r="ANV1239" s="201"/>
      <c r="ANW1239" s="202"/>
      <c r="ANX1239" s="203"/>
      <c r="ANY1239" s="203"/>
      <c r="ANZ1239" s="75"/>
      <c r="AOA1239" s="200"/>
      <c r="AOB1239" s="255"/>
      <c r="AOC1239" s="201"/>
      <c r="AOD1239" s="201"/>
      <c r="AOE1239" s="202"/>
      <c r="AOF1239" s="203"/>
      <c r="AOG1239" s="203"/>
      <c r="AOH1239" s="75"/>
      <c r="AOI1239" s="200"/>
      <c r="AOJ1239" s="255"/>
      <c r="AOK1239" s="201"/>
      <c r="AOL1239" s="201"/>
      <c r="AOM1239" s="202"/>
      <c r="AON1239" s="203"/>
      <c r="AOO1239" s="203"/>
      <c r="AOP1239" s="75"/>
      <c r="AOQ1239" s="200"/>
      <c r="AOR1239" s="255"/>
      <c r="AOS1239" s="201"/>
      <c r="AOT1239" s="201"/>
      <c r="AOU1239" s="202"/>
      <c r="AOV1239" s="203"/>
      <c r="AOW1239" s="203"/>
      <c r="AOX1239" s="75"/>
      <c r="AOY1239" s="200"/>
      <c r="AOZ1239" s="255"/>
      <c r="APA1239" s="201"/>
      <c r="APB1239" s="201"/>
      <c r="APC1239" s="202"/>
      <c r="APD1239" s="203"/>
      <c r="APE1239" s="203"/>
      <c r="APF1239" s="75"/>
      <c r="APG1239" s="200"/>
      <c r="APH1239" s="255"/>
      <c r="API1239" s="201"/>
      <c r="APJ1239" s="201"/>
      <c r="APK1239" s="202"/>
      <c r="APL1239" s="203"/>
      <c r="APM1239" s="203"/>
      <c r="APN1239" s="75"/>
      <c r="APO1239" s="200"/>
      <c r="APP1239" s="255"/>
      <c r="APQ1239" s="201"/>
      <c r="APR1239" s="201"/>
      <c r="APS1239" s="202"/>
      <c r="APT1239" s="203"/>
      <c r="APU1239" s="203"/>
      <c r="APV1239" s="75"/>
      <c r="APW1239" s="200"/>
      <c r="APX1239" s="255"/>
      <c r="APY1239" s="201"/>
      <c r="APZ1239" s="201"/>
      <c r="AQA1239" s="202"/>
      <c r="AQB1239" s="203"/>
      <c r="AQC1239" s="203"/>
      <c r="AQD1239" s="75"/>
      <c r="AQE1239" s="200"/>
      <c r="AQF1239" s="255"/>
      <c r="AQG1239" s="201"/>
      <c r="AQH1239" s="201"/>
      <c r="AQI1239" s="202"/>
      <c r="AQJ1239" s="203"/>
      <c r="AQK1239" s="203"/>
      <c r="AQL1239" s="75"/>
      <c r="AQM1239" s="200"/>
      <c r="AQN1239" s="255"/>
      <c r="AQO1239" s="201"/>
      <c r="AQP1239" s="201"/>
      <c r="AQQ1239" s="202"/>
      <c r="AQR1239" s="203"/>
      <c r="AQS1239" s="203"/>
      <c r="AQT1239" s="75"/>
      <c r="AQU1239" s="200"/>
      <c r="AQV1239" s="255"/>
      <c r="AQW1239" s="201"/>
      <c r="AQX1239" s="201"/>
      <c r="AQY1239" s="202"/>
      <c r="AQZ1239" s="203"/>
      <c r="ARA1239" s="203"/>
      <c r="ARB1239" s="75"/>
      <c r="ARC1239" s="200"/>
      <c r="ARD1239" s="255"/>
      <c r="ARE1239" s="201"/>
      <c r="ARF1239" s="201"/>
      <c r="ARG1239" s="202"/>
      <c r="ARH1239" s="203"/>
      <c r="ARI1239" s="203"/>
      <c r="ARJ1239" s="75"/>
      <c r="ARK1239" s="200"/>
      <c r="ARL1239" s="255"/>
      <c r="ARM1239" s="201"/>
      <c r="ARN1239" s="201"/>
      <c r="ARO1239" s="202"/>
      <c r="ARP1239" s="203"/>
      <c r="ARQ1239" s="203"/>
      <c r="ARR1239" s="75"/>
      <c r="ARS1239" s="200"/>
      <c r="ART1239" s="255"/>
      <c r="ARU1239" s="201"/>
      <c r="ARV1239" s="201"/>
      <c r="ARW1239" s="202"/>
      <c r="ARX1239" s="203"/>
      <c r="ARY1239" s="203"/>
      <c r="ARZ1239" s="75"/>
      <c r="ASA1239" s="200"/>
      <c r="ASB1239" s="255"/>
      <c r="ASC1239" s="201"/>
      <c r="ASD1239" s="201"/>
      <c r="ASE1239" s="202"/>
      <c r="ASF1239" s="203"/>
      <c r="ASG1239" s="203"/>
      <c r="ASH1239" s="75"/>
      <c r="ASI1239" s="200"/>
      <c r="ASJ1239" s="255"/>
      <c r="ASK1239" s="201"/>
      <c r="ASL1239" s="201"/>
      <c r="ASM1239" s="202"/>
      <c r="ASN1239" s="203"/>
      <c r="ASO1239" s="203"/>
      <c r="ASP1239" s="75"/>
      <c r="ASQ1239" s="200"/>
      <c r="ASR1239" s="255"/>
      <c r="ASS1239" s="201"/>
      <c r="AST1239" s="201"/>
      <c r="ASU1239" s="202"/>
      <c r="ASV1239" s="203"/>
      <c r="ASW1239" s="203"/>
      <c r="ASX1239" s="75"/>
      <c r="ASY1239" s="200"/>
      <c r="ASZ1239" s="255"/>
      <c r="ATA1239" s="201"/>
      <c r="ATB1239" s="201"/>
      <c r="ATC1239" s="202"/>
      <c r="ATD1239" s="203"/>
      <c r="ATE1239" s="203"/>
      <c r="ATF1239" s="75"/>
      <c r="ATG1239" s="200"/>
      <c r="ATH1239" s="255"/>
      <c r="ATI1239" s="201"/>
      <c r="ATJ1239" s="201"/>
      <c r="ATK1239" s="202"/>
      <c r="ATL1239" s="203"/>
      <c r="ATM1239" s="203"/>
      <c r="ATN1239" s="75"/>
      <c r="ATO1239" s="200"/>
      <c r="ATP1239" s="255"/>
      <c r="ATQ1239" s="201"/>
      <c r="ATR1239" s="201"/>
      <c r="ATS1239" s="202"/>
      <c r="ATT1239" s="203"/>
      <c r="ATU1239" s="203"/>
      <c r="ATV1239" s="75"/>
      <c r="ATW1239" s="200"/>
      <c r="ATX1239" s="255"/>
      <c r="ATY1239" s="201"/>
      <c r="ATZ1239" s="201"/>
      <c r="AUA1239" s="202"/>
      <c r="AUB1239" s="203"/>
      <c r="AUC1239" s="203"/>
      <c r="AUD1239" s="75"/>
      <c r="AUE1239" s="200"/>
      <c r="AUF1239" s="255"/>
      <c r="AUG1239" s="201"/>
      <c r="AUH1239" s="201"/>
      <c r="AUI1239" s="202"/>
      <c r="AUJ1239" s="203"/>
      <c r="AUK1239" s="203"/>
      <c r="AUL1239" s="75"/>
      <c r="AUM1239" s="200"/>
      <c r="AUN1239" s="255"/>
      <c r="AUO1239" s="201"/>
      <c r="AUP1239" s="201"/>
      <c r="AUQ1239" s="202"/>
      <c r="AUR1239" s="203"/>
      <c r="AUS1239" s="203"/>
      <c r="AUT1239" s="75"/>
      <c r="AUU1239" s="200"/>
      <c r="AUV1239" s="255"/>
      <c r="AUW1239" s="201"/>
      <c r="AUX1239" s="201"/>
      <c r="AUY1239" s="202"/>
      <c r="AUZ1239" s="203"/>
      <c r="AVA1239" s="203"/>
      <c r="AVB1239" s="75"/>
      <c r="AVC1239" s="200"/>
      <c r="AVD1239" s="255"/>
      <c r="AVE1239" s="201"/>
      <c r="AVF1239" s="201"/>
      <c r="AVG1239" s="202"/>
      <c r="AVH1239" s="203"/>
      <c r="AVI1239" s="203"/>
      <c r="AVJ1239" s="75"/>
      <c r="AVK1239" s="200"/>
      <c r="AVL1239" s="255"/>
      <c r="AVM1239" s="201"/>
      <c r="AVN1239" s="201"/>
      <c r="AVO1239" s="202"/>
      <c r="AVP1239" s="203"/>
      <c r="AVQ1239" s="203"/>
      <c r="AVR1239" s="75"/>
      <c r="AVS1239" s="200"/>
      <c r="AVT1239" s="255"/>
      <c r="AVU1239" s="201"/>
      <c r="AVV1239" s="201"/>
      <c r="AVW1239" s="202"/>
      <c r="AVX1239" s="203"/>
      <c r="AVY1239" s="203"/>
      <c r="AVZ1239" s="75"/>
      <c r="AWA1239" s="200"/>
      <c r="AWB1239" s="255"/>
      <c r="AWC1239" s="201"/>
      <c r="AWD1239" s="201"/>
      <c r="AWE1239" s="202"/>
      <c r="AWF1239" s="203"/>
      <c r="AWG1239" s="203"/>
      <c r="AWH1239" s="75"/>
      <c r="AWI1239" s="200"/>
      <c r="AWJ1239" s="255"/>
      <c r="AWK1239" s="201"/>
      <c r="AWL1239" s="201"/>
      <c r="AWM1239" s="202"/>
      <c r="AWN1239" s="203"/>
      <c r="AWO1239" s="203"/>
      <c r="AWP1239" s="75"/>
      <c r="AWQ1239" s="200"/>
      <c r="AWR1239" s="255"/>
      <c r="AWS1239" s="201"/>
      <c r="AWT1239" s="201"/>
      <c r="AWU1239" s="202"/>
      <c r="AWV1239" s="203"/>
      <c r="AWW1239" s="203"/>
      <c r="AWX1239" s="75"/>
      <c r="AWY1239" s="200"/>
      <c r="AWZ1239" s="255"/>
      <c r="AXA1239" s="201"/>
      <c r="AXB1239" s="201"/>
      <c r="AXC1239" s="202"/>
      <c r="AXD1239" s="203"/>
      <c r="AXE1239" s="203"/>
      <c r="AXF1239" s="75"/>
      <c r="AXG1239" s="200"/>
      <c r="AXH1239" s="255"/>
      <c r="AXI1239" s="201"/>
      <c r="AXJ1239" s="201"/>
      <c r="AXK1239" s="202"/>
      <c r="AXL1239" s="203"/>
      <c r="AXM1239" s="203"/>
      <c r="AXN1239" s="75"/>
      <c r="AXO1239" s="200"/>
      <c r="AXP1239" s="255"/>
      <c r="AXQ1239" s="201"/>
      <c r="AXR1239" s="201"/>
      <c r="AXS1239" s="202"/>
      <c r="AXT1239" s="203"/>
      <c r="AXU1239" s="203"/>
      <c r="AXV1239" s="75"/>
      <c r="AXW1239" s="200"/>
      <c r="AXX1239" s="255"/>
      <c r="AXY1239" s="201"/>
      <c r="AXZ1239" s="201"/>
      <c r="AYA1239" s="202"/>
      <c r="AYB1239" s="203"/>
      <c r="AYC1239" s="203"/>
      <c r="AYD1239" s="75"/>
      <c r="AYE1239" s="200"/>
      <c r="AYF1239" s="255"/>
      <c r="AYG1239" s="201"/>
      <c r="AYH1239" s="201"/>
      <c r="AYI1239" s="202"/>
      <c r="AYJ1239" s="203"/>
      <c r="AYK1239" s="203"/>
      <c r="AYL1239" s="75"/>
      <c r="AYM1239" s="200"/>
      <c r="AYN1239" s="255"/>
      <c r="AYO1239" s="201"/>
      <c r="AYP1239" s="201"/>
      <c r="AYQ1239" s="202"/>
      <c r="AYR1239" s="203"/>
      <c r="AYS1239" s="203"/>
      <c r="AYT1239" s="75"/>
      <c r="AYU1239" s="200"/>
      <c r="AYV1239" s="255"/>
      <c r="AYW1239" s="201"/>
      <c r="AYX1239" s="201"/>
      <c r="AYY1239" s="202"/>
      <c r="AYZ1239" s="203"/>
      <c r="AZA1239" s="203"/>
      <c r="AZB1239" s="75"/>
      <c r="AZC1239" s="200"/>
      <c r="AZD1239" s="255"/>
      <c r="AZE1239" s="201"/>
      <c r="AZF1239" s="201"/>
      <c r="AZG1239" s="202"/>
      <c r="AZH1239" s="203"/>
      <c r="AZI1239" s="203"/>
      <c r="AZJ1239" s="75"/>
      <c r="AZK1239" s="200"/>
      <c r="AZL1239" s="255"/>
      <c r="AZM1239" s="201"/>
      <c r="AZN1239" s="201"/>
      <c r="AZO1239" s="202"/>
      <c r="AZP1239" s="203"/>
      <c r="AZQ1239" s="203"/>
      <c r="AZR1239" s="75"/>
      <c r="AZS1239" s="200"/>
      <c r="AZT1239" s="255"/>
      <c r="AZU1239" s="201"/>
      <c r="AZV1239" s="201"/>
      <c r="AZW1239" s="202"/>
      <c r="AZX1239" s="203"/>
      <c r="AZY1239" s="203"/>
      <c r="AZZ1239" s="75"/>
      <c r="BAA1239" s="200"/>
      <c r="BAB1239" s="255"/>
      <c r="BAC1239" s="201"/>
      <c r="BAD1239" s="201"/>
      <c r="BAE1239" s="202"/>
      <c r="BAF1239" s="203"/>
      <c r="BAG1239" s="203"/>
      <c r="BAH1239" s="75"/>
      <c r="BAI1239" s="200"/>
      <c r="BAJ1239" s="255"/>
      <c r="BAK1239" s="201"/>
      <c r="BAL1239" s="201"/>
      <c r="BAM1239" s="202"/>
      <c r="BAN1239" s="203"/>
      <c r="BAO1239" s="203"/>
      <c r="BAP1239" s="75"/>
      <c r="BAQ1239" s="200"/>
      <c r="BAR1239" s="255"/>
      <c r="BAS1239" s="201"/>
      <c r="BAT1239" s="201"/>
      <c r="BAU1239" s="202"/>
      <c r="BAV1239" s="203"/>
      <c r="BAW1239" s="203"/>
      <c r="BAX1239" s="75"/>
      <c r="BAY1239" s="200"/>
      <c r="BAZ1239" s="255"/>
      <c r="BBA1239" s="201"/>
      <c r="BBB1239" s="201"/>
      <c r="BBC1239" s="202"/>
      <c r="BBD1239" s="203"/>
      <c r="BBE1239" s="203"/>
      <c r="BBF1239" s="75"/>
      <c r="BBG1239" s="200"/>
      <c r="BBH1239" s="255"/>
      <c r="BBI1239" s="201"/>
      <c r="BBJ1239" s="201"/>
      <c r="BBK1239" s="202"/>
      <c r="BBL1239" s="203"/>
      <c r="BBM1239" s="203"/>
      <c r="BBN1239" s="75"/>
      <c r="BBO1239" s="200"/>
      <c r="BBP1239" s="255"/>
      <c r="BBQ1239" s="201"/>
      <c r="BBR1239" s="201"/>
      <c r="BBS1239" s="202"/>
      <c r="BBT1239" s="203"/>
      <c r="BBU1239" s="203"/>
      <c r="BBV1239" s="75"/>
      <c r="BBW1239" s="200"/>
      <c r="BBX1239" s="255"/>
      <c r="BBY1239" s="201"/>
      <c r="BBZ1239" s="201"/>
      <c r="BCA1239" s="202"/>
      <c r="BCB1239" s="203"/>
      <c r="BCC1239" s="203"/>
      <c r="BCD1239" s="75"/>
      <c r="BCE1239" s="200"/>
      <c r="BCF1239" s="255"/>
      <c r="BCG1239" s="201"/>
      <c r="BCH1239" s="201"/>
      <c r="BCI1239" s="202"/>
      <c r="BCJ1239" s="203"/>
      <c r="BCK1239" s="203"/>
      <c r="BCL1239" s="75"/>
      <c r="BCM1239" s="200"/>
      <c r="BCN1239" s="255"/>
      <c r="BCO1239" s="201"/>
      <c r="BCP1239" s="201"/>
      <c r="BCQ1239" s="202"/>
      <c r="BCR1239" s="203"/>
      <c r="BCS1239" s="203"/>
      <c r="BCT1239" s="75"/>
      <c r="BCU1239" s="200"/>
      <c r="BCV1239" s="255"/>
      <c r="BCW1239" s="201"/>
      <c r="BCX1239" s="201"/>
      <c r="BCY1239" s="202"/>
      <c r="BCZ1239" s="203"/>
      <c r="BDA1239" s="203"/>
      <c r="BDB1239" s="75"/>
      <c r="BDC1239" s="200"/>
      <c r="BDD1239" s="255"/>
      <c r="BDE1239" s="201"/>
      <c r="BDF1239" s="201"/>
      <c r="BDG1239" s="202"/>
      <c r="BDH1239" s="203"/>
      <c r="BDI1239" s="203"/>
      <c r="BDJ1239" s="75"/>
      <c r="BDK1239" s="200"/>
      <c r="BDL1239" s="255"/>
      <c r="BDM1239" s="201"/>
      <c r="BDN1239" s="201"/>
      <c r="BDO1239" s="202"/>
      <c r="BDP1239" s="203"/>
      <c r="BDQ1239" s="203"/>
      <c r="BDR1239" s="75"/>
      <c r="BDS1239" s="200"/>
      <c r="BDT1239" s="255"/>
      <c r="BDU1239" s="201"/>
      <c r="BDV1239" s="201"/>
      <c r="BDW1239" s="202"/>
      <c r="BDX1239" s="203"/>
      <c r="BDY1239" s="203"/>
      <c r="BDZ1239" s="75"/>
      <c r="BEA1239" s="200"/>
      <c r="BEB1239" s="255"/>
      <c r="BEC1239" s="201"/>
      <c r="BED1239" s="201"/>
      <c r="BEE1239" s="202"/>
      <c r="BEF1239" s="203"/>
      <c r="BEG1239" s="203"/>
      <c r="BEH1239" s="75"/>
      <c r="BEI1239" s="200"/>
      <c r="BEJ1239" s="255"/>
      <c r="BEK1239" s="201"/>
      <c r="BEL1239" s="201"/>
      <c r="BEM1239" s="202"/>
      <c r="BEN1239" s="203"/>
      <c r="BEO1239" s="203"/>
      <c r="BEP1239" s="75"/>
      <c r="BEQ1239" s="200"/>
      <c r="BER1239" s="255"/>
      <c r="BES1239" s="201"/>
      <c r="BET1239" s="201"/>
      <c r="BEU1239" s="202"/>
      <c r="BEV1239" s="203"/>
      <c r="BEW1239" s="203"/>
      <c r="BEX1239" s="75"/>
      <c r="BEY1239" s="200"/>
      <c r="BEZ1239" s="255"/>
      <c r="BFA1239" s="201"/>
      <c r="BFB1239" s="201"/>
      <c r="BFC1239" s="202"/>
      <c r="BFD1239" s="203"/>
      <c r="BFE1239" s="203"/>
      <c r="BFF1239" s="75"/>
      <c r="BFG1239" s="200"/>
      <c r="BFH1239" s="255"/>
      <c r="BFI1239" s="201"/>
      <c r="BFJ1239" s="201"/>
      <c r="BFK1239" s="202"/>
      <c r="BFL1239" s="203"/>
      <c r="BFM1239" s="203"/>
      <c r="BFN1239" s="75"/>
      <c r="BFO1239" s="200"/>
      <c r="BFP1239" s="255"/>
      <c r="BFQ1239" s="201"/>
      <c r="BFR1239" s="201"/>
      <c r="BFS1239" s="202"/>
      <c r="BFT1239" s="203"/>
      <c r="BFU1239" s="203"/>
      <c r="BFV1239" s="75"/>
      <c r="BFW1239" s="200"/>
      <c r="BFX1239" s="255"/>
      <c r="BFY1239" s="201"/>
      <c r="BFZ1239" s="201"/>
      <c r="BGA1239" s="202"/>
      <c r="BGB1239" s="203"/>
      <c r="BGC1239" s="203"/>
      <c r="BGD1239" s="75"/>
      <c r="BGE1239" s="200"/>
      <c r="BGF1239" s="255"/>
      <c r="BGG1239" s="201"/>
      <c r="BGH1239" s="201"/>
      <c r="BGI1239" s="202"/>
      <c r="BGJ1239" s="203"/>
      <c r="BGK1239" s="203"/>
      <c r="BGL1239" s="75"/>
      <c r="BGM1239" s="200"/>
      <c r="BGN1239" s="255"/>
      <c r="BGO1239" s="201"/>
      <c r="BGP1239" s="201"/>
      <c r="BGQ1239" s="202"/>
      <c r="BGR1239" s="203"/>
      <c r="BGS1239" s="203"/>
      <c r="BGT1239" s="75"/>
      <c r="BGU1239" s="200"/>
      <c r="BGV1239" s="255"/>
      <c r="BGW1239" s="201"/>
      <c r="BGX1239" s="201"/>
      <c r="BGY1239" s="202"/>
      <c r="BGZ1239" s="203"/>
      <c r="BHA1239" s="203"/>
      <c r="BHB1239" s="75"/>
      <c r="BHC1239" s="200"/>
      <c r="BHD1239" s="255"/>
      <c r="BHE1239" s="201"/>
      <c r="BHF1239" s="201"/>
      <c r="BHG1239" s="202"/>
      <c r="BHH1239" s="203"/>
      <c r="BHI1239" s="203"/>
      <c r="BHJ1239" s="75"/>
      <c r="BHK1239" s="200"/>
      <c r="BHL1239" s="255"/>
      <c r="BHM1239" s="201"/>
      <c r="BHN1239" s="201"/>
      <c r="BHO1239" s="202"/>
      <c r="BHP1239" s="203"/>
      <c r="BHQ1239" s="203"/>
      <c r="BHR1239" s="75"/>
      <c r="BHS1239" s="200"/>
      <c r="BHT1239" s="255"/>
      <c r="BHU1239" s="201"/>
      <c r="BHV1239" s="201"/>
      <c r="BHW1239" s="202"/>
      <c r="BHX1239" s="203"/>
      <c r="BHY1239" s="203"/>
      <c r="BHZ1239" s="75"/>
      <c r="BIA1239" s="200"/>
      <c r="BIB1239" s="255"/>
      <c r="BIC1239" s="201"/>
      <c r="BID1239" s="201"/>
      <c r="BIE1239" s="202"/>
      <c r="BIF1239" s="203"/>
      <c r="BIG1239" s="203"/>
      <c r="BIH1239" s="75"/>
      <c r="BII1239" s="200"/>
      <c r="BIJ1239" s="255"/>
      <c r="BIK1239" s="201"/>
      <c r="BIL1239" s="201"/>
      <c r="BIM1239" s="202"/>
      <c r="BIN1239" s="203"/>
      <c r="BIO1239" s="203"/>
      <c r="BIP1239" s="75"/>
      <c r="BIQ1239" s="200"/>
      <c r="BIR1239" s="255"/>
      <c r="BIS1239" s="201"/>
      <c r="BIT1239" s="201"/>
      <c r="BIU1239" s="202"/>
      <c r="BIV1239" s="203"/>
      <c r="BIW1239" s="203"/>
      <c r="BIX1239" s="75"/>
      <c r="BIY1239" s="200"/>
      <c r="BIZ1239" s="255"/>
      <c r="BJA1239" s="201"/>
      <c r="BJB1239" s="201"/>
      <c r="BJC1239" s="202"/>
      <c r="BJD1239" s="203"/>
      <c r="BJE1239" s="203"/>
      <c r="BJF1239" s="75"/>
      <c r="BJG1239" s="200"/>
      <c r="BJH1239" s="255"/>
      <c r="BJI1239" s="201"/>
      <c r="BJJ1239" s="201"/>
      <c r="BJK1239" s="202"/>
      <c r="BJL1239" s="203"/>
      <c r="BJM1239" s="203"/>
      <c r="BJN1239" s="75"/>
      <c r="BJO1239" s="200"/>
      <c r="BJP1239" s="255"/>
      <c r="BJQ1239" s="201"/>
      <c r="BJR1239" s="201"/>
      <c r="BJS1239" s="202"/>
      <c r="BJT1239" s="203"/>
      <c r="BJU1239" s="203"/>
      <c r="BJV1239" s="75"/>
      <c r="BJW1239" s="200"/>
      <c r="BJX1239" s="255"/>
      <c r="BJY1239" s="201"/>
      <c r="BJZ1239" s="201"/>
      <c r="BKA1239" s="202"/>
      <c r="BKB1239" s="203"/>
      <c r="BKC1239" s="203"/>
      <c r="BKD1239" s="75"/>
      <c r="BKE1239" s="200"/>
      <c r="BKF1239" s="255"/>
      <c r="BKG1239" s="201"/>
      <c r="BKH1239" s="201"/>
      <c r="BKI1239" s="202"/>
      <c r="BKJ1239" s="203"/>
      <c r="BKK1239" s="203"/>
      <c r="BKL1239" s="75"/>
      <c r="BKM1239" s="200"/>
      <c r="BKN1239" s="255"/>
      <c r="BKO1239" s="201"/>
      <c r="BKP1239" s="201"/>
      <c r="BKQ1239" s="202"/>
      <c r="BKR1239" s="203"/>
      <c r="BKS1239" s="203"/>
      <c r="BKT1239" s="75"/>
      <c r="BKU1239" s="200"/>
      <c r="BKV1239" s="255"/>
      <c r="BKW1239" s="201"/>
      <c r="BKX1239" s="201"/>
      <c r="BKY1239" s="202"/>
      <c r="BKZ1239" s="203"/>
      <c r="BLA1239" s="203"/>
      <c r="BLB1239" s="75"/>
      <c r="BLC1239" s="200"/>
      <c r="BLD1239" s="255"/>
      <c r="BLE1239" s="201"/>
      <c r="BLF1239" s="201"/>
      <c r="BLG1239" s="202"/>
      <c r="BLH1239" s="203"/>
      <c r="BLI1239" s="203"/>
      <c r="BLJ1239" s="75"/>
      <c r="BLK1239" s="200"/>
      <c r="BLL1239" s="255"/>
      <c r="BLM1239" s="201"/>
      <c r="BLN1239" s="201"/>
      <c r="BLO1239" s="202"/>
      <c r="BLP1239" s="203"/>
      <c r="BLQ1239" s="203"/>
      <c r="BLR1239" s="75"/>
      <c r="BLS1239" s="200"/>
      <c r="BLT1239" s="255"/>
      <c r="BLU1239" s="201"/>
      <c r="BLV1239" s="201"/>
      <c r="BLW1239" s="202"/>
      <c r="BLX1239" s="203"/>
      <c r="BLY1239" s="203"/>
      <c r="BLZ1239" s="75"/>
      <c r="BMA1239" s="200"/>
      <c r="BMB1239" s="255"/>
      <c r="BMC1239" s="201"/>
      <c r="BMD1239" s="201"/>
      <c r="BME1239" s="202"/>
      <c r="BMF1239" s="203"/>
      <c r="BMG1239" s="203"/>
      <c r="BMH1239" s="75"/>
      <c r="BMI1239" s="200"/>
      <c r="BMJ1239" s="255"/>
      <c r="BMK1239" s="201"/>
      <c r="BML1239" s="201"/>
      <c r="BMM1239" s="202"/>
      <c r="BMN1239" s="203"/>
      <c r="BMO1239" s="203"/>
      <c r="BMP1239" s="75"/>
      <c r="BMQ1239" s="200"/>
      <c r="BMR1239" s="255"/>
      <c r="BMS1239" s="201"/>
      <c r="BMT1239" s="201"/>
      <c r="BMU1239" s="202"/>
      <c r="BMV1239" s="203"/>
      <c r="BMW1239" s="203"/>
      <c r="BMX1239" s="75"/>
      <c r="BMY1239" s="200"/>
      <c r="BMZ1239" s="255"/>
      <c r="BNA1239" s="201"/>
      <c r="BNB1239" s="201"/>
      <c r="BNC1239" s="202"/>
      <c r="BND1239" s="203"/>
      <c r="BNE1239" s="203"/>
      <c r="BNF1239" s="75"/>
      <c r="BNG1239" s="200"/>
      <c r="BNH1239" s="255"/>
      <c r="BNI1239" s="201"/>
      <c r="BNJ1239" s="201"/>
      <c r="BNK1239" s="202"/>
      <c r="BNL1239" s="203"/>
      <c r="BNM1239" s="203"/>
      <c r="BNN1239" s="75"/>
      <c r="BNO1239" s="200"/>
      <c r="BNP1239" s="255"/>
      <c r="BNQ1239" s="201"/>
      <c r="BNR1239" s="201"/>
      <c r="BNS1239" s="202"/>
      <c r="BNT1239" s="203"/>
      <c r="BNU1239" s="203"/>
      <c r="BNV1239" s="75"/>
      <c r="BNW1239" s="200"/>
      <c r="BNX1239" s="255"/>
      <c r="BNY1239" s="201"/>
      <c r="BNZ1239" s="201"/>
      <c r="BOA1239" s="202"/>
      <c r="BOB1239" s="203"/>
      <c r="BOC1239" s="203"/>
      <c r="BOD1239" s="75"/>
      <c r="BOE1239" s="200"/>
      <c r="BOF1239" s="255"/>
      <c r="BOG1239" s="201"/>
      <c r="BOH1239" s="201"/>
      <c r="BOI1239" s="202"/>
      <c r="BOJ1239" s="203"/>
      <c r="BOK1239" s="203"/>
      <c r="BOL1239" s="75"/>
      <c r="BOM1239" s="200"/>
      <c r="BON1239" s="255"/>
      <c r="BOO1239" s="201"/>
      <c r="BOP1239" s="201"/>
      <c r="BOQ1239" s="202"/>
      <c r="BOR1239" s="203"/>
      <c r="BOS1239" s="203"/>
      <c r="BOT1239" s="75"/>
      <c r="BOU1239" s="200"/>
      <c r="BOV1239" s="255"/>
      <c r="BOW1239" s="201"/>
      <c r="BOX1239" s="201"/>
      <c r="BOY1239" s="202"/>
      <c r="BOZ1239" s="203"/>
      <c r="BPA1239" s="203"/>
      <c r="BPB1239" s="75"/>
      <c r="BPC1239" s="200"/>
      <c r="BPD1239" s="255"/>
      <c r="BPE1239" s="201"/>
      <c r="BPF1239" s="201"/>
      <c r="BPG1239" s="202"/>
      <c r="BPH1239" s="203"/>
      <c r="BPI1239" s="203"/>
      <c r="BPJ1239" s="75"/>
      <c r="BPK1239" s="200"/>
      <c r="BPL1239" s="255"/>
      <c r="BPM1239" s="201"/>
      <c r="BPN1239" s="201"/>
      <c r="BPO1239" s="202"/>
      <c r="BPP1239" s="203"/>
      <c r="BPQ1239" s="203"/>
      <c r="BPR1239" s="75"/>
      <c r="BPS1239" s="200"/>
      <c r="BPT1239" s="255"/>
      <c r="BPU1239" s="201"/>
      <c r="BPV1239" s="201"/>
      <c r="BPW1239" s="202"/>
      <c r="BPX1239" s="203"/>
      <c r="BPY1239" s="203"/>
      <c r="BPZ1239" s="75"/>
      <c r="BQA1239" s="200"/>
      <c r="BQB1239" s="255"/>
      <c r="BQC1239" s="201"/>
      <c r="BQD1239" s="201"/>
      <c r="BQE1239" s="202"/>
      <c r="BQF1239" s="203"/>
      <c r="BQG1239" s="203"/>
      <c r="BQH1239" s="75"/>
      <c r="BQI1239" s="200"/>
      <c r="BQJ1239" s="255"/>
      <c r="BQK1239" s="201"/>
      <c r="BQL1239" s="201"/>
      <c r="BQM1239" s="202"/>
      <c r="BQN1239" s="203"/>
      <c r="BQO1239" s="203"/>
      <c r="BQP1239" s="75"/>
      <c r="BQQ1239" s="200"/>
      <c r="BQR1239" s="255"/>
      <c r="BQS1239" s="201"/>
      <c r="BQT1239" s="201"/>
      <c r="BQU1239" s="202"/>
      <c r="BQV1239" s="203"/>
      <c r="BQW1239" s="203"/>
      <c r="BQX1239" s="75"/>
      <c r="BQY1239" s="200"/>
      <c r="BQZ1239" s="255"/>
      <c r="BRA1239" s="201"/>
      <c r="BRB1239" s="201"/>
      <c r="BRC1239" s="202"/>
      <c r="BRD1239" s="203"/>
      <c r="BRE1239" s="203"/>
      <c r="BRF1239" s="75"/>
      <c r="BRG1239" s="200"/>
      <c r="BRH1239" s="255"/>
      <c r="BRI1239" s="201"/>
      <c r="BRJ1239" s="201"/>
      <c r="BRK1239" s="202"/>
      <c r="BRL1239" s="203"/>
      <c r="BRM1239" s="203"/>
      <c r="BRN1239" s="75"/>
      <c r="BRO1239" s="200"/>
      <c r="BRP1239" s="255"/>
      <c r="BRQ1239" s="201"/>
      <c r="BRR1239" s="201"/>
      <c r="BRS1239" s="202"/>
      <c r="BRT1239" s="203"/>
      <c r="BRU1239" s="203"/>
      <c r="BRV1239" s="75"/>
      <c r="BRW1239" s="200"/>
      <c r="BRX1239" s="255"/>
      <c r="BRY1239" s="201"/>
      <c r="BRZ1239" s="201"/>
      <c r="BSA1239" s="202"/>
      <c r="BSB1239" s="203"/>
      <c r="BSC1239" s="203"/>
      <c r="BSD1239" s="75"/>
      <c r="BSE1239" s="200"/>
      <c r="BSF1239" s="255"/>
      <c r="BSG1239" s="201"/>
      <c r="BSH1239" s="201"/>
      <c r="BSI1239" s="202"/>
      <c r="BSJ1239" s="203"/>
      <c r="BSK1239" s="203"/>
      <c r="BSL1239" s="75"/>
      <c r="BSM1239" s="200"/>
      <c r="BSN1239" s="255"/>
      <c r="BSO1239" s="201"/>
      <c r="BSP1239" s="201"/>
      <c r="BSQ1239" s="202"/>
      <c r="BSR1239" s="203"/>
      <c r="BSS1239" s="203"/>
      <c r="BST1239" s="75"/>
      <c r="BSU1239" s="200"/>
      <c r="BSV1239" s="255"/>
      <c r="BSW1239" s="201"/>
      <c r="BSX1239" s="201"/>
      <c r="BSY1239" s="202"/>
      <c r="BSZ1239" s="203"/>
      <c r="BTA1239" s="203"/>
      <c r="BTB1239" s="75"/>
      <c r="BTC1239" s="200"/>
      <c r="BTD1239" s="255"/>
      <c r="BTE1239" s="201"/>
      <c r="BTF1239" s="201"/>
      <c r="BTG1239" s="202"/>
      <c r="BTH1239" s="203"/>
      <c r="BTI1239" s="203"/>
      <c r="BTJ1239" s="75"/>
      <c r="BTK1239" s="200"/>
      <c r="BTL1239" s="255"/>
      <c r="BTM1239" s="201"/>
      <c r="BTN1239" s="201"/>
      <c r="BTO1239" s="202"/>
      <c r="BTP1239" s="203"/>
      <c r="BTQ1239" s="203"/>
      <c r="BTR1239" s="75"/>
      <c r="BTS1239" s="200"/>
      <c r="BTT1239" s="255"/>
      <c r="BTU1239" s="201"/>
      <c r="BTV1239" s="201"/>
      <c r="BTW1239" s="202"/>
      <c r="BTX1239" s="203"/>
      <c r="BTY1239" s="203"/>
      <c r="BTZ1239" s="75"/>
      <c r="BUA1239" s="200"/>
      <c r="BUB1239" s="255"/>
      <c r="BUC1239" s="201"/>
      <c r="BUD1239" s="201"/>
      <c r="BUE1239" s="202"/>
      <c r="BUF1239" s="203"/>
      <c r="BUG1239" s="203"/>
      <c r="BUH1239" s="75"/>
      <c r="BUI1239" s="200"/>
      <c r="BUJ1239" s="255"/>
      <c r="BUK1239" s="201"/>
      <c r="BUL1239" s="201"/>
      <c r="BUM1239" s="202"/>
      <c r="BUN1239" s="203"/>
      <c r="BUO1239" s="203"/>
      <c r="BUP1239" s="75"/>
      <c r="BUQ1239" s="200"/>
      <c r="BUR1239" s="255"/>
      <c r="BUS1239" s="201"/>
      <c r="BUT1239" s="201"/>
      <c r="BUU1239" s="202"/>
      <c r="BUV1239" s="203"/>
      <c r="BUW1239" s="203"/>
      <c r="BUX1239" s="75"/>
      <c r="BUY1239" s="200"/>
      <c r="BUZ1239" s="255"/>
      <c r="BVA1239" s="201"/>
      <c r="BVB1239" s="201"/>
      <c r="BVC1239" s="202"/>
      <c r="BVD1239" s="203"/>
      <c r="BVE1239" s="203"/>
      <c r="BVF1239" s="75"/>
      <c r="BVG1239" s="200"/>
      <c r="BVH1239" s="255"/>
      <c r="BVI1239" s="201"/>
      <c r="BVJ1239" s="201"/>
      <c r="BVK1239" s="202"/>
      <c r="BVL1239" s="203"/>
      <c r="BVM1239" s="203"/>
      <c r="BVN1239" s="75"/>
      <c r="BVO1239" s="200"/>
      <c r="BVP1239" s="255"/>
      <c r="BVQ1239" s="201"/>
      <c r="BVR1239" s="201"/>
      <c r="BVS1239" s="202"/>
      <c r="BVT1239" s="203"/>
      <c r="BVU1239" s="203"/>
      <c r="BVV1239" s="75"/>
      <c r="BVW1239" s="200"/>
      <c r="BVX1239" s="255"/>
      <c r="BVY1239" s="201"/>
      <c r="BVZ1239" s="201"/>
      <c r="BWA1239" s="202"/>
      <c r="BWB1239" s="203"/>
      <c r="BWC1239" s="203"/>
      <c r="BWD1239" s="75"/>
      <c r="BWE1239" s="200"/>
      <c r="BWF1239" s="255"/>
      <c r="BWG1239" s="201"/>
      <c r="BWH1239" s="201"/>
      <c r="BWI1239" s="202"/>
      <c r="BWJ1239" s="203"/>
      <c r="BWK1239" s="203"/>
      <c r="BWL1239" s="75"/>
      <c r="BWM1239" s="200"/>
      <c r="BWN1239" s="255"/>
      <c r="BWO1239" s="201"/>
      <c r="BWP1239" s="201"/>
      <c r="BWQ1239" s="202"/>
      <c r="BWR1239" s="203"/>
      <c r="BWS1239" s="203"/>
      <c r="BWT1239" s="75"/>
      <c r="BWU1239" s="200"/>
      <c r="BWV1239" s="255"/>
      <c r="BWW1239" s="201"/>
      <c r="BWX1239" s="201"/>
      <c r="BWY1239" s="202"/>
      <c r="BWZ1239" s="203"/>
      <c r="BXA1239" s="203"/>
      <c r="BXB1239" s="75"/>
      <c r="BXC1239" s="200"/>
      <c r="BXD1239" s="255"/>
      <c r="BXE1239" s="201"/>
      <c r="BXF1239" s="201"/>
      <c r="BXG1239" s="202"/>
      <c r="BXH1239" s="203"/>
      <c r="BXI1239" s="203"/>
      <c r="BXJ1239" s="75"/>
      <c r="BXK1239" s="200"/>
      <c r="BXL1239" s="255"/>
      <c r="BXM1239" s="201"/>
      <c r="BXN1239" s="201"/>
      <c r="BXO1239" s="202"/>
      <c r="BXP1239" s="203"/>
      <c r="BXQ1239" s="203"/>
      <c r="BXR1239" s="75"/>
      <c r="BXS1239" s="200"/>
      <c r="BXT1239" s="255"/>
      <c r="BXU1239" s="201"/>
      <c r="BXV1239" s="201"/>
      <c r="BXW1239" s="202"/>
      <c r="BXX1239" s="203"/>
      <c r="BXY1239" s="203"/>
      <c r="BXZ1239" s="75"/>
      <c r="BYA1239" s="200"/>
      <c r="BYB1239" s="255"/>
      <c r="BYC1239" s="201"/>
      <c r="BYD1239" s="201"/>
      <c r="BYE1239" s="202"/>
      <c r="BYF1239" s="203"/>
      <c r="BYG1239" s="203"/>
      <c r="BYH1239" s="75"/>
      <c r="BYI1239" s="200"/>
      <c r="BYJ1239" s="255"/>
      <c r="BYK1239" s="201"/>
      <c r="BYL1239" s="201"/>
      <c r="BYM1239" s="202"/>
      <c r="BYN1239" s="203"/>
      <c r="BYO1239" s="203"/>
      <c r="BYP1239" s="75"/>
      <c r="BYQ1239" s="200"/>
      <c r="BYR1239" s="255"/>
      <c r="BYS1239" s="201"/>
      <c r="BYT1239" s="201"/>
      <c r="BYU1239" s="202"/>
      <c r="BYV1239" s="203"/>
      <c r="BYW1239" s="203"/>
      <c r="BYX1239" s="75"/>
      <c r="BYY1239" s="200"/>
      <c r="BYZ1239" s="255"/>
      <c r="BZA1239" s="201"/>
      <c r="BZB1239" s="201"/>
      <c r="BZC1239" s="202"/>
      <c r="BZD1239" s="203"/>
      <c r="BZE1239" s="203"/>
      <c r="BZF1239" s="75"/>
      <c r="BZG1239" s="200"/>
      <c r="BZH1239" s="255"/>
      <c r="BZI1239" s="201"/>
      <c r="BZJ1239" s="201"/>
      <c r="BZK1239" s="202"/>
      <c r="BZL1239" s="203"/>
      <c r="BZM1239" s="203"/>
      <c r="BZN1239" s="75"/>
      <c r="BZO1239" s="200"/>
      <c r="BZP1239" s="255"/>
      <c r="BZQ1239" s="201"/>
      <c r="BZR1239" s="201"/>
      <c r="BZS1239" s="202"/>
      <c r="BZT1239" s="203"/>
      <c r="BZU1239" s="203"/>
      <c r="BZV1239" s="75"/>
      <c r="BZW1239" s="200"/>
      <c r="BZX1239" s="255"/>
      <c r="BZY1239" s="201"/>
      <c r="BZZ1239" s="201"/>
      <c r="CAA1239" s="202"/>
      <c r="CAB1239" s="203"/>
      <c r="CAC1239" s="203"/>
      <c r="CAD1239" s="75"/>
      <c r="CAE1239" s="200"/>
      <c r="CAF1239" s="255"/>
      <c r="CAG1239" s="201"/>
      <c r="CAH1239" s="201"/>
      <c r="CAI1239" s="202"/>
      <c r="CAJ1239" s="203"/>
      <c r="CAK1239" s="203"/>
      <c r="CAL1239" s="75"/>
      <c r="CAM1239" s="200"/>
      <c r="CAN1239" s="255"/>
      <c r="CAO1239" s="201"/>
      <c r="CAP1239" s="201"/>
      <c r="CAQ1239" s="202"/>
      <c r="CAR1239" s="203"/>
      <c r="CAS1239" s="203"/>
      <c r="CAT1239" s="75"/>
      <c r="CAU1239" s="200"/>
      <c r="CAV1239" s="255"/>
      <c r="CAW1239" s="201"/>
      <c r="CAX1239" s="201"/>
      <c r="CAY1239" s="202"/>
      <c r="CAZ1239" s="203"/>
      <c r="CBA1239" s="203"/>
      <c r="CBB1239" s="75"/>
      <c r="CBC1239" s="200"/>
      <c r="CBD1239" s="255"/>
      <c r="CBE1239" s="201"/>
      <c r="CBF1239" s="201"/>
      <c r="CBG1239" s="202"/>
      <c r="CBH1239" s="203"/>
      <c r="CBI1239" s="203"/>
      <c r="CBJ1239" s="75"/>
      <c r="CBK1239" s="200"/>
      <c r="CBL1239" s="255"/>
      <c r="CBM1239" s="201"/>
      <c r="CBN1239" s="201"/>
      <c r="CBO1239" s="202"/>
      <c r="CBP1239" s="203"/>
      <c r="CBQ1239" s="203"/>
      <c r="CBR1239" s="75"/>
      <c r="CBS1239" s="200"/>
      <c r="CBT1239" s="255"/>
      <c r="CBU1239" s="201"/>
      <c r="CBV1239" s="201"/>
      <c r="CBW1239" s="202"/>
      <c r="CBX1239" s="203"/>
      <c r="CBY1239" s="203"/>
      <c r="CBZ1239" s="75"/>
      <c r="CCA1239" s="200"/>
      <c r="CCB1239" s="255"/>
      <c r="CCC1239" s="201"/>
      <c r="CCD1239" s="201"/>
      <c r="CCE1239" s="202"/>
      <c r="CCF1239" s="203"/>
      <c r="CCG1239" s="203"/>
      <c r="CCH1239" s="75"/>
      <c r="CCI1239" s="200"/>
      <c r="CCJ1239" s="255"/>
      <c r="CCK1239" s="201"/>
      <c r="CCL1239" s="201"/>
      <c r="CCM1239" s="202"/>
      <c r="CCN1239" s="203"/>
      <c r="CCO1239" s="203"/>
      <c r="CCP1239" s="75"/>
      <c r="CCQ1239" s="200"/>
      <c r="CCR1239" s="255"/>
      <c r="CCS1239" s="201"/>
      <c r="CCT1239" s="201"/>
      <c r="CCU1239" s="202"/>
      <c r="CCV1239" s="203"/>
      <c r="CCW1239" s="203"/>
      <c r="CCX1239" s="75"/>
      <c r="CCY1239" s="200"/>
      <c r="CCZ1239" s="255"/>
      <c r="CDA1239" s="201"/>
      <c r="CDB1239" s="201"/>
      <c r="CDC1239" s="202"/>
      <c r="CDD1239" s="203"/>
      <c r="CDE1239" s="203"/>
      <c r="CDF1239" s="75"/>
      <c r="CDG1239" s="200"/>
      <c r="CDH1239" s="255"/>
      <c r="CDI1239" s="201"/>
      <c r="CDJ1239" s="201"/>
      <c r="CDK1239" s="202"/>
      <c r="CDL1239" s="203"/>
      <c r="CDM1239" s="203"/>
      <c r="CDN1239" s="75"/>
      <c r="CDO1239" s="200"/>
      <c r="CDP1239" s="255"/>
      <c r="CDQ1239" s="201"/>
      <c r="CDR1239" s="201"/>
      <c r="CDS1239" s="202"/>
      <c r="CDT1239" s="203"/>
      <c r="CDU1239" s="203"/>
      <c r="CDV1239" s="75"/>
      <c r="CDW1239" s="200"/>
      <c r="CDX1239" s="255"/>
      <c r="CDY1239" s="201"/>
      <c r="CDZ1239" s="201"/>
      <c r="CEA1239" s="202"/>
      <c r="CEB1239" s="203"/>
      <c r="CEC1239" s="203"/>
      <c r="CED1239" s="75"/>
      <c r="CEE1239" s="200"/>
      <c r="CEF1239" s="255"/>
      <c r="CEG1239" s="201"/>
      <c r="CEH1239" s="201"/>
      <c r="CEI1239" s="202"/>
      <c r="CEJ1239" s="203"/>
      <c r="CEK1239" s="203"/>
      <c r="CEL1239" s="75"/>
      <c r="CEM1239" s="200"/>
      <c r="CEN1239" s="255"/>
      <c r="CEO1239" s="201"/>
      <c r="CEP1239" s="201"/>
      <c r="CEQ1239" s="202"/>
      <c r="CER1239" s="203"/>
      <c r="CES1239" s="203"/>
      <c r="CET1239" s="75"/>
      <c r="CEU1239" s="200"/>
      <c r="CEV1239" s="255"/>
      <c r="CEW1239" s="201"/>
      <c r="CEX1239" s="201"/>
      <c r="CEY1239" s="202"/>
      <c r="CEZ1239" s="203"/>
      <c r="CFA1239" s="203"/>
      <c r="CFB1239" s="75"/>
      <c r="CFC1239" s="200"/>
      <c r="CFD1239" s="255"/>
      <c r="CFE1239" s="201"/>
      <c r="CFF1239" s="201"/>
      <c r="CFG1239" s="202"/>
      <c r="CFH1239" s="203"/>
      <c r="CFI1239" s="203"/>
      <c r="CFJ1239" s="75"/>
      <c r="CFK1239" s="200"/>
      <c r="CFL1239" s="255"/>
      <c r="CFM1239" s="201"/>
      <c r="CFN1239" s="201"/>
      <c r="CFO1239" s="202"/>
      <c r="CFP1239" s="203"/>
      <c r="CFQ1239" s="203"/>
      <c r="CFR1239" s="75"/>
      <c r="CFS1239" s="200"/>
      <c r="CFT1239" s="255"/>
      <c r="CFU1239" s="201"/>
      <c r="CFV1239" s="201"/>
      <c r="CFW1239" s="202"/>
      <c r="CFX1239" s="203"/>
      <c r="CFY1239" s="203"/>
      <c r="CFZ1239" s="75"/>
      <c r="CGA1239" s="200"/>
      <c r="CGB1239" s="255"/>
      <c r="CGC1239" s="201"/>
      <c r="CGD1239" s="201"/>
      <c r="CGE1239" s="202"/>
      <c r="CGF1239" s="203"/>
      <c r="CGG1239" s="203"/>
      <c r="CGH1239" s="75"/>
      <c r="CGI1239" s="200"/>
      <c r="CGJ1239" s="255"/>
      <c r="CGK1239" s="201"/>
      <c r="CGL1239" s="201"/>
      <c r="CGM1239" s="202"/>
      <c r="CGN1239" s="203"/>
      <c r="CGO1239" s="203"/>
      <c r="CGP1239" s="75"/>
      <c r="CGQ1239" s="200"/>
      <c r="CGR1239" s="255"/>
      <c r="CGS1239" s="201"/>
      <c r="CGT1239" s="201"/>
      <c r="CGU1239" s="202"/>
      <c r="CGV1239" s="203"/>
      <c r="CGW1239" s="203"/>
      <c r="CGX1239" s="75"/>
      <c r="CGY1239" s="200"/>
      <c r="CGZ1239" s="255"/>
      <c r="CHA1239" s="201"/>
      <c r="CHB1239" s="201"/>
      <c r="CHC1239" s="202"/>
      <c r="CHD1239" s="203"/>
      <c r="CHE1239" s="203"/>
      <c r="CHF1239" s="75"/>
      <c r="CHG1239" s="200"/>
      <c r="CHH1239" s="255"/>
      <c r="CHI1239" s="201"/>
      <c r="CHJ1239" s="201"/>
      <c r="CHK1239" s="202"/>
      <c r="CHL1239" s="203"/>
      <c r="CHM1239" s="203"/>
      <c r="CHN1239" s="75"/>
      <c r="CHO1239" s="200"/>
      <c r="CHP1239" s="255"/>
      <c r="CHQ1239" s="201"/>
      <c r="CHR1239" s="201"/>
      <c r="CHS1239" s="202"/>
      <c r="CHT1239" s="203"/>
      <c r="CHU1239" s="203"/>
      <c r="CHV1239" s="75"/>
      <c r="CHW1239" s="200"/>
      <c r="CHX1239" s="255"/>
      <c r="CHY1239" s="201"/>
      <c r="CHZ1239" s="201"/>
      <c r="CIA1239" s="202"/>
      <c r="CIB1239" s="203"/>
      <c r="CIC1239" s="203"/>
      <c r="CID1239" s="75"/>
      <c r="CIE1239" s="200"/>
      <c r="CIF1239" s="255"/>
      <c r="CIG1239" s="201"/>
      <c r="CIH1239" s="201"/>
      <c r="CII1239" s="202"/>
      <c r="CIJ1239" s="203"/>
      <c r="CIK1239" s="203"/>
      <c r="CIL1239" s="75"/>
      <c r="CIM1239" s="200"/>
      <c r="CIN1239" s="255"/>
      <c r="CIO1239" s="201"/>
      <c r="CIP1239" s="201"/>
      <c r="CIQ1239" s="202"/>
      <c r="CIR1239" s="203"/>
      <c r="CIS1239" s="203"/>
      <c r="CIT1239" s="75"/>
      <c r="CIU1239" s="200"/>
      <c r="CIV1239" s="255"/>
      <c r="CIW1239" s="201"/>
      <c r="CIX1239" s="201"/>
      <c r="CIY1239" s="202"/>
      <c r="CIZ1239" s="203"/>
      <c r="CJA1239" s="203"/>
      <c r="CJB1239" s="75"/>
      <c r="CJC1239" s="200"/>
      <c r="CJD1239" s="255"/>
      <c r="CJE1239" s="201"/>
      <c r="CJF1239" s="201"/>
      <c r="CJG1239" s="202"/>
      <c r="CJH1239" s="203"/>
      <c r="CJI1239" s="203"/>
      <c r="CJJ1239" s="75"/>
      <c r="CJK1239" s="200"/>
      <c r="CJL1239" s="255"/>
      <c r="CJM1239" s="201"/>
      <c r="CJN1239" s="201"/>
      <c r="CJO1239" s="202"/>
      <c r="CJP1239" s="203"/>
      <c r="CJQ1239" s="203"/>
      <c r="CJR1239" s="75"/>
      <c r="CJS1239" s="200"/>
      <c r="CJT1239" s="255"/>
      <c r="CJU1239" s="201"/>
      <c r="CJV1239" s="201"/>
      <c r="CJW1239" s="202"/>
      <c r="CJX1239" s="203"/>
      <c r="CJY1239" s="203"/>
      <c r="CJZ1239" s="75"/>
      <c r="CKA1239" s="200"/>
      <c r="CKB1239" s="255"/>
      <c r="CKC1239" s="201"/>
      <c r="CKD1239" s="201"/>
      <c r="CKE1239" s="202"/>
      <c r="CKF1239" s="203"/>
      <c r="CKG1239" s="203"/>
      <c r="CKH1239" s="75"/>
      <c r="CKI1239" s="200"/>
      <c r="CKJ1239" s="255"/>
      <c r="CKK1239" s="201"/>
      <c r="CKL1239" s="201"/>
      <c r="CKM1239" s="202"/>
      <c r="CKN1239" s="203"/>
      <c r="CKO1239" s="203"/>
      <c r="CKP1239" s="75"/>
      <c r="CKQ1239" s="200"/>
      <c r="CKR1239" s="255"/>
      <c r="CKS1239" s="201"/>
      <c r="CKT1239" s="201"/>
      <c r="CKU1239" s="202"/>
      <c r="CKV1239" s="203"/>
      <c r="CKW1239" s="203"/>
      <c r="CKX1239" s="75"/>
      <c r="CKY1239" s="200"/>
      <c r="CKZ1239" s="255"/>
      <c r="CLA1239" s="201"/>
      <c r="CLB1239" s="201"/>
      <c r="CLC1239" s="202"/>
      <c r="CLD1239" s="203"/>
      <c r="CLE1239" s="203"/>
      <c r="CLF1239" s="75"/>
      <c r="CLG1239" s="200"/>
      <c r="CLH1239" s="255"/>
      <c r="CLI1239" s="201"/>
      <c r="CLJ1239" s="201"/>
      <c r="CLK1239" s="202"/>
      <c r="CLL1239" s="203"/>
      <c r="CLM1239" s="203"/>
      <c r="CLN1239" s="75"/>
      <c r="CLO1239" s="200"/>
      <c r="CLP1239" s="255"/>
      <c r="CLQ1239" s="201"/>
      <c r="CLR1239" s="201"/>
      <c r="CLS1239" s="202"/>
      <c r="CLT1239" s="203"/>
      <c r="CLU1239" s="203"/>
      <c r="CLV1239" s="75"/>
      <c r="CLW1239" s="200"/>
      <c r="CLX1239" s="255"/>
      <c r="CLY1239" s="201"/>
      <c r="CLZ1239" s="201"/>
      <c r="CMA1239" s="202"/>
      <c r="CMB1239" s="203"/>
      <c r="CMC1239" s="203"/>
      <c r="CMD1239" s="75"/>
      <c r="CME1239" s="200"/>
      <c r="CMF1239" s="255"/>
      <c r="CMG1239" s="201"/>
      <c r="CMH1239" s="201"/>
      <c r="CMI1239" s="202"/>
      <c r="CMJ1239" s="203"/>
      <c r="CMK1239" s="203"/>
      <c r="CML1239" s="75"/>
      <c r="CMM1239" s="200"/>
      <c r="CMN1239" s="255"/>
      <c r="CMO1239" s="201"/>
      <c r="CMP1239" s="201"/>
      <c r="CMQ1239" s="202"/>
      <c r="CMR1239" s="203"/>
      <c r="CMS1239" s="203"/>
      <c r="CMT1239" s="75"/>
      <c r="CMU1239" s="200"/>
      <c r="CMV1239" s="255"/>
      <c r="CMW1239" s="201"/>
      <c r="CMX1239" s="201"/>
      <c r="CMY1239" s="202"/>
      <c r="CMZ1239" s="203"/>
      <c r="CNA1239" s="203"/>
      <c r="CNB1239" s="75"/>
      <c r="CNC1239" s="200"/>
      <c r="CND1239" s="255"/>
      <c r="CNE1239" s="201"/>
      <c r="CNF1239" s="201"/>
      <c r="CNG1239" s="202"/>
      <c r="CNH1239" s="203"/>
      <c r="CNI1239" s="203"/>
      <c r="CNJ1239" s="75"/>
      <c r="CNK1239" s="200"/>
      <c r="CNL1239" s="255"/>
      <c r="CNM1239" s="201"/>
      <c r="CNN1239" s="201"/>
      <c r="CNO1239" s="202"/>
      <c r="CNP1239" s="203"/>
      <c r="CNQ1239" s="203"/>
      <c r="CNR1239" s="75"/>
      <c r="CNS1239" s="200"/>
      <c r="CNT1239" s="255"/>
      <c r="CNU1239" s="201"/>
      <c r="CNV1239" s="201"/>
      <c r="CNW1239" s="202"/>
      <c r="CNX1239" s="203"/>
      <c r="CNY1239" s="203"/>
      <c r="CNZ1239" s="75"/>
      <c r="COA1239" s="200"/>
      <c r="COB1239" s="255"/>
      <c r="COC1239" s="201"/>
      <c r="COD1239" s="201"/>
      <c r="COE1239" s="202"/>
      <c r="COF1239" s="203"/>
      <c r="COG1239" s="203"/>
      <c r="COH1239" s="75"/>
      <c r="COI1239" s="200"/>
      <c r="COJ1239" s="255"/>
      <c r="COK1239" s="201"/>
      <c r="COL1239" s="201"/>
      <c r="COM1239" s="202"/>
      <c r="CON1239" s="203"/>
      <c r="COO1239" s="203"/>
      <c r="COP1239" s="75"/>
      <c r="COQ1239" s="200"/>
      <c r="COR1239" s="255"/>
      <c r="COS1239" s="201"/>
      <c r="COT1239" s="201"/>
      <c r="COU1239" s="202"/>
      <c r="COV1239" s="203"/>
      <c r="COW1239" s="203"/>
      <c r="COX1239" s="75"/>
      <c r="COY1239" s="200"/>
      <c r="COZ1239" s="255"/>
      <c r="CPA1239" s="201"/>
      <c r="CPB1239" s="201"/>
      <c r="CPC1239" s="202"/>
      <c r="CPD1239" s="203"/>
      <c r="CPE1239" s="203"/>
      <c r="CPF1239" s="75"/>
      <c r="CPG1239" s="200"/>
      <c r="CPH1239" s="255"/>
      <c r="CPI1239" s="201"/>
      <c r="CPJ1239" s="201"/>
      <c r="CPK1239" s="202"/>
      <c r="CPL1239" s="203"/>
      <c r="CPM1239" s="203"/>
      <c r="CPN1239" s="75"/>
      <c r="CPO1239" s="200"/>
      <c r="CPP1239" s="255"/>
      <c r="CPQ1239" s="201"/>
      <c r="CPR1239" s="201"/>
      <c r="CPS1239" s="202"/>
      <c r="CPT1239" s="203"/>
      <c r="CPU1239" s="203"/>
      <c r="CPV1239" s="75"/>
      <c r="CPW1239" s="200"/>
      <c r="CPX1239" s="255"/>
      <c r="CPY1239" s="201"/>
      <c r="CPZ1239" s="201"/>
      <c r="CQA1239" s="202"/>
      <c r="CQB1239" s="203"/>
      <c r="CQC1239" s="203"/>
      <c r="CQD1239" s="75"/>
      <c r="CQE1239" s="200"/>
      <c r="CQF1239" s="255"/>
      <c r="CQG1239" s="201"/>
      <c r="CQH1239" s="201"/>
      <c r="CQI1239" s="202"/>
      <c r="CQJ1239" s="203"/>
      <c r="CQK1239" s="203"/>
      <c r="CQL1239" s="75"/>
      <c r="CQM1239" s="200"/>
      <c r="CQN1239" s="255"/>
      <c r="CQO1239" s="201"/>
      <c r="CQP1239" s="201"/>
      <c r="CQQ1239" s="202"/>
      <c r="CQR1239" s="203"/>
      <c r="CQS1239" s="203"/>
      <c r="CQT1239" s="75"/>
      <c r="CQU1239" s="200"/>
      <c r="CQV1239" s="255"/>
      <c r="CQW1239" s="201"/>
      <c r="CQX1239" s="201"/>
      <c r="CQY1239" s="202"/>
      <c r="CQZ1239" s="203"/>
      <c r="CRA1239" s="203"/>
      <c r="CRB1239" s="75"/>
      <c r="CRC1239" s="200"/>
      <c r="CRD1239" s="255"/>
      <c r="CRE1239" s="201"/>
      <c r="CRF1239" s="201"/>
      <c r="CRG1239" s="202"/>
      <c r="CRH1239" s="203"/>
      <c r="CRI1239" s="203"/>
      <c r="CRJ1239" s="75"/>
      <c r="CRK1239" s="200"/>
      <c r="CRL1239" s="255"/>
      <c r="CRM1239" s="201"/>
      <c r="CRN1239" s="201"/>
      <c r="CRO1239" s="202"/>
      <c r="CRP1239" s="203"/>
      <c r="CRQ1239" s="203"/>
      <c r="CRR1239" s="75"/>
      <c r="CRS1239" s="200"/>
      <c r="CRT1239" s="255"/>
      <c r="CRU1239" s="201"/>
      <c r="CRV1239" s="201"/>
      <c r="CRW1239" s="202"/>
      <c r="CRX1239" s="203"/>
      <c r="CRY1239" s="203"/>
      <c r="CRZ1239" s="75"/>
      <c r="CSA1239" s="200"/>
      <c r="CSB1239" s="255"/>
      <c r="CSC1239" s="201"/>
      <c r="CSD1239" s="201"/>
      <c r="CSE1239" s="202"/>
      <c r="CSF1239" s="203"/>
      <c r="CSG1239" s="203"/>
      <c r="CSH1239" s="75"/>
      <c r="CSI1239" s="200"/>
      <c r="CSJ1239" s="255"/>
      <c r="CSK1239" s="201"/>
      <c r="CSL1239" s="201"/>
      <c r="CSM1239" s="202"/>
      <c r="CSN1239" s="203"/>
      <c r="CSO1239" s="203"/>
      <c r="CSP1239" s="75"/>
      <c r="CSQ1239" s="200"/>
      <c r="CSR1239" s="255"/>
      <c r="CSS1239" s="201"/>
      <c r="CST1239" s="201"/>
      <c r="CSU1239" s="202"/>
      <c r="CSV1239" s="203"/>
      <c r="CSW1239" s="203"/>
      <c r="CSX1239" s="75"/>
      <c r="CSY1239" s="200"/>
      <c r="CSZ1239" s="255"/>
      <c r="CTA1239" s="201"/>
      <c r="CTB1239" s="201"/>
      <c r="CTC1239" s="202"/>
      <c r="CTD1239" s="203"/>
      <c r="CTE1239" s="203"/>
      <c r="CTF1239" s="75"/>
      <c r="CTG1239" s="200"/>
      <c r="CTH1239" s="255"/>
      <c r="CTI1239" s="201"/>
      <c r="CTJ1239" s="201"/>
      <c r="CTK1239" s="202"/>
      <c r="CTL1239" s="203"/>
      <c r="CTM1239" s="203"/>
      <c r="CTN1239" s="75"/>
      <c r="CTO1239" s="200"/>
      <c r="CTP1239" s="255"/>
      <c r="CTQ1239" s="201"/>
      <c r="CTR1239" s="201"/>
      <c r="CTS1239" s="202"/>
      <c r="CTT1239" s="203"/>
      <c r="CTU1239" s="203"/>
      <c r="CTV1239" s="75"/>
      <c r="CTW1239" s="200"/>
      <c r="CTX1239" s="255"/>
      <c r="CTY1239" s="201"/>
      <c r="CTZ1239" s="201"/>
      <c r="CUA1239" s="202"/>
      <c r="CUB1239" s="203"/>
      <c r="CUC1239" s="203"/>
      <c r="CUD1239" s="75"/>
      <c r="CUE1239" s="200"/>
      <c r="CUF1239" s="255"/>
      <c r="CUG1239" s="201"/>
      <c r="CUH1239" s="201"/>
      <c r="CUI1239" s="202"/>
      <c r="CUJ1239" s="203"/>
      <c r="CUK1239" s="203"/>
      <c r="CUL1239" s="75"/>
      <c r="CUM1239" s="200"/>
      <c r="CUN1239" s="255"/>
      <c r="CUO1239" s="201"/>
      <c r="CUP1239" s="201"/>
      <c r="CUQ1239" s="202"/>
      <c r="CUR1239" s="203"/>
      <c r="CUS1239" s="203"/>
      <c r="CUT1239" s="75"/>
      <c r="CUU1239" s="200"/>
      <c r="CUV1239" s="255"/>
      <c r="CUW1239" s="201"/>
      <c r="CUX1239" s="201"/>
      <c r="CUY1239" s="202"/>
      <c r="CUZ1239" s="203"/>
      <c r="CVA1239" s="203"/>
      <c r="CVB1239" s="75"/>
      <c r="CVC1239" s="200"/>
      <c r="CVD1239" s="255"/>
      <c r="CVE1239" s="201"/>
      <c r="CVF1239" s="201"/>
      <c r="CVG1239" s="202"/>
      <c r="CVH1239" s="203"/>
      <c r="CVI1239" s="203"/>
      <c r="CVJ1239" s="75"/>
      <c r="CVK1239" s="200"/>
      <c r="CVL1239" s="255"/>
      <c r="CVM1239" s="201"/>
      <c r="CVN1239" s="201"/>
      <c r="CVO1239" s="202"/>
      <c r="CVP1239" s="203"/>
      <c r="CVQ1239" s="203"/>
      <c r="CVR1239" s="75"/>
      <c r="CVS1239" s="200"/>
      <c r="CVT1239" s="255"/>
      <c r="CVU1239" s="201"/>
      <c r="CVV1239" s="201"/>
      <c r="CVW1239" s="202"/>
      <c r="CVX1239" s="203"/>
      <c r="CVY1239" s="203"/>
      <c r="CVZ1239" s="75"/>
      <c r="CWA1239" s="200"/>
      <c r="CWB1239" s="255"/>
      <c r="CWC1239" s="201"/>
      <c r="CWD1239" s="201"/>
      <c r="CWE1239" s="202"/>
      <c r="CWF1239" s="203"/>
      <c r="CWG1239" s="203"/>
      <c r="CWH1239" s="75"/>
      <c r="CWI1239" s="200"/>
      <c r="CWJ1239" s="255"/>
      <c r="CWK1239" s="201"/>
      <c r="CWL1239" s="201"/>
      <c r="CWM1239" s="202"/>
      <c r="CWN1239" s="203"/>
      <c r="CWO1239" s="203"/>
      <c r="CWP1239" s="75"/>
      <c r="CWQ1239" s="200"/>
      <c r="CWR1239" s="255"/>
      <c r="CWS1239" s="201"/>
      <c r="CWT1239" s="201"/>
      <c r="CWU1239" s="202"/>
      <c r="CWV1239" s="203"/>
      <c r="CWW1239" s="203"/>
      <c r="CWX1239" s="75"/>
      <c r="CWY1239" s="200"/>
      <c r="CWZ1239" s="255"/>
      <c r="CXA1239" s="201"/>
      <c r="CXB1239" s="201"/>
      <c r="CXC1239" s="202"/>
      <c r="CXD1239" s="203"/>
      <c r="CXE1239" s="203"/>
      <c r="CXF1239" s="75"/>
      <c r="CXG1239" s="200"/>
      <c r="CXH1239" s="255"/>
      <c r="CXI1239" s="201"/>
      <c r="CXJ1239" s="201"/>
      <c r="CXK1239" s="202"/>
      <c r="CXL1239" s="203"/>
      <c r="CXM1239" s="203"/>
      <c r="CXN1239" s="75"/>
      <c r="CXO1239" s="200"/>
      <c r="CXP1239" s="255"/>
      <c r="CXQ1239" s="201"/>
      <c r="CXR1239" s="201"/>
      <c r="CXS1239" s="202"/>
      <c r="CXT1239" s="203"/>
      <c r="CXU1239" s="203"/>
      <c r="CXV1239" s="75"/>
      <c r="CXW1239" s="200"/>
      <c r="CXX1239" s="255"/>
      <c r="CXY1239" s="201"/>
      <c r="CXZ1239" s="201"/>
      <c r="CYA1239" s="202"/>
      <c r="CYB1239" s="203"/>
      <c r="CYC1239" s="203"/>
      <c r="CYD1239" s="75"/>
      <c r="CYE1239" s="200"/>
      <c r="CYF1239" s="255"/>
      <c r="CYG1239" s="201"/>
      <c r="CYH1239" s="201"/>
      <c r="CYI1239" s="202"/>
      <c r="CYJ1239" s="203"/>
      <c r="CYK1239" s="203"/>
      <c r="CYL1239" s="75"/>
      <c r="CYM1239" s="200"/>
      <c r="CYN1239" s="255"/>
      <c r="CYO1239" s="201"/>
      <c r="CYP1239" s="201"/>
      <c r="CYQ1239" s="202"/>
      <c r="CYR1239" s="203"/>
      <c r="CYS1239" s="203"/>
      <c r="CYT1239" s="75"/>
      <c r="CYU1239" s="200"/>
      <c r="CYV1239" s="255"/>
      <c r="CYW1239" s="201"/>
      <c r="CYX1239" s="201"/>
      <c r="CYY1239" s="202"/>
      <c r="CYZ1239" s="203"/>
      <c r="CZA1239" s="203"/>
      <c r="CZB1239" s="75"/>
      <c r="CZC1239" s="200"/>
      <c r="CZD1239" s="255"/>
      <c r="CZE1239" s="201"/>
      <c r="CZF1239" s="201"/>
      <c r="CZG1239" s="202"/>
      <c r="CZH1239" s="203"/>
      <c r="CZI1239" s="203"/>
      <c r="CZJ1239" s="75"/>
      <c r="CZK1239" s="200"/>
      <c r="CZL1239" s="255"/>
      <c r="CZM1239" s="201"/>
      <c r="CZN1239" s="201"/>
      <c r="CZO1239" s="202"/>
      <c r="CZP1239" s="203"/>
      <c r="CZQ1239" s="203"/>
      <c r="CZR1239" s="75"/>
      <c r="CZS1239" s="200"/>
      <c r="CZT1239" s="255"/>
      <c r="CZU1239" s="201"/>
      <c r="CZV1239" s="201"/>
      <c r="CZW1239" s="202"/>
      <c r="CZX1239" s="203"/>
      <c r="CZY1239" s="203"/>
      <c r="CZZ1239" s="75"/>
      <c r="DAA1239" s="200"/>
      <c r="DAB1239" s="255"/>
      <c r="DAC1239" s="201"/>
      <c r="DAD1239" s="201"/>
      <c r="DAE1239" s="202"/>
      <c r="DAF1239" s="203"/>
      <c r="DAG1239" s="203"/>
      <c r="DAH1239" s="75"/>
      <c r="DAI1239" s="200"/>
      <c r="DAJ1239" s="255"/>
      <c r="DAK1239" s="201"/>
      <c r="DAL1239" s="201"/>
      <c r="DAM1239" s="202"/>
      <c r="DAN1239" s="203"/>
      <c r="DAO1239" s="203"/>
      <c r="DAP1239" s="75"/>
      <c r="DAQ1239" s="200"/>
      <c r="DAR1239" s="255"/>
      <c r="DAS1239" s="201"/>
      <c r="DAT1239" s="201"/>
      <c r="DAU1239" s="202"/>
      <c r="DAV1239" s="203"/>
      <c r="DAW1239" s="203"/>
      <c r="DAX1239" s="75"/>
      <c r="DAY1239" s="200"/>
      <c r="DAZ1239" s="255"/>
      <c r="DBA1239" s="201"/>
      <c r="DBB1239" s="201"/>
      <c r="DBC1239" s="202"/>
      <c r="DBD1239" s="203"/>
      <c r="DBE1239" s="203"/>
      <c r="DBF1239" s="75"/>
      <c r="DBG1239" s="200"/>
      <c r="DBH1239" s="255"/>
      <c r="DBI1239" s="201"/>
      <c r="DBJ1239" s="201"/>
      <c r="DBK1239" s="202"/>
      <c r="DBL1239" s="203"/>
      <c r="DBM1239" s="203"/>
      <c r="DBN1239" s="75"/>
      <c r="DBO1239" s="200"/>
      <c r="DBP1239" s="255"/>
      <c r="DBQ1239" s="201"/>
      <c r="DBR1239" s="201"/>
      <c r="DBS1239" s="202"/>
      <c r="DBT1239" s="203"/>
      <c r="DBU1239" s="203"/>
      <c r="DBV1239" s="75"/>
      <c r="DBW1239" s="200"/>
      <c r="DBX1239" s="255"/>
      <c r="DBY1239" s="201"/>
      <c r="DBZ1239" s="201"/>
      <c r="DCA1239" s="202"/>
      <c r="DCB1239" s="203"/>
      <c r="DCC1239" s="203"/>
      <c r="DCD1239" s="75"/>
      <c r="DCE1239" s="200"/>
      <c r="DCF1239" s="255"/>
      <c r="DCG1239" s="201"/>
      <c r="DCH1239" s="201"/>
      <c r="DCI1239" s="202"/>
      <c r="DCJ1239" s="203"/>
      <c r="DCK1239" s="203"/>
      <c r="DCL1239" s="75"/>
      <c r="DCM1239" s="200"/>
      <c r="DCN1239" s="255"/>
      <c r="DCO1239" s="201"/>
      <c r="DCP1239" s="201"/>
      <c r="DCQ1239" s="202"/>
      <c r="DCR1239" s="203"/>
      <c r="DCS1239" s="203"/>
      <c r="DCT1239" s="75"/>
      <c r="DCU1239" s="200"/>
      <c r="DCV1239" s="255"/>
      <c r="DCW1239" s="201"/>
      <c r="DCX1239" s="201"/>
      <c r="DCY1239" s="202"/>
      <c r="DCZ1239" s="203"/>
      <c r="DDA1239" s="203"/>
      <c r="DDB1239" s="75"/>
      <c r="DDC1239" s="200"/>
      <c r="DDD1239" s="255"/>
      <c r="DDE1239" s="201"/>
      <c r="DDF1239" s="201"/>
      <c r="DDG1239" s="202"/>
      <c r="DDH1239" s="203"/>
      <c r="DDI1239" s="203"/>
      <c r="DDJ1239" s="75"/>
      <c r="DDK1239" s="200"/>
      <c r="DDL1239" s="255"/>
      <c r="DDM1239" s="201"/>
      <c r="DDN1239" s="201"/>
      <c r="DDO1239" s="202"/>
      <c r="DDP1239" s="203"/>
      <c r="DDQ1239" s="203"/>
      <c r="DDR1239" s="75"/>
      <c r="DDS1239" s="200"/>
      <c r="DDT1239" s="255"/>
      <c r="DDU1239" s="201"/>
      <c r="DDV1239" s="201"/>
      <c r="DDW1239" s="202"/>
      <c r="DDX1239" s="203"/>
      <c r="DDY1239" s="203"/>
      <c r="DDZ1239" s="75"/>
      <c r="DEA1239" s="200"/>
      <c r="DEB1239" s="255"/>
      <c r="DEC1239" s="201"/>
      <c r="DED1239" s="201"/>
      <c r="DEE1239" s="202"/>
      <c r="DEF1239" s="203"/>
      <c r="DEG1239" s="203"/>
      <c r="DEH1239" s="75"/>
      <c r="DEI1239" s="200"/>
      <c r="DEJ1239" s="255"/>
      <c r="DEK1239" s="201"/>
      <c r="DEL1239" s="201"/>
      <c r="DEM1239" s="202"/>
      <c r="DEN1239" s="203"/>
      <c r="DEO1239" s="203"/>
      <c r="DEP1239" s="75"/>
      <c r="DEQ1239" s="200"/>
      <c r="DER1239" s="255"/>
      <c r="DES1239" s="201"/>
      <c r="DET1239" s="201"/>
      <c r="DEU1239" s="202"/>
      <c r="DEV1239" s="203"/>
      <c r="DEW1239" s="203"/>
      <c r="DEX1239" s="75"/>
      <c r="DEY1239" s="200"/>
      <c r="DEZ1239" s="255"/>
      <c r="DFA1239" s="201"/>
      <c r="DFB1239" s="201"/>
      <c r="DFC1239" s="202"/>
      <c r="DFD1239" s="203"/>
      <c r="DFE1239" s="203"/>
      <c r="DFF1239" s="75"/>
      <c r="DFG1239" s="200"/>
      <c r="DFH1239" s="255"/>
      <c r="DFI1239" s="201"/>
      <c r="DFJ1239" s="201"/>
      <c r="DFK1239" s="202"/>
      <c r="DFL1239" s="203"/>
      <c r="DFM1239" s="203"/>
      <c r="DFN1239" s="75"/>
      <c r="DFO1239" s="200"/>
      <c r="DFP1239" s="255"/>
      <c r="DFQ1239" s="201"/>
      <c r="DFR1239" s="201"/>
      <c r="DFS1239" s="202"/>
      <c r="DFT1239" s="203"/>
      <c r="DFU1239" s="203"/>
      <c r="DFV1239" s="75"/>
      <c r="DFW1239" s="200"/>
      <c r="DFX1239" s="255"/>
      <c r="DFY1239" s="201"/>
      <c r="DFZ1239" s="201"/>
      <c r="DGA1239" s="202"/>
      <c r="DGB1239" s="203"/>
      <c r="DGC1239" s="203"/>
      <c r="DGD1239" s="75"/>
      <c r="DGE1239" s="200"/>
      <c r="DGF1239" s="255"/>
      <c r="DGG1239" s="201"/>
      <c r="DGH1239" s="201"/>
      <c r="DGI1239" s="202"/>
      <c r="DGJ1239" s="203"/>
      <c r="DGK1239" s="203"/>
      <c r="DGL1239" s="75"/>
      <c r="DGM1239" s="200"/>
      <c r="DGN1239" s="255"/>
      <c r="DGO1239" s="201"/>
      <c r="DGP1239" s="201"/>
      <c r="DGQ1239" s="202"/>
      <c r="DGR1239" s="203"/>
      <c r="DGS1239" s="203"/>
      <c r="DGT1239" s="75"/>
      <c r="DGU1239" s="200"/>
      <c r="DGV1239" s="255"/>
      <c r="DGW1239" s="201"/>
      <c r="DGX1239" s="201"/>
      <c r="DGY1239" s="202"/>
      <c r="DGZ1239" s="203"/>
      <c r="DHA1239" s="203"/>
      <c r="DHB1239" s="75"/>
      <c r="DHC1239" s="200"/>
      <c r="DHD1239" s="255"/>
      <c r="DHE1239" s="201"/>
      <c r="DHF1239" s="201"/>
      <c r="DHG1239" s="202"/>
      <c r="DHH1239" s="203"/>
      <c r="DHI1239" s="203"/>
      <c r="DHJ1239" s="75"/>
      <c r="DHK1239" s="200"/>
      <c r="DHL1239" s="255"/>
      <c r="DHM1239" s="201"/>
      <c r="DHN1239" s="201"/>
      <c r="DHO1239" s="202"/>
      <c r="DHP1239" s="203"/>
      <c r="DHQ1239" s="203"/>
      <c r="DHR1239" s="75"/>
      <c r="DHS1239" s="200"/>
      <c r="DHT1239" s="255"/>
      <c r="DHU1239" s="201"/>
      <c r="DHV1239" s="201"/>
      <c r="DHW1239" s="202"/>
      <c r="DHX1239" s="203"/>
      <c r="DHY1239" s="203"/>
      <c r="DHZ1239" s="75"/>
      <c r="DIA1239" s="200"/>
      <c r="DIB1239" s="255"/>
      <c r="DIC1239" s="201"/>
      <c r="DID1239" s="201"/>
      <c r="DIE1239" s="202"/>
      <c r="DIF1239" s="203"/>
      <c r="DIG1239" s="203"/>
      <c r="DIH1239" s="75"/>
      <c r="DII1239" s="200"/>
      <c r="DIJ1239" s="255"/>
      <c r="DIK1239" s="201"/>
      <c r="DIL1239" s="201"/>
      <c r="DIM1239" s="202"/>
      <c r="DIN1239" s="203"/>
      <c r="DIO1239" s="203"/>
      <c r="DIP1239" s="75"/>
      <c r="DIQ1239" s="200"/>
      <c r="DIR1239" s="255"/>
      <c r="DIS1239" s="201"/>
      <c r="DIT1239" s="201"/>
      <c r="DIU1239" s="202"/>
      <c r="DIV1239" s="203"/>
      <c r="DIW1239" s="203"/>
      <c r="DIX1239" s="75"/>
      <c r="DIY1239" s="200"/>
      <c r="DIZ1239" s="255"/>
      <c r="DJA1239" s="201"/>
      <c r="DJB1239" s="201"/>
      <c r="DJC1239" s="202"/>
      <c r="DJD1239" s="203"/>
      <c r="DJE1239" s="203"/>
      <c r="DJF1239" s="75"/>
      <c r="DJG1239" s="200"/>
      <c r="DJH1239" s="255"/>
      <c r="DJI1239" s="201"/>
      <c r="DJJ1239" s="201"/>
      <c r="DJK1239" s="202"/>
      <c r="DJL1239" s="203"/>
      <c r="DJM1239" s="203"/>
      <c r="DJN1239" s="75"/>
      <c r="DJO1239" s="200"/>
      <c r="DJP1239" s="255"/>
      <c r="DJQ1239" s="201"/>
      <c r="DJR1239" s="201"/>
      <c r="DJS1239" s="202"/>
      <c r="DJT1239" s="203"/>
      <c r="DJU1239" s="203">
        <v>210</v>
      </c>
      <c r="DJV1239" s="75">
        <f t="shared" ref="DJV1239:DLJ1239" si="382">DJV1240+DJV1241</f>
        <v>448.774</v>
      </c>
      <c r="DJW1239" s="200" t="s">
        <v>28</v>
      </c>
      <c r="DJX1239" s="255" t="s">
        <v>25</v>
      </c>
      <c r="DJY1239" s="201">
        <v>7</v>
      </c>
      <c r="DJZ1239" s="201">
        <v>2</v>
      </c>
      <c r="DKA1239" s="202" t="s">
        <v>236</v>
      </c>
      <c r="DKB1239" s="203">
        <v>0</v>
      </c>
      <c r="DKC1239" s="203">
        <v>210</v>
      </c>
      <c r="DKD1239" s="75">
        <f t="shared" si="382"/>
        <v>448.774</v>
      </c>
      <c r="DKE1239" s="200" t="s">
        <v>28</v>
      </c>
      <c r="DKF1239" s="255" t="s">
        <v>25</v>
      </c>
      <c r="DKG1239" s="201">
        <v>7</v>
      </c>
      <c r="DKH1239" s="201">
        <v>2</v>
      </c>
      <c r="DKI1239" s="202" t="s">
        <v>236</v>
      </c>
      <c r="DKJ1239" s="203">
        <v>0</v>
      </c>
      <c r="DKK1239" s="203">
        <v>210</v>
      </c>
      <c r="DKL1239" s="75">
        <f t="shared" si="382"/>
        <v>448.774</v>
      </c>
      <c r="DKM1239" s="200" t="s">
        <v>28</v>
      </c>
      <c r="DKN1239" s="255" t="s">
        <v>25</v>
      </c>
      <c r="DKO1239" s="201">
        <v>7</v>
      </c>
      <c r="DKP1239" s="201">
        <v>2</v>
      </c>
      <c r="DKQ1239" s="202" t="s">
        <v>236</v>
      </c>
      <c r="DKR1239" s="203">
        <v>0</v>
      </c>
      <c r="DKS1239" s="203">
        <v>210</v>
      </c>
      <c r="DKT1239" s="75">
        <f t="shared" si="382"/>
        <v>448.774</v>
      </c>
      <c r="DKU1239" s="200" t="s">
        <v>28</v>
      </c>
      <c r="DKV1239" s="255" t="s">
        <v>25</v>
      </c>
      <c r="DKW1239" s="201">
        <v>7</v>
      </c>
      <c r="DKX1239" s="201">
        <v>2</v>
      </c>
      <c r="DKY1239" s="202" t="s">
        <v>236</v>
      </c>
      <c r="DKZ1239" s="203">
        <v>0</v>
      </c>
      <c r="DLA1239" s="203">
        <v>210</v>
      </c>
      <c r="DLB1239" s="75">
        <f t="shared" si="382"/>
        <v>448.774</v>
      </c>
      <c r="DLC1239" s="200" t="s">
        <v>28</v>
      </c>
      <c r="DLD1239" s="255" t="s">
        <v>25</v>
      </c>
      <c r="DLE1239" s="201">
        <v>7</v>
      </c>
      <c r="DLF1239" s="201">
        <v>2</v>
      </c>
      <c r="DLG1239" s="202" t="s">
        <v>236</v>
      </c>
      <c r="DLH1239" s="203">
        <v>0</v>
      </c>
      <c r="DLI1239" s="203">
        <v>210</v>
      </c>
      <c r="DLJ1239" s="75">
        <f t="shared" si="382"/>
        <v>448.774</v>
      </c>
      <c r="DLK1239" s="200" t="s">
        <v>28</v>
      </c>
      <c r="DLL1239" s="255" t="s">
        <v>25</v>
      </c>
      <c r="DLM1239" s="201">
        <v>7</v>
      </c>
      <c r="DLN1239" s="201">
        <v>2</v>
      </c>
      <c r="DLO1239" s="202" t="s">
        <v>236</v>
      </c>
      <c r="DLP1239" s="203">
        <v>0</v>
      </c>
      <c r="DLQ1239" s="203">
        <v>210</v>
      </c>
      <c r="DLR1239" s="75">
        <f t="shared" ref="DLR1239:DNV1239" si="383">DLR1240+DLR1241</f>
        <v>448.774</v>
      </c>
      <c r="DLS1239" s="200" t="s">
        <v>28</v>
      </c>
      <c r="DLT1239" s="255" t="s">
        <v>25</v>
      </c>
      <c r="DLU1239" s="201">
        <v>7</v>
      </c>
      <c r="DLV1239" s="201">
        <v>2</v>
      </c>
      <c r="DLW1239" s="202" t="s">
        <v>236</v>
      </c>
      <c r="DLX1239" s="203">
        <v>0</v>
      </c>
      <c r="DLY1239" s="203">
        <v>210</v>
      </c>
      <c r="DLZ1239" s="75">
        <f t="shared" si="383"/>
        <v>448.774</v>
      </c>
      <c r="DMA1239" s="200" t="s">
        <v>28</v>
      </c>
      <c r="DMB1239" s="255" t="s">
        <v>25</v>
      </c>
      <c r="DMC1239" s="201">
        <v>7</v>
      </c>
      <c r="DMD1239" s="201">
        <v>2</v>
      </c>
      <c r="DME1239" s="202" t="s">
        <v>236</v>
      </c>
      <c r="DMF1239" s="203">
        <v>0</v>
      </c>
      <c r="DMG1239" s="203">
        <v>210</v>
      </c>
      <c r="DMH1239" s="75">
        <f t="shared" si="383"/>
        <v>448.774</v>
      </c>
      <c r="DMI1239" s="200" t="s">
        <v>28</v>
      </c>
      <c r="DMJ1239" s="255" t="s">
        <v>25</v>
      </c>
      <c r="DMK1239" s="201">
        <v>7</v>
      </c>
      <c r="DML1239" s="201">
        <v>2</v>
      </c>
      <c r="DMM1239" s="202" t="s">
        <v>236</v>
      </c>
      <c r="DMN1239" s="203">
        <v>0</v>
      </c>
      <c r="DMO1239" s="203">
        <v>210</v>
      </c>
      <c r="DMP1239" s="75">
        <f t="shared" si="383"/>
        <v>448.774</v>
      </c>
      <c r="DMQ1239" s="200" t="s">
        <v>28</v>
      </c>
      <c r="DMR1239" s="255" t="s">
        <v>25</v>
      </c>
      <c r="DMS1239" s="201">
        <v>7</v>
      </c>
      <c r="DMT1239" s="201">
        <v>2</v>
      </c>
      <c r="DMU1239" s="202" t="s">
        <v>236</v>
      </c>
      <c r="DMV1239" s="203">
        <v>0</v>
      </c>
      <c r="DMW1239" s="203">
        <v>210</v>
      </c>
      <c r="DMX1239" s="75">
        <f t="shared" si="383"/>
        <v>448.774</v>
      </c>
      <c r="DMY1239" s="200" t="s">
        <v>28</v>
      </c>
      <c r="DMZ1239" s="255" t="s">
        <v>25</v>
      </c>
      <c r="DNA1239" s="201">
        <v>7</v>
      </c>
      <c r="DNB1239" s="201">
        <v>2</v>
      </c>
      <c r="DNC1239" s="202" t="s">
        <v>236</v>
      </c>
      <c r="DND1239" s="203">
        <v>0</v>
      </c>
      <c r="DNE1239" s="203">
        <v>210</v>
      </c>
      <c r="DNF1239" s="75">
        <f t="shared" si="383"/>
        <v>448.774</v>
      </c>
      <c r="DNG1239" s="200" t="s">
        <v>28</v>
      </c>
      <c r="DNH1239" s="255" t="s">
        <v>25</v>
      </c>
      <c r="DNI1239" s="201">
        <v>7</v>
      </c>
      <c r="DNJ1239" s="201">
        <v>2</v>
      </c>
      <c r="DNK1239" s="202" t="s">
        <v>236</v>
      </c>
      <c r="DNL1239" s="203">
        <v>0</v>
      </c>
      <c r="DNM1239" s="203">
        <v>210</v>
      </c>
      <c r="DNN1239" s="75">
        <f t="shared" si="383"/>
        <v>448.774</v>
      </c>
      <c r="DNO1239" s="200" t="s">
        <v>28</v>
      </c>
      <c r="DNP1239" s="255" t="s">
        <v>25</v>
      </c>
      <c r="DNQ1239" s="201">
        <v>7</v>
      </c>
      <c r="DNR1239" s="201">
        <v>2</v>
      </c>
      <c r="DNS1239" s="202" t="s">
        <v>236</v>
      </c>
      <c r="DNT1239" s="203">
        <v>0</v>
      </c>
      <c r="DNU1239" s="203">
        <v>210</v>
      </c>
      <c r="DNV1239" s="75">
        <f t="shared" si="383"/>
        <v>448.774</v>
      </c>
      <c r="DNW1239" s="200" t="s">
        <v>28</v>
      </c>
      <c r="DNX1239" s="255" t="s">
        <v>25</v>
      </c>
      <c r="DNY1239" s="201">
        <v>7</v>
      </c>
      <c r="DNZ1239" s="201">
        <v>2</v>
      </c>
      <c r="DOA1239" s="202" t="s">
        <v>236</v>
      </c>
      <c r="DOB1239" s="203">
        <v>0</v>
      </c>
      <c r="DOC1239" s="203">
        <v>210</v>
      </c>
      <c r="DOD1239" s="75">
        <f t="shared" ref="DOD1239:DQH1239" si="384">DOD1240+DOD1241</f>
        <v>448.774</v>
      </c>
      <c r="DOE1239" s="200" t="s">
        <v>28</v>
      </c>
      <c r="DOF1239" s="255" t="s">
        <v>25</v>
      </c>
      <c r="DOG1239" s="201">
        <v>7</v>
      </c>
      <c r="DOH1239" s="201">
        <v>2</v>
      </c>
      <c r="DOI1239" s="202" t="s">
        <v>236</v>
      </c>
      <c r="DOJ1239" s="203">
        <v>0</v>
      </c>
      <c r="DOK1239" s="203">
        <v>210</v>
      </c>
      <c r="DOL1239" s="75">
        <f t="shared" si="384"/>
        <v>448.774</v>
      </c>
      <c r="DOM1239" s="200" t="s">
        <v>28</v>
      </c>
      <c r="DON1239" s="255" t="s">
        <v>25</v>
      </c>
      <c r="DOO1239" s="201">
        <v>7</v>
      </c>
      <c r="DOP1239" s="201">
        <v>2</v>
      </c>
      <c r="DOQ1239" s="202" t="s">
        <v>236</v>
      </c>
      <c r="DOR1239" s="203">
        <v>0</v>
      </c>
      <c r="DOS1239" s="203">
        <v>210</v>
      </c>
      <c r="DOT1239" s="75">
        <f t="shared" si="384"/>
        <v>448.774</v>
      </c>
      <c r="DOU1239" s="200" t="s">
        <v>28</v>
      </c>
      <c r="DOV1239" s="255" t="s">
        <v>25</v>
      </c>
      <c r="DOW1239" s="201">
        <v>7</v>
      </c>
      <c r="DOX1239" s="201">
        <v>2</v>
      </c>
      <c r="DOY1239" s="202" t="s">
        <v>236</v>
      </c>
      <c r="DOZ1239" s="203">
        <v>0</v>
      </c>
      <c r="DPA1239" s="203">
        <v>210</v>
      </c>
      <c r="DPB1239" s="75">
        <f t="shared" si="384"/>
        <v>448.774</v>
      </c>
      <c r="DPC1239" s="200" t="s">
        <v>28</v>
      </c>
      <c r="DPD1239" s="255" t="s">
        <v>25</v>
      </c>
      <c r="DPE1239" s="201">
        <v>7</v>
      </c>
      <c r="DPF1239" s="201">
        <v>2</v>
      </c>
      <c r="DPG1239" s="202" t="s">
        <v>236</v>
      </c>
      <c r="DPH1239" s="203">
        <v>0</v>
      </c>
      <c r="DPI1239" s="203">
        <v>210</v>
      </c>
      <c r="DPJ1239" s="75">
        <f t="shared" si="384"/>
        <v>448.774</v>
      </c>
      <c r="DPK1239" s="200" t="s">
        <v>28</v>
      </c>
      <c r="DPL1239" s="255" t="s">
        <v>25</v>
      </c>
      <c r="DPM1239" s="201">
        <v>7</v>
      </c>
      <c r="DPN1239" s="201">
        <v>2</v>
      </c>
      <c r="DPO1239" s="202" t="s">
        <v>236</v>
      </c>
      <c r="DPP1239" s="203">
        <v>0</v>
      </c>
      <c r="DPQ1239" s="203">
        <v>210</v>
      </c>
      <c r="DPR1239" s="75">
        <f t="shared" si="384"/>
        <v>448.774</v>
      </c>
      <c r="DPS1239" s="200" t="s">
        <v>28</v>
      </c>
      <c r="DPT1239" s="255" t="s">
        <v>25</v>
      </c>
      <c r="DPU1239" s="201">
        <v>7</v>
      </c>
      <c r="DPV1239" s="201">
        <v>2</v>
      </c>
      <c r="DPW1239" s="202" t="s">
        <v>236</v>
      </c>
      <c r="DPX1239" s="203">
        <v>0</v>
      </c>
      <c r="DPY1239" s="203">
        <v>210</v>
      </c>
      <c r="DPZ1239" s="75">
        <f t="shared" si="384"/>
        <v>448.774</v>
      </c>
      <c r="DQA1239" s="200" t="s">
        <v>28</v>
      </c>
      <c r="DQB1239" s="255" t="s">
        <v>25</v>
      </c>
      <c r="DQC1239" s="201">
        <v>7</v>
      </c>
      <c r="DQD1239" s="201">
        <v>2</v>
      </c>
      <c r="DQE1239" s="202" t="s">
        <v>236</v>
      </c>
      <c r="DQF1239" s="203">
        <v>0</v>
      </c>
      <c r="DQG1239" s="203">
        <v>210</v>
      </c>
      <c r="DQH1239" s="75">
        <f t="shared" si="384"/>
        <v>448.774</v>
      </c>
      <c r="DQI1239" s="200" t="s">
        <v>28</v>
      </c>
      <c r="DQJ1239" s="255" t="s">
        <v>25</v>
      </c>
      <c r="DQK1239" s="201">
        <v>7</v>
      </c>
      <c r="DQL1239" s="201">
        <v>2</v>
      </c>
      <c r="DQM1239" s="202" t="s">
        <v>236</v>
      </c>
      <c r="DQN1239" s="203">
        <v>0</v>
      </c>
      <c r="DQO1239" s="203">
        <v>210</v>
      </c>
      <c r="DQP1239" s="75">
        <f t="shared" ref="DQP1239:DST1239" si="385">DQP1240+DQP1241</f>
        <v>448.774</v>
      </c>
      <c r="DQQ1239" s="200" t="s">
        <v>28</v>
      </c>
      <c r="DQR1239" s="255" t="s">
        <v>25</v>
      </c>
      <c r="DQS1239" s="201">
        <v>7</v>
      </c>
      <c r="DQT1239" s="201">
        <v>2</v>
      </c>
      <c r="DQU1239" s="202" t="s">
        <v>236</v>
      </c>
      <c r="DQV1239" s="203">
        <v>0</v>
      </c>
      <c r="DQW1239" s="203">
        <v>210</v>
      </c>
      <c r="DQX1239" s="75">
        <f t="shared" si="385"/>
        <v>448.774</v>
      </c>
      <c r="DQY1239" s="200" t="s">
        <v>28</v>
      </c>
      <c r="DQZ1239" s="255" t="s">
        <v>25</v>
      </c>
      <c r="DRA1239" s="201">
        <v>7</v>
      </c>
      <c r="DRB1239" s="201">
        <v>2</v>
      </c>
      <c r="DRC1239" s="202" t="s">
        <v>236</v>
      </c>
      <c r="DRD1239" s="203">
        <v>0</v>
      </c>
      <c r="DRE1239" s="203">
        <v>210</v>
      </c>
      <c r="DRF1239" s="75">
        <f t="shared" si="385"/>
        <v>448.774</v>
      </c>
      <c r="DRG1239" s="200" t="s">
        <v>28</v>
      </c>
      <c r="DRH1239" s="255" t="s">
        <v>25</v>
      </c>
      <c r="DRI1239" s="201">
        <v>7</v>
      </c>
      <c r="DRJ1239" s="201">
        <v>2</v>
      </c>
      <c r="DRK1239" s="202" t="s">
        <v>236</v>
      </c>
      <c r="DRL1239" s="203">
        <v>0</v>
      </c>
      <c r="DRM1239" s="203">
        <v>210</v>
      </c>
      <c r="DRN1239" s="75">
        <f t="shared" si="385"/>
        <v>448.774</v>
      </c>
      <c r="DRO1239" s="200" t="s">
        <v>28</v>
      </c>
      <c r="DRP1239" s="255" t="s">
        <v>25</v>
      </c>
      <c r="DRQ1239" s="201">
        <v>7</v>
      </c>
      <c r="DRR1239" s="201">
        <v>2</v>
      </c>
      <c r="DRS1239" s="202" t="s">
        <v>236</v>
      </c>
      <c r="DRT1239" s="203">
        <v>0</v>
      </c>
      <c r="DRU1239" s="203">
        <v>210</v>
      </c>
      <c r="DRV1239" s="75">
        <f t="shared" si="385"/>
        <v>448.774</v>
      </c>
      <c r="DRW1239" s="200" t="s">
        <v>28</v>
      </c>
      <c r="DRX1239" s="255" t="s">
        <v>25</v>
      </c>
      <c r="DRY1239" s="201">
        <v>7</v>
      </c>
      <c r="DRZ1239" s="201">
        <v>2</v>
      </c>
      <c r="DSA1239" s="202" t="s">
        <v>236</v>
      </c>
      <c r="DSB1239" s="203">
        <v>0</v>
      </c>
      <c r="DSC1239" s="203">
        <v>210</v>
      </c>
      <c r="DSD1239" s="75">
        <f t="shared" si="385"/>
        <v>448.774</v>
      </c>
      <c r="DSE1239" s="200" t="s">
        <v>28</v>
      </c>
      <c r="DSF1239" s="255" t="s">
        <v>25</v>
      </c>
      <c r="DSG1239" s="201">
        <v>7</v>
      </c>
      <c r="DSH1239" s="201">
        <v>2</v>
      </c>
      <c r="DSI1239" s="202" t="s">
        <v>236</v>
      </c>
      <c r="DSJ1239" s="203">
        <v>0</v>
      </c>
      <c r="DSK1239" s="203">
        <v>210</v>
      </c>
      <c r="DSL1239" s="75">
        <f t="shared" si="385"/>
        <v>448.774</v>
      </c>
      <c r="DSM1239" s="200" t="s">
        <v>28</v>
      </c>
      <c r="DSN1239" s="255" t="s">
        <v>25</v>
      </c>
      <c r="DSO1239" s="201">
        <v>7</v>
      </c>
      <c r="DSP1239" s="201">
        <v>2</v>
      </c>
      <c r="DSQ1239" s="202" t="s">
        <v>236</v>
      </c>
      <c r="DSR1239" s="203">
        <v>0</v>
      </c>
      <c r="DSS1239" s="203">
        <v>210</v>
      </c>
      <c r="DST1239" s="75">
        <f t="shared" si="385"/>
        <v>448.774</v>
      </c>
      <c r="DSU1239" s="200" t="s">
        <v>28</v>
      </c>
      <c r="DSV1239" s="255" t="s">
        <v>25</v>
      </c>
      <c r="DSW1239" s="201">
        <v>7</v>
      </c>
      <c r="DSX1239" s="201">
        <v>2</v>
      </c>
      <c r="DSY1239" s="202" t="s">
        <v>236</v>
      </c>
      <c r="DSZ1239" s="203">
        <v>0</v>
      </c>
      <c r="DTA1239" s="203">
        <v>210</v>
      </c>
      <c r="DTB1239" s="75">
        <f t="shared" ref="DTB1239:DVF1239" si="386">DTB1240+DTB1241</f>
        <v>448.774</v>
      </c>
      <c r="DTC1239" s="200" t="s">
        <v>28</v>
      </c>
      <c r="DTD1239" s="255" t="s">
        <v>25</v>
      </c>
      <c r="DTE1239" s="201">
        <v>7</v>
      </c>
      <c r="DTF1239" s="201">
        <v>2</v>
      </c>
      <c r="DTG1239" s="202" t="s">
        <v>236</v>
      </c>
      <c r="DTH1239" s="203">
        <v>0</v>
      </c>
      <c r="DTI1239" s="203">
        <v>210</v>
      </c>
      <c r="DTJ1239" s="75">
        <f t="shared" si="386"/>
        <v>448.774</v>
      </c>
      <c r="DTK1239" s="200" t="s">
        <v>28</v>
      </c>
      <c r="DTL1239" s="255" t="s">
        <v>25</v>
      </c>
      <c r="DTM1239" s="201">
        <v>7</v>
      </c>
      <c r="DTN1239" s="201">
        <v>2</v>
      </c>
      <c r="DTO1239" s="202" t="s">
        <v>236</v>
      </c>
      <c r="DTP1239" s="203">
        <v>0</v>
      </c>
      <c r="DTQ1239" s="203">
        <v>210</v>
      </c>
      <c r="DTR1239" s="75">
        <f t="shared" si="386"/>
        <v>448.774</v>
      </c>
      <c r="DTS1239" s="200" t="s">
        <v>28</v>
      </c>
      <c r="DTT1239" s="255" t="s">
        <v>25</v>
      </c>
      <c r="DTU1239" s="201">
        <v>7</v>
      </c>
      <c r="DTV1239" s="201">
        <v>2</v>
      </c>
      <c r="DTW1239" s="202" t="s">
        <v>236</v>
      </c>
      <c r="DTX1239" s="203">
        <v>0</v>
      </c>
      <c r="DTY1239" s="203">
        <v>210</v>
      </c>
      <c r="DTZ1239" s="75">
        <f t="shared" si="386"/>
        <v>448.774</v>
      </c>
      <c r="DUA1239" s="200" t="s">
        <v>28</v>
      </c>
      <c r="DUB1239" s="255" t="s">
        <v>25</v>
      </c>
      <c r="DUC1239" s="201">
        <v>7</v>
      </c>
      <c r="DUD1239" s="201">
        <v>2</v>
      </c>
      <c r="DUE1239" s="202" t="s">
        <v>236</v>
      </c>
      <c r="DUF1239" s="203">
        <v>0</v>
      </c>
      <c r="DUG1239" s="203">
        <v>210</v>
      </c>
      <c r="DUH1239" s="75">
        <f t="shared" si="386"/>
        <v>448.774</v>
      </c>
      <c r="DUI1239" s="200" t="s">
        <v>28</v>
      </c>
      <c r="DUJ1239" s="255" t="s">
        <v>25</v>
      </c>
      <c r="DUK1239" s="201">
        <v>7</v>
      </c>
      <c r="DUL1239" s="201">
        <v>2</v>
      </c>
      <c r="DUM1239" s="202" t="s">
        <v>236</v>
      </c>
      <c r="DUN1239" s="203">
        <v>0</v>
      </c>
      <c r="DUO1239" s="203">
        <v>210</v>
      </c>
      <c r="DUP1239" s="75">
        <f t="shared" si="386"/>
        <v>448.774</v>
      </c>
      <c r="DUQ1239" s="200" t="s">
        <v>28</v>
      </c>
      <c r="DUR1239" s="255" t="s">
        <v>25</v>
      </c>
      <c r="DUS1239" s="201">
        <v>7</v>
      </c>
      <c r="DUT1239" s="201">
        <v>2</v>
      </c>
      <c r="DUU1239" s="202" t="s">
        <v>236</v>
      </c>
      <c r="DUV1239" s="203">
        <v>0</v>
      </c>
      <c r="DUW1239" s="203">
        <v>210</v>
      </c>
      <c r="DUX1239" s="75">
        <f t="shared" si="386"/>
        <v>448.774</v>
      </c>
      <c r="DUY1239" s="200" t="s">
        <v>28</v>
      </c>
      <c r="DUZ1239" s="255" t="s">
        <v>25</v>
      </c>
      <c r="DVA1239" s="201">
        <v>7</v>
      </c>
      <c r="DVB1239" s="201">
        <v>2</v>
      </c>
      <c r="DVC1239" s="202" t="s">
        <v>236</v>
      </c>
      <c r="DVD1239" s="203">
        <v>0</v>
      </c>
      <c r="DVE1239" s="203">
        <v>210</v>
      </c>
      <c r="DVF1239" s="75">
        <f t="shared" si="386"/>
        <v>448.774</v>
      </c>
      <c r="DVG1239" s="200" t="s">
        <v>28</v>
      </c>
      <c r="DVH1239" s="255" t="s">
        <v>25</v>
      </c>
      <c r="DVI1239" s="201">
        <v>7</v>
      </c>
      <c r="DVJ1239" s="201">
        <v>2</v>
      </c>
      <c r="DVK1239" s="202" t="s">
        <v>236</v>
      </c>
      <c r="DVL1239" s="203">
        <v>0</v>
      </c>
      <c r="DVM1239" s="203">
        <v>210</v>
      </c>
      <c r="DVN1239" s="75">
        <f t="shared" ref="DVN1239:DXR1239" si="387">DVN1240+DVN1241</f>
        <v>448.774</v>
      </c>
      <c r="DVO1239" s="200" t="s">
        <v>28</v>
      </c>
      <c r="DVP1239" s="255" t="s">
        <v>25</v>
      </c>
      <c r="DVQ1239" s="201">
        <v>7</v>
      </c>
      <c r="DVR1239" s="201">
        <v>2</v>
      </c>
      <c r="DVS1239" s="202" t="s">
        <v>236</v>
      </c>
      <c r="DVT1239" s="203">
        <v>0</v>
      </c>
      <c r="DVU1239" s="203">
        <v>210</v>
      </c>
      <c r="DVV1239" s="75">
        <f t="shared" si="387"/>
        <v>448.774</v>
      </c>
      <c r="DVW1239" s="200" t="s">
        <v>28</v>
      </c>
      <c r="DVX1239" s="255" t="s">
        <v>25</v>
      </c>
      <c r="DVY1239" s="201">
        <v>7</v>
      </c>
      <c r="DVZ1239" s="201">
        <v>2</v>
      </c>
      <c r="DWA1239" s="202" t="s">
        <v>236</v>
      </c>
      <c r="DWB1239" s="203">
        <v>0</v>
      </c>
      <c r="DWC1239" s="203">
        <v>210</v>
      </c>
      <c r="DWD1239" s="75">
        <f t="shared" si="387"/>
        <v>448.774</v>
      </c>
      <c r="DWE1239" s="200" t="s">
        <v>28</v>
      </c>
      <c r="DWF1239" s="255" t="s">
        <v>25</v>
      </c>
      <c r="DWG1239" s="201">
        <v>7</v>
      </c>
      <c r="DWH1239" s="201">
        <v>2</v>
      </c>
      <c r="DWI1239" s="202" t="s">
        <v>236</v>
      </c>
      <c r="DWJ1239" s="203">
        <v>0</v>
      </c>
      <c r="DWK1239" s="203">
        <v>210</v>
      </c>
      <c r="DWL1239" s="75">
        <f t="shared" si="387"/>
        <v>448.774</v>
      </c>
      <c r="DWM1239" s="200" t="s">
        <v>28</v>
      </c>
      <c r="DWN1239" s="255" t="s">
        <v>25</v>
      </c>
      <c r="DWO1239" s="201">
        <v>7</v>
      </c>
      <c r="DWP1239" s="201">
        <v>2</v>
      </c>
      <c r="DWQ1239" s="202" t="s">
        <v>236</v>
      </c>
      <c r="DWR1239" s="203">
        <v>0</v>
      </c>
      <c r="DWS1239" s="203">
        <v>210</v>
      </c>
      <c r="DWT1239" s="75">
        <f t="shared" si="387"/>
        <v>448.774</v>
      </c>
      <c r="DWU1239" s="200" t="s">
        <v>28</v>
      </c>
      <c r="DWV1239" s="255" t="s">
        <v>25</v>
      </c>
      <c r="DWW1239" s="201">
        <v>7</v>
      </c>
      <c r="DWX1239" s="201">
        <v>2</v>
      </c>
      <c r="DWY1239" s="202" t="s">
        <v>236</v>
      </c>
      <c r="DWZ1239" s="203">
        <v>0</v>
      </c>
      <c r="DXA1239" s="203">
        <v>210</v>
      </c>
      <c r="DXB1239" s="75">
        <f t="shared" si="387"/>
        <v>448.774</v>
      </c>
      <c r="DXC1239" s="200" t="s">
        <v>28</v>
      </c>
      <c r="DXD1239" s="255" t="s">
        <v>25</v>
      </c>
      <c r="DXE1239" s="201">
        <v>7</v>
      </c>
      <c r="DXF1239" s="201">
        <v>2</v>
      </c>
      <c r="DXG1239" s="202" t="s">
        <v>236</v>
      </c>
      <c r="DXH1239" s="203">
        <v>0</v>
      </c>
      <c r="DXI1239" s="203">
        <v>210</v>
      </c>
      <c r="DXJ1239" s="75">
        <f t="shared" si="387"/>
        <v>448.774</v>
      </c>
      <c r="DXK1239" s="200" t="s">
        <v>28</v>
      </c>
      <c r="DXL1239" s="255" t="s">
        <v>25</v>
      </c>
      <c r="DXM1239" s="201">
        <v>7</v>
      </c>
      <c r="DXN1239" s="201">
        <v>2</v>
      </c>
      <c r="DXO1239" s="202" t="s">
        <v>236</v>
      </c>
      <c r="DXP1239" s="203">
        <v>0</v>
      </c>
      <c r="DXQ1239" s="203">
        <v>210</v>
      </c>
      <c r="DXR1239" s="75">
        <f t="shared" si="387"/>
        <v>448.774</v>
      </c>
      <c r="DXS1239" s="200" t="s">
        <v>28</v>
      </c>
      <c r="DXT1239" s="255" t="s">
        <v>25</v>
      </c>
      <c r="DXU1239" s="201">
        <v>7</v>
      </c>
      <c r="DXV1239" s="201">
        <v>2</v>
      </c>
      <c r="DXW1239" s="202" t="s">
        <v>236</v>
      </c>
      <c r="DXX1239" s="203">
        <v>0</v>
      </c>
      <c r="DXY1239" s="203">
        <v>210</v>
      </c>
      <c r="DXZ1239" s="75">
        <f t="shared" ref="DXZ1239:EAD1239" si="388">DXZ1240+DXZ1241</f>
        <v>448.774</v>
      </c>
      <c r="DYA1239" s="200" t="s">
        <v>28</v>
      </c>
      <c r="DYB1239" s="255" t="s">
        <v>25</v>
      </c>
      <c r="DYC1239" s="201">
        <v>7</v>
      </c>
      <c r="DYD1239" s="201">
        <v>2</v>
      </c>
      <c r="DYE1239" s="202" t="s">
        <v>236</v>
      </c>
      <c r="DYF1239" s="203">
        <v>0</v>
      </c>
      <c r="DYG1239" s="203">
        <v>210</v>
      </c>
      <c r="DYH1239" s="75">
        <f t="shared" si="388"/>
        <v>448.774</v>
      </c>
      <c r="DYI1239" s="200" t="s">
        <v>28</v>
      </c>
      <c r="DYJ1239" s="255" t="s">
        <v>25</v>
      </c>
      <c r="DYK1239" s="201">
        <v>7</v>
      </c>
      <c r="DYL1239" s="201">
        <v>2</v>
      </c>
      <c r="DYM1239" s="202" t="s">
        <v>236</v>
      </c>
      <c r="DYN1239" s="203">
        <v>0</v>
      </c>
      <c r="DYO1239" s="203">
        <v>210</v>
      </c>
      <c r="DYP1239" s="75">
        <f t="shared" si="388"/>
        <v>448.774</v>
      </c>
      <c r="DYQ1239" s="200" t="s">
        <v>28</v>
      </c>
      <c r="DYR1239" s="255" t="s">
        <v>25</v>
      </c>
      <c r="DYS1239" s="201">
        <v>7</v>
      </c>
      <c r="DYT1239" s="201">
        <v>2</v>
      </c>
      <c r="DYU1239" s="202" t="s">
        <v>236</v>
      </c>
      <c r="DYV1239" s="203">
        <v>0</v>
      </c>
      <c r="DYW1239" s="203">
        <v>210</v>
      </c>
      <c r="DYX1239" s="75">
        <f t="shared" si="388"/>
        <v>448.774</v>
      </c>
      <c r="DYY1239" s="200" t="s">
        <v>28</v>
      </c>
      <c r="DYZ1239" s="255" t="s">
        <v>25</v>
      </c>
      <c r="DZA1239" s="201">
        <v>7</v>
      </c>
      <c r="DZB1239" s="201">
        <v>2</v>
      </c>
      <c r="DZC1239" s="202" t="s">
        <v>236</v>
      </c>
      <c r="DZD1239" s="203">
        <v>0</v>
      </c>
      <c r="DZE1239" s="203">
        <v>210</v>
      </c>
      <c r="DZF1239" s="75">
        <f t="shared" si="388"/>
        <v>448.774</v>
      </c>
      <c r="DZG1239" s="200" t="s">
        <v>28</v>
      </c>
      <c r="DZH1239" s="255" t="s">
        <v>25</v>
      </c>
      <c r="DZI1239" s="201">
        <v>7</v>
      </c>
      <c r="DZJ1239" s="201">
        <v>2</v>
      </c>
      <c r="DZK1239" s="202" t="s">
        <v>236</v>
      </c>
      <c r="DZL1239" s="203">
        <v>0</v>
      </c>
      <c r="DZM1239" s="203">
        <v>210</v>
      </c>
      <c r="DZN1239" s="75">
        <f t="shared" si="388"/>
        <v>448.774</v>
      </c>
      <c r="DZO1239" s="200" t="s">
        <v>28</v>
      </c>
      <c r="DZP1239" s="255" t="s">
        <v>25</v>
      </c>
      <c r="DZQ1239" s="201">
        <v>7</v>
      </c>
      <c r="DZR1239" s="201">
        <v>2</v>
      </c>
      <c r="DZS1239" s="202" t="s">
        <v>236</v>
      </c>
      <c r="DZT1239" s="203">
        <v>0</v>
      </c>
      <c r="DZU1239" s="203">
        <v>210</v>
      </c>
      <c r="DZV1239" s="75">
        <f t="shared" si="388"/>
        <v>448.774</v>
      </c>
      <c r="DZW1239" s="200" t="s">
        <v>28</v>
      </c>
      <c r="DZX1239" s="255" t="s">
        <v>25</v>
      </c>
      <c r="DZY1239" s="201">
        <v>7</v>
      </c>
      <c r="DZZ1239" s="201">
        <v>2</v>
      </c>
      <c r="EAA1239" s="202" t="s">
        <v>236</v>
      </c>
      <c r="EAB1239" s="203">
        <v>0</v>
      </c>
      <c r="EAC1239" s="203">
        <v>210</v>
      </c>
      <c r="EAD1239" s="75">
        <f t="shared" si="388"/>
        <v>448.774</v>
      </c>
      <c r="EAE1239" s="200" t="s">
        <v>28</v>
      </c>
      <c r="EAF1239" s="255" t="s">
        <v>25</v>
      </c>
      <c r="EAG1239" s="201">
        <v>7</v>
      </c>
      <c r="EAH1239" s="201">
        <v>2</v>
      </c>
      <c r="EAI1239" s="202" t="s">
        <v>236</v>
      </c>
      <c r="EAJ1239" s="203">
        <v>0</v>
      </c>
      <c r="EAK1239" s="203">
        <v>210</v>
      </c>
      <c r="EAL1239" s="75">
        <f t="shared" ref="EAL1239:ECP1239" si="389">EAL1240+EAL1241</f>
        <v>448.774</v>
      </c>
      <c r="EAM1239" s="200" t="s">
        <v>28</v>
      </c>
      <c r="EAN1239" s="255" t="s">
        <v>25</v>
      </c>
      <c r="EAO1239" s="201">
        <v>7</v>
      </c>
      <c r="EAP1239" s="201">
        <v>2</v>
      </c>
      <c r="EAQ1239" s="202" t="s">
        <v>236</v>
      </c>
      <c r="EAR1239" s="203">
        <v>0</v>
      </c>
      <c r="EAS1239" s="203">
        <v>210</v>
      </c>
      <c r="EAT1239" s="75">
        <f t="shared" si="389"/>
        <v>448.774</v>
      </c>
      <c r="EAU1239" s="200" t="s">
        <v>28</v>
      </c>
      <c r="EAV1239" s="255" t="s">
        <v>25</v>
      </c>
      <c r="EAW1239" s="201">
        <v>7</v>
      </c>
      <c r="EAX1239" s="201">
        <v>2</v>
      </c>
      <c r="EAY1239" s="202" t="s">
        <v>236</v>
      </c>
      <c r="EAZ1239" s="203">
        <v>0</v>
      </c>
      <c r="EBA1239" s="203">
        <v>210</v>
      </c>
      <c r="EBB1239" s="75">
        <f t="shared" si="389"/>
        <v>448.774</v>
      </c>
      <c r="EBC1239" s="200" t="s">
        <v>28</v>
      </c>
      <c r="EBD1239" s="255" t="s">
        <v>25</v>
      </c>
      <c r="EBE1239" s="201">
        <v>7</v>
      </c>
      <c r="EBF1239" s="201">
        <v>2</v>
      </c>
      <c r="EBG1239" s="202" t="s">
        <v>236</v>
      </c>
      <c r="EBH1239" s="203">
        <v>0</v>
      </c>
      <c r="EBI1239" s="203">
        <v>210</v>
      </c>
      <c r="EBJ1239" s="75">
        <f t="shared" si="389"/>
        <v>448.774</v>
      </c>
      <c r="EBK1239" s="200" t="s">
        <v>28</v>
      </c>
      <c r="EBL1239" s="255" t="s">
        <v>25</v>
      </c>
      <c r="EBM1239" s="201">
        <v>7</v>
      </c>
      <c r="EBN1239" s="201">
        <v>2</v>
      </c>
      <c r="EBO1239" s="202" t="s">
        <v>236</v>
      </c>
      <c r="EBP1239" s="203">
        <v>0</v>
      </c>
      <c r="EBQ1239" s="203">
        <v>210</v>
      </c>
      <c r="EBR1239" s="75">
        <f t="shared" si="389"/>
        <v>448.774</v>
      </c>
      <c r="EBS1239" s="200" t="s">
        <v>28</v>
      </c>
      <c r="EBT1239" s="255" t="s">
        <v>25</v>
      </c>
      <c r="EBU1239" s="201">
        <v>7</v>
      </c>
      <c r="EBV1239" s="201">
        <v>2</v>
      </c>
      <c r="EBW1239" s="202" t="s">
        <v>236</v>
      </c>
      <c r="EBX1239" s="203">
        <v>0</v>
      </c>
      <c r="EBY1239" s="203">
        <v>210</v>
      </c>
      <c r="EBZ1239" s="75">
        <f t="shared" si="389"/>
        <v>448.774</v>
      </c>
      <c r="ECA1239" s="200" t="s">
        <v>28</v>
      </c>
      <c r="ECB1239" s="255" t="s">
        <v>25</v>
      </c>
      <c r="ECC1239" s="201">
        <v>7</v>
      </c>
      <c r="ECD1239" s="201">
        <v>2</v>
      </c>
      <c r="ECE1239" s="202" t="s">
        <v>236</v>
      </c>
      <c r="ECF1239" s="203">
        <v>0</v>
      </c>
      <c r="ECG1239" s="203">
        <v>210</v>
      </c>
      <c r="ECH1239" s="75">
        <f t="shared" si="389"/>
        <v>448.774</v>
      </c>
      <c r="ECI1239" s="200" t="s">
        <v>28</v>
      </c>
      <c r="ECJ1239" s="255" t="s">
        <v>25</v>
      </c>
      <c r="ECK1239" s="201">
        <v>7</v>
      </c>
      <c r="ECL1239" s="201">
        <v>2</v>
      </c>
      <c r="ECM1239" s="202" t="s">
        <v>236</v>
      </c>
      <c r="ECN1239" s="203">
        <v>0</v>
      </c>
      <c r="ECO1239" s="203">
        <v>210</v>
      </c>
      <c r="ECP1239" s="75">
        <f t="shared" si="389"/>
        <v>448.774</v>
      </c>
      <c r="ECQ1239" s="200" t="s">
        <v>28</v>
      </c>
      <c r="ECR1239" s="255" t="s">
        <v>25</v>
      </c>
      <c r="ECS1239" s="201">
        <v>7</v>
      </c>
      <c r="ECT1239" s="201">
        <v>2</v>
      </c>
      <c r="ECU1239" s="202" t="s">
        <v>236</v>
      </c>
      <c r="ECV1239" s="203">
        <v>0</v>
      </c>
      <c r="ECW1239" s="203">
        <v>210</v>
      </c>
      <c r="ECX1239" s="75">
        <f t="shared" ref="ECX1239:EFB1239" si="390">ECX1240+ECX1241</f>
        <v>448.774</v>
      </c>
      <c r="ECY1239" s="200" t="s">
        <v>28</v>
      </c>
      <c r="ECZ1239" s="255" t="s">
        <v>25</v>
      </c>
      <c r="EDA1239" s="201">
        <v>7</v>
      </c>
      <c r="EDB1239" s="201">
        <v>2</v>
      </c>
      <c r="EDC1239" s="202" t="s">
        <v>236</v>
      </c>
      <c r="EDD1239" s="203">
        <v>0</v>
      </c>
      <c r="EDE1239" s="203">
        <v>210</v>
      </c>
      <c r="EDF1239" s="75">
        <f t="shared" si="390"/>
        <v>448.774</v>
      </c>
      <c r="EDG1239" s="200" t="s">
        <v>28</v>
      </c>
      <c r="EDH1239" s="255" t="s">
        <v>25</v>
      </c>
      <c r="EDI1239" s="201">
        <v>7</v>
      </c>
      <c r="EDJ1239" s="201">
        <v>2</v>
      </c>
      <c r="EDK1239" s="202" t="s">
        <v>236</v>
      </c>
      <c r="EDL1239" s="203">
        <v>0</v>
      </c>
      <c r="EDM1239" s="203">
        <v>210</v>
      </c>
      <c r="EDN1239" s="75">
        <f t="shared" si="390"/>
        <v>448.774</v>
      </c>
      <c r="EDO1239" s="200" t="s">
        <v>28</v>
      </c>
      <c r="EDP1239" s="255" t="s">
        <v>25</v>
      </c>
      <c r="EDQ1239" s="201">
        <v>7</v>
      </c>
      <c r="EDR1239" s="201">
        <v>2</v>
      </c>
      <c r="EDS1239" s="202" t="s">
        <v>236</v>
      </c>
      <c r="EDT1239" s="203">
        <v>0</v>
      </c>
      <c r="EDU1239" s="203">
        <v>210</v>
      </c>
      <c r="EDV1239" s="75">
        <f t="shared" si="390"/>
        <v>448.774</v>
      </c>
      <c r="EDW1239" s="200" t="s">
        <v>28</v>
      </c>
      <c r="EDX1239" s="255" t="s">
        <v>25</v>
      </c>
      <c r="EDY1239" s="201">
        <v>7</v>
      </c>
      <c r="EDZ1239" s="201">
        <v>2</v>
      </c>
      <c r="EEA1239" s="202" t="s">
        <v>236</v>
      </c>
      <c r="EEB1239" s="203">
        <v>0</v>
      </c>
      <c r="EEC1239" s="203">
        <v>210</v>
      </c>
      <c r="EED1239" s="75">
        <f t="shared" si="390"/>
        <v>448.774</v>
      </c>
      <c r="EEE1239" s="200" t="s">
        <v>28</v>
      </c>
      <c r="EEF1239" s="255" t="s">
        <v>25</v>
      </c>
      <c r="EEG1239" s="201">
        <v>7</v>
      </c>
      <c r="EEH1239" s="201">
        <v>2</v>
      </c>
      <c r="EEI1239" s="202" t="s">
        <v>236</v>
      </c>
      <c r="EEJ1239" s="203">
        <v>0</v>
      </c>
      <c r="EEK1239" s="203">
        <v>210</v>
      </c>
      <c r="EEL1239" s="75">
        <f t="shared" si="390"/>
        <v>448.774</v>
      </c>
      <c r="EEM1239" s="200" t="s">
        <v>28</v>
      </c>
      <c r="EEN1239" s="255" t="s">
        <v>25</v>
      </c>
      <c r="EEO1239" s="201">
        <v>7</v>
      </c>
      <c r="EEP1239" s="201">
        <v>2</v>
      </c>
      <c r="EEQ1239" s="202" t="s">
        <v>236</v>
      </c>
      <c r="EER1239" s="203">
        <v>0</v>
      </c>
      <c r="EES1239" s="203">
        <v>210</v>
      </c>
      <c r="EET1239" s="75">
        <f t="shared" si="390"/>
        <v>448.774</v>
      </c>
      <c r="EEU1239" s="200" t="s">
        <v>28</v>
      </c>
      <c r="EEV1239" s="255" t="s">
        <v>25</v>
      </c>
      <c r="EEW1239" s="201">
        <v>7</v>
      </c>
      <c r="EEX1239" s="201">
        <v>2</v>
      </c>
      <c r="EEY1239" s="202" t="s">
        <v>236</v>
      </c>
      <c r="EEZ1239" s="203">
        <v>0</v>
      </c>
      <c r="EFA1239" s="203">
        <v>210</v>
      </c>
      <c r="EFB1239" s="75">
        <f t="shared" si="390"/>
        <v>448.774</v>
      </c>
      <c r="EFC1239" s="200" t="s">
        <v>28</v>
      </c>
      <c r="EFD1239" s="255" t="s">
        <v>25</v>
      </c>
      <c r="EFE1239" s="201">
        <v>7</v>
      </c>
      <c r="EFF1239" s="201">
        <v>2</v>
      </c>
      <c r="EFG1239" s="202" t="s">
        <v>236</v>
      </c>
      <c r="EFH1239" s="203">
        <v>0</v>
      </c>
      <c r="EFI1239" s="203">
        <v>210</v>
      </c>
      <c r="EFJ1239" s="75">
        <f t="shared" ref="EFJ1239:EHN1239" si="391">EFJ1240+EFJ1241</f>
        <v>448.774</v>
      </c>
      <c r="EFK1239" s="200" t="s">
        <v>28</v>
      </c>
      <c r="EFL1239" s="255" t="s">
        <v>25</v>
      </c>
      <c r="EFM1239" s="201">
        <v>7</v>
      </c>
      <c r="EFN1239" s="201">
        <v>2</v>
      </c>
      <c r="EFO1239" s="202" t="s">
        <v>236</v>
      </c>
      <c r="EFP1239" s="203">
        <v>0</v>
      </c>
      <c r="EFQ1239" s="203">
        <v>210</v>
      </c>
      <c r="EFR1239" s="75">
        <f t="shared" si="391"/>
        <v>448.774</v>
      </c>
      <c r="EFS1239" s="200" t="s">
        <v>28</v>
      </c>
      <c r="EFT1239" s="255" t="s">
        <v>25</v>
      </c>
      <c r="EFU1239" s="201">
        <v>7</v>
      </c>
      <c r="EFV1239" s="201">
        <v>2</v>
      </c>
      <c r="EFW1239" s="202" t="s">
        <v>236</v>
      </c>
      <c r="EFX1239" s="203">
        <v>0</v>
      </c>
      <c r="EFY1239" s="203">
        <v>210</v>
      </c>
      <c r="EFZ1239" s="75">
        <f t="shared" si="391"/>
        <v>448.774</v>
      </c>
      <c r="EGA1239" s="200" t="s">
        <v>28</v>
      </c>
      <c r="EGB1239" s="255" t="s">
        <v>25</v>
      </c>
      <c r="EGC1239" s="201">
        <v>7</v>
      </c>
      <c r="EGD1239" s="201">
        <v>2</v>
      </c>
      <c r="EGE1239" s="202" t="s">
        <v>236</v>
      </c>
      <c r="EGF1239" s="203">
        <v>0</v>
      </c>
      <c r="EGG1239" s="203">
        <v>210</v>
      </c>
      <c r="EGH1239" s="75">
        <f t="shared" si="391"/>
        <v>448.774</v>
      </c>
      <c r="EGI1239" s="200" t="s">
        <v>28</v>
      </c>
      <c r="EGJ1239" s="255" t="s">
        <v>25</v>
      </c>
      <c r="EGK1239" s="201">
        <v>7</v>
      </c>
      <c r="EGL1239" s="201">
        <v>2</v>
      </c>
      <c r="EGM1239" s="202" t="s">
        <v>236</v>
      </c>
      <c r="EGN1239" s="203">
        <v>0</v>
      </c>
      <c r="EGO1239" s="203">
        <v>210</v>
      </c>
      <c r="EGP1239" s="75">
        <f t="shared" si="391"/>
        <v>448.774</v>
      </c>
      <c r="EGQ1239" s="200" t="s">
        <v>28</v>
      </c>
      <c r="EGR1239" s="255" t="s">
        <v>25</v>
      </c>
      <c r="EGS1239" s="201">
        <v>7</v>
      </c>
      <c r="EGT1239" s="201">
        <v>2</v>
      </c>
      <c r="EGU1239" s="202" t="s">
        <v>236</v>
      </c>
      <c r="EGV1239" s="203">
        <v>0</v>
      </c>
      <c r="EGW1239" s="203">
        <v>210</v>
      </c>
      <c r="EGX1239" s="75">
        <f t="shared" si="391"/>
        <v>448.774</v>
      </c>
      <c r="EGY1239" s="200" t="s">
        <v>28</v>
      </c>
      <c r="EGZ1239" s="255" t="s">
        <v>25</v>
      </c>
      <c r="EHA1239" s="201">
        <v>7</v>
      </c>
      <c r="EHB1239" s="201">
        <v>2</v>
      </c>
      <c r="EHC1239" s="202" t="s">
        <v>236</v>
      </c>
      <c r="EHD1239" s="203">
        <v>0</v>
      </c>
      <c r="EHE1239" s="203">
        <v>210</v>
      </c>
      <c r="EHF1239" s="75">
        <f t="shared" si="391"/>
        <v>448.774</v>
      </c>
      <c r="EHG1239" s="200" t="s">
        <v>28</v>
      </c>
      <c r="EHH1239" s="255" t="s">
        <v>25</v>
      </c>
      <c r="EHI1239" s="201">
        <v>7</v>
      </c>
      <c r="EHJ1239" s="201">
        <v>2</v>
      </c>
      <c r="EHK1239" s="202" t="s">
        <v>236</v>
      </c>
      <c r="EHL1239" s="203">
        <v>0</v>
      </c>
      <c r="EHM1239" s="203">
        <v>210</v>
      </c>
      <c r="EHN1239" s="75">
        <f t="shared" si="391"/>
        <v>448.774</v>
      </c>
      <c r="EHO1239" s="200" t="s">
        <v>28</v>
      </c>
      <c r="EHP1239" s="255" t="s">
        <v>25</v>
      </c>
      <c r="EHQ1239" s="201">
        <v>7</v>
      </c>
      <c r="EHR1239" s="201">
        <v>2</v>
      </c>
      <c r="EHS1239" s="202" t="s">
        <v>236</v>
      </c>
      <c r="EHT1239" s="203">
        <v>0</v>
      </c>
      <c r="EHU1239" s="203">
        <v>210</v>
      </c>
      <c r="EHV1239" s="75">
        <f t="shared" ref="EHV1239:EJZ1239" si="392">EHV1240+EHV1241</f>
        <v>448.774</v>
      </c>
      <c r="EHW1239" s="200" t="s">
        <v>28</v>
      </c>
      <c r="EHX1239" s="255" t="s">
        <v>25</v>
      </c>
      <c r="EHY1239" s="201">
        <v>7</v>
      </c>
      <c r="EHZ1239" s="201">
        <v>2</v>
      </c>
      <c r="EIA1239" s="202" t="s">
        <v>236</v>
      </c>
      <c r="EIB1239" s="203">
        <v>0</v>
      </c>
      <c r="EIC1239" s="203">
        <v>210</v>
      </c>
      <c r="EID1239" s="75">
        <f t="shared" si="392"/>
        <v>448.774</v>
      </c>
      <c r="EIE1239" s="200" t="s">
        <v>28</v>
      </c>
      <c r="EIF1239" s="255" t="s">
        <v>25</v>
      </c>
      <c r="EIG1239" s="201">
        <v>7</v>
      </c>
      <c r="EIH1239" s="201">
        <v>2</v>
      </c>
      <c r="EII1239" s="202" t="s">
        <v>236</v>
      </c>
      <c r="EIJ1239" s="203">
        <v>0</v>
      </c>
      <c r="EIK1239" s="203">
        <v>210</v>
      </c>
      <c r="EIL1239" s="75">
        <f t="shared" si="392"/>
        <v>448.774</v>
      </c>
      <c r="EIM1239" s="200" t="s">
        <v>28</v>
      </c>
      <c r="EIN1239" s="255" t="s">
        <v>25</v>
      </c>
      <c r="EIO1239" s="201">
        <v>7</v>
      </c>
      <c r="EIP1239" s="201">
        <v>2</v>
      </c>
      <c r="EIQ1239" s="202" t="s">
        <v>236</v>
      </c>
      <c r="EIR1239" s="203">
        <v>0</v>
      </c>
      <c r="EIS1239" s="203">
        <v>210</v>
      </c>
      <c r="EIT1239" s="75">
        <f t="shared" si="392"/>
        <v>448.774</v>
      </c>
      <c r="EIU1239" s="200" t="s">
        <v>28</v>
      </c>
      <c r="EIV1239" s="255" t="s">
        <v>25</v>
      </c>
      <c r="EIW1239" s="201">
        <v>7</v>
      </c>
      <c r="EIX1239" s="201">
        <v>2</v>
      </c>
      <c r="EIY1239" s="202" t="s">
        <v>236</v>
      </c>
      <c r="EIZ1239" s="203">
        <v>0</v>
      </c>
      <c r="EJA1239" s="203">
        <v>210</v>
      </c>
      <c r="EJB1239" s="75">
        <f t="shared" si="392"/>
        <v>448.774</v>
      </c>
      <c r="EJC1239" s="200" t="s">
        <v>28</v>
      </c>
      <c r="EJD1239" s="255" t="s">
        <v>25</v>
      </c>
      <c r="EJE1239" s="201">
        <v>7</v>
      </c>
      <c r="EJF1239" s="201">
        <v>2</v>
      </c>
      <c r="EJG1239" s="202" t="s">
        <v>236</v>
      </c>
      <c r="EJH1239" s="203">
        <v>0</v>
      </c>
      <c r="EJI1239" s="203">
        <v>210</v>
      </c>
      <c r="EJJ1239" s="75">
        <f t="shared" si="392"/>
        <v>448.774</v>
      </c>
      <c r="EJK1239" s="200" t="s">
        <v>28</v>
      </c>
      <c r="EJL1239" s="255" t="s">
        <v>25</v>
      </c>
      <c r="EJM1239" s="201">
        <v>7</v>
      </c>
      <c r="EJN1239" s="201">
        <v>2</v>
      </c>
      <c r="EJO1239" s="202" t="s">
        <v>236</v>
      </c>
      <c r="EJP1239" s="203">
        <v>0</v>
      </c>
      <c r="EJQ1239" s="203">
        <v>210</v>
      </c>
      <c r="EJR1239" s="75">
        <f t="shared" si="392"/>
        <v>448.774</v>
      </c>
      <c r="EJS1239" s="200" t="s">
        <v>28</v>
      </c>
      <c r="EJT1239" s="255" t="s">
        <v>25</v>
      </c>
      <c r="EJU1239" s="201">
        <v>7</v>
      </c>
      <c r="EJV1239" s="201">
        <v>2</v>
      </c>
      <c r="EJW1239" s="202" t="s">
        <v>236</v>
      </c>
      <c r="EJX1239" s="203">
        <v>0</v>
      </c>
      <c r="EJY1239" s="203">
        <v>210</v>
      </c>
      <c r="EJZ1239" s="75">
        <f t="shared" si="392"/>
        <v>448.774</v>
      </c>
      <c r="EKA1239" s="200" t="s">
        <v>28</v>
      </c>
      <c r="EKB1239" s="255" t="s">
        <v>25</v>
      </c>
      <c r="EKC1239" s="201">
        <v>7</v>
      </c>
      <c r="EKD1239" s="201">
        <v>2</v>
      </c>
      <c r="EKE1239" s="202" t="s">
        <v>236</v>
      </c>
      <c r="EKF1239" s="203">
        <v>0</v>
      </c>
      <c r="EKG1239" s="203">
        <v>210</v>
      </c>
      <c r="EKH1239" s="75">
        <f t="shared" ref="EKH1239:EML1239" si="393">EKH1240+EKH1241</f>
        <v>448.774</v>
      </c>
      <c r="EKI1239" s="200" t="s">
        <v>28</v>
      </c>
      <c r="EKJ1239" s="255" t="s">
        <v>25</v>
      </c>
      <c r="EKK1239" s="201">
        <v>7</v>
      </c>
      <c r="EKL1239" s="201">
        <v>2</v>
      </c>
      <c r="EKM1239" s="202" t="s">
        <v>236</v>
      </c>
      <c r="EKN1239" s="203">
        <v>0</v>
      </c>
      <c r="EKO1239" s="203">
        <v>210</v>
      </c>
      <c r="EKP1239" s="75">
        <f t="shared" si="393"/>
        <v>448.774</v>
      </c>
      <c r="EKQ1239" s="200" t="s">
        <v>28</v>
      </c>
      <c r="EKR1239" s="255" t="s">
        <v>25</v>
      </c>
      <c r="EKS1239" s="201">
        <v>7</v>
      </c>
      <c r="EKT1239" s="201">
        <v>2</v>
      </c>
      <c r="EKU1239" s="202" t="s">
        <v>236</v>
      </c>
      <c r="EKV1239" s="203">
        <v>0</v>
      </c>
      <c r="EKW1239" s="203">
        <v>210</v>
      </c>
      <c r="EKX1239" s="75">
        <f t="shared" si="393"/>
        <v>448.774</v>
      </c>
      <c r="EKY1239" s="200" t="s">
        <v>28</v>
      </c>
      <c r="EKZ1239" s="255" t="s">
        <v>25</v>
      </c>
      <c r="ELA1239" s="201">
        <v>7</v>
      </c>
      <c r="ELB1239" s="201">
        <v>2</v>
      </c>
      <c r="ELC1239" s="202" t="s">
        <v>236</v>
      </c>
      <c r="ELD1239" s="203">
        <v>0</v>
      </c>
      <c r="ELE1239" s="203">
        <v>210</v>
      </c>
      <c r="ELF1239" s="75">
        <f t="shared" si="393"/>
        <v>448.774</v>
      </c>
      <c r="ELG1239" s="200" t="s">
        <v>28</v>
      </c>
      <c r="ELH1239" s="255" t="s">
        <v>25</v>
      </c>
      <c r="ELI1239" s="201">
        <v>7</v>
      </c>
      <c r="ELJ1239" s="201">
        <v>2</v>
      </c>
      <c r="ELK1239" s="202" t="s">
        <v>236</v>
      </c>
      <c r="ELL1239" s="203">
        <v>0</v>
      </c>
      <c r="ELM1239" s="203">
        <v>210</v>
      </c>
      <c r="ELN1239" s="75">
        <f t="shared" si="393"/>
        <v>448.774</v>
      </c>
      <c r="ELO1239" s="200" t="s">
        <v>28</v>
      </c>
      <c r="ELP1239" s="255" t="s">
        <v>25</v>
      </c>
      <c r="ELQ1239" s="201">
        <v>7</v>
      </c>
      <c r="ELR1239" s="201">
        <v>2</v>
      </c>
      <c r="ELS1239" s="202" t="s">
        <v>236</v>
      </c>
      <c r="ELT1239" s="203">
        <v>0</v>
      </c>
      <c r="ELU1239" s="203">
        <v>210</v>
      </c>
      <c r="ELV1239" s="75">
        <f t="shared" si="393"/>
        <v>448.774</v>
      </c>
      <c r="ELW1239" s="200" t="s">
        <v>28</v>
      </c>
      <c r="ELX1239" s="255" t="s">
        <v>25</v>
      </c>
      <c r="ELY1239" s="201">
        <v>7</v>
      </c>
      <c r="ELZ1239" s="201">
        <v>2</v>
      </c>
      <c r="EMA1239" s="202" t="s">
        <v>236</v>
      </c>
      <c r="EMB1239" s="203">
        <v>0</v>
      </c>
      <c r="EMC1239" s="203">
        <v>210</v>
      </c>
      <c r="EMD1239" s="75">
        <f t="shared" si="393"/>
        <v>448.774</v>
      </c>
      <c r="EME1239" s="200" t="s">
        <v>28</v>
      </c>
      <c r="EMF1239" s="255" t="s">
        <v>25</v>
      </c>
      <c r="EMG1239" s="201">
        <v>7</v>
      </c>
      <c r="EMH1239" s="201">
        <v>2</v>
      </c>
      <c r="EMI1239" s="202" t="s">
        <v>236</v>
      </c>
      <c r="EMJ1239" s="203">
        <v>0</v>
      </c>
      <c r="EMK1239" s="203">
        <v>210</v>
      </c>
      <c r="EML1239" s="75">
        <f t="shared" si="393"/>
        <v>448.774</v>
      </c>
      <c r="EMM1239" s="200" t="s">
        <v>28</v>
      </c>
      <c r="EMN1239" s="255" t="s">
        <v>25</v>
      </c>
      <c r="EMO1239" s="201">
        <v>7</v>
      </c>
      <c r="EMP1239" s="201">
        <v>2</v>
      </c>
      <c r="EMQ1239" s="202" t="s">
        <v>236</v>
      </c>
      <c r="EMR1239" s="203">
        <v>0</v>
      </c>
      <c r="EMS1239" s="203">
        <v>210</v>
      </c>
      <c r="EMT1239" s="75">
        <f t="shared" ref="EMT1239:EOX1239" si="394">EMT1240+EMT1241</f>
        <v>448.774</v>
      </c>
      <c r="EMU1239" s="200" t="s">
        <v>28</v>
      </c>
      <c r="EMV1239" s="255" t="s">
        <v>25</v>
      </c>
      <c r="EMW1239" s="201">
        <v>7</v>
      </c>
      <c r="EMX1239" s="201">
        <v>2</v>
      </c>
      <c r="EMY1239" s="202" t="s">
        <v>236</v>
      </c>
      <c r="EMZ1239" s="203">
        <v>0</v>
      </c>
      <c r="ENA1239" s="203">
        <v>210</v>
      </c>
      <c r="ENB1239" s="75">
        <f t="shared" si="394"/>
        <v>448.774</v>
      </c>
      <c r="ENC1239" s="200" t="s">
        <v>28</v>
      </c>
      <c r="END1239" s="255" t="s">
        <v>25</v>
      </c>
      <c r="ENE1239" s="201">
        <v>7</v>
      </c>
      <c r="ENF1239" s="201">
        <v>2</v>
      </c>
      <c r="ENG1239" s="202" t="s">
        <v>236</v>
      </c>
      <c r="ENH1239" s="203">
        <v>0</v>
      </c>
      <c r="ENI1239" s="203">
        <v>210</v>
      </c>
      <c r="ENJ1239" s="75">
        <f t="shared" si="394"/>
        <v>448.774</v>
      </c>
      <c r="ENK1239" s="200" t="s">
        <v>28</v>
      </c>
      <c r="ENL1239" s="255" t="s">
        <v>25</v>
      </c>
      <c r="ENM1239" s="201">
        <v>7</v>
      </c>
      <c r="ENN1239" s="201">
        <v>2</v>
      </c>
      <c r="ENO1239" s="202" t="s">
        <v>236</v>
      </c>
      <c r="ENP1239" s="203">
        <v>0</v>
      </c>
      <c r="ENQ1239" s="203">
        <v>210</v>
      </c>
      <c r="ENR1239" s="75">
        <f t="shared" si="394"/>
        <v>448.774</v>
      </c>
      <c r="ENS1239" s="200" t="s">
        <v>28</v>
      </c>
      <c r="ENT1239" s="255" t="s">
        <v>25</v>
      </c>
      <c r="ENU1239" s="201">
        <v>7</v>
      </c>
      <c r="ENV1239" s="201">
        <v>2</v>
      </c>
      <c r="ENW1239" s="202" t="s">
        <v>236</v>
      </c>
      <c r="ENX1239" s="203">
        <v>0</v>
      </c>
      <c r="ENY1239" s="203">
        <v>210</v>
      </c>
      <c r="ENZ1239" s="75">
        <f t="shared" si="394"/>
        <v>448.774</v>
      </c>
      <c r="EOA1239" s="200" t="s">
        <v>28</v>
      </c>
      <c r="EOB1239" s="255" t="s">
        <v>25</v>
      </c>
      <c r="EOC1239" s="201">
        <v>7</v>
      </c>
      <c r="EOD1239" s="201">
        <v>2</v>
      </c>
      <c r="EOE1239" s="202" t="s">
        <v>236</v>
      </c>
      <c r="EOF1239" s="203">
        <v>0</v>
      </c>
      <c r="EOG1239" s="203">
        <v>210</v>
      </c>
      <c r="EOH1239" s="75">
        <f t="shared" si="394"/>
        <v>448.774</v>
      </c>
      <c r="EOI1239" s="200" t="s">
        <v>28</v>
      </c>
      <c r="EOJ1239" s="255" t="s">
        <v>25</v>
      </c>
      <c r="EOK1239" s="201">
        <v>7</v>
      </c>
      <c r="EOL1239" s="201">
        <v>2</v>
      </c>
      <c r="EOM1239" s="202" t="s">
        <v>236</v>
      </c>
      <c r="EON1239" s="203">
        <v>0</v>
      </c>
      <c r="EOO1239" s="203">
        <v>210</v>
      </c>
      <c r="EOP1239" s="75">
        <f t="shared" si="394"/>
        <v>448.774</v>
      </c>
      <c r="EOQ1239" s="200" t="s">
        <v>28</v>
      </c>
      <c r="EOR1239" s="255" t="s">
        <v>25</v>
      </c>
      <c r="EOS1239" s="201">
        <v>7</v>
      </c>
      <c r="EOT1239" s="201">
        <v>2</v>
      </c>
      <c r="EOU1239" s="202" t="s">
        <v>236</v>
      </c>
      <c r="EOV1239" s="203">
        <v>0</v>
      </c>
      <c r="EOW1239" s="203">
        <v>210</v>
      </c>
      <c r="EOX1239" s="75">
        <f t="shared" si="394"/>
        <v>448.774</v>
      </c>
      <c r="EOY1239" s="200" t="s">
        <v>28</v>
      </c>
      <c r="EOZ1239" s="255" t="s">
        <v>25</v>
      </c>
      <c r="EPA1239" s="201">
        <v>7</v>
      </c>
      <c r="EPB1239" s="201">
        <v>2</v>
      </c>
      <c r="EPC1239" s="202" t="s">
        <v>236</v>
      </c>
      <c r="EPD1239" s="203">
        <v>0</v>
      </c>
      <c r="EPE1239" s="203">
        <v>210</v>
      </c>
      <c r="EPF1239" s="75">
        <f t="shared" ref="EPF1239:ERJ1239" si="395">EPF1240+EPF1241</f>
        <v>448.774</v>
      </c>
      <c r="EPG1239" s="200" t="s">
        <v>28</v>
      </c>
      <c r="EPH1239" s="255" t="s">
        <v>25</v>
      </c>
      <c r="EPI1239" s="201">
        <v>7</v>
      </c>
      <c r="EPJ1239" s="201">
        <v>2</v>
      </c>
      <c r="EPK1239" s="202" t="s">
        <v>236</v>
      </c>
      <c r="EPL1239" s="203">
        <v>0</v>
      </c>
      <c r="EPM1239" s="203">
        <v>210</v>
      </c>
      <c r="EPN1239" s="75">
        <f t="shared" si="395"/>
        <v>448.774</v>
      </c>
      <c r="EPO1239" s="200" t="s">
        <v>28</v>
      </c>
      <c r="EPP1239" s="255" t="s">
        <v>25</v>
      </c>
      <c r="EPQ1239" s="201">
        <v>7</v>
      </c>
      <c r="EPR1239" s="201">
        <v>2</v>
      </c>
      <c r="EPS1239" s="202" t="s">
        <v>236</v>
      </c>
      <c r="EPT1239" s="203">
        <v>0</v>
      </c>
      <c r="EPU1239" s="203">
        <v>210</v>
      </c>
      <c r="EPV1239" s="75">
        <f t="shared" si="395"/>
        <v>448.774</v>
      </c>
      <c r="EPW1239" s="200" t="s">
        <v>28</v>
      </c>
      <c r="EPX1239" s="255" t="s">
        <v>25</v>
      </c>
      <c r="EPY1239" s="201">
        <v>7</v>
      </c>
      <c r="EPZ1239" s="201">
        <v>2</v>
      </c>
      <c r="EQA1239" s="202" t="s">
        <v>236</v>
      </c>
      <c r="EQB1239" s="203">
        <v>0</v>
      </c>
      <c r="EQC1239" s="203">
        <v>210</v>
      </c>
      <c r="EQD1239" s="75">
        <f t="shared" si="395"/>
        <v>448.774</v>
      </c>
      <c r="EQE1239" s="200" t="s">
        <v>28</v>
      </c>
      <c r="EQF1239" s="255" t="s">
        <v>25</v>
      </c>
      <c r="EQG1239" s="201">
        <v>7</v>
      </c>
      <c r="EQH1239" s="201">
        <v>2</v>
      </c>
      <c r="EQI1239" s="202" t="s">
        <v>236</v>
      </c>
      <c r="EQJ1239" s="203">
        <v>0</v>
      </c>
      <c r="EQK1239" s="203">
        <v>210</v>
      </c>
      <c r="EQL1239" s="75">
        <f t="shared" si="395"/>
        <v>448.774</v>
      </c>
      <c r="EQM1239" s="200" t="s">
        <v>28</v>
      </c>
      <c r="EQN1239" s="255" t="s">
        <v>25</v>
      </c>
      <c r="EQO1239" s="201">
        <v>7</v>
      </c>
      <c r="EQP1239" s="201">
        <v>2</v>
      </c>
      <c r="EQQ1239" s="202" t="s">
        <v>236</v>
      </c>
      <c r="EQR1239" s="203">
        <v>0</v>
      </c>
      <c r="EQS1239" s="203">
        <v>210</v>
      </c>
      <c r="EQT1239" s="75">
        <f t="shared" si="395"/>
        <v>448.774</v>
      </c>
      <c r="EQU1239" s="200" t="s">
        <v>28</v>
      </c>
      <c r="EQV1239" s="255" t="s">
        <v>25</v>
      </c>
      <c r="EQW1239" s="201">
        <v>7</v>
      </c>
      <c r="EQX1239" s="201">
        <v>2</v>
      </c>
      <c r="EQY1239" s="202" t="s">
        <v>236</v>
      </c>
      <c r="EQZ1239" s="203">
        <v>0</v>
      </c>
      <c r="ERA1239" s="203">
        <v>210</v>
      </c>
      <c r="ERB1239" s="75">
        <f t="shared" si="395"/>
        <v>448.774</v>
      </c>
      <c r="ERC1239" s="200" t="s">
        <v>28</v>
      </c>
      <c r="ERD1239" s="255" t="s">
        <v>25</v>
      </c>
      <c r="ERE1239" s="201">
        <v>7</v>
      </c>
      <c r="ERF1239" s="201">
        <v>2</v>
      </c>
      <c r="ERG1239" s="202" t="s">
        <v>236</v>
      </c>
      <c r="ERH1239" s="203">
        <v>0</v>
      </c>
      <c r="ERI1239" s="203">
        <v>210</v>
      </c>
      <c r="ERJ1239" s="75">
        <f t="shared" si="395"/>
        <v>448.774</v>
      </c>
      <c r="ERK1239" s="200" t="s">
        <v>28</v>
      </c>
      <c r="ERL1239" s="255" t="s">
        <v>25</v>
      </c>
      <c r="ERM1239" s="201">
        <v>7</v>
      </c>
      <c r="ERN1239" s="201">
        <v>2</v>
      </c>
      <c r="ERO1239" s="202" t="s">
        <v>236</v>
      </c>
      <c r="ERP1239" s="203">
        <v>0</v>
      </c>
      <c r="ERQ1239" s="203">
        <v>210</v>
      </c>
      <c r="ERR1239" s="75">
        <f t="shared" ref="ERR1239:ETV1239" si="396">ERR1240+ERR1241</f>
        <v>448.774</v>
      </c>
      <c r="ERS1239" s="200" t="s">
        <v>28</v>
      </c>
      <c r="ERT1239" s="255" t="s">
        <v>25</v>
      </c>
      <c r="ERU1239" s="201">
        <v>7</v>
      </c>
      <c r="ERV1239" s="201">
        <v>2</v>
      </c>
      <c r="ERW1239" s="202" t="s">
        <v>236</v>
      </c>
      <c r="ERX1239" s="203">
        <v>0</v>
      </c>
      <c r="ERY1239" s="203">
        <v>210</v>
      </c>
      <c r="ERZ1239" s="75">
        <f t="shared" si="396"/>
        <v>448.774</v>
      </c>
      <c r="ESA1239" s="200" t="s">
        <v>28</v>
      </c>
      <c r="ESB1239" s="255" t="s">
        <v>25</v>
      </c>
      <c r="ESC1239" s="201">
        <v>7</v>
      </c>
      <c r="ESD1239" s="201">
        <v>2</v>
      </c>
      <c r="ESE1239" s="202" t="s">
        <v>236</v>
      </c>
      <c r="ESF1239" s="203">
        <v>0</v>
      </c>
      <c r="ESG1239" s="203">
        <v>210</v>
      </c>
      <c r="ESH1239" s="75">
        <f t="shared" si="396"/>
        <v>448.774</v>
      </c>
      <c r="ESI1239" s="200" t="s">
        <v>28</v>
      </c>
      <c r="ESJ1239" s="255" t="s">
        <v>25</v>
      </c>
      <c r="ESK1239" s="201">
        <v>7</v>
      </c>
      <c r="ESL1239" s="201">
        <v>2</v>
      </c>
      <c r="ESM1239" s="202" t="s">
        <v>236</v>
      </c>
      <c r="ESN1239" s="203">
        <v>0</v>
      </c>
      <c r="ESO1239" s="203">
        <v>210</v>
      </c>
      <c r="ESP1239" s="75">
        <f t="shared" si="396"/>
        <v>448.774</v>
      </c>
      <c r="ESQ1239" s="200" t="s">
        <v>28</v>
      </c>
      <c r="ESR1239" s="255" t="s">
        <v>25</v>
      </c>
      <c r="ESS1239" s="201">
        <v>7</v>
      </c>
      <c r="EST1239" s="201">
        <v>2</v>
      </c>
      <c r="ESU1239" s="202" t="s">
        <v>236</v>
      </c>
      <c r="ESV1239" s="203">
        <v>0</v>
      </c>
      <c r="ESW1239" s="203">
        <v>210</v>
      </c>
      <c r="ESX1239" s="75">
        <f t="shared" si="396"/>
        <v>448.774</v>
      </c>
      <c r="ESY1239" s="200" t="s">
        <v>28</v>
      </c>
      <c r="ESZ1239" s="255" t="s">
        <v>25</v>
      </c>
      <c r="ETA1239" s="201">
        <v>7</v>
      </c>
      <c r="ETB1239" s="201">
        <v>2</v>
      </c>
      <c r="ETC1239" s="202" t="s">
        <v>236</v>
      </c>
      <c r="ETD1239" s="203">
        <v>0</v>
      </c>
      <c r="ETE1239" s="203">
        <v>210</v>
      </c>
      <c r="ETF1239" s="75">
        <f t="shared" si="396"/>
        <v>448.774</v>
      </c>
      <c r="ETG1239" s="200" t="s">
        <v>28</v>
      </c>
      <c r="ETH1239" s="255" t="s">
        <v>25</v>
      </c>
      <c r="ETI1239" s="201">
        <v>7</v>
      </c>
      <c r="ETJ1239" s="201">
        <v>2</v>
      </c>
      <c r="ETK1239" s="202" t="s">
        <v>236</v>
      </c>
      <c r="ETL1239" s="203">
        <v>0</v>
      </c>
      <c r="ETM1239" s="203">
        <v>210</v>
      </c>
      <c r="ETN1239" s="75">
        <f t="shared" si="396"/>
        <v>448.774</v>
      </c>
      <c r="ETO1239" s="200" t="s">
        <v>28</v>
      </c>
      <c r="ETP1239" s="255" t="s">
        <v>25</v>
      </c>
      <c r="ETQ1239" s="201">
        <v>7</v>
      </c>
      <c r="ETR1239" s="201">
        <v>2</v>
      </c>
      <c r="ETS1239" s="202" t="s">
        <v>236</v>
      </c>
      <c r="ETT1239" s="203">
        <v>0</v>
      </c>
      <c r="ETU1239" s="203">
        <v>210</v>
      </c>
      <c r="ETV1239" s="75">
        <f t="shared" si="396"/>
        <v>448.774</v>
      </c>
      <c r="ETW1239" s="200" t="s">
        <v>28</v>
      </c>
      <c r="ETX1239" s="255" t="s">
        <v>25</v>
      </c>
      <c r="ETY1239" s="201">
        <v>7</v>
      </c>
      <c r="ETZ1239" s="201">
        <v>2</v>
      </c>
      <c r="EUA1239" s="202" t="s">
        <v>236</v>
      </c>
      <c r="EUB1239" s="203">
        <v>0</v>
      </c>
      <c r="EUC1239" s="203">
        <v>210</v>
      </c>
      <c r="EUD1239" s="75">
        <f t="shared" ref="EUD1239:EWH1239" si="397">EUD1240+EUD1241</f>
        <v>448.774</v>
      </c>
      <c r="EUE1239" s="200" t="s">
        <v>28</v>
      </c>
      <c r="EUF1239" s="255" t="s">
        <v>25</v>
      </c>
      <c r="EUG1239" s="201">
        <v>7</v>
      </c>
      <c r="EUH1239" s="201">
        <v>2</v>
      </c>
      <c r="EUI1239" s="202" t="s">
        <v>236</v>
      </c>
      <c r="EUJ1239" s="203">
        <v>0</v>
      </c>
      <c r="EUK1239" s="203">
        <v>210</v>
      </c>
      <c r="EUL1239" s="75">
        <f t="shared" si="397"/>
        <v>448.774</v>
      </c>
      <c r="EUM1239" s="200" t="s">
        <v>28</v>
      </c>
      <c r="EUN1239" s="255" t="s">
        <v>25</v>
      </c>
      <c r="EUO1239" s="201">
        <v>7</v>
      </c>
      <c r="EUP1239" s="201">
        <v>2</v>
      </c>
      <c r="EUQ1239" s="202" t="s">
        <v>236</v>
      </c>
      <c r="EUR1239" s="203">
        <v>0</v>
      </c>
      <c r="EUS1239" s="203">
        <v>210</v>
      </c>
      <c r="EUT1239" s="75">
        <f t="shared" si="397"/>
        <v>448.774</v>
      </c>
      <c r="EUU1239" s="200" t="s">
        <v>28</v>
      </c>
      <c r="EUV1239" s="255" t="s">
        <v>25</v>
      </c>
      <c r="EUW1239" s="201">
        <v>7</v>
      </c>
      <c r="EUX1239" s="201">
        <v>2</v>
      </c>
      <c r="EUY1239" s="202" t="s">
        <v>236</v>
      </c>
      <c r="EUZ1239" s="203">
        <v>0</v>
      </c>
      <c r="EVA1239" s="203">
        <v>210</v>
      </c>
      <c r="EVB1239" s="75">
        <f t="shared" si="397"/>
        <v>448.774</v>
      </c>
      <c r="EVC1239" s="200" t="s">
        <v>28</v>
      </c>
      <c r="EVD1239" s="255" t="s">
        <v>25</v>
      </c>
      <c r="EVE1239" s="201">
        <v>7</v>
      </c>
      <c r="EVF1239" s="201">
        <v>2</v>
      </c>
      <c r="EVG1239" s="202" t="s">
        <v>236</v>
      </c>
      <c r="EVH1239" s="203">
        <v>0</v>
      </c>
      <c r="EVI1239" s="203">
        <v>210</v>
      </c>
      <c r="EVJ1239" s="75">
        <f t="shared" si="397"/>
        <v>448.774</v>
      </c>
      <c r="EVK1239" s="200" t="s">
        <v>28</v>
      </c>
      <c r="EVL1239" s="255" t="s">
        <v>25</v>
      </c>
      <c r="EVM1239" s="201">
        <v>7</v>
      </c>
      <c r="EVN1239" s="201">
        <v>2</v>
      </c>
      <c r="EVO1239" s="202" t="s">
        <v>236</v>
      </c>
      <c r="EVP1239" s="203">
        <v>0</v>
      </c>
      <c r="EVQ1239" s="203">
        <v>210</v>
      </c>
      <c r="EVR1239" s="75">
        <f t="shared" si="397"/>
        <v>448.774</v>
      </c>
      <c r="EVS1239" s="200" t="s">
        <v>28</v>
      </c>
      <c r="EVT1239" s="255" t="s">
        <v>25</v>
      </c>
      <c r="EVU1239" s="201">
        <v>7</v>
      </c>
      <c r="EVV1239" s="201">
        <v>2</v>
      </c>
      <c r="EVW1239" s="202" t="s">
        <v>236</v>
      </c>
      <c r="EVX1239" s="203">
        <v>0</v>
      </c>
      <c r="EVY1239" s="203">
        <v>210</v>
      </c>
      <c r="EVZ1239" s="75">
        <f t="shared" si="397"/>
        <v>448.774</v>
      </c>
      <c r="EWA1239" s="200" t="s">
        <v>28</v>
      </c>
      <c r="EWB1239" s="255" t="s">
        <v>25</v>
      </c>
      <c r="EWC1239" s="201">
        <v>7</v>
      </c>
      <c r="EWD1239" s="201">
        <v>2</v>
      </c>
      <c r="EWE1239" s="202" t="s">
        <v>236</v>
      </c>
      <c r="EWF1239" s="203">
        <v>0</v>
      </c>
      <c r="EWG1239" s="203">
        <v>210</v>
      </c>
      <c r="EWH1239" s="75">
        <f t="shared" si="397"/>
        <v>448.774</v>
      </c>
      <c r="EWI1239" s="200" t="s">
        <v>28</v>
      </c>
      <c r="EWJ1239" s="255" t="s">
        <v>25</v>
      </c>
      <c r="EWK1239" s="201">
        <v>7</v>
      </c>
      <c r="EWL1239" s="201">
        <v>2</v>
      </c>
      <c r="EWM1239" s="202" t="s">
        <v>236</v>
      </c>
      <c r="EWN1239" s="203">
        <v>0</v>
      </c>
      <c r="EWO1239" s="203">
        <v>210</v>
      </c>
      <c r="EWP1239" s="75">
        <f t="shared" ref="EWP1239:EYT1239" si="398">EWP1240+EWP1241</f>
        <v>448.774</v>
      </c>
      <c r="EWQ1239" s="200" t="s">
        <v>28</v>
      </c>
      <c r="EWR1239" s="255" t="s">
        <v>25</v>
      </c>
      <c r="EWS1239" s="201">
        <v>7</v>
      </c>
      <c r="EWT1239" s="201">
        <v>2</v>
      </c>
      <c r="EWU1239" s="202" t="s">
        <v>236</v>
      </c>
      <c r="EWV1239" s="203">
        <v>0</v>
      </c>
      <c r="EWW1239" s="203">
        <v>210</v>
      </c>
      <c r="EWX1239" s="75">
        <f t="shared" si="398"/>
        <v>448.774</v>
      </c>
      <c r="EWY1239" s="200" t="s">
        <v>28</v>
      </c>
      <c r="EWZ1239" s="255" t="s">
        <v>25</v>
      </c>
      <c r="EXA1239" s="201">
        <v>7</v>
      </c>
      <c r="EXB1239" s="201">
        <v>2</v>
      </c>
      <c r="EXC1239" s="202" t="s">
        <v>236</v>
      </c>
      <c r="EXD1239" s="203">
        <v>0</v>
      </c>
      <c r="EXE1239" s="203">
        <v>210</v>
      </c>
      <c r="EXF1239" s="75">
        <f t="shared" si="398"/>
        <v>448.774</v>
      </c>
      <c r="EXG1239" s="200" t="s">
        <v>28</v>
      </c>
      <c r="EXH1239" s="255" t="s">
        <v>25</v>
      </c>
      <c r="EXI1239" s="201">
        <v>7</v>
      </c>
      <c r="EXJ1239" s="201">
        <v>2</v>
      </c>
      <c r="EXK1239" s="202" t="s">
        <v>236</v>
      </c>
      <c r="EXL1239" s="203">
        <v>0</v>
      </c>
      <c r="EXM1239" s="203">
        <v>210</v>
      </c>
      <c r="EXN1239" s="75">
        <f t="shared" si="398"/>
        <v>448.774</v>
      </c>
      <c r="EXO1239" s="200" t="s">
        <v>28</v>
      </c>
      <c r="EXP1239" s="255" t="s">
        <v>25</v>
      </c>
      <c r="EXQ1239" s="201">
        <v>7</v>
      </c>
      <c r="EXR1239" s="201">
        <v>2</v>
      </c>
      <c r="EXS1239" s="202" t="s">
        <v>236</v>
      </c>
      <c r="EXT1239" s="203">
        <v>0</v>
      </c>
      <c r="EXU1239" s="203">
        <v>210</v>
      </c>
      <c r="EXV1239" s="75">
        <f t="shared" si="398"/>
        <v>448.774</v>
      </c>
      <c r="EXW1239" s="200" t="s">
        <v>28</v>
      </c>
      <c r="EXX1239" s="255" t="s">
        <v>25</v>
      </c>
      <c r="EXY1239" s="201">
        <v>7</v>
      </c>
      <c r="EXZ1239" s="201">
        <v>2</v>
      </c>
      <c r="EYA1239" s="202" t="s">
        <v>236</v>
      </c>
      <c r="EYB1239" s="203">
        <v>0</v>
      </c>
      <c r="EYC1239" s="203">
        <v>210</v>
      </c>
      <c r="EYD1239" s="75">
        <f t="shared" si="398"/>
        <v>448.774</v>
      </c>
      <c r="EYE1239" s="200" t="s">
        <v>28</v>
      </c>
      <c r="EYF1239" s="255" t="s">
        <v>25</v>
      </c>
      <c r="EYG1239" s="201">
        <v>7</v>
      </c>
      <c r="EYH1239" s="201">
        <v>2</v>
      </c>
      <c r="EYI1239" s="202" t="s">
        <v>236</v>
      </c>
      <c r="EYJ1239" s="203">
        <v>0</v>
      </c>
      <c r="EYK1239" s="203">
        <v>210</v>
      </c>
      <c r="EYL1239" s="75">
        <f t="shared" si="398"/>
        <v>448.774</v>
      </c>
      <c r="EYM1239" s="200" t="s">
        <v>28</v>
      </c>
      <c r="EYN1239" s="255" t="s">
        <v>25</v>
      </c>
      <c r="EYO1239" s="201">
        <v>7</v>
      </c>
      <c r="EYP1239" s="201">
        <v>2</v>
      </c>
      <c r="EYQ1239" s="202" t="s">
        <v>236</v>
      </c>
      <c r="EYR1239" s="203">
        <v>0</v>
      </c>
      <c r="EYS1239" s="203">
        <v>210</v>
      </c>
      <c r="EYT1239" s="75">
        <f t="shared" si="398"/>
        <v>448.774</v>
      </c>
      <c r="EYU1239" s="200" t="s">
        <v>28</v>
      </c>
      <c r="EYV1239" s="255" t="s">
        <v>25</v>
      </c>
      <c r="EYW1239" s="201">
        <v>7</v>
      </c>
      <c r="EYX1239" s="201">
        <v>2</v>
      </c>
      <c r="EYY1239" s="202" t="s">
        <v>236</v>
      </c>
      <c r="EYZ1239" s="203">
        <v>0</v>
      </c>
      <c r="EZA1239" s="203">
        <v>210</v>
      </c>
      <c r="EZB1239" s="75">
        <f t="shared" ref="EZB1239:FBF1239" si="399">EZB1240+EZB1241</f>
        <v>448.774</v>
      </c>
      <c r="EZC1239" s="200" t="s">
        <v>28</v>
      </c>
      <c r="EZD1239" s="255" t="s">
        <v>25</v>
      </c>
      <c r="EZE1239" s="201">
        <v>7</v>
      </c>
      <c r="EZF1239" s="201">
        <v>2</v>
      </c>
      <c r="EZG1239" s="202" t="s">
        <v>236</v>
      </c>
      <c r="EZH1239" s="203">
        <v>0</v>
      </c>
      <c r="EZI1239" s="203">
        <v>210</v>
      </c>
      <c r="EZJ1239" s="75">
        <f t="shared" si="399"/>
        <v>448.774</v>
      </c>
      <c r="EZK1239" s="200" t="s">
        <v>28</v>
      </c>
      <c r="EZL1239" s="255" t="s">
        <v>25</v>
      </c>
      <c r="EZM1239" s="201">
        <v>7</v>
      </c>
      <c r="EZN1239" s="201">
        <v>2</v>
      </c>
      <c r="EZO1239" s="202" t="s">
        <v>236</v>
      </c>
      <c r="EZP1239" s="203">
        <v>0</v>
      </c>
      <c r="EZQ1239" s="203">
        <v>210</v>
      </c>
      <c r="EZR1239" s="75">
        <f t="shared" si="399"/>
        <v>448.774</v>
      </c>
      <c r="EZS1239" s="200" t="s">
        <v>28</v>
      </c>
      <c r="EZT1239" s="255" t="s">
        <v>25</v>
      </c>
      <c r="EZU1239" s="201">
        <v>7</v>
      </c>
      <c r="EZV1239" s="201">
        <v>2</v>
      </c>
      <c r="EZW1239" s="202" t="s">
        <v>236</v>
      </c>
      <c r="EZX1239" s="203">
        <v>0</v>
      </c>
      <c r="EZY1239" s="203">
        <v>210</v>
      </c>
      <c r="EZZ1239" s="75">
        <f t="shared" si="399"/>
        <v>448.774</v>
      </c>
      <c r="FAA1239" s="200" t="s">
        <v>28</v>
      </c>
      <c r="FAB1239" s="255" t="s">
        <v>25</v>
      </c>
      <c r="FAC1239" s="201">
        <v>7</v>
      </c>
      <c r="FAD1239" s="201">
        <v>2</v>
      </c>
      <c r="FAE1239" s="202" t="s">
        <v>236</v>
      </c>
      <c r="FAF1239" s="203">
        <v>0</v>
      </c>
      <c r="FAG1239" s="203">
        <v>210</v>
      </c>
      <c r="FAH1239" s="75">
        <f t="shared" si="399"/>
        <v>448.774</v>
      </c>
      <c r="FAI1239" s="200" t="s">
        <v>28</v>
      </c>
      <c r="FAJ1239" s="255" t="s">
        <v>25</v>
      </c>
      <c r="FAK1239" s="201">
        <v>7</v>
      </c>
      <c r="FAL1239" s="201">
        <v>2</v>
      </c>
      <c r="FAM1239" s="202" t="s">
        <v>236</v>
      </c>
      <c r="FAN1239" s="203">
        <v>0</v>
      </c>
      <c r="FAO1239" s="203">
        <v>210</v>
      </c>
      <c r="FAP1239" s="75">
        <f t="shared" si="399"/>
        <v>448.774</v>
      </c>
      <c r="FAQ1239" s="200" t="s">
        <v>28</v>
      </c>
      <c r="FAR1239" s="255" t="s">
        <v>25</v>
      </c>
      <c r="FAS1239" s="201">
        <v>7</v>
      </c>
      <c r="FAT1239" s="201">
        <v>2</v>
      </c>
      <c r="FAU1239" s="202" t="s">
        <v>236</v>
      </c>
      <c r="FAV1239" s="203">
        <v>0</v>
      </c>
      <c r="FAW1239" s="203">
        <v>210</v>
      </c>
      <c r="FAX1239" s="75">
        <f t="shared" si="399"/>
        <v>448.774</v>
      </c>
      <c r="FAY1239" s="200" t="s">
        <v>28</v>
      </c>
      <c r="FAZ1239" s="255" t="s">
        <v>25</v>
      </c>
      <c r="FBA1239" s="201">
        <v>7</v>
      </c>
      <c r="FBB1239" s="201">
        <v>2</v>
      </c>
      <c r="FBC1239" s="202" t="s">
        <v>236</v>
      </c>
      <c r="FBD1239" s="203">
        <v>0</v>
      </c>
      <c r="FBE1239" s="203">
        <v>210</v>
      </c>
      <c r="FBF1239" s="75">
        <f t="shared" si="399"/>
        <v>448.774</v>
      </c>
      <c r="FBG1239" s="200" t="s">
        <v>28</v>
      </c>
      <c r="FBH1239" s="255" t="s">
        <v>25</v>
      </c>
      <c r="FBI1239" s="201">
        <v>7</v>
      </c>
      <c r="FBJ1239" s="201">
        <v>2</v>
      </c>
      <c r="FBK1239" s="202" t="s">
        <v>236</v>
      </c>
      <c r="FBL1239" s="203">
        <v>0</v>
      </c>
      <c r="FBM1239" s="203">
        <v>210</v>
      </c>
      <c r="FBN1239" s="75">
        <f t="shared" ref="FBN1239:FDR1239" si="400">FBN1240+FBN1241</f>
        <v>448.774</v>
      </c>
      <c r="FBO1239" s="200" t="s">
        <v>28</v>
      </c>
      <c r="FBP1239" s="255" t="s">
        <v>25</v>
      </c>
      <c r="FBQ1239" s="201">
        <v>7</v>
      </c>
      <c r="FBR1239" s="201">
        <v>2</v>
      </c>
      <c r="FBS1239" s="202" t="s">
        <v>236</v>
      </c>
      <c r="FBT1239" s="203">
        <v>0</v>
      </c>
      <c r="FBU1239" s="203">
        <v>210</v>
      </c>
      <c r="FBV1239" s="75">
        <f t="shared" si="400"/>
        <v>448.774</v>
      </c>
      <c r="FBW1239" s="200" t="s">
        <v>28</v>
      </c>
      <c r="FBX1239" s="255" t="s">
        <v>25</v>
      </c>
      <c r="FBY1239" s="201">
        <v>7</v>
      </c>
      <c r="FBZ1239" s="201">
        <v>2</v>
      </c>
      <c r="FCA1239" s="202" t="s">
        <v>236</v>
      </c>
      <c r="FCB1239" s="203">
        <v>0</v>
      </c>
      <c r="FCC1239" s="203">
        <v>210</v>
      </c>
      <c r="FCD1239" s="75">
        <f t="shared" si="400"/>
        <v>448.774</v>
      </c>
      <c r="FCE1239" s="200" t="s">
        <v>28</v>
      </c>
      <c r="FCF1239" s="255" t="s">
        <v>25</v>
      </c>
      <c r="FCG1239" s="201">
        <v>7</v>
      </c>
      <c r="FCH1239" s="201">
        <v>2</v>
      </c>
      <c r="FCI1239" s="202" t="s">
        <v>236</v>
      </c>
      <c r="FCJ1239" s="203">
        <v>0</v>
      </c>
      <c r="FCK1239" s="203">
        <v>210</v>
      </c>
      <c r="FCL1239" s="75">
        <f t="shared" si="400"/>
        <v>448.774</v>
      </c>
      <c r="FCM1239" s="200" t="s">
        <v>28</v>
      </c>
      <c r="FCN1239" s="255" t="s">
        <v>25</v>
      </c>
      <c r="FCO1239" s="201">
        <v>7</v>
      </c>
      <c r="FCP1239" s="201">
        <v>2</v>
      </c>
      <c r="FCQ1239" s="202" t="s">
        <v>236</v>
      </c>
      <c r="FCR1239" s="203">
        <v>0</v>
      </c>
      <c r="FCS1239" s="203">
        <v>210</v>
      </c>
      <c r="FCT1239" s="75">
        <f t="shared" si="400"/>
        <v>448.774</v>
      </c>
      <c r="FCU1239" s="200" t="s">
        <v>28</v>
      </c>
      <c r="FCV1239" s="255" t="s">
        <v>25</v>
      </c>
      <c r="FCW1239" s="201">
        <v>7</v>
      </c>
      <c r="FCX1239" s="201">
        <v>2</v>
      </c>
      <c r="FCY1239" s="202" t="s">
        <v>236</v>
      </c>
      <c r="FCZ1239" s="203">
        <v>0</v>
      </c>
      <c r="FDA1239" s="203">
        <v>210</v>
      </c>
      <c r="FDB1239" s="75">
        <f t="shared" si="400"/>
        <v>448.774</v>
      </c>
      <c r="FDC1239" s="200" t="s">
        <v>28</v>
      </c>
      <c r="FDD1239" s="255" t="s">
        <v>25</v>
      </c>
      <c r="FDE1239" s="201">
        <v>7</v>
      </c>
      <c r="FDF1239" s="201">
        <v>2</v>
      </c>
      <c r="FDG1239" s="202" t="s">
        <v>236</v>
      </c>
      <c r="FDH1239" s="203">
        <v>0</v>
      </c>
      <c r="FDI1239" s="203">
        <v>210</v>
      </c>
      <c r="FDJ1239" s="75">
        <f t="shared" si="400"/>
        <v>448.774</v>
      </c>
      <c r="FDK1239" s="200" t="s">
        <v>28</v>
      </c>
      <c r="FDL1239" s="255" t="s">
        <v>25</v>
      </c>
      <c r="FDM1239" s="201">
        <v>7</v>
      </c>
      <c r="FDN1239" s="201">
        <v>2</v>
      </c>
      <c r="FDO1239" s="202" t="s">
        <v>236</v>
      </c>
      <c r="FDP1239" s="203">
        <v>0</v>
      </c>
      <c r="FDQ1239" s="203">
        <v>210</v>
      </c>
      <c r="FDR1239" s="75">
        <f t="shared" si="400"/>
        <v>448.774</v>
      </c>
      <c r="FDS1239" s="200" t="s">
        <v>28</v>
      </c>
      <c r="FDT1239" s="255" t="s">
        <v>25</v>
      </c>
      <c r="FDU1239" s="201">
        <v>7</v>
      </c>
      <c r="FDV1239" s="201">
        <v>2</v>
      </c>
      <c r="FDW1239" s="202" t="s">
        <v>236</v>
      </c>
      <c r="FDX1239" s="203">
        <v>0</v>
      </c>
      <c r="FDY1239" s="203">
        <v>210</v>
      </c>
      <c r="FDZ1239" s="75">
        <f t="shared" ref="FDZ1239:FGD1239" si="401">FDZ1240+FDZ1241</f>
        <v>448.774</v>
      </c>
      <c r="FEA1239" s="200" t="s">
        <v>28</v>
      </c>
      <c r="FEB1239" s="255" t="s">
        <v>25</v>
      </c>
      <c r="FEC1239" s="201">
        <v>7</v>
      </c>
      <c r="FED1239" s="201">
        <v>2</v>
      </c>
      <c r="FEE1239" s="202" t="s">
        <v>236</v>
      </c>
      <c r="FEF1239" s="203">
        <v>0</v>
      </c>
      <c r="FEG1239" s="203">
        <v>210</v>
      </c>
      <c r="FEH1239" s="75">
        <f t="shared" si="401"/>
        <v>448.774</v>
      </c>
      <c r="FEI1239" s="200" t="s">
        <v>28</v>
      </c>
      <c r="FEJ1239" s="255" t="s">
        <v>25</v>
      </c>
      <c r="FEK1239" s="201">
        <v>7</v>
      </c>
      <c r="FEL1239" s="201">
        <v>2</v>
      </c>
      <c r="FEM1239" s="202" t="s">
        <v>236</v>
      </c>
      <c r="FEN1239" s="203">
        <v>0</v>
      </c>
      <c r="FEO1239" s="203">
        <v>210</v>
      </c>
      <c r="FEP1239" s="75">
        <f t="shared" si="401"/>
        <v>448.774</v>
      </c>
      <c r="FEQ1239" s="200" t="s">
        <v>28</v>
      </c>
      <c r="FER1239" s="255" t="s">
        <v>25</v>
      </c>
      <c r="FES1239" s="201">
        <v>7</v>
      </c>
      <c r="FET1239" s="201">
        <v>2</v>
      </c>
      <c r="FEU1239" s="202" t="s">
        <v>236</v>
      </c>
      <c r="FEV1239" s="203">
        <v>0</v>
      </c>
      <c r="FEW1239" s="203">
        <v>210</v>
      </c>
      <c r="FEX1239" s="75">
        <f t="shared" si="401"/>
        <v>448.774</v>
      </c>
      <c r="FEY1239" s="200" t="s">
        <v>28</v>
      </c>
      <c r="FEZ1239" s="255" t="s">
        <v>25</v>
      </c>
      <c r="FFA1239" s="201">
        <v>7</v>
      </c>
      <c r="FFB1239" s="201">
        <v>2</v>
      </c>
      <c r="FFC1239" s="202" t="s">
        <v>236</v>
      </c>
      <c r="FFD1239" s="203">
        <v>0</v>
      </c>
      <c r="FFE1239" s="203">
        <v>210</v>
      </c>
      <c r="FFF1239" s="75">
        <f t="shared" si="401"/>
        <v>448.774</v>
      </c>
      <c r="FFG1239" s="200" t="s">
        <v>28</v>
      </c>
      <c r="FFH1239" s="255" t="s">
        <v>25</v>
      </c>
      <c r="FFI1239" s="201">
        <v>7</v>
      </c>
      <c r="FFJ1239" s="201">
        <v>2</v>
      </c>
      <c r="FFK1239" s="202" t="s">
        <v>236</v>
      </c>
      <c r="FFL1239" s="203">
        <v>0</v>
      </c>
      <c r="FFM1239" s="203">
        <v>210</v>
      </c>
      <c r="FFN1239" s="75">
        <f t="shared" si="401"/>
        <v>448.774</v>
      </c>
      <c r="FFO1239" s="200" t="s">
        <v>28</v>
      </c>
      <c r="FFP1239" s="255" t="s">
        <v>25</v>
      </c>
      <c r="FFQ1239" s="201">
        <v>7</v>
      </c>
      <c r="FFR1239" s="201">
        <v>2</v>
      </c>
      <c r="FFS1239" s="202" t="s">
        <v>236</v>
      </c>
      <c r="FFT1239" s="203">
        <v>0</v>
      </c>
      <c r="FFU1239" s="203">
        <v>210</v>
      </c>
      <c r="FFV1239" s="75">
        <f t="shared" si="401"/>
        <v>448.774</v>
      </c>
      <c r="FFW1239" s="200" t="s">
        <v>28</v>
      </c>
      <c r="FFX1239" s="255" t="s">
        <v>25</v>
      </c>
      <c r="FFY1239" s="201">
        <v>7</v>
      </c>
      <c r="FFZ1239" s="201">
        <v>2</v>
      </c>
      <c r="FGA1239" s="202" t="s">
        <v>236</v>
      </c>
      <c r="FGB1239" s="203">
        <v>0</v>
      </c>
      <c r="FGC1239" s="203">
        <v>210</v>
      </c>
      <c r="FGD1239" s="75">
        <f t="shared" si="401"/>
        <v>448.774</v>
      </c>
      <c r="FGE1239" s="200" t="s">
        <v>28</v>
      </c>
      <c r="FGF1239" s="255" t="s">
        <v>25</v>
      </c>
      <c r="FGG1239" s="201">
        <v>7</v>
      </c>
      <c r="FGH1239" s="201">
        <v>2</v>
      </c>
      <c r="FGI1239" s="202" t="s">
        <v>236</v>
      </c>
      <c r="FGJ1239" s="203">
        <v>0</v>
      </c>
      <c r="FGK1239" s="203">
        <v>210</v>
      </c>
      <c r="FGL1239" s="75">
        <f t="shared" ref="FGL1239:FIP1239" si="402">FGL1240+FGL1241</f>
        <v>448.774</v>
      </c>
      <c r="FGM1239" s="200" t="s">
        <v>28</v>
      </c>
      <c r="FGN1239" s="255" t="s">
        <v>25</v>
      </c>
      <c r="FGO1239" s="201">
        <v>7</v>
      </c>
      <c r="FGP1239" s="201">
        <v>2</v>
      </c>
      <c r="FGQ1239" s="202" t="s">
        <v>236</v>
      </c>
      <c r="FGR1239" s="203">
        <v>0</v>
      </c>
      <c r="FGS1239" s="203">
        <v>210</v>
      </c>
      <c r="FGT1239" s="75">
        <f t="shared" si="402"/>
        <v>448.774</v>
      </c>
      <c r="FGU1239" s="200" t="s">
        <v>28</v>
      </c>
      <c r="FGV1239" s="255" t="s">
        <v>25</v>
      </c>
      <c r="FGW1239" s="201">
        <v>7</v>
      </c>
      <c r="FGX1239" s="201">
        <v>2</v>
      </c>
      <c r="FGY1239" s="202" t="s">
        <v>236</v>
      </c>
      <c r="FGZ1239" s="203">
        <v>0</v>
      </c>
      <c r="FHA1239" s="203">
        <v>210</v>
      </c>
      <c r="FHB1239" s="75">
        <f t="shared" si="402"/>
        <v>448.774</v>
      </c>
      <c r="FHC1239" s="200" t="s">
        <v>28</v>
      </c>
      <c r="FHD1239" s="255" t="s">
        <v>25</v>
      </c>
      <c r="FHE1239" s="201">
        <v>7</v>
      </c>
      <c r="FHF1239" s="201">
        <v>2</v>
      </c>
      <c r="FHG1239" s="202" t="s">
        <v>236</v>
      </c>
      <c r="FHH1239" s="203">
        <v>0</v>
      </c>
      <c r="FHI1239" s="203">
        <v>210</v>
      </c>
      <c r="FHJ1239" s="75">
        <f t="shared" si="402"/>
        <v>448.774</v>
      </c>
      <c r="FHK1239" s="200" t="s">
        <v>28</v>
      </c>
      <c r="FHL1239" s="255" t="s">
        <v>25</v>
      </c>
      <c r="FHM1239" s="201">
        <v>7</v>
      </c>
      <c r="FHN1239" s="201">
        <v>2</v>
      </c>
      <c r="FHO1239" s="202" t="s">
        <v>236</v>
      </c>
      <c r="FHP1239" s="203">
        <v>0</v>
      </c>
      <c r="FHQ1239" s="203">
        <v>210</v>
      </c>
      <c r="FHR1239" s="75">
        <f t="shared" si="402"/>
        <v>448.774</v>
      </c>
      <c r="FHS1239" s="200" t="s">
        <v>28</v>
      </c>
      <c r="FHT1239" s="255" t="s">
        <v>25</v>
      </c>
      <c r="FHU1239" s="201">
        <v>7</v>
      </c>
      <c r="FHV1239" s="201">
        <v>2</v>
      </c>
      <c r="FHW1239" s="202" t="s">
        <v>236</v>
      </c>
      <c r="FHX1239" s="203">
        <v>0</v>
      </c>
      <c r="FHY1239" s="203">
        <v>210</v>
      </c>
      <c r="FHZ1239" s="75">
        <f t="shared" si="402"/>
        <v>448.774</v>
      </c>
      <c r="FIA1239" s="200" t="s">
        <v>28</v>
      </c>
      <c r="FIB1239" s="255" t="s">
        <v>25</v>
      </c>
      <c r="FIC1239" s="201">
        <v>7</v>
      </c>
      <c r="FID1239" s="201">
        <v>2</v>
      </c>
      <c r="FIE1239" s="202" t="s">
        <v>236</v>
      </c>
      <c r="FIF1239" s="203">
        <v>0</v>
      </c>
      <c r="FIG1239" s="203">
        <v>210</v>
      </c>
      <c r="FIH1239" s="75">
        <f t="shared" si="402"/>
        <v>448.774</v>
      </c>
      <c r="FII1239" s="200" t="s">
        <v>28</v>
      </c>
      <c r="FIJ1239" s="255" t="s">
        <v>25</v>
      </c>
      <c r="FIK1239" s="201">
        <v>7</v>
      </c>
      <c r="FIL1239" s="201">
        <v>2</v>
      </c>
      <c r="FIM1239" s="202" t="s">
        <v>236</v>
      </c>
      <c r="FIN1239" s="203">
        <v>0</v>
      </c>
      <c r="FIO1239" s="203">
        <v>210</v>
      </c>
      <c r="FIP1239" s="75">
        <f t="shared" si="402"/>
        <v>448.774</v>
      </c>
      <c r="FIQ1239" s="200" t="s">
        <v>28</v>
      </c>
      <c r="FIR1239" s="255" t="s">
        <v>25</v>
      </c>
      <c r="FIS1239" s="201">
        <v>7</v>
      </c>
      <c r="FIT1239" s="201">
        <v>2</v>
      </c>
      <c r="FIU1239" s="202" t="s">
        <v>236</v>
      </c>
      <c r="FIV1239" s="203">
        <v>0</v>
      </c>
      <c r="FIW1239" s="203">
        <v>210</v>
      </c>
      <c r="FIX1239" s="75">
        <f t="shared" ref="FIX1239:FLB1239" si="403">FIX1240+FIX1241</f>
        <v>448.774</v>
      </c>
      <c r="FIY1239" s="200" t="s">
        <v>28</v>
      </c>
      <c r="FIZ1239" s="255" t="s">
        <v>25</v>
      </c>
      <c r="FJA1239" s="201">
        <v>7</v>
      </c>
      <c r="FJB1239" s="201">
        <v>2</v>
      </c>
      <c r="FJC1239" s="202" t="s">
        <v>236</v>
      </c>
      <c r="FJD1239" s="203">
        <v>0</v>
      </c>
      <c r="FJE1239" s="203">
        <v>210</v>
      </c>
      <c r="FJF1239" s="75">
        <f t="shared" si="403"/>
        <v>448.774</v>
      </c>
      <c r="FJG1239" s="200" t="s">
        <v>28</v>
      </c>
      <c r="FJH1239" s="255" t="s">
        <v>25</v>
      </c>
      <c r="FJI1239" s="201">
        <v>7</v>
      </c>
      <c r="FJJ1239" s="201">
        <v>2</v>
      </c>
      <c r="FJK1239" s="202" t="s">
        <v>236</v>
      </c>
      <c r="FJL1239" s="203">
        <v>0</v>
      </c>
      <c r="FJM1239" s="203">
        <v>210</v>
      </c>
      <c r="FJN1239" s="75">
        <f t="shared" si="403"/>
        <v>448.774</v>
      </c>
      <c r="FJO1239" s="200" t="s">
        <v>28</v>
      </c>
      <c r="FJP1239" s="255" t="s">
        <v>25</v>
      </c>
      <c r="FJQ1239" s="201">
        <v>7</v>
      </c>
      <c r="FJR1239" s="201">
        <v>2</v>
      </c>
      <c r="FJS1239" s="202" t="s">
        <v>236</v>
      </c>
      <c r="FJT1239" s="203">
        <v>0</v>
      </c>
      <c r="FJU1239" s="203">
        <v>210</v>
      </c>
      <c r="FJV1239" s="75">
        <f t="shared" si="403"/>
        <v>448.774</v>
      </c>
      <c r="FJW1239" s="200" t="s">
        <v>28</v>
      </c>
      <c r="FJX1239" s="255" t="s">
        <v>25</v>
      </c>
      <c r="FJY1239" s="201">
        <v>7</v>
      </c>
      <c r="FJZ1239" s="201">
        <v>2</v>
      </c>
      <c r="FKA1239" s="202" t="s">
        <v>236</v>
      </c>
      <c r="FKB1239" s="203">
        <v>0</v>
      </c>
      <c r="FKC1239" s="203">
        <v>210</v>
      </c>
      <c r="FKD1239" s="75">
        <f t="shared" si="403"/>
        <v>448.774</v>
      </c>
      <c r="FKE1239" s="200" t="s">
        <v>28</v>
      </c>
      <c r="FKF1239" s="255" t="s">
        <v>25</v>
      </c>
      <c r="FKG1239" s="201">
        <v>7</v>
      </c>
      <c r="FKH1239" s="201">
        <v>2</v>
      </c>
      <c r="FKI1239" s="202" t="s">
        <v>236</v>
      </c>
      <c r="FKJ1239" s="203">
        <v>0</v>
      </c>
      <c r="FKK1239" s="203">
        <v>210</v>
      </c>
      <c r="FKL1239" s="75">
        <f t="shared" si="403"/>
        <v>448.774</v>
      </c>
      <c r="FKM1239" s="200" t="s">
        <v>28</v>
      </c>
      <c r="FKN1239" s="255" t="s">
        <v>25</v>
      </c>
      <c r="FKO1239" s="201">
        <v>7</v>
      </c>
      <c r="FKP1239" s="201">
        <v>2</v>
      </c>
      <c r="FKQ1239" s="202" t="s">
        <v>236</v>
      </c>
      <c r="FKR1239" s="203">
        <v>0</v>
      </c>
      <c r="FKS1239" s="203">
        <v>210</v>
      </c>
      <c r="FKT1239" s="75">
        <f t="shared" si="403"/>
        <v>448.774</v>
      </c>
      <c r="FKU1239" s="200" t="s">
        <v>28</v>
      </c>
      <c r="FKV1239" s="255" t="s">
        <v>25</v>
      </c>
      <c r="FKW1239" s="201">
        <v>7</v>
      </c>
      <c r="FKX1239" s="201">
        <v>2</v>
      </c>
      <c r="FKY1239" s="202" t="s">
        <v>236</v>
      </c>
      <c r="FKZ1239" s="203">
        <v>0</v>
      </c>
      <c r="FLA1239" s="203">
        <v>210</v>
      </c>
      <c r="FLB1239" s="75">
        <f t="shared" si="403"/>
        <v>448.774</v>
      </c>
      <c r="FLC1239" s="200" t="s">
        <v>28</v>
      </c>
      <c r="FLD1239" s="255" t="s">
        <v>25</v>
      </c>
      <c r="FLE1239" s="201">
        <v>7</v>
      </c>
      <c r="FLF1239" s="201">
        <v>2</v>
      </c>
      <c r="FLG1239" s="202" t="s">
        <v>236</v>
      </c>
      <c r="FLH1239" s="203">
        <v>0</v>
      </c>
      <c r="FLI1239" s="203">
        <v>210</v>
      </c>
      <c r="FLJ1239" s="75">
        <f t="shared" ref="FLJ1239:FNN1239" si="404">FLJ1240+FLJ1241</f>
        <v>448.774</v>
      </c>
      <c r="FLK1239" s="200" t="s">
        <v>28</v>
      </c>
      <c r="FLL1239" s="255" t="s">
        <v>25</v>
      </c>
      <c r="FLM1239" s="201">
        <v>7</v>
      </c>
      <c r="FLN1239" s="201">
        <v>2</v>
      </c>
      <c r="FLO1239" s="202" t="s">
        <v>236</v>
      </c>
      <c r="FLP1239" s="203">
        <v>0</v>
      </c>
      <c r="FLQ1239" s="203">
        <v>210</v>
      </c>
      <c r="FLR1239" s="75">
        <f t="shared" si="404"/>
        <v>448.774</v>
      </c>
      <c r="FLS1239" s="200" t="s">
        <v>28</v>
      </c>
      <c r="FLT1239" s="255" t="s">
        <v>25</v>
      </c>
      <c r="FLU1239" s="201">
        <v>7</v>
      </c>
      <c r="FLV1239" s="201">
        <v>2</v>
      </c>
      <c r="FLW1239" s="202" t="s">
        <v>236</v>
      </c>
      <c r="FLX1239" s="203">
        <v>0</v>
      </c>
      <c r="FLY1239" s="203">
        <v>210</v>
      </c>
      <c r="FLZ1239" s="75">
        <f t="shared" si="404"/>
        <v>448.774</v>
      </c>
      <c r="FMA1239" s="200" t="s">
        <v>28</v>
      </c>
      <c r="FMB1239" s="255" t="s">
        <v>25</v>
      </c>
      <c r="FMC1239" s="201">
        <v>7</v>
      </c>
      <c r="FMD1239" s="201">
        <v>2</v>
      </c>
      <c r="FME1239" s="202" t="s">
        <v>236</v>
      </c>
      <c r="FMF1239" s="203">
        <v>0</v>
      </c>
      <c r="FMG1239" s="203">
        <v>210</v>
      </c>
      <c r="FMH1239" s="75">
        <f t="shared" si="404"/>
        <v>448.774</v>
      </c>
      <c r="FMI1239" s="200" t="s">
        <v>28</v>
      </c>
      <c r="FMJ1239" s="255" t="s">
        <v>25</v>
      </c>
      <c r="FMK1239" s="201">
        <v>7</v>
      </c>
      <c r="FML1239" s="201">
        <v>2</v>
      </c>
      <c r="FMM1239" s="202" t="s">
        <v>236</v>
      </c>
      <c r="FMN1239" s="203">
        <v>0</v>
      </c>
      <c r="FMO1239" s="203">
        <v>210</v>
      </c>
      <c r="FMP1239" s="75">
        <f t="shared" si="404"/>
        <v>448.774</v>
      </c>
      <c r="FMQ1239" s="200" t="s">
        <v>28</v>
      </c>
      <c r="FMR1239" s="255" t="s">
        <v>25</v>
      </c>
      <c r="FMS1239" s="201">
        <v>7</v>
      </c>
      <c r="FMT1239" s="201">
        <v>2</v>
      </c>
      <c r="FMU1239" s="202" t="s">
        <v>236</v>
      </c>
      <c r="FMV1239" s="203">
        <v>0</v>
      </c>
      <c r="FMW1239" s="203">
        <v>210</v>
      </c>
      <c r="FMX1239" s="75">
        <f t="shared" si="404"/>
        <v>448.774</v>
      </c>
      <c r="FMY1239" s="200" t="s">
        <v>28</v>
      </c>
      <c r="FMZ1239" s="255" t="s">
        <v>25</v>
      </c>
      <c r="FNA1239" s="201">
        <v>7</v>
      </c>
      <c r="FNB1239" s="201">
        <v>2</v>
      </c>
      <c r="FNC1239" s="202" t="s">
        <v>236</v>
      </c>
      <c r="FND1239" s="203">
        <v>0</v>
      </c>
      <c r="FNE1239" s="203">
        <v>210</v>
      </c>
      <c r="FNF1239" s="75">
        <f t="shared" si="404"/>
        <v>448.774</v>
      </c>
      <c r="FNG1239" s="200" t="s">
        <v>28</v>
      </c>
      <c r="FNH1239" s="255" t="s">
        <v>25</v>
      </c>
      <c r="FNI1239" s="201">
        <v>7</v>
      </c>
      <c r="FNJ1239" s="201">
        <v>2</v>
      </c>
      <c r="FNK1239" s="202" t="s">
        <v>236</v>
      </c>
      <c r="FNL1239" s="203">
        <v>0</v>
      </c>
      <c r="FNM1239" s="203">
        <v>210</v>
      </c>
      <c r="FNN1239" s="75">
        <f t="shared" si="404"/>
        <v>448.774</v>
      </c>
      <c r="FNO1239" s="200" t="s">
        <v>28</v>
      </c>
      <c r="FNP1239" s="255" t="s">
        <v>25</v>
      </c>
      <c r="FNQ1239" s="201">
        <v>7</v>
      </c>
      <c r="FNR1239" s="201">
        <v>2</v>
      </c>
      <c r="FNS1239" s="202" t="s">
        <v>236</v>
      </c>
      <c r="FNT1239" s="203">
        <v>0</v>
      </c>
      <c r="FNU1239" s="203">
        <v>210</v>
      </c>
      <c r="FNV1239" s="75">
        <f t="shared" ref="FNV1239:FPZ1239" si="405">FNV1240+FNV1241</f>
        <v>448.774</v>
      </c>
      <c r="FNW1239" s="200" t="s">
        <v>28</v>
      </c>
      <c r="FNX1239" s="255" t="s">
        <v>25</v>
      </c>
      <c r="FNY1239" s="201">
        <v>7</v>
      </c>
      <c r="FNZ1239" s="201">
        <v>2</v>
      </c>
      <c r="FOA1239" s="202" t="s">
        <v>236</v>
      </c>
      <c r="FOB1239" s="203">
        <v>0</v>
      </c>
      <c r="FOC1239" s="203">
        <v>210</v>
      </c>
      <c r="FOD1239" s="75">
        <f t="shared" si="405"/>
        <v>448.774</v>
      </c>
      <c r="FOE1239" s="200" t="s">
        <v>28</v>
      </c>
      <c r="FOF1239" s="255" t="s">
        <v>25</v>
      </c>
      <c r="FOG1239" s="201">
        <v>7</v>
      </c>
      <c r="FOH1239" s="201">
        <v>2</v>
      </c>
      <c r="FOI1239" s="202" t="s">
        <v>236</v>
      </c>
      <c r="FOJ1239" s="203">
        <v>0</v>
      </c>
      <c r="FOK1239" s="203">
        <v>210</v>
      </c>
      <c r="FOL1239" s="75">
        <f t="shared" si="405"/>
        <v>448.774</v>
      </c>
      <c r="FOM1239" s="200" t="s">
        <v>28</v>
      </c>
      <c r="FON1239" s="255" t="s">
        <v>25</v>
      </c>
      <c r="FOO1239" s="201">
        <v>7</v>
      </c>
      <c r="FOP1239" s="201">
        <v>2</v>
      </c>
      <c r="FOQ1239" s="202" t="s">
        <v>236</v>
      </c>
      <c r="FOR1239" s="203">
        <v>0</v>
      </c>
      <c r="FOS1239" s="203">
        <v>210</v>
      </c>
      <c r="FOT1239" s="75">
        <f t="shared" si="405"/>
        <v>448.774</v>
      </c>
      <c r="FOU1239" s="200" t="s">
        <v>28</v>
      </c>
      <c r="FOV1239" s="255" t="s">
        <v>25</v>
      </c>
      <c r="FOW1239" s="201">
        <v>7</v>
      </c>
      <c r="FOX1239" s="201">
        <v>2</v>
      </c>
      <c r="FOY1239" s="202" t="s">
        <v>236</v>
      </c>
      <c r="FOZ1239" s="203">
        <v>0</v>
      </c>
      <c r="FPA1239" s="203">
        <v>210</v>
      </c>
      <c r="FPB1239" s="75">
        <f t="shared" si="405"/>
        <v>448.774</v>
      </c>
      <c r="FPC1239" s="200" t="s">
        <v>28</v>
      </c>
      <c r="FPD1239" s="255" t="s">
        <v>25</v>
      </c>
      <c r="FPE1239" s="201">
        <v>7</v>
      </c>
      <c r="FPF1239" s="201">
        <v>2</v>
      </c>
      <c r="FPG1239" s="202" t="s">
        <v>236</v>
      </c>
      <c r="FPH1239" s="203">
        <v>0</v>
      </c>
      <c r="FPI1239" s="203">
        <v>210</v>
      </c>
      <c r="FPJ1239" s="75">
        <f t="shared" si="405"/>
        <v>448.774</v>
      </c>
      <c r="FPK1239" s="200" t="s">
        <v>28</v>
      </c>
      <c r="FPL1239" s="255" t="s">
        <v>25</v>
      </c>
      <c r="FPM1239" s="201">
        <v>7</v>
      </c>
      <c r="FPN1239" s="201">
        <v>2</v>
      </c>
      <c r="FPO1239" s="202" t="s">
        <v>236</v>
      </c>
      <c r="FPP1239" s="203">
        <v>0</v>
      </c>
      <c r="FPQ1239" s="203">
        <v>210</v>
      </c>
      <c r="FPR1239" s="75">
        <f t="shared" si="405"/>
        <v>448.774</v>
      </c>
      <c r="FPS1239" s="200" t="s">
        <v>28</v>
      </c>
      <c r="FPT1239" s="255" t="s">
        <v>25</v>
      </c>
      <c r="FPU1239" s="201">
        <v>7</v>
      </c>
      <c r="FPV1239" s="201">
        <v>2</v>
      </c>
      <c r="FPW1239" s="202" t="s">
        <v>236</v>
      </c>
      <c r="FPX1239" s="203">
        <v>0</v>
      </c>
      <c r="FPY1239" s="203">
        <v>210</v>
      </c>
      <c r="FPZ1239" s="75">
        <f t="shared" si="405"/>
        <v>448.774</v>
      </c>
      <c r="FQA1239" s="200" t="s">
        <v>28</v>
      </c>
      <c r="FQB1239" s="255" t="s">
        <v>25</v>
      </c>
      <c r="FQC1239" s="201">
        <v>7</v>
      </c>
      <c r="FQD1239" s="201">
        <v>2</v>
      </c>
      <c r="FQE1239" s="202" t="s">
        <v>236</v>
      </c>
      <c r="FQF1239" s="203">
        <v>0</v>
      </c>
      <c r="FQG1239" s="203">
        <v>210</v>
      </c>
      <c r="FQH1239" s="75">
        <f t="shared" ref="FQH1239:FSL1239" si="406">FQH1240+FQH1241</f>
        <v>448.774</v>
      </c>
      <c r="FQI1239" s="200" t="s">
        <v>28</v>
      </c>
      <c r="FQJ1239" s="255" t="s">
        <v>25</v>
      </c>
      <c r="FQK1239" s="201">
        <v>7</v>
      </c>
      <c r="FQL1239" s="201">
        <v>2</v>
      </c>
      <c r="FQM1239" s="202" t="s">
        <v>236</v>
      </c>
      <c r="FQN1239" s="203">
        <v>0</v>
      </c>
      <c r="FQO1239" s="203">
        <v>210</v>
      </c>
      <c r="FQP1239" s="75">
        <f t="shared" si="406"/>
        <v>448.774</v>
      </c>
      <c r="FQQ1239" s="200" t="s">
        <v>28</v>
      </c>
      <c r="FQR1239" s="255" t="s">
        <v>25</v>
      </c>
      <c r="FQS1239" s="201">
        <v>7</v>
      </c>
      <c r="FQT1239" s="201">
        <v>2</v>
      </c>
      <c r="FQU1239" s="202" t="s">
        <v>236</v>
      </c>
      <c r="FQV1239" s="203">
        <v>0</v>
      </c>
      <c r="FQW1239" s="203">
        <v>210</v>
      </c>
      <c r="FQX1239" s="75">
        <f t="shared" si="406"/>
        <v>448.774</v>
      </c>
      <c r="FQY1239" s="200" t="s">
        <v>28</v>
      </c>
      <c r="FQZ1239" s="255" t="s">
        <v>25</v>
      </c>
      <c r="FRA1239" s="201">
        <v>7</v>
      </c>
      <c r="FRB1239" s="201">
        <v>2</v>
      </c>
      <c r="FRC1239" s="202" t="s">
        <v>236</v>
      </c>
      <c r="FRD1239" s="203">
        <v>0</v>
      </c>
      <c r="FRE1239" s="203">
        <v>210</v>
      </c>
      <c r="FRF1239" s="75">
        <f t="shared" si="406"/>
        <v>448.774</v>
      </c>
      <c r="FRG1239" s="200" t="s">
        <v>28</v>
      </c>
      <c r="FRH1239" s="255" t="s">
        <v>25</v>
      </c>
      <c r="FRI1239" s="201">
        <v>7</v>
      </c>
      <c r="FRJ1239" s="201">
        <v>2</v>
      </c>
      <c r="FRK1239" s="202" t="s">
        <v>236</v>
      </c>
      <c r="FRL1239" s="203">
        <v>0</v>
      </c>
      <c r="FRM1239" s="203">
        <v>210</v>
      </c>
      <c r="FRN1239" s="75">
        <f t="shared" si="406"/>
        <v>448.774</v>
      </c>
      <c r="FRO1239" s="200" t="s">
        <v>28</v>
      </c>
      <c r="FRP1239" s="255" t="s">
        <v>25</v>
      </c>
      <c r="FRQ1239" s="201">
        <v>7</v>
      </c>
      <c r="FRR1239" s="201">
        <v>2</v>
      </c>
      <c r="FRS1239" s="202" t="s">
        <v>236</v>
      </c>
      <c r="FRT1239" s="203">
        <v>0</v>
      </c>
      <c r="FRU1239" s="203">
        <v>210</v>
      </c>
      <c r="FRV1239" s="75">
        <f t="shared" si="406"/>
        <v>448.774</v>
      </c>
      <c r="FRW1239" s="200" t="s">
        <v>28</v>
      </c>
      <c r="FRX1239" s="255" t="s">
        <v>25</v>
      </c>
      <c r="FRY1239" s="201">
        <v>7</v>
      </c>
      <c r="FRZ1239" s="201">
        <v>2</v>
      </c>
      <c r="FSA1239" s="202" t="s">
        <v>236</v>
      </c>
      <c r="FSB1239" s="203">
        <v>0</v>
      </c>
      <c r="FSC1239" s="203">
        <v>210</v>
      </c>
      <c r="FSD1239" s="75">
        <f t="shared" si="406"/>
        <v>448.774</v>
      </c>
      <c r="FSE1239" s="200" t="s">
        <v>28</v>
      </c>
      <c r="FSF1239" s="255" t="s">
        <v>25</v>
      </c>
      <c r="FSG1239" s="201">
        <v>7</v>
      </c>
      <c r="FSH1239" s="201">
        <v>2</v>
      </c>
      <c r="FSI1239" s="202" t="s">
        <v>236</v>
      </c>
      <c r="FSJ1239" s="203">
        <v>0</v>
      </c>
      <c r="FSK1239" s="203">
        <v>210</v>
      </c>
      <c r="FSL1239" s="75">
        <f t="shared" si="406"/>
        <v>448.774</v>
      </c>
      <c r="FSM1239" s="200" t="s">
        <v>28</v>
      </c>
      <c r="FSN1239" s="255" t="s">
        <v>25</v>
      </c>
      <c r="FSO1239" s="201">
        <v>7</v>
      </c>
      <c r="FSP1239" s="201">
        <v>2</v>
      </c>
      <c r="FSQ1239" s="202" t="s">
        <v>236</v>
      </c>
      <c r="FSR1239" s="203">
        <v>0</v>
      </c>
      <c r="FSS1239" s="203">
        <v>210</v>
      </c>
      <c r="FST1239" s="75">
        <f t="shared" ref="FST1239:FUX1239" si="407">FST1240+FST1241</f>
        <v>448.774</v>
      </c>
      <c r="FSU1239" s="200" t="s">
        <v>28</v>
      </c>
      <c r="FSV1239" s="255" t="s">
        <v>25</v>
      </c>
      <c r="FSW1239" s="201">
        <v>7</v>
      </c>
      <c r="FSX1239" s="201">
        <v>2</v>
      </c>
      <c r="FSY1239" s="202" t="s">
        <v>236</v>
      </c>
      <c r="FSZ1239" s="203">
        <v>0</v>
      </c>
      <c r="FTA1239" s="203">
        <v>210</v>
      </c>
      <c r="FTB1239" s="75">
        <f t="shared" si="407"/>
        <v>448.774</v>
      </c>
      <c r="FTC1239" s="200" t="s">
        <v>28</v>
      </c>
      <c r="FTD1239" s="255" t="s">
        <v>25</v>
      </c>
      <c r="FTE1239" s="201">
        <v>7</v>
      </c>
      <c r="FTF1239" s="201">
        <v>2</v>
      </c>
      <c r="FTG1239" s="202" t="s">
        <v>236</v>
      </c>
      <c r="FTH1239" s="203">
        <v>0</v>
      </c>
      <c r="FTI1239" s="203">
        <v>210</v>
      </c>
      <c r="FTJ1239" s="75">
        <f t="shared" si="407"/>
        <v>448.774</v>
      </c>
      <c r="FTK1239" s="200" t="s">
        <v>28</v>
      </c>
      <c r="FTL1239" s="255" t="s">
        <v>25</v>
      </c>
      <c r="FTM1239" s="201">
        <v>7</v>
      </c>
      <c r="FTN1239" s="201">
        <v>2</v>
      </c>
      <c r="FTO1239" s="202" t="s">
        <v>236</v>
      </c>
      <c r="FTP1239" s="203">
        <v>0</v>
      </c>
      <c r="FTQ1239" s="203">
        <v>210</v>
      </c>
      <c r="FTR1239" s="75">
        <f t="shared" si="407"/>
        <v>448.774</v>
      </c>
      <c r="FTS1239" s="200" t="s">
        <v>28</v>
      </c>
      <c r="FTT1239" s="255" t="s">
        <v>25</v>
      </c>
      <c r="FTU1239" s="201">
        <v>7</v>
      </c>
      <c r="FTV1239" s="201">
        <v>2</v>
      </c>
      <c r="FTW1239" s="202" t="s">
        <v>236</v>
      </c>
      <c r="FTX1239" s="203">
        <v>0</v>
      </c>
      <c r="FTY1239" s="203">
        <v>210</v>
      </c>
      <c r="FTZ1239" s="75">
        <f t="shared" si="407"/>
        <v>448.774</v>
      </c>
      <c r="FUA1239" s="200" t="s">
        <v>28</v>
      </c>
      <c r="FUB1239" s="255" t="s">
        <v>25</v>
      </c>
      <c r="FUC1239" s="201">
        <v>7</v>
      </c>
      <c r="FUD1239" s="201">
        <v>2</v>
      </c>
      <c r="FUE1239" s="202" t="s">
        <v>236</v>
      </c>
      <c r="FUF1239" s="203">
        <v>0</v>
      </c>
      <c r="FUG1239" s="203">
        <v>210</v>
      </c>
      <c r="FUH1239" s="75">
        <f t="shared" si="407"/>
        <v>448.774</v>
      </c>
      <c r="FUI1239" s="200" t="s">
        <v>28</v>
      </c>
      <c r="FUJ1239" s="255" t="s">
        <v>25</v>
      </c>
      <c r="FUK1239" s="201">
        <v>7</v>
      </c>
      <c r="FUL1239" s="201">
        <v>2</v>
      </c>
      <c r="FUM1239" s="202" t="s">
        <v>236</v>
      </c>
      <c r="FUN1239" s="203">
        <v>0</v>
      </c>
      <c r="FUO1239" s="203">
        <v>210</v>
      </c>
      <c r="FUP1239" s="75">
        <f t="shared" si="407"/>
        <v>448.774</v>
      </c>
      <c r="FUQ1239" s="200" t="s">
        <v>28</v>
      </c>
      <c r="FUR1239" s="255" t="s">
        <v>25</v>
      </c>
      <c r="FUS1239" s="201">
        <v>7</v>
      </c>
      <c r="FUT1239" s="201">
        <v>2</v>
      </c>
      <c r="FUU1239" s="202" t="s">
        <v>236</v>
      </c>
      <c r="FUV1239" s="203">
        <v>0</v>
      </c>
      <c r="FUW1239" s="203">
        <v>210</v>
      </c>
      <c r="FUX1239" s="75">
        <f t="shared" si="407"/>
        <v>448.774</v>
      </c>
      <c r="FUY1239" s="200" t="s">
        <v>28</v>
      </c>
      <c r="FUZ1239" s="255" t="s">
        <v>25</v>
      </c>
      <c r="FVA1239" s="201">
        <v>7</v>
      </c>
      <c r="FVB1239" s="201">
        <v>2</v>
      </c>
      <c r="FVC1239" s="202" t="s">
        <v>236</v>
      </c>
      <c r="FVD1239" s="203">
        <v>0</v>
      </c>
      <c r="FVE1239" s="203">
        <v>210</v>
      </c>
      <c r="FVF1239" s="75">
        <f t="shared" ref="FVF1239:FXJ1239" si="408">FVF1240+FVF1241</f>
        <v>448.774</v>
      </c>
      <c r="FVG1239" s="200" t="s">
        <v>28</v>
      </c>
      <c r="FVH1239" s="255" t="s">
        <v>25</v>
      </c>
      <c r="FVI1239" s="201">
        <v>7</v>
      </c>
      <c r="FVJ1239" s="201">
        <v>2</v>
      </c>
      <c r="FVK1239" s="202" t="s">
        <v>236</v>
      </c>
      <c r="FVL1239" s="203">
        <v>0</v>
      </c>
      <c r="FVM1239" s="203">
        <v>210</v>
      </c>
      <c r="FVN1239" s="75">
        <f t="shared" si="408"/>
        <v>448.774</v>
      </c>
      <c r="FVO1239" s="200" t="s">
        <v>28</v>
      </c>
      <c r="FVP1239" s="255" t="s">
        <v>25</v>
      </c>
      <c r="FVQ1239" s="201">
        <v>7</v>
      </c>
      <c r="FVR1239" s="201">
        <v>2</v>
      </c>
      <c r="FVS1239" s="202" t="s">
        <v>236</v>
      </c>
      <c r="FVT1239" s="203">
        <v>0</v>
      </c>
      <c r="FVU1239" s="203">
        <v>210</v>
      </c>
      <c r="FVV1239" s="75">
        <f t="shared" si="408"/>
        <v>448.774</v>
      </c>
      <c r="FVW1239" s="200" t="s">
        <v>28</v>
      </c>
      <c r="FVX1239" s="255" t="s">
        <v>25</v>
      </c>
      <c r="FVY1239" s="201">
        <v>7</v>
      </c>
      <c r="FVZ1239" s="201">
        <v>2</v>
      </c>
      <c r="FWA1239" s="202" t="s">
        <v>236</v>
      </c>
      <c r="FWB1239" s="203">
        <v>0</v>
      </c>
      <c r="FWC1239" s="203">
        <v>210</v>
      </c>
      <c r="FWD1239" s="75">
        <f t="shared" si="408"/>
        <v>448.774</v>
      </c>
      <c r="FWE1239" s="200" t="s">
        <v>28</v>
      </c>
      <c r="FWF1239" s="255" t="s">
        <v>25</v>
      </c>
      <c r="FWG1239" s="201">
        <v>7</v>
      </c>
      <c r="FWH1239" s="201">
        <v>2</v>
      </c>
      <c r="FWI1239" s="202" t="s">
        <v>236</v>
      </c>
      <c r="FWJ1239" s="203">
        <v>0</v>
      </c>
      <c r="FWK1239" s="203">
        <v>210</v>
      </c>
      <c r="FWL1239" s="75">
        <f t="shared" si="408"/>
        <v>448.774</v>
      </c>
      <c r="FWM1239" s="200" t="s">
        <v>28</v>
      </c>
      <c r="FWN1239" s="255" t="s">
        <v>25</v>
      </c>
      <c r="FWO1239" s="201">
        <v>7</v>
      </c>
      <c r="FWP1239" s="201">
        <v>2</v>
      </c>
      <c r="FWQ1239" s="202" t="s">
        <v>236</v>
      </c>
      <c r="FWR1239" s="203">
        <v>0</v>
      </c>
      <c r="FWS1239" s="203">
        <v>210</v>
      </c>
      <c r="FWT1239" s="75">
        <f t="shared" si="408"/>
        <v>448.774</v>
      </c>
      <c r="FWU1239" s="200" t="s">
        <v>28</v>
      </c>
      <c r="FWV1239" s="255" t="s">
        <v>25</v>
      </c>
      <c r="FWW1239" s="201">
        <v>7</v>
      </c>
      <c r="FWX1239" s="201">
        <v>2</v>
      </c>
      <c r="FWY1239" s="202" t="s">
        <v>236</v>
      </c>
      <c r="FWZ1239" s="203">
        <v>0</v>
      </c>
      <c r="FXA1239" s="203">
        <v>210</v>
      </c>
      <c r="FXB1239" s="75">
        <f t="shared" si="408"/>
        <v>448.774</v>
      </c>
      <c r="FXC1239" s="200" t="s">
        <v>28</v>
      </c>
      <c r="FXD1239" s="255" t="s">
        <v>25</v>
      </c>
      <c r="FXE1239" s="201">
        <v>7</v>
      </c>
      <c r="FXF1239" s="201">
        <v>2</v>
      </c>
      <c r="FXG1239" s="202" t="s">
        <v>236</v>
      </c>
      <c r="FXH1239" s="203">
        <v>0</v>
      </c>
      <c r="FXI1239" s="203">
        <v>210</v>
      </c>
      <c r="FXJ1239" s="75">
        <f t="shared" si="408"/>
        <v>448.774</v>
      </c>
      <c r="FXK1239" s="200" t="s">
        <v>28</v>
      </c>
      <c r="FXL1239" s="255" t="s">
        <v>25</v>
      </c>
      <c r="FXM1239" s="201">
        <v>7</v>
      </c>
      <c r="FXN1239" s="201">
        <v>2</v>
      </c>
      <c r="FXO1239" s="202" t="s">
        <v>236</v>
      </c>
      <c r="FXP1239" s="203">
        <v>0</v>
      </c>
      <c r="FXQ1239" s="203">
        <v>210</v>
      </c>
      <c r="FXR1239" s="75">
        <f t="shared" ref="FXR1239:FZV1239" si="409">FXR1240+FXR1241</f>
        <v>448.774</v>
      </c>
      <c r="FXS1239" s="200" t="s">
        <v>28</v>
      </c>
      <c r="FXT1239" s="255" t="s">
        <v>25</v>
      </c>
      <c r="FXU1239" s="201">
        <v>7</v>
      </c>
      <c r="FXV1239" s="201">
        <v>2</v>
      </c>
      <c r="FXW1239" s="202" t="s">
        <v>236</v>
      </c>
      <c r="FXX1239" s="203">
        <v>0</v>
      </c>
      <c r="FXY1239" s="203">
        <v>210</v>
      </c>
      <c r="FXZ1239" s="75">
        <f t="shared" si="409"/>
        <v>448.774</v>
      </c>
      <c r="FYA1239" s="200" t="s">
        <v>28</v>
      </c>
      <c r="FYB1239" s="255" t="s">
        <v>25</v>
      </c>
      <c r="FYC1239" s="201">
        <v>7</v>
      </c>
      <c r="FYD1239" s="201">
        <v>2</v>
      </c>
      <c r="FYE1239" s="202" t="s">
        <v>236</v>
      </c>
      <c r="FYF1239" s="203">
        <v>0</v>
      </c>
      <c r="FYG1239" s="203">
        <v>210</v>
      </c>
      <c r="FYH1239" s="75">
        <f t="shared" si="409"/>
        <v>448.774</v>
      </c>
      <c r="FYI1239" s="200" t="s">
        <v>28</v>
      </c>
      <c r="FYJ1239" s="255" t="s">
        <v>25</v>
      </c>
      <c r="FYK1239" s="201">
        <v>7</v>
      </c>
      <c r="FYL1239" s="201">
        <v>2</v>
      </c>
      <c r="FYM1239" s="202" t="s">
        <v>236</v>
      </c>
      <c r="FYN1239" s="203">
        <v>0</v>
      </c>
      <c r="FYO1239" s="203">
        <v>210</v>
      </c>
      <c r="FYP1239" s="75">
        <f t="shared" si="409"/>
        <v>448.774</v>
      </c>
      <c r="FYQ1239" s="200" t="s">
        <v>28</v>
      </c>
      <c r="FYR1239" s="255" t="s">
        <v>25</v>
      </c>
      <c r="FYS1239" s="201">
        <v>7</v>
      </c>
      <c r="FYT1239" s="201">
        <v>2</v>
      </c>
      <c r="FYU1239" s="202" t="s">
        <v>236</v>
      </c>
      <c r="FYV1239" s="203">
        <v>0</v>
      </c>
      <c r="FYW1239" s="203">
        <v>210</v>
      </c>
      <c r="FYX1239" s="75">
        <f t="shared" si="409"/>
        <v>448.774</v>
      </c>
      <c r="FYY1239" s="200" t="s">
        <v>28</v>
      </c>
      <c r="FYZ1239" s="255" t="s">
        <v>25</v>
      </c>
      <c r="FZA1239" s="201">
        <v>7</v>
      </c>
      <c r="FZB1239" s="201">
        <v>2</v>
      </c>
      <c r="FZC1239" s="202" t="s">
        <v>236</v>
      </c>
      <c r="FZD1239" s="203">
        <v>0</v>
      </c>
      <c r="FZE1239" s="203">
        <v>210</v>
      </c>
      <c r="FZF1239" s="75">
        <f t="shared" si="409"/>
        <v>448.774</v>
      </c>
      <c r="FZG1239" s="200" t="s">
        <v>28</v>
      </c>
      <c r="FZH1239" s="255" t="s">
        <v>25</v>
      </c>
      <c r="FZI1239" s="201">
        <v>7</v>
      </c>
      <c r="FZJ1239" s="201">
        <v>2</v>
      </c>
      <c r="FZK1239" s="202" t="s">
        <v>236</v>
      </c>
      <c r="FZL1239" s="203">
        <v>0</v>
      </c>
      <c r="FZM1239" s="203">
        <v>210</v>
      </c>
      <c r="FZN1239" s="75">
        <f t="shared" si="409"/>
        <v>448.774</v>
      </c>
      <c r="FZO1239" s="200" t="s">
        <v>28</v>
      </c>
      <c r="FZP1239" s="255" t="s">
        <v>25</v>
      </c>
      <c r="FZQ1239" s="201">
        <v>7</v>
      </c>
      <c r="FZR1239" s="201">
        <v>2</v>
      </c>
      <c r="FZS1239" s="202" t="s">
        <v>236</v>
      </c>
      <c r="FZT1239" s="203">
        <v>0</v>
      </c>
      <c r="FZU1239" s="203">
        <v>210</v>
      </c>
      <c r="FZV1239" s="75">
        <f t="shared" si="409"/>
        <v>448.774</v>
      </c>
      <c r="FZW1239" s="200" t="s">
        <v>28</v>
      </c>
      <c r="FZX1239" s="255" t="s">
        <v>25</v>
      </c>
      <c r="FZY1239" s="201">
        <v>7</v>
      </c>
      <c r="FZZ1239" s="201">
        <v>2</v>
      </c>
      <c r="GAA1239" s="202" t="s">
        <v>236</v>
      </c>
      <c r="GAB1239" s="203">
        <v>0</v>
      </c>
      <c r="GAC1239" s="203">
        <v>210</v>
      </c>
      <c r="GAD1239" s="75">
        <f t="shared" ref="GAD1239:GCH1239" si="410">GAD1240+GAD1241</f>
        <v>448.774</v>
      </c>
      <c r="GAE1239" s="200" t="s">
        <v>28</v>
      </c>
      <c r="GAF1239" s="255" t="s">
        <v>25</v>
      </c>
      <c r="GAG1239" s="201">
        <v>7</v>
      </c>
      <c r="GAH1239" s="201">
        <v>2</v>
      </c>
      <c r="GAI1239" s="202" t="s">
        <v>236</v>
      </c>
      <c r="GAJ1239" s="203">
        <v>0</v>
      </c>
      <c r="GAK1239" s="203">
        <v>210</v>
      </c>
      <c r="GAL1239" s="75">
        <f t="shared" si="410"/>
        <v>448.774</v>
      </c>
      <c r="GAM1239" s="200" t="s">
        <v>28</v>
      </c>
      <c r="GAN1239" s="255" t="s">
        <v>25</v>
      </c>
      <c r="GAO1239" s="201">
        <v>7</v>
      </c>
      <c r="GAP1239" s="201">
        <v>2</v>
      </c>
      <c r="GAQ1239" s="202" t="s">
        <v>236</v>
      </c>
      <c r="GAR1239" s="203">
        <v>0</v>
      </c>
      <c r="GAS1239" s="203">
        <v>210</v>
      </c>
      <c r="GAT1239" s="75">
        <f t="shared" si="410"/>
        <v>448.774</v>
      </c>
      <c r="GAU1239" s="200" t="s">
        <v>28</v>
      </c>
      <c r="GAV1239" s="255" t="s">
        <v>25</v>
      </c>
      <c r="GAW1239" s="201">
        <v>7</v>
      </c>
      <c r="GAX1239" s="201">
        <v>2</v>
      </c>
      <c r="GAY1239" s="202" t="s">
        <v>236</v>
      </c>
      <c r="GAZ1239" s="203">
        <v>0</v>
      </c>
      <c r="GBA1239" s="203">
        <v>210</v>
      </c>
      <c r="GBB1239" s="75">
        <f t="shared" si="410"/>
        <v>448.774</v>
      </c>
      <c r="GBC1239" s="200" t="s">
        <v>28</v>
      </c>
      <c r="GBD1239" s="255" t="s">
        <v>25</v>
      </c>
      <c r="GBE1239" s="201">
        <v>7</v>
      </c>
      <c r="GBF1239" s="201">
        <v>2</v>
      </c>
      <c r="GBG1239" s="202" t="s">
        <v>236</v>
      </c>
      <c r="GBH1239" s="203">
        <v>0</v>
      </c>
      <c r="GBI1239" s="203">
        <v>210</v>
      </c>
      <c r="GBJ1239" s="75">
        <f t="shared" si="410"/>
        <v>448.774</v>
      </c>
      <c r="GBK1239" s="200" t="s">
        <v>28</v>
      </c>
      <c r="GBL1239" s="255" t="s">
        <v>25</v>
      </c>
      <c r="GBM1239" s="201">
        <v>7</v>
      </c>
      <c r="GBN1239" s="201">
        <v>2</v>
      </c>
      <c r="GBO1239" s="202" t="s">
        <v>236</v>
      </c>
      <c r="GBP1239" s="203">
        <v>0</v>
      </c>
      <c r="GBQ1239" s="203">
        <v>210</v>
      </c>
      <c r="GBR1239" s="75">
        <f t="shared" si="410"/>
        <v>448.774</v>
      </c>
      <c r="GBS1239" s="200" t="s">
        <v>28</v>
      </c>
      <c r="GBT1239" s="255" t="s">
        <v>25</v>
      </c>
      <c r="GBU1239" s="201">
        <v>7</v>
      </c>
      <c r="GBV1239" s="201">
        <v>2</v>
      </c>
      <c r="GBW1239" s="202" t="s">
        <v>236</v>
      </c>
      <c r="GBX1239" s="203">
        <v>0</v>
      </c>
      <c r="GBY1239" s="203">
        <v>210</v>
      </c>
      <c r="GBZ1239" s="75">
        <f t="shared" si="410"/>
        <v>448.774</v>
      </c>
      <c r="GCA1239" s="200" t="s">
        <v>28</v>
      </c>
      <c r="GCB1239" s="255" t="s">
        <v>25</v>
      </c>
      <c r="GCC1239" s="201">
        <v>7</v>
      </c>
      <c r="GCD1239" s="201">
        <v>2</v>
      </c>
      <c r="GCE1239" s="202" t="s">
        <v>236</v>
      </c>
      <c r="GCF1239" s="203">
        <v>0</v>
      </c>
      <c r="GCG1239" s="203">
        <v>210</v>
      </c>
      <c r="GCH1239" s="75">
        <f t="shared" si="410"/>
        <v>448.774</v>
      </c>
      <c r="GCI1239" s="200" t="s">
        <v>28</v>
      </c>
      <c r="GCJ1239" s="255" t="s">
        <v>25</v>
      </c>
      <c r="GCK1239" s="201">
        <v>7</v>
      </c>
      <c r="GCL1239" s="201">
        <v>2</v>
      </c>
      <c r="GCM1239" s="202" t="s">
        <v>236</v>
      </c>
      <c r="GCN1239" s="203">
        <v>0</v>
      </c>
      <c r="GCO1239" s="203">
        <v>210</v>
      </c>
      <c r="GCP1239" s="75">
        <f t="shared" ref="GCP1239:GET1239" si="411">GCP1240+GCP1241</f>
        <v>448.774</v>
      </c>
      <c r="GCQ1239" s="200" t="s">
        <v>28</v>
      </c>
      <c r="GCR1239" s="255" t="s">
        <v>25</v>
      </c>
      <c r="GCS1239" s="201">
        <v>7</v>
      </c>
      <c r="GCT1239" s="201">
        <v>2</v>
      </c>
      <c r="GCU1239" s="202" t="s">
        <v>236</v>
      </c>
      <c r="GCV1239" s="203">
        <v>0</v>
      </c>
      <c r="GCW1239" s="203">
        <v>210</v>
      </c>
      <c r="GCX1239" s="75">
        <f t="shared" si="411"/>
        <v>448.774</v>
      </c>
      <c r="GCY1239" s="200" t="s">
        <v>28</v>
      </c>
      <c r="GCZ1239" s="255" t="s">
        <v>25</v>
      </c>
      <c r="GDA1239" s="201">
        <v>7</v>
      </c>
      <c r="GDB1239" s="201">
        <v>2</v>
      </c>
      <c r="GDC1239" s="202" t="s">
        <v>236</v>
      </c>
      <c r="GDD1239" s="203">
        <v>0</v>
      </c>
      <c r="GDE1239" s="203">
        <v>210</v>
      </c>
      <c r="GDF1239" s="75">
        <f t="shared" si="411"/>
        <v>448.774</v>
      </c>
      <c r="GDG1239" s="200" t="s">
        <v>28</v>
      </c>
      <c r="GDH1239" s="255" t="s">
        <v>25</v>
      </c>
      <c r="GDI1239" s="201">
        <v>7</v>
      </c>
      <c r="GDJ1239" s="201">
        <v>2</v>
      </c>
      <c r="GDK1239" s="202" t="s">
        <v>236</v>
      </c>
      <c r="GDL1239" s="203">
        <v>0</v>
      </c>
      <c r="GDM1239" s="203">
        <v>210</v>
      </c>
      <c r="GDN1239" s="75">
        <f t="shared" si="411"/>
        <v>448.774</v>
      </c>
      <c r="GDO1239" s="200" t="s">
        <v>28</v>
      </c>
      <c r="GDP1239" s="255" t="s">
        <v>25</v>
      </c>
      <c r="GDQ1239" s="201">
        <v>7</v>
      </c>
      <c r="GDR1239" s="201">
        <v>2</v>
      </c>
      <c r="GDS1239" s="202" t="s">
        <v>236</v>
      </c>
      <c r="GDT1239" s="203">
        <v>0</v>
      </c>
      <c r="GDU1239" s="203">
        <v>210</v>
      </c>
      <c r="GDV1239" s="75">
        <f t="shared" si="411"/>
        <v>448.774</v>
      </c>
      <c r="GDW1239" s="200" t="s">
        <v>28</v>
      </c>
      <c r="GDX1239" s="255" t="s">
        <v>25</v>
      </c>
      <c r="GDY1239" s="201">
        <v>7</v>
      </c>
      <c r="GDZ1239" s="201">
        <v>2</v>
      </c>
      <c r="GEA1239" s="202" t="s">
        <v>236</v>
      </c>
      <c r="GEB1239" s="203">
        <v>0</v>
      </c>
      <c r="GEC1239" s="203">
        <v>210</v>
      </c>
      <c r="GED1239" s="75">
        <f t="shared" si="411"/>
        <v>448.774</v>
      </c>
      <c r="GEE1239" s="200" t="s">
        <v>28</v>
      </c>
      <c r="GEF1239" s="255" t="s">
        <v>25</v>
      </c>
      <c r="GEG1239" s="201">
        <v>7</v>
      </c>
      <c r="GEH1239" s="201">
        <v>2</v>
      </c>
      <c r="GEI1239" s="202" t="s">
        <v>236</v>
      </c>
      <c r="GEJ1239" s="203">
        <v>0</v>
      </c>
      <c r="GEK1239" s="203">
        <v>210</v>
      </c>
      <c r="GEL1239" s="75">
        <f t="shared" si="411"/>
        <v>448.774</v>
      </c>
      <c r="GEM1239" s="200" t="s">
        <v>28</v>
      </c>
      <c r="GEN1239" s="255" t="s">
        <v>25</v>
      </c>
      <c r="GEO1239" s="201">
        <v>7</v>
      </c>
      <c r="GEP1239" s="201">
        <v>2</v>
      </c>
      <c r="GEQ1239" s="202" t="s">
        <v>236</v>
      </c>
      <c r="GER1239" s="203">
        <v>0</v>
      </c>
      <c r="GES1239" s="203">
        <v>210</v>
      </c>
      <c r="GET1239" s="75">
        <f t="shared" si="411"/>
        <v>448.774</v>
      </c>
      <c r="GEU1239" s="200" t="s">
        <v>28</v>
      </c>
      <c r="GEV1239" s="255" t="s">
        <v>25</v>
      </c>
      <c r="GEW1239" s="201">
        <v>7</v>
      </c>
      <c r="GEX1239" s="201">
        <v>2</v>
      </c>
      <c r="GEY1239" s="202" t="s">
        <v>236</v>
      </c>
      <c r="GEZ1239" s="203">
        <v>0</v>
      </c>
      <c r="GFA1239" s="203">
        <v>210</v>
      </c>
      <c r="GFB1239" s="75">
        <f t="shared" ref="GFB1239:GHF1239" si="412">GFB1240+GFB1241</f>
        <v>448.774</v>
      </c>
      <c r="GFC1239" s="200" t="s">
        <v>28</v>
      </c>
      <c r="GFD1239" s="255" t="s">
        <v>25</v>
      </c>
      <c r="GFE1239" s="201">
        <v>7</v>
      </c>
      <c r="GFF1239" s="201">
        <v>2</v>
      </c>
      <c r="GFG1239" s="202" t="s">
        <v>236</v>
      </c>
      <c r="GFH1239" s="203">
        <v>0</v>
      </c>
      <c r="GFI1239" s="203">
        <v>210</v>
      </c>
      <c r="GFJ1239" s="75">
        <f t="shared" si="412"/>
        <v>448.774</v>
      </c>
      <c r="GFK1239" s="200" t="s">
        <v>28</v>
      </c>
      <c r="GFL1239" s="255" t="s">
        <v>25</v>
      </c>
      <c r="GFM1239" s="201">
        <v>7</v>
      </c>
      <c r="GFN1239" s="201">
        <v>2</v>
      </c>
      <c r="GFO1239" s="202" t="s">
        <v>236</v>
      </c>
      <c r="GFP1239" s="203">
        <v>0</v>
      </c>
      <c r="GFQ1239" s="203">
        <v>210</v>
      </c>
      <c r="GFR1239" s="75">
        <f t="shared" si="412"/>
        <v>448.774</v>
      </c>
      <c r="GFS1239" s="200" t="s">
        <v>28</v>
      </c>
      <c r="GFT1239" s="255" t="s">
        <v>25</v>
      </c>
      <c r="GFU1239" s="201">
        <v>7</v>
      </c>
      <c r="GFV1239" s="201">
        <v>2</v>
      </c>
      <c r="GFW1239" s="202" t="s">
        <v>236</v>
      </c>
      <c r="GFX1239" s="203">
        <v>0</v>
      </c>
      <c r="GFY1239" s="203">
        <v>210</v>
      </c>
      <c r="GFZ1239" s="75">
        <f t="shared" si="412"/>
        <v>448.774</v>
      </c>
      <c r="GGA1239" s="200" t="s">
        <v>28</v>
      </c>
      <c r="GGB1239" s="255" t="s">
        <v>25</v>
      </c>
      <c r="GGC1239" s="201">
        <v>7</v>
      </c>
      <c r="GGD1239" s="201">
        <v>2</v>
      </c>
      <c r="GGE1239" s="202" t="s">
        <v>236</v>
      </c>
      <c r="GGF1239" s="203">
        <v>0</v>
      </c>
      <c r="GGG1239" s="203">
        <v>210</v>
      </c>
      <c r="GGH1239" s="75">
        <f t="shared" si="412"/>
        <v>448.774</v>
      </c>
      <c r="GGI1239" s="200" t="s">
        <v>28</v>
      </c>
      <c r="GGJ1239" s="255" t="s">
        <v>25</v>
      </c>
      <c r="GGK1239" s="201">
        <v>7</v>
      </c>
      <c r="GGL1239" s="201">
        <v>2</v>
      </c>
      <c r="GGM1239" s="202" t="s">
        <v>236</v>
      </c>
      <c r="GGN1239" s="203">
        <v>0</v>
      </c>
      <c r="GGO1239" s="203">
        <v>210</v>
      </c>
      <c r="GGP1239" s="75">
        <f t="shared" si="412"/>
        <v>448.774</v>
      </c>
      <c r="GGQ1239" s="200" t="s">
        <v>28</v>
      </c>
      <c r="GGR1239" s="255" t="s">
        <v>25</v>
      </c>
      <c r="GGS1239" s="201">
        <v>7</v>
      </c>
      <c r="GGT1239" s="201">
        <v>2</v>
      </c>
      <c r="GGU1239" s="202" t="s">
        <v>236</v>
      </c>
      <c r="GGV1239" s="203">
        <v>0</v>
      </c>
      <c r="GGW1239" s="203">
        <v>210</v>
      </c>
      <c r="GGX1239" s="75">
        <f t="shared" si="412"/>
        <v>448.774</v>
      </c>
      <c r="GGY1239" s="200" t="s">
        <v>28</v>
      </c>
      <c r="GGZ1239" s="255" t="s">
        <v>25</v>
      </c>
      <c r="GHA1239" s="201">
        <v>7</v>
      </c>
      <c r="GHB1239" s="201">
        <v>2</v>
      </c>
      <c r="GHC1239" s="202" t="s">
        <v>236</v>
      </c>
      <c r="GHD1239" s="203">
        <v>0</v>
      </c>
      <c r="GHE1239" s="203">
        <v>210</v>
      </c>
      <c r="GHF1239" s="75">
        <f t="shared" si="412"/>
        <v>448.774</v>
      </c>
      <c r="GHG1239" s="200" t="s">
        <v>28</v>
      </c>
      <c r="GHH1239" s="255" t="s">
        <v>25</v>
      </c>
      <c r="GHI1239" s="201">
        <v>7</v>
      </c>
      <c r="GHJ1239" s="201">
        <v>2</v>
      </c>
      <c r="GHK1239" s="202" t="s">
        <v>236</v>
      </c>
      <c r="GHL1239" s="203">
        <v>0</v>
      </c>
      <c r="GHM1239" s="203">
        <v>210</v>
      </c>
      <c r="GHN1239" s="75">
        <f t="shared" ref="GHN1239:GJR1239" si="413">GHN1240+GHN1241</f>
        <v>448.774</v>
      </c>
      <c r="GHO1239" s="200" t="s">
        <v>28</v>
      </c>
      <c r="GHP1239" s="255" t="s">
        <v>25</v>
      </c>
      <c r="GHQ1239" s="201">
        <v>7</v>
      </c>
      <c r="GHR1239" s="201">
        <v>2</v>
      </c>
      <c r="GHS1239" s="202" t="s">
        <v>236</v>
      </c>
      <c r="GHT1239" s="203">
        <v>0</v>
      </c>
      <c r="GHU1239" s="203">
        <v>210</v>
      </c>
      <c r="GHV1239" s="75">
        <f t="shared" si="413"/>
        <v>448.774</v>
      </c>
      <c r="GHW1239" s="200" t="s">
        <v>28</v>
      </c>
      <c r="GHX1239" s="255" t="s">
        <v>25</v>
      </c>
      <c r="GHY1239" s="201">
        <v>7</v>
      </c>
      <c r="GHZ1239" s="201">
        <v>2</v>
      </c>
      <c r="GIA1239" s="202" t="s">
        <v>236</v>
      </c>
      <c r="GIB1239" s="203">
        <v>0</v>
      </c>
      <c r="GIC1239" s="203">
        <v>210</v>
      </c>
      <c r="GID1239" s="75">
        <f t="shared" si="413"/>
        <v>448.774</v>
      </c>
      <c r="GIE1239" s="200" t="s">
        <v>28</v>
      </c>
      <c r="GIF1239" s="255" t="s">
        <v>25</v>
      </c>
      <c r="GIG1239" s="201">
        <v>7</v>
      </c>
      <c r="GIH1239" s="201">
        <v>2</v>
      </c>
      <c r="GII1239" s="202" t="s">
        <v>236</v>
      </c>
      <c r="GIJ1239" s="203">
        <v>0</v>
      </c>
      <c r="GIK1239" s="203">
        <v>210</v>
      </c>
      <c r="GIL1239" s="75">
        <f t="shared" si="413"/>
        <v>448.774</v>
      </c>
      <c r="GIM1239" s="200" t="s">
        <v>28</v>
      </c>
      <c r="GIN1239" s="255" t="s">
        <v>25</v>
      </c>
      <c r="GIO1239" s="201">
        <v>7</v>
      </c>
      <c r="GIP1239" s="201">
        <v>2</v>
      </c>
      <c r="GIQ1239" s="202" t="s">
        <v>236</v>
      </c>
      <c r="GIR1239" s="203">
        <v>0</v>
      </c>
      <c r="GIS1239" s="203">
        <v>210</v>
      </c>
      <c r="GIT1239" s="75">
        <f t="shared" si="413"/>
        <v>448.774</v>
      </c>
      <c r="GIU1239" s="200" t="s">
        <v>28</v>
      </c>
      <c r="GIV1239" s="255" t="s">
        <v>25</v>
      </c>
      <c r="GIW1239" s="201">
        <v>7</v>
      </c>
      <c r="GIX1239" s="201">
        <v>2</v>
      </c>
      <c r="GIY1239" s="202" t="s">
        <v>236</v>
      </c>
      <c r="GIZ1239" s="203">
        <v>0</v>
      </c>
      <c r="GJA1239" s="203">
        <v>210</v>
      </c>
      <c r="GJB1239" s="75">
        <f t="shared" si="413"/>
        <v>448.774</v>
      </c>
      <c r="GJC1239" s="200" t="s">
        <v>28</v>
      </c>
      <c r="GJD1239" s="255" t="s">
        <v>25</v>
      </c>
      <c r="GJE1239" s="201">
        <v>7</v>
      </c>
      <c r="GJF1239" s="201">
        <v>2</v>
      </c>
      <c r="GJG1239" s="202" t="s">
        <v>236</v>
      </c>
      <c r="GJH1239" s="203">
        <v>0</v>
      </c>
      <c r="GJI1239" s="203">
        <v>210</v>
      </c>
      <c r="GJJ1239" s="75">
        <f t="shared" si="413"/>
        <v>448.774</v>
      </c>
      <c r="GJK1239" s="200" t="s">
        <v>28</v>
      </c>
      <c r="GJL1239" s="255" t="s">
        <v>25</v>
      </c>
      <c r="GJM1239" s="201">
        <v>7</v>
      </c>
      <c r="GJN1239" s="201">
        <v>2</v>
      </c>
      <c r="GJO1239" s="202" t="s">
        <v>236</v>
      </c>
      <c r="GJP1239" s="203">
        <v>0</v>
      </c>
      <c r="GJQ1239" s="203">
        <v>210</v>
      </c>
      <c r="GJR1239" s="75">
        <f t="shared" si="413"/>
        <v>448.774</v>
      </c>
      <c r="GJS1239" s="200" t="s">
        <v>28</v>
      </c>
      <c r="GJT1239" s="255" t="s">
        <v>25</v>
      </c>
      <c r="GJU1239" s="201">
        <v>7</v>
      </c>
      <c r="GJV1239" s="201">
        <v>2</v>
      </c>
      <c r="GJW1239" s="202" t="s">
        <v>236</v>
      </c>
      <c r="GJX1239" s="203">
        <v>0</v>
      </c>
      <c r="GJY1239" s="203">
        <v>210</v>
      </c>
      <c r="GJZ1239" s="75">
        <f t="shared" ref="GJZ1239:GMD1239" si="414">GJZ1240+GJZ1241</f>
        <v>448.774</v>
      </c>
      <c r="GKA1239" s="200" t="s">
        <v>28</v>
      </c>
      <c r="GKB1239" s="255" t="s">
        <v>25</v>
      </c>
      <c r="GKC1239" s="201">
        <v>7</v>
      </c>
      <c r="GKD1239" s="201">
        <v>2</v>
      </c>
      <c r="GKE1239" s="202" t="s">
        <v>236</v>
      </c>
      <c r="GKF1239" s="203">
        <v>0</v>
      </c>
      <c r="GKG1239" s="203">
        <v>210</v>
      </c>
      <c r="GKH1239" s="75">
        <f t="shared" si="414"/>
        <v>448.774</v>
      </c>
      <c r="GKI1239" s="200" t="s">
        <v>28</v>
      </c>
      <c r="GKJ1239" s="255" t="s">
        <v>25</v>
      </c>
      <c r="GKK1239" s="201">
        <v>7</v>
      </c>
      <c r="GKL1239" s="201">
        <v>2</v>
      </c>
      <c r="GKM1239" s="202" t="s">
        <v>236</v>
      </c>
      <c r="GKN1239" s="203">
        <v>0</v>
      </c>
      <c r="GKO1239" s="203">
        <v>210</v>
      </c>
      <c r="GKP1239" s="75">
        <f t="shared" si="414"/>
        <v>448.774</v>
      </c>
      <c r="GKQ1239" s="200" t="s">
        <v>28</v>
      </c>
      <c r="GKR1239" s="255" t="s">
        <v>25</v>
      </c>
      <c r="GKS1239" s="201">
        <v>7</v>
      </c>
      <c r="GKT1239" s="201">
        <v>2</v>
      </c>
      <c r="GKU1239" s="202" t="s">
        <v>236</v>
      </c>
      <c r="GKV1239" s="203">
        <v>0</v>
      </c>
      <c r="GKW1239" s="203">
        <v>210</v>
      </c>
      <c r="GKX1239" s="75">
        <f t="shared" si="414"/>
        <v>448.774</v>
      </c>
      <c r="GKY1239" s="200" t="s">
        <v>28</v>
      </c>
      <c r="GKZ1239" s="255" t="s">
        <v>25</v>
      </c>
      <c r="GLA1239" s="201">
        <v>7</v>
      </c>
      <c r="GLB1239" s="201">
        <v>2</v>
      </c>
      <c r="GLC1239" s="202" t="s">
        <v>236</v>
      </c>
      <c r="GLD1239" s="203">
        <v>0</v>
      </c>
      <c r="GLE1239" s="203">
        <v>210</v>
      </c>
      <c r="GLF1239" s="75">
        <f t="shared" si="414"/>
        <v>448.774</v>
      </c>
      <c r="GLG1239" s="200" t="s">
        <v>28</v>
      </c>
      <c r="GLH1239" s="255" t="s">
        <v>25</v>
      </c>
      <c r="GLI1239" s="201">
        <v>7</v>
      </c>
      <c r="GLJ1239" s="201">
        <v>2</v>
      </c>
      <c r="GLK1239" s="202" t="s">
        <v>236</v>
      </c>
      <c r="GLL1239" s="203">
        <v>0</v>
      </c>
      <c r="GLM1239" s="203">
        <v>210</v>
      </c>
      <c r="GLN1239" s="75">
        <f t="shared" si="414"/>
        <v>448.774</v>
      </c>
      <c r="GLO1239" s="200" t="s">
        <v>28</v>
      </c>
      <c r="GLP1239" s="255" t="s">
        <v>25</v>
      </c>
      <c r="GLQ1239" s="201">
        <v>7</v>
      </c>
      <c r="GLR1239" s="201">
        <v>2</v>
      </c>
      <c r="GLS1239" s="202" t="s">
        <v>236</v>
      </c>
      <c r="GLT1239" s="203">
        <v>0</v>
      </c>
      <c r="GLU1239" s="203">
        <v>210</v>
      </c>
      <c r="GLV1239" s="75">
        <f t="shared" si="414"/>
        <v>448.774</v>
      </c>
      <c r="GLW1239" s="200" t="s">
        <v>28</v>
      </c>
      <c r="GLX1239" s="255" t="s">
        <v>25</v>
      </c>
      <c r="GLY1239" s="201">
        <v>7</v>
      </c>
      <c r="GLZ1239" s="201">
        <v>2</v>
      </c>
      <c r="GMA1239" s="202" t="s">
        <v>236</v>
      </c>
      <c r="GMB1239" s="203">
        <v>0</v>
      </c>
      <c r="GMC1239" s="203">
        <v>210</v>
      </c>
      <c r="GMD1239" s="75">
        <f t="shared" si="414"/>
        <v>448.774</v>
      </c>
      <c r="GME1239" s="200" t="s">
        <v>28</v>
      </c>
      <c r="GMF1239" s="255" t="s">
        <v>25</v>
      </c>
      <c r="GMG1239" s="201">
        <v>7</v>
      </c>
      <c r="GMH1239" s="201">
        <v>2</v>
      </c>
      <c r="GMI1239" s="202" t="s">
        <v>236</v>
      </c>
      <c r="GMJ1239" s="203">
        <v>0</v>
      </c>
      <c r="GMK1239" s="203">
        <v>210</v>
      </c>
      <c r="GML1239" s="75">
        <f t="shared" ref="GML1239:GOP1239" si="415">GML1240+GML1241</f>
        <v>448.774</v>
      </c>
      <c r="GMM1239" s="200" t="s">
        <v>28</v>
      </c>
      <c r="GMN1239" s="255" t="s">
        <v>25</v>
      </c>
      <c r="GMO1239" s="201">
        <v>7</v>
      </c>
      <c r="GMP1239" s="201">
        <v>2</v>
      </c>
      <c r="GMQ1239" s="202" t="s">
        <v>236</v>
      </c>
      <c r="GMR1239" s="203">
        <v>0</v>
      </c>
      <c r="GMS1239" s="203">
        <v>210</v>
      </c>
      <c r="GMT1239" s="75">
        <f t="shared" si="415"/>
        <v>448.774</v>
      </c>
      <c r="GMU1239" s="200" t="s">
        <v>28</v>
      </c>
      <c r="GMV1239" s="255" t="s">
        <v>25</v>
      </c>
      <c r="GMW1239" s="201">
        <v>7</v>
      </c>
      <c r="GMX1239" s="201">
        <v>2</v>
      </c>
      <c r="GMY1239" s="202" t="s">
        <v>236</v>
      </c>
      <c r="GMZ1239" s="203">
        <v>0</v>
      </c>
      <c r="GNA1239" s="203">
        <v>210</v>
      </c>
      <c r="GNB1239" s="75">
        <f t="shared" si="415"/>
        <v>448.774</v>
      </c>
      <c r="GNC1239" s="200" t="s">
        <v>28</v>
      </c>
      <c r="GND1239" s="255" t="s">
        <v>25</v>
      </c>
      <c r="GNE1239" s="201">
        <v>7</v>
      </c>
      <c r="GNF1239" s="201">
        <v>2</v>
      </c>
      <c r="GNG1239" s="202" t="s">
        <v>236</v>
      </c>
      <c r="GNH1239" s="203">
        <v>0</v>
      </c>
      <c r="GNI1239" s="203">
        <v>210</v>
      </c>
      <c r="GNJ1239" s="75">
        <f t="shared" si="415"/>
        <v>448.774</v>
      </c>
      <c r="GNK1239" s="200" t="s">
        <v>28</v>
      </c>
      <c r="GNL1239" s="255" t="s">
        <v>25</v>
      </c>
      <c r="GNM1239" s="201">
        <v>7</v>
      </c>
      <c r="GNN1239" s="201">
        <v>2</v>
      </c>
      <c r="GNO1239" s="202" t="s">
        <v>236</v>
      </c>
      <c r="GNP1239" s="203">
        <v>0</v>
      </c>
      <c r="GNQ1239" s="203">
        <v>210</v>
      </c>
      <c r="GNR1239" s="75">
        <f t="shared" si="415"/>
        <v>448.774</v>
      </c>
      <c r="GNS1239" s="200" t="s">
        <v>28</v>
      </c>
      <c r="GNT1239" s="255" t="s">
        <v>25</v>
      </c>
      <c r="GNU1239" s="201">
        <v>7</v>
      </c>
      <c r="GNV1239" s="201">
        <v>2</v>
      </c>
      <c r="GNW1239" s="202" t="s">
        <v>236</v>
      </c>
      <c r="GNX1239" s="203">
        <v>0</v>
      </c>
      <c r="GNY1239" s="203">
        <v>210</v>
      </c>
      <c r="GNZ1239" s="75">
        <f t="shared" si="415"/>
        <v>448.774</v>
      </c>
      <c r="GOA1239" s="200" t="s">
        <v>28</v>
      </c>
      <c r="GOB1239" s="255" t="s">
        <v>25</v>
      </c>
      <c r="GOC1239" s="201">
        <v>7</v>
      </c>
      <c r="GOD1239" s="201">
        <v>2</v>
      </c>
      <c r="GOE1239" s="202" t="s">
        <v>236</v>
      </c>
      <c r="GOF1239" s="203">
        <v>0</v>
      </c>
      <c r="GOG1239" s="203">
        <v>210</v>
      </c>
      <c r="GOH1239" s="75">
        <f t="shared" si="415"/>
        <v>448.774</v>
      </c>
      <c r="GOI1239" s="200" t="s">
        <v>28</v>
      </c>
      <c r="GOJ1239" s="255" t="s">
        <v>25</v>
      </c>
      <c r="GOK1239" s="201">
        <v>7</v>
      </c>
      <c r="GOL1239" s="201">
        <v>2</v>
      </c>
      <c r="GOM1239" s="202" t="s">
        <v>236</v>
      </c>
      <c r="GON1239" s="203">
        <v>0</v>
      </c>
      <c r="GOO1239" s="203">
        <v>210</v>
      </c>
      <c r="GOP1239" s="75">
        <f t="shared" si="415"/>
        <v>448.774</v>
      </c>
      <c r="GOQ1239" s="200" t="s">
        <v>28</v>
      </c>
      <c r="GOR1239" s="255" t="s">
        <v>25</v>
      </c>
      <c r="GOS1239" s="201">
        <v>7</v>
      </c>
      <c r="GOT1239" s="201">
        <v>2</v>
      </c>
      <c r="GOU1239" s="202" t="s">
        <v>236</v>
      </c>
      <c r="GOV1239" s="203">
        <v>0</v>
      </c>
      <c r="GOW1239" s="203">
        <v>210</v>
      </c>
      <c r="GOX1239" s="75">
        <f t="shared" ref="GOX1239:GRB1239" si="416">GOX1240+GOX1241</f>
        <v>448.774</v>
      </c>
      <c r="GOY1239" s="200" t="s">
        <v>28</v>
      </c>
      <c r="GOZ1239" s="255" t="s">
        <v>25</v>
      </c>
      <c r="GPA1239" s="201">
        <v>7</v>
      </c>
      <c r="GPB1239" s="201">
        <v>2</v>
      </c>
      <c r="GPC1239" s="202" t="s">
        <v>236</v>
      </c>
      <c r="GPD1239" s="203">
        <v>0</v>
      </c>
      <c r="GPE1239" s="203">
        <v>210</v>
      </c>
      <c r="GPF1239" s="75">
        <f t="shared" si="416"/>
        <v>448.774</v>
      </c>
      <c r="GPG1239" s="200" t="s">
        <v>28</v>
      </c>
      <c r="GPH1239" s="255" t="s">
        <v>25</v>
      </c>
      <c r="GPI1239" s="201">
        <v>7</v>
      </c>
      <c r="GPJ1239" s="201">
        <v>2</v>
      </c>
      <c r="GPK1239" s="202" t="s">
        <v>236</v>
      </c>
      <c r="GPL1239" s="203">
        <v>0</v>
      </c>
      <c r="GPM1239" s="203">
        <v>210</v>
      </c>
      <c r="GPN1239" s="75">
        <f t="shared" si="416"/>
        <v>448.774</v>
      </c>
      <c r="GPO1239" s="200" t="s">
        <v>28</v>
      </c>
      <c r="GPP1239" s="255" t="s">
        <v>25</v>
      </c>
      <c r="GPQ1239" s="201">
        <v>7</v>
      </c>
      <c r="GPR1239" s="201">
        <v>2</v>
      </c>
      <c r="GPS1239" s="202" t="s">
        <v>236</v>
      </c>
      <c r="GPT1239" s="203">
        <v>0</v>
      </c>
      <c r="GPU1239" s="203">
        <v>210</v>
      </c>
      <c r="GPV1239" s="75">
        <f t="shared" si="416"/>
        <v>448.774</v>
      </c>
      <c r="GPW1239" s="200" t="s">
        <v>28</v>
      </c>
      <c r="GPX1239" s="255" t="s">
        <v>25</v>
      </c>
      <c r="GPY1239" s="201">
        <v>7</v>
      </c>
      <c r="GPZ1239" s="201">
        <v>2</v>
      </c>
      <c r="GQA1239" s="202" t="s">
        <v>236</v>
      </c>
      <c r="GQB1239" s="203">
        <v>0</v>
      </c>
      <c r="GQC1239" s="203">
        <v>210</v>
      </c>
      <c r="GQD1239" s="75">
        <f t="shared" si="416"/>
        <v>448.774</v>
      </c>
      <c r="GQE1239" s="200" t="s">
        <v>28</v>
      </c>
      <c r="GQF1239" s="255" t="s">
        <v>25</v>
      </c>
      <c r="GQG1239" s="201">
        <v>7</v>
      </c>
      <c r="GQH1239" s="201">
        <v>2</v>
      </c>
      <c r="GQI1239" s="202" t="s">
        <v>236</v>
      </c>
      <c r="GQJ1239" s="203">
        <v>0</v>
      </c>
      <c r="GQK1239" s="203">
        <v>210</v>
      </c>
      <c r="GQL1239" s="75">
        <f t="shared" si="416"/>
        <v>448.774</v>
      </c>
      <c r="GQM1239" s="200" t="s">
        <v>28</v>
      </c>
      <c r="GQN1239" s="255" t="s">
        <v>25</v>
      </c>
      <c r="GQO1239" s="201">
        <v>7</v>
      </c>
      <c r="GQP1239" s="201">
        <v>2</v>
      </c>
      <c r="GQQ1239" s="202" t="s">
        <v>236</v>
      </c>
      <c r="GQR1239" s="203">
        <v>0</v>
      </c>
      <c r="GQS1239" s="203">
        <v>210</v>
      </c>
      <c r="GQT1239" s="75">
        <f t="shared" si="416"/>
        <v>448.774</v>
      </c>
      <c r="GQU1239" s="200" t="s">
        <v>28</v>
      </c>
      <c r="GQV1239" s="255" t="s">
        <v>25</v>
      </c>
      <c r="GQW1239" s="201">
        <v>7</v>
      </c>
      <c r="GQX1239" s="201">
        <v>2</v>
      </c>
      <c r="GQY1239" s="202" t="s">
        <v>236</v>
      </c>
      <c r="GQZ1239" s="203">
        <v>0</v>
      </c>
      <c r="GRA1239" s="203">
        <v>210</v>
      </c>
      <c r="GRB1239" s="75">
        <f t="shared" si="416"/>
        <v>448.774</v>
      </c>
      <c r="GRC1239" s="200" t="s">
        <v>28</v>
      </c>
      <c r="GRD1239" s="255" t="s">
        <v>25</v>
      </c>
      <c r="GRE1239" s="201">
        <v>7</v>
      </c>
      <c r="GRF1239" s="201">
        <v>2</v>
      </c>
      <c r="GRG1239" s="202" t="s">
        <v>236</v>
      </c>
      <c r="GRH1239" s="203">
        <v>0</v>
      </c>
      <c r="GRI1239" s="203">
        <v>210</v>
      </c>
      <c r="GRJ1239" s="75">
        <f t="shared" ref="GRJ1239:GTN1239" si="417">GRJ1240+GRJ1241</f>
        <v>448.774</v>
      </c>
      <c r="GRK1239" s="200" t="s">
        <v>28</v>
      </c>
      <c r="GRL1239" s="255" t="s">
        <v>25</v>
      </c>
      <c r="GRM1239" s="201">
        <v>7</v>
      </c>
      <c r="GRN1239" s="201">
        <v>2</v>
      </c>
      <c r="GRO1239" s="202" t="s">
        <v>236</v>
      </c>
      <c r="GRP1239" s="203">
        <v>0</v>
      </c>
      <c r="GRQ1239" s="203">
        <v>210</v>
      </c>
      <c r="GRR1239" s="75">
        <f t="shared" si="417"/>
        <v>448.774</v>
      </c>
      <c r="GRS1239" s="200" t="s">
        <v>28</v>
      </c>
      <c r="GRT1239" s="255" t="s">
        <v>25</v>
      </c>
      <c r="GRU1239" s="201">
        <v>7</v>
      </c>
      <c r="GRV1239" s="201">
        <v>2</v>
      </c>
      <c r="GRW1239" s="202" t="s">
        <v>236</v>
      </c>
      <c r="GRX1239" s="203">
        <v>0</v>
      </c>
      <c r="GRY1239" s="203">
        <v>210</v>
      </c>
      <c r="GRZ1239" s="75">
        <f t="shared" si="417"/>
        <v>448.774</v>
      </c>
      <c r="GSA1239" s="200" t="s">
        <v>28</v>
      </c>
      <c r="GSB1239" s="255" t="s">
        <v>25</v>
      </c>
      <c r="GSC1239" s="201">
        <v>7</v>
      </c>
      <c r="GSD1239" s="201">
        <v>2</v>
      </c>
      <c r="GSE1239" s="202" t="s">
        <v>236</v>
      </c>
      <c r="GSF1239" s="203">
        <v>0</v>
      </c>
      <c r="GSG1239" s="203">
        <v>210</v>
      </c>
      <c r="GSH1239" s="75">
        <f t="shared" si="417"/>
        <v>448.774</v>
      </c>
      <c r="GSI1239" s="200" t="s">
        <v>28</v>
      </c>
      <c r="GSJ1239" s="255" t="s">
        <v>25</v>
      </c>
      <c r="GSK1239" s="201">
        <v>7</v>
      </c>
      <c r="GSL1239" s="201">
        <v>2</v>
      </c>
      <c r="GSM1239" s="202" t="s">
        <v>236</v>
      </c>
      <c r="GSN1239" s="203">
        <v>0</v>
      </c>
      <c r="GSO1239" s="203">
        <v>210</v>
      </c>
      <c r="GSP1239" s="75">
        <f t="shared" si="417"/>
        <v>448.774</v>
      </c>
      <c r="GSQ1239" s="200" t="s">
        <v>28</v>
      </c>
      <c r="GSR1239" s="255" t="s">
        <v>25</v>
      </c>
      <c r="GSS1239" s="201">
        <v>7</v>
      </c>
      <c r="GST1239" s="201">
        <v>2</v>
      </c>
      <c r="GSU1239" s="202" t="s">
        <v>236</v>
      </c>
      <c r="GSV1239" s="203">
        <v>0</v>
      </c>
      <c r="GSW1239" s="203">
        <v>210</v>
      </c>
      <c r="GSX1239" s="75">
        <f t="shared" si="417"/>
        <v>448.774</v>
      </c>
      <c r="GSY1239" s="200" t="s">
        <v>28</v>
      </c>
      <c r="GSZ1239" s="255" t="s">
        <v>25</v>
      </c>
      <c r="GTA1239" s="201">
        <v>7</v>
      </c>
      <c r="GTB1239" s="201">
        <v>2</v>
      </c>
      <c r="GTC1239" s="202" t="s">
        <v>236</v>
      </c>
      <c r="GTD1239" s="203">
        <v>0</v>
      </c>
      <c r="GTE1239" s="203">
        <v>210</v>
      </c>
      <c r="GTF1239" s="75">
        <f t="shared" si="417"/>
        <v>448.774</v>
      </c>
      <c r="GTG1239" s="200" t="s">
        <v>28</v>
      </c>
      <c r="GTH1239" s="255" t="s">
        <v>25</v>
      </c>
      <c r="GTI1239" s="201">
        <v>7</v>
      </c>
      <c r="GTJ1239" s="201">
        <v>2</v>
      </c>
      <c r="GTK1239" s="202" t="s">
        <v>236</v>
      </c>
      <c r="GTL1239" s="203">
        <v>0</v>
      </c>
      <c r="GTM1239" s="203">
        <v>210</v>
      </c>
      <c r="GTN1239" s="75">
        <f t="shared" si="417"/>
        <v>448.774</v>
      </c>
      <c r="GTO1239" s="200" t="s">
        <v>28</v>
      </c>
      <c r="GTP1239" s="255" t="s">
        <v>25</v>
      </c>
      <c r="GTQ1239" s="201">
        <v>7</v>
      </c>
      <c r="GTR1239" s="201">
        <v>2</v>
      </c>
      <c r="GTS1239" s="202" t="s">
        <v>236</v>
      </c>
      <c r="GTT1239" s="203">
        <v>0</v>
      </c>
      <c r="GTU1239" s="203">
        <v>210</v>
      </c>
      <c r="GTV1239" s="75">
        <f t="shared" ref="GTV1239:GVZ1239" si="418">GTV1240+GTV1241</f>
        <v>448.774</v>
      </c>
      <c r="GTW1239" s="200" t="s">
        <v>28</v>
      </c>
      <c r="GTX1239" s="255" t="s">
        <v>25</v>
      </c>
      <c r="GTY1239" s="201">
        <v>7</v>
      </c>
      <c r="GTZ1239" s="201">
        <v>2</v>
      </c>
      <c r="GUA1239" s="202" t="s">
        <v>236</v>
      </c>
      <c r="GUB1239" s="203">
        <v>0</v>
      </c>
      <c r="GUC1239" s="203">
        <v>210</v>
      </c>
      <c r="GUD1239" s="75">
        <f t="shared" si="418"/>
        <v>448.774</v>
      </c>
      <c r="GUE1239" s="200" t="s">
        <v>28</v>
      </c>
      <c r="GUF1239" s="255" t="s">
        <v>25</v>
      </c>
      <c r="GUG1239" s="201">
        <v>7</v>
      </c>
      <c r="GUH1239" s="201">
        <v>2</v>
      </c>
      <c r="GUI1239" s="202" t="s">
        <v>236</v>
      </c>
      <c r="GUJ1239" s="203">
        <v>0</v>
      </c>
      <c r="GUK1239" s="203">
        <v>210</v>
      </c>
      <c r="GUL1239" s="75">
        <f t="shared" si="418"/>
        <v>448.774</v>
      </c>
      <c r="GUM1239" s="200" t="s">
        <v>28</v>
      </c>
      <c r="GUN1239" s="255" t="s">
        <v>25</v>
      </c>
      <c r="GUO1239" s="201">
        <v>7</v>
      </c>
      <c r="GUP1239" s="201">
        <v>2</v>
      </c>
      <c r="GUQ1239" s="202" t="s">
        <v>236</v>
      </c>
      <c r="GUR1239" s="203">
        <v>0</v>
      </c>
      <c r="GUS1239" s="203">
        <v>210</v>
      </c>
      <c r="GUT1239" s="75">
        <f t="shared" si="418"/>
        <v>448.774</v>
      </c>
      <c r="GUU1239" s="200" t="s">
        <v>28</v>
      </c>
      <c r="GUV1239" s="255" t="s">
        <v>25</v>
      </c>
      <c r="GUW1239" s="201">
        <v>7</v>
      </c>
      <c r="GUX1239" s="201">
        <v>2</v>
      </c>
      <c r="GUY1239" s="202" t="s">
        <v>236</v>
      </c>
      <c r="GUZ1239" s="203">
        <v>0</v>
      </c>
      <c r="GVA1239" s="203">
        <v>210</v>
      </c>
      <c r="GVB1239" s="75">
        <f t="shared" si="418"/>
        <v>448.774</v>
      </c>
      <c r="GVC1239" s="200" t="s">
        <v>28</v>
      </c>
      <c r="GVD1239" s="255" t="s">
        <v>25</v>
      </c>
      <c r="GVE1239" s="201">
        <v>7</v>
      </c>
      <c r="GVF1239" s="201">
        <v>2</v>
      </c>
      <c r="GVG1239" s="202" t="s">
        <v>236</v>
      </c>
      <c r="GVH1239" s="203">
        <v>0</v>
      </c>
      <c r="GVI1239" s="203">
        <v>210</v>
      </c>
      <c r="GVJ1239" s="75">
        <f t="shared" si="418"/>
        <v>448.774</v>
      </c>
      <c r="GVK1239" s="200" t="s">
        <v>28</v>
      </c>
      <c r="GVL1239" s="255" t="s">
        <v>25</v>
      </c>
      <c r="GVM1239" s="201">
        <v>7</v>
      </c>
      <c r="GVN1239" s="201">
        <v>2</v>
      </c>
      <c r="GVO1239" s="202" t="s">
        <v>236</v>
      </c>
      <c r="GVP1239" s="203">
        <v>0</v>
      </c>
      <c r="GVQ1239" s="203">
        <v>210</v>
      </c>
      <c r="GVR1239" s="75">
        <f t="shared" si="418"/>
        <v>448.774</v>
      </c>
      <c r="GVS1239" s="200" t="s">
        <v>28</v>
      </c>
      <c r="GVT1239" s="255" t="s">
        <v>25</v>
      </c>
      <c r="GVU1239" s="201">
        <v>7</v>
      </c>
      <c r="GVV1239" s="201">
        <v>2</v>
      </c>
      <c r="GVW1239" s="202" t="s">
        <v>236</v>
      </c>
      <c r="GVX1239" s="203">
        <v>0</v>
      </c>
      <c r="GVY1239" s="203">
        <v>210</v>
      </c>
      <c r="GVZ1239" s="75">
        <f t="shared" si="418"/>
        <v>448.774</v>
      </c>
      <c r="GWA1239" s="200" t="s">
        <v>28</v>
      </c>
      <c r="GWB1239" s="255" t="s">
        <v>25</v>
      </c>
      <c r="GWC1239" s="201">
        <v>7</v>
      </c>
      <c r="GWD1239" s="201">
        <v>2</v>
      </c>
      <c r="GWE1239" s="202" t="s">
        <v>236</v>
      </c>
      <c r="GWF1239" s="203">
        <v>0</v>
      </c>
      <c r="GWG1239" s="203">
        <v>210</v>
      </c>
      <c r="GWH1239" s="75">
        <f t="shared" ref="GWH1239:GYL1239" si="419">GWH1240+GWH1241</f>
        <v>448.774</v>
      </c>
      <c r="GWI1239" s="200" t="s">
        <v>28</v>
      </c>
      <c r="GWJ1239" s="255" t="s">
        <v>25</v>
      </c>
      <c r="GWK1239" s="201">
        <v>7</v>
      </c>
      <c r="GWL1239" s="201">
        <v>2</v>
      </c>
      <c r="GWM1239" s="202" t="s">
        <v>236</v>
      </c>
      <c r="GWN1239" s="203">
        <v>0</v>
      </c>
      <c r="GWO1239" s="203">
        <v>210</v>
      </c>
      <c r="GWP1239" s="75">
        <f t="shared" si="419"/>
        <v>448.774</v>
      </c>
      <c r="GWQ1239" s="200" t="s">
        <v>28</v>
      </c>
      <c r="GWR1239" s="255" t="s">
        <v>25</v>
      </c>
      <c r="GWS1239" s="201">
        <v>7</v>
      </c>
      <c r="GWT1239" s="201">
        <v>2</v>
      </c>
      <c r="GWU1239" s="202" t="s">
        <v>236</v>
      </c>
      <c r="GWV1239" s="203">
        <v>0</v>
      </c>
      <c r="GWW1239" s="203">
        <v>210</v>
      </c>
      <c r="GWX1239" s="75">
        <f t="shared" si="419"/>
        <v>448.774</v>
      </c>
      <c r="GWY1239" s="200" t="s">
        <v>28</v>
      </c>
      <c r="GWZ1239" s="255" t="s">
        <v>25</v>
      </c>
      <c r="GXA1239" s="201">
        <v>7</v>
      </c>
      <c r="GXB1239" s="201">
        <v>2</v>
      </c>
      <c r="GXC1239" s="202" t="s">
        <v>236</v>
      </c>
      <c r="GXD1239" s="203">
        <v>0</v>
      </c>
      <c r="GXE1239" s="203">
        <v>210</v>
      </c>
      <c r="GXF1239" s="75">
        <f t="shared" si="419"/>
        <v>448.774</v>
      </c>
      <c r="GXG1239" s="200" t="s">
        <v>28</v>
      </c>
      <c r="GXH1239" s="255" t="s">
        <v>25</v>
      </c>
      <c r="GXI1239" s="201">
        <v>7</v>
      </c>
      <c r="GXJ1239" s="201">
        <v>2</v>
      </c>
      <c r="GXK1239" s="202" t="s">
        <v>236</v>
      </c>
      <c r="GXL1239" s="203">
        <v>0</v>
      </c>
      <c r="GXM1239" s="203">
        <v>210</v>
      </c>
      <c r="GXN1239" s="75">
        <f t="shared" si="419"/>
        <v>448.774</v>
      </c>
      <c r="GXO1239" s="200" t="s">
        <v>28</v>
      </c>
      <c r="GXP1239" s="255" t="s">
        <v>25</v>
      </c>
      <c r="GXQ1239" s="201">
        <v>7</v>
      </c>
      <c r="GXR1239" s="201">
        <v>2</v>
      </c>
      <c r="GXS1239" s="202" t="s">
        <v>236</v>
      </c>
      <c r="GXT1239" s="203">
        <v>0</v>
      </c>
      <c r="GXU1239" s="203">
        <v>210</v>
      </c>
      <c r="GXV1239" s="75">
        <f t="shared" si="419"/>
        <v>448.774</v>
      </c>
      <c r="GXW1239" s="200" t="s">
        <v>28</v>
      </c>
      <c r="GXX1239" s="255" t="s">
        <v>25</v>
      </c>
      <c r="GXY1239" s="201">
        <v>7</v>
      </c>
      <c r="GXZ1239" s="201">
        <v>2</v>
      </c>
      <c r="GYA1239" s="202" t="s">
        <v>236</v>
      </c>
      <c r="GYB1239" s="203">
        <v>0</v>
      </c>
      <c r="GYC1239" s="203">
        <v>210</v>
      </c>
      <c r="GYD1239" s="75">
        <f t="shared" si="419"/>
        <v>448.774</v>
      </c>
      <c r="GYE1239" s="200" t="s">
        <v>28</v>
      </c>
      <c r="GYF1239" s="255" t="s">
        <v>25</v>
      </c>
      <c r="GYG1239" s="201">
        <v>7</v>
      </c>
      <c r="GYH1239" s="201">
        <v>2</v>
      </c>
      <c r="GYI1239" s="202" t="s">
        <v>236</v>
      </c>
      <c r="GYJ1239" s="203">
        <v>0</v>
      </c>
      <c r="GYK1239" s="203">
        <v>210</v>
      </c>
      <c r="GYL1239" s="75">
        <f t="shared" si="419"/>
        <v>448.774</v>
      </c>
      <c r="GYM1239" s="200" t="s">
        <v>28</v>
      </c>
      <c r="GYN1239" s="255" t="s">
        <v>25</v>
      </c>
      <c r="GYO1239" s="201">
        <v>7</v>
      </c>
      <c r="GYP1239" s="201">
        <v>2</v>
      </c>
      <c r="GYQ1239" s="202" t="s">
        <v>236</v>
      </c>
      <c r="GYR1239" s="203">
        <v>0</v>
      </c>
      <c r="GYS1239" s="203">
        <v>210</v>
      </c>
      <c r="GYT1239" s="75">
        <f t="shared" ref="GYT1239:HAX1239" si="420">GYT1240+GYT1241</f>
        <v>448.774</v>
      </c>
      <c r="GYU1239" s="200" t="s">
        <v>28</v>
      </c>
      <c r="GYV1239" s="255" t="s">
        <v>25</v>
      </c>
      <c r="GYW1239" s="201">
        <v>7</v>
      </c>
      <c r="GYX1239" s="201">
        <v>2</v>
      </c>
      <c r="GYY1239" s="202" t="s">
        <v>236</v>
      </c>
      <c r="GYZ1239" s="203">
        <v>0</v>
      </c>
      <c r="GZA1239" s="203">
        <v>210</v>
      </c>
      <c r="GZB1239" s="75">
        <f t="shared" si="420"/>
        <v>448.774</v>
      </c>
      <c r="GZC1239" s="200" t="s">
        <v>28</v>
      </c>
      <c r="GZD1239" s="255" t="s">
        <v>25</v>
      </c>
      <c r="GZE1239" s="201">
        <v>7</v>
      </c>
      <c r="GZF1239" s="201">
        <v>2</v>
      </c>
      <c r="GZG1239" s="202" t="s">
        <v>236</v>
      </c>
      <c r="GZH1239" s="203">
        <v>0</v>
      </c>
      <c r="GZI1239" s="203">
        <v>210</v>
      </c>
      <c r="GZJ1239" s="75">
        <f t="shared" si="420"/>
        <v>448.774</v>
      </c>
      <c r="GZK1239" s="200" t="s">
        <v>28</v>
      </c>
      <c r="GZL1239" s="255" t="s">
        <v>25</v>
      </c>
      <c r="GZM1239" s="201">
        <v>7</v>
      </c>
      <c r="GZN1239" s="201">
        <v>2</v>
      </c>
      <c r="GZO1239" s="202" t="s">
        <v>236</v>
      </c>
      <c r="GZP1239" s="203">
        <v>0</v>
      </c>
      <c r="GZQ1239" s="203">
        <v>210</v>
      </c>
      <c r="GZR1239" s="75">
        <f t="shared" si="420"/>
        <v>448.774</v>
      </c>
      <c r="GZS1239" s="200" t="s">
        <v>28</v>
      </c>
      <c r="GZT1239" s="255" t="s">
        <v>25</v>
      </c>
      <c r="GZU1239" s="201">
        <v>7</v>
      </c>
      <c r="GZV1239" s="201">
        <v>2</v>
      </c>
      <c r="GZW1239" s="202" t="s">
        <v>236</v>
      </c>
      <c r="GZX1239" s="203">
        <v>0</v>
      </c>
      <c r="GZY1239" s="203">
        <v>210</v>
      </c>
      <c r="GZZ1239" s="75">
        <f t="shared" si="420"/>
        <v>448.774</v>
      </c>
      <c r="HAA1239" s="200" t="s">
        <v>28</v>
      </c>
      <c r="HAB1239" s="255" t="s">
        <v>25</v>
      </c>
      <c r="HAC1239" s="201">
        <v>7</v>
      </c>
      <c r="HAD1239" s="201">
        <v>2</v>
      </c>
      <c r="HAE1239" s="202" t="s">
        <v>236</v>
      </c>
      <c r="HAF1239" s="203">
        <v>0</v>
      </c>
      <c r="HAG1239" s="203">
        <v>210</v>
      </c>
      <c r="HAH1239" s="75">
        <f t="shared" si="420"/>
        <v>448.774</v>
      </c>
      <c r="HAI1239" s="200" t="s">
        <v>28</v>
      </c>
      <c r="HAJ1239" s="255" t="s">
        <v>25</v>
      </c>
      <c r="HAK1239" s="201">
        <v>7</v>
      </c>
      <c r="HAL1239" s="201">
        <v>2</v>
      </c>
      <c r="HAM1239" s="202" t="s">
        <v>236</v>
      </c>
      <c r="HAN1239" s="203">
        <v>0</v>
      </c>
      <c r="HAO1239" s="203">
        <v>210</v>
      </c>
      <c r="HAP1239" s="75">
        <f t="shared" si="420"/>
        <v>448.774</v>
      </c>
      <c r="HAQ1239" s="200" t="s">
        <v>28</v>
      </c>
      <c r="HAR1239" s="255" t="s">
        <v>25</v>
      </c>
      <c r="HAS1239" s="201">
        <v>7</v>
      </c>
      <c r="HAT1239" s="201">
        <v>2</v>
      </c>
      <c r="HAU1239" s="202" t="s">
        <v>236</v>
      </c>
      <c r="HAV1239" s="203">
        <v>0</v>
      </c>
      <c r="HAW1239" s="203">
        <v>210</v>
      </c>
      <c r="HAX1239" s="75">
        <f t="shared" si="420"/>
        <v>448.774</v>
      </c>
      <c r="HAY1239" s="200" t="s">
        <v>28</v>
      </c>
      <c r="HAZ1239" s="255" t="s">
        <v>25</v>
      </c>
      <c r="HBA1239" s="201">
        <v>7</v>
      </c>
      <c r="HBB1239" s="201">
        <v>2</v>
      </c>
      <c r="HBC1239" s="202" t="s">
        <v>236</v>
      </c>
      <c r="HBD1239" s="203">
        <v>0</v>
      </c>
      <c r="HBE1239" s="203">
        <v>210</v>
      </c>
      <c r="HBF1239" s="75">
        <f t="shared" ref="HBF1239:HDJ1239" si="421">HBF1240+HBF1241</f>
        <v>448.774</v>
      </c>
      <c r="HBG1239" s="200" t="s">
        <v>28</v>
      </c>
      <c r="HBH1239" s="255" t="s">
        <v>25</v>
      </c>
      <c r="HBI1239" s="201">
        <v>7</v>
      </c>
      <c r="HBJ1239" s="201">
        <v>2</v>
      </c>
      <c r="HBK1239" s="202" t="s">
        <v>236</v>
      </c>
      <c r="HBL1239" s="203">
        <v>0</v>
      </c>
      <c r="HBM1239" s="203">
        <v>210</v>
      </c>
      <c r="HBN1239" s="75">
        <f t="shared" si="421"/>
        <v>448.774</v>
      </c>
      <c r="HBO1239" s="200" t="s">
        <v>28</v>
      </c>
      <c r="HBP1239" s="255" t="s">
        <v>25</v>
      </c>
      <c r="HBQ1239" s="201">
        <v>7</v>
      </c>
      <c r="HBR1239" s="201">
        <v>2</v>
      </c>
      <c r="HBS1239" s="202" t="s">
        <v>236</v>
      </c>
      <c r="HBT1239" s="203">
        <v>0</v>
      </c>
      <c r="HBU1239" s="203">
        <v>210</v>
      </c>
      <c r="HBV1239" s="75">
        <f t="shared" si="421"/>
        <v>448.774</v>
      </c>
      <c r="HBW1239" s="200" t="s">
        <v>28</v>
      </c>
      <c r="HBX1239" s="255" t="s">
        <v>25</v>
      </c>
      <c r="HBY1239" s="201">
        <v>7</v>
      </c>
      <c r="HBZ1239" s="201">
        <v>2</v>
      </c>
      <c r="HCA1239" s="202" t="s">
        <v>236</v>
      </c>
      <c r="HCB1239" s="203">
        <v>0</v>
      </c>
      <c r="HCC1239" s="203">
        <v>210</v>
      </c>
      <c r="HCD1239" s="75">
        <f t="shared" si="421"/>
        <v>448.774</v>
      </c>
      <c r="HCE1239" s="200" t="s">
        <v>28</v>
      </c>
      <c r="HCF1239" s="255" t="s">
        <v>25</v>
      </c>
      <c r="HCG1239" s="201">
        <v>7</v>
      </c>
      <c r="HCH1239" s="201">
        <v>2</v>
      </c>
      <c r="HCI1239" s="202" t="s">
        <v>236</v>
      </c>
      <c r="HCJ1239" s="203">
        <v>0</v>
      </c>
      <c r="HCK1239" s="203">
        <v>210</v>
      </c>
      <c r="HCL1239" s="75">
        <f t="shared" si="421"/>
        <v>448.774</v>
      </c>
      <c r="HCM1239" s="200" t="s">
        <v>28</v>
      </c>
      <c r="HCN1239" s="255" t="s">
        <v>25</v>
      </c>
      <c r="HCO1239" s="201">
        <v>7</v>
      </c>
      <c r="HCP1239" s="201">
        <v>2</v>
      </c>
      <c r="HCQ1239" s="202" t="s">
        <v>236</v>
      </c>
      <c r="HCR1239" s="203">
        <v>0</v>
      </c>
      <c r="HCS1239" s="203">
        <v>210</v>
      </c>
      <c r="HCT1239" s="75">
        <f t="shared" si="421"/>
        <v>448.774</v>
      </c>
      <c r="HCU1239" s="200" t="s">
        <v>28</v>
      </c>
      <c r="HCV1239" s="255" t="s">
        <v>25</v>
      </c>
      <c r="HCW1239" s="201">
        <v>7</v>
      </c>
      <c r="HCX1239" s="201">
        <v>2</v>
      </c>
      <c r="HCY1239" s="202" t="s">
        <v>236</v>
      </c>
      <c r="HCZ1239" s="203">
        <v>0</v>
      </c>
      <c r="HDA1239" s="203">
        <v>210</v>
      </c>
      <c r="HDB1239" s="75">
        <f t="shared" si="421"/>
        <v>448.774</v>
      </c>
      <c r="HDC1239" s="200" t="s">
        <v>28</v>
      </c>
      <c r="HDD1239" s="255" t="s">
        <v>25</v>
      </c>
      <c r="HDE1239" s="201">
        <v>7</v>
      </c>
      <c r="HDF1239" s="201">
        <v>2</v>
      </c>
      <c r="HDG1239" s="202" t="s">
        <v>236</v>
      </c>
      <c r="HDH1239" s="203">
        <v>0</v>
      </c>
      <c r="HDI1239" s="203">
        <v>210</v>
      </c>
      <c r="HDJ1239" s="75">
        <f t="shared" si="421"/>
        <v>448.774</v>
      </c>
      <c r="HDK1239" s="200" t="s">
        <v>28</v>
      </c>
      <c r="HDL1239" s="255" t="s">
        <v>25</v>
      </c>
      <c r="HDM1239" s="201">
        <v>7</v>
      </c>
      <c r="HDN1239" s="201">
        <v>2</v>
      </c>
      <c r="HDO1239" s="202" t="s">
        <v>236</v>
      </c>
      <c r="HDP1239" s="203">
        <v>0</v>
      </c>
      <c r="HDQ1239" s="203">
        <v>210</v>
      </c>
      <c r="HDR1239" s="75">
        <f t="shared" ref="HDR1239:HFV1239" si="422">HDR1240+HDR1241</f>
        <v>448.774</v>
      </c>
      <c r="HDS1239" s="200" t="s">
        <v>28</v>
      </c>
      <c r="HDT1239" s="255" t="s">
        <v>25</v>
      </c>
      <c r="HDU1239" s="201">
        <v>7</v>
      </c>
      <c r="HDV1239" s="201">
        <v>2</v>
      </c>
      <c r="HDW1239" s="202" t="s">
        <v>236</v>
      </c>
      <c r="HDX1239" s="203">
        <v>0</v>
      </c>
      <c r="HDY1239" s="203">
        <v>210</v>
      </c>
      <c r="HDZ1239" s="75">
        <f t="shared" si="422"/>
        <v>448.774</v>
      </c>
      <c r="HEA1239" s="200" t="s">
        <v>28</v>
      </c>
      <c r="HEB1239" s="255" t="s">
        <v>25</v>
      </c>
      <c r="HEC1239" s="201">
        <v>7</v>
      </c>
      <c r="HED1239" s="201">
        <v>2</v>
      </c>
      <c r="HEE1239" s="202" t="s">
        <v>236</v>
      </c>
      <c r="HEF1239" s="203">
        <v>0</v>
      </c>
      <c r="HEG1239" s="203">
        <v>210</v>
      </c>
      <c r="HEH1239" s="75">
        <f t="shared" si="422"/>
        <v>448.774</v>
      </c>
      <c r="HEI1239" s="200" t="s">
        <v>28</v>
      </c>
      <c r="HEJ1239" s="255" t="s">
        <v>25</v>
      </c>
      <c r="HEK1239" s="201">
        <v>7</v>
      </c>
      <c r="HEL1239" s="201">
        <v>2</v>
      </c>
      <c r="HEM1239" s="202" t="s">
        <v>236</v>
      </c>
      <c r="HEN1239" s="203">
        <v>0</v>
      </c>
      <c r="HEO1239" s="203">
        <v>210</v>
      </c>
      <c r="HEP1239" s="75">
        <f t="shared" si="422"/>
        <v>448.774</v>
      </c>
      <c r="HEQ1239" s="200" t="s">
        <v>28</v>
      </c>
      <c r="HER1239" s="255" t="s">
        <v>25</v>
      </c>
      <c r="HES1239" s="201">
        <v>7</v>
      </c>
      <c r="HET1239" s="201">
        <v>2</v>
      </c>
      <c r="HEU1239" s="202" t="s">
        <v>236</v>
      </c>
      <c r="HEV1239" s="203">
        <v>0</v>
      </c>
      <c r="HEW1239" s="203">
        <v>210</v>
      </c>
      <c r="HEX1239" s="75">
        <f t="shared" si="422"/>
        <v>448.774</v>
      </c>
      <c r="HEY1239" s="200" t="s">
        <v>28</v>
      </c>
      <c r="HEZ1239" s="255" t="s">
        <v>25</v>
      </c>
      <c r="HFA1239" s="201">
        <v>7</v>
      </c>
      <c r="HFB1239" s="201">
        <v>2</v>
      </c>
      <c r="HFC1239" s="202" t="s">
        <v>236</v>
      </c>
      <c r="HFD1239" s="203">
        <v>0</v>
      </c>
      <c r="HFE1239" s="203">
        <v>210</v>
      </c>
      <c r="HFF1239" s="75">
        <f t="shared" si="422"/>
        <v>448.774</v>
      </c>
      <c r="HFG1239" s="200" t="s">
        <v>28</v>
      </c>
      <c r="HFH1239" s="255" t="s">
        <v>25</v>
      </c>
      <c r="HFI1239" s="201">
        <v>7</v>
      </c>
      <c r="HFJ1239" s="201">
        <v>2</v>
      </c>
      <c r="HFK1239" s="202" t="s">
        <v>236</v>
      </c>
      <c r="HFL1239" s="203">
        <v>0</v>
      </c>
      <c r="HFM1239" s="203">
        <v>210</v>
      </c>
      <c r="HFN1239" s="75">
        <f t="shared" si="422"/>
        <v>448.774</v>
      </c>
      <c r="HFO1239" s="200" t="s">
        <v>28</v>
      </c>
      <c r="HFP1239" s="255" t="s">
        <v>25</v>
      </c>
      <c r="HFQ1239" s="201">
        <v>7</v>
      </c>
      <c r="HFR1239" s="201">
        <v>2</v>
      </c>
      <c r="HFS1239" s="202" t="s">
        <v>236</v>
      </c>
      <c r="HFT1239" s="203">
        <v>0</v>
      </c>
      <c r="HFU1239" s="203">
        <v>210</v>
      </c>
      <c r="HFV1239" s="75">
        <f t="shared" si="422"/>
        <v>448.774</v>
      </c>
      <c r="HFW1239" s="200" t="s">
        <v>28</v>
      </c>
      <c r="HFX1239" s="255" t="s">
        <v>25</v>
      </c>
      <c r="HFY1239" s="201">
        <v>7</v>
      </c>
      <c r="HFZ1239" s="201">
        <v>2</v>
      </c>
      <c r="HGA1239" s="202" t="s">
        <v>236</v>
      </c>
      <c r="HGB1239" s="203">
        <v>0</v>
      </c>
      <c r="HGC1239" s="203">
        <v>210</v>
      </c>
      <c r="HGD1239" s="75">
        <f t="shared" ref="HGD1239:HIH1239" si="423">HGD1240+HGD1241</f>
        <v>448.774</v>
      </c>
      <c r="HGE1239" s="200" t="s">
        <v>28</v>
      </c>
      <c r="HGF1239" s="255" t="s">
        <v>25</v>
      </c>
      <c r="HGG1239" s="201">
        <v>7</v>
      </c>
      <c r="HGH1239" s="201">
        <v>2</v>
      </c>
      <c r="HGI1239" s="202" t="s">
        <v>236</v>
      </c>
      <c r="HGJ1239" s="203">
        <v>0</v>
      </c>
      <c r="HGK1239" s="203">
        <v>210</v>
      </c>
      <c r="HGL1239" s="75">
        <f t="shared" si="423"/>
        <v>448.774</v>
      </c>
      <c r="HGM1239" s="200" t="s">
        <v>28</v>
      </c>
      <c r="HGN1239" s="255" t="s">
        <v>25</v>
      </c>
      <c r="HGO1239" s="201">
        <v>7</v>
      </c>
      <c r="HGP1239" s="201">
        <v>2</v>
      </c>
      <c r="HGQ1239" s="202" t="s">
        <v>236</v>
      </c>
      <c r="HGR1239" s="203">
        <v>0</v>
      </c>
      <c r="HGS1239" s="203">
        <v>210</v>
      </c>
      <c r="HGT1239" s="75">
        <f t="shared" si="423"/>
        <v>448.774</v>
      </c>
      <c r="HGU1239" s="200" t="s">
        <v>28</v>
      </c>
      <c r="HGV1239" s="255" t="s">
        <v>25</v>
      </c>
      <c r="HGW1239" s="201">
        <v>7</v>
      </c>
      <c r="HGX1239" s="201">
        <v>2</v>
      </c>
      <c r="HGY1239" s="202" t="s">
        <v>236</v>
      </c>
      <c r="HGZ1239" s="203">
        <v>0</v>
      </c>
      <c r="HHA1239" s="203">
        <v>210</v>
      </c>
      <c r="HHB1239" s="75">
        <f t="shared" si="423"/>
        <v>448.774</v>
      </c>
      <c r="HHC1239" s="200" t="s">
        <v>28</v>
      </c>
      <c r="HHD1239" s="255" t="s">
        <v>25</v>
      </c>
      <c r="HHE1239" s="201">
        <v>7</v>
      </c>
      <c r="HHF1239" s="201">
        <v>2</v>
      </c>
      <c r="HHG1239" s="202" t="s">
        <v>236</v>
      </c>
      <c r="HHH1239" s="203">
        <v>0</v>
      </c>
      <c r="HHI1239" s="203">
        <v>210</v>
      </c>
      <c r="HHJ1239" s="75">
        <f t="shared" si="423"/>
        <v>448.774</v>
      </c>
      <c r="HHK1239" s="200" t="s">
        <v>28</v>
      </c>
      <c r="HHL1239" s="255" t="s">
        <v>25</v>
      </c>
      <c r="HHM1239" s="201">
        <v>7</v>
      </c>
      <c r="HHN1239" s="201">
        <v>2</v>
      </c>
      <c r="HHO1239" s="202" t="s">
        <v>236</v>
      </c>
      <c r="HHP1239" s="203">
        <v>0</v>
      </c>
      <c r="HHQ1239" s="203">
        <v>210</v>
      </c>
      <c r="HHR1239" s="75">
        <f t="shared" si="423"/>
        <v>448.774</v>
      </c>
      <c r="HHS1239" s="200" t="s">
        <v>28</v>
      </c>
      <c r="HHT1239" s="255" t="s">
        <v>25</v>
      </c>
      <c r="HHU1239" s="201">
        <v>7</v>
      </c>
      <c r="HHV1239" s="201">
        <v>2</v>
      </c>
      <c r="HHW1239" s="202" t="s">
        <v>236</v>
      </c>
      <c r="HHX1239" s="203">
        <v>0</v>
      </c>
      <c r="HHY1239" s="203">
        <v>210</v>
      </c>
      <c r="HHZ1239" s="75">
        <f t="shared" si="423"/>
        <v>448.774</v>
      </c>
      <c r="HIA1239" s="200" t="s">
        <v>28</v>
      </c>
      <c r="HIB1239" s="255" t="s">
        <v>25</v>
      </c>
      <c r="HIC1239" s="201">
        <v>7</v>
      </c>
      <c r="HID1239" s="201">
        <v>2</v>
      </c>
      <c r="HIE1239" s="202" t="s">
        <v>236</v>
      </c>
      <c r="HIF1239" s="203">
        <v>0</v>
      </c>
      <c r="HIG1239" s="203">
        <v>210</v>
      </c>
      <c r="HIH1239" s="75">
        <f t="shared" si="423"/>
        <v>448.774</v>
      </c>
      <c r="HII1239" s="200" t="s">
        <v>28</v>
      </c>
      <c r="HIJ1239" s="255" t="s">
        <v>25</v>
      </c>
      <c r="HIK1239" s="201">
        <v>7</v>
      </c>
      <c r="HIL1239" s="201">
        <v>2</v>
      </c>
      <c r="HIM1239" s="202" t="s">
        <v>236</v>
      </c>
      <c r="HIN1239" s="203">
        <v>0</v>
      </c>
      <c r="HIO1239" s="203">
        <v>210</v>
      </c>
      <c r="HIP1239" s="75">
        <f t="shared" ref="HIP1239:HKT1239" si="424">HIP1240+HIP1241</f>
        <v>448.774</v>
      </c>
      <c r="HIQ1239" s="200" t="s">
        <v>28</v>
      </c>
      <c r="HIR1239" s="255" t="s">
        <v>25</v>
      </c>
      <c r="HIS1239" s="201">
        <v>7</v>
      </c>
      <c r="HIT1239" s="201">
        <v>2</v>
      </c>
      <c r="HIU1239" s="202" t="s">
        <v>236</v>
      </c>
      <c r="HIV1239" s="203">
        <v>0</v>
      </c>
      <c r="HIW1239" s="203">
        <v>210</v>
      </c>
      <c r="HIX1239" s="75">
        <f t="shared" si="424"/>
        <v>448.774</v>
      </c>
      <c r="HIY1239" s="200" t="s">
        <v>28</v>
      </c>
      <c r="HIZ1239" s="255" t="s">
        <v>25</v>
      </c>
      <c r="HJA1239" s="201">
        <v>7</v>
      </c>
      <c r="HJB1239" s="201">
        <v>2</v>
      </c>
      <c r="HJC1239" s="202" t="s">
        <v>236</v>
      </c>
      <c r="HJD1239" s="203">
        <v>0</v>
      </c>
      <c r="HJE1239" s="203">
        <v>210</v>
      </c>
      <c r="HJF1239" s="75">
        <f t="shared" si="424"/>
        <v>448.774</v>
      </c>
      <c r="HJG1239" s="200" t="s">
        <v>28</v>
      </c>
      <c r="HJH1239" s="255" t="s">
        <v>25</v>
      </c>
      <c r="HJI1239" s="201">
        <v>7</v>
      </c>
      <c r="HJJ1239" s="201">
        <v>2</v>
      </c>
      <c r="HJK1239" s="202" t="s">
        <v>236</v>
      </c>
      <c r="HJL1239" s="203">
        <v>0</v>
      </c>
      <c r="HJM1239" s="203">
        <v>210</v>
      </c>
      <c r="HJN1239" s="75">
        <f t="shared" si="424"/>
        <v>448.774</v>
      </c>
      <c r="HJO1239" s="200" t="s">
        <v>28</v>
      </c>
      <c r="HJP1239" s="255" t="s">
        <v>25</v>
      </c>
      <c r="HJQ1239" s="201">
        <v>7</v>
      </c>
      <c r="HJR1239" s="201">
        <v>2</v>
      </c>
      <c r="HJS1239" s="202" t="s">
        <v>236</v>
      </c>
      <c r="HJT1239" s="203">
        <v>0</v>
      </c>
      <c r="HJU1239" s="203">
        <v>210</v>
      </c>
      <c r="HJV1239" s="75">
        <f t="shared" si="424"/>
        <v>448.774</v>
      </c>
      <c r="HJW1239" s="200" t="s">
        <v>28</v>
      </c>
      <c r="HJX1239" s="255" t="s">
        <v>25</v>
      </c>
      <c r="HJY1239" s="201">
        <v>7</v>
      </c>
      <c r="HJZ1239" s="201">
        <v>2</v>
      </c>
      <c r="HKA1239" s="202" t="s">
        <v>236</v>
      </c>
      <c r="HKB1239" s="203">
        <v>0</v>
      </c>
      <c r="HKC1239" s="203">
        <v>210</v>
      </c>
      <c r="HKD1239" s="75">
        <f t="shared" si="424"/>
        <v>448.774</v>
      </c>
      <c r="HKE1239" s="200" t="s">
        <v>28</v>
      </c>
      <c r="HKF1239" s="255" t="s">
        <v>25</v>
      </c>
      <c r="HKG1239" s="201">
        <v>7</v>
      </c>
      <c r="HKH1239" s="201">
        <v>2</v>
      </c>
      <c r="HKI1239" s="202" t="s">
        <v>236</v>
      </c>
      <c r="HKJ1239" s="203">
        <v>0</v>
      </c>
      <c r="HKK1239" s="203">
        <v>210</v>
      </c>
      <c r="HKL1239" s="75">
        <f t="shared" si="424"/>
        <v>448.774</v>
      </c>
      <c r="HKM1239" s="200" t="s">
        <v>28</v>
      </c>
      <c r="HKN1239" s="255" t="s">
        <v>25</v>
      </c>
      <c r="HKO1239" s="201">
        <v>7</v>
      </c>
      <c r="HKP1239" s="201">
        <v>2</v>
      </c>
      <c r="HKQ1239" s="202" t="s">
        <v>236</v>
      </c>
      <c r="HKR1239" s="203">
        <v>0</v>
      </c>
      <c r="HKS1239" s="203">
        <v>210</v>
      </c>
      <c r="HKT1239" s="75">
        <f t="shared" si="424"/>
        <v>448.774</v>
      </c>
      <c r="HKU1239" s="200" t="s">
        <v>28</v>
      </c>
      <c r="HKV1239" s="255" t="s">
        <v>25</v>
      </c>
      <c r="HKW1239" s="201">
        <v>7</v>
      </c>
      <c r="HKX1239" s="201">
        <v>2</v>
      </c>
      <c r="HKY1239" s="202" t="s">
        <v>236</v>
      </c>
      <c r="HKZ1239" s="203">
        <v>0</v>
      </c>
      <c r="HLA1239" s="203">
        <v>210</v>
      </c>
      <c r="HLB1239" s="75">
        <f t="shared" ref="HLB1239:HNF1239" si="425">HLB1240+HLB1241</f>
        <v>448.774</v>
      </c>
      <c r="HLC1239" s="200" t="s">
        <v>28</v>
      </c>
      <c r="HLD1239" s="255" t="s">
        <v>25</v>
      </c>
      <c r="HLE1239" s="201">
        <v>7</v>
      </c>
      <c r="HLF1239" s="201">
        <v>2</v>
      </c>
      <c r="HLG1239" s="202" t="s">
        <v>236</v>
      </c>
      <c r="HLH1239" s="203">
        <v>0</v>
      </c>
      <c r="HLI1239" s="203">
        <v>210</v>
      </c>
      <c r="HLJ1239" s="75">
        <f t="shared" si="425"/>
        <v>448.774</v>
      </c>
      <c r="HLK1239" s="200" t="s">
        <v>28</v>
      </c>
      <c r="HLL1239" s="255" t="s">
        <v>25</v>
      </c>
      <c r="HLM1239" s="201">
        <v>7</v>
      </c>
      <c r="HLN1239" s="201">
        <v>2</v>
      </c>
      <c r="HLO1239" s="202" t="s">
        <v>236</v>
      </c>
      <c r="HLP1239" s="203">
        <v>0</v>
      </c>
      <c r="HLQ1239" s="203">
        <v>210</v>
      </c>
      <c r="HLR1239" s="75">
        <f t="shared" si="425"/>
        <v>448.774</v>
      </c>
      <c r="HLS1239" s="200" t="s">
        <v>28</v>
      </c>
      <c r="HLT1239" s="255" t="s">
        <v>25</v>
      </c>
      <c r="HLU1239" s="201">
        <v>7</v>
      </c>
      <c r="HLV1239" s="201">
        <v>2</v>
      </c>
      <c r="HLW1239" s="202" t="s">
        <v>236</v>
      </c>
      <c r="HLX1239" s="203">
        <v>0</v>
      </c>
      <c r="HLY1239" s="203">
        <v>210</v>
      </c>
      <c r="HLZ1239" s="75">
        <f t="shared" si="425"/>
        <v>448.774</v>
      </c>
      <c r="HMA1239" s="200" t="s">
        <v>28</v>
      </c>
      <c r="HMB1239" s="255" t="s">
        <v>25</v>
      </c>
      <c r="HMC1239" s="201">
        <v>7</v>
      </c>
      <c r="HMD1239" s="201">
        <v>2</v>
      </c>
      <c r="HME1239" s="202" t="s">
        <v>236</v>
      </c>
      <c r="HMF1239" s="203">
        <v>0</v>
      </c>
      <c r="HMG1239" s="203">
        <v>210</v>
      </c>
      <c r="HMH1239" s="75">
        <f t="shared" si="425"/>
        <v>448.774</v>
      </c>
      <c r="HMI1239" s="200" t="s">
        <v>28</v>
      </c>
      <c r="HMJ1239" s="255" t="s">
        <v>25</v>
      </c>
      <c r="HMK1239" s="201">
        <v>7</v>
      </c>
      <c r="HML1239" s="201">
        <v>2</v>
      </c>
      <c r="HMM1239" s="202" t="s">
        <v>236</v>
      </c>
      <c r="HMN1239" s="203">
        <v>0</v>
      </c>
      <c r="HMO1239" s="203">
        <v>210</v>
      </c>
      <c r="HMP1239" s="75">
        <f t="shared" si="425"/>
        <v>448.774</v>
      </c>
      <c r="HMQ1239" s="200" t="s">
        <v>28</v>
      </c>
      <c r="HMR1239" s="255" t="s">
        <v>25</v>
      </c>
      <c r="HMS1239" s="201">
        <v>7</v>
      </c>
      <c r="HMT1239" s="201">
        <v>2</v>
      </c>
      <c r="HMU1239" s="202" t="s">
        <v>236</v>
      </c>
      <c r="HMV1239" s="203">
        <v>0</v>
      </c>
      <c r="HMW1239" s="203">
        <v>210</v>
      </c>
      <c r="HMX1239" s="75">
        <f t="shared" si="425"/>
        <v>448.774</v>
      </c>
      <c r="HMY1239" s="200" t="s">
        <v>28</v>
      </c>
      <c r="HMZ1239" s="255" t="s">
        <v>25</v>
      </c>
      <c r="HNA1239" s="201">
        <v>7</v>
      </c>
      <c r="HNB1239" s="201">
        <v>2</v>
      </c>
      <c r="HNC1239" s="202" t="s">
        <v>236</v>
      </c>
      <c r="HND1239" s="203">
        <v>0</v>
      </c>
      <c r="HNE1239" s="203">
        <v>210</v>
      </c>
      <c r="HNF1239" s="75">
        <f t="shared" si="425"/>
        <v>448.774</v>
      </c>
      <c r="HNG1239" s="200" t="s">
        <v>28</v>
      </c>
      <c r="HNH1239" s="255" t="s">
        <v>25</v>
      </c>
      <c r="HNI1239" s="201">
        <v>7</v>
      </c>
      <c r="HNJ1239" s="201">
        <v>2</v>
      </c>
      <c r="HNK1239" s="202" t="s">
        <v>236</v>
      </c>
      <c r="HNL1239" s="203">
        <v>0</v>
      </c>
      <c r="HNM1239" s="203">
        <v>210</v>
      </c>
      <c r="HNN1239" s="75">
        <f t="shared" ref="HNN1239:HPR1239" si="426">HNN1240+HNN1241</f>
        <v>448.774</v>
      </c>
      <c r="HNO1239" s="200" t="s">
        <v>28</v>
      </c>
      <c r="HNP1239" s="255" t="s">
        <v>25</v>
      </c>
      <c r="HNQ1239" s="201">
        <v>7</v>
      </c>
      <c r="HNR1239" s="201">
        <v>2</v>
      </c>
      <c r="HNS1239" s="202" t="s">
        <v>236</v>
      </c>
      <c r="HNT1239" s="203">
        <v>0</v>
      </c>
      <c r="HNU1239" s="203">
        <v>210</v>
      </c>
      <c r="HNV1239" s="75">
        <f t="shared" si="426"/>
        <v>448.774</v>
      </c>
      <c r="HNW1239" s="200" t="s">
        <v>28</v>
      </c>
      <c r="HNX1239" s="255" t="s">
        <v>25</v>
      </c>
      <c r="HNY1239" s="201">
        <v>7</v>
      </c>
      <c r="HNZ1239" s="201">
        <v>2</v>
      </c>
      <c r="HOA1239" s="202" t="s">
        <v>236</v>
      </c>
      <c r="HOB1239" s="203">
        <v>0</v>
      </c>
      <c r="HOC1239" s="203">
        <v>210</v>
      </c>
      <c r="HOD1239" s="75">
        <f t="shared" si="426"/>
        <v>448.774</v>
      </c>
      <c r="HOE1239" s="200" t="s">
        <v>28</v>
      </c>
      <c r="HOF1239" s="255" t="s">
        <v>25</v>
      </c>
      <c r="HOG1239" s="201">
        <v>7</v>
      </c>
      <c r="HOH1239" s="201">
        <v>2</v>
      </c>
      <c r="HOI1239" s="202" t="s">
        <v>236</v>
      </c>
      <c r="HOJ1239" s="203">
        <v>0</v>
      </c>
      <c r="HOK1239" s="203">
        <v>210</v>
      </c>
      <c r="HOL1239" s="75">
        <f t="shared" si="426"/>
        <v>448.774</v>
      </c>
      <c r="HOM1239" s="200" t="s">
        <v>28</v>
      </c>
      <c r="HON1239" s="255" t="s">
        <v>25</v>
      </c>
      <c r="HOO1239" s="201">
        <v>7</v>
      </c>
      <c r="HOP1239" s="201">
        <v>2</v>
      </c>
      <c r="HOQ1239" s="202" t="s">
        <v>236</v>
      </c>
      <c r="HOR1239" s="203">
        <v>0</v>
      </c>
      <c r="HOS1239" s="203">
        <v>210</v>
      </c>
      <c r="HOT1239" s="75">
        <f t="shared" si="426"/>
        <v>448.774</v>
      </c>
      <c r="HOU1239" s="200" t="s">
        <v>28</v>
      </c>
      <c r="HOV1239" s="255" t="s">
        <v>25</v>
      </c>
      <c r="HOW1239" s="201">
        <v>7</v>
      </c>
      <c r="HOX1239" s="201">
        <v>2</v>
      </c>
      <c r="HOY1239" s="202" t="s">
        <v>236</v>
      </c>
      <c r="HOZ1239" s="203">
        <v>0</v>
      </c>
      <c r="HPA1239" s="203">
        <v>210</v>
      </c>
      <c r="HPB1239" s="75">
        <f t="shared" si="426"/>
        <v>448.774</v>
      </c>
      <c r="HPC1239" s="200" t="s">
        <v>28</v>
      </c>
      <c r="HPD1239" s="255" t="s">
        <v>25</v>
      </c>
      <c r="HPE1239" s="201">
        <v>7</v>
      </c>
      <c r="HPF1239" s="201">
        <v>2</v>
      </c>
      <c r="HPG1239" s="202" t="s">
        <v>236</v>
      </c>
      <c r="HPH1239" s="203">
        <v>0</v>
      </c>
      <c r="HPI1239" s="203">
        <v>210</v>
      </c>
      <c r="HPJ1239" s="75">
        <f t="shared" si="426"/>
        <v>448.774</v>
      </c>
      <c r="HPK1239" s="200" t="s">
        <v>28</v>
      </c>
      <c r="HPL1239" s="255" t="s">
        <v>25</v>
      </c>
      <c r="HPM1239" s="201">
        <v>7</v>
      </c>
      <c r="HPN1239" s="201">
        <v>2</v>
      </c>
      <c r="HPO1239" s="202" t="s">
        <v>236</v>
      </c>
      <c r="HPP1239" s="203">
        <v>0</v>
      </c>
      <c r="HPQ1239" s="203">
        <v>210</v>
      </c>
      <c r="HPR1239" s="75">
        <f t="shared" si="426"/>
        <v>448.774</v>
      </c>
      <c r="HPS1239" s="200" t="s">
        <v>28</v>
      </c>
      <c r="HPT1239" s="255" t="s">
        <v>25</v>
      </c>
      <c r="HPU1239" s="201">
        <v>7</v>
      </c>
      <c r="HPV1239" s="201">
        <v>2</v>
      </c>
      <c r="HPW1239" s="202" t="s">
        <v>236</v>
      </c>
      <c r="HPX1239" s="203">
        <v>0</v>
      </c>
      <c r="HPY1239" s="203">
        <v>210</v>
      </c>
      <c r="HPZ1239" s="75">
        <f t="shared" ref="HPZ1239:HSD1239" si="427">HPZ1240+HPZ1241</f>
        <v>448.774</v>
      </c>
      <c r="HQA1239" s="200" t="s">
        <v>28</v>
      </c>
      <c r="HQB1239" s="255" t="s">
        <v>25</v>
      </c>
      <c r="HQC1239" s="201">
        <v>7</v>
      </c>
      <c r="HQD1239" s="201">
        <v>2</v>
      </c>
      <c r="HQE1239" s="202" t="s">
        <v>236</v>
      </c>
      <c r="HQF1239" s="203">
        <v>0</v>
      </c>
      <c r="HQG1239" s="203">
        <v>210</v>
      </c>
      <c r="HQH1239" s="75">
        <f t="shared" si="427"/>
        <v>448.774</v>
      </c>
      <c r="HQI1239" s="200" t="s">
        <v>28</v>
      </c>
      <c r="HQJ1239" s="255" t="s">
        <v>25</v>
      </c>
      <c r="HQK1239" s="201">
        <v>7</v>
      </c>
      <c r="HQL1239" s="201">
        <v>2</v>
      </c>
      <c r="HQM1239" s="202" t="s">
        <v>236</v>
      </c>
      <c r="HQN1239" s="203">
        <v>0</v>
      </c>
      <c r="HQO1239" s="203">
        <v>210</v>
      </c>
      <c r="HQP1239" s="75">
        <f t="shared" si="427"/>
        <v>448.774</v>
      </c>
      <c r="HQQ1239" s="200" t="s">
        <v>28</v>
      </c>
      <c r="HQR1239" s="255" t="s">
        <v>25</v>
      </c>
      <c r="HQS1239" s="201">
        <v>7</v>
      </c>
      <c r="HQT1239" s="201">
        <v>2</v>
      </c>
      <c r="HQU1239" s="202" t="s">
        <v>236</v>
      </c>
      <c r="HQV1239" s="203">
        <v>0</v>
      </c>
      <c r="HQW1239" s="203">
        <v>210</v>
      </c>
      <c r="HQX1239" s="75">
        <f t="shared" si="427"/>
        <v>448.774</v>
      </c>
      <c r="HQY1239" s="200" t="s">
        <v>28</v>
      </c>
      <c r="HQZ1239" s="255" t="s">
        <v>25</v>
      </c>
      <c r="HRA1239" s="201">
        <v>7</v>
      </c>
      <c r="HRB1239" s="201">
        <v>2</v>
      </c>
      <c r="HRC1239" s="202" t="s">
        <v>236</v>
      </c>
      <c r="HRD1239" s="203">
        <v>0</v>
      </c>
      <c r="HRE1239" s="203">
        <v>210</v>
      </c>
      <c r="HRF1239" s="75">
        <f t="shared" si="427"/>
        <v>448.774</v>
      </c>
      <c r="HRG1239" s="200" t="s">
        <v>28</v>
      </c>
      <c r="HRH1239" s="255" t="s">
        <v>25</v>
      </c>
      <c r="HRI1239" s="201">
        <v>7</v>
      </c>
      <c r="HRJ1239" s="201">
        <v>2</v>
      </c>
      <c r="HRK1239" s="202" t="s">
        <v>236</v>
      </c>
      <c r="HRL1239" s="203">
        <v>0</v>
      </c>
      <c r="HRM1239" s="203">
        <v>210</v>
      </c>
      <c r="HRN1239" s="75">
        <f t="shared" si="427"/>
        <v>448.774</v>
      </c>
      <c r="HRO1239" s="200" t="s">
        <v>28</v>
      </c>
      <c r="HRP1239" s="255" t="s">
        <v>25</v>
      </c>
      <c r="HRQ1239" s="201">
        <v>7</v>
      </c>
      <c r="HRR1239" s="201">
        <v>2</v>
      </c>
      <c r="HRS1239" s="202" t="s">
        <v>236</v>
      </c>
      <c r="HRT1239" s="203">
        <v>0</v>
      </c>
      <c r="HRU1239" s="203">
        <v>210</v>
      </c>
      <c r="HRV1239" s="75">
        <f t="shared" si="427"/>
        <v>448.774</v>
      </c>
      <c r="HRW1239" s="200" t="s">
        <v>28</v>
      </c>
      <c r="HRX1239" s="255" t="s">
        <v>25</v>
      </c>
      <c r="HRY1239" s="201">
        <v>7</v>
      </c>
      <c r="HRZ1239" s="201">
        <v>2</v>
      </c>
      <c r="HSA1239" s="202" t="s">
        <v>236</v>
      </c>
      <c r="HSB1239" s="203">
        <v>0</v>
      </c>
      <c r="HSC1239" s="203">
        <v>210</v>
      </c>
      <c r="HSD1239" s="75">
        <f t="shared" si="427"/>
        <v>448.774</v>
      </c>
      <c r="HSE1239" s="200" t="s">
        <v>28</v>
      </c>
      <c r="HSF1239" s="255" t="s">
        <v>25</v>
      </c>
      <c r="HSG1239" s="201">
        <v>7</v>
      </c>
      <c r="HSH1239" s="201">
        <v>2</v>
      </c>
      <c r="HSI1239" s="202" t="s">
        <v>236</v>
      </c>
      <c r="HSJ1239" s="203">
        <v>0</v>
      </c>
      <c r="HSK1239" s="203">
        <v>210</v>
      </c>
      <c r="HSL1239" s="75">
        <f t="shared" ref="HSL1239:HUP1239" si="428">HSL1240+HSL1241</f>
        <v>448.774</v>
      </c>
      <c r="HSM1239" s="200" t="s">
        <v>28</v>
      </c>
      <c r="HSN1239" s="255" t="s">
        <v>25</v>
      </c>
      <c r="HSO1239" s="201">
        <v>7</v>
      </c>
      <c r="HSP1239" s="201">
        <v>2</v>
      </c>
      <c r="HSQ1239" s="202" t="s">
        <v>236</v>
      </c>
      <c r="HSR1239" s="203">
        <v>0</v>
      </c>
      <c r="HSS1239" s="203">
        <v>210</v>
      </c>
      <c r="HST1239" s="75">
        <f t="shared" si="428"/>
        <v>448.774</v>
      </c>
      <c r="HSU1239" s="200" t="s">
        <v>28</v>
      </c>
      <c r="HSV1239" s="255" t="s">
        <v>25</v>
      </c>
      <c r="HSW1239" s="201">
        <v>7</v>
      </c>
      <c r="HSX1239" s="201">
        <v>2</v>
      </c>
      <c r="HSY1239" s="202" t="s">
        <v>236</v>
      </c>
      <c r="HSZ1239" s="203">
        <v>0</v>
      </c>
      <c r="HTA1239" s="203">
        <v>210</v>
      </c>
      <c r="HTB1239" s="75">
        <f t="shared" si="428"/>
        <v>448.774</v>
      </c>
      <c r="HTC1239" s="200" t="s">
        <v>28</v>
      </c>
      <c r="HTD1239" s="255" t="s">
        <v>25</v>
      </c>
      <c r="HTE1239" s="201">
        <v>7</v>
      </c>
      <c r="HTF1239" s="201">
        <v>2</v>
      </c>
      <c r="HTG1239" s="202" t="s">
        <v>236</v>
      </c>
      <c r="HTH1239" s="203">
        <v>0</v>
      </c>
      <c r="HTI1239" s="203">
        <v>210</v>
      </c>
      <c r="HTJ1239" s="75">
        <f t="shared" si="428"/>
        <v>448.774</v>
      </c>
      <c r="HTK1239" s="200" t="s">
        <v>28</v>
      </c>
      <c r="HTL1239" s="255" t="s">
        <v>25</v>
      </c>
      <c r="HTM1239" s="201">
        <v>7</v>
      </c>
      <c r="HTN1239" s="201">
        <v>2</v>
      </c>
      <c r="HTO1239" s="202" t="s">
        <v>236</v>
      </c>
      <c r="HTP1239" s="203">
        <v>0</v>
      </c>
      <c r="HTQ1239" s="203">
        <v>210</v>
      </c>
      <c r="HTR1239" s="75">
        <f t="shared" si="428"/>
        <v>448.774</v>
      </c>
      <c r="HTS1239" s="200" t="s">
        <v>28</v>
      </c>
      <c r="HTT1239" s="255" t="s">
        <v>25</v>
      </c>
      <c r="HTU1239" s="201">
        <v>7</v>
      </c>
      <c r="HTV1239" s="201">
        <v>2</v>
      </c>
      <c r="HTW1239" s="202" t="s">
        <v>236</v>
      </c>
      <c r="HTX1239" s="203">
        <v>0</v>
      </c>
      <c r="HTY1239" s="203">
        <v>210</v>
      </c>
      <c r="HTZ1239" s="75">
        <f t="shared" si="428"/>
        <v>448.774</v>
      </c>
      <c r="HUA1239" s="200" t="s">
        <v>28</v>
      </c>
      <c r="HUB1239" s="255" t="s">
        <v>25</v>
      </c>
      <c r="HUC1239" s="201">
        <v>7</v>
      </c>
      <c r="HUD1239" s="201">
        <v>2</v>
      </c>
      <c r="HUE1239" s="202" t="s">
        <v>236</v>
      </c>
      <c r="HUF1239" s="203">
        <v>0</v>
      </c>
      <c r="HUG1239" s="203">
        <v>210</v>
      </c>
      <c r="HUH1239" s="75">
        <f t="shared" si="428"/>
        <v>448.774</v>
      </c>
      <c r="HUI1239" s="200" t="s">
        <v>28</v>
      </c>
      <c r="HUJ1239" s="255" t="s">
        <v>25</v>
      </c>
      <c r="HUK1239" s="201">
        <v>7</v>
      </c>
      <c r="HUL1239" s="201">
        <v>2</v>
      </c>
      <c r="HUM1239" s="202" t="s">
        <v>236</v>
      </c>
      <c r="HUN1239" s="203">
        <v>0</v>
      </c>
      <c r="HUO1239" s="203">
        <v>210</v>
      </c>
      <c r="HUP1239" s="75">
        <f t="shared" si="428"/>
        <v>448.774</v>
      </c>
      <c r="HUQ1239" s="200" t="s">
        <v>28</v>
      </c>
      <c r="HUR1239" s="255" t="s">
        <v>25</v>
      </c>
      <c r="HUS1239" s="201">
        <v>7</v>
      </c>
      <c r="HUT1239" s="201">
        <v>2</v>
      </c>
      <c r="HUU1239" s="202" t="s">
        <v>236</v>
      </c>
      <c r="HUV1239" s="203">
        <v>0</v>
      </c>
      <c r="HUW1239" s="203">
        <v>210</v>
      </c>
      <c r="HUX1239" s="75">
        <f t="shared" ref="HUX1239:HXB1239" si="429">HUX1240+HUX1241</f>
        <v>448.774</v>
      </c>
      <c r="HUY1239" s="200" t="s">
        <v>28</v>
      </c>
      <c r="HUZ1239" s="255" t="s">
        <v>25</v>
      </c>
      <c r="HVA1239" s="201">
        <v>7</v>
      </c>
      <c r="HVB1239" s="201">
        <v>2</v>
      </c>
      <c r="HVC1239" s="202" t="s">
        <v>236</v>
      </c>
      <c r="HVD1239" s="203">
        <v>0</v>
      </c>
      <c r="HVE1239" s="203">
        <v>210</v>
      </c>
      <c r="HVF1239" s="75">
        <f t="shared" si="429"/>
        <v>448.774</v>
      </c>
      <c r="HVG1239" s="200" t="s">
        <v>28</v>
      </c>
      <c r="HVH1239" s="255" t="s">
        <v>25</v>
      </c>
      <c r="HVI1239" s="201">
        <v>7</v>
      </c>
      <c r="HVJ1239" s="201">
        <v>2</v>
      </c>
      <c r="HVK1239" s="202" t="s">
        <v>236</v>
      </c>
      <c r="HVL1239" s="203">
        <v>0</v>
      </c>
      <c r="HVM1239" s="203">
        <v>210</v>
      </c>
      <c r="HVN1239" s="75">
        <f t="shared" si="429"/>
        <v>448.774</v>
      </c>
      <c r="HVO1239" s="200" t="s">
        <v>28</v>
      </c>
      <c r="HVP1239" s="255" t="s">
        <v>25</v>
      </c>
      <c r="HVQ1239" s="201">
        <v>7</v>
      </c>
      <c r="HVR1239" s="201">
        <v>2</v>
      </c>
      <c r="HVS1239" s="202" t="s">
        <v>236</v>
      </c>
      <c r="HVT1239" s="203">
        <v>0</v>
      </c>
      <c r="HVU1239" s="203">
        <v>210</v>
      </c>
      <c r="HVV1239" s="75">
        <f t="shared" si="429"/>
        <v>448.774</v>
      </c>
      <c r="HVW1239" s="200" t="s">
        <v>28</v>
      </c>
      <c r="HVX1239" s="255" t="s">
        <v>25</v>
      </c>
      <c r="HVY1239" s="201">
        <v>7</v>
      </c>
      <c r="HVZ1239" s="201">
        <v>2</v>
      </c>
      <c r="HWA1239" s="202" t="s">
        <v>236</v>
      </c>
      <c r="HWB1239" s="203">
        <v>0</v>
      </c>
      <c r="HWC1239" s="203">
        <v>210</v>
      </c>
      <c r="HWD1239" s="75">
        <f t="shared" si="429"/>
        <v>448.774</v>
      </c>
      <c r="HWE1239" s="200" t="s">
        <v>28</v>
      </c>
      <c r="HWF1239" s="255" t="s">
        <v>25</v>
      </c>
      <c r="HWG1239" s="201">
        <v>7</v>
      </c>
      <c r="HWH1239" s="201">
        <v>2</v>
      </c>
      <c r="HWI1239" s="202" t="s">
        <v>236</v>
      </c>
      <c r="HWJ1239" s="203">
        <v>0</v>
      </c>
      <c r="HWK1239" s="203">
        <v>210</v>
      </c>
      <c r="HWL1239" s="75">
        <f t="shared" si="429"/>
        <v>448.774</v>
      </c>
      <c r="HWM1239" s="200" t="s">
        <v>28</v>
      </c>
      <c r="HWN1239" s="255" t="s">
        <v>25</v>
      </c>
      <c r="HWO1239" s="201">
        <v>7</v>
      </c>
      <c r="HWP1239" s="201">
        <v>2</v>
      </c>
      <c r="HWQ1239" s="202" t="s">
        <v>236</v>
      </c>
      <c r="HWR1239" s="203">
        <v>0</v>
      </c>
      <c r="HWS1239" s="203">
        <v>210</v>
      </c>
      <c r="HWT1239" s="75">
        <f t="shared" si="429"/>
        <v>448.774</v>
      </c>
      <c r="HWU1239" s="200" t="s">
        <v>28</v>
      </c>
      <c r="HWV1239" s="255" t="s">
        <v>25</v>
      </c>
      <c r="HWW1239" s="201">
        <v>7</v>
      </c>
      <c r="HWX1239" s="201">
        <v>2</v>
      </c>
      <c r="HWY1239" s="202" t="s">
        <v>236</v>
      </c>
      <c r="HWZ1239" s="203">
        <v>0</v>
      </c>
      <c r="HXA1239" s="203">
        <v>210</v>
      </c>
      <c r="HXB1239" s="75">
        <f t="shared" si="429"/>
        <v>448.774</v>
      </c>
      <c r="HXC1239" s="200" t="s">
        <v>28</v>
      </c>
      <c r="HXD1239" s="255" t="s">
        <v>25</v>
      </c>
      <c r="HXE1239" s="201">
        <v>7</v>
      </c>
      <c r="HXF1239" s="201">
        <v>2</v>
      </c>
      <c r="HXG1239" s="202" t="s">
        <v>236</v>
      </c>
      <c r="HXH1239" s="203">
        <v>0</v>
      </c>
      <c r="HXI1239" s="203">
        <v>210</v>
      </c>
      <c r="HXJ1239" s="75">
        <f t="shared" ref="HXJ1239:HZN1239" si="430">HXJ1240+HXJ1241</f>
        <v>448.774</v>
      </c>
      <c r="HXK1239" s="200" t="s">
        <v>28</v>
      </c>
      <c r="HXL1239" s="255" t="s">
        <v>25</v>
      </c>
      <c r="HXM1239" s="201">
        <v>7</v>
      </c>
      <c r="HXN1239" s="201">
        <v>2</v>
      </c>
      <c r="HXO1239" s="202" t="s">
        <v>236</v>
      </c>
      <c r="HXP1239" s="203">
        <v>0</v>
      </c>
      <c r="HXQ1239" s="203">
        <v>210</v>
      </c>
      <c r="HXR1239" s="75">
        <f t="shared" si="430"/>
        <v>448.774</v>
      </c>
      <c r="HXS1239" s="200" t="s">
        <v>28</v>
      </c>
      <c r="HXT1239" s="255" t="s">
        <v>25</v>
      </c>
      <c r="HXU1239" s="201">
        <v>7</v>
      </c>
      <c r="HXV1239" s="201">
        <v>2</v>
      </c>
      <c r="HXW1239" s="202" t="s">
        <v>236</v>
      </c>
      <c r="HXX1239" s="203">
        <v>0</v>
      </c>
      <c r="HXY1239" s="203">
        <v>210</v>
      </c>
      <c r="HXZ1239" s="75">
        <f t="shared" si="430"/>
        <v>448.774</v>
      </c>
      <c r="HYA1239" s="200" t="s">
        <v>28</v>
      </c>
      <c r="HYB1239" s="255" t="s">
        <v>25</v>
      </c>
      <c r="HYC1239" s="201">
        <v>7</v>
      </c>
      <c r="HYD1239" s="201">
        <v>2</v>
      </c>
      <c r="HYE1239" s="202" t="s">
        <v>236</v>
      </c>
      <c r="HYF1239" s="203">
        <v>0</v>
      </c>
      <c r="HYG1239" s="203">
        <v>210</v>
      </c>
      <c r="HYH1239" s="75">
        <f t="shared" si="430"/>
        <v>448.774</v>
      </c>
      <c r="HYI1239" s="200" t="s">
        <v>28</v>
      </c>
      <c r="HYJ1239" s="255" t="s">
        <v>25</v>
      </c>
      <c r="HYK1239" s="201">
        <v>7</v>
      </c>
      <c r="HYL1239" s="201">
        <v>2</v>
      </c>
      <c r="HYM1239" s="202" t="s">
        <v>236</v>
      </c>
      <c r="HYN1239" s="203">
        <v>0</v>
      </c>
      <c r="HYO1239" s="203">
        <v>210</v>
      </c>
      <c r="HYP1239" s="75">
        <f t="shared" si="430"/>
        <v>448.774</v>
      </c>
      <c r="HYQ1239" s="200" t="s">
        <v>28</v>
      </c>
      <c r="HYR1239" s="255" t="s">
        <v>25</v>
      </c>
      <c r="HYS1239" s="201">
        <v>7</v>
      </c>
      <c r="HYT1239" s="201">
        <v>2</v>
      </c>
      <c r="HYU1239" s="202" t="s">
        <v>236</v>
      </c>
      <c r="HYV1239" s="203">
        <v>0</v>
      </c>
      <c r="HYW1239" s="203">
        <v>210</v>
      </c>
      <c r="HYX1239" s="75">
        <f t="shared" si="430"/>
        <v>448.774</v>
      </c>
      <c r="HYY1239" s="200" t="s">
        <v>28</v>
      </c>
      <c r="HYZ1239" s="255" t="s">
        <v>25</v>
      </c>
      <c r="HZA1239" s="201">
        <v>7</v>
      </c>
      <c r="HZB1239" s="201">
        <v>2</v>
      </c>
      <c r="HZC1239" s="202" t="s">
        <v>236</v>
      </c>
      <c r="HZD1239" s="203">
        <v>0</v>
      </c>
      <c r="HZE1239" s="203">
        <v>210</v>
      </c>
      <c r="HZF1239" s="75">
        <f t="shared" si="430"/>
        <v>448.774</v>
      </c>
      <c r="HZG1239" s="200" t="s">
        <v>28</v>
      </c>
      <c r="HZH1239" s="255" t="s">
        <v>25</v>
      </c>
      <c r="HZI1239" s="201">
        <v>7</v>
      </c>
      <c r="HZJ1239" s="201">
        <v>2</v>
      </c>
      <c r="HZK1239" s="202" t="s">
        <v>236</v>
      </c>
      <c r="HZL1239" s="203">
        <v>0</v>
      </c>
      <c r="HZM1239" s="203">
        <v>210</v>
      </c>
      <c r="HZN1239" s="75">
        <f t="shared" si="430"/>
        <v>448.774</v>
      </c>
      <c r="HZO1239" s="200" t="s">
        <v>28</v>
      </c>
      <c r="HZP1239" s="255" t="s">
        <v>25</v>
      </c>
      <c r="HZQ1239" s="201">
        <v>7</v>
      </c>
      <c r="HZR1239" s="201">
        <v>2</v>
      </c>
      <c r="HZS1239" s="202" t="s">
        <v>236</v>
      </c>
      <c r="HZT1239" s="203">
        <v>0</v>
      </c>
      <c r="HZU1239" s="203">
        <v>210</v>
      </c>
      <c r="HZV1239" s="75">
        <f t="shared" ref="HZV1239:IBZ1239" si="431">HZV1240+HZV1241</f>
        <v>448.774</v>
      </c>
      <c r="HZW1239" s="200" t="s">
        <v>28</v>
      </c>
      <c r="HZX1239" s="255" t="s">
        <v>25</v>
      </c>
      <c r="HZY1239" s="201">
        <v>7</v>
      </c>
      <c r="HZZ1239" s="201">
        <v>2</v>
      </c>
      <c r="IAA1239" s="202" t="s">
        <v>236</v>
      </c>
      <c r="IAB1239" s="203">
        <v>0</v>
      </c>
      <c r="IAC1239" s="203">
        <v>210</v>
      </c>
      <c r="IAD1239" s="75">
        <f t="shared" si="431"/>
        <v>448.774</v>
      </c>
      <c r="IAE1239" s="200" t="s">
        <v>28</v>
      </c>
      <c r="IAF1239" s="255" t="s">
        <v>25</v>
      </c>
      <c r="IAG1239" s="201">
        <v>7</v>
      </c>
      <c r="IAH1239" s="201">
        <v>2</v>
      </c>
      <c r="IAI1239" s="202" t="s">
        <v>236</v>
      </c>
      <c r="IAJ1239" s="203">
        <v>0</v>
      </c>
      <c r="IAK1239" s="203">
        <v>210</v>
      </c>
      <c r="IAL1239" s="75">
        <f t="shared" si="431"/>
        <v>448.774</v>
      </c>
      <c r="IAM1239" s="200" t="s">
        <v>28</v>
      </c>
      <c r="IAN1239" s="255" t="s">
        <v>25</v>
      </c>
      <c r="IAO1239" s="201">
        <v>7</v>
      </c>
      <c r="IAP1239" s="201">
        <v>2</v>
      </c>
      <c r="IAQ1239" s="202" t="s">
        <v>236</v>
      </c>
      <c r="IAR1239" s="203">
        <v>0</v>
      </c>
      <c r="IAS1239" s="203">
        <v>210</v>
      </c>
      <c r="IAT1239" s="75">
        <f t="shared" si="431"/>
        <v>448.774</v>
      </c>
      <c r="IAU1239" s="200" t="s">
        <v>28</v>
      </c>
      <c r="IAV1239" s="255" t="s">
        <v>25</v>
      </c>
      <c r="IAW1239" s="201">
        <v>7</v>
      </c>
      <c r="IAX1239" s="201">
        <v>2</v>
      </c>
      <c r="IAY1239" s="202" t="s">
        <v>236</v>
      </c>
      <c r="IAZ1239" s="203">
        <v>0</v>
      </c>
      <c r="IBA1239" s="203">
        <v>210</v>
      </c>
      <c r="IBB1239" s="75">
        <f t="shared" si="431"/>
        <v>448.774</v>
      </c>
      <c r="IBC1239" s="200" t="s">
        <v>28</v>
      </c>
      <c r="IBD1239" s="255" t="s">
        <v>25</v>
      </c>
      <c r="IBE1239" s="201">
        <v>7</v>
      </c>
      <c r="IBF1239" s="201">
        <v>2</v>
      </c>
      <c r="IBG1239" s="202" t="s">
        <v>236</v>
      </c>
      <c r="IBH1239" s="203">
        <v>0</v>
      </c>
      <c r="IBI1239" s="203">
        <v>210</v>
      </c>
      <c r="IBJ1239" s="75">
        <f t="shared" si="431"/>
        <v>448.774</v>
      </c>
      <c r="IBK1239" s="200" t="s">
        <v>28</v>
      </c>
      <c r="IBL1239" s="255" t="s">
        <v>25</v>
      </c>
      <c r="IBM1239" s="201">
        <v>7</v>
      </c>
      <c r="IBN1239" s="201">
        <v>2</v>
      </c>
      <c r="IBO1239" s="202" t="s">
        <v>236</v>
      </c>
      <c r="IBP1239" s="203">
        <v>0</v>
      </c>
      <c r="IBQ1239" s="203">
        <v>210</v>
      </c>
      <c r="IBR1239" s="75">
        <f t="shared" si="431"/>
        <v>448.774</v>
      </c>
      <c r="IBS1239" s="200" t="s">
        <v>28</v>
      </c>
      <c r="IBT1239" s="255" t="s">
        <v>25</v>
      </c>
      <c r="IBU1239" s="201">
        <v>7</v>
      </c>
      <c r="IBV1239" s="201">
        <v>2</v>
      </c>
      <c r="IBW1239" s="202" t="s">
        <v>236</v>
      </c>
      <c r="IBX1239" s="203">
        <v>0</v>
      </c>
      <c r="IBY1239" s="203">
        <v>210</v>
      </c>
      <c r="IBZ1239" s="75">
        <f t="shared" si="431"/>
        <v>448.774</v>
      </c>
      <c r="ICA1239" s="200" t="s">
        <v>28</v>
      </c>
      <c r="ICB1239" s="255" t="s">
        <v>25</v>
      </c>
      <c r="ICC1239" s="201">
        <v>7</v>
      </c>
      <c r="ICD1239" s="201">
        <v>2</v>
      </c>
      <c r="ICE1239" s="202" t="s">
        <v>236</v>
      </c>
      <c r="ICF1239" s="203">
        <v>0</v>
      </c>
      <c r="ICG1239" s="203">
        <v>210</v>
      </c>
      <c r="ICH1239" s="75">
        <f t="shared" ref="ICH1239:IEL1239" si="432">ICH1240+ICH1241</f>
        <v>448.774</v>
      </c>
      <c r="ICI1239" s="200" t="s">
        <v>28</v>
      </c>
      <c r="ICJ1239" s="255" t="s">
        <v>25</v>
      </c>
      <c r="ICK1239" s="201">
        <v>7</v>
      </c>
      <c r="ICL1239" s="201">
        <v>2</v>
      </c>
      <c r="ICM1239" s="202" t="s">
        <v>236</v>
      </c>
      <c r="ICN1239" s="203">
        <v>0</v>
      </c>
      <c r="ICO1239" s="203">
        <v>210</v>
      </c>
      <c r="ICP1239" s="75">
        <f t="shared" si="432"/>
        <v>448.774</v>
      </c>
      <c r="ICQ1239" s="200" t="s">
        <v>28</v>
      </c>
      <c r="ICR1239" s="255" t="s">
        <v>25</v>
      </c>
      <c r="ICS1239" s="201">
        <v>7</v>
      </c>
      <c r="ICT1239" s="201">
        <v>2</v>
      </c>
      <c r="ICU1239" s="202" t="s">
        <v>236</v>
      </c>
      <c r="ICV1239" s="203">
        <v>0</v>
      </c>
      <c r="ICW1239" s="203">
        <v>210</v>
      </c>
      <c r="ICX1239" s="75">
        <f t="shared" si="432"/>
        <v>448.774</v>
      </c>
      <c r="ICY1239" s="200" t="s">
        <v>28</v>
      </c>
      <c r="ICZ1239" s="255" t="s">
        <v>25</v>
      </c>
      <c r="IDA1239" s="201">
        <v>7</v>
      </c>
      <c r="IDB1239" s="201">
        <v>2</v>
      </c>
      <c r="IDC1239" s="202" t="s">
        <v>236</v>
      </c>
      <c r="IDD1239" s="203">
        <v>0</v>
      </c>
      <c r="IDE1239" s="203">
        <v>210</v>
      </c>
      <c r="IDF1239" s="75">
        <f t="shared" si="432"/>
        <v>448.774</v>
      </c>
      <c r="IDG1239" s="200" t="s">
        <v>28</v>
      </c>
      <c r="IDH1239" s="255" t="s">
        <v>25</v>
      </c>
      <c r="IDI1239" s="201">
        <v>7</v>
      </c>
      <c r="IDJ1239" s="201">
        <v>2</v>
      </c>
      <c r="IDK1239" s="202" t="s">
        <v>236</v>
      </c>
      <c r="IDL1239" s="203">
        <v>0</v>
      </c>
      <c r="IDM1239" s="203">
        <v>210</v>
      </c>
      <c r="IDN1239" s="75">
        <f t="shared" si="432"/>
        <v>448.774</v>
      </c>
      <c r="IDO1239" s="200" t="s">
        <v>28</v>
      </c>
      <c r="IDP1239" s="255" t="s">
        <v>25</v>
      </c>
      <c r="IDQ1239" s="201">
        <v>7</v>
      </c>
      <c r="IDR1239" s="201">
        <v>2</v>
      </c>
      <c r="IDS1239" s="202" t="s">
        <v>236</v>
      </c>
      <c r="IDT1239" s="203">
        <v>0</v>
      </c>
      <c r="IDU1239" s="203">
        <v>210</v>
      </c>
      <c r="IDV1239" s="75">
        <f t="shared" si="432"/>
        <v>448.774</v>
      </c>
      <c r="IDW1239" s="200" t="s">
        <v>28</v>
      </c>
      <c r="IDX1239" s="255" t="s">
        <v>25</v>
      </c>
      <c r="IDY1239" s="201">
        <v>7</v>
      </c>
      <c r="IDZ1239" s="201">
        <v>2</v>
      </c>
      <c r="IEA1239" s="202" t="s">
        <v>236</v>
      </c>
      <c r="IEB1239" s="203">
        <v>0</v>
      </c>
      <c r="IEC1239" s="203">
        <v>210</v>
      </c>
      <c r="IED1239" s="75">
        <f t="shared" si="432"/>
        <v>448.774</v>
      </c>
      <c r="IEE1239" s="200" t="s">
        <v>28</v>
      </c>
      <c r="IEF1239" s="255" t="s">
        <v>25</v>
      </c>
      <c r="IEG1239" s="201">
        <v>7</v>
      </c>
      <c r="IEH1239" s="201">
        <v>2</v>
      </c>
      <c r="IEI1239" s="202" t="s">
        <v>236</v>
      </c>
      <c r="IEJ1239" s="203">
        <v>0</v>
      </c>
      <c r="IEK1239" s="203">
        <v>210</v>
      </c>
      <c r="IEL1239" s="75">
        <f t="shared" si="432"/>
        <v>448.774</v>
      </c>
      <c r="IEM1239" s="200" t="s">
        <v>28</v>
      </c>
      <c r="IEN1239" s="255" t="s">
        <v>25</v>
      </c>
      <c r="IEO1239" s="201">
        <v>7</v>
      </c>
      <c r="IEP1239" s="201">
        <v>2</v>
      </c>
      <c r="IEQ1239" s="202" t="s">
        <v>236</v>
      </c>
      <c r="IER1239" s="203">
        <v>0</v>
      </c>
      <c r="IES1239" s="203">
        <v>210</v>
      </c>
      <c r="IET1239" s="75">
        <f t="shared" ref="IET1239:IGX1239" si="433">IET1240+IET1241</f>
        <v>448.774</v>
      </c>
      <c r="IEU1239" s="200" t="s">
        <v>28</v>
      </c>
      <c r="IEV1239" s="255" t="s">
        <v>25</v>
      </c>
      <c r="IEW1239" s="201">
        <v>7</v>
      </c>
      <c r="IEX1239" s="201">
        <v>2</v>
      </c>
      <c r="IEY1239" s="202" t="s">
        <v>236</v>
      </c>
      <c r="IEZ1239" s="203">
        <v>0</v>
      </c>
      <c r="IFA1239" s="203">
        <v>210</v>
      </c>
      <c r="IFB1239" s="75">
        <f t="shared" si="433"/>
        <v>448.774</v>
      </c>
      <c r="IFC1239" s="200" t="s">
        <v>28</v>
      </c>
      <c r="IFD1239" s="255" t="s">
        <v>25</v>
      </c>
      <c r="IFE1239" s="201">
        <v>7</v>
      </c>
      <c r="IFF1239" s="201">
        <v>2</v>
      </c>
      <c r="IFG1239" s="202" t="s">
        <v>236</v>
      </c>
      <c r="IFH1239" s="203">
        <v>0</v>
      </c>
      <c r="IFI1239" s="203">
        <v>210</v>
      </c>
      <c r="IFJ1239" s="75">
        <f t="shared" si="433"/>
        <v>448.774</v>
      </c>
      <c r="IFK1239" s="200" t="s">
        <v>28</v>
      </c>
      <c r="IFL1239" s="255" t="s">
        <v>25</v>
      </c>
      <c r="IFM1239" s="201">
        <v>7</v>
      </c>
      <c r="IFN1239" s="201">
        <v>2</v>
      </c>
      <c r="IFO1239" s="202" t="s">
        <v>236</v>
      </c>
      <c r="IFP1239" s="203">
        <v>0</v>
      </c>
      <c r="IFQ1239" s="203">
        <v>210</v>
      </c>
      <c r="IFR1239" s="75">
        <f t="shared" si="433"/>
        <v>448.774</v>
      </c>
      <c r="IFS1239" s="200" t="s">
        <v>28</v>
      </c>
      <c r="IFT1239" s="255" t="s">
        <v>25</v>
      </c>
      <c r="IFU1239" s="201">
        <v>7</v>
      </c>
      <c r="IFV1239" s="201">
        <v>2</v>
      </c>
      <c r="IFW1239" s="202" t="s">
        <v>236</v>
      </c>
      <c r="IFX1239" s="203">
        <v>0</v>
      </c>
      <c r="IFY1239" s="203">
        <v>210</v>
      </c>
      <c r="IFZ1239" s="75">
        <f t="shared" si="433"/>
        <v>448.774</v>
      </c>
      <c r="IGA1239" s="200" t="s">
        <v>28</v>
      </c>
      <c r="IGB1239" s="255" t="s">
        <v>25</v>
      </c>
      <c r="IGC1239" s="201">
        <v>7</v>
      </c>
      <c r="IGD1239" s="201">
        <v>2</v>
      </c>
      <c r="IGE1239" s="202" t="s">
        <v>236</v>
      </c>
      <c r="IGF1239" s="203">
        <v>0</v>
      </c>
      <c r="IGG1239" s="203">
        <v>210</v>
      </c>
      <c r="IGH1239" s="75">
        <f t="shared" si="433"/>
        <v>448.774</v>
      </c>
      <c r="IGI1239" s="200" t="s">
        <v>28</v>
      </c>
      <c r="IGJ1239" s="255" t="s">
        <v>25</v>
      </c>
      <c r="IGK1239" s="201">
        <v>7</v>
      </c>
      <c r="IGL1239" s="201">
        <v>2</v>
      </c>
      <c r="IGM1239" s="202" t="s">
        <v>236</v>
      </c>
      <c r="IGN1239" s="203">
        <v>0</v>
      </c>
      <c r="IGO1239" s="203">
        <v>210</v>
      </c>
      <c r="IGP1239" s="75">
        <f t="shared" si="433"/>
        <v>448.774</v>
      </c>
      <c r="IGQ1239" s="200" t="s">
        <v>28</v>
      </c>
      <c r="IGR1239" s="255" t="s">
        <v>25</v>
      </c>
      <c r="IGS1239" s="201">
        <v>7</v>
      </c>
      <c r="IGT1239" s="201">
        <v>2</v>
      </c>
      <c r="IGU1239" s="202" t="s">
        <v>236</v>
      </c>
      <c r="IGV1239" s="203">
        <v>0</v>
      </c>
      <c r="IGW1239" s="203">
        <v>210</v>
      </c>
      <c r="IGX1239" s="75">
        <f t="shared" si="433"/>
        <v>448.774</v>
      </c>
      <c r="IGY1239" s="200" t="s">
        <v>28</v>
      </c>
      <c r="IGZ1239" s="255" t="s">
        <v>25</v>
      </c>
      <c r="IHA1239" s="201">
        <v>7</v>
      </c>
      <c r="IHB1239" s="201">
        <v>2</v>
      </c>
      <c r="IHC1239" s="202" t="s">
        <v>236</v>
      </c>
      <c r="IHD1239" s="203">
        <v>0</v>
      </c>
      <c r="IHE1239" s="203">
        <v>210</v>
      </c>
      <c r="IHF1239" s="75">
        <f t="shared" ref="IHF1239:IJJ1239" si="434">IHF1240+IHF1241</f>
        <v>448.774</v>
      </c>
      <c r="IHG1239" s="200" t="s">
        <v>28</v>
      </c>
      <c r="IHH1239" s="255" t="s">
        <v>25</v>
      </c>
      <c r="IHI1239" s="201">
        <v>7</v>
      </c>
      <c r="IHJ1239" s="201">
        <v>2</v>
      </c>
      <c r="IHK1239" s="202" t="s">
        <v>236</v>
      </c>
      <c r="IHL1239" s="203">
        <v>0</v>
      </c>
      <c r="IHM1239" s="203">
        <v>210</v>
      </c>
      <c r="IHN1239" s="75">
        <f t="shared" si="434"/>
        <v>448.774</v>
      </c>
      <c r="IHO1239" s="200" t="s">
        <v>28</v>
      </c>
      <c r="IHP1239" s="255" t="s">
        <v>25</v>
      </c>
      <c r="IHQ1239" s="201">
        <v>7</v>
      </c>
      <c r="IHR1239" s="201">
        <v>2</v>
      </c>
      <c r="IHS1239" s="202" t="s">
        <v>236</v>
      </c>
      <c r="IHT1239" s="203">
        <v>0</v>
      </c>
      <c r="IHU1239" s="203">
        <v>210</v>
      </c>
      <c r="IHV1239" s="75">
        <f t="shared" si="434"/>
        <v>448.774</v>
      </c>
      <c r="IHW1239" s="200" t="s">
        <v>28</v>
      </c>
      <c r="IHX1239" s="255" t="s">
        <v>25</v>
      </c>
      <c r="IHY1239" s="201">
        <v>7</v>
      </c>
      <c r="IHZ1239" s="201">
        <v>2</v>
      </c>
      <c r="IIA1239" s="202" t="s">
        <v>236</v>
      </c>
      <c r="IIB1239" s="203">
        <v>0</v>
      </c>
      <c r="IIC1239" s="203">
        <v>210</v>
      </c>
      <c r="IID1239" s="75">
        <f t="shared" si="434"/>
        <v>448.774</v>
      </c>
      <c r="IIE1239" s="200" t="s">
        <v>28</v>
      </c>
      <c r="IIF1239" s="255" t="s">
        <v>25</v>
      </c>
      <c r="IIG1239" s="201">
        <v>7</v>
      </c>
      <c r="IIH1239" s="201">
        <v>2</v>
      </c>
      <c r="III1239" s="202" t="s">
        <v>236</v>
      </c>
      <c r="IIJ1239" s="203">
        <v>0</v>
      </c>
      <c r="IIK1239" s="203">
        <v>210</v>
      </c>
      <c r="IIL1239" s="75">
        <f t="shared" si="434"/>
        <v>448.774</v>
      </c>
      <c r="IIM1239" s="200" t="s">
        <v>28</v>
      </c>
      <c r="IIN1239" s="255" t="s">
        <v>25</v>
      </c>
      <c r="IIO1239" s="201">
        <v>7</v>
      </c>
      <c r="IIP1239" s="201">
        <v>2</v>
      </c>
      <c r="IIQ1239" s="202" t="s">
        <v>236</v>
      </c>
      <c r="IIR1239" s="203">
        <v>0</v>
      </c>
      <c r="IIS1239" s="203">
        <v>210</v>
      </c>
      <c r="IIT1239" s="75">
        <f t="shared" si="434"/>
        <v>448.774</v>
      </c>
      <c r="IIU1239" s="200" t="s">
        <v>28</v>
      </c>
      <c r="IIV1239" s="255" t="s">
        <v>25</v>
      </c>
      <c r="IIW1239" s="201">
        <v>7</v>
      </c>
      <c r="IIX1239" s="201">
        <v>2</v>
      </c>
      <c r="IIY1239" s="202" t="s">
        <v>236</v>
      </c>
      <c r="IIZ1239" s="203">
        <v>0</v>
      </c>
      <c r="IJA1239" s="203">
        <v>210</v>
      </c>
      <c r="IJB1239" s="75">
        <f t="shared" si="434"/>
        <v>448.774</v>
      </c>
      <c r="IJC1239" s="200" t="s">
        <v>28</v>
      </c>
      <c r="IJD1239" s="255" t="s">
        <v>25</v>
      </c>
      <c r="IJE1239" s="201">
        <v>7</v>
      </c>
      <c r="IJF1239" s="201">
        <v>2</v>
      </c>
      <c r="IJG1239" s="202" t="s">
        <v>236</v>
      </c>
      <c r="IJH1239" s="203">
        <v>0</v>
      </c>
      <c r="IJI1239" s="203">
        <v>210</v>
      </c>
      <c r="IJJ1239" s="75">
        <f t="shared" si="434"/>
        <v>448.774</v>
      </c>
      <c r="IJK1239" s="200" t="s">
        <v>28</v>
      </c>
      <c r="IJL1239" s="255" t="s">
        <v>25</v>
      </c>
      <c r="IJM1239" s="201">
        <v>7</v>
      </c>
      <c r="IJN1239" s="201">
        <v>2</v>
      </c>
      <c r="IJO1239" s="202" t="s">
        <v>236</v>
      </c>
      <c r="IJP1239" s="203">
        <v>0</v>
      </c>
      <c r="IJQ1239" s="203">
        <v>210</v>
      </c>
      <c r="IJR1239" s="75">
        <f t="shared" ref="IJR1239:ILV1239" si="435">IJR1240+IJR1241</f>
        <v>448.774</v>
      </c>
      <c r="IJS1239" s="200" t="s">
        <v>28</v>
      </c>
      <c r="IJT1239" s="255" t="s">
        <v>25</v>
      </c>
      <c r="IJU1239" s="201">
        <v>7</v>
      </c>
      <c r="IJV1239" s="201">
        <v>2</v>
      </c>
      <c r="IJW1239" s="202" t="s">
        <v>236</v>
      </c>
      <c r="IJX1239" s="203">
        <v>0</v>
      </c>
      <c r="IJY1239" s="203">
        <v>210</v>
      </c>
      <c r="IJZ1239" s="75">
        <f t="shared" si="435"/>
        <v>448.774</v>
      </c>
      <c r="IKA1239" s="200" t="s">
        <v>28</v>
      </c>
      <c r="IKB1239" s="255" t="s">
        <v>25</v>
      </c>
      <c r="IKC1239" s="201">
        <v>7</v>
      </c>
      <c r="IKD1239" s="201">
        <v>2</v>
      </c>
      <c r="IKE1239" s="202" t="s">
        <v>236</v>
      </c>
      <c r="IKF1239" s="203">
        <v>0</v>
      </c>
      <c r="IKG1239" s="203">
        <v>210</v>
      </c>
      <c r="IKH1239" s="75">
        <f t="shared" si="435"/>
        <v>448.774</v>
      </c>
      <c r="IKI1239" s="200" t="s">
        <v>28</v>
      </c>
      <c r="IKJ1239" s="255" t="s">
        <v>25</v>
      </c>
      <c r="IKK1239" s="201">
        <v>7</v>
      </c>
      <c r="IKL1239" s="201">
        <v>2</v>
      </c>
      <c r="IKM1239" s="202" t="s">
        <v>236</v>
      </c>
      <c r="IKN1239" s="203">
        <v>0</v>
      </c>
      <c r="IKO1239" s="203">
        <v>210</v>
      </c>
      <c r="IKP1239" s="75">
        <f t="shared" si="435"/>
        <v>448.774</v>
      </c>
      <c r="IKQ1239" s="200" t="s">
        <v>28</v>
      </c>
      <c r="IKR1239" s="255" t="s">
        <v>25</v>
      </c>
      <c r="IKS1239" s="201">
        <v>7</v>
      </c>
      <c r="IKT1239" s="201">
        <v>2</v>
      </c>
      <c r="IKU1239" s="202" t="s">
        <v>236</v>
      </c>
      <c r="IKV1239" s="203">
        <v>0</v>
      </c>
      <c r="IKW1239" s="203">
        <v>210</v>
      </c>
      <c r="IKX1239" s="75">
        <f t="shared" si="435"/>
        <v>448.774</v>
      </c>
      <c r="IKY1239" s="200" t="s">
        <v>28</v>
      </c>
      <c r="IKZ1239" s="255" t="s">
        <v>25</v>
      </c>
      <c r="ILA1239" s="201">
        <v>7</v>
      </c>
      <c r="ILB1239" s="201">
        <v>2</v>
      </c>
      <c r="ILC1239" s="202" t="s">
        <v>236</v>
      </c>
      <c r="ILD1239" s="203">
        <v>0</v>
      </c>
      <c r="ILE1239" s="203">
        <v>210</v>
      </c>
      <c r="ILF1239" s="75">
        <f t="shared" si="435"/>
        <v>448.774</v>
      </c>
      <c r="ILG1239" s="200" t="s">
        <v>28</v>
      </c>
      <c r="ILH1239" s="255" t="s">
        <v>25</v>
      </c>
      <c r="ILI1239" s="201">
        <v>7</v>
      </c>
      <c r="ILJ1239" s="201">
        <v>2</v>
      </c>
      <c r="ILK1239" s="202" t="s">
        <v>236</v>
      </c>
      <c r="ILL1239" s="203">
        <v>0</v>
      </c>
      <c r="ILM1239" s="203">
        <v>210</v>
      </c>
      <c r="ILN1239" s="75">
        <f t="shared" si="435"/>
        <v>448.774</v>
      </c>
      <c r="ILO1239" s="200" t="s">
        <v>28</v>
      </c>
      <c r="ILP1239" s="255" t="s">
        <v>25</v>
      </c>
      <c r="ILQ1239" s="201">
        <v>7</v>
      </c>
      <c r="ILR1239" s="201">
        <v>2</v>
      </c>
      <c r="ILS1239" s="202" t="s">
        <v>236</v>
      </c>
      <c r="ILT1239" s="203">
        <v>0</v>
      </c>
      <c r="ILU1239" s="203">
        <v>210</v>
      </c>
      <c r="ILV1239" s="75">
        <f t="shared" si="435"/>
        <v>448.774</v>
      </c>
      <c r="ILW1239" s="200" t="s">
        <v>28</v>
      </c>
      <c r="ILX1239" s="255" t="s">
        <v>25</v>
      </c>
      <c r="ILY1239" s="201">
        <v>7</v>
      </c>
      <c r="ILZ1239" s="201">
        <v>2</v>
      </c>
      <c r="IMA1239" s="202" t="s">
        <v>236</v>
      </c>
      <c r="IMB1239" s="203">
        <v>0</v>
      </c>
      <c r="IMC1239" s="203">
        <v>210</v>
      </c>
      <c r="IMD1239" s="75">
        <f t="shared" ref="IMD1239:IOH1239" si="436">IMD1240+IMD1241</f>
        <v>448.774</v>
      </c>
      <c r="IME1239" s="200" t="s">
        <v>28</v>
      </c>
      <c r="IMF1239" s="255" t="s">
        <v>25</v>
      </c>
      <c r="IMG1239" s="201">
        <v>7</v>
      </c>
      <c r="IMH1239" s="201">
        <v>2</v>
      </c>
      <c r="IMI1239" s="202" t="s">
        <v>236</v>
      </c>
      <c r="IMJ1239" s="203">
        <v>0</v>
      </c>
      <c r="IMK1239" s="203">
        <v>210</v>
      </c>
      <c r="IML1239" s="75">
        <f t="shared" si="436"/>
        <v>448.774</v>
      </c>
      <c r="IMM1239" s="200" t="s">
        <v>28</v>
      </c>
      <c r="IMN1239" s="255" t="s">
        <v>25</v>
      </c>
      <c r="IMO1239" s="201">
        <v>7</v>
      </c>
      <c r="IMP1239" s="201">
        <v>2</v>
      </c>
      <c r="IMQ1239" s="202" t="s">
        <v>236</v>
      </c>
      <c r="IMR1239" s="203">
        <v>0</v>
      </c>
      <c r="IMS1239" s="203">
        <v>210</v>
      </c>
      <c r="IMT1239" s="75">
        <f t="shared" si="436"/>
        <v>448.774</v>
      </c>
      <c r="IMU1239" s="200" t="s">
        <v>28</v>
      </c>
      <c r="IMV1239" s="255" t="s">
        <v>25</v>
      </c>
      <c r="IMW1239" s="201">
        <v>7</v>
      </c>
      <c r="IMX1239" s="201">
        <v>2</v>
      </c>
      <c r="IMY1239" s="202" t="s">
        <v>236</v>
      </c>
      <c r="IMZ1239" s="203">
        <v>0</v>
      </c>
      <c r="INA1239" s="203">
        <v>210</v>
      </c>
      <c r="INB1239" s="75">
        <f t="shared" si="436"/>
        <v>448.774</v>
      </c>
      <c r="INC1239" s="200" t="s">
        <v>28</v>
      </c>
      <c r="IND1239" s="255" t="s">
        <v>25</v>
      </c>
      <c r="INE1239" s="201">
        <v>7</v>
      </c>
      <c r="INF1239" s="201">
        <v>2</v>
      </c>
      <c r="ING1239" s="202" t="s">
        <v>236</v>
      </c>
      <c r="INH1239" s="203">
        <v>0</v>
      </c>
      <c r="INI1239" s="203">
        <v>210</v>
      </c>
      <c r="INJ1239" s="75">
        <f t="shared" si="436"/>
        <v>448.774</v>
      </c>
      <c r="INK1239" s="200" t="s">
        <v>28</v>
      </c>
      <c r="INL1239" s="255" t="s">
        <v>25</v>
      </c>
      <c r="INM1239" s="201">
        <v>7</v>
      </c>
      <c r="INN1239" s="201">
        <v>2</v>
      </c>
      <c r="INO1239" s="202" t="s">
        <v>236</v>
      </c>
      <c r="INP1239" s="203">
        <v>0</v>
      </c>
      <c r="INQ1239" s="203">
        <v>210</v>
      </c>
      <c r="INR1239" s="75">
        <f t="shared" si="436"/>
        <v>448.774</v>
      </c>
      <c r="INS1239" s="200" t="s">
        <v>28</v>
      </c>
      <c r="INT1239" s="255" t="s">
        <v>25</v>
      </c>
      <c r="INU1239" s="201">
        <v>7</v>
      </c>
      <c r="INV1239" s="201">
        <v>2</v>
      </c>
      <c r="INW1239" s="202" t="s">
        <v>236</v>
      </c>
      <c r="INX1239" s="203">
        <v>0</v>
      </c>
      <c r="INY1239" s="203">
        <v>210</v>
      </c>
      <c r="INZ1239" s="75">
        <f t="shared" si="436"/>
        <v>448.774</v>
      </c>
      <c r="IOA1239" s="200" t="s">
        <v>28</v>
      </c>
      <c r="IOB1239" s="255" t="s">
        <v>25</v>
      </c>
      <c r="IOC1239" s="201">
        <v>7</v>
      </c>
      <c r="IOD1239" s="201">
        <v>2</v>
      </c>
      <c r="IOE1239" s="202" t="s">
        <v>236</v>
      </c>
      <c r="IOF1239" s="203">
        <v>0</v>
      </c>
      <c r="IOG1239" s="203">
        <v>210</v>
      </c>
      <c r="IOH1239" s="75">
        <f t="shared" si="436"/>
        <v>448.774</v>
      </c>
      <c r="IOI1239" s="200" t="s">
        <v>28</v>
      </c>
      <c r="IOJ1239" s="255" t="s">
        <v>25</v>
      </c>
      <c r="IOK1239" s="201">
        <v>7</v>
      </c>
      <c r="IOL1239" s="201">
        <v>2</v>
      </c>
      <c r="IOM1239" s="202" t="s">
        <v>236</v>
      </c>
      <c r="ION1239" s="203">
        <v>0</v>
      </c>
      <c r="IOO1239" s="203">
        <v>210</v>
      </c>
      <c r="IOP1239" s="75">
        <f t="shared" ref="IOP1239:IQT1239" si="437">IOP1240+IOP1241</f>
        <v>448.774</v>
      </c>
      <c r="IOQ1239" s="200" t="s">
        <v>28</v>
      </c>
      <c r="IOR1239" s="255" t="s">
        <v>25</v>
      </c>
      <c r="IOS1239" s="201">
        <v>7</v>
      </c>
      <c r="IOT1239" s="201">
        <v>2</v>
      </c>
      <c r="IOU1239" s="202" t="s">
        <v>236</v>
      </c>
      <c r="IOV1239" s="203">
        <v>0</v>
      </c>
      <c r="IOW1239" s="203">
        <v>210</v>
      </c>
      <c r="IOX1239" s="75">
        <f t="shared" si="437"/>
        <v>448.774</v>
      </c>
      <c r="IOY1239" s="200" t="s">
        <v>28</v>
      </c>
      <c r="IOZ1239" s="255" t="s">
        <v>25</v>
      </c>
      <c r="IPA1239" s="201">
        <v>7</v>
      </c>
      <c r="IPB1239" s="201">
        <v>2</v>
      </c>
      <c r="IPC1239" s="202" t="s">
        <v>236</v>
      </c>
      <c r="IPD1239" s="203">
        <v>0</v>
      </c>
      <c r="IPE1239" s="203">
        <v>210</v>
      </c>
      <c r="IPF1239" s="75">
        <f t="shared" si="437"/>
        <v>448.774</v>
      </c>
      <c r="IPG1239" s="200" t="s">
        <v>28</v>
      </c>
      <c r="IPH1239" s="255" t="s">
        <v>25</v>
      </c>
      <c r="IPI1239" s="201">
        <v>7</v>
      </c>
      <c r="IPJ1239" s="201">
        <v>2</v>
      </c>
      <c r="IPK1239" s="202" t="s">
        <v>236</v>
      </c>
      <c r="IPL1239" s="203">
        <v>0</v>
      </c>
      <c r="IPM1239" s="203">
        <v>210</v>
      </c>
      <c r="IPN1239" s="75">
        <f t="shared" si="437"/>
        <v>448.774</v>
      </c>
      <c r="IPO1239" s="200" t="s">
        <v>28</v>
      </c>
      <c r="IPP1239" s="255" t="s">
        <v>25</v>
      </c>
      <c r="IPQ1239" s="201">
        <v>7</v>
      </c>
      <c r="IPR1239" s="201">
        <v>2</v>
      </c>
      <c r="IPS1239" s="202" t="s">
        <v>236</v>
      </c>
      <c r="IPT1239" s="203">
        <v>0</v>
      </c>
      <c r="IPU1239" s="203">
        <v>210</v>
      </c>
      <c r="IPV1239" s="75">
        <f t="shared" si="437"/>
        <v>448.774</v>
      </c>
      <c r="IPW1239" s="200" t="s">
        <v>28</v>
      </c>
      <c r="IPX1239" s="255" t="s">
        <v>25</v>
      </c>
      <c r="IPY1239" s="201">
        <v>7</v>
      </c>
      <c r="IPZ1239" s="201">
        <v>2</v>
      </c>
      <c r="IQA1239" s="202" t="s">
        <v>236</v>
      </c>
      <c r="IQB1239" s="203">
        <v>0</v>
      </c>
      <c r="IQC1239" s="203">
        <v>210</v>
      </c>
      <c r="IQD1239" s="75">
        <f t="shared" si="437"/>
        <v>448.774</v>
      </c>
      <c r="IQE1239" s="200" t="s">
        <v>28</v>
      </c>
      <c r="IQF1239" s="255" t="s">
        <v>25</v>
      </c>
      <c r="IQG1239" s="201">
        <v>7</v>
      </c>
      <c r="IQH1239" s="201">
        <v>2</v>
      </c>
      <c r="IQI1239" s="202" t="s">
        <v>236</v>
      </c>
      <c r="IQJ1239" s="203">
        <v>0</v>
      </c>
      <c r="IQK1239" s="203">
        <v>210</v>
      </c>
      <c r="IQL1239" s="75">
        <f t="shared" si="437"/>
        <v>448.774</v>
      </c>
      <c r="IQM1239" s="200" t="s">
        <v>28</v>
      </c>
      <c r="IQN1239" s="255" t="s">
        <v>25</v>
      </c>
      <c r="IQO1239" s="201">
        <v>7</v>
      </c>
      <c r="IQP1239" s="201">
        <v>2</v>
      </c>
      <c r="IQQ1239" s="202" t="s">
        <v>236</v>
      </c>
      <c r="IQR1239" s="203">
        <v>0</v>
      </c>
      <c r="IQS1239" s="203">
        <v>210</v>
      </c>
      <c r="IQT1239" s="75">
        <f t="shared" si="437"/>
        <v>448.774</v>
      </c>
      <c r="IQU1239" s="200" t="s">
        <v>28</v>
      </c>
      <c r="IQV1239" s="255" t="s">
        <v>25</v>
      </c>
      <c r="IQW1239" s="201">
        <v>7</v>
      </c>
      <c r="IQX1239" s="201">
        <v>2</v>
      </c>
      <c r="IQY1239" s="202" t="s">
        <v>236</v>
      </c>
      <c r="IQZ1239" s="203">
        <v>0</v>
      </c>
      <c r="IRA1239" s="203">
        <v>210</v>
      </c>
      <c r="IRB1239" s="75">
        <f t="shared" ref="IRB1239:ITF1239" si="438">IRB1240+IRB1241</f>
        <v>448.774</v>
      </c>
      <c r="IRC1239" s="200" t="s">
        <v>28</v>
      </c>
      <c r="IRD1239" s="255" t="s">
        <v>25</v>
      </c>
      <c r="IRE1239" s="201">
        <v>7</v>
      </c>
      <c r="IRF1239" s="201">
        <v>2</v>
      </c>
      <c r="IRG1239" s="202" t="s">
        <v>236</v>
      </c>
      <c r="IRH1239" s="203">
        <v>0</v>
      </c>
      <c r="IRI1239" s="203">
        <v>210</v>
      </c>
      <c r="IRJ1239" s="75">
        <f t="shared" si="438"/>
        <v>448.774</v>
      </c>
      <c r="IRK1239" s="200" t="s">
        <v>28</v>
      </c>
      <c r="IRL1239" s="255" t="s">
        <v>25</v>
      </c>
      <c r="IRM1239" s="201">
        <v>7</v>
      </c>
      <c r="IRN1239" s="201">
        <v>2</v>
      </c>
      <c r="IRO1239" s="202" t="s">
        <v>236</v>
      </c>
      <c r="IRP1239" s="203">
        <v>0</v>
      </c>
      <c r="IRQ1239" s="203">
        <v>210</v>
      </c>
      <c r="IRR1239" s="75">
        <f t="shared" si="438"/>
        <v>448.774</v>
      </c>
      <c r="IRS1239" s="200" t="s">
        <v>28</v>
      </c>
      <c r="IRT1239" s="255" t="s">
        <v>25</v>
      </c>
      <c r="IRU1239" s="201">
        <v>7</v>
      </c>
      <c r="IRV1239" s="201">
        <v>2</v>
      </c>
      <c r="IRW1239" s="202" t="s">
        <v>236</v>
      </c>
      <c r="IRX1239" s="203">
        <v>0</v>
      </c>
      <c r="IRY1239" s="203">
        <v>210</v>
      </c>
      <c r="IRZ1239" s="75">
        <f t="shared" si="438"/>
        <v>448.774</v>
      </c>
      <c r="ISA1239" s="200" t="s">
        <v>28</v>
      </c>
      <c r="ISB1239" s="255" t="s">
        <v>25</v>
      </c>
      <c r="ISC1239" s="201">
        <v>7</v>
      </c>
      <c r="ISD1239" s="201">
        <v>2</v>
      </c>
      <c r="ISE1239" s="202" t="s">
        <v>236</v>
      </c>
      <c r="ISF1239" s="203">
        <v>0</v>
      </c>
      <c r="ISG1239" s="203">
        <v>210</v>
      </c>
      <c r="ISH1239" s="75">
        <f t="shared" si="438"/>
        <v>448.774</v>
      </c>
      <c r="ISI1239" s="200" t="s">
        <v>28</v>
      </c>
      <c r="ISJ1239" s="255" t="s">
        <v>25</v>
      </c>
      <c r="ISK1239" s="201">
        <v>7</v>
      </c>
      <c r="ISL1239" s="201">
        <v>2</v>
      </c>
      <c r="ISM1239" s="202" t="s">
        <v>236</v>
      </c>
      <c r="ISN1239" s="203">
        <v>0</v>
      </c>
      <c r="ISO1239" s="203">
        <v>210</v>
      </c>
      <c r="ISP1239" s="75">
        <f t="shared" si="438"/>
        <v>448.774</v>
      </c>
      <c r="ISQ1239" s="200" t="s">
        <v>28</v>
      </c>
      <c r="ISR1239" s="255" t="s">
        <v>25</v>
      </c>
      <c r="ISS1239" s="201">
        <v>7</v>
      </c>
      <c r="IST1239" s="201">
        <v>2</v>
      </c>
      <c r="ISU1239" s="202" t="s">
        <v>236</v>
      </c>
      <c r="ISV1239" s="203">
        <v>0</v>
      </c>
      <c r="ISW1239" s="203">
        <v>210</v>
      </c>
      <c r="ISX1239" s="75">
        <f t="shared" si="438"/>
        <v>448.774</v>
      </c>
      <c r="ISY1239" s="200" t="s">
        <v>28</v>
      </c>
      <c r="ISZ1239" s="255" t="s">
        <v>25</v>
      </c>
      <c r="ITA1239" s="201">
        <v>7</v>
      </c>
      <c r="ITB1239" s="201">
        <v>2</v>
      </c>
      <c r="ITC1239" s="202" t="s">
        <v>236</v>
      </c>
      <c r="ITD1239" s="203">
        <v>0</v>
      </c>
      <c r="ITE1239" s="203">
        <v>210</v>
      </c>
      <c r="ITF1239" s="75">
        <f t="shared" si="438"/>
        <v>448.774</v>
      </c>
      <c r="ITG1239" s="200" t="s">
        <v>28</v>
      </c>
      <c r="ITH1239" s="255" t="s">
        <v>25</v>
      </c>
      <c r="ITI1239" s="201">
        <v>7</v>
      </c>
      <c r="ITJ1239" s="201">
        <v>2</v>
      </c>
      <c r="ITK1239" s="202" t="s">
        <v>236</v>
      </c>
      <c r="ITL1239" s="203">
        <v>0</v>
      </c>
      <c r="ITM1239" s="203">
        <v>210</v>
      </c>
      <c r="ITN1239" s="75">
        <f t="shared" ref="ITN1239:IVR1239" si="439">ITN1240+ITN1241</f>
        <v>448.774</v>
      </c>
      <c r="ITO1239" s="200" t="s">
        <v>28</v>
      </c>
      <c r="ITP1239" s="255" t="s">
        <v>25</v>
      </c>
      <c r="ITQ1239" s="201">
        <v>7</v>
      </c>
      <c r="ITR1239" s="201">
        <v>2</v>
      </c>
      <c r="ITS1239" s="202" t="s">
        <v>236</v>
      </c>
      <c r="ITT1239" s="203">
        <v>0</v>
      </c>
      <c r="ITU1239" s="203">
        <v>210</v>
      </c>
      <c r="ITV1239" s="75">
        <f t="shared" si="439"/>
        <v>448.774</v>
      </c>
      <c r="ITW1239" s="200" t="s">
        <v>28</v>
      </c>
      <c r="ITX1239" s="255" t="s">
        <v>25</v>
      </c>
      <c r="ITY1239" s="201">
        <v>7</v>
      </c>
      <c r="ITZ1239" s="201">
        <v>2</v>
      </c>
      <c r="IUA1239" s="202" t="s">
        <v>236</v>
      </c>
      <c r="IUB1239" s="203">
        <v>0</v>
      </c>
      <c r="IUC1239" s="203">
        <v>210</v>
      </c>
      <c r="IUD1239" s="75">
        <f t="shared" si="439"/>
        <v>448.774</v>
      </c>
      <c r="IUE1239" s="200" t="s">
        <v>28</v>
      </c>
      <c r="IUF1239" s="255" t="s">
        <v>25</v>
      </c>
      <c r="IUG1239" s="201">
        <v>7</v>
      </c>
      <c r="IUH1239" s="201">
        <v>2</v>
      </c>
      <c r="IUI1239" s="202" t="s">
        <v>236</v>
      </c>
      <c r="IUJ1239" s="203">
        <v>0</v>
      </c>
      <c r="IUK1239" s="203">
        <v>210</v>
      </c>
      <c r="IUL1239" s="75">
        <f t="shared" si="439"/>
        <v>448.774</v>
      </c>
      <c r="IUM1239" s="200" t="s">
        <v>28</v>
      </c>
      <c r="IUN1239" s="255" t="s">
        <v>25</v>
      </c>
      <c r="IUO1239" s="201">
        <v>7</v>
      </c>
      <c r="IUP1239" s="201">
        <v>2</v>
      </c>
      <c r="IUQ1239" s="202" t="s">
        <v>236</v>
      </c>
      <c r="IUR1239" s="203">
        <v>0</v>
      </c>
      <c r="IUS1239" s="203">
        <v>210</v>
      </c>
      <c r="IUT1239" s="75">
        <f t="shared" si="439"/>
        <v>448.774</v>
      </c>
      <c r="IUU1239" s="200" t="s">
        <v>28</v>
      </c>
      <c r="IUV1239" s="255" t="s">
        <v>25</v>
      </c>
      <c r="IUW1239" s="201">
        <v>7</v>
      </c>
      <c r="IUX1239" s="201">
        <v>2</v>
      </c>
      <c r="IUY1239" s="202" t="s">
        <v>236</v>
      </c>
      <c r="IUZ1239" s="203">
        <v>0</v>
      </c>
      <c r="IVA1239" s="203">
        <v>210</v>
      </c>
      <c r="IVB1239" s="75">
        <f t="shared" si="439"/>
        <v>448.774</v>
      </c>
      <c r="IVC1239" s="200" t="s">
        <v>28</v>
      </c>
      <c r="IVD1239" s="255" t="s">
        <v>25</v>
      </c>
      <c r="IVE1239" s="201">
        <v>7</v>
      </c>
      <c r="IVF1239" s="201">
        <v>2</v>
      </c>
      <c r="IVG1239" s="202" t="s">
        <v>236</v>
      </c>
      <c r="IVH1239" s="203">
        <v>0</v>
      </c>
      <c r="IVI1239" s="203">
        <v>210</v>
      </c>
      <c r="IVJ1239" s="75">
        <f t="shared" si="439"/>
        <v>448.774</v>
      </c>
      <c r="IVK1239" s="200" t="s">
        <v>28</v>
      </c>
      <c r="IVL1239" s="255" t="s">
        <v>25</v>
      </c>
      <c r="IVM1239" s="201">
        <v>7</v>
      </c>
      <c r="IVN1239" s="201">
        <v>2</v>
      </c>
      <c r="IVO1239" s="202" t="s">
        <v>236</v>
      </c>
      <c r="IVP1239" s="203">
        <v>0</v>
      </c>
      <c r="IVQ1239" s="203">
        <v>210</v>
      </c>
      <c r="IVR1239" s="75">
        <f t="shared" si="439"/>
        <v>448.774</v>
      </c>
      <c r="IVS1239" s="200" t="s">
        <v>28</v>
      </c>
      <c r="IVT1239" s="255" t="s">
        <v>25</v>
      </c>
      <c r="IVU1239" s="201">
        <v>7</v>
      </c>
      <c r="IVV1239" s="201">
        <v>2</v>
      </c>
      <c r="IVW1239" s="202" t="s">
        <v>236</v>
      </c>
      <c r="IVX1239" s="203">
        <v>0</v>
      </c>
      <c r="IVY1239" s="203">
        <v>210</v>
      </c>
      <c r="IVZ1239" s="75">
        <f t="shared" ref="IVZ1239:IYD1239" si="440">IVZ1240+IVZ1241</f>
        <v>448.774</v>
      </c>
      <c r="IWA1239" s="200" t="s">
        <v>28</v>
      </c>
      <c r="IWB1239" s="255" t="s">
        <v>25</v>
      </c>
      <c r="IWC1239" s="201">
        <v>7</v>
      </c>
      <c r="IWD1239" s="201">
        <v>2</v>
      </c>
      <c r="IWE1239" s="202" t="s">
        <v>236</v>
      </c>
      <c r="IWF1239" s="203">
        <v>0</v>
      </c>
      <c r="IWG1239" s="203">
        <v>210</v>
      </c>
      <c r="IWH1239" s="75">
        <f t="shared" si="440"/>
        <v>448.774</v>
      </c>
      <c r="IWI1239" s="200" t="s">
        <v>28</v>
      </c>
      <c r="IWJ1239" s="255" t="s">
        <v>25</v>
      </c>
      <c r="IWK1239" s="201">
        <v>7</v>
      </c>
      <c r="IWL1239" s="201">
        <v>2</v>
      </c>
      <c r="IWM1239" s="202" t="s">
        <v>236</v>
      </c>
      <c r="IWN1239" s="203">
        <v>0</v>
      </c>
      <c r="IWO1239" s="203">
        <v>210</v>
      </c>
      <c r="IWP1239" s="75">
        <f t="shared" si="440"/>
        <v>448.774</v>
      </c>
      <c r="IWQ1239" s="200" t="s">
        <v>28</v>
      </c>
      <c r="IWR1239" s="255" t="s">
        <v>25</v>
      </c>
      <c r="IWS1239" s="201">
        <v>7</v>
      </c>
      <c r="IWT1239" s="201">
        <v>2</v>
      </c>
      <c r="IWU1239" s="202" t="s">
        <v>236</v>
      </c>
      <c r="IWV1239" s="203">
        <v>0</v>
      </c>
      <c r="IWW1239" s="203">
        <v>210</v>
      </c>
      <c r="IWX1239" s="75">
        <f t="shared" si="440"/>
        <v>448.774</v>
      </c>
      <c r="IWY1239" s="200" t="s">
        <v>28</v>
      </c>
      <c r="IWZ1239" s="255" t="s">
        <v>25</v>
      </c>
      <c r="IXA1239" s="201">
        <v>7</v>
      </c>
      <c r="IXB1239" s="201">
        <v>2</v>
      </c>
      <c r="IXC1239" s="202" t="s">
        <v>236</v>
      </c>
      <c r="IXD1239" s="203">
        <v>0</v>
      </c>
      <c r="IXE1239" s="203">
        <v>210</v>
      </c>
      <c r="IXF1239" s="75">
        <f t="shared" si="440"/>
        <v>448.774</v>
      </c>
      <c r="IXG1239" s="200" t="s">
        <v>28</v>
      </c>
      <c r="IXH1239" s="255" t="s">
        <v>25</v>
      </c>
      <c r="IXI1239" s="201">
        <v>7</v>
      </c>
      <c r="IXJ1239" s="201">
        <v>2</v>
      </c>
      <c r="IXK1239" s="202" t="s">
        <v>236</v>
      </c>
      <c r="IXL1239" s="203">
        <v>0</v>
      </c>
      <c r="IXM1239" s="203">
        <v>210</v>
      </c>
      <c r="IXN1239" s="75">
        <f t="shared" si="440"/>
        <v>448.774</v>
      </c>
      <c r="IXO1239" s="200" t="s">
        <v>28</v>
      </c>
      <c r="IXP1239" s="255" t="s">
        <v>25</v>
      </c>
      <c r="IXQ1239" s="201">
        <v>7</v>
      </c>
      <c r="IXR1239" s="201">
        <v>2</v>
      </c>
      <c r="IXS1239" s="202" t="s">
        <v>236</v>
      </c>
      <c r="IXT1239" s="203">
        <v>0</v>
      </c>
      <c r="IXU1239" s="203">
        <v>210</v>
      </c>
      <c r="IXV1239" s="75">
        <f t="shared" si="440"/>
        <v>448.774</v>
      </c>
      <c r="IXW1239" s="200" t="s">
        <v>28</v>
      </c>
      <c r="IXX1239" s="255" t="s">
        <v>25</v>
      </c>
      <c r="IXY1239" s="201">
        <v>7</v>
      </c>
      <c r="IXZ1239" s="201">
        <v>2</v>
      </c>
      <c r="IYA1239" s="202" t="s">
        <v>236</v>
      </c>
      <c r="IYB1239" s="203">
        <v>0</v>
      </c>
      <c r="IYC1239" s="203">
        <v>210</v>
      </c>
      <c r="IYD1239" s="75">
        <f t="shared" si="440"/>
        <v>448.774</v>
      </c>
      <c r="IYE1239" s="200" t="s">
        <v>28</v>
      </c>
      <c r="IYF1239" s="255" t="s">
        <v>25</v>
      </c>
      <c r="IYG1239" s="201">
        <v>7</v>
      </c>
      <c r="IYH1239" s="201">
        <v>2</v>
      </c>
      <c r="IYI1239" s="202" t="s">
        <v>236</v>
      </c>
      <c r="IYJ1239" s="203">
        <v>0</v>
      </c>
      <c r="IYK1239" s="203">
        <v>210</v>
      </c>
      <c r="IYL1239" s="75">
        <f t="shared" ref="IYL1239:JAP1239" si="441">IYL1240+IYL1241</f>
        <v>448.774</v>
      </c>
      <c r="IYM1239" s="200" t="s">
        <v>28</v>
      </c>
      <c r="IYN1239" s="255" t="s">
        <v>25</v>
      </c>
      <c r="IYO1239" s="201">
        <v>7</v>
      </c>
      <c r="IYP1239" s="201">
        <v>2</v>
      </c>
      <c r="IYQ1239" s="202" t="s">
        <v>236</v>
      </c>
      <c r="IYR1239" s="203">
        <v>0</v>
      </c>
      <c r="IYS1239" s="203">
        <v>210</v>
      </c>
      <c r="IYT1239" s="75">
        <f t="shared" si="441"/>
        <v>448.774</v>
      </c>
      <c r="IYU1239" s="200" t="s">
        <v>28</v>
      </c>
      <c r="IYV1239" s="255" t="s">
        <v>25</v>
      </c>
      <c r="IYW1239" s="201">
        <v>7</v>
      </c>
      <c r="IYX1239" s="201">
        <v>2</v>
      </c>
      <c r="IYY1239" s="202" t="s">
        <v>236</v>
      </c>
      <c r="IYZ1239" s="203">
        <v>0</v>
      </c>
      <c r="IZA1239" s="203">
        <v>210</v>
      </c>
      <c r="IZB1239" s="75">
        <f t="shared" si="441"/>
        <v>448.774</v>
      </c>
      <c r="IZC1239" s="200" t="s">
        <v>28</v>
      </c>
      <c r="IZD1239" s="255" t="s">
        <v>25</v>
      </c>
      <c r="IZE1239" s="201">
        <v>7</v>
      </c>
      <c r="IZF1239" s="201">
        <v>2</v>
      </c>
      <c r="IZG1239" s="202" t="s">
        <v>236</v>
      </c>
      <c r="IZH1239" s="203">
        <v>0</v>
      </c>
      <c r="IZI1239" s="203">
        <v>210</v>
      </c>
      <c r="IZJ1239" s="75">
        <f t="shared" si="441"/>
        <v>448.774</v>
      </c>
      <c r="IZK1239" s="200" t="s">
        <v>28</v>
      </c>
      <c r="IZL1239" s="255" t="s">
        <v>25</v>
      </c>
      <c r="IZM1239" s="201">
        <v>7</v>
      </c>
      <c r="IZN1239" s="201">
        <v>2</v>
      </c>
      <c r="IZO1239" s="202" t="s">
        <v>236</v>
      </c>
      <c r="IZP1239" s="203">
        <v>0</v>
      </c>
      <c r="IZQ1239" s="203">
        <v>210</v>
      </c>
      <c r="IZR1239" s="75">
        <f t="shared" si="441"/>
        <v>448.774</v>
      </c>
      <c r="IZS1239" s="200" t="s">
        <v>28</v>
      </c>
      <c r="IZT1239" s="255" t="s">
        <v>25</v>
      </c>
      <c r="IZU1239" s="201">
        <v>7</v>
      </c>
      <c r="IZV1239" s="201">
        <v>2</v>
      </c>
      <c r="IZW1239" s="202" t="s">
        <v>236</v>
      </c>
      <c r="IZX1239" s="203">
        <v>0</v>
      </c>
      <c r="IZY1239" s="203">
        <v>210</v>
      </c>
      <c r="IZZ1239" s="75">
        <f t="shared" si="441"/>
        <v>448.774</v>
      </c>
      <c r="JAA1239" s="200" t="s">
        <v>28</v>
      </c>
      <c r="JAB1239" s="255" t="s">
        <v>25</v>
      </c>
      <c r="JAC1239" s="201">
        <v>7</v>
      </c>
      <c r="JAD1239" s="201">
        <v>2</v>
      </c>
      <c r="JAE1239" s="202" t="s">
        <v>236</v>
      </c>
      <c r="JAF1239" s="203">
        <v>0</v>
      </c>
      <c r="JAG1239" s="203">
        <v>210</v>
      </c>
      <c r="JAH1239" s="75">
        <f t="shared" si="441"/>
        <v>448.774</v>
      </c>
      <c r="JAI1239" s="200" t="s">
        <v>28</v>
      </c>
      <c r="JAJ1239" s="255" t="s">
        <v>25</v>
      </c>
      <c r="JAK1239" s="201">
        <v>7</v>
      </c>
      <c r="JAL1239" s="201">
        <v>2</v>
      </c>
      <c r="JAM1239" s="202" t="s">
        <v>236</v>
      </c>
      <c r="JAN1239" s="203">
        <v>0</v>
      </c>
      <c r="JAO1239" s="203">
        <v>210</v>
      </c>
      <c r="JAP1239" s="75">
        <f t="shared" si="441"/>
        <v>448.774</v>
      </c>
      <c r="JAQ1239" s="200" t="s">
        <v>28</v>
      </c>
      <c r="JAR1239" s="255" t="s">
        <v>25</v>
      </c>
      <c r="JAS1239" s="201">
        <v>7</v>
      </c>
      <c r="JAT1239" s="201">
        <v>2</v>
      </c>
      <c r="JAU1239" s="202" t="s">
        <v>236</v>
      </c>
      <c r="JAV1239" s="203">
        <v>0</v>
      </c>
      <c r="JAW1239" s="203">
        <v>210</v>
      </c>
      <c r="JAX1239" s="75">
        <f t="shared" ref="JAX1239:JDB1239" si="442">JAX1240+JAX1241</f>
        <v>448.774</v>
      </c>
      <c r="JAY1239" s="200" t="s">
        <v>28</v>
      </c>
      <c r="JAZ1239" s="255" t="s">
        <v>25</v>
      </c>
      <c r="JBA1239" s="201">
        <v>7</v>
      </c>
      <c r="JBB1239" s="201">
        <v>2</v>
      </c>
      <c r="JBC1239" s="202" t="s">
        <v>236</v>
      </c>
      <c r="JBD1239" s="203">
        <v>0</v>
      </c>
      <c r="JBE1239" s="203">
        <v>210</v>
      </c>
      <c r="JBF1239" s="75">
        <f t="shared" si="442"/>
        <v>448.774</v>
      </c>
      <c r="JBG1239" s="200" t="s">
        <v>28</v>
      </c>
      <c r="JBH1239" s="255" t="s">
        <v>25</v>
      </c>
      <c r="JBI1239" s="201">
        <v>7</v>
      </c>
      <c r="JBJ1239" s="201">
        <v>2</v>
      </c>
      <c r="JBK1239" s="202" t="s">
        <v>236</v>
      </c>
      <c r="JBL1239" s="203">
        <v>0</v>
      </c>
      <c r="JBM1239" s="203">
        <v>210</v>
      </c>
      <c r="JBN1239" s="75">
        <f t="shared" si="442"/>
        <v>448.774</v>
      </c>
      <c r="JBO1239" s="200" t="s">
        <v>28</v>
      </c>
      <c r="JBP1239" s="255" t="s">
        <v>25</v>
      </c>
      <c r="JBQ1239" s="201">
        <v>7</v>
      </c>
      <c r="JBR1239" s="201">
        <v>2</v>
      </c>
      <c r="JBS1239" s="202" t="s">
        <v>236</v>
      </c>
      <c r="JBT1239" s="203">
        <v>0</v>
      </c>
      <c r="JBU1239" s="203">
        <v>210</v>
      </c>
      <c r="JBV1239" s="75">
        <f t="shared" si="442"/>
        <v>448.774</v>
      </c>
      <c r="JBW1239" s="200" t="s">
        <v>28</v>
      </c>
      <c r="JBX1239" s="255" t="s">
        <v>25</v>
      </c>
      <c r="JBY1239" s="201">
        <v>7</v>
      </c>
      <c r="JBZ1239" s="201">
        <v>2</v>
      </c>
      <c r="JCA1239" s="202" t="s">
        <v>236</v>
      </c>
      <c r="JCB1239" s="203">
        <v>0</v>
      </c>
      <c r="JCC1239" s="203">
        <v>210</v>
      </c>
      <c r="JCD1239" s="75">
        <f t="shared" si="442"/>
        <v>448.774</v>
      </c>
      <c r="JCE1239" s="200" t="s">
        <v>28</v>
      </c>
      <c r="JCF1239" s="255" t="s">
        <v>25</v>
      </c>
      <c r="JCG1239" s="201">
        <v>7</v>
      </c>
      <c r="JCH1239" s="201">
        <v>2</v>
      </c>
      <c r="JCI1239" s="202" t="s">
        <v>236</v>
      </c>
      <c r="JCJ1239" s="203">
        <v>0</v>
      </c>
      <c r="JCK1239" s="203">
        <v>210</v>
      </c>
      <c r="JCL1239" s="75">
        <f t="shared" si="442"/>
        <v>448.774</v>
      </c>
      <c r="JCM1239" s="200" t="s">
        <v>28</v>
      </c>
      <c r="JCN1239" s="255" t="s">
        <v>25</v>
      </c>
      <c r="JCO1239" s="201">
        <v>7</v>
      </c>
      <c r="JCP1239" s="201">
        <v>2</v>
      </c>
      <c r="JCQ1239" s="202" t="s">
        <v>236</v>
      </c>
      <c r="JCR1239" s="203">
        <v>0</v>
      </c>
      <c r="JCS1239" s="203">
        <v>210</v>
      </c>
      <c r="JCT1239" s="75">
        <f t="shared" si="442"/>
        <v>448.774</v>
      </c>
      <c r="JCU1239" s="200" t="s">
        <v>28</v>
      </c>
      <c r="JCV1239" s="255" t="s">
        <v>25</v>
      </c>
      <c r="JCW1239" s="201">
        <v>7</v>
      </c>
      <c r="JCX1239" s="201">
        <v>2</v>
      </c>
      <c r="JCY1239" s="202" t="s">
        <v>236</v>
      </c>
      <c r="JCZ1239" s="203">
        <v>0</v>
      </c>
      <c r="JDA1239" s="203">
        <v>210</v>
      </c>
      <c r="JDB1239" s="75">
        <f t="shared" si="442"/>
        <v>448.774</v>
      </c>
      <c r="JDC1239" s="200" t="s">
        <v>28</v>
      </c>
      <c r="JDD1239" s="255" t="s">
        <v>25</v>
      </c>
      <c r="JDE1239" s="201">
        <v>7</v>
      </c>
      <c r="JDF1239" s="201">
        <v>2</v>
      </c>
      <c r="JDG1239" s="202" t="s">
        <v>236</v>
      </c>
      <c r="JDH1239" s="203">
        <v>0</v>
      </c>
      <c r="JDI1239" s="203">
        <v>210</v>
      </c>
      <c r="JDJ1239" s="75">
        <f t="shared" ref="JDJ1239:JFN1239" si="443">JDJ1240+JDJ1241</f>
        <v>448.774</v>
      </c>
      <c r="JDK1239" s="200" t="s">
        <v>28</v>
      </c>
      <c r="JDL1239" s="255" t="s">
        <v>25</v>
      </c>
      <c r="JDM1239" s="201">
        <v>7</v>
      </c>
      <c r="JDN1239" s="201">
        <v>2</v>
      </c>
      <c r="JDO1239" s="202" t="s">
        <v>236</v>
      </c>
      <c r="JDP1239" s="203">
        <v>0</v>
      </c>
      <c r="JDQ1239" s="203">
        <v>210</v>
      </c>
      <c r="JDR1239" s="75">
        <f t="shared" si="443"/>
        <v>448.774</v>
      </c>
      <c r="JDS1239" s="200" t="s">
        <v>28</v>
      </c>
      <c r="JDT1239" s="255" t="s">
        <v>25</v>
      </c>
      <c r="JDU1239" s="201">
        <v>7</v>
      </c>
      <c r="JDV1239" s="201">
        <v>2</v>
      </c>
      <c r="JDW1239" s="202" t="s">
        <v>236</v>
      </c>
      <c r="JDX1239" s="203">
        <v>0</v>
      </c>
      <c r="JDY1239" s="203">
        <v>210</v>
      </c>
      <c r="JDZ1239" s="75">
        <f t="shared" si="443"/>
        <v>448.774</v>
      </c>
      <c r="JEA1239" s="200" t="s">
        <v>28</v>
      </c>
      <c r="JEB1239" s="255" t="s">
        <v>25</v>
      </c>
      <c r="JEC1239" s="201">
        <v>7</v>
      </c>
      <c r="JED1239" s="201">
        <v>2</v>
      </c>
      <c r="JEE1239" s="202" t="s">
        <v>236</v>
      </c>
      <c r="JEF1239" s="203">
        <v>0</v>
      </c>
      <c r="JEG1239" s="203">
        <v>210</v>
      </c>
      <c r="JEH1239" s="75">
        <f t="shared" si="443"/>
        <v>448.774</v>
      </c>
      <c r="JEI1239" s="200" t="s">
        <v>28</v>
      </c>
      <c r="JEJ1239" s="255" t="s">
        <v>25</v>
      </c>
      <c r="JEK1239" s="201">
        <v>7</v>
      </c>
      <c r="JEL1239" s="201">
        <v>2</v>
      </c>
      <c r="JEM1239" s="202" t="s">
        <v>236</v>
      </c>
      <c r="JEN1239" s="203">
        <v>0</v>
      </c>
      <c r="JEO1239" s="203">
        <v>210</v>
      </c>
      <c r="JEP1239" s="75">
        <f t="shared" si="443"/>
        <v>448.774</v>
      </c>
      <c r="JEQ1239" s="200" t="s">
        <v>28</v>
      </c>
      <c r="JER1239" s="255" t="s">
        <v>25</v>
      </c>
      <c r="JES1239" s="201">
        <v>7</v>
      </c>
      <c r="JET1239" s="201">
        <v>2</v>
      </c>
      <c r="JEU1239" s="202" t="s">
        <v>236</v>
      </c>
      <c r="JEV1239" s="203">
        <v>0</v>
      </c>
      <c r="JEW1239" s="203">
        <v>210</v>
      </c>
      <c r="JEX1239" s="75">
        <f t="shared" si="443"/>
        <v>448.774</v>
      </c>
      <c r="JEY1239" s="200" t="s">
        <v>28</v>
      </c>
      <c r="JEZ1239" s="255" t="s">
        <v>25</v>
      </c>
      <c r="JFA1239" s="201">
        <v>7</v>
      </c>
      <c r="JFB1239" s="201">
        <v>2</v>
      </c>
      <c r="JFC1239" s="202" t="s">
        <v>236</v>
      </c>
      <c r="JFD1239" s="203">
        <v>0</v>
      </c>
      <c r="JFE1239" s="203">
        <v>210</v>
      </c>
      <c r="JFF1239" s="75">
        <f t="shared" si="443"/>
        <v>448.774</v>
      </c>
      <c r="JFG1239" s="200" t="s">
        <v>28</v>
      </c>
      <c r="JFH1239" s="255" t="s">
        <v>25</v>
      </c>
      <c r="JFI1239" s="201">
        <v>7</v>
      </c>
      <c r="JFJ1239" s="201">
        <v>2</v>
      </c>
      <c r="JFK1239" s="202" t="s">
        <v>236</v>
      </c>
      <c r="JFL1239" s="203">
        <v>0</v>
      </c>
      <c r="JFM1239" s="203">
        <v>210</v>
      </c>
      <c r="JFN1239" s="75">
        <f t="shared" si="443"/>
        <v>448.774</v>
      </c>
      <c r="JFO1239" s="200" t="s">
        <v>28</v>
      </c>
      <c r="JFP1239" s="255" t="s">
        <v>25</v>
      </c>
      <c r="JFQ1239" s="201">
        <v>7</v>
      </c>
      <c r="JFR1239" s="201">
        <v>2</v>
      </c>
      <c r="JFS1239" s="202" t="s">
        <v>236</v>
      </c>
      <c r="JFT1239" s="203">
        <v>0</v>
      </c>
      <c r="JFU1239" s="203">
        <v>210</v>
      </c>
      <c r="JFV1239" s="75">
        <f t="shared" ref="JFV1239:JHZ1239" si="444">JFV1240+JFV1241</f>
        <v>448.774</v>
      </c>
      <c r="JFW1239" s="200" t="s">
        <v>28</v>
      </c>
      <c r="JFX1239" s="255" t="s">
        <v>25</v>
      </c>
      <c r="JFY1239" s="201">
        <v>7</v>
      </c>
      <c r="JFZ1239" s="201">
        <v>2</v>
      </c>
      <c r="JGA1239" s="202" t="s">
        <v>236</v>
      </c>
      <c r="JGB1239" s="203">
        <v>0</v>
      </c>
      <c r="JGC1239" s="203">
        <v>210</v>
      </c>
      <c r="JGD1239" s="75">
        <f t="shared" si="444"/>
        <v>448.774</v>
      </c>
      <c r="JGE1239" s="200" t="s">
        <v>28</v>
      </c>
      <c r="JGF1239" s="255" t="s">
        <v>25</v>
      </c>
      <c r="JGG1239" s="201">
        <v>7</v>
      </c>
      <c r="JGH1239" s="201">
        <v>2</v>
      </c>
      <c r="JGI1239" s="202" t="s">
        <v>236</v>
      </c>
      <c r="JGJ1239" s="203">
        <v>0</v>
      </c>
      <c r="JGK1239" s="203">
        <v>210</v>
      </c>
      <c r="JGL1239" s="75">
        <f t="shared" si="444"/>
        <v>448.774</v>
      </c>
      <c r="JGM1239" s="200" t="s">
        <v>28</v>
      </c>
      <c r="JGN1239" s="255" t="s">
        <v>25</v>
      </c>
      <c r="JGO1239" s="201">
        <v>7</v>
      </c>
      <c r="JGP1239" s="201">
        <v>2</v>
      </c>
      <c r="JGQ1239" s="202" t="s">
        <v>236</v>
      </c>
      <c r="JGR1239" s="203">
        <v>0</v>
      </c>
      <c r="JGS1239" s="203">
        <v>210</v>
      </c>
      <c r="JGT1239" s="75">
        <f t="shared" si="444"/>
        <v>448.774</v>
      </c>
      <c r="JGU1239" s="200" t="s">
        <v>28</v>
      </c>
      <c r="JGV1239" s="255" t="s">
        <v>25</v>
      </c>
      <c r="JGW1239" s="201">
        <v>7</v>
      </c>
      <c r="JGX1239" s="201">
        <v>2</v>
      </c>
      <c r="JGY1239" s="202" t="s">
        <v>236</v>
      </c>
      <c r="JGZ1239" s="203">
        <v>0</v>
      </c>
      <c r="JHA1239" s="203">
        <v>210</v>
      </c>
      <c r="JHB1239" s="75">
        <f t="shared" si="444"/>
        <v>448.774</v>
      </c>
      <c r="JHC1239" s="200" t="s">
        <v>28</v>
      </c>
      <c r="JHD1239" s="255" t="s">
        <v>25</v>
      </c>
      <c r="JHE1239" s="201">
        <v>7</v>
      </c>
      <c r="JHF1239" s="201">
        <v>2</v>
      </c>
      <c r="JHG1239" s="202" t="s">
        <v>236</v>
      </c>
      <c r="JHH1239" s="203">
        <v>0</v>
      </c>
      <c r="JHI1239" s="203">
        <v>210</v>
      </c>
      <c r="JHJ1239" s="75">
        <f t="shared" si="444"/>
        <v>448.774</v>
      </c>
      <c r="JHK1239" s="200" t="s">
        <v>28</v>
      </c>
      <c r="JHL1239" s="255" t="s">
        <v>25</v>
      </c>
      <c r="JHM1239" s="201">
        <v>7</v>
      </c>
      <c r="JHN1239" s="201">
        <v>2</v>
      </c>
      <c r="JHO1239" s="202" t="s">
        <v>236</v>
      </c>
      <c r="JHP1239" s="203">
        <v>0</v>
      </c>
      <c r="JHQ1239" s="203">
        <v>210</v>
      </c>
      <c r="JHR1239" s="75">
        <f t="shared" si="444"/>
        <v>448.774</v>
      </c>
      <c r="JHS1239" s="200" t="s">
        <v>28</v>
      </c>
      <c r="JHT1239" s="255" t="s">
        <v>25</v>
      </c>
      <c r="JHU1239" s="201">
        <v>7</v>
      </c>
      <c r="JHV1239" s="201">
        <v>2</v>
      </c>
      <c r="JHW1239" s="202" t="s">
        <v>236</v>
      </c>
      <c r="JHX1239" s="203">
        <v>0</v>
      </c>
      <c r="JHY1239" s="203">
        <v>210</v>
      </c>
      <c r="JHZ1239" s="75">
        <f t="shared" si="444"/>
        <v>448.774</v>
      </c>
      <c r="JIA1239" s="200" t="s">
        <v>28</v>
      </c>
      <c r="JIB1239" s="255" t="s">
        <v>25</v>
      </c>
      <c r="JIC1239" s="201">
        <v>7</v>
      </c>
      <c r="JID1239" s="201">
        <v>2</v>
      </c>
      <c r="JIE1239" s="202" t="s">
        <v>236</v>
      </c>
      <c r="JIF1239" s="203">
        <v>0</v>
      </c>
      <c r="JIG1239" s="203">
        <v>210</v>
      </c>
      <c r="JIH1239" s="75">
        <f t="shared" ref="JIH1239:JKL1239" si="445">JIH1240+JIH1241</f>
        <v>448.774</v>
      </c>
      <c r="JII1239" s="200" t="s">
        <v>28</v>
      </c>
      <c r="JIJ1239" s="255" t="s">
        <v>25</v>
      </c>
      <c r="JIK1239" s="201">
        <v>7</v>
      </c>
      <c r="JIL1239" s="201">
        <v>2</v>
      </c>
      <c r="JIM1239" s="202" t="s">
        <v>236</v>
      </c>
      <c r="JIN1239" s="203">
        <v>0</v>
      </c>
      <c r="JIO1239" s="203">
        <v>210</v>
      </c>
      <c r="JIP1239" s="75">
        <f t="shared" si="445"/>
        <v>448.774</v>
      </c>
      <c r="JIQ1239" s="200" t="s">
        <v>28</v>
      </c>
      <c r="JIR1239" s="255" t="s">
        <v>25</v>
      </c>
      <c r="JIS1239" s="201">
        <v>7</v>
      </c>
      <c r="JIT1239" s="201">
        <v>2</v>
      </c>
      <c r="JIU1239" s="202" t="s">
        <v>236</v>
      </c>
      <c r="JIV1239" s="203">
        <v>0</v>
      </c>
      <c r="JIW1239" s="203">
        <v>210</v>
      </c>
      <c r="JIX1239" s="75">
        <f t="shared" si="445"/>
        <v>448.774</v>
      </c>
      <c r="JIY1239" s="200" t="s">
        <v>28</v>
      </c>
      <c r="JIZ1239" s="255" t="s">
        <v>25</v>
      </c>
      <c r="JJA1239" s="201">
        <v>7</v>
      </c>
      <c r="JJB1239" s="201">
        <v>2</v>
      </c>
      <c r="JJC1239" s="202" t="s">
        <v>236</v>
      </c>
      <c r="JJD1239" s="203">
        <v>0</v>
      </c>
      <c r="JJE1239" s="203">
        <v>210</v>
      </c>
      <c r="JJF1239" s="75">
        <f t="shared" si="445"/>
        <v>448.774</v>
      </c>
      <c r="JJG1239" s="200" t="s">
        <v>28</v>
      </c>
      <c r="JJH1239" s="255" t="s">
        <v>25</v>
      </c>
      <c r="JJI1239" s="201">
        <v>7</v>
      </c>
      <c r="JJJ1239" s="201">
        <v>2</v>
      </c>
      <c r="JJK1239" s="202" t="s">
        <v>236</v>
      </c>
      <c r="JJL1239" s="203">
        <v>0</v>
      </c>
      <c r="JJM1239" s="203">
        <v>210</v>
      </c>
      <c r="JJN1239" s="75">
        <f t="shared" si="445"/>
        <v>448.774</v>
      </c>
      <c r="JJO1239" s="200" t="s">
        <v>28</v>
      </c>
      <c r="JJP1239" s="255" t="s">
        <v>25</v>
      </c>
      <c r="JJQ1239" s="201">
        <v>7</v>
      </c>
      <c r="JJR1239" s="201">
        <v>2</v>
      </c>
      <c r="JJS1239" s="202" t="s">
        <v>236</v>
      </c>
      <c r="JJT1239" s="203">
        <v>0</v>
      </c>
      <c r="JJU1239" s="203">
        <v>210</v>
      </c>
      <c r="JJV1239" s="75">
        <f t="shared" si="445"/>
        <v>448.774</v>
      </c>
      <c r="JJW1239" s="200" t="s">
        <v>28</v>
      </c>
      <c r="JJX1239" s="255" t="s">
        <v>25</v>
      </c>
      <c r="JJY1239" s="201">
        <v>7</v>
      </c>
      <c r="JJZ1239" s="201">
        <v>2</v>
      </c>
      <c r="JKA1239" s="202" t="s">
        <v>236</v>
      </c>
      <c r="JKB1239" s="203">
        <v>0</v>
      </c>
      <c r="JKC1239" s="203">
        <v>210</v>
      </c>
      <c r="JKD1239" s="75">
        <f t="shared" si="445"/>
        <v>448.774</v>
      </c>
      <c r="JKE1239" s="200" t="s">
        <v>28</v>
      </c>
      <c r="JKF1239" s="255" t="s">
        <v>25</v>
      </c>
      <c r="JKG1239" s="201">
        <v>7</v>
      </c>
      <c r="JKH1239" s="201">
        <v>2</v>
      </c>
      <c r="JKI1239" s="202" t="s">
        <v>236</v>
      </c>
      <c r="JKJ1239" s="203">
        <v>0</v>
      </c>
      <c r="JKK1239" s="203">
        <v>210</v>
      </c>
      <c r="JKL1239" s="75">
        <f t="shared" si="445"/>
        <v>448.774</v>
      </c>
      <c r="JKM1239" s="200" t="s">
        <v>28</v>
      </c>
      <c r="JKN1239" s="255" t="s">
        <v>25</v>
      </c>
      <c r="JKO1239" s="201">
        <v>7</v>
      </c>
      <c r="JKP1239" s="201">
        <v>2</v>
      </c>
      <c r="JKQ1239" s="202" t="s">
        <v>236</v>
      </c>
      <c r="JKR1239" s="203">
        <v>0</v>
      </c>
      <c r="JKS1239" s="203">
        <v>210</v>
      </c>
      <c r="JKT1239" s="75">
        <f t="shared" ref="JKT1239:JMX1239" si="446">JKT1240+JKT1241</f>
        <v>448.774</v>
      </c>
      <c r="JKU1239" s="200" t="s">
        <v>28</v>
      </c>
      <c r="JKV1239" s="255" t="s">
        <v>25</v>
      </c>
      <c r="JKW1239" s="201">
        <v>7</v>
      </c>
      <c r="JKX1239" s="201">
        <v>2</v>
      </c>
      <c r="JKY1239" s="202" t="s">
        <v>236</v>
      </c>
      <c r="JKZ1239" s="203">
        <v>0</v>
      </c>
      <c r="JLA1239" s="203">
        <v>210</v>
      </c>
      <c r="JLB1239" s="75">
        <f t="shared" si="446"/>
        <v>448.774</v>
      </c>
      <c r="JLC1239" s="200" t="s">
        <v>28</v>
      </c>
      <c r="JLD1239" s="255" t="s">
        <v>25</v>
      </c>
      <c r="JLE1239" s="201">
        <v>7</v>
      </c>
      <c r="JLF1239" s="201">
        <v>2</v>
      </c>
      <c r="JLG1239" s="202" t="s">
        <v>236</v>
      </c>
      <c r="JLH1239" s="203">
        <v>0</v>
      </c>
      <c r="JLI1239" s="203">
        <v>210</v>
      </c>
      <c r="JLJ1239" s="75">
        <f t="shared" si="446"/>
        <v>448.774</v>
      </c>
      <c r="JLK1239" s="200" t="s">
        <v>28</v>
      </c>
      <c r="JLL1239" s="255" t="s">
        <v>25</v>
      </c>
      <c r="JLM1239" s="201">
        <v>7</v>
      </c>
      <c r="JLN1239" s="201">
        <v>2</v>
      </c>
      <c r="JLO1239" s="202" t="s">
        <v>236</v>
      </c>
      <c r="JLP1239" s="203">
        <v>0</v>
      </c>
      <c r="JLQ1239" s="203">
        <v>210</v>
      </c>
      <c r="JLR1239" s="75">
        <f t="shared" si="446"/>
        <v>448.774</v>
      </c>
      <c r="JLS1239" s="200" t="s">
        <v>28</v>
      </c>
      <c r="JLT1239" s="255" t="s">
        <v>25</v>
      </c>
      <c r="JLU1239" s="201">
        <v>7</v>
      </c>
      <c r="JLV1239" s="201">
        <v>2</v>
      </c>
      <c r="JLW1239" s="202" t="s">
        <v>236</v>
      </c>
      <c r="JLX1239" s="203">
        <v>0</v>
      </c>
      <c r="JLY1239" s="203">
        <v>210</v>
      </c>
      <c r="JLZ1239" s="75">
        <f t="shared" si="446"/>
        <v>448.774</v>
      </c>
      <c r="JMA1239" s="200" t="s">
        <v>28</v>
      </c>
      <c r="JMB1239" s="255" t="s">
        <v>25</v>
      </c>
      <c r="JMC1239" s="201">
        <v>7</v>
      </c>
      <c r="JMD1239" s="201">
        <v>2</v>
      </c>
      <c r="JME1239" s="202" t="s">
        <v>236</v>
      </c>
      <c r="JMF1239" s="203">
        <v>0</v>
      </c>
      <c r="JMG1239" s="203">
        <v>210</v>
      </c>
      <c r="JMH1239" s="75">
        <f t="shared" si="446"/>
        <v>448.774</v>
      </c>
      <c r="JMI1239" s="200" t="s">
        <v>28</v>
      </c>
      <c r="JMJ1239" s="255" t="s">
        <v>25</v>
      </c>
      <c r="JMK1239" s="201">
        <v>7</v>
      </c>
      <c r="JML1239" s="201">
        <v>2</v>
      </c>
      <c r="JMM1239" s="202" t="s">
        <v>236</v>
      </c>
      <c r="JMN1239" s="203">
        <v>0</v>
      </c>
      <c r="JMO1239" s="203">
        <v>210</v>
      </c>
      <c r="JMP1239" s="75">
        <f t="shared" si="446"/>
        <v>448.774</v>
      </c>
      <c r="JMQ1239" s="200" t="s">
        <v>28</v>
      </c>
      <c r="JMR1239" s="255" t="s">
        <v>25</v>
      </c>
      <c r="JMS1239" s="201">
        <v>7</v>
      </c>
      <c r="JMT1239" s="201">
        <v>2</v>
      </c>
      <c r="JMU1239" s="202" t="s">
        <v>236</v>
      </c>
      <c r="JMV1239" s="203">
        <v>0</v>
      </c>
      <c r="JMW1239" s="203">
        <v>210</v>
      </c>
      <c r="JMX1239" s="75">
        <f t="shared" si="446"/>
        <v>448.774</v>
      </c>
      <c r="JMY1239" s="200" t="s">
        <v>28</v>
      </c>
      <c r="JMZ1239" s="255" t="s">
        <v>25</v>
      </c>
      <c r="JNA1239" s="201">
        <v>7</v>
      </c>
      <c r="JNB1239" s="201">
        <v>2</v>
      </c>
      <c r="JNC1239" s="202" t="s">
        <v>236</v>
      </c>
      <c r="JND1239" s="203">
        <v>0</v>
      </c>
      <c r="JNE1239" s="203">
        <v>210</v>
      </c>
      <c r="JNF1239" s="75">
        <f t="shared" ref="JNF1239:JPJ1239" si="447">JNF1240+JNF1241</f>
        <v>448.774</v>
      </c>
      <c r="JNG1239" s="200" t="s">
        <v>28</v>
      </c>
      <c r="JNH1239" s="255" t="s">
        <v>25</v>
      </c>
      <c r="JNI1239" s="201">
        <v>7</v>
      </c>
      <c r="JNJ1239" s="201">
        <v>2</v>
      </c>
      <c r="JNK1239" s="202" t="s">
        <v>236</v>
      </c>
      <c r="JNL1239" s="203">
        <v>0</v>
      </c>
      <c r="JNM1239" s="203">
        <v>210</v>
      </c>
      <c r="JNN1239" s="75">
        <f t="shared" si="447"/>
        <v>448.774</v>
      </c>
      <c r="JNO1239" s="200" t="s">
        <v>28</v>
      </c>
      <c r="JNP1239" s="255" t="s">
        <v>25</v>
      </c>
      <c r="JNQ1239" s="201">
        <v>7</v>
      </c>
      <c r="JNR1239" s="201">
        <v>2</v>
      </c>
      <c r="JNS1239" s="202" t="s">
        <v>236</v>
      </c>
      <c r="JNT1239" s="203">
        <v>0</v>
      </c>
      <c r="JNU1239" s="203">
        <v>210</v>
      </c>
      <c r="JNV1239" s="75">
        <f t="shared" si="447"/>
        <v>448.774</v>
      </c>
      <c r="JNW1239" s="200" t="s">
        <v>28</v>
      </c>
      <c r="JNX1239" s="255" t="s">
        <v>25</v>
      </c>
      <c r="JNY1239" s="201">
        <v>7</v>
      </c>
      <c r="JNZ1239" s="201">
        <v>2</v>
      </c>
      <c r="JOA1239" s="202" t="s">
        <v>236</v>
      </c>
      <c r="JOB1239" s="203">
        <v>0</v>
      </c>
      <c r="JOC1239" s="203">
        <v>210</v>
      </c>
      <c r="JOD1239" s="75">
        <f t="shared" si="447"/>
        <v>448.774</v>
      </c>
      <c r="JOE1239" s="200" t="s">
        <v>28</v>
      </c>
      <c r="JOF1239" s="255" t="s">
        <v>25</v>
      </c>
      <c r="JOG1239" s="201">
        <v>7</v>
      </c>
      <c r="JOH1239" s="201">
        <v>2</v>
      </c>
      <c r="JOI1239" s="202" t="s">
        <v>236</v>
      </c>
      <c r="JOJ1239" s="203">
        <v>0</v>
      </c>
      <c r="JOK1239" s="203">
        <v>210</v>
      </c>
      <c r="JOL1239" s="75">
        <f t="shared" si="447"/>
        <v>448.774</v>
      </c>
      <c r="JOM1239" s="200" t="s">
        <v>28</v>
      </c>
      <c r="JON1239" s="255" t="s">
        <v>25</v>
      </c>
      <c r="JOO1239" s="201">
        <v>7</v>
      </c>
      <c r="JOP1239" s="201">
        <v>2</v>
      </c>
      <c r="JOQ1239" s="202" t="s">
        <v>236</v>
      </c>
      <c r="JOR1239" s="203">
        <v>0</v>
      </c>
      <c r="JOS1239" s="203">
        <v>210</v>
      </c>
      <c r="JOT1239" s="75">
        <f t="shared" si="447"/>
        <v>448.774</v>
      </c>
      <c r="JOU1239" s="200" t="s">
        <v>28</v>
      </c>
      <c r="JOV1239" s="255" t="s">
        <v>25</v>
      </c>
      <c r="JOW1239" s="201">
        <v>7</v>
      </c>
      <c r="JOX1239" s="201">
        <v>2</v>
      </c>
      <c r="JOY1239" s="202" t="s">
        <v>236</v>
      </c>
      <c r="JOZ1239" s="203">
        <v>0</v>
      </c>
      <c r="JPA1239" s="203">
        <v>210</v>
      </c>
      <c r="JPB1239" s="75">
        <f t="shared" si="447"/>
        <v>448.774</v>
      </c>
      <c r="JPC1239" s="200" t="s">
        <v>28</v>
      </c>
      <c r="JPD1239" s="255" t="s">
        <v>25</v>
      </c>
      <c r="JPE1239" s="201">
        <v>7</v>
      </c>
      <c r="JPF1239" s="201">
        <v>2</v>
      </c>
      <c r="JPG1239" s="202" t="s">
        <v>236</v>
      </c>
      <c r="JPH1239" s="203">
        <v>0</v>
      </c>
      <c r="JPI1239" s="203">
        <v>210</v>
      </c>
      <c r="JPJ1239" s="75">
        <f t="shared" si="447"/>
        <v>448.774</v>
      </c>
      <c r="JPK1239" s="200" t="s">
        <v>28</v>
      </c>
      <c r="JPL1239" s="255" t="s">
        <v>25</v>
      </c>
      <c r="JPM1239" s="201">
        <v>7</v>
      </c>
      <c r="JPN1239" s="201">
        <v>2</v>
      </c>
      <c r="JPO1239" s="202" t="s">
        <v>236</v>
      </c>
      <c r="JPP1239" s="203">
        <v>0</v>
      </c>
      <c r="JPQ1239" s="203">
        <v>210</v>
      </c>
      <c r="JPR1239" s="75">
        <f t="shared" ref="JPR1239:JRV1239" si="448">JPR1240+JPR1241</f>
        <v>448.774</v>
      </c>
      <c r="JPS1239" s="200" t="s">
        <v>28</v>
      </c>
      <c r="JPT1239" s="255" t="s">
        <v>25</v>
      </c>
      <c r="JPU1239" s="201">
        <v>7</v>
      </c>
      <c r="JPV1239" s="201">
        <v>2</v>
      </c>
      <c r="JPW1239" s="202" t="s">
        <v>236</v>
      </c>
      <c r="JPX1239" s="203">
        <v>0</v>
      </c>
      <c r="JPY1239" s="203">
        <v>210</v>
      </c>
      <c r="JPZ1239" s="75">
        <f t="shared" si="448"/>
        <v>448.774</v>
      </c>
      <c r="JQA1239" s="200" t="s">
        <v>28</v>
      </c>
      <c r="JQB1239" s="255" t="s">
        <v>25</v>
      </c>
      <c r="JQC1239" s="201">
        <v>7</v>
      </c>
      <c r="JQD1239" s="201">
        <v>2</v>
      </c>
      <c r="JQE1239" s="202" t="s">
        <v>236</v>
      </c>
      <c r="JQF1239" s="203">
        <v>0</v>
      </c>
      <c r="JQG1239" s="203">
        <v>210</v>
      </c>
      <c r="JQH1239" s="75">
        <f t="shared" si="448"/>
        <v>448.774</v>
      </c>
      <c r="JQI1239" s="200" t="s">
        <v>28</v>
      </c>
      <c r="JQJ1239" s="255" t="s">
        <v>25</v>
      </c>
      <c r="JQK1239" s="201">
        <v>7</v>
      </c>
      <c r="JQL1239" s="201">
        <v>2</v>
      </c>
      <c r="JQM1239" s="202" t="s">
        <v>236</v>
      </c>
      <c r="JQN1239" s="203">
        <v>0</v>
      </c>
      <c r="JQO1239" s="203">
        <v>210</v>
      </c>
      <c r="JQP1239" s="75">
        <f t="shared" si="448"/>
        <v>448.774</v>
      </c>
      <c r="JQQ1239" s="200" t="s">
        <v>28</v>
      </c>
      <c r="JQR1239" s="255" t="s">
        <v>25</v>
      </c>
      <c r="JQS1239" s="201">
        <v>7</v>
      </c>
      <c r="JQT1239" s="201">
        <v>2</v>
      </c>
      <c r="JQU1239" s="202" t="s">
        <v>236</v>
      </c>
      <c r="JQV1239" s="203">
        <v>0</v>
      </c>
      <c r="JQW1239" s="203">
        <v>210</v>
      </c>
      <c r="JQX1239" s="75">
        <f t="shared" si="448"/>
        <v>448.774</v>
      </c>
      <c r="JQY1239" s="200" t="s">
        <v>28</v>
      </c>
      <c r="JQZ1239" s="255" t="s">
        <v>25</v>
      </c>
      <c r="JRA1239" s="201">
        <v>7</v>
      </c>
      <c r="JRB1239" s="201">
        <v>2</v>
      </c>
      <c r="JRC1239" s="202" t="s">
        <v>236</v>
      </c>
      <c r="JRD1239" s="203">
        <v>0</v>
      </c>
      <c r="JRE1239" s="203">
        <v>210</v>
      </c>
      <c r="JRF1239" s="75">
        <f t="shared" si="448"/>
        <v>448.774</v>
      </c>
      <c r="JRG1239" s="200" t="s">
        <v>28</v>
      </c>
      <c r="JRH1239" s="255" t="s">
        <v>25</v>
      </c>
      <c r="JRI1239" s="201">
        <v>7</v>
      </c>
      <c r="JRJ1239" s="201">
        <v>2</v>
      </c>
      <c r="JRK1239" s="202" t="s">
        <v>236</v>
      </c>
      <c r="JRL1239" s="203">
        <v>0</v>
      </c>
      <c r="JRM1239" s="203">
        <v>210</v>
      </c>
      <c r="JRN1239" s="75">
        <f t="shared" si="448"/>
        <v>448.774</v>
      </c>
      <c r="JRO1239" s="200" t="s">
        <v>28</v>
      </c>
      <c r="JRP1239" s="255" t="s">
        <v>25</v>
      </c>
      <c r="JRQ1239" s="201">
        <v>7</v>
      </c>
      <c r="JRR1239" s="201">
        <v>2</v>
      </c>
      <c r="JRS1239" s="202" t="s">
        <v>236</v>
      </c>
      <c r="JRT1239" s="203">
        <v>0</v>
      </c>
      <c r="JRU1239" s="203">
        <v>210</v>
      </c>
      <c r="JRV1239" s="75">
        <f t="shared" si="448"/>
        <v>448.774</v>
      </c>
      <c r="JRW1239" s="200" t="s">
        <v>28</v>
      </c>
      <c r="JRX1239" s="255" t="s">
        <v>25</v>
      </c>
      <c r="JRY1239" s="201">
        <v>7</v>
      </c>
      <c r="JRZ1239" s="201">
        <v>2</v>
      </c>
      <c r="JSA1239" s="202" t="s">
        <v>236</v>
      </c>
      <c r="JSB1239" s="203">
        <v>0</v>
      </c>
      <c r="JSC1239" s="203">
        <v>210</v>
      </c>
      <c r="JSD1239" s="75">
        <f t="shared" ref="JSD1239:JUH1239" si="449">JSD1240+JSD1241</f>
        <v>448.774</v>
      </c>
      <c r="JSE1239" s="200" t="s">
        <v>28</v>
      </c>
      <c r="JSF1239" s="255" t="s">
        <v>25</v>
      </c>
      <c r="JSG1239" s="201">
        <v>7</v>
      </c>
      <c r="JSH1239" s="201">
        <v>2</v>
      </c>
      <c r="JSI1239" s="202" t="s">
        <v>236</v>
      </c>
      <c r="JSJ1239" s="203">
        <v>0</v>
      </c>
      <c r="JSK1239" s="203">
        <v>210</v>
      </c>
      <c r="JSL1239" s="75">
        <f t="shared" si="449"/>
        <v>448.774</v>
      </c>
      <c r="JSM1239" s="200" t="s">
        <v>28</v>
      </c>
      <c r="JSN1239" s="255" t="s">
        <v>25</v>
      </c>
      <c r="JSO1239" s="201">
        <v>7</v>
      </c>
      <c r="JSP1239" s="201">
        <v>2</v>
      </c>
      <c r="JSQ1239" s="202" t="s">
        <v>236</v>
      </c>
      <c r="JSR1239" s="203">
        <v>0</v>
      </c>
      <c r="JSS1239" s="203">
        <v>210</v>
      </c>
      <c r="JST1239" s="75">
        <f t="shared" si="449"/>
        <v>448.774</v>
      </c>
      <c r="JSU1239" s="200" t="s">
        <v>28</v>
      </c>
      <c r="JSV1239" s="255" t="s">
        <v>25</v>
      </c>
      <c r="JSW1239" s="201">
        <v>7</v>
      </c>
      <c r="JSX1239" s="201">
        <v>2</v>
      </c>
      <c r="JSY1239" s="202" t="s">
        <v>236</v>
      </c>
      <c r="JSZ1239" s="203">
        <v>0</v>
      </c>
      <c r="JTA1239" s="203">
        <v>210</v>
      </c>
      <c r="JTB1239" s="75">
        <f t="shared" si="449"/>
        <v>448.774</v>
      </c>
      <c r="JTC1239" s="200" t="s">
        <v>28</v>
      </c>
      <c r="JTD1239" s="255" t="s">
        <v>25</v>
      </c>
      <c r="JTE1239" s="201">
        <v>7</v>
      </c>
      <c r="JTF1239" s="201">
        <v>2</v>
      </c>
      <c r="JTG1239" s="202" t="s">
        <v>236</v>
      </c>
      <c r="JTH1239" s="203">
        <v>0</v>
      </c>
      <c r="JTI1239" s="203">
        <v>210</v>
      </c>
      <c r="JTJ1239" s="75">
        <f t="shared" si="449"/>
        <v>448.774</v>
      </c>
      <c r="JTK1239" s="200" t="s">
        <v>28</v>
      </c>
      <c r="JTL1239" s="255" t="s">
        <v>25</v>
      </c>
      <c r="JTM1239" s="201">
        <v>7</v>
      </c>
      <c r="JTN1239" s="201">
        <v>2</v>
      </c>
      <c r="JTO1239" s="202" t="s">
        <v>236</v>
      </c>
      <c r="JTP1239" s="203">
        <v>0</v>
      </c>
      <c r="JTQ1239" s="203">
        <v>210</v>
      </c>
      <c r="JTR1239" s="75">
        <f t="shared" si="449"/>
        <v>448.774</v>
      </c>
      <c r="JTS1239" s="200" t="s">
        <v>28</v>
      </c>
      <c r="JTT1239" s="255" t="s">
        <v>25</v>
      </c>
      <c r="JTU1239" s="201">
        <v>7</v>
      </c>
      <c r="JTV1239" s="201">
        <v>2</v>
      </c>
      <c r="JTW1239" s="202" t="s">
        <v>236</v>
      </c>
      <c r="JTX1239" s="203">
        <v>0</v>
      </c>
      <c r="JTY1239" s="203">
        <v>210</v>
      </c>
      <c r="JTZ1239" s="75">
        <f t="shared" si="449"/>
        <v>448.774</v>
      </c>
      <c r="JUA1239" s="200" t="s">
        <v>28</v>
      </c>
      <c r="JUB1239" s="255" t="s">
        <v>25</v>
      </c>
      <c r="JUC1239" s="201">
        <v>7</v>
      </c>
      <c r="JUD1239" s="201">
        <v>2</v>
      </c>
      <c r="JUE1239" s="202" t="s">
        <v>236</v>
      </c>
      <c r="JUF1239" s="203">
        <v>0</v>
      </c>
      <c r="JUG1239" s="203">
        <v>210</v>
      </c>
      <c r="JUH1239" s="75">
        <f t="shared" si="449"/>
        <v>448.774</v>
      </c>
      <c r="JUI1239" s="200" t="s">
        <v>28</v>
      </c>
      <c r="JUJ1239" s="255" t="s">
        <v>25</v>
      </c>
      <c r="JUK1239" s="201">
        <v>7</v>
      </c>
      <c r="JUL1239" s="201">
        <v>2</v>
      </c>
      <c r="JUM1239" s="202" t="s">
        <v>236</v>
      </c>
      <c r="JUN1239" s="203">
        <v>0</v>
      </c>
      <c r="JUO1239" s="203">
        <v>210</v>
      </c>
      <c r="JUP1239" s="75">
        <f t="shared" ref="JUP1239:JWT1239" si="450">JUP1240+JUP1241</f>
        <v>448.774</v>
      </c>
      <c r="JUQ1239" s="200" t="s">
        <v>28</v>
      </c>
      <c r="JUR1239" s="255" t="s">
        <v>25</v>
      </c>
      <c r="JUS1239" s="201">
        <v>7</v>
      </c>
      <c r="JUT1239" s="201">
        <v>2</v>
      </c>
      <c r="JUU1239" s="202" t="s">
        <v>236</v>
      </c>
      <c r="JUV1239" s="203">
        <v>0</v>
      </c>
      <c r="JUW1239" s="203">
        <v>210</v>
      </c>
      <c r="JUX1239" s="75">
        <f t="shared" si="450"/>
        <v>448.774</v>
      </c>
      <c r="JUY1239" s="200" t="s">
        <v>28</v>
      </c>
      <c r="JUZ1239" s="255" t="s">
        <v>25</v>
      </c>
      <c r="JVA1239" s="201">
        <v>7</v>
      </c>
      <c r="JVB1239" s="201">
        <v>2</v>
      </c>
      <c r="JVC1239" s="202" t="s">
        <v>236</v>
      </c>
      <c r="JVD1239" s="203">
        <v>0</v>
      </c>
      <c r="JVE1239" s="203">
        <v>210</v>
      </c>
      <c r="JVF1239" s="75">
        <f t="shared" si="450"/>
        <v>448.774</v>
      </c>
      <c r="JVG1239" s="200" t="s">
        <v>28</v>
      </c>
      <c r="JVH1239" s="255" t="s">
        <v>25</v>
      </c>
      <c r="JVI1239" s="201">
        <v>7</v>
      </c>
      <c r="JVJ1239" s="201">
        <v>2</v>
      </c>
      <c r="JVK1239" s="202" t="s">
        <v>236</v>
      </c>
      <c r="JVL1239" s="203">
        <v>0</v>
      </c>
      <c r="JVM1239" s="203">
        <v>210</v>
      </c>
      <c r="JVN1239" s="75">
        <f t="shared" si="450"/>
        <v>448.774</v>
      </c>
      <c r="JVO1239" s="200" t="s">
        <v>28</v>
      </c>
      <c r="JVP1239" s="255" t="s">
        <v>25</v>
      </c>
      <c r="JVQ1239" s="201">
        <v>7</v>
      </c>
      <c r="JVR1239" s="201">
        <v>2</v>
      </c>
      <c r="JVS1239" s="202" t="s">
        <v>236</v>
      </c>
      <c r="JVT1239" s="203">
        <v>0</v>
      </c>
      <c r="JVU1239" s="203">
        <v>210</v>
      </c>
      <c r="JVV1239" s="75">
        <f t="shared" si="450"/>
        <v>448.774</v>
      </c>
      <c r="JVW1239" s="200" t="s">
        <v>28</v>
      </c>
      <c r="JVX1239" s="255" t="s">
        <v>25</v>
      </c>
      <c r="JVY1239" s="201">
        <v>7</v>
      </c>
      <c r="JVZ1239" s="201">
        <v>2</v>
      </c>
      <c r="JWA1239" s="202" t="s">
        <v>236</v>
      </c>
      <c r="JWB1239" s="203">
        <v>0</v>
      </c>
      <c r="JWC1239" s="203">
        <v>210</v>
      </c>
      <c r="JWD1239" s="75">
        <f t="shared" si="450"/>
        <v>448.774</v>
      </c>
      <c r="JWE1239" s="200" t="s">
        <v>28</v>
      </c>
      <c r="JWF1239" s="255" t="s">
        <v>25</v>
      </c>
      <c r="JWG1239" s="201">
        <v>7</v>
      </c>
      <c r="JWH1239" s="201">
        <v>2</v>
      </c>
      <c r="JWI1239" s="202" t="s">
        <v>236</v>
      </c>
      <c r="JWJ1239" s="203">
        <v>0</v>
      </c>
      <c r="JWK1239" s="203">
        <v>210</v>
      </c>
      <c r="JWL1239" s="75">
        <f t="shared" si="450"/>
        <v>448.774</v>
      </c>
      <c r="JWM1239" s="200" t="s">
        <v>28</v>
      </c>
      <c r="JWN1239" s="255" t="s">
        <v>25</v>
      </c>
      <c r="JWO1239" s="201">
        <v>7</v>
      </c>
      <c r="JWP1239" s="201">
        <v>2</v>
      </c>
      <c r="JWQ1239" s="202" t="s">
        <v>236</v>
      </c>
      <c r="JWR1239" s="203">
        <v>0</v>
      </c>
      <c r="JWS1239" s="203">
        <v>210</v>
      </c>
      <c r="JWT1239" s="75">
        <f t="shared" si="450"/>
        <v>448.774</v>
      </c>
      <c r="JWU1239" s="200" t="s">
        <v>28</v>
      </c>
      <c r="JWV1239" s="255" t="s">
        <v>25</v>
      </c>
      <c r="JWW1239" s="201">
        <v>7</v>
      </c>
      <c r="JWX1239" s="201">
        <v>2</v>
      </c>
      <c r="JWY1239" s="202" t="s">
        <v>236</v>
      </c>
      <c r="JWZ1239" s="203">
        <v>0</v>
      </c>
      <c r="JXA1239" s="203">
        <v>210</v>
      </c>
      <c r="JXB1239" s="75">
        <f t="shared" ref="JXB1239:JZF1239" si="451">JXB1240+JXB1241</f>
        <v>448.774</v>
      </c>
      <c r="JXC1239" s="200" t="s">
        <v>28</v>
      </c>
      <c r="JXD1239" s="255" t="s">
        <v>25</v>
      </c>
      <c r="JXE1239" s="201">
        <v>7</v>
      </c>
      <c r="JXF1239" s="201">
        <v>2</v>
      </c>
      <c r="JXG1239" s="202" t="s">
        <v>236</v>
      </c>
      <c r="JXH1239" s="203">
        <v>0</v>
      </c>
      <c r="JXI1239" s="203">
        <v>210</v>
      </c>
      <c r="JXJ1239" s="75">
        <f t="shared" si="451"/>
        <v>448.774</v>
      </c>
      <c r="JXK1239" s="200" t="s">
        <v>28</v>
      </c>
      <c r="JXL1239" s="255" t="s">
        <v>25</v>
      </c>
      <c r="JXM1239" s="201">
        <v>7</v>
      </c>
      <c r="JXN1239" s="201">
        <v>2</v>
      </c>
      <c r="JXO1239" s="202" t="s">
        <v>236</v>
      </c>
      <c r="JXP1239" s="203">
        <v>0</v>
      </c>
      <c r="JXQ1239" s="203">
        <v>210</v>
      </c>
      <c r="JXR1239" s="75">
        <f t="shared" si="451"/>
        <v>448.774</v>
      </c>
      <c r="JXS1239" s="200" t="s">
        <v>28</v>
      </c>
      <c r="JXT1239" s="255" t="s">
        <v>25</v>
      </c>
      <c r="JXU1239" s="201">
        <v>7</v>
      </c>
      <c r="JXV1239" s="201">
        <v>2</v>
      </c>
      <c r="JXW1239" s="202" t="s">
        <v>236</v>
      </c>
      <c r="JXX1239" s="203">
        <v>0</v>
      </c>
      <c r="JXY1239" s="203">
        <v>210</v>
      </c>
      <c r="JXZ1239" s="75">
        <f t="shared" si="451"/>
        <v>448.774</v>
      </c>
      <c r="JYA1239" s="200" t="s">
        <v>28</v>
      </c>
      <c r="JYB1239" s="255" t="s">
        <v>25</v>
      </c>
      <c r="JYC1239" s="201">
        <v>7</v>
      </c>
      <c r="JYD1239" s="201">
        <v>2</v>
      </c>
      <c r="JYE1239" s="202" t="s">
        <v>236</v>
      </c>
      <c r="JYF1239" s="203">
        <v>0</v>
      </c>
      <c r="JYG1239" s="203">
        <v>210</v>
      </c>
      <c r="JYH1239" s="75">
        <f t="shared" si="451"/>
        <v>448.774</v>
      </c>
      <c r="JYI1239" s="200" t="s">
        <v>28</v>
      </c>
      <c r="JYJ1239" s="255" t="s">
        <v>25</v>
      </c>
      <c r="JYK1239" s="201">
        <v>7</v>
      </c>
      <c r="JYL1239" s="201">
        <v>2</v>
      </c>
      <c r="JYM1239" s="202" t="s">
        <v>236</v>
      </c>
      <c r="JYN1239" s="203">
        <v>0</v>
      </c>
      <c r="JYO1239" s="203">
        <v>210</v>
      </c>
      <c r="JYP1239" s="75">
        <f t="shared" si="451"/>
        <v>448.774</v>
      </c>
      <c r="JYQ1239" s="200" t="s">
        <v>28</v>
      </c>
      <c r="JYR1239" s="255" t="s">
        <v>25</v>
      </c>
      <c r="JYS1239" s="201">
        <v>7</v>
      </c>
      <c r="JYT1239" s="201">
        <v>2</v>
      </c>
      <c r="JYU1239" s="202" t="s">
        <v>236</v>
      </c>
      <c r="JYV1239" s="203">
        <v>0</v>
      </c>
      <c r="JYW1239" s="203">
        <v>210</v>
      </c>
      <c r="JYX1239" s="75">
        <f t="shared" si="451"/>
        <v>448.774</v>
      </c>
      <c r="JYY1239" s="200" t="s">
        <v>28</v>
      </c>
      <c r="JYZ1239" s="255" t="s">
        <v>25</v>
      </c>
      <c r="JZA1239" s="201">
        <v>7</v>
      </c>
      <c r="JZB1239" s="201">
        <v>2</v>
      </c>
      <c r="JZC1239" s="202" t="s">
        <v>236</v>
      </c>
      <c r="JZD1239" s="203">
        <v>0</v>
      </c>
      <c r="JZE1239" s="203">
        <v>210</v>
      </c>
      <c r="JZF1239" s="75">
        <f t="shared" si="451"/>
        <v>448.774</v>
      </c>
      <c r="JZG1239" s="200" t="s">
        <v>28</v>
      </c>
      <c r="JZH1239" s="255" t="s">
        <v>25</v>
      </c>
      <c r="JZI1239" s="201">
        <v>7</v>
      </c>
      <c r="JZJ1239" s="201">
        <v>2</v>
      </c>
      <c r="JZK1239" s="202" t="s">
        <v>236</v>
      </c>
      <c r="JZL1239" s="203">
        <v>0</v>
      </c>
      <c r="JZM1239" s="203">
        <v>210</v>
      </c>
      <c r="JZN1239" s="75">
        <f t="shared" ref="JZN1239:KBR1239" si="452">JZN1240+JZN1241</f>
        <v>448.774</v>
      </c>
      <c r="JZO1239" s="200" t="s">
        <v>28</v>
      </c>
      <c r="JZP1239" s="255" t="s">
        <v>25</v>
      </c>
      <c r="JZQ1239" s="201">
        <v>7</v>
      </c>
      <c r="JZR1239" s="201">
        <v>2</v>
      </c>
      <c r="JZS1239" s="202" t="s">
        <v>236</v>
      </c>
      <c r="JZT1239" s="203">
        <v>0</v>
      </c>
      <c r="JZU1239" s="203">
        <v>210</v>
      </c>
      <c r="JZV1239" s="75">
        <f t="shared" si="452"/>
        <v>448.774</v>
      </c>
      <c r="JZW1239" s="200" t="s">
        <v>28</v>
      </c>
      <c r="JZX1239" s="255" t="s">
        <v>25</v>
      </c>
      <c r="JZY1239" s="201">
        <v>7</v>
      </c>
      <c r="JZZ1239" s="201">
        <v>2</v>
      </c>
      <c r="KAA1239" s="202" t="s">
        <v>236</v>
      </c>
      <c r="KAB1239" s="203">
        <v>0</v>
      </c>
      <c r="KAC1239" s="203">
        <v>210</v>
      </c>
      <c r="KAD1239" s="75">
        <f t="shared" si="452"/>
        <v>448.774</v>
      </c>
      <c r="KAE1239" s="200" t="s">
        <v>28</v>
      </c>
      <c r="KAF1239" s="255" t="s">
        <v>25</v>
      </c>
      <c r="KAG1239" s="201">
        <v>7</v>
      </c>
      <c r="KAH1239" s="201">
        <v>2</v>
      </c>
      <c r="KAI1239" s="202" t="s">
        <v>236</v>
      </c>
      <c r="KAJ1239" s="203">
        <v>0</v>
      </c>
      <c r="KAK1239" s="203">
        <v>210</v>
      </c>
      <c r="KAL1239" s="75">
        <f t="shared" si="452"/>
        <v>448.774</v>
      </c>
      <c r="KAM1239" s="200" t="s">
        <v>28</v>
      </c>
      <c r="KAN1239" s="255" t="s">
        <v>25</v>
      </c>
      <c r="KAO1239" s="201">
        <v>7</v>
      </c>
      <c r="KAP1239" s="201">
        <v>2</v>
      </c>
      <c r="KAQ1239" s="202" t="s">
        <v>236</v>
      </c>
      <c r="KAR1239" s="203">
        <v>0</v>
      </c>
      <c r="KAS1239" s="203">
        <v>210</v>
      </c>
      <c r="KAT1239" s="75">
        <f t="shared" si="452"/>
        <v>448.774</v>
      </c>
      <c r="KAU1239" s="200" t="s">
        <v>28</v>
      </c>
      <c r="KAV1239" s="255" t="s">
        <v>25</v>
      </c>
      <c r="KAW1239" s="201">
        <v>7</v>
      </c>
      <c r="KAX1239" s="201">
        <v>2</v>
      </c>
      <c r="KAY1239" s="202" t="s">
        <v>236</v>
      </c>
      <c r="KAZ1239" s="203">
        <v>0</v>
      </c>
      <c r="KBA1239" s="203">
        <v>210</v>
      </c>
      <c r="KBB1239" s="75">
        <f t="shared" si="452"/>
        <v>448.774</v>
      </c>
      <c r="KBC1239" s="200" t="s">
        <v>28</v>
      </c>
      <c r="KBD1239" s="255" t="s">
        <v>25</v>
      </c>
      <c r="KBE1239" s="201">
        <v>7</v>
      </c>
      <c r="KBF1239" s="201">
        <v>2</v>
      </c>
      <c r="KBG1239" s="202" t="s">
        <v>236</v>
      </c>
      <c r="KBH1239" s="203">
        <v>0</v>
      </c>
      <c r="KBI1239" s="203">
        <v>210</v>
      </c>
      <c r="KBJ1239" s="75">
        <f t="shared" si="452"/>
        <v>448.774</v>
      </c>
      <c r="KBK1239" s="200" t="s">
        <v>28</v>
      </c>
      <c r="KBL1239" s="255" t="s">
        <v>25</v>
      </c>
      <c r="KBM1239" s="201">
        <v>7</v>
      </c>
      <c r="KBN1239" s="201">
        <v>2</v>
      </c>
      <c r="KBO1239" s="202" t="s">
        <v>236</v>
      </c>
      <c r="KBP1239" s="203">
        <v>0</v>
      </c>
      <c r="KBQ1239" s="203">
        <v>210</v>
      </c>
      <c r="KBR1239" s="75">
        <f t="shared" si="452"/>
        <v>448.774</v>
      </c>
      <c r="KBS1239" s="200" t="s">
        <v>28</v>
      </c>
      <c r="KBT1239" s="255" t="s">
        <v>25</v>
      </c>
      <c r="KBU1239" s="201">
        <v>7</v>
      </c>
      <c r="KBV1239" s="201">
        <v>2</v>
      </c>
      <c r="KBW1239" s="202" t="s">
        <v>236</v>
      </c>
      <c r="KBX1239" s="203">
        <v>0</v>
      </c>
      <c r="KBY1239" s="203">
        <v>210</v>
      </c>
      <c r="KBZ1239" s="75">
        <f t="shared" ref="KBZ1239:KED1239" si="453">KBZ1240+KBZ1241</f>
        <v>448.774</v>
      </c>
      <c r="KCA1239" s="200" t="s">
        <v>28</v>
      </c>
      <c r="KCB1239" s="255" t="s">
        <v>25</v>
      </c>
      <c r="KCC1239" s="201">
        <v>7</v>
      </c>
      <c r="KCD1239" s="201">
        <v>2</v>
      </c>
      <c r="KCE1239" s="202" t="s">
        <v>236</v>
      </c>
      <c r="KCF1239" s="203">
        <v>0</v>
      </c>
      <c r="KCG1239" s="203">
        <v>210</v>
      </c>
      <c r="KCH1239" s="75">
        <f t="shared" si="453"/>
        <v>448.774</v>
      </c>
      <c r="KCI1239" s="200" t="s">
        <v>28</v>
      </c>
      <c r="KCJ1239" s="255" t="s">
        <v>25</v>
      </c>
      <c r="KCK1239" s="201">
        <v>7</v>
      </c>
      <c r="KCL1239" s="201">
        <v>2</v>
      </c>
      <c r="KCM1239" s="202" t="s">
        <v>236</v>
      </c>
      <c r="KCN1239" s="203">
        <v>0</v>
      </c>
      <c r="KCO1239" s="203">
        <v>210</v>
      </c>
      <c r="KCP1239" s="75">
        <f t="shared" si="453"/>
        <v>448.774</v>
      </c>
      <c r="KCQ1239" s="200" t="s">
        <v>28</v>
      </c>
      <c r="KCR1239" s="255" t="s">
        <v>25</v>
      </c>
      <c r="KCS1239" s="201">
        <v>7</v>
      </c>
      <c r="KCT1239" s="201">
        <v>2</v>
      </c>
      <c r="KCU1239" s="202" t="s">
        <v>236</v>
      </c>
      <c r="KCV1239" s="203">
        <v>0</v>
      </c>
      <c r="KCW1239" s="203">
        <v>210</v>
      </c>
      <c r="KCX1239" s="75">
        <f t="shared" si="453"/>
        <v>448.774</v>
      </c>
      <c r="KCY1239" s="200" t="s">
        <v>28</v>
      </c>
      <c r="KCZ1239" s="255" t="s">
        <v>25</v>
      </c>
      <c r="KDA1239" s="201">
        <v>7</v>
      </c>
      <c r="KDB1239" s="201">
        <v>2</v>
      </c>
      <c r="KDC1239" s="202" t="s">
        <v>236</v>
      </c>
      <c r="KDD1239" s="203">
        <v>0</v>
      </c>
      <c r="KDE1239" s="203">
        <v>210</v>
      </c>
      <c r="KDF1239" s="75">
        <f t="shared" si="453"/>
        <v>448.774</v>
      </c>
      <c r="KDG1239" s="200" t="s">
        <v>28</v>
      </c>
      <c r="KDH1239" s="255" t="s">
        <v>25</v>
      </c>
      <c r="KDI1239" s="201">
        <v>7</v>
      </c>
      <c r="KDJ1239" s="201">
        <v>2</v>
      </c>
      <c r="KDK1239" s="202" t="s">
        <v>236</v>
      </c>
      <c r="KDL1239" s="203">
        <v>0</v>
      </c>
      <c r="KDM1239" s="203">
        <v>210</v>
      </c>
      <c r="KDN1239" s="75">
        <f t="shared" si="453"/>
        <v>448.774</v>
      </c>
      <c r="KDO1239" s="200" t="s">
        <v>28</v>
      </c>
      <c r="KDP1239" s="255" t="s">
        <v>25</v>
      </c>
      <c r="KDQ1239" s="201">
        <v>7</v>
      </c>
      <c r="KDR1239" s="201">
        <v>2</v>
      </c>
      <c r="KDS1239" s="202" t="s">
        <v>236</v>
      </c>
      <c r="KDT1239" s="203">
        <v>0</v>
      </c>
      <c r="KDU1239" s="203">
        <v>210</v>
      </c>
      <c r="KDV1239" s="75">
        <f t="shared" si="453"/>
        <v>448.774</v>
      </c>
      <c r="KDW1239" s="200" t="s">
        <v>28</v>
      </c>
      <c r="KDX1239" s="255" t="s">
        <v>25</v>
      </c>
      <c r="KDY1239" s="201">
        <v>7</v>
      </c>
      <c r="KDZ1239" s="201">
        <v>2</v>
      </c>
      <c r="KEA1239" s="202" t="s">
        <v>236</v>
      </c>
      <c r="KEB1239" s="203">
        <v>0</v>
      </c>
      <c r="KEC1239" s="203">
        <v>210</v>
      </c>
      <c r="KED1239" s="75">
        <f t="shared" si="453"/>
        <v>448.774</v>
      </c>
      <c r="KEE1239" s="200" t="s">
        <v>28</v>
      </c>
      <c r="KEF1239" s="255" t="s">
        <v>25</v>
      </c>
      <c r="KEG1239" s="201">
        <v>7</v>
      </c>
      <c r="KEH1239" s="201">
        <v>2</v>
      </c>
      <c r="KEI1239" s="202" t="s">
        <v>236</v>
      </c>
      <c r="KEJ1239" s="203">
        <v>0</v>
      </c>
      <c r="KEK1239" s="203">
        <v>210</v>
      </c>
      <c r="KEL1239" s="75">
        <f t="shared" ref="KEL1239:KGP1239" si="454">KEL1240+KEL1241</f>
        <v>448.774</v>
      </c>
      <c r="KEM1239" s="200" t="s">
        <v>28</v>
      </c>
      <c r="KEN1239" s="255" t="s">
        <v>25</v>
      </c>
      <c r="KEO1239" s="201">
        <v>7</v>
      </c>
      <c r="KEP1239" s="201">
        <v>2</v>
      </c>
      <c r="KEQ1239" s="202" t="s">
        <v>236</v>
      </c>
      <c r="KER1239" s="203">
        <v>0</v>
      </c>
      <c r="KES1239" s="203">
        <v>210</v>
      </c>
      <c r="KET1239" s="75">
        <f t="shared" si="454"/>
        <v>448.774</v>
      </c>
      <c r="KEU1239" s="200" t="s">
        <v>28</v>
      </c>
      <c r="KEV1239" s="255" t="s">
        <v>25</v>
      </c>
      <c r="KEW1239" s="201">
        <v>7</v>
      </c>
      <c r="KEX1239" s="201">
        <v>2</v>
      </c>
      <c r="KEY1239" s="202" t="s">
        <v>236</v>
      </c>
      <c r="KEZ1239" s="203">
        <v>0</v>
      </c>
      <c r="KFA1239" s="203">
        <v>210</v>
      </c>
      <c r="KFB1239" s="75">
        <f t="shared" si="454"/>
        <v>448.774</v>
      </c>
      <c r="KFC1239" s="200" t="s">
        <v>28</v>
      </c>
      <c r="KFD1239" s="255" t="s">
        <v>25</v>
      </c>
      <c r="KFE1239" s="201">
        <v>7</v>
      </c>
      <c r="KFF1239" s="201">
        <v>2</v>
      </c>
      <c r="KFG1239" s="202" t="s">
        <v>236</v>
      </c>
      <c r="KFH1239" s="203">
        <v>0</v>
      </c>
      <c r="KFI1239" s="203">
        <v>210</v>
      </c>
      <c r="KFJ1239" s="75">
        <f t="shared" si="454"/>
        <v>448.774</v>
      </c>
      <c r="KFK1239" s="200" t="s">
        <v>28</v>
      </c>
      <c r="KFL1239" s="255" t="s">
        <v>25</v>
      </c>
      <c r="KFM1239" s="201">
        <v>7</v>
      </c>
      <c r="KFN1239" s="201">
        <v>2</v>
      </c>
      <c r="KFO1239" s="202" t="s">
        <v>236</v>
      </c>
      <c r="KFP1239" s="203">
        <v>0</v>
      </c>
      <c r="KFQ1239" s="203">
        <v>210</v>
      </c>
      <c r="KFR1239" s="75">
        <f t="shared" si="454"/>
        <v>448.774</v>
      </c>
      <c r="KFS1239" s="200" t="s">
        <v>28</v>
      </c>
      <c r="KFT1239" s="255" t="s">
        <v>25</v>
      </c>
      <c r="KFU1239" s="201">
        <v>7</v>
      </c>
      <c r="KFV1239" s="201">
        <v>2</v>
      </c>
      <c r="KFW1239" s="202" t="s">
        <v>236</v>
      </c>
      <c r="KFX1239" s="203">
        <v>0</v>
      </c>
      <c r="KFY1239" s="203">
        <v>210</v>
      </c>
      <c r="KFZ1239" s="75">
        <f t="shared" si="454"/>
        <v>448.774</v>
      </c>
      <c r="KGA1239" s="200" t="s">
        <v>28</v>
      </c>
      <c r="KGB1239" s="255" t="s">
        <v>25</v>
      </c>
      <c r="KGC1239" s="201">
        <v>7</v>
      </c>
      <c r="KGD1239" s="201">
        <v>2</v>
      </c>
      <c r="KGE1239" s="202" t="s">
        <v>236</v>
      </c>
      <c r="KGF1239" s="203">
        <v>0</v>
      </c>
      <c r="KGG1239" s="203">
        <v>210</v>
      </c>
      <c r="KGH1239" s="75">
        <f t="shared" si="454"/>
        <v>448.774</v>
      </c>
      <c r="KGI1239" s="200" t="s">
        <v>28</v>
      </c>
      <c r="KGJ1239" s="255" t="s">
        <v>25</v>
      </c>
      <c r="KGK1239" s="201">
        <v>7</v>
      </c>
      <c r="KGL1239" s="201">
        <v>2</v>
      </c>
      <c r="KGM1239" s="202" t="s">
        <v>236</v>
      </c>
      <c r="KGN1239" s="203">
        <v>0</v>
      </c>
      <c r="KGO1239" s="203">
        <v>210</v>
      </c>
      <c r="KGP1239" s="75">
        <f t="shared" si="454"/>
        <v>448.774</v>
      </c>
      <c r="KGQ1239" s="200" t="s">
        <v>28</v>
      </c>
      <c r="KGR1239" s="255" t="s">
        <v>25</v>
      </c>
      <c r="KGS1239" s="201">
        <v>7</v>
      </c>
      <c r="KGT1239" s="201">
        <v>2</v>
      </c>
      <c r="KGU1239" s="202" t="s">
        <v>236</v>
      </c>
      <c r="KGV1239" s="203">
        <v>0</v>
      </c>
      <c r="KGW1239" s="203">
        <v>210</v>
      </c>
      <c r="KGX1239" s="75">
        <f t="shared" ref="KGX1239:KJB1239" si="455">KGX1240+KGX1241</f>
        <v>448.774</v>
      </c>
      <c r="KGY1239" s="200" t="s">
        <v>28</v>
      </c>
      <c r="KGZ1239" s="255" t="s">
        <v>25</v>
      </c>
      <c r="KHA1239" s="201">
        <v>7</v>
      </c>
      <c r="KHB1239" s="201">
        <v>2</v>
      </c>
      <c r="KHC1239" s="202" t="s">
        <v>236</v>
      </c>
      <c r="KHD1239" s="203">
        <v>0</v>
      </c>
      <c r="KHE1239" s="203">
        <v>210</v>
      </c>
      <c r="KHF1239" s="75">
        <f t="shared" si="455"/>
        <v>448.774</v>
      </c>
      <c r="KHG1239" s="200" t="s">
        <v>28</v>
      </c>
      <c r="KHH1239" s="255" t="s">
        <v>25</v>
      </c>
      <c r="KHI1239" s="201">
        <v>7</v>
      </c>
      <c r="KHJ1239" s="201">
        <v>2</v>
      </c>
      <c r="KHK1239" s="202" t="s">
        <v>236</v>
      </c>
      <c r="KHL1239" s="203">
        <v>0</v>
      </c>
      <c r="KHM1239" s="203">
        <v>210</v>
      </c>
      <c r="KHN1239" s="75">
        <f t="shared" si="455"/>
        <v>448.774</v>
      </c>
      <c r="KHO1239" s="200" t="s">
        <v>28</v>
      </c>
      <c r="KHP1239" s="255" t="s">
        <v>25</v>
      </c>
      <c r="KHQ1239" s="201">
        <v>7</v>
      </c>
      <c r="KHR1239" s="201">
        <v>2</v>
      </c>
      <c r="KHS1239" s="202" t="s">
        <v>236</v>
      </c>
      <c r="KHT1239" s="203">
        <v>0</v>
      </c>
      <c r="KHU1239" s="203">
        <v>210</v>
      </c>
      <c r="KHV1239" s="75">
        <f t="shared" si="455"/>
        <v>448.774</v>
      </c>
      <c r="KHW1239" s="200" t="s">
        <v>28</v>
      </c>
      <c r="KHX1239" s="255" t="s">
        <v>25</v>
      </c>
      <c r="KHY1239" s="201">
        <v>7</v>
      </c>
      <c r="KHZ1239" s="201">
        <v>2</v>
      </c>
      <c r="KIA1239" s="202" t="s">
        <v>236</v>
      </c>
      <c r="KIB1239" s="203">
        <v>0</v>
      </c>
      <c r="KIC1239" s="203">
        <v>210</v>
      </c>
      <c r="KID1239" s="75">
        <f t="shared" si="455"/>
        <v>448.774</v>
      </c>
      <c r="KIE1239" s="200" t="s">
        <v>28</v>
      </c>
      <c r="KIF1239" s="255" t="s">
        <v>25</v>
      </c>
      <c r="KIG1239" s="201">
        <v>7</v>
      </c>
      <c r="KIH1239" s="201">
        <v>2</v>
      </c>
      <c r="KII1239" s="202" t="s">
        <v>236</v>
      </c>
      <c r="KIJ1239" s="203">
        <v>0</v>
      </c>
      <c r="KIK1239" s="203">
        <v>210</v>
      </c>
      <c r="KIL1239" s="75">
        <f t="shared" si="455"/>
        <v>448.774</v>
      </c>
      <c r="KIM1239" s="200" t="s">
        <v>28</v>
      </c>
      <c r="KIN1239" s="255" t="s">
        <v>25</v>
      </c>
      <c r="KIO1239" s="201">
        <v>7</v>
      </c>
      <c r="KIP1239" s="201">
        <v>2</v>
      </c>
      <c r="KIQ1239" s="202" t="s">
        <v>236</v>
      </c>
      <c r="KIR1239" s="203">
        <v>0</v>
      </c>
      <c r="KIS1239" s="203">
        <v>210</v>
      </c>
      <c r="KIT1239" s="75">
        <f t="shared" si="455"/>
        <v>448.774</v>
      </c>
      <c r="KIU1239" s="200" t="s">
        <v>28</v>
      </c>
      <c r="KIV1239" s="255" t="s">
        <v>25</v>
      </c>
      <c r="KIW1239" s="201">
        <v>7</v>
      </c>
      <c r="KIX1239" s="201">
        <v>2</v>
      </c>
      <c r="KIY1239" s="202" t="s">
        <v>236</v>
      </c>
      <c r="KIZ1239" s="203">
        <v>0</v>
      </c>
      <c r="KJA1239" s="203">
        <v>210</v>
      </c>
      <c r="KJB1239" s="75">
        <f t="shared" si="455"/>
        <v>448.774</v>
      </c>
      <c r="KJC1239" s="200" t="s">
        <v>28</v>
      </c>
      <c r="KJD1239" s="255" t="s">
        <v>25</v>
      </c>
      <c r="KJE1239" s="201">
        <v>7</v>
      </c>
      <c r="KJF1239" s="201">
        <v>2</v>
      </c>
      <c r="KJG1239" s="202" t="s">
        <v>236</v>
      </c>
      <c r="KJH1239" s="203">
        <v>0</v>
      </c>
      <c r="KJI1239" s="203">
        <v>210</v>
      </c>
      <c r="KJJ1239" s="75">
        <f t="shared" ref="KJJ1239:KLN1239" si="456">KJJ1240+KJJ1241</f>
        <v>448.774</v>
      </c>
      <c r="KJK1239" s="200" t="s">
        <v>28</v>
      </c>
      <c r="KJL1239" s="255" t="s">
        <v>25</v>
      </c>
      <c r="KJM1239" s="201">
        <v>7</v>
      </c>
      <c r="KJN1239" s="201">
        <v>2</v>
      </c>
      <c r="KJO1239" s="202" t="s">
        <v>236</v>
      </c>
      <c r="KJP1239" s="203">
        <v>0</v>
      </c>
      <c r="KJQ1239" s="203">
        <v>210</v>
      </c>
      <c r="KJR1239" s="75">
        <f t="shared" si="456"/>
        <v>448.774</v>
      </c>
      <c r="KJS1239" s="200" t="s">
        <v>28</v>
      </c>
      <c r="KJT1239" s="255" t="s">
        <v>25</v>
      </c>
      <c r="KJU1239" s="201">
        <v>7</v>
      </c>
      <c r="KJV1239" s="201">
        <v>2</v>
      </c>
      <c r="KJW1239" s="202" t="s">
        <v>236</v>
      </c>
      <c r="KJX1239" s="203">
        <v>0</v>
      </c>
      <c r="KJY1239" s="203">
        <v>210</v>
      </c>
      <c r="KJZ1239" s="75">
        <f t="shared" si="456"/>
        <v>448.774</v>
      </c>
      <c r="KKA1239" s="200" t="s">
        <v>28</v>
      </c>
      <c r="KKB1239" s="255" t="s">
        <v>25</v>
      </c>
      <c r="KKC1239" s="201">
        <v>7</v>
      </c>
      <c r="KKD1239" s="201">
        <v>2</v>
      </c>
      <c r="KKE1239" s="202" t="s">
        <v>236</v>
      </c>
      <c r="KKF1239" s="203">
        <v>0</v>
      </c>
      <c r="KKG1239" s="203">
        <v>210</v>
      </c>
      <c r="KKH1239" s="75">
        <f t="shared" si="456"/>
        <v>448.774</v>
      </c>
      <c r="KKI1239" s="200" t="s">
        <v>28</v>
      </c>
      <c r="KKJ1239" s="255" t="s">
        <v>25</v>
      </c>
      <c r="KKK1239" s="201">
        <v>7</v>
      </c>
      <c r="KKL1239" s="201">
        <v>2</v>
      </c>
      <c r="KKM1239" s="202" t="s">
        <v>236</v>
      </c>
      <c r="KKN1239" s="203">
        <v>0</v>
      </c>
      <c r="KKO1239" s="203">
        <v>210</v>
      </c>
      <c r="KKP1239" s="75">
        <f t="shared" si="456"/>
        <v>448.774</v>
      </c>
      <c r="KKQ1239" s="200" t="s">
        <v>28</v>
      </c>
      <c r="KKR1239" s="255" t="s">
        <v>25</v>
      </c>
      <c r="KKS1239" s="201">
        <v>7</v>
      </c>
      <c r="KKT1239" s="201">
        <v>2</v>
      </c>
      <c r="KKU1239" s="202" t="s">
        <v>236</v>
      </c>
      <c r="KKV1239" s="203">
        <v>0</v>
      </c>
      <c r="KKW1239" s="203">
        <v>210</v>
      </c>
      <c r="KKX1239" s="75">
        <f t="shared" si="456"/>
        <v>448.774</v>
      </c>
      <c r="KKY1239" s="200" t="s">
        <v>28</v>
      </c>
      <c r="KKZ1239" s="255" t="s">
        <v>25</v>
      </c>
      <c r="KLA1239" s="201">
        <v>7</v>
      </c>
      <c r="KLB1239" s="201">
        <v>2</v>
      </c>
      <c r="KLC1239" s="202" t="s">
        <v>236</v>
      </c>
      <c r="KLD1239" s="203">
        <v>0</v>
      </c>
      <c r="KLE1239" s="203">
        <v>210</v>
      </c>
      <c r="KLF1239" s="75">
        <f t="shared" si="456"/>
        <v>448.774</v>
      </c>
      <c r="KLG1239" s="200" t="s">
        <v>28</v>
      </c>
      <c r="KLH1239" s="255" t="s">
        <v>25</v>
      </c>
      <c r="KLI1239" s="201">
        <v>7</v>
      </c>
      <c r="KLJ1239" s="201">
        <v>2</v>
      </c>
      <c r="KLK1239" s="202" t="s">
        <v>236</v>
      </c>
      <c r="KLL1239" s="203">
        <v>0</v>
      </c>
      <c r="KLM1239" s="203">
        <v>210</v>
      </c>
      <c r="KLN1239" s="75">
        <f t="shared" si="456"/>
        <v>448.774</v>
      </c>
      <c r="KLO1239" s="200" t="s">
        <v>28</v>
      </c>
      <c r="KLP1239" s="255" t="s">
        <v>25</v>
      </c>
      <c r="KLQ1239" s="201">
        <v>7</v>
      </c>
      <c r="KLR1239" s="201">
        <v>2</v>
      </c>
      <c r="KLS1239" s="202" t="s">
        <v>236</v>
      </c>
      <c r="KLT1239" s="203">
        <v>0</v>
      </c>
      <c r="KLU1239" s="203">
        <v>210</v>
      </c>
      <c r="KLV1239" s="75">
        <f t="shared" ref="KLV1239:KNZ1239" si="457">KLV1240+KLV1241</f>
        <v>448.774</v>
      </c>
      <c r="KLW1239" s="200" t="s">
        <v>28</v>
      </c>
      <c r="KLX1239" s="255" t="s">
        <v>25</v>
      </c>
      <c r="KLY1239" s="201">
        <v>7</v>
      </c>
      <c r="KLZ1239" s="201">
        <v>2</v>
      </c>
      <c r="KMA1239" s="202" t="s">
        <v>236</v>
      </c>
      <c r="KMB1239" s="203">
        <v>0</v>
      </c>
      <c r="KMC1239" s="203">
        <v>210</v>
      </c>
      <c r="KMD1239" s="75">
        <f t="shared" si="457"/>
        <v>448.774</v>
      </c>
      <c r="KME1239" s="200" t="s">
        <v>28</v>
      </c>
      <c r="KMF1239" s="255" t="s">
        <v>25</v>
      </c>
      <c r="KMG1239" s="201">
        <v>7</v>
      </c>
      <c r="KMH1239" s="201">
        <v>2</v>
      </c>
      <c r="KMI1239" s="202" t="s">
        <v>236</v>
      </c>
      <c r="KMJ1239" s="203">
        <v>0</v>
      </c>
      <c r="KMK1239" s="203">
        <v>210</v>
      </c>
      <c r="KML1239" s="75">
        <f t="shared" si="457"/>
        <v>448.774</v>
      </c>
      <c r="KMM1239" s="200" t="s">
        <v>28</v>
      </c>
      <c r="KMN1239" s="255" t="s">
        <v>25</v>
      </c>
      <c r="KMO1239" s="201">
        <v>7</v>
      </c>
      <c r="KMP1239" s="201">
        <v>2</v>
      </c>
      <c r="KMQ1239" s="202" t="s">
        <v>236</v>
      </c>
      <c r="KMR1239" s="203">
        <v>0</v>
      </c>
      <c r="KMS1239" s="203">
        <v>210</v>
      </c>
      <c r="KMT1239" s="75">
        <f t="shared" si="457"/>
        <v>448.774</v>
      </c>
      <c r="KMU1239" s="200" t="s">
        <v>28</v>
      </c>
      <c r="KMV1239" s="255" t="s">
        <v>25</v>
      </c>
      <c r="KMW1239" s="201">
        <v>7</v>
      </c>
      <c r="KMX1239" s="201">
        <v>2</v>
      </c>
      <c r="KMY1239" s="202" t="s">
        <v>236</v>
      </c>
      <c r="KMZ1239" s="203">
        <v>0</v>
      </c>
      <c r="KNA1239" s="203">
        <v>210</v>
      </c>
      <c r="KNB1239" s="75">
        <f t="shared" si="457"/>
        <v>448.774</v>
      </c>
      <c r="KNC1239" s="200" t="s">
        <v>28</v>
      </c>
      <c r="KND1239" s="255" t="s">
        <v>25</v>
      </c>
      <c r="KNE1239" s="201">
        <v>7</v>
      </c>
      <c r="KNF1239" s="201">
        <v>2</v>
      </c>
      <c r="KNG1239" s="202" t="s">
        <v>236</v>
      </c>
      <c r="KNH1239" s="203">
        <v>0</v>
      </c>
      <c r="KNI1239" s="203">
        <v>210</v>
      </c>
      <c r="KNJ1239" s="75">
        <f t="shared" si="457"/>
        <v>448.774</v>
      </c>
      <c r="KNK1239" s="200" t="s">
        <v>28</v>
      </c>
      <c r="KNL1239" s="255" t="s">
        <v>25</v>
      </c>
      <c r="KNM1239" s="201">
        <v>7</v>
      </c>
      <c r="KNN1239" s="201">
        <v>2</v>
      </c>
      <c r="KNO1239" s="202" t="s">
        <v>236</v>
      </c>
      <c r="KNP1239" s="203">
        <v>0</v>
      </c>
      <c r="KNQ1239" s="203">
        <v>210</v>
      </c>
      <c r="KNR1239" s="75">
        <f t="shared" si="457"/>
        <v>448.774</v>
      </c>
      <c r="KNS1239" s="200" t="s">
        <v>28</v>
      </c>
      <c r="KNT1239" s="255" t="s">
        <v>25</v>
      </c>
      <c r="KNU1239" s="201">
        <v>7</v>
      </c>
      <c r="KNV1239" s="201">
        <v>2</v>
      </c>
      <c r="KNW1239" s="202" t="s">
        <v>236</v>
      </c>
      <c r="KNX1239" s="203">
        <v>0</v>
      </c>
      <c r="KNY1239" s="203">
        <v>210</v>
      </c>
      <c r="KNZ1239" s="75">
        <f t="shared" si="457"/>
        <v>448.774</v>
      </c>
      <c r="KOA1239" s="200" t="s">
        <v>28</v>
      </c>
      <c r="KOB1239" s="255" t="s">
        <v>25</v>
      </c>
      <c r="KOC1239" s="201">
        <v>7</v>
      </c>
      <c r="KOD1239" s="201">
        <v>2</v>
      </c>
      <c r="KOE1239" s="202" t="s">
        <v>236</v>
      </c>
      <c r="KOF1239" s="203">
        <v>0</v>
      </c>
      <c r="KOG1239" s="203">
        <v>210</v>
      </c>
      <c r="KOH1239" s="75">
        <f t="shared" ref="KOH1239:KQL1239" si="458">KOH1240+KOH1241</f>
        <v>448.774</v>
      </c>
      <c r="KOI1239" s="200" t="s">
        <v>28</v>
      </c>
      <c r="KOJ1239" s="255" t="s">
        <v>25</v>
      </c>
      <c r="KOK1239" s="201">
        <v>7</v>
      </c>
      <c r="KOL1239" s="201">
        <v>2</v>
      </c>
      <c r="KOM1239" s="202" t="s">
        <v>236</v>
      </c>
      <c r="KON1239" s="203">
        <v>0</v>
      </c>
      <c r="KOO1239" s="203">
        <v>210</v>
      </c>
      <c r="KOP1239" s="75">
        <f t="shared" si="458"/>
        <v>448.774</v>
      </c>
      <c r="KOQ1239" s="200" t="s">
        <v>28</v>
      </c>
      <c r="KOR1239" s="255" t="s">
        <v>25</v>
      </c>
      <c r="KOS1239" s="201">
        <v>7</v>
      </c>
      <c r="KOT1239" s="201">
        <v>2</v>
      </c>
      <c r="KOU1239" s="202" t="s">
        <v>236</v>
      </c>
      <c r="KOV1239" s="203">
        <v>0</v>
      </c>
      <c r="KOW1239" s="203">
        <v>210</v>
      </c>
      <c r="KOX1239" s="75">
        <f t="shared" si="458"/>
        <v>448.774</v>
      </c>
      <c r="KOY1239" s="200" t="s">
        <v>28</v>
      </c>
      <c r="KOZ1239" s="255" t="s">
        <v>25</v>
      </c>
      <c r="KPA1239" s="201">
        <v>7</v>
      </c>
      <c r="KPB1239" s="201">
        <v>2</v>
      </c>
      <c r="KPC1239" s="202" t="s">
        <v>236</v>
      </c>
      <c r="KPD1239" s="203">
        <v>0</v>
      </c>
      <c r="KPE1239" s="203">
        <v>210</v>
      </c>
      <c r="KPF1239" s="75">
        <f t="shared" si="458"/>
        <v>448.774</v>
      </c>
      <c r="KPG1239" s="200" t="s">
        <v>28</v>
      </c>
      <c r="KPH1239" s="255" t="s">
        <v>25</v>
      </c>
      <c r="KPI1239" s="201">
        <v>7</v>
      </c>
      <c r="KPJ1239" s="201">
        <v>2</v>
      </c>
      <c r="KPK1239" s="202" t="s">
        <v>236</v>
      </c>
      <c r="KPL1239" s="203">
        <v>0</v>
      </c>
      <c r="KPM1239" s="203">
        <v>210</v>
      </c>
      <c r="KPN1239" s="75">
        <f t="shared" si="458"/>
        <v>448.774</v>
      </c>
      <c r="KPO1239" s="200" t="s">
        <v>28</v>
      </c>
      <c r="KPP1239" s="255" t="s">
        <v>25</v>
      </c>
      <c r="KPQ1239" s="201">
        <v>7</v>
      </c>
      <c r="KPR1239" s="201">
        <v>2</v>
      </c>
      <c r="KPS1239" s="202" t="s">
        <v>236</v>
      </c>
      <c r="KPT1239" s="203">
        <v>0</v>
      </c>
      <c r="KPU1239" s="203">
        <v>210</v>
      </c>
      <c r="KPV1239" s="75">
        <f t="shared" si="458"/>
        <v>448.774</v>
      </c>
      <c r="KPW1239" s="200" t="s">
        <v>28</v>
      </c>
      <c r="KPX1239" s="255" t="s">
        <v>25</v>
      </c>
      <c r="KPY1239" s="201">
        <v>7</v>
      </c>
      <c r="KPZ1239" s="201">
        <v>2</v>
      </c>
      <c r="KQA1239" s="202" t="s">
        <v>236</v>
      </c>
      <c r="KQB1239" s="203">
        <v>0</v>
      </c>
      <c r="KQC1239" s="203">
        <v>210</v>
      </c>
      <c r="KQD1239" s="75">
        <f t="shared" si="458"/>
        <v>448.774</v>
      </c>
      <c r="KQE1239" s="200" t="s">
        <v>28</v>
      </c>
      <c r="KQF1239" s="255" t="s">
        <v>25</v>
      </c>
      <c r="KQG1239" s="201">
        <v>7</v>
      </c>
      <c r="KQH1239" s="201">
        <v>2</v>
      </c>
      <c r="KQI1239" s="202" t="s">
        <v>236</v>
      </c>
      <c r="KQJ1239" s="203">
        <v>0</v>
      </c>
      <c r="KQK1239" s="203">
        <v>210</v>
      </c>
      <c r="KQL1239" s="75">
        <f t="shared" si="458"/>
        <v>448.774</v>
      </c>
      <c r="KQM1239" s="200" t="s">
        <v>28</v>
      </c>
      <c r="KQN1239" s="255" t="s">
        <v>25</v>
      </c>
      <c r="KQO1239" s="201">
        <v>7</v>
      </c>
      <c r="KQP1239" s="201">
        <v>2</v>
      </c>
      <c r="KQQ1239" s="202" t="s">
        <v>236</v>
      </c>
      <c r="KQR1239" s="203">
        <v>0</v>
      </c>
      <c r="KQS1239" s="203">
        <v>210</v>
      </c>
      <c r="KQT1239" s="75">
        <f t="shared" ref="KQT1239:KSX1239" si="459">KQT1240+KQT1241</f>
        <v>448.774</v>
      </c>
      <c r="KQU1239" s="200" t="s">
        <v>28</v>
      </c>
      <c r="KQV1239" s="255" t="s">
        <v>25</v>
      </c>
      <c r="KQW1239" s="201">
        <v>7</v>
      </c>
      <c r="KQX1239" s="201">
        <v>2</v>
      </c>
      <c r="KQY1239" s="202" t="s">
        <v>236</v>
      </c>
      <c r="KQZ1239" s="203">
        <v>0</v>
      </c>
      <c r="KRA1239" s="203">
        <v>210</v>
      </c>
      <c r="KRB1239" s="75">
        <f t="shared" si="459"/>
        <v>448.774</v>
      </c>
      <c r="KRC1239" s="200" t="s">
        <v>28</v>
      </c>
      <c r="KRD1239" s="255" t="s">
        <v>25</v>
      </c>
      <c r="KRE1239" s="201">
        <v>7</v>
      </c>
      <c r="KRF1239" s="201">
        <v>2</v>
      </c>
      <c r="KRG1239" s="202" t="s">
        <v>236</v>
      </c>
      <c r="KRH1239" s="203">
        <v>0</v>
      </c>
      <c r="KRI1239" s="203">
        <v>210</v>
      </c>
      <c r="KRJ1239" s="75">
        <f t="shared" si="459"/>
        <v>448.774</v>
      </c>
      <c r="KRK1239" s="200" t="s">
        <v>28</v>
      </c>
      <c r="KRL1239" s="255" t="s">
        <v>25</v>
      </c>
      <c r="KRM1239" s="201">
        <v>7</v>
      </c>
      <c r="KRN1239" s="201">
        <v>2</v>
      </c>
      <c r="KRO1239" s="202" t="s">
        <v>236</v>
      </c>
      <c r="KRP1239" s="203">
        <v>0</v>
      </c>
      <c r="KRQ1239" s="203">
        <v>210</v>
      </c>
      <c r="KRR1239" s="75">
        <f t="shared" si="459"/>
        <v>448.774</v>
      </c>
      <c r="KRS1239" s="200" t="s">
        <v>28</v>
      </c>
      <c r="KRT1239" s="255" t="s">
        <v>25</v>
      </c>
      <c r="KRU1239" s="201">
        <v>7</v>
      </c>
      <c r="KRV1239" s="201">
        <v>2</v>
      </c>
      <c r="KRW1239" s="202" t="s">
        <v>236</v>
      </c>
      <c r="KRX1239" s="203">
        <v>0</v>
      </c>
      <c r="KRY1239" s="203">
        <v>210</v>
      </c>
      <c r="KRZ1239" s="75">
        <f t="shared" si="459"/>
        <v>448.774</v>
      </c>
      <c r="KSA1239" s="200" t="s">
        <v>28</v>
      </c>
      <c r="KSB1239" s="255" t="s">
        <v>25</v>
      </c>
      <c r="KSC1239" s="201">
        <v>7</v>
      </c>
      <c r="KSD1239" s="201">
        <v>2</v>
      </c>
      <c r="KSE1239" s="202" t="s">
        <v>236</v>
      </c>
      <c r="KSF1239" s="203">
        <v>0</v>
      </c>
      <c r="KSG1239" s="203">
        <v>210</v>
      </c>
      <c r="KSH1239" s="75">
        <f t="shared" si="459"/>
        <v>448.774</v>
      </c>
      <c r="KSI1239" s="200" t="s">
        <v>28</v>
      </c>
      <c r="KSJ1239" s="255" t="s">
        <v>25</v>
      </c>
      <c r="KSK1239" s="201">
        <v>7</v>
      </c>
      <c r="KSL1239" s="201">
        <v>2</v>
      </c>
      <c r="KSM1239" s="202" t="s">
        <v>236</v>
      </c>
      <c r="KSN1239" s="203">
        <v>0</v>
      </c>
      <c r="KSO1239" s="203">
        <v>210</v>
      </c>
      <c r="KSP1239" s="75">
        <f t="shared" si="459"/>
        <v>448.774</v>
      </c>
      <c r="KSQ1239" s="200" t="s">
        <v>28</v>
      </c>
      <c r="KSR1239" s="255" t="s">
        <v>25</v>
      </c>
      <c r="KSS1239" s="201">
        <v>7</v>
      </c>
      <c r="KST1239" s="201">
        <v>2</v>
      </c>
      <c r="KSU1239" s="202" t="s">
        <v>236</v>
      </c>
      <c r="KSV1239" s="203">
        <v>0</v>
      </c>
      <c r="KSW1239" s="203">
        <v>210</v>
      </c>
      <c r="KSX1239" s="75">
        <f t="shared" si="459"/>
        <v>448.774</v>
      </c>
      <c r="KSY1239" s="200" t="s">
        <v>28</v>
      </c>
      <c r="KSZ1239" s="255" t="s">
        <v>25</v>
      </c>
      <c r="KTA1239" s="201">
        <v>7</v>
      </c>
      <c r="KTB1239" s="201">
        <v>2</v>
      </c>
      <c r="KTC1239" s="202" t="s">
        <v>236</v>
      </c>
      <c r="KTD1239" s="203">
        <v>0</v>
      </c>
      <c r="KTE1239" s="203">
        <v>210</v>
      </c>
      <c r="KTF1239" s="75">
        <f t="shared" ref="KTF1239:KVJ1239" si="460">KTF1240+KTF1241</f>
        <v>448.774</v>
      </c>
      <c r="KTG1239" s="200" t="s">
        <v>28</v>
      </c>
      <c r="KTH1239" s="255" t="s">
        <v>25</v>
      </c>
      <c r="KTI1239" s="201">
        <v>7</v>
      </c>
      <c r="KTJ1239" s="201">
        <v>2</v>
      </c>
      <c r="KTK1239" s="202" t="s">
        <v>236</v>
      </c>
      <c r="KTL1239" s="203">
        <v>0</v>
      </c>
      <c r="KTM1239" s="203">
        <v>210</v>
      </c>
      <c r="KTN1239" s="75">
        <f t="shared" si="460"/>
        <v>448.774</v>
      </c>
      <c r="KTO1239" s="200" t="s">
        <v>28</v>
      </c>
      <c r="KTP1239" s="255" t="s">
        <v>25</v>
      </c>
      <c r="KTQ1239" s="201">
        <v>7</v>
      </c>
      <c r="KTR1239" s="201">
        <v>2</v>
      </c>
      <c r="KTS1239" s="202" t="s">
        <v>236</v>
      </c>
      <c r="KTT1239" s="203">
        <v>0</v>
      </c>
      <c r="KTU1239" s="203">
        <v>210</v>
      </c>
      <c r="KTV1239" s="75">
        <f t="shared" si="460"/>
        <v>448.774</v>
      </c>
      <c r="KTW1239" s="200" t="s">
        <v>28</v>
      </c>
      <c r="KTX1239" s="255" t="s">
        <v>25</v>
      </c>
      <c r="KTY1239" s="201">
        <v>7</v>
      </c>
      <c r="KTZ1239" s="201">
        <v>2</v>
      </c>
      <c r="KUA1239" s="202" t="s">
        <v>236</v>
      </c>
      <c r="KUB1239" s="203">
        <v>0</v>
      </c>
      <c r="KUC1239" s="203">
        <v>210</v>
      </c>
      <c r="KUD1239" s="75">
        <f t="shared" si="460"/>
        <v>448.774</v>
      </c>
      <c r="KUE1239" s="200" t="s">
        <v>28</v>
      </c>
      <c r="KUF1239" s="255" t="s">
        <v>25</v>
      </c>
      <c r="KUG1239" s="201">
        <v>7</v>
      </c>
      <c r="KUH1239" s="201">
        <v>2</v>
      </c>
      <c r="KUI1239" s="202" t="s">
        <v>236</v>
      </c>
      <c r="KUJ1239" s="203">
        <v>0</v>
      </c>
      <c r="KUK1239" s="203">
        <v>210</v>
      </c>
      <c r="KUL1239" s="75">
        <f t="shared" si="460"/>
        <v>448.774</v>
      </c>
      <c r="KUM1239" s="200" t="s">
        <v>28</v>
      </c>
      <c r="KUN1239" s="255" t="s">
        <v>25</v>
      </c>
      <c r="KUO1239" s="201">
        <v>7</v>
      </c>
      <c r="KUP1239" s="201">
        <v>2</v>
      </c>
      <c r="KUQ1239" s="202" t="s">
        <v>236</v>
      </c>
      <c r="KUR1239" s="203">
        <v>0</v>
      </c>
      <c r="KUS1239" s="203">
        <v>210</v>
      </c>
      <c r="KUT1239" s="75">
        <f t="shared" si="460"/>
        <v>448.774</v>
      </c>
      <c r="KUU1239" s="200" t="s">
        <v>28</v>
      </c>
      <c r="KUV1239" s="255" t="s">
        <v>25</v>
      </c>
      <c r="KUW1239" s="201">
        <v>7</v>
      </c>
      <c r="KUX1239" s="201">
        <v>2</v>
      </c>
      <c r="KUY1239" s="202" t="s">
        <v>236</v>
      </c>
      <c r="KUZ1239" s="203">
        <v>0</v>
      </c>
      <c r="KVA1239" s="203">
        <v>210</v>
      </c>
      <c r="KVB1239" s="75">
        <f t="shared" si="460"/>
        <v>448.774</v>
      </c>
      <c r="KVC1239" s="200" t="s">
        <v>28</v>
      </c>
      <c r="KVD1239" s="255" t="s">
        <v>25</v>
      </c>
      <c r="KVE1239" s="201">
        <v>7</v>
      </c>
      <c r="KVF1239" s="201">
        <v>2</v>
      </c>
      <c r="KVG1239" s="202" t="s">
        <v>236</v>
      </c>
      <c r="KVH1239" s="203">
        <v>0</v>
      </c>
      <c r="KVI1239" s="203">
        <v>210</v>
      </c>
      <c r="KVJ1239" s="75">
        <f t="shared" si="460"/>
        <v>448.774</v>
      </c>
      <c r="KVK1239" s="200" t="s">
        <v>28</v>
      </c>
      <c r="KVL1239" s="255" t="s">
        <v>25</v>
      </c>
      <c r="KVM1239" s="201">
        <v>7</v>
      </c>
      <c r="KVN1239" s="201">
        <v>2</v>
      </c>
      <c r="KVO1239" s="202" t="s">
        <v>236</v>
      </c>
      <c r="KVP1239" s="203">
        <v>0</v>
      </c>
      <c r="KVQ1239" s="203">
        <v>210</v>
      </c>
      <c r="KVR1239" s="75">
        <f t="shared" ref="KVR1239:KXV1239" si="461">KVR1240+KVR1241</f>
        <v>448.774</v>
      </c>
      <c r="KVS1239" s="200" t="s">
        <v>28</v>
      </c>
      <c r="KVT1239" s="255" t="s">
        <v>25</v>
      </c>
      <c r="KVU1239" s="201">
        <v>7</v>
      </c>
      <c r="KVV1239" s="201">
        <v>2</v>
      </c>
      <c r="KVW1239" s="202" t="s">
        <v>236</v>
      </c>
      <c r="KVX1239" s="203">
        <v>0</v>
      </c>
      <c r="KVY1239" s="203">
        <v>210</v>
      </c>
      <c r="KVZ1239" s="75">
        <f t="shared" si="461"/>
        <v>448.774</v>
      </c>
      <c r="KWA1239" s="200" t="s">
        <v>28</v>
      </c>
      <c r="KWB1239" s="255" t="s">
        <v>25</v>
      </c>
      <c r="KWC1239" s="201">
        <v>7</v>
      </c>
      <c r="KWD1239" s="201">
        <v>2</v>
      </c>
      <c r="KWE1239" s="202" t="s">
        <v>236</v>
      </c>
      <c r="KWF1239" s="203">
        <v>0</v>
      </c>
      <c r="KWG1239" s="203">
        <v>210</v>
      </c>
      <c r="KWH1239" s="75">
        <f t="shared" si="461"/>
        <v>448.774</v>
      </c>
      <c r="KWI1239" s="200" t="s">
        <v>28</v>
      </c>
      <c r="KWJ1239" s="255" t="s">
        <v>25</v>
      </c>
      <c r="KWK1239" s="201">
        <v>7</v>
      </c>
      <c r="KWL1239" s="201">
        <v>2</v>
      </c>
      <c r="KWM1239" s="202" t="s">
        <v>236</v>
      </c>
      <c r="KWN1239" s="203">
        <v>0</v>
      </c>
      <c r="KWO1239" s="203">
        <v>210</v>
      </c>
      <c r="KWP1239" s="75">
        <f t="shared" si="461"/>
        <v>448.774</v>
      </c>
      <c r="KWQ1239" s="200" t="s">
        <v>28</v>
      </c>
      <c r="KWR1239" s="255" t="s">
        <v>25</v>
      </c>
      <c r="KWS1239" s="201">
        <v>7</v>
      </c>
      <c r="KWT1239" s="201">
        <v>2</v>
      </c>
      <c r="KWU1239" s="202" t="s">
        <v>236</v>
      </c>
      <c r="KWV1239" s="203">
        <v>0</v>
      </c>
      <c r="KWW1239" s="203">
        <v>210</v>
      </c>
      <c r="KWX1239" s="75">
        <f t="shared" si="461"/>
        <v>448.774</v>
      </c>
      <c r="KWY1239" s="200" t="s">
        <v>28</v>
      </c>
      <c r="KWZ1239" s="255" t="s">
        <v>25</v>
      </c>
      <c r="KXA1239" s="201">
        <v>7</v>
      </c>
      <c r="KXB1239" s="201">
        <v>2</v>
      </c>
      <c r="KXC1239" s="202" t="s">
        <v>236</v>
      </c>
      <c r="KXD1239" s="203">
        <v>0</v>
      </c>
      <c r="KXE1239" s="203">
        <v>210</v>
      </c>
      <c r="KXF1239" s="75">
        <f t="shared" si="461"/>
        <v>448.774</v>
      </c>
      <c r="KXG1239" s="200" t="s">
        <v>28</v>
      </c>
      <c r="KXH1239" s="255" t="s">
        <v>25</v>
      </c>
      <c r="KXI1239" s="201">
        <v>7</v>
      </c>
      <c r="KXJ1239" s="201">
        <v>2</v>
      </c>
      <c r="KXK1239" s="202" t="s">
        <v>236</v>
      </c>
      <c r="KXL1239" s="203">
        <v>0</v>
      </c>
      <c r="KXM1239" s="203">
        <v>210</v>
      </c>
      <c r="KXN1239" s="75">
        <f t="shared" si="461"/>
        <v>448.774</v>
      </c>
      <c r="KXO1239" s="200" t="s">
        <v>28</v>
      </c>
      <c r="KXP1239" s="255" t="s">
        <v>25</v>
      </c>
      <c r="KXQ1239" s="201">
        <v>7</v>
      </c>
      <c r="KXR1239" s="201">
        <v>2</v>
      </c>
      <c r="KXS1239" s="202" t="s">
        <v>236</v>
      </c>
      <c r="KXT1239" s="203">
        <v>0</v>
      </c>
      <c r="KXU1239" s="203">
        <v>210</v>
      </c>
      <c r="KXV1239" s="75">
        <f t="shared" si="461"/>
        <v>448.774</v>
      </c>
      <c r="KXW1239" s="200" t="s">
        <v>28</v>
      </c>
      <c r="KXX1239" s="255" t="s">
        <v>25</v>
      </c>
      <c r="KXY1239" s="201">
        <v>7</v>
      </c>
      <c r="KXZ1239" s="201">
        <v>2</v>
      </c>
      <c r="KYA1239" s="202" t="s">
        <v>236</v>
      </c>
      <c r="KYB1239" s="203">
        <v>0</v>
      </c>
      <c r="KYC1239" s="203">
        <v>210</v>
      </c>
      <c r="KYD1239" s="75">
        <f t="shared" ref="KYD1239:LAH1239" si="462">KYD1240+KYD1241</f>
        <v>448.774</v>
      </c>
      <c r="KYE1239" s="200" t="s">
        <v>28</v>
      </c>
      <c r="KYF1239" s="255" t="s">
        <v>25</v>
      </c>
      <c r="KYG1239" s="201">
        <v>7</v>
      </c>
      <c r="KYH1239" s="201">
        <v>2</v>
      </c>
      <c r="KYI1239" s="202" t="s">
        <v>236</v>
      </c>
      <c r="KYJ1239" s="203">
        <v>0</v>
      </c>
      <c r="KYK1239" s="203">
        <v>210</v>
      </c>
      <c r="KYL1239" s="75">
        <f t="shared" si="462"/>
        <v>448.774</v>
      </c>
      <c r="KYM1239" s="200" t="s">
        <v>28</v>
      </c>
      <c r="KYN1239" s="255" t="s">
        <v>25</v>
      </c>
      <c r="KYO1239" s="201">
        <v>7</v>
      </c>
      <c r="KYP1239" s="201">
        <v>2</v>
      </c>
      <c r="KYQ1239" s="202" t="s">
        <v>236</v>
      </c>
      <c r="KYR1239" s="203">
        <v>0</v>
      </c>
      <c r="KYS1239" s="203">
        <v>210</v>
      </c>
      <c r="KYT1239" s="75">
        <f t="shared" si="462"/>
        <v>448.774</v>
      </c>
      <c r="KYU1239" s="200" t="s">
        <v>28</v>
      </c>
      <c r="KYV1239" s="255" t="s">
        <v>25</v>
      </c>
      <c r="KYW1239" s="201">
        <v>7</v>
      </c>
      <c r="KYX1239" s="201">
        <v>2</v>
      </c>
      <c r="KYY1239" s="202" t="s">
        <v>236</v>
      </c>
      <c r="KYZ1239" s="203">
        <v>0</v>
      </c>
      <c r="KZA1239" s="203">
        <v>210</v>
      </c>
      <c r="KZB1239" s="75">
        <f t="shared" si="462"/>
        <v>448.774</v>
      </c>
      <c r="KZC1239" s="200" t="s">
        <v>28</v>
      </c>
      <c r="KZD1239" s="255" t="s">
        <v>25</v>
      </c>
      <c r="KZE1239" s="201">
        <v>7</v>
      </c>
      <c r="KZF1239" s="201">
        <v>2</v>
      </c>
      <c r="KZG1239" s="202" t="s">
        <v>236</v>
      </c>
      <c r="KZH1239" s="203">
        <v>0</v>
      </c>
      <c r="KZI1239" s="203">
        <v>210</v>
      </c>
      <c r="KZJ1239" s="75">
        <f t="shared" si="462"/>
        <v>448.774</v>
      </c>
      <c r="KZK1239" s="200" t="s">
        <v>28</v>
      </c>
      <c r="KZL1239" s="255" t="s">
        <v>25</v>
      </c>
      <c r="KZM1239" s="201">
        <v>7</v>
      </c>
      <c r="KZN1239" s="201">
        <v>2</v>
      </c>
      <c r="KZO1239" s="202" t="s">
        <v>236</v>
      </c>
      <c r="KZP1239" s="203">
        <v>0</v>
      </c>
      <c r="KZQ1239" s="203">
        <v>210</v>
      </c>
      <c r="KZR1239" s="75">
        <f t="shared" si="462"/>
        <v>448.774</v>
      </c>
      <c r="KZS1239" s="200" t="s">
        <v>28</v>
      </c>
      <c r="KZT1239" s="255" t="s">
        <v>25</v>
      </c>
      <c r="KZU1239" s="201">
        <v>7</v>
      </c>
      <c r="KZV1239" s="201">
        <v>2</v>
      </c>
      <c r="KZW1239" s="202" t="s">
        <v>236</v>
      </c>
      <c r="KZX1239" s="203">
        <v>0</v>
      </c>
      <c r="KZY1239" s="203">
        <v>210</v>
      </c>
      <c r="KZZ1239" s="75">
        <f t="shared" si="462"/>
        <v>448.774</v>
      </c>
      <c r="LAA1239" s="200" t="s">
        <v>28</v>
      </c>
      <c r="LAB1239" s="255" t="s">
        <v>25</v>
      </c>
      <c r="LAC1239" s="201">
        <v>7</v>
      </c>
      <c r="LAD1239" s="201">
        <v>2</v>
      </c>
      <c r="LAE1239" s="202" t="s">
        <v>236</v>
      </c>
      <c r="LAF1239" s="203">
        <v>0</v>
      </c>
      <c r="LAG1239" s="203">
        <v>210</v>
      </c>
      <c r="LAH1239" s="75">
        <f t="shared" si="462"/>
        <v>448.774</v>
      </c>
      <c r="LAI1239" s="200" t="s">
        <v>28</v>
      </c>
      <c r="LAJ1239" s="255" t="s">
        <v>25</v>
      </c>
      <c r="LAK1239" s="201">
        <v>7</v>
      </c>
      <c r="LAL1239" s="201">
        <v>2</v>
      </c>
      <c r="LAM1239" s="202" t="s">
        <v>236</v>
      </c>
      <c r="LAN1239" s="203">
        <v>0</v>
      </c>
      <c r="LAO1239" s="203">
        <v>210</v>
      </c>
      <c r="LAP1239" s="75">
        <f t="shared" ref="LAP1239:LCT1239" si="463">LAP1240+LAP1241</f>
        <v>448.774</v>
      </c>
      <c r="LAQ1239" s="200" t="s">
        <v>28</v>
      </c>
      <c r="LAR1239" s="255" t="s">
        <v>25</v>
      </c>
      <c r="LAS1239" s="201">
        <v>7</v>
      </c>
      <c r="LAT1239" s="201">
        <v>2</v>
      </c>
      <c r="LAU1239" s="202" t="s">
        <v>236</v>
      </c>
      <c r="LAV1239" s="203">
        <v>0</v>
      </c>
      <c r="LAW1239" s="203">
        <v>210</v>
      </c>
      <c r="LAX1239" s="75">
        <f t="shared" si="463"/>
        <v>448.774</v>
      </c>
      <c r="LAY1239" s="200" t="s">
        <v>28</v>
      </c>
      <c r="LAZ1239" s="255" t="s">
        <v>25</v>
      </c>
      <c r="LBA1239" s="201">
        <v>7</v>
      </c>
      <c r="LBB1239" s="201">
        <v>2</v>
      </c>
      <c r="LBC1239" s="202" t="s">
        <v>236</v>
      </c>
      <c r="LBD1239" s="203">
        <v>0</v>
      </c>
      <c r="LBE1239" s="203">
        <v>210</v>
      </c>
      <c r="LBF1239" s="75">
        <f t="shared" si="463"/>
        <v>448.774</v>
      </c>
      <c r="LBG1239" s="200" t="s">
        <v>28</v>
      </c>
      <c r="LBH1239" s="255" t="s">
        <v>25</v>
      </c>
      <c r="LBI1239" s="201">
        <v>7</v>
      </c>
      <c r="LBJ1239" s="201">
        <v>2</v>
      </c>
      <c r="LBK1239" s="202" t="s">
        <v>236</v>
      </c>
      <c r="LBL1239" s="203">
        <v>0</v>
      </c>
      <c r="LBM1239" s="203">
        <v>210</v>
      </c>
      <c r="LBN1239" s="75">
        <f t="shared" si="463"/>
        <v>448.774</v>
      </c>
      <c r="LBO1239" s="200" t="s">
        <v>28</v>
      </c>
      <c r="LBP1239" s="255" t="s">
        <v>25</v>
      </c>
      <c r="LBQ1239" s="201">
        <v>7</v>
      </c>
      <c r="LBR1239" s="201">
        <v>2</v>
      </c>
      <c r="LBS1239" s="202" t="s">
        <v>236</v>
      </c>
      <c r="LBT1239" s="203">
        <v>0</v>
      </c>
      <c r="LBU1239" s="203">
        <v>210</v>
      </c>
      <c r="LBV1239" s="75">
        <f t="shared" si="463"/>
        <v>448.774</v>
      </c>
      <c r="LBW1239" s="200" t="s">
        <v>28</v>
      </c>
      <c r="LBX1239" s="255" t="s">
        <v>25</v>
      </c>
      <c r="LBY1239" s="201">
        <v>7</v>
      </c>
      <c r="LBZ1239" s="201">
        <v>2</v>
      </c>
      <c r="LCA1239" s="202" t="s">
        <v>236</v>
      </c>
      <c r="LCB1239" s="203">
        <v>0</v>
      </c>
      <c r="LCC1239" s="203">
        <v>210</v>
      </c>
      <c r="LCD1239" s="75">
        <f t="shared" si="463"/>
        <v>448.774</v>
      </c>
      <c r="LCE1239" s="200" t="s">
        <v>28</v>
      </c>
      <c r="LCF1239" s="255" t="s">
        <v>25</v>
      </c>
      <c r="LCG1239" s="201">
        <v>7</v>
      </c>
      <c r="LCH1239" s="201">
        <v>2</v>
      </c>
      <c r="LCI1239" s="202" t="s">
        <v>236</v>
      </c>
      <c r="LCJ1239" s="203">
        <v>0</v>
      </c>
      <c r="LCK1239" s="203">
        <v>210</v>
      </c>
      <c r="LCL1239" s="75">
        <f t="shared" si="463"/>
        <v>448.774</v>
      </c>
      <c r="LCM1239" s="200" t="s">
        <v>28</v>
      </c>
      <c r="LCN1239" s="255" t="s">
        <v>25</v>
      </c>
      <c r="LCO1239" s="201">
        <v>7</v>
      </c>
      <c r="LCP1239" s="201">
        <v>2</v>
      </c>
      <c r="LCQ1239" s="202" t="s">
        <v>236</v>
      </c>
      <c r="LCR1239" s="203">
        <v>0</v>
      </c>
      <c r="LCS1239" s="203">
        <v>210</v>
      </c>
      <c r="LCT1239" s="75">
        <f t="shared" si="463"/>
        <v>448.774</v>
      </c>
      <c r="LCU1239" s="200" t="s">
        <v>28</v>
      </c>
      <c r="LCV1239" s="255" t="s">
        <v>25</v>
      </c>
      <c r="LCW1239" s="201">
        <v>7</v>
      </c>
      <c r="LCX1239" s="201">
        <v>2</v>
      </c>
      <c r="LCY1239" s="202" t="s">
        <v>236</v>
      </c>
      <c r="LCZ1239" s="203">
        <v>0</v>
      </c>
      <c r="LDA1239" s="203">
        <v>210</v>
      </c>
      <c r="LDB1239" s="75">
        <f t="shared" ref="LDB1239:LFF1239" si="464">LDB1240+LDB1241</f>
        <v>448.774</v>
      </c>
      <c r="LDC1239" s="200" t="s">
        <v>28</v>
      </c>
      <c r="LDD1239" s="255" t="s">
        <v>25</v>
      </c>
      <c r="LDE1239" s="201">
        <v>7</v>
      </c>
      <c r="LDF1239" s="201">
        <v>2</v>
      </c>
      <c r="LDG1239" s="202" t="s">
        <v>236</v>
      </c>
      <c r="LDH1239" s="203">
        <v>0</v>
      </c>
      <c r="LDI1239" s="203">
        <v>210</v>
      </c>
      <c r="LDJ1239" s="75">
        <f t="shared" si="464"/>
        <v>448.774</v>
      </c>
      <c r="LDK1239" s="200" t="s">
        <v>28</v>
      </c>
      <c r="LDL1239" s="255" t="s">
        <v>25</v>
      </c>
      <c r="LDM1239" s="201">
        <v>7</v>
      </c>
      <c r="LDN1239" s="201">
        <v>2</v>
      </c>
      <c r="LDO1239" s="202" t="s">
        <v>236</v>
      </c>
      <c r="LDP1239" s="203">
        <v>0</v>
      </c>
      <c r="LDQ1239" s="203">
        <v>210</v>
      </c>
      <c r="LDR1239" s="75">
        <f t="shared" si="464"/>
        <v>448.774</v>
      </c>
      <c r="LDS1239" s="200" t="s">
        <v>28</v>
      </c>
      <c r="LDT1239" s="255" t="s">
        <v>25</v>
      </c>
      <c r="LDU1239" s="201">
        <v>7</v>
      </c>
      <c r="LDV1239" s="201">
        <v>2</v>
      </c>
      <c r="LDW1239" s="202" t="s">
        <v>236</v>
      </c>
      <c r="LDX1239" s="203">
        <v>0</v>
      </c>
      <c r="LDY1239" s="203">
        <v>210</v>
      </c>
      <c r="LDZ1239" s="75">
        <f t="shared" si="464"/>
        <v>448.774</v>
      </c>
      <c r="LEA1239" s="200" t="s">
        <v>28</v>
      </c>
      <c r="LEB1239" s="255" t="s">
        <v>25</v>
      </c>
      <c r="LEC1239" s="201">
        <v>7</v>
      </c>
      <c r="LED1239" s="201">
        <v>2</v>
      </c>
      <c r="LEE1239" s="202" t="s">
        <v>236</v>
      </c>
      <c r="LEF1239" s="203">
        <v>0</v>
      </c>
      <c r="LEG1239" s="203">
        <v>210</v>
      </c>
      <c r="LEH1239" s="75">
        <f t="shared" si="464"/>
        <v>448.774</v>
      </c>
      <c r="LEI1239" s="200" t="s">
        <v>28</v>
      </c>
      <c r="LEJ1239" s="255" t="s">
        <v>25</v>
      </c>
      <c r="LEK1239" s="201">
        <v>7</v>
      </c>
      <c r="LEL1239" s="201">
        <v>2</v>
      </c>
      <c r="LEM1239" s="202" t="s">
        <v>236</v>
      </c>
      <c r="LEN1239" s="203">
        <v>0</v>
      </c>
      <c r="LEO1239" s="203">
        <v>210</v>
      </c>
      <c r="LEP1239" s="75">
        <f t="shared" si="464"/>
        <v>448.774</v>
      </c>
      <c r="LEQ1239" s="200" t="s">
        <v>28</v>
      </c>
      <c r="LER1239" s="255" t="s">
        <v>25</v>
      </c>
      <c r="LES1239" s="201">
        <v>7</v>
      </c>
      <c r="LET1239" s="201">
        <v>2</v>
      </c>
      <c r="LEU1239" s="202" t="s">
        <v>236</v>
      </c>
      <c r="LEV1239" s="203">
        <v>0</v>
      </c>
      <c r="LEW1239" s="203">
        <v>210</v>
      </c>
      <c r="LEX1239" s="75">
        <f t="shared" si="464"/>
        <v>448.774</v>
      </c>
      <c r="LEY1239" s="200" t="s">
        <v>28</v>
      </c>
      <c r="LEZ1239" s="255" t="s">
        <v>25</v>
      </c>
      <c r="LFA1239" s="201">
        <v>7</v>
      </c>
      <c r="LFB1239" s="201">
        <v>2</v>
      </c>
      <c r="LFC1239" s="202" t="s">
        <v>236</v>
      </c>
      <c r="LFD1239" s="203">
        <v>0</v>
      </c>
      <c r="LFE1239" s="203">
        <v>210</v>
      </c>
      <c r="LFF1239" s="75">
        <f t="shared" si="464"/>
        <v>448.774</v>
      </c>
      <c r="LFG1239" s="200" t="s">
        <v>28</v>
      </c>
      <c r="LFH1239" s="255" t="s">
        <v>25</v>
      </c>
      <c r="LFI1239" s="201">
        <v>7</v>
      </c>
      <c r="LFJ1239" s="201">
        <v>2</v>
      </c>
      <c r="LFK1239" s="202" t="s">
        <v>236</v>
      </c>
      <c r="LFL1239" s="203">
        <v>0</v>
      </c>
      <c r="LFM1239" s="203">
        <v>210</v>
      </c>
      <c r="LFN1239" s="75">
        <f t="shared" ref="LFN1239:LHR1239" si="465">LFN1240+LFN1241</f>
        <v>448.774</v>
      </c>
      <c r="LFO1239" s="200" t="s">
        <v>28</v>
      </c>
      <c r="LFP1239" s="255" t="s">
        <v>25</v>
      </c>
      <c r="LFQ1239" s="201">
        <v>7</v>
      </c>
      <c r="LFR1239" s="201">
        <v>2</v>
      </c>
      <c r="LFS1239" s="202" t="s">
        <v>236</v>
      </c>
      <c r="LFT1239" s="203">
        <v>0</v>
      </c>
      <c r="LFU1239" s="203">
        <v>210</v>
      </c>
      <c r="LFV1239" s="75">
        <f t="shared" si="465"/>
        <v>448.774</v>
      </c>
      <c r="LFW1239" s="200" t="s">
        <v>28</v>
      </c>
      <c r="LFX1239" s="255" t="s">
        <v>25</v>
      </c>
      <c r="LFY1239" s="201">
        <v>7</v>
      </c>
      <c r="LFZ1239" s="201">
        <v>2</v>
      </c>
      <c r="LGA1239" s="202" t="s">
        <v>236</v>
      </c>
      <c r="LGB1239" s="203">
        <v>0</v>
      </c>
      <c r="LGC1239" s="203">
        <v>210</v>
      </c>
      <c r="LGD1239" s="75">
        <f t="shared" si="465"/>
        <v>448.774</v>
      </c>
      <c r="LGE1239" s="200" t="s">
        <v>28</v>
      </c>
      <c r="LGF1239" s="255" t="s">
        <v>25</v>
      </c>
      <c r="LGG1239" s="201">
        <v>7</v>
      </c>
      <c r="LGH1239" s="201">
        <v>2</v>
      </c>
      <c r="LGI1239" s="202" t="s">
        <v>236</v>
      </c>
      <c r="LGJ1239" s="203">
        <v>0</v>
      </c>
      <c r="LGK1239" s="203">
        <v>210</v>
      </c>
      <c r="LGL1239" s="75">
        <f t="shared" si="465"/>
        <v>448.774</v>
      </c>
      <c r="LGM1239" s="200" t="s">
        <v>28</v>
      </c>
      <c r="LGN1239" s="255" t="s">
        <v>25</v>
      </c>
      <c r="LGO1239" s="201">
        <v>7</v>
      </c>
      <c r="LGP1239" s="201">
        <v>2</v>
      </c>
      <c r="LGQ1239" s="202" t="s">
        <v>236</v>
      </c>
      <c r="LGR1239" s="203">
        <v>0</v>
      </c>
      <c r="LGS1239" s="203">
        <v>210</v>
      </c>
      <c r="LGT1239" s="75">
        <f t="shared" si="465"/>
        <v>448.774</v>
      </c>
      <c r="LGU1239" s="200" t="s">
        <v>28</v>
      </c>
      <c r="LGV1239" s="255" t="s">
        <v>25</v>
      </c>
      <c r="LGW1239" s="201">
        <v>7</v>
      </c>
      <c r="LGX1239" s="201">
        <v>2</v>
      </c>
      <c r="LGY1239" s="202" t="s">
        <v>236</v>
      </c>
      <c r="LGZ1239" s="203">
        <v>0</v>
      </c>
      <c r="LHA1239" s="203">
        <v>210</v>
      </c>
      <c r="LHB1239" s="75">
        <f t="shared" si="465"/>
        <v>448.774</v>
      </c>
      <c r="LHC1239" s="200" t="s">
        <v>28</v>
      </c>
      <c r="LHD1239" s="255" t="s">
        <v>25</v>
      </c>
      <c r="LHE1239" s="201">
        <v>7</v>
      </c>
      <c r="LHF1239" s="201">
        <v>2</v>
      </c>
      <c r="LHG1239" s="202" t="s">
        <v>236</v>
      </c>
      <c r="LHH1239" s="203">
        <v>0</v>
      </c>
      <c r="LHI1239" s="203">
        <v>210</v>
      </c>
      <c r="LHJ1239" s="75">
        <f t="shared" si="465"/>
        <v>448.774</v>
      </c>
      <c r="LHK1239" s="200" t="s">
        <v>28</v>
      </c>
      <c r="LHL1239" s="255" t="s">
        <v>25</v>
      </c>
      <c r="LHM1239" s="201">
        <v>7</v>
      </c>
      <c r="LHN1239" s="201">
        <v>2</v>
      </c>
      <c r="LHO1239" s="202" t="s">
        <v>236</v>
      </c>
      <c r="LHP1239" s="203">
        <v>0</v>
      </c>
      <c r="LHQ1239" s="203">
        <v>210</v>
      </c>
      <c r="LHR1239" s="75">
        <f t="shared" si="465"/>
        <v>448.774</v>
      </c>
      <c r="LHS1239" s="200" t="s">
        <v>28</v>
      </c>
      <c r="LHT1239" s="255" t="s">
        <v>25</v>
      </c>
      <c r="LHU1239" s="201">
        <v>7</v>
      </c>
      <c r="LHV1239" s="201">
        <v>2</v>
      </c>
      <c r="LHW1239" s="202" t="s">
        <v>236</v>
      </c>
      <c r="LHX1239" s="203">
        <v>0</v>
      </c>
      <c r="LHY1239" s="203">
        <v>210</v>
      </c>
      <c r="LHZ1239" s="75">
        <f t="shared" ref="LHZ1239:LKD1239" si="466">LHZ1240+LHZ1241</f>
        <v>448.774</v>
      </c>
      <c r="LIA1239" s="200" t="s">
        <v>28</v>
      </c>
      <c r="LIB1239" s="255" t="s">
        <v>25</v>
      </c>
      <c r="LIC1239" s="201">
        <v>7</v>
      </c>
      <c r="LID1239" s="201">
        <v>2</v>
      </c>
      <c r="LIE1239" s="202" t="s">
        <v>236</v>
      </c>
      <c r="LIF1239" s="203">
        <v>0</v>
      </c>
      <c r="LIG1239" s="203">
        <v>210</v>
      </c>
      <c r="LIH1239" s="75">
        <f t="shared" si="466"/>
        <v>448.774</v>
      </c>
      <c r="LII1239" s="200" t="s">
        <v>28</v>
      </c>
      <c r="LIJ1239" s="255" t="s">
        <v>25</v>
      </c>
      <c r="LIK1239" s="201">
        <v>7</v>
      </c>
      <c r="LIL1239" s="201">
        <v>2</v>
      </c>
      <c r="LIM1239" s="202" t="s">
        <v>236</v>
      </c>
      <c r="LIN1239" s="203">
        <v>0</v>
      </c>
      <c r="LIO1239" s="203">
        <v>210</v>
      </c>
      <c r="LIP1239" s="75">
        <f t="shared" si="466"/>
        <v>448.774</v>
      </c>
      <c r="LIQ1239" s="200" t="s">
        <v>28</v>
      </c>
      <c r="LIR1239" s="255" t="s">
        <v>25</v>
      </c>
      <c r="LIS1239" s="201">
        <v>7</v>
      </c>
      <c r="LIT1239" s="201">
        <v>2</v>
      </c>
      <c r="LIU1239" s="202" t="s">
        <v>236</v>
      </c>
      <c r="LIV1239" s="203">
        <v>0</v>
      </c>
      <c r="LIW1239" s="203">
        <v>210</v>
      </c>
      <c r="LIX1239" s="75">
        <f t="shared" si="466"/>
        <v>448.774</v>
      </c>
      <c r="LIY1239" s="200" t="s">
        <v>28</v>
      </c>
      <c r="LIZ1239" s="255" t="s">
        <v>25</v>
      </c>
      <c r="LJA1239" s="201">
        <v>7</v>
      </c>
      <c r="LJB1239" s="201">
        <v>2</v>
      </c>
      <c r="LJC1239" s="202" t="s">
        <v>236</v>
      </c>
      <c r="LJD1239" s="203">
        <v>0</v>
      </c>
      <c r="LJE1239" s="203">
        <v>210</v>
      </c>
      <c r="LJF1239" s="75">
        <f t="shared" si="466"/>
        <v>448.774</v>
      </c>
      <c r="LJG1239" s="200" t="s">
        <v>28</v>
      </c>
      <c r="LJH1239" s="255" t="s">
        <v>25</v>
      </c>
      <c r="LJI1239" s="201">
        <v>7</v>
      </c>
      <c r="LJJ1239" s="201">
        <v>2</v>
      </c>
      <c r="LJK1239" s="202" t="s">
        <v>236</v>
      </c>
      <c r="LJL1239" s="203">
        <v>0</v>
      </c>
      <c r="LJM1239" s="203">
        <v>210</v>
      </c>
      <c r="LJN1239" s="75">
        <f t="shared" si="466"/>
        <v>448.774</v>
      </c>
      <c r="LJO1239" s="200" t="s">
        <v>28</v>
      </c>
      <c r="LJP1239" s="255" t="s">
        <v>25</v>
      </c>
      <c r="LJQ1239" s="201">
        <v>7</v>
      </c>
      <c r="LJR1239" s="201">
        <v>2</v>
      </c>
      <c r="LJS1239" s="202" t="s">
        <v>236</v>
      </c>
      <c r="LJT1239" s="203">
        <v>0</v>
      </c>
      <c r="LJU1239" s="203">
        <v>210</v>
      </c>
      <c r="LJV1239" s="75">
        <f t="shared" si="466"/>
        <v>448.774</v>
      </c>
      <c r="LJW1239" s="200" t="s">
        <v>28</v>
      </c>
      <c r="LJX1239" s="255" t="s">
        <v>25</v>
      </c>
      <c r="LJY1239" s="201">
        <v>7</v>
      </c>
      <c r="LJZ1239" s="201">
        <v>2</v>
      </c>
      <c r="LKA1239" s="202" t="s">
        <v>236</v>
      </c>
      <c r="LKB1239" s="203">
        <v>0</v>
      </c>
      <c r="LKC1239" s="203">
        <v>210</v>
      </c>
      <c r="LKD1239" s="75">
        <f t="shared" si="466"/>
        <v>448.774</v>
      </c>
      <c r="LKE1239" s="200" t="s">
        <v>28</v>
      </c>
      <c r="LKF1239" s="255" t="s">
        <v>25</v>
      </c>
      <c r="LKG1239" s="201">
        <v>7</v>
      </c>
      <c r="LKH1239" s="201">
        <v>2</v>
      </c>
      <c r="LKI1239" s="202" t="s">
        <v>236</v>
      </c>
      <c r="LKJ1239" s="203">
        <v>0</v>
      </c>
      <c r="LKK1239" s="203">
        <v>210</v>
      </c>
      <c r="LKL1239" s="75">
        <f t="shared" ref="LKL1239:LMP1239" si="467">LKL1240+LKL1241</f>
        <v>448.774</v>
      </c>
      <c r="LKM1239" s="200" t="s">
        <v>28</v>
      </c>
      <c r="LKN1239" s="255" t="s">
        <v>25</v>
      </c>
      <c r="LKO1239" s="201">
        <v>7</v>
      </c>
      <c r="LKP1239" s="201">
        <v>2</v>
      </c>
      <c r="LKQ1239" s="202" t="s">
        <v>236</v>
      </c>
      <c r="LKR1239" s="203">
        <v>0</v>
      </c>
      <c r="LKS1239" s="203">
        <v>210</v>
      </c>
      <c r="LKT1239" s="75">
        <f t="shared" si="467"/>
        <v>448.774</v>
      </c>
      <c r="LKU1239" s="200" t="s">
        <v>28</v>
      </c>
      <c r="LKV1239" s="255" t="s">
        <v>25</v>
      </c>
      <c r="LKW1239" s="201">
        <v>7</v>
      </c>
      <c r="LKX1239" s="201">
        <v>2</v>
      </c>
      <c r="LKY1239" s="202" t="s">
        <v>236</v>
      </c>
      <c r="LKZ1239" s="203">
        <v>0</v>
      </c>
      <c r="LLA1239" s="203">
        <v>210</v>
      </c>
      <c r="LLB1239" s="75">
        <f t="shared" si="467"/>
        <v>448.774</v>
      </c>
      <c r="LLC1239" s="200" t="s">
        <v>28</v>
      </c>
      <c r="LLD1239" s="255" t="s">
        <v>25</v>
      </c>
      <c r="LLE1239" s="201">
        <v>7</v>
      </c>
      <c r="LLF1239" s="201">
        <v>2</v>
      </c>
      <c r="LLG1239" s="202" t="s">
        <v>236</v>
      </c>
      <c r="LLH1239" s="203">
        <v>0</v>
      </c>
      <c r="LLI1239" s="203">
        <v>210</v>
      </c>
      <c r="LLJ1239" s="75">
        <f t="shared" si="467"/>
        <v>448.774</v>
      </c>
      <c r="LLK1239" s="200" t="s">
        <v>28</v>
      </c>
      <c r="LLL1239" s="255" t="s">
        <v>25</v>
      </c>
      <c r="LLM1239" s="201">
        <v>7</v>
      </c>
      <c r="LLN1239" s="201">
        <v>2</v>
      </c>
      <c r="LLO1239" s="202" t="s">
        <v>236</v>
      </c>
      <c r="LLP1239" s="203">
        <v>0</v>
      </c>
      <c r="LLQ1239" s="203">
        <v>210</v>
      </c>
      <c r="LLR1239" s="75">
        <f t="shared" si="467"/>
        <v>448.774</v>
      </c>
      <c r="LLS1239" s="200" t="s">
        <v>28</v>
      </c>
      <c r="LLT1239" s="255" t="s">
        <v>25</v>
      </c>
      <c r="LLU1239" s="201">
        <v>7</v>
      </c>
      <c r="LLV1239" s="201">
        <v>2</v>
      </c>
      <c r="LLW1239" s="202" t="s">
        <v>236</v>
      </c>
      <c r="LLX1239" s="203">
        <v>0</v>
      </c>
      <c r="LLY1239" s="203">
        <v>210</v>
      </c>
      <c r="LLZ1239" s="75">
        <f t="shared" si="467"/>
        <v>448.774</v>
      </c>
      <c r="LMA1239" s="200" t="s">
        <v>28</v>
      </c>
      <c r="LMB1239" s="255" t="s">
        <v>25</v>
      </c>
      <c r="LMC1239" s="201">
        <v>7</v>
      </c>
      <c r="LMD1239" s="201">
        <v>2</v>
      </c>
      <c r="LME1239" s="202" t="s">
        <v>236</v>
      </c>
      <c r="LMF1239" s="203">
        <v>0</v>
      </c>
      <c r="LMG1239" s="203">
        <v>210</v>
      </c>
      <c r="LMH1239" s="75">
        <f t="shared" si="467"/>
        <v>448.774</v>
      </c>
      <c r="LMI1239" s="200" t="s">
        <v>28</v>
      </c>
      <c r="LMJ1239" s="255" t="s">
        <v>25</v>
      </c>
      <c r="LMK1239" s="201">
        <v>7</v>
      </c>
      <c r="LML1239" s="201">
        <v>2</v>
      </c>
      <c r="LMM1239" s="202" t="s">
        <v>236</v>
      </c>
      <c r="LMN1239" s="203">
        <v>0</v>
      </c>
      <c r="LMO1239" s="203">
        <v>210</v>
      </c>
      <c r="LMP1239" s="75">
        <f t="shared" si="467"/>
        <v>448.774</v>
      </c>
      <c r="LMQ1239" s="200" t="s">
        <v>28</v>
      </c>
      <c r="LMR1239" s="255" t="s">
        <v>25</v>
      </c>
      <c r="LMS1239" s="201">
        <v>7</v>
      </c>
      <c r="LMT1239" s="201">
        <v>2</v>
      </c>
      <c r="LMU1239" s="202" t="s">
        <v>236</v>
      </c>
      <c r="LMV1239" s="203">
        <v>0</v>
      </c>
      <c r="LMW1239" s="203">
        <v>210</v>
      </c>
      <c r="LMX1239" s="75">
        <f t="shared" ref="LMX1239:LPB1239" si="468">LMX1240+LMX1241</f>
        <v>448.774</v>
      </c>
      <c r="LMY1239" s="200" t="s">
        <v>28</v>
      </c>
      <c r="LMZ1239" s="255" t="s">
        <v>25</v>
      </c>
      <c r="LNA1239" s="201">
        <v>7</v>
      </c>
      <c r="LNB1239" s="201">
        <v>2</v>
      </c>
      <c r="LNC1239" s="202" t="s">
        <v>236</v>
      </c>
      <c r="LND1239" s="203">
        <v>0</v>
      </c>
      <c r="LNE1239" s="203">
        <v>210</v>
      </c>
      <c r="LNF1239" s="75">
        <f t="shared" si="468"/>
        <v>448.774</v>
      </c>
      <c r="LNG1239" s="200" t="s">
        <v>28</v>
      </c>
      <c r="LNH1239" s="255" t="s">
        <v>25</v>
      </c>
      <c r="LNI1239" s="201">
        <v>7</v>
      </c>
      <c r="LNJ1239" s="201">
        <v>2</v>
      </c>
      <c r="LNK1239" s="202" t="s">
        <v>236</v>
      </c>
      <c r="LNL1239" s="203">
        <v>0</v>
      </c>
      <c r="LNM1239" s="203">
        <v>210</v>
      </c>
      <c r="LNN1239" s="75">
        <f t="shared" si="468"/>
        <v>448.774</v>
      </c>
      <c r="LNO1239" s="200" t="s">
        <v>28</v>
      </c>
      <c r="LNP1239" s="255" t="s">
        <v>25</v>
      </c>
      <c r="LNQ1239" s="201">
        <v>7</v>
      </c>
      <c r="LNR1239" s="201">
        <v>2</v>
      </c>
      <c r="LNS1239" s="202" t="s">
        <v>236</v>
      </c>
      <c r="LNT1239" s="203">
        <v>0</v>
      </c>
      <c r="LNU1239" s="203">
        <v>210</v>
      </c>
      <c r="LNV1239" s="75">
        <f t="shared" si="468"/>
        <v>448.774</v>
      </c>
      <c r="LNW1239" s="200" t="s">
        <v>28</v>
      </c>
      <c r="LNX1239" s="255" t="s">
        <v>25</v>
      </c>
      <c r="LNY1239" s="201">
        <v>7</v>
      </c>
      <c r="LNZ1239" s="201">
        <v>2</v>
      </c>
      <c r="LOA1239" s="202" t="s">
        <v>236</v>
      </c>
      <c r="LOB1239" s="203">
        <v>0</v>
      </c>
      <c r="LOC1239" s="203">
        <v>210</v>
      </c>
      <c r="LOD1239" s="75">
        <f t="shared" si="468"/>
        <v>448.774</v>
      </c>
      <c r="LOE1239" s="200" t="s">
        <v>28</v>
      </c>
      <c r="LOF1239" s="255" t="s">
        <v>25</v>
      </c>
      <c r="LOG1239" s="201">
        <v>7</v>
      </c>
      <c r="LOH1239" s="201">
        <v>2</v>
      </c>
      <c r="LOI1239" s="202" t="s">
        <v>236</v>
      </c>
      <c r="LOJ1239" s="203">
        <v>0</v>
      </c>
      <c r="LOK1239" s="203">
        <v>210</v>
      </c>
      <c r="LOL1239" s="75">
        <f t="shared" si="468"/>
        <v>448.774</v>
      </c>
      <c r="LOM1239" s="200" t="s">
        <v>28</v>
      </c>
      <c r="LON1239" s="255" t="s">
        <v>25</v>
      </c>
      <c r="LOO1239" s="201">
        <v>7</v>
      </c>
      <c r="LOP1239" s="201">
        <v>2</v>
      </c>
      <c r="LOQ1239" s="202" t="s">
        <v>236</v>
      </c>
      <c r="LOR1239" s="203">
        <v>0</v>
      </c>
      <c r="LOS1239" s="203">
        <v>210</v>
      </c>
      <c r="LOT1239" s="75">
        <f t="shared" si="468"/>
        <v>448.774</v>
      </c>
      <c r="LOU1239" s="200" t="s">
        <v>28</v>
      </c>
      <c r="LOV1239" s="255" t="s">
        <v>25</v>
      </c>
      <c r="LOW1239" s="201">
        <v>7</v>
      </c>
      <c r="LOX1239" s="201">
        <v>2</v>
      </c>
      <c r="LOY1239" s="202" t="s">
        <v>236</v>
      </c>
      <c r="LOZ1239" s="203">
        <v>0</v>
      </c>
      <c r="LPA1239" s="203">
        <v>210</v>
      </c>
      <c r="LPB1239" s="75">
        <f t="shared" si="468"/>
        <v>448.774</v>
      </c>
      <c r="LPC1239" s="200" t="s">
        <v>28</v>
      </c>
      <c r="LPD1239" s="255" t="s">
        <v>25</v>
      </c>
      <c r="LPE1239" s="201">
        <v>7</v>
      </c>
      <c r="LPF1239" s="201">
        <v>2</v>
      </c>
      <c r="LPG1239" s="202" t="s">
        <v>236</v>
      </c>
      <c r="LPH1239" s="203">
        <v>0</v>
      </c>
      <c r="LPI1239" s="203">
        <v>210</v>
      </c>
      <c r="LPJ1239" s="75">
        <f t="shared" ref="LPJ1239:LRN1239" si="469">LPJ1240+LPJ1241</f>
        <v>448.774</v>
      </c>
      <c r="LPK1239" s="200" t="s">
        <v>28</v>
      </c>
      <c r="LPL1239" s="255" t="s">
        <v>25</v>
      </c>
      <c r="LPM1239" s="201">
        <v>7</v>
      </c>
      <c r="LPN1239" s="201">
        <v>2</v>
      </c>
      <c r="LPO1239" s="202" t="s">
        <v>236</v>
      </c>
      <c r="LPP1239" s="203">
        <v>0</v>
      </c>
      <c r="LPQ1239" s="203">
        <v>210</v>
      </c>
      <c r="LPR1239" s="75">
        <f t="shared" si="469"/>
        <v>448.774</v>
      </c>
      <c r="LPS1239" s="200" t="s">
        <v>28</v>
      </c>
      <c r="LPT1239" s="255" t="s">
        <v>25</v>
      </c>
      <c r="LPU1239" s="201">
        <v>7</v>
      </c>
      <c r="LPV1239" s="201">
        <v>2</v>
      </c>
      <c r="LPW1239" s="202" t="s">
        <v>236</v>
      </c>
      <c r="LPX1239" s="203">
        <v>0</v>
      </c>
      <c r="LPY1239" s="203">
        <v>210</v>
      </c>
      <c r="LPZ1239" s="75">
        <f t="shared" si="469"/>
        <v>448.774</v>
      </c>
      <c r="LQA1239" s="200" t="s">
        <v>28</v>
      </c>
      <c r="LQB1239" s="255" t="s">
        <v>25</v>
      </c>
      <c r="LQC1239" s="201">
        <v>7</v>
      </c>
      <c r="LQD1239" s="201">
        <v>2</v>
      </c>
      <c r="LQE1239" s="202" t="s">
        <v>236</v>
      </c>
      <c r="LQF1239" s="203">
        <v>0</v>
      </c>
      <c r="LQG1239" s="203">
        <v>210</v>
      </c>
      <c r="LQH1239" s="75">
        <f t="shared" si="469"/>
        <v>448.774</v>
      </c>
      <c r="LQI1239" s="200" t="s">
        <v>28</v>
      </c>
      <c r="LQJ1239" s="255" t="s">
        <v>25</v>
      </c>
      <c r="LQK1239" s="201">
        <v>7</v>
      </c>
      <c r="LQL1239" s="201">
        <v>2</v>
      </c>
      <c r="LQM1239" s="202" t="s">
        <v>236</v>
      </c>
      <c r="LQN1239" s="203">
        <v>0</v>
      </c>
      <c r="LQO1239" s="203">
        <v>210</v>
      </c>
      <c r="LQP1239" s="75">
        <f t="shared" si="469"/>
        <v>448.774</v>
      </c>
      <c r="LQQ1239" s="200" t="s">
        <v>28</v>
      </c>
      <c r="LQR1239" s="255" t="s">
        <v>25</v>
      </c>
      <c r="LQS1239" s="201">
        <v>7</v>
      </c>
      <c r="LQT1239" s="201">
        <v>2</v>
      </c>
      <c r="LQU1239" s="202" t="s">
        <v>236</v>
      </c>
      <c r="LQV1239" s="203">
        <v>0</v>
      </c>
      <c r="LQW1239" s="203">
        <v>210</v>
      </c>
      <c r="LQX1239" s="75">
        <f t="shared" si="469"/>
        <v>448.774</v>
      </c>
      <c r="LQY1239" s="200" t="s">
        <v>28</v>
      </c>
      <c r="LQZ1239" s="255" t="s">
        <v>25</v>
      </c>
      <c r="LRA1239" s="201">
        <v>7</v>
      </c>
      <c r="LRB1239" s="201">
        <v>2</v>
      </c>
      <c r="LRC1239" s="202" t="s">
        <v>236</v>
      </c>
      <c r="LRD1239" s="203">
        <v>0</v>
      </c>
      <c r="LRE1239" s="203">
        <v>210</v>
      </c>
      <c r="LRF1239" s="75">
        <f t="shared" si="469"/>
        <v>448.774</v>
      </c>
      <c r="LRG1239" s="200" t="s">
        <v>28</v>
      </c>
      <c r="LRH1239" s="255" t="s">
        <v>25</v>
      </c>
      <c r="LRI1239" s="201">
        <v>7</v>
      </c>
      <c r="LRJ1239" s="201">
        <v>2</v>
      </c>
      <c r="LRK1239" s="202" t="s">
        <v>236</v>
      </c>
      <c r="LRL1239" s="203">
        <v>0</v>
      </c>
      <c r="LRM1239" s="203">
        <v>210</v>
      </c>
      <c r="LRN1239" s="75">
        <f t="shared" si="469"/>
        <v>448.774</v>
      </c>
      <c r="LRO1239" s="200" t="s">
        <v>28</v>
      </c>
      <c r="LRP1239" s="255" t="s">
        <v>25</v>
      </c>
      <c r="LRQ1239" s="201">
        <v>7</v>
      </c>
      <c r="LRR1239" s="201">
        <v>2</v>
      </c>
      <c r="LRS1239" s="202" t="s">
        <v>236</v>
      </c>
      <c r="LRT1239" s="203">
        <v>0</v>
      </c>
      <c r="LRU1239" s="203">
        <v>210</v>
      </c>
      <c r="LRV1239" s="75">
        <f t="shared" ref="LRV1239:LTZ1239" si="470">LRV1240+LRV1241</f>
        <v>448.774</v>
      </c>
      <c r="LRW1239" s="200" t="s">
        <v>28</v>
      </c>
      <c r="LRX1239" s="255" t="s">
        <v>25</v>
      </c>
      <c r="LRY1239" s="201">
        <v>7</v>
      </c>
      <c r="LRZ1239" s="201">
        <v>2</v>
      </c>
      <c r="LSA1239" s="202" t="s">
        <v>236</v>
      </c>
      <c r="LSB1239" s="203">
        <v>0</v>
      </c>
      <c r="LSC1239" s="203">
        <v>210</v>
      </c>
      <c r="LSD1239" s="75">
        <f t="shared" si="470"/>
        <v>448.774</v>
      </c>
      <c r="LSE1239" s="200" t="s">
        <v>28</v>
      </c>
      <c r="LSF1239" s="255" t="s">
        <v>25</v>
      </c>
      <c r="LSG1239" s="201">
        <v>7</v>
      </c>
      <c r="LSH1239" s="201">
        <v>2</v>
      </c>
      <c r="LSI1239" s="202" t="s">
        <v>236</v>
      </c>
      <c r="LSJ1239" s="203">
        <v>0</v>
      </c>
      <c r="LSK1239" s="203">
        <v>210</v>
      </c>
      <c r="LSL1239" s="75">
        <f t="shared" si="470"/>
        <v>448.774</v>
      </c>
      <c r="LSM1239" s="200" t="s">
        <v>28</v>
      </c>
      <c r="LSN1239" s="255" t="s">
        <v>25</v>
      </c>
      <c r="LSO1239" s="201">
        <v>7</v>
      </c>
      <c r="LSP1239" s="201">
        <v>2</v>
      </c>
      <c r="LSQ1239" s="202" t="s">
        <v>236</v>
      </c>
      <c r="LSR1239" s="203">
        <v>0</v>
      </c>
      <c r="LSS1239" s="203">
        <v>210</v>
      </c>
      <c r="LST1239" s="75">
        <f t="shared" si="470"/>
        <v>448.774</v>
      </c>
      <c r="LSU1239" s="200" t="s">
        <v>28</v>
      </c>
      <c r="LSV1239" s="255" t="s">
        <v>25</v>
      </c>
      <c r="LSW1239" s="201">
        <v>7</v>
      </c>
      <c r="LSX1239" s="201">
        <v>2</v>
      </c>
      <c r="LSY1239" s="202" t="s">
        <v>236</v>
      </c>
      <c r="LSZ1239" s="203">
        <v>0</v>
      </c>
      <c r="LTA1239" s="203">
        <v>210</v>
      </c>
      <c r="LTB1239" s="75">
        <f t="shared" si="470"/>
        <v>448.774</v>
      </c>
      <c r="LTC1239" s="200" t="s">
        <v>28</v>
      </c>
      <c r="LTD1239" s="255" t="s">
        <v>25</v>
      </c>
      <c r="LTE1239" s="201">
        <v>7</v>
      </c>
      <c r="LTF1239" s="201">
        <v>2</v>
      </c>
      <c r="LTG1239" s="202" t="s">
        <v>236</v>
      </c>
      <c r="LTH1239" s="203">
        <v>0</v>
      </c>
      <c r="LTI1239" s="203">
        <v>210</v>
      </c>
      <c r="LTJ1239" s="75">
        <f t="shared" si="470"/>
        <v>448.774</v>
      </c>
      <c r="LTK1239" s="200" t="s">
        <v>28</v>
      </c>
      <c r="LTL1239" s="255" t="s">
        <v>25</v>
      </c>
      <c r="LTM1239" s="201">
        <v>7</v>
      </c>
      <c r="LTN1239" s="201">
        <v>2</v>
      </c>
      <c r="LTO1239" s="202" t="s">
        <v>236</v>
      </c>
      <c r="LTP1239" s="203">
        <v>0</v>
      </c>
      <c r="LTQ1239" s="203">
        <v>210</v>
      </c>
      <c r="LTR1239" s="75">
        <f t="shared" si="470"/>
        <v>448.774</v>
      </c>
      <c r="LTS1239" s="200" t="s">
        <v>28</v>
      </c>
      <c r="LTT1239" s="255" t="s">
        <v>25</v>
      </c>
      <c r="LTU1239" s="201">
        <v>7</v>
      </c>
      <c r="LTV1239" s="201">
        <v>2</v>
      </c>
      <c r="LTW1239" s="202" t="s">
        <v>236</v>
      </c>
      <c r="LTX1239" s="203">
        <v>0</v>
      </c>
      <c r="LTY1239" s="203">
        <v>210</v>
      </c>
      <c r="LTZ1239" s="75">
        <f t="shared" si="470"/>
        <v>448.774</v>
      </c>
      <c r="LUA1239" s="200" t="s">
        <v>28</v>
      </c>
      <c r="LUB1239" s="255" t="s">
        <v>25</v>
      </c>
      <c r="LUC1239" s="201">
        <v>7</v>
      </c>
      <c r="LUD1239" s="201">
        <v>2</v>
      </c>
      <c r="LUE1239" s="202" t="s">
        <v>236</v>
      </c>
      <c r="LUF1239" s="203">
        <v>0</v>
      </c>
      <c r="LUG1239" s="203">
        <v>210</v>
      </c>
      <c r="LUH1239" s="75">
        <f t="shared" ref="LUH1239:LWL1239" si="471">LUH1240+LUH1241</f>
        <v>448.774</v>
      </c>
      <c r="LUI1239" s="200" t="s">
        <v>28</v>
      </c>
      <c r="LUJ1239" s="255" t="s">
        <v>25</v>
      </c>
      <c r="LUK1239" s="201">
        <v>7</v>
      </c>
      <c r="LUL1239" s="201">
        <v>2</v>
      </c>
      <c r="LUM1239" s="202" t="s">
        <v>236</v>
      </c>
      <c r="LUN1239" s="203">
        <v>0</v>
      </c>
      <c r="LUO1239" s="203">
        <v>210</v>
      </c>
      <c r="LUP1239" s="75">
        <f t="shared" si="471"/>
        <v>448.774</v>
      </c>
      <c r="LUQ1239" s="200" t="s">
        <v>28</v>
      </c>
      <c r="LUR1239" s="255" t="s">
        <v>25</v>
      </c>
      <c r="LUS1239" s="201">
        <v>7</v>
      </c>
      <c r="LUT1239" s="201">
        <v>2</v>
      </c>
      <c r="LUU1239" s="202" t="s">
        <v>236</v>
      </c>
      <c r="LUV1239" s="203">
        <v>0</v>
      </c>
      <c r="LUW1239" s="203">
        <v>210</v>
      </c>
      <c r="LUX1239" s="75">
        <f t="shared" si="471"/>
        <v>448.774</v>
      </c>
      <c r="LUY1239" s="200" t="s">
        <v>28</v>
      </c>
      <c r="LUZ1239" s="255" t="s">
        <v>25</v>
      </c>
      <c r="LVA1239" s="201">
        <v>7</v>
      </c>
      <c r="LVB1239" s="201">
        <v>2</v>
      </c>
      <c r="LVC1239" s="202" t="s">
        <v>236</v>
      </c>
      <c r="LVD1239" s="203">
        <v>0</v>
      </c>
      <c r="LVE1239" s="203">
        <v>210</v>
      </c>
      <c r="LVF1239" s="75">
        <f t="shared" si="471"/>
        <v>448.774</v>
      </c>
      <c r="LVG1239" s="200" t="s">
        <v>28</v>
      </c>
      <c r="LVH1239" s="255" t="s">
        <v>25</v>
      </c>
      <c r="LVI1239" s="201">
        <v>7</v>
      </c>
      <c r="LVJ1239" s="201">
        <v>2</v>
      </c>
      <c r="LVK1239" s="202" t="s">
        <v>236</v>
      </c>
      <c r="LVL1239" s="203">
        <v>0</v>
      </c>
      <c r="LVM1239" s="203">
        <v>210</v>
      </c>
      <c r="LVN1239" s="75">
        <f t="shared" si="471"/>
        <v>448.774</v>
      </c>
      <c r="LVO1239" s="200" t="s">
        <v>28</v>
      </c>
      <c r="LVP1239" s="255" t="s">
        <v>25</v>
      </c>
      <c r="LVQ1239" s="201">
        <v>7</v>
      </c>
      <c r="LVR1239" s="201">
        <v>2</v>
      </c>
      <c r="LVS1239" s="202" t="s">
        <v>236</v>
      </c>
      <c r="LVT1239" s="203">
        <v>0</v>
      </c>
      <c r="LVU1239" s="203">
        <v>210</v>
      </c>
      <c r="LVV1239" s="75">
        <f t="shared" si="471"/>
        <v>448.774</v>
      </c>
      <c r="LVW1239" s="200" t="s">
        <v>28</v>
      </c>
      <c r="LVX1239" s="255" t="s">
        <v>25</v>
      </c>
      <c r="LVY1239" s="201">
        <v>7</v>
      </c>
      <c r="LVZ1239" s="201">
        <v>2</v>
      </c>
      <c r="LWA1239" s="202" t="s">
        <v>236</v>
      </c>
      <c r="LWB1239" s="203">
        <v>0</v>
      </c>
      <c r="LWC1239" s="203">
        <v>210</v>
      </c>
      <c r="LWD1239" s="75">
        <f t="shared" si="471"/>
        <v>448.774</v>
      </c>
      <c r="LWE1239" s="200" t="s">
        <v>28</v>
      </c>
      <c r="LWF1239" s="255" t="s">
        <v>25</v>
      </c>
      <c r="LWG1239" s="201">
        <v>7</v>
      </c>
      <c r="LWH1239" s="201">
        <v>2</v>
      </c>
      <c r="LWI1239" s="202" t="s">
        <v>236</v>
      </c>
      <c r="LWJ1239" s="203">
        <v>0</v>
      </c>
      <c r="LWK1239" s="203">
        <v>210</v>
      </c>
      <c r="LWL1239" s="75">
        <f t="shared" si="471"/>
        <v>448.774</v>
      </c>
      <c r="LWM1239" s="200" t="s">
        <v>28</v>
      </c>
      <c r="LWN1239" s="255" t="s">
        <v>25</v>
      </c>
      <c r="LWO1239" s="201">
        <v>7</v>
      </c>
      <c r="LWP1239" s="201">
        <v>2</v>
      </c>
      <c r="LWQ1239" s="202" t="s">
        <v>236</v>
      </c>
      <c r="LWR1239" s="203">
        <v>0</v>
      </c>
      <c r="LWS1239" s="203">
        <v>210</v>
      </c>
      <c r="LWT1239" s="75">
        <f t="shared" ref="LWT1239:LYX1239" si="472">LWT1240+LWT1241</f>
        <v>448.774</v>
      </c>
      <c r="LWU1239" s="200" t="s">
        <v>28</v>
      </c>
      <c r="LWV1239" s="255" t="s">
        <v>25</v>
      </c>
      <c r="LWW1239" s="201">
        <v>7</v>
      </c>
      <c r="LWX1239" s="201">
        <v>2</v>
      </c>
      <c r="LWY1239" s="202" t="s">
        <v>236</v>
      </c>
      <c r="LWZ1239" s="203">
        <v>0</v>
      </c>
      <c r="LXA1239" s="203">
        <v>210</v>
      </c>
      <c r="LXB1239" s="75">
        <f t="shared" si="472"/>
        <v>448.774</v>
      </c>
      <c r="LXC1239" s="200" t="s">
        <v>28</v>
      </c>
      <c r="LXD1239" s="255" t="s">
        <v>25</v>
      </c>
      <c r="LXE1239" s="201">
        <v>7</v>
      </c>
      <c r="LXF1239" s="201">
        <v>2</v>
      </c>
      <c r="LXG1239" s="202" t="s">
        <v>236</v>
      </c>
      <c r="LXH1239" s="203">
        <v>0</v>
      </c>
      <c r="LXI1239" s="203">
        <v>210</v>
      </c>
      <c r="LXJ1239" s="75">
        <f t="shared" si="472"/>
        <v>448.774</v>
      </c>
      <c r="LXK1239" s="200" t="s">
        <v>28</v>
      </c>
      <c r="LXL1239" s="255" t="s">
        <v>25</v>
      </c>
      <c r="LXM1239" s="201">
        <v>7</v>
      </c>
      <c r="LXN1239" s="201">
        <v>2</v>
      </c>
      <c r="LXO1239" s="202" t="s">
        <v>236</v>
      </c>
      <c r="LXP1239" s="203">
        <v>0</v>
      </c>
      <c r="LXQ1239" s="203">
        <v>210</v>
      </c>
      <c r="LXR1239" s="75">
        <f t="shared" si="472"/>
        <v>448.774</v>
      </c>
      <c r="LXS1239" s="200" t="s">
        <v>28</v>
      </c>
      <c r="LXT1239" s="255" t="s">
        <v>25</v>
      </c>
      <c r="LXU1239" s="201">
        <v>7</v>
      </c>
      <c r="LXV1239" s="201">
        <v>2</v>
      </c>
      <c r="LXW1239" s="202" t="s">
        <v>236</v>
      </c>
      <c r="LXX1239" s="203">
        <v>0</v>
      </c>
      <c r="LXY1239" s="203">
        <v>210</v>
      </c>
      <c r="LXZ1239" s="75">
        <f t="shared" si="472"/>
        <v>448.774</v>
      </c>
      <c r="LYA1239" s="200" t="s">
        <v>28</v>
      </c>
      <c r="LYB1239" s="255" t="s">
        <v>25</v>
      </c>
      <c r="LYC1239" s="201">
        <v>7</v>
      </c>
      <c r="LYD1239" s="201">
        <v>2</v>
      </c>
      <c r="LYE1239" s="202" t="s">
        <v>236</v>
      </c>
      <c r="LYF1239" s="203">
        <v>0</v>
      </c>
      <c r="LYG1239" s="203">
        <v>210</v>
      </c>
      <c r="LYH1239" s="75">
        <f t="shared" si="472"/>
        <v>448.774</v>
      </c>
      <c r="LYI1239" s="200" t="s">
        <v>28</v>
      </c>
      <c r="LYJ1239" s="255" t="s">
        <v>25</v>
      </c>
      <c r="LYK1239" s="201">
        <v>7</v>
      </c>
      <c r="LYL1239" s="201">
        <v>2</v>
      </c>
      <c r="LYM1239" s="202" t="s">
        <v>236</v>
      </c>
      <c r="LYN1239" s="203">
        <v>0</v>
      </c>
      <c r="LYO1239" s="203">
        <v>210</v>
      </c>
      <c r="LYP1239" s="75">
        <f t="shared" si="472"/>
        <v>448.774</v>
      </c>
      <c r="LYQ1239" s="200" t="s">
        <v>28</v>
      </c>
      <c r="LYR1239" s="255" t="s">
        <v>25</v>
      </c>
      <c r="LYS1239" s="201">
        <v>7</v>
      </c>
      <c r="LYT1239" s="201">
        <v>2</v>
      </c>
      <c r="LYU1239" s="202" t="s">
        <v>236</v>
      </c>
      <c r="LYV1239" s="203">
        <v>0</v>
      </c>
      <c r="LYW1239" s="203">
        <v>210</v>
      </c>
      <c r="LYX1239" s="75">
        <f t="shared" si="472"/>
        <v>448.774</v>
      </c>
      <c r="LYY1239" s="200" t="s">
        <v>28</v>
      </c>
      <c r="LYZ1239" s="255" t="s">
        <v>25</v>
      </c>
      <c r="LZA1239" s="201">
        <v>7</v>
      </c>
      <c r="LZB1239" s="201">
        <v>2</v>
      </c>
      <c r="LZC1239" s="202" t="s">
        <v>236</v>
      </c>
      <c r="LZD1239" s="203">
        <v>0</v>
      </c>
      <c r="LZE1239" s="203">
        <v>210</v>
      </c>
      <c r="LZF1239" s="75">
        <f t="shared" ref="LZF1239:MBJ1239" si="473">LZF1240+LZF1241</f>
        <v>448.774</v>
      </c>
      <c r="LZG1239" s="200" t="s">
        <v>28</v>
      </c>
      <c r="LZH1239" s="255" t="s">
        <v>25</v>
      </c>
      <c r="LZI1239" s="201">
        <v>7</v>
      </c>
      <c r="LZJ1239" s="201">
        <v>2</v>
      </c>
      <c r="LZK1239" s="202" t="s">
        <v>236</v>
      </c>
      <c r="LZL1239" s="203">
        <v>0</v>
      </c>
      <c r="LZM1239" s="203">
        <v>210</v>
      </c>
      <c r="LZN1239" s="75">
        <f t="shared" si="473"/>
        <v>448.774</v>
      </c>
      <c r="LZO1239" s="200" t="s">
        <v>28</v>
      </c>
      <c r="LZP1239" s="255" t="s">
        <v>25</v>
      </c>
      <c r="LZQ1239" s="201">
        <v>7</v>
      </c>
      <c r="LZR1239" s="201">
        <v>2</v>
      </c>
      <c r="LZS1239" s="202" t="s">
        <v>236</v>
      </c>
      <c r="LZT1239" s="203">
        <v>0</v>
      </c>
      <c r="LZU1239" s="203">
        <v>210</v>
      </c>
      <c r="LZV1239" s="75">
        <f t="shared" si="473"/>
        <v>448.774</v>
      </c>
      <c r="LZW1239" s="200" t="s">
        <v>28</v>
      </c>
      <c r="LZX1239" s="255" t="s">
        <v>25</v>
      </c>
      <c r="LZY1239" s="201">
        <v>7</v>
      </c>
      <c r="LZZ1239" s="201">
        <v>2</v>
      </c>
      <c r="MAA1239" s="202" t="s">
        <v>236</v>
      </c>
      <c r="MAB1239" s="203">
        <v>0</v>
      </c>
      <c r="MAC1239" s="203">
        <v>210</v>
      </c>
      <c r="MAD1239" s="75">
        <f t="shared" si="473"/>
        <v>448.774</v>
      </c>
      <c r="MAE1239" s="200" t="s">
        <v>28</v>
      </c>
      <c r="MAF1239" s="255" t="s">
        <v>25</v>
      </c>
      <c r="MAG1239" s="201">
        <v>7</v>
      </c>
      <c r="MAH1239" s="201">
        <v>2</v>
      </c>
      <c r="MAI1239" s="202" t="s">
        <v>236</v>
      </c>
      <c r="MAJ1239" s="203">
        <v>0</v>
      </c>
      <c r="MAK1239" s="203">
        <v>210</v>
      </c>
      <c r="MAL1239" s="75">
        <f t="shared" si="473"/>
        <v>448.774</v>
      </c>
      <c r="MAM1239" s="200" t="s">
        <v>28</v>
      </c>
      <c r="MAN1239" s="255" t="s">
        <v>25</v>
      </c>
      <c r="MAO1239" s="201">
        <v>7</v>
      </c>
      <c r="MAP1239" s="201">
        <v>2</v>
      </c>
      <c r="MAQ1239" s="202" t="s">
        <v>236</v>
      </c>
      <c r="MAR1239" s="203">
        <v>0</v>
      </c>
      <c r="MAS1239" s="203">
        <v>210</v>
      </c>
      <c r="MAT1239" s="75">
        <f t="shared" si="473"/>
        <v>448.774</v>
      </c>
      <c r="MAU1239" s="200" t="s">
        <v>28</v>
      </c>
      <c r="MAV1239" s="255" t="s">
        <v>25</v>
      </c>
      <c r="MAW1239" s="201">
        <v>7</v>
      </c>
      <c r="MAX1239" s="201">
        <v>2</v>
      </c>
      <c r="MAY1239" s="202" t="s">
        <v>236</v>
      </c>
      <c r="MAZ1239" s="203">
        <v>0</v>
      </c>
      <c r="MBA1239" s="203">
        <v>210</v>
      </c>
      <c r="MBB1239" s="75">
        <f t="shared" si="473"/>
        <v>448.774</v>
      </c>
      <c r="MBC1239" s="200" t="s">
        <v>28</v>
      </c>
      <c r="MBD1239" s="255" t="s">
        <v>25</v>
      </c>
      <c r="MBE1239" s="201">
        <v>7</v>
      </c>
      <c r="MBF1239" s="201">
        <v>2</v>
      </c>
      <c r="MBG1239" s="202" t="s">
        <v>236</v>
      </c>
      <c r="MBH1239" s="203">
        <v>0</v>
      </c>
      <c r="MBI1239" s="203">
        <v>210</v>
      </c>
      <c r="MBJ1239" s="75">
        <f t="shared" si="473"/>
        <v>448.774</v>
      </c>
      <c r="MBK1239" s="200" t="s">
        <v>28</v>
      </c>
      <c r="MBL1239" s="255" t="s">
        <v>25</v>
      </c>
      <c r="MBM1239" s="201">
        <v>7</v>
      </c>
      <c r="MBN1239" s="201">
        <v>2</v>
      </c>
      <c r="MBO1239" s="202" t="s">
        <v>236</v>
      </c>
      <c r="MBP1239" s="203">
        <v>0</v>
      </c>
      <c r="MBQ1239" s="203">
        <v>210</v>
      </c>
      <c r="MBR1239" s="75">
        <f t="shared" ref="MBR1239:MDV1239" si="474">MBR1240+MBR1241</f>
        <v>448.774</v>
      </c>
      <c r="MBS1239" s="200" t="s">
        <v>28</v>
      </c>
      <c r="MBT1239" s="255" t="s">
        <v>25</v>
      </c>
      <c r="MBU1239" s="201">
        <v>7</v>
      </c>
      <c r="MBV1239" s="201">
        <v>2</v>
      </c>
      <c r="MBW1239" s="202" t="s">
        <v>236</v>
      </c>
      <c r="MBX1239" s="203">
        <v>0</v>
      </c>
      <c r="MBY1239" s="203">
        <v>210</v>
      </c>
      <c r="MBZ1239" s="75">
        <f t="shared" si="474"/>
        <v>448.774</v>
      </c>
      <c r="MCA1239" s="200" t="s">
        <v>28</v>
      </c>
      <c r="MCB1239" s="255" t="s">
        <v>25</v>
      </c>
      <c r="MCC1239" s="201">
        <v>7</v>
      </c>
      <c r="MCD1239" s="201">
        <v>2</v>
      </c>
      <c r="MCE1239" s="202" t="s">
        <v>236</v>
      </c>
      <c r="MCF1239" s="203">
        <v>0</v>
      </c>
      <c r="MCG1239" s="203">
        <v>210</v>
      </c>
      <c r="MCH1239" s="75">
        <f t="shared" si="474"/>
        <v>448.774</v>
      </c>
      <c r="MCI1239" s="200" t="s">
        <v>28</v>
      </c>
      <c r="MCJ1239" s="255" t="s">
        <v>25</v>
      </c>
      <c r="MCK1239" s="201">
        <v>7</v>
      </c>
      <c r="MCL1239" s="201">
        <v>2</v>
      </c>
      <c r="MCM1239" s="202" t="s">
        <v>236</v>
      </c>
      <c r="MCN1239" s="203">
        <v>0</v>
      </c>
      <c r="MCO1239" s="203">
        <v>210</v>
      </c>
      <c r="MCP1239" s="75">
        <f t="shared" si="474"/>
        <v>448.774</v>
      </c>
      <c r="MCQ1239" s="200" t="s">
        <v>28</v>
      </c>
      <c r="MCR1239" s="255" t="s">
        <v>25</v>
      </c>
      <c r="MCS1239" s="201">
        <v>7</v>
      </c>
      <c r="MCT1239" s="201">
        <v>2</v>
      </c>
      <c r="MCU1239" s="202" t="s">
        <v>236</v>
      </c>
      <c r="MCV1239" s="203">
        <v>0</v>
      </c>
      <c r="MCW1239" s="203">
        <v>210</v>
      </c>
      <c r="MCX1239" s="75">
        <f t="shared" si="474"/>
        <v>448.774</v>
      </c>
      <c r="MCY1239" s="200" t="s">
        <v>28</v>
      </c>
      <c r="MCZ1239" s="255" t="s">
        <v>25</v>
      </c>
      <c r="MDA1239" s="201">
        <v>7</v>
      </c>
      <c r="MDB1239" s="201">
        <v>2</v>
      </c>
      <c r="MDC1239" s="202" t="s">
        <v>236</v>
      </c>
      <c r="MDD1239" s="203">
        <v>0</v>
      </c>
      <c r="MDE1239" s="203">
        <v>210</v>
      </c>
      <c r="MDF1239" s="75">
        <f t="shared" si="474"/>
        <v>448.774</v>
      </c>
      <c r="MDG1239" s="200" t="s">
        <v>28</v>
      </c>
      <c r="MDH1239" s="255" t="s">
        <v>25</v>
      </c>
      <c r="MDI1239" s="201">
        <v>7</v>
      </c>
      <c r="MDJ1239" s="201">
        <v>2</v>
      </c>
      <c r="MDK1239" s="202" t="s">
        <v>236</v>
      </c>
      <c r="MDL1239" s="203">
        <v>0</v>
      </c>
      <c r="MDM1239" s="203">
        <v>210</v>
      </c>
      <c r="MDN1239" s="75">
        <f t="shared" si="474"/>
        <v>448.774</v>
      </c>
      <c r="MDO1239" s="200" t="s">
        <v>28</v>
      </c>
      <c r="MDP1239" s="255" t="s">
        <v>25</v>
      </c>
      <c r="MDQ1239" s="201">
        <v>7</v>
      </c>
      <c r="MDR1239" s="201">
        <v>2</v>
      </c>
      <c r="MDS1239" s="202" t="s">
        <v>236</v>
      </c>
      <c r="MDT1239" s="203">
        <v>0</v>
      </c>
      <c r="MDU1239" s="203">
        <v>210</v>
      </c>
      <c r="MDV1239" s="75">
        <f t="shared" si="474"/>
        <v>448.774</v>
      </c>
      <c r="MDW1239" s="200" t="s">
        <v>28</v>
      </c>
      <c r="MDX1239" s="255" t="s">
        <v>25</v>
      </c>
      <c r="MDY1239" s="201">
        <v>7</v>
      </c>
      <c r="MDZ1239" s="201">
        <v>2</v>
      </c>
      <c r="MEA1239" s="202" t="s">
        <v>236</v>
      </c>
      <c r="MEB1239" s="203">
        <v>0</v>
      </c>
      <c r="MEC1239" s="203">
        <v>210</v>
      </c>
      <c r="MED1239" s="75">
        <f t="shared" ref="MED1239:MGH1239" si="475">MED1240+MED1241</f>
        <v>448.774</v>
      </c>
      <c r="MEE1239" s="200" t="s">
        <v>28</v>
      </c>
      <c r="MEF1239" s="255" t="s">
        <v>25</v>
      </c>
      <c r="MEG1239" s="201">
        <v>7</v>
      </c>
      <c r="MEH1239" s="201">
        <v>2</v>
      </c>
      <c r="MEI1239" s="202" t="s">
        <v>236</v>
      </c>
      <c r="MEJ1239" s="203">
        <v>0</v>
      </c>
      <c r="MEK1239" s="203">
        <v>210</v>
      </c>
      <c r="MEL1239" s="75">
        <f t="shared" si="475"/>
        <v>448.774</v>
      </c>
      <c r="MEM1239" s="200" t="s">
        <v>28</v>
      </c>
      <c r="MEN1239" s="255" t="s">
        <v>25</v>
      </c>
      <c r="MEO1239" s="201">
        <v>7</v>
      </c>
      <c r="MEP1239" s="201">
        <v>2</v>
      </c>
      <c r="MEQ1239" s="202" t="s">
        <v>236</v>
      </c>
      <c r="MER1239" s="203">
        <v>0</v>
      </c>
      <c r="MES1239" s="203">
        <v>210</v>
      </c>
      <c r="MET1239" s="75">
        <f t="shared" si="475"/>
        <v>448.774</v>
      </c>
      <c r="MEU1239" s="200" t="s">
        <v>28</v>
      </c>
      <c r="MEV1239" s="255" t="s">
        <v>25</v>
      </c>
      <c r="MEW1239" s="201">
        <v>7</v>
      </c>
      <c r="MEX1239" s="201">
        <v>2</v>
      </c>
      <c r="MEY1239" s="202" t="s">
        <v>236</v>
      </c>
      <c r="MEZ1239" s="203">
        <v>0</v>
      </c>
      <c r="MFA1239" s="203">
        <v>210</v>
      </c>
      <c r="MFB1239" s="75">
        <f t="shared" si="475"/>
        <v>448.774</v>
      </c>
      <c r="MFC1239" s="200" t="s">
        <v>28</v>
      </c>
      <c r="MFD1239" s="255" t="s">
        <v>25</v>
      </c>
      <c r="MFE1239" s="201">
        <v>7</v>
      </c>
      <c r="MFF1239" s="201">
        <v>2</v>
      </c>
      <c r="MFG1239" s="202" t="s">
        <v>236</v>
      </c>
      <c r="MFH1239" s="203">
        <v>0</v>
      </c>
      <c r="MFI1239" s="203">
        <v>210</v>
      </c>
      <c r="MFJ1239" s="75">
        <f t="shared" si="475"/>
        <v>448.774</v>
      </c>
      <c r="MFK1239" s="200" t="s">
        <v>28</v>
      </c>
      <c r="MFL1239" s="255" t="s">
        <v>25</v>
      </c>
      <c r="MFM1239" s="201">
        <v>7</v>
      </c>
      <c r="MFN1239" s="201">
        <v>2</v>
      </c>
      <c r="MFO1239" s="202" t="s">
        <v>236</v>
      </c>
      <c r="MFP1239" s="203">
        <v>0</v>
      </c>
      <c r="MFQ1239" s="203">
        <v>210</v>
      </c>
      <c r="MFR1239" s="75">
        <f t="shared" si="475"/>
        <v>448.774</v>
      </c>
      <c r="MFS1239" s="200" t="s">
        <v>28</v>
      </c>
      <c r="MFT1239" s="255" t="s">
        <v>25</v>
      </c>
      <c r="MFU1239" s="201">
        <v>7</v>
      </c>
      <c r="MFV1239" s="201">
        <v>2</v>
      </c>
      <c r="MFW1239" s="202" t="s">
        <v>236</v>
      </c>
      <c r="MFX1239" s="203">
        <v>0</v>
      </c>
      <c r="MFY1239" s="203">
        <v>210</v>
      </c>
      <c r="MFZ1239" s="75">
        <f t="shared" si="475"/>
        <v>448.774</v>
      </c>
      <c r="MGA1239" s="200" t="s">
        <v>28</v>
      </c>
      <c r="MGB1239" s="255" t="s">
        <v>25</v>
      </c>
      <c r="MGC1239" s="201">
        <v>7</v>
      </c>
      <c r="MGD1239" s="201">
        <v>2</v>
      </c>
      <c r="MGE1239" s="202" t="s">
        <v>236</v>
      </c>
      <c r="MGF1239" s="203">
        <v>0</v>
      </c>
      <c r="MGG1239" s="203">
        <v>210</v>
      </c>
      <c r="MGH1239" s="75">
        <f t="shared" si="475"/>
        <v>448.774</v>
      </c>
      <c r="MGI1239" s="200" t="s">
        <v>28</v>
      </c>
      <c r="MGJ1239" s="255" t="s">
        <v>25</v>
      </c>
      <c r="MGK1239" s="201">
        <v>7</v>
      </c>
      <c r="MGL1239" s="201">
        <v>2</v>
      </c>
      <c r="MGM1239" s="202" t="s">
        <v>236</v>
      </c>
      <c r="MGN1239" s="203">
        <v>0</v>
      </c>
      <c r="MGO1239" s="203">
        <v>210</v>
      </c>
      <c r="MGP1239" s="75">
        <f t="shared" ref="MGP1239:MIT1239" si="476">MGP1240+MGP1241</f>
        <v>448.774</v>
      </c>
      <c r="MGQ1239" s="200" t="s">
        <v>28</v>
      </c>
      <c r="MGR1239" s="255" t="s">
        <v>25</v>
      </c>
      <c r="MGS1239" s="201">
        <v>7</v>
      </c>
      <c r="MGT1239" s="201">
        <v>2</v>
      </c>
      <c r="MGU1239" s="202" t="s">
        <v>236</v>
      </c>
      <c r="MGV1239" s="203">
        <v>0</v>
      </c>
      <c r="MGW1239" s="203">
        <v>210</v>
      </c>
      <c r="MGX1239" s="75">
        <f t="shared" si="476"/>
        <v>448.774</v>
      </c>
      <c r="MGY1239" s="200" t="s">
        <v>28</v>
      </c>
      <c r="MGZ1239" s="255" t="s">
        <v>25</v>
      </c>
      <c r="MHA1239" s="201">
        <v>7</v>
      </c>
      <c r="MHB1239" s="201">
        <v>2</v>
      </c>
      <c r="MHC1239" s="202" t="s">
        <v>236</v>
      </c>
      <c r="MHD1239" s="203">
        <v>0</v>
      </c>
      <c r="MHE1239" s="203">
        <v>210</v>
      </c>
      <c r="MHF1239" s="75">
        <f t="shared" si="476"/>
        <v>448.774</v>
      </c>
      <c r="MHG1239" s="200" t="s">
        <v>28</v>
      </c>
      <c r="MHH1239" s="255" t="s">
        <v>25</v>
      </c>
      <c r="MHI1239" s="201">
        <v>7</v>
      </c>
      <c r="MHJ1239" s="201">
        <v>2</v>
      </c>
      <c r="MHK1239" s="202" t="s">
        <v>236</v>
      </c>
      <c r="MHL1239" s="203">
        <v>0</v>
      </c>
      <c r="MHM1239" s="203">
        <v>210</v>
      </c>
      <c r="MHN1239" s="75">
        <f t="shared" si="476"/>
        <v>448.774</v>
      </c>
      <c r="MHO1239" s="200" t="s">
        <v>28</v>
      </c>
      <c r="MHP1239" s="255" t="s">
        <v>25</v>
      </c>
      <c r="MHQ1239" s="201">
        <v>7</v>
      </c>
      <c r="MHR1239" s="201">
        <v>2</v>
      </c>
      <c r="MHS1239" s="202" t="s">
        <v>236</v>
      </c>
      <c r="MHT1239" s="203">
        <v>0</v>
      </c>
      <c r="MHU1239" s="203">
        <v>210</v>
      </c>
      <c r="MHV1239" s="75">
        <f t="shared" si="476"/>
        <v>448.774</v>
      </c>
      <c r="MHW1239" s="200" t="s">
        <v>28</v>
      </c>
      <c r="MHX1239" s="255" t="s">
        <v>25</v>
      </c>
      <c r="MHY1239" s="201">
        <v>7</v>
      </c>
      <c r="MHZ1239" s="201">
        <v>2</v>
      </c>
      <c r="MIA1239" s="202" t="s">
        <v>236</v>
      </c>
      <c r="MIB1239" s="203">
        <v>0</v>
      </c>
      <c r="MIC1239" s="203">
        <v>210</v>
      </c>
      <c r="MID1239" s="75">
        <f t="shared" si="476"/>
        <v>448.774</v>
      </c>
      <c r="MIE1239" s="200" t="s">
        <v>28</v>
      </c>
      <c r="MIF1239" s="255" t="s">
        <v>25</v>
      </c>
      <c r="MIG1239" s="201">
        <v>7</v>
      </c>
      <c r="MIH1239" s="201">
        <v>2</v>
      </c>
      <c r="MII1239" s="202" t="s">
        <v>236</v>
      </c>
      <c r="MIJ1239" s="203">
        <v>0</v>
      </c>
      <c r="MIK1239" s="203">
        <v>210</v>
      </c>
      <c r="MIL1239" s="75">
        <f t="shared" si="476"/>
        <v>448.774</v>
      </c>
      <c r="MIM1239" s="200" t="s">
        <v>28</v>
      </c>
      <c r="MIN1239" s="255" t="s">
        <v>25</v>
      </c>
      <c r="MIO1239" s="201">
        <v>7</v>
      </c>
      <c r="MIP1239" s="201">
        <v>2</v>
      </c>
      <c r="MIQ1239" s="202" t="s">
        <v>236</v>
      </c>
      <c r="MIR1239" s="203">
        <v>0</v>
      </c>
      <c r="MIS1239" s="203">
        <v>210</v>
      </c>
      <c r="MIT1239" s="75">
        <f t="shared" si="476"/>
        <v>448.774</v>
      </c>
      <c r="MIU1239" s="200" t="s">
        <v>28</v>
      </c>
      <c r="MIV1239" s="255" t="s">
        <v>25</v>
      </c>
      <c r="MIW1239" s="201">
        <v>7</v>
      </c>
      <c r="MIX1239" s="201">
        <v>2</v>
      </c>
      <c r="MIY1239" s="202" t="s">
        <v>236</v>
      </c>
      <c r="MIZ1239" s="203">
        <v>0</v>
      </c>
      <c r="MJA1239" s="203">
        <v>210</v>
      </c>
      <c r="MJB1239" s="75">
        <f t="shared" ref="MJB1239:MLF1239" si="477">MJB1240+MJB1241</f>
        <v>448.774</v>
      </c>
      <c r="MJC1239" s="200" t="s">
        <v>28</v>
      </c>
      <c r="MJD1239" s="255" t="s">
        <v>25</v>
      </c>
      <c r="MJE1239" s="201">
        <v>7</v>
      </c>
      <c r="MJF1239" s="201">
        <v>2</v>
      </c>
      <c r="MJG1239" s="202" t="s">
        <v>236</v>
      </c>
      <c r="MJH1239" s="203">
        <v>0</v>
      </c>
      <c r="MJI1239" s="203">
        <v>210</v>
      </c>
      <c r="MJJ1239" s="75">
        <f t="shared" si="477"/>
        <v>448.774</v>
      </c>
      <c r="MJK1239" s="200" t="s">
        <v>28</v>
      </c>
      <c r="MJL1239" s="255" t="s">
        <v>25</v>
      </c>
      <c r="MJM1239" s="201">
        <v>7</v>
      </c>
      <c r="MJN1239" s="201">
        <v>2</v>
      </c>
      <c r="MJO1239" s="202" t="s">
        <v>236</v>
      </c>
      <c r="MJP1239" s="203">
        <v>0</v>
      </c>
      <c r="MJQ1239" s="203">
        <v>210</v>
      </c>
      <c r="MJR1239" s="75">
        <f t="shared" si="477"/>
        <v>448.774</v>
      </c>
      <c r="MJS1239" s="200" t="s">
        <v>28</v>
      </c>
      <c r="MJT1239" s="255" t="s">
        <v>25</v>
      </c>
      <c r="MJU1239" s="201">
        <v>7</v>
      </c>
      <c r="MJV1239" s="201">
        <v>2</v>
      </c>
      <c r="MJW1239" s="202" t="s">
        <v>236</v>
      </c>
      <c r="MJX1239" s="203">
        <v>0</v>
      </c>
      <c r="MJY1239" s="203">
        <v>210</v>
      </c>
      <c r="MJZ1239" s="75">
        <f t="shared" si="477"/>
        <v>448.774</v>
      </c>
      <c r="MKA1239" s="200" t="s">
        <v>28</v>
      </c>
      <c r="MKB1239" s="255" t="s">
        <v>25</v>
      </c>
      <c r="MKC1239" s="201">
        <v>7</v>
      </c>
      <c r="MKD1239" s="201">
        <v>2</v>
      </c>
      <c r="MKE1239" s="202" t="s">
        <v>236</v>
      </c>
      <c r="MKF1239" s="203">
        <v>0</v>
      </c>
      <c r="MKG1239" s="203">
        <v>210</v>
      </c>
      <c r="MKH1239" s="75">
        <f t="shared" si="477"/>
        <v>448.774</v>
      </c>
      <c r="MKI1239" s="200" t="s">
        <v>28</v>
      </c>
      <c r="MKJ1239" s="255" t="s">
        <v>25</v>
      </c>
      <c r="MKK1239" s="201">
        <v>7</v>
      </c>
      <c r="MKL1239" s="201">
        <v>2</v>
      </c>
      <c r="MKM1239" s="202" t="s">
        <v>236</v>
      </c>
      <c r="MKN1239" s="203">
        <v>0</v>
      </c>
      <c r="MKO1239" s="203">
        <v>210</v>
      </c>
      <c r="MKP1239" s="75">
        <f t="shared" si="477"/>
        <v>448.774</v>
      </c>
      <c r="MKQ1239" s="200" t="s">
        <v>28</v>
      </c>
      <c r="MKR1239" s="255" t="s">
        <v>25</v>
      </c>
      <c r="MKS1239" s="201">
        <v>7</v>
      </c>
      <c r="MKT1239" s="201">
        <v>2</v>
      </c>
      <c r="MKU1239" s="202" t="s">
        <v>236</v>
      </c>
      <c r="MKV1239" s="203">
        <v>0</v>
      </c>
      <c r="MKW1239" s="203">
        <v>210</v>
      </c>
      <c r="MKX1239" s="75">
        <f t="shared" si="477"/>
        <v>448.774</v>
      </c>
      <c r="MKY1239" s="200" t="s">
        <v>28</v>
      </c>
      <c r="MKZ1239" s="255" t="s">
        <v>25</v>
      </c>
      <c r="MLA1239" s="201">
        <v>7</v>
      </c>
      <c r="MLB1239" s="201">
        <v>2</v>
      </c>
      <c r="MLC1239" s="202" t="s">
        <v>236</v>
      </c>
      <c r="MLD1239" s="203">
        <v>0</v>
      </c>
      <c r="MLE1239" s="203">
        <v>210</v>
      </c>
      <c r="MLF1239" s="75">
        <f t="shared" si="477"/>
        <v>448.774</v>
      </c>
      <c r="MLG1239" s="200" t="s">
        <v>28</v>
      </c>
      <c r="MLH1239" s="255" t="s">
        <v>25</v>
      </c>
      <c r="MLI1239" s="201">
        <v>7</v>
      </c>
      <c r="MLJ1239" s="201">
        <v>2</v>
      </c>
      <c r="MLK1239" s="202" t="s">
        <v>236</v>
      </c>
      <c r="MLL1239" s="203">
        <v>0</v>
      </c>
      <c r="MLM1239" s="203">
        <v>210</v>
      </c>
      <c r="MLN1239" s="75">
        <f t="shared" ref="MLN1239:MNR1239" si="478">MLN1240+MLN1241</f>
        <v>448.774</v>
      </c>
      <c r="MLO1239" s="200" t="s">
        <v>28</v>
      </c>
      <c r="MLP1239" s="255" t="s">
        <v>25</v>
      </c>
      <c r="MLQ1239" s="201">
        <v>7</v>
      </c>
      <c r="MLR1239" s="201">
        <v>2</v>
      </c>
      <c r="MLS1239" s="202" t="s">
        <v>236</v>
      </c>
      <c r="MLT1239" s="203">
        <v>0</v>
      </c>
      <c r="MLU1239" s="203">
        <v>210</v>
      </c>
      <c r="MLV1239" s="75">
        <f t="shared" si="478"/>
        <v>448.774</v>
      </c>
      <c r="MLW1239" s="200" t="s">
        <v>28</v>
      </c>
      <c r="MLX1239" s="255" t="s">
        <v>25</v>
      </c>
      <c r="MLY1239" s="201">
        <v>7</v>
      </c>
      <c r="MLZ1239" s="201">
        <v>2</v>
      </c>
      <c r="MMA1239" s="202" t="s">
        <v>236</v>
      </c>
      <c r="MMB1239" s="203">
        <v>0</v>
      </c>
      <c r="MMC1239" s="203">
        <v>210</v>
      </c>
      <c r="MMD1239" s="75">
        <f t="shared" si="478"/>
        <v>448.774</v>
      </c>
      <c r="MME1239" s="200" t="s">
        <v>28</v>
      </c>
      <c r="MMF1239" s="255" t="s">
        <v>25</v>
      </c>
      <c r="MMG1239" s="201">
        <v>7</v>
      </c>
      <c r="MMH1239" s="201">
        <v>2</v>
      </c>
      <c r="MMI1239" s="202" t="s">
        <v>236</v>
      </c>
      <c r="MMJ1239" s="203">
        <v>0</v>
      </c>
      <c r="MMK1239" s="203">
        <v>210</v>
      </c>
      <c r="MML1239" s="75">
        <f t="shared" si="478"/>
        <v>448.774</v>
      </c>
      <c r="MMM1239" s="200" t="s">
        <v>28</v>
      </c>
      <c r="MMN1239" s="255" t="s">
        <v>25</v>
      </c>
      <c r="MMO1239" s="201">
        <v>7</v>
      </c>
      <c r="MMP1239" s="201">
        <v>2</v>
      </c>
      <c r="MMQ1239" s="202" t="s">
        <v>236</v>
      </c>
      <c r="MMR1239" s="203">
        <v>0</v>
      </c>
      <c r="MMS1239" s="203">
        <v>210</v>
      </c>
      <c r="MMT1239" s="75">
        <f t="shared" si="478"/>
        <v>448.774</v>
      </c>
      <c r="MMU1239" s="200" t="s">
        <v>28</v>
      </c>
      <c r="MMV1239" s="255" t="s">
        <v>25</v>
      </c>
      <c r="MMW1239" s="201">
        <v>7</v>
      </c>
      <c r="MMX1239" s="201">
        <v>2</v>
      </c>
      <c r="MMY1239" s="202" t="s">
        <v>236</v>
      </c>
      <c r="MMZ1239" s="203">
        <v>0</v>
      </c>
      <c r="MNA1239" s="203">
        <v>210</v>
      </c>
      <c r="MNB1239" s="75">
        <f t="shared" si="478"/>
        <v>448.774</v>
      </c>
      <c r="MNC1239" s="200" t="s">
        <v>28</v>
      </c>
      <c r="MND1239" s="255" t="s">
        <v>25</v>
      </c>
      <c r="MNE1239" s="201">
        <v>7</v>
      </c>
      <c r="MNF1239" s="201">
        <v>2</v>
      </c>
      <c r="MNG1239" s="202" t="s">
        <v>236</v>
      </c>
      <c r="MNH1239" s="203">
        <v>0</v>
      </c>
      <c r="MNI1239" s="203">
        <v>210</v>
      </c>
      <c r="MNJ1239" s="75">
        <f t="shared" si="478"/>
        <v>448.774</v>
      </c>
      <c r="MNK1239" s="200" t="s">
        <v>28</v>
      </c>
      <c r="MNL1239" s="255" t="s">
        <v>25</v>
      </c>
      <c r="MNM1239" s="201">
        <v>7</v>
      </c>
      <c r="MNN1239" s="201">
        <v>2</v>
      </c>
      <c r="MNO1239" s="202" t="s">
        <v>236</v>
      </c>
      <c r="MNP1239" s="203">
        <v>0</v>
      </c>
      <c r="MNQ1239" s="203">
        <v>210</v>
      </c>
      <c r="MNR1239" s="75">
        <f t="shared" si="478"/>
        <v>448.774</v>
      </c>
      <c r="MNS1239" s="200" t="s">
        <v>28</v>
      </c>
      <c r="MNT1239" s="255" t="s">
        <v>25</v>
      </c>
      <c r="MNU1239" s="201">
        <v>7</v>
      </c>
      <c r="MNV1239" s="201">
        <v>2</v>
      </c>
      <c r="MNW1239" s="202" t="s">
        <v>236</v>
      </c>
      <c r="MNX1239" s="203">
        <v>0</v>
      </c>
      <c r="MNY1239" s="203">
        <v>210</v>
      </c>
      <c r="MNZ1239" s="75">
        <f t="shared" ref="MNZ1239:MQD1239" si="479">MNZ1240+MNZ1241</f>
        <v>448.774</v>
      </c>
      <c r="MOA1239" s="200" t="s">
        <v>28</v>
      </c>
      <c r="MOB1239" s="255" t="s">
        <v>25</v>
      </c>
      <c r="MOC1239" s="201">
        <v>7</v>
      </c>
      <c r="MOD1239" s="201">
        <v>2</v>
      </c>
      <c r="MOE1239" s="202" t="s">
        <v>236</v>
      </c>
      <c r="MOF1239" s="203">
        <v>0</v>
      </c>
      <c r="MOG1239" s="203">
        <v>210</v>
      </c>
      <c r="MOH1239" s="75">
        <f t="shared" si="479"/>
        <v>448.774</v>
      </c>
      <c r="MOI1239" s="200" t="s">
        <v>28</v>
      </c>
      <c r="MOJ1239" s="255" t="s">
        <v>25</v>
      </c>
      <c r="MOK1239" s="201">
        <v>7</v>
      </c>
      <c r="MOL1239" s="201">
        <v>2</v>
      </c>
      <c r="MOM1239" s="202" t="s">
        <v>236</v>
      </c>
      <c r="MON1239" s="203">
        <v>0</v>
      </c>
      <c r="MOO1239" s="203">
        <v>210</v>
      </c>
      <c r="MOP1239" s="75">
        <f t="shared" si="479"/>
        <v>448.774</v>
      </c>
      <c r="MOQ1239" s="200" t="s">
        <v>28</v>
      </c>
      <c r="MOR1239" s="255" t="s">
        <v>25</v>
      </c>
      <c r="MOS1239" s="201">
        <v>7</v>
      </c>
      <c r="MOT1239" s="201">
        <v>2</v>
      </c>
      <c r="MOU1239" s="202" t="s">
        <v>236</v>
      </c>
      <c r="MOV1239" s="203">
        <v>0</v>
      </c>
      <c r="MOW1239" s="203">
        <v>210</v>
      </c>
      <c r="MOX1239" s="75">
        <f t="shared" si="479"/>
        <v>448.774</v>
      </c>
      <c r="MOY1239" s="200" t="s">
        <v>28</v>
      </c>
      <c r="MOZ1239" s="255" t="s">
        <v>25</v>
      </c>
      <c r="MPA1239" s="201">
        <v>7</v>
      </c>
      <c r="MPB1239" s="201">
        <v>2</v>
      </c>
      <c r="MPC1239" s="202" t="s">
        <v>236</v>
      </c>
      <c r="MPD1239" s="203">
        <v>0</v>
      </c>
      <c r="MPE1239" s="203">
        <v>210</v>
      </c>
      <c r="MPF1239" s="75">
        <f t="shared" si="479"/>
        <v>448.774</v>
      </c>
      <c r="MPG1239" s="200" t="s">
        <v>28</v>
      </c>
      <c r="MPH1239" s="255" t="s">
        <v>25</v>
      </c>
      <c r="MPI1239" s="201">
        <v>7</v>
      </c>
      <c r="MPJ1239" s="201">
        <v>2</v>
      </c>
      <c r="MPK1239" s="202" t="s">
        <v>236</v>
      </c>
      <c r="MPL1239" s="203">
        <v>0</v>
      </c>
      <c r="MPM1239" s="203">
        <v>210</v>
      </c>
      <c r="MPN1239" s="75">
        <f t="shared" si="479"/>
        <v>448.774</v>
      </c>
      <c r="MPO1239" s="200" t="s">
        <v>28</v>
      </c>
      <c r="MPP1239" s="255" t="s">
        <v>25</v>
      </c>
      <c r="MPQ1239" s="201">
        <v>7</v>
      </c>
      <c r="MPR1239" s="201">
        <v>2</v>
      </c>
      <c r="MPS1239" s="202" t="s">
        <v>236</v>
      </c>
      <c r="MPT1239" s="203">
        <v>0</v>
      </c>
      <c r="MPU1239" s="203">
        <v>210</v>
      </c>
      <c r="MPV1239" s="75">
        <f t="shared" si="479"/>
        <v>448.774</v>
      </c>
      <c r="MPW1239" s="200" t="s">
        <v>28</v>
      </c>
      <c r="MPX1239" s="255" t="s">
        <v>25</v>
      </c>
      <c r="MPY1239" s="201">
        <v>7</v>
      </c>
      <c r="MPZ1239" s="201">
        <v>2</v>
      </c>
      <c r="MQA1239" s="202" t="s">
        <v>236</v>
      </c>
      <c r="MQB1239" s="203">
        <v>0</v>
      </c>
      <c r="MQC1239" s="203">
        <v>210</v>
      </c>
      <c r="MQD1239" s="75">
        <f t="shared" si="479"/>
        <v>448.774</v>
      </c>
      <c r="MQE1239" s="200" t="s">
        <v>28</v>
      </c>
      <c r="MQF1239" s="255" t="s">
        <v>25</v>
      </c>
      <c r="MQG1239" s="201">
        <v>7</v>
      </c>
      <c r="MQH1239" s="201">
        <v>2</v>
      </c>
      <c r="MQI1239" s="202" t="s">
        <v>236</v>
      </c>
      <c r="MQJ1239" s="203">
        <v>0</v>
      </c>
      <c r="MQK1239" s="203">
        <v>210</v>
      </c>
      <c r="MQL1239" s="75">
        <f t="shared" ref="MQL1239:MSP1239" si="480">MQL1240+MQL1241</f>
        <v>448.774</v>
      </c>
      <c r="MQM1239" s="200" t="s">
        <v>28</v>
      </c>
      <c r="MQN1239" s="255" t="s">
        <v>25</v>
      </c>
      <c r="MQO1239" s="201">
        <v>7</v>
      </c>
      <c r="MQP1239" s="201">
        <v>2</v>
      </c>
      <c r="MQQ1239" s="202" t="s">
        <v>236</v>
      </c>
      <c r="MQR1239" s="203">
        <v>0</v>
      </c>
      <c r="MQS1239" s="203">
        <v>210</v>
      </c>
      <c r="MQT1239" s="75">
        <f t="shared" si="480"/>
        <v>448.774</v>
      </c>
      <c r="MQU1239" s="200" t="s">
        <v>28</v>
      </c>
      <c r="MQV1239" s="255" t="s">
        <v>25</v>
      </c>
      <c r="MQW1239" s="201">
        <v>7</v>
      </c>
      <c r="MQX1239" s="201">
        <v>2</v>
      </c>
      <c r="MQY1239" s="202" t="s">
        <v>236</v>
      </c>
      <c r="MQZ1239" s="203">
        <v>0</v>
      </c>
      <c r="MRA1239" s="203">
        <v>210</v>
      </c>
      <c r="MRB1239" s="75">
        <f t="shared" si="480"/>
        <v>448.774</v>
      </c>
      <c r="MRC1239" s="200" t="s">
        <v>28</v>
      </c>
      <c r="MRD1239" s="255" t="s">
        <v>25</v>
      </c>
      <c r="MRE1239" s="201">
        <v>7</v>
      </c>
      <c r="MRF1239" s="201">
        <v>2</v>
      </c>
      <c r="MRG1239" s="202" t="s">
        <v>236</v>
      </c>
      <c r="MRH1239" s="203">
        <v>0</v>
      </c>
      <c r="MRI1239" s="203">
        <v>210</v>
      </c>
      <c r="MRJ1239" s="75">
        <f t="shared" si="480"/>
        <v>448.774</v>
      </c>
      <c r="MRK1239" s="200" t="s">
        <v>28</v>
      </c>
      <c r="MRL1239" s="255" t="s">
        <v>25</v>
      </c>
      <c r="MRM1239" s="201">
        <v>7</v>
      </c>
      <c r="MRN1239" s="201">
        <v>2</v>
      </c>
      <c r="MRO1239" s="202" t="s">
        <v>236</v>
      </c>
      <c r="MRP1239" s="203">
        <v>0</v>
      </c>
      <c r="MRQ1239" s="203">
        <v>210</v>
      </c>
      <c r="MRR1239" s="75">
        <f t="shared" si="480"/>
        <v>448.774</v>
      </c>
      <c r="MRS1239" s="200" t="s">
        <v>28</v>
      </c>
      <c r="MRT1239" s="255" t="s">
        <v>25</v>
      </c>
      <c r="MRU1239" s="201">
        <v>7</v>
      </c>
      <c r="MRV1239" s="201">
        <v>2</v>
      </c>
      <c r="MRW1239" s="202" t="s">
        <v>236</v>
      </c>
      <c r="MRX1239" s="203">
        <v>0</v>
      </c>
      <c r="MRY1239" s="203">
        <v>210</v>
      </c>
      <c r="MRZ1239" s="75">
        <f t="shared" si="480"/>
        <v>448.774</v>
      </c>
      <c r="MSA1239" s="200" t="s">
        <v>28</v>
      </c>
      <c r="MSB1239" s="255" t="s">
        <v>25</v>
      </c>
      <c r="MSC1239" s="201">
        <v>7</v>
      </c>
      <c r="MSD1239" s="201">
        <v>2</v>
      </c>
      <c r="MSE1239" s="202" t="s">
        <v>236</v>
      </c>
      <c r="MSF1239" s="203">
        <v>0</v>
      </c>
      <c r="MSG1239" s="203">
        <v>210</v>
      </c>
      <c r="MSH1239" s="75">
        <f t="shared" si="480"/>
        <v>448.774</v>
      </c>
      <c r="MSI1239" s="200" t="s">
        <v>28</v>
      </c>
      <c r="MSJ1239" s="255" t="s">
        <v>25</v>
      </c>
      <c r="MSK1239" s="201">
        <v>7</v>
      </c>
      <c r="MSL1239" s="201">
        <v>2</v>
      </c>
      <c r="MSM1239" s="202" t="s">
        <v>236</v>
      </c>
      <c r="MSN1239" s="203">
        <v>0</v>
      </c>
      <c r="MSO1239" s="203">
        <v>210</v>
      </c>
      <c r="MSP1239" s="75">
        <f t="shared" si="480"/>
        <v>448.774</v>
      </c>
      <c r="MSQ1239" s="200" t="s">
        <v>28</v>
      </c>
      <c r="MSR1239" s="255" t="s">
        <v>25</v>
      </c>
      <c r="MSS1239" s="201">
        <v>7</v>
      </c>
      <c r="MST1239" s="201">
        <v>2</v>
      </c>
      <c r="MSU1239" s="202" t="s">
        <v>236</v>
      </c>
      <c r="MSV1239" s="203">
        <v>0</v>
      </c>
      <c r="MSW1239" s="203">
        <v>210</v>
      </c>
      <c r="MSX1239" s="75">
        <f t="shared" ref="MSX1239:MVB1239" si="481">MSX1240+MSX1241</f>
        <v>448.774</v>
      </c>
      <c r="MSY1239" s="200" t="s">
        <v>28</v>
      </c>
      <c r="MSZ1239" s="255" t="s">
        <v>25</v>
      </c>
      <c r="MTA1239" s="201">
        <v>7</v>
      </c>
      <c r="MTB1239" s="201">
        <v>2</v>
      </c>
      <c r="MTC1239" s="202" t="s">
        <v>236</v>
      </c>
      <c r="MTD1239" s="203">
        <v>0</v>
      </c>
      <c r="MTE1239" s="203">
        <v>210</v>
      </c>
      <c r="MTF1239" s="75">
        <f t="shared" si="481"/>
        <v>448.774</v>
      </c>
      <c r="MTG1239" s="200" t="s">
        <v>28</v>
      </c>
      <c r="MTH1239" s="255" t="s">
        <v>25</v>
      </c>
      <c r="MTI1239" s="201">
        <v>7</v>
      </c>
      <c r="MTJ1239" s="201">
        <v>2</v>
      </c>
      <c r="MTK1239" s="202" t="s">
        <v>236</v>
      </c>
      <c r="MTL1239" s="203">
        <v>0</v>
      </c>
      <c r="MTM1239" s="203">
        <v>210</v>
      </c>
      <c r="MTN1239" s="75">
        <f t="shared" si="481"/>
        <v>448.774</v>
      </c>
      <c r="MTO1239" s="200" t="s">
        <v>28</v>
      </c>
      <c r="MTP1239" s="255" t="s">
        <v>25</v>
      </c>
      <c r="MTQ1239" s="201">
        <v>7</v>
      </c>
      <c r="MTR1239" s="201">
        <v>2</v>
      </c>
      <c r="MTS1239" s="202" t="s">
        <v>236</v>
      </c>
      <c r="MTT1239" s="203">
        <v>0</v>
      </c>
      <c r="MTU1239" s="203">
        <v>210</v>
      </c>
      <c r="MTV1239" s="75">
        <f t="shared" si="481"/>
        <v>448.774</v>
      </c>
      <c r="MTW1239" s="200" t="s">
        <v>28</v>
      </c>
      <c r="MTX1239" s="255" t="s">
        <v>25</v>
      </c>
      <c r="MTY1239" s="201">
        <v>7</v>
      </c>
      <c r="MTZ1239" s="201">
        <v>2</v>
      </c>
      <c r="MUA1239" s="202" t="s">
        <v>236</v>
      </c>
      <c r="MUB1239" s="203">
        <v>0</v>
      </c>
      <c r="MUC1239" s="203">
        <v>210</v>
      </c>
      <c r="MUD1239" s="75">
        <f t="shared" si="481"/>
        <v>448.774</v>
      </c>
      <c r="MUE1239" s="200" t="s">
        <v>28</v>
      </c>
      <c r="MUF1239" s="255" t="s">
        <v>25</v>
      </c>
      <c r="MUG1239" s="201">
        <v>7</v>
      </c>
      <c r="MUH1239" s="201">
        <v>2</v>
      </c>
      <c r="MUI1239" s="202" t="s">
        <v>236</v>
      </c>
      <c r="MUJ1239" s="203">
        <v>0</v>
      </c>
      <c r="MUK1239" s="203">
        <v>210</v>
      </c>
      <c r="MUL1239" s="75">
        <f t="shared" si="481"/>
        <v>448.774</v>
      </c>
      <c r="MUM1239" s="200" t="s">
        <v>28</v>
      </c>
      <c r="MUN1239" s="255" t="s">
        <v>25</v>
      </c>
      <c r="MUO1239" s="201">
        <v>7</v>
      </c>
      <c r="MUP1239" s="201">
        <v>2</v>
      </c>
      <c r="MUQ1239" s="202" t="s">
        <v>236</v>
      </c>
      <c r="MUR1239" s="203">
        <v>0</v>
      </c>
      <c r="MUS1239" s="203">
        <v>210</v>
      </c>
      <c r="MUT1239" s="75">
        <f t="shared" si="481"/>
        <v>448.774</v>
      </c>
      <c r="MUU1239" s="200" t="s">
        <v>28</v>
      </c>
      <c r="MUV1239" s="255" t="s">
        <v>25</v>
      </c>
      <c r="MUW1239" s="201">
        <v>7</v>
      </c>
      <c r="MUX1239" s="201">
        <v>2</v>
      </c>
      <c r="MUY1239" s="202" t="s">
        <v>236</v>
      </c>
      <c r="MUZ1239" s="203">
        <v>0</v>
      </c>
      <c r="MVA1239" s="203">
        <v>210</v>
      </c>
      <c r="MVB1239" s="75">
        <f t="shared" si="481"/>
        <v>448.774</v>
      </c>
      <c r="MVC1239" s="200" t="s">
        <v>28</v>
      </c>
      <c r="MVD1239" s="255" t="s">
        <v>25</v>
      </c>
      <c r="MVE1239" s="201">
        <v>7</v>
      </c>
      <c r="MVF1239" s="201">
        <v>2</v>
      </c>
      <c r="MVG1239" s="202" t="s">
        <v>236</v>
      </c>
      <c r="MVH1239" s="203">
        <v>0</v>
      </c>
      <c r="MVI1239" s="203">
        <v>210</v>
      </c>
      <c r="MVJ1239" s="75">
        <f t="shared" ref="MVJ1239:MXN1239" si="482">MVJ1240+MVJ1241</f>
        <v>448.774</v>
      </c>
      <c r="MVK1239" s="200" t="s">
        <v>28</v>
      </c>
      <c r="MVL1239" s="255" t="s">
        <v>25</v>
      </c>
      <c r="MVM1239" s="201">
        <v>7</v>
      </c>
      <c r="MVN1239" s="201">
        <v>2</v>
      </c>
      <c r="MVO1239" s="202" t="s">
        <v>236</v>
      </c>
      <c r="MVP1239" s="203">
        <v>0</v>
      </c>
      <c r="MVQ1239" s="203">
        <v>210</v>
      </c>
      <c r="MVR1239" s="75">
        <f t="shared" si="482"/>
        <v>448.774</v>
      </c>
      <c r="MVS1239" s="200" t="s">
        <v>28</v>
      </c>
      <c r="MVT1239" s="255" t="s">
        <v>25</v>
      </c>
      <c r="MVU1239" s="201">
        <v>7</v>
      </c>
      <c r="MVV1239" s="201">
        <v>2</v>
      </c>
      <c r="MVW1239" s="202" t="s">
        <v>236</v>
      </c>
      <c r="MVX1239" s="203">
        <v>0</v>
      </c>
      <c r="MVY1239" s="203">
        <v>210</v>
      </c>
      <c r="MVZ1239" s="75">
        <f t="shared" si="482"/>
        <v>448.774</v>
      </c>
      <c r="MWA1239" s="200" t="s">
        <v>28</v>
      </c>
      <c r="MWB1239" s="255" t="s">
        <v>25</v>
      </c>
      <c r="MWC1239" s="201">
        <v>7</v>
      </c>
      <c r="MWD1239" s="201">
        <v>2</v>
      </c>
      <c r="MWE1239" s="202" t="s">
        <v>236</v>
      </c>
      <c r="MWF1239" s="203">
        <v>0</v>
      </c>
      <c r="MWG1239" s="203">
        <v>210</v>
      </c>
      <c r="MWH1239" s="75">
        <f t="shared" si="482"/>
        <v>448.774</v>
      </c>
      <c r="MWI1239" s="200" t="s">
        <v>28</v>
      </c>
      <c r="MWJ1239" s="255" t="s">
        <v>25</v>
      </c>
      <c r="MWK1239" s="201">
        <v>7</v>
      </c>
      <c r="MWL1239" s="201">
        <v>2</v>
      </c>
      <c r="MWM1239" s="202" t="s">
        <v>236</v>
      </c>
      <c r="MWN1239" s="203">
        <v>0</v>
      </c>
      <c r="MWO1239" s="203">
        <v>210</v>
      </c>
      <c r="MWP1239" s="75">
        <f t="shared" si="482"/>
        <v>448.774</v>
      </c>
      <c r="MWQ1239" s="200" t="s">
        <v>28</v>
      </c>
      <c r="MWR1239" s="255" t="s">
        <v>25</v>
      </c>
      <c r="MWS1239" s="201">
        <v>7</v>
      </c>
      <c r="MWT1239" s="201">
        <v>2</v>
      </c>
      <c r="MWU1239" s="202" t="s">
        <v>236</v>
      </c>
      <c r="MWV1239" s="203">
        <v>0</v>
      </c>
      <c r="MWW1239" s="203">
        <v>210</v>
      </c>
      <c r="MWX1239" s="75">
        <f t="shared" si="482"/>
        <v>448.774</v>
      </c>
      <c r="MWY1239" s="200" t="s">
        <v>28</v>
      </c>
      <c r="MWZ1239" s="255" t="s">
        <v>25</v>
      </c>
      <c r="MXA1239" s="201">
        <v>7</v>
      </c>
      <c r="MXB1239" s="201">
        <v>2</v>
      </c>
      <c r="MXC1239" s="202" t="s">
        <v>236</v>
      </c>
      <c r="MXD1239" s="203">
        <v>0</v>
      </c>
      <c r="MXE1239" s="203">
        <v>210</v>
      </c>
      <c r="MXF1239" s="75">
        <f t="shared" si="482"/>
        <v>448.774</v>
      </c>
      <c r="MXG1239" s="200" t="s">
        <v>28</v>
      </c>
      <c r="MXH1239" s="255" t="s">
        <v>25</v>
      </c>
      <c r="MXI1239" s="201">
        <v>7</v>
      </c>
      <c r="MXJ1239" s="201">
        <v>2</v>
      </c>
      <c r="MXK1239" s="202" t="s">
        <v>236</v>
      </c>
      <c r="MXL1239" s="203">
        <v>0</v>
      </c>
      <c r="MXM1239" s="203">
        <v>210</v>
      </c>
      <c r="MXN1239" s="75">
        <f t="shared" si="482"/>
        <v>448.774</v>
      </c>
      <c r="MXO1239" s="200" t="s">
        <v>28</v>
      </c>
      <c r="MXP1239" s="255" t="s">
        <v>25</v>
      </c>
      <c r="MXQ1239" s="201">
        <v>7</v>
      </c>
      <c r="MXR1239" s="201">
        <v>2</v>
      </c>
      <c r="MXS1239" s="202" t="s">
        <v>236</v>
      </c>
      <c r="MXT1239" s="203">
        <v>0</v>
      </c>
      <c r="MXU1239" s="203">
        <v>210</v>
      </c>
      <c r="MXV1239" s="75">
        <f t="shared" ref="MXV1239:MZZ1239" si="483">MXV1240+MXV1241</f>
        <v>448.774</v>
      </c>
      <c r="MXW1239" s="200" t="s">
        <v>28</v>
      </c>
      <c r="MXX1239" s="255" t="s">
        <v>25</v>
      </c>
      <c r="MXY1239" s="201">
        <v>7</v>
      </c>
      <c r="MXZ1239" s="201">
        <v>2</v>
      </c>
      <c r="MYA1239" s="202" t="s">
        <v>236</v>
      </c>
      <c r="MYB1239" s="203">
        <v>0</v>
      </c>
      <c r="MYC1239" s="203">
        <v>210</v>
      </c>
      <c r="MYD1239" s="75">
        <f t="shared" si="483"/>
        <v>448.774</v>
      </c>
      <c r="MYE1239" s="200" t="s">
        <v>28</v>
      </c>
      <c r="MYF1239" s="255" t="s">
        <v>25</v>
      </c>
      <c r="MYG1239" s="201">
        <v>7</v>
      </c>
      <c r="MYH1239" s="201">
        <v>2</v>
      </c>
      <c r="MYI1239" s="202" t="s">
        <v>236</v>
      </c>
      <c r="MYJ1239" s="203">
        <v>0</v>
      </c>
      <c r="MYK1239" s="203">
        <v>210</v>
      </c>
      <c r="MYL1239" s="75">
        <f t="shared" si="483"/>
        <v>448.774</v>
      </c>
      <c r="MYM1239" s="200" t="s">
        <v>28</v>
      </c>
      <c r="MYN1239" s="255" t="s">
        <v>25</v>
      </c>
      <c r="MYO1239" s="201">
        <v>7</v>
      </c>
      <c r="MYP1239" s="201">
        <v>2</v>
      </c>
      <c r="MYQ1239" s="202" t="s">
        <v>236</v>
      </c>
      <c r="MYR1239" s="203">
        <v>0</v>
      </c>
      <c r="MYS1239" s="203">
        <v>210</v>
      </c>
      <c r="MYT1239" s="75">
        <f t="shared" si="483"/>
        <v>448.774</v>
      </c>
      <c r="MYU1239" s="200" t="s">
        <v>28</v>
      </c>
      <c r="MYV1239" s="255" t="s">
        <v>25</v>
      </c>
      <c r="MYW1239" s="201">
        <v>7</v>
      </c>
      <c r="MYX1239" s="201">
        <v>2</v>
      </c>
      <c r="MYY1239" s="202" t="s">
        <v>236</v>
      </c>
      <c r="MYZ1239" s="203">
        <v>0</v>
      </c>
      <c r="MZA1239" s="203">
        <v>210</v>
      </c>
      <c r="MZB1239" s="75">
        <f t="shared" si="483"/>
        <v>448.774</v>
      </c>
      <c r="MZC1239" s="200" t="s">
        <v>28</v>
      </c>
      <c r="MZD1239" s="255" t="s">
        <v>25</v>
      </c>
      <c r="MZE1239" s="201">
        <v>7</v>
      </c>
      <c r="MZF1239" s="201">
        <v>2</v>
      </c>
      <c r="MZG1239" s="202" t="s">
        <v>236</v>
      </c>
      <c r="MZH1239" s="203">
        <v>0</v>
      </c>
      <c r="MZI1239" s="203">
        <v>210</v>
      </c>
      <c r="MZJ1239" s="75">
        <f t="shared" si="483"/>
        <v>448.774</v>
      </c>
      <c r="MZK1239" s="200" t="s">
        <v>28</v>
      </c>
      <c r="MZL1239" s="255" t="s">
        <v>25</v>
      </c>
      <c r="MZM1239" s="201">
        <v>7</v>
      </c>
      <c r="MZN1239" s="201">
        <v>2</v>
      </c>
      <c r="MZO1239" s="202" t="s">
        <v>236</v>
      </c>
      <c r="MZP1239" s="203">
        <v>0</v>
      </c>
      <c r="MZQ1239" s="203">
        <v>210</v>
      </c>
      <c r="MZR1239" s="75">
        <f t="shared" si="483"/>
        <v>448.774</v>
      </c>
      <c r="MZS1239" s="200" t="s">
        <v>28</v>
      </c>
      <c r="MZT1239" s="255" t="s">
        <v>25</v>
      </c>
      <c r="MZU1239" s="201">
        <v>7</v>
      </c>
      <c r="MZV1239" s="201">
        <v>2</v>
      </c>
      <c r="MZW1239" s="202" t="s">
        <v>236</v>
      </c>
      <c r="MZX1239" s="203">
        <v>0</v>
      </c>
      <c r="MZY1239" s="203">
        <v>210</v>
      </c>
      <c r="MZZ1239" s="75">
        <f t="shared" si="483"/>
        <v>448.774</v>
      </c>
      <c r="NAA1239" s="200" t="s">
        <v>28</v>
      </c>
      <c r="NAB1239" s="255" t="s">
        <v>25</v>
      </c>
      <c r="NAC1239" s="201">
        <v>7</v>
      </c>
      <c r="NAD1239" s="201">
        <v>2</v>
      </c>
      <c r="NAE1239" s="202" t="s">
        <v>236</v>
      </c>
      <c r="NAF1239" s="203">
        <v>0</v>
      </c>
      <c r="NAG1239" s="203">
        <v>210</v>
      </c>
      <c r="NAH1239" s="75">
        <f t="shared" ref="NAH1239:NCL1239" si="484">NAH1240+NAH1241</f>
        <v>448.774</v>
      </c>
      <c r="NAI1239" s="200" t="s">
        <v>28</v>
      </c>
      <c r="NAJ1239" s="255" t="s">
        <v>25</v>
      </c>
      <c r="NAK1239" s="201">
        <v>7</v>
      </c>
      <c r="NAL1239" s="201">
        <v>2</v>
      </c>
      <c r="NAM1239" s="202" t="s">
        <v>236</v>
      </c>
      <c r="NAN1239" s="203">
        <v>0</v>
      </c>
      <c r="NAO1239" s="203">
        <v>210</v>
      </c>
      <c r="NAP1239" s="75">
        <f t="shared" si="484"/>
        <v>448.774</v>
      </c>
      <c r="NAQ1239" s="200" t="s">
        <v>28</v>
      </c>
      <c r="NAR1239" s="255" t="s">
        <v>25</v>
      </c>
      <c r="NAS1239" s="201">
        <v>7</v>
      </c>
      <c r="NAT1239" s="201">
        <v>2</v>
      </c>
      <c r="NAU1239" s="202" t="s">
        <v>236</v>
      </c>
      <c r="NAV1239" s="203">
        <v>0</v>
      </c>
      <c r="NAW1239" s="203">
        <v>210</v>
      </c>
      <c r="NAX1239" s="75">
        <f t="shared" si="484"/>
        <v>448.774</v>
      </c>
      <c r="NAY1239" s="200" t="s">
        <v>28</v>
      </c>
      <c r="NAZ1239" s="255" t="s">
        <v>25</v>
      </c>
      <c r="NBA1239" s="201">
        <v>7</v>
      </c>
      <c r="NBB1239" s="201">
        <v>2</v>
      </c>
      <c r="NBC1239" s="202" t="s">
        <v>236</v>
      </c>
      <c r="NBD1239" s="203">
        <v>0</v>
      </c>
      <c r="NBE1239" s="203">
        <v>210</v>
      </c>
      <c r="NBF1239" s="75">
        <f t="shared" si="484"/>
        <v>448.774</v>
      </c>
      <c r="NBG1239" s="200" t="s">
        <v>28</v>
      </c>
      <c r="NBH1239" s="255" t="s">
        <v>25</v>
      </c>
      <c r="NBI1239" s="201">
        <v>7</v>
      </c>
      <c r="NBJ1239" s="201">
        <v>2</v>
      </c>
      <c r="NBK1239" s="202" t="s">
        <v>236</v>
      </c>
      <c r="NBL1239" s="203">
        <v>0</v>
      </c>
      <c r="NBM1239" s="203">
        <v>210</v>
      </c>
      <c r="NBN1239" s="75">
        <f t="shared" si="484"/>
        <v>448.774</v>
      </c>
      <c r="NBO1239" s="200" t="s">
        <v>28</v>
      </c>
      <c r="NBP1239" s="255" t="s">
        <v>25</v>
      </c>
      <c r="NBQ1239" s="201">
        <v>7</v>
      </c>
      <c r="NBR1239" s="201">
        <v>2</v>
      </c>
      <c r="NBS1239" s="202" t="s">
        <v>236</v>
      </c>
      <c r="NBT1239" s="203">
        <v>0</v>
      </c>
      <c r="NBU1239" s="203">
        <v>210</v>
      </c>
      <c r="NBV1239" s="75">
        <f t="shared" si="484"/>
        <v>448.774</v>
      </c>
      <c r="NBW1239" s="200" t="s">
        <v>28</v>
      </c>
      <c r="NBX1239" s="255" t="s">
        <v>25</v>
      </c>
      <c r="NBY1239" s="201">
        <v>7</v>
      </c>
      <c r="NBZ1239" s="201">
        <v>2</v>
      </c>
      <c r="NCA1239" s="202" t="s">
        <v>236</v>
      </c>
      <c r="NCB1239" s="203">
        <v>0</v>
      </c>
      <c r="NCC1239" s="203">
        <v>210</v>
      </c>
      <c r="NCD1239" s="75">
        <f t="shared" si="484"/>
        <v>448.774</v>
      </c>
      <c r="NCE1239" s="200" t="s">
        <v>28</v>
      </c>
      <c r="NCF1239" s="255" t="s">
        <v>25</v>
      </c>
      <c r="NCG1239" s="201">
        <v>7</v>
      </c>
      <c r="NCH1239" s="201">
        <v>2</v>
      </c>
      <c r="NCI1239" s="202" t="s">
        <v>236</v>
      </c>
      <c r="NCJ1239" s="203">
        <v>0</v>
      </c>
      <c r="NCK1239" s="203">
        <v>210</v>
      </c>
      <c r="NCL1239" s="75">
        <f t="shared" si="484"/>
        <v>448.774</v>
      </c>
      <c r="NCM1239" s="200" t="s">
        <v>28</v>
      </c>
      <c r="NCN1239" s="255" t="s">
        <v>25</v>
      </c>
      <c r="NCO1239" s="201">
        <v>7</v>
      </c>
      <c r="NCP1239" s="201">
        <v>2</v>
      </c>
      <c r="NCQ1239" s="202" t="s">
        <v>236</v>
      </c>
      <c r="NCR1239" s="203">
        <v>0</v>
      </c>
      <c r="NCS1239" s="203">
        <v>210</v>
      </c>
      <c r="NCT1239" s="75">
        <f t="shared" ref="NCT1239:NEX1239" si="485">NCT1240+NCT1241</f>
        <v>448.774</v>
      </c>
      <c r="NCU1239" s="200" t="s">
        <v>28</v>
      </c>
      <c r="NCV1239" s="255" t="s">
        <v>25</v>
      </c>
      <c r="NCW1239" s="201">
        <v>7</v>
      </c>
      <c r="NCX1239" s="201">
        <v>2</v>
      </c>
      <c r="NCY1239" s="202" t="s">
        <v>236</v>
      </c>
      <c r="NCZ1239" s="203">
        <v>0</v>
      </c>
      <c r="NDA1239" s="203">
        <v>210</v>
      </c>
      <c r="NDB1239" s="75">
        <f t="shared" si="485"/>
        <v>448.774</v>
      </c>
      <c r="NDC1239" s="200" t="s">
        <v>28</v>
      </c>
      <c r="NDD1239" s="255" t="s">
        <v>25</v>
      </c>
      <c r="NDE1239" s="201">
        <v>7</v>
      </c>
      <c r="NDF1239" s="201">
        <v>2</v>
      </c>
      <c r="NDG1239" s="202" t="s">
        <v>236</v>
      </c>
      <c r="NDH1239" s="203">
        <v>0</v>
      </c>
      <c r="NDI1239" s="203">
        <v>210</v>
      </c>
      <c r="NDJ1239" s="75">
        <f t="shared" si="485"/>
        <v>448.774</v>
      </c>
      <c r="NDK1239" s="200" t="s">
        <v>28</v>
      </c>
      <c r="NDL1239" s="255" t="s">
        <v>25</v>
      </c>
      <c r="NDM1239" s="201">
        <v>7</v>
      </c>
      <c r="NDN1239" s="201">
        <v>2</v>
      </c>
      <c r="NDO1239" s="202" t="s">
        <v>236</v>
      </c>
      <c r="NDP1239" s="203">
        <v>0</v>
      </c>
      <c r="NDQ1239" s="203">
        <v>210</v>
      </c>
      <c r="NDR1239" s="75">
        <f t="shared" si="485"/>
        <v>448.774</v>
      </c>
      <c r="NDS1239" s="200" t="s">
        <v>28</v>
      </c>
      <c r="NDT1239" s="255" t="s">
        <v>25</v>
      </c>
      <c r="NDU1239" s="201">
        <v>7</v>
      </c>
      <c r="NDV1239" s="201">
        <v>2</v>
      </c>
      <c r="NDW1239" s="202" t="s">
        <v>236</v>
      </c>
      <c r="NDX1239" s="203">
        <v>0</v>
      </c>
      <c r="NDY1239" s="203">
        <v>210</v>
      </c>
      <c r="NDZ1239" s="75">
        <f t="shared" si="485"/>
        <v>448.774</v>
      </c>
      <c r="NEA1239" s="200" t="s">
        <v>28</v>
      </c>
      <c r="NEB1239" s="255" t="s">
        <v>25</v>
      </c>
      <c r="NEC1239" s="201">
        <v>7</v>
      </c>
      <c r="NED1239" s="201">
        <v>2</v>
      </c>
      <c r="NEE1239" s="202" t="s">
        <v>236</v>
      </c>
      <c r="NEF1239" s="203">
        <v>0</v>
      </c>
      <c r="NEG1239" s="203">
        <v>210</v>
      </c>
      <c r="NEH1239" s="75">
        <f t="shared" si="485"/>
        <v>448.774</v>
      </c>
      <c r="NEI1239" s="200" t="s">
        <v>28</v>
      </c>
      <c r="NEJ1239" s="255" t="s">
        <v>25</v>
      </c>
      <c r="NEK1239" s="201">
        <v>7</v>
      </c>
      <c r="NEL1239" s="201">
        <v>2</v>
      </c>
      <c r="NEM1239" s="202" t="s">
        <v>236</v>
      </c>
      <c r="NEN1239" s="203">
        <v>0</v>
      </c>
      <c r="NEO1239" s="203">
        <v>210</v>
      </c>
      <c r="NEP1239" s="75">
        <f t="shared" si="485"/>
        <v>448.774</v>
      </c>
      <c r="NEQ1239" s="200" t="s">
        <v>28</v>
      </c>
      <c r="NER1239" s="255" t="s">
        <v>25</v>
      </c>
      <c r="NES1239" s="201">
        <v>7</v>
      </c>
      <c r="NET1239" s="201">
        <v>2</v>
      </c>
      <c r="NEU1239" s="202" t="s">
        <v>236</v>
      </c>
      <c r="NEV1239" s="203">
        <v>0</v>
      </c>
      <c r="NEW1239" s="203">
        <v>210</v>
      </c>
      <c r="NEX1239" s="75">
        <f t="shared" si="485"/>
        <v>448.774</v>
      </c>
      <c r="NEY1239" s="200" t="s">
        <v>28</v>
      </c>
      <c r="NEZ1239" s="255" t="s">
        <v>25</v>
      </c>
      <c r="NFA1239" s="201">
        <v>7</v>
      </c>
      <c r="NFB1239" s="201">
        <v>2</v>
      </c>
      <c r="NFC1239" s="202" t="s">
        <v>236</v>
      </c>
      <c r="NFD1239" s="203">
        <v>0</v>
      </c>
      <c r="NFE1239" s="203">
        <v>210</v>
      </c>
      <c r="NFF1239" s="75">
        <f t="shared" ref="NFF1239:NHJ1239" si="486">NFF1240+NFF1241</f>
        <v>448.774</v>
      </c>
      <c r="NFG1239" s="200" t="s">
        <v>28</v>
      </c>
      <c r="NFH1239" s="255" t="s">
        <v>25</v>
      </c>
      <c r="NFI1239" s="201">
        <v>7</v>
      </c>
      <c r="NFJ1239" s="201">
        <v>2</v>
      </c>
      <c r="NFK1239" s="202" t="s">
        <v>236</v>
      </c>
      <c r="NFL1239" s="203">
        <v>0</v>
      </c>
      <c r="NFM1239" s="203">
        <v>210</v>
      </c>
      <c r="NFN1239" s="75">
        <f t="shared" si="486"/>
        <v>448.774</v>
      </c>
      <c r="NFO1239" s="200" t="s">
        <v>28</v>
      </c>
      <c r="NFP1239" s="255" t="s">
        <v>25</v>
      </c>
      <c r="NFQ1239" s="201">
        <v>7</v>
      </c>
      <c r="NFR1239" s="201">
        <v>2</v>
      </c>
      <c r="NFS1239" s="202" t="s">
        <v>236</v>
      </c>
      <c r="NFT1239" s="203">
        <v>0</v>
      </c>
      <c r="NFU1239" s="203">
        <v>210</v>
      </c>
      <c r="NFV1239" s="75">
        <f t="shared" si="486"/>
        <v>448.774</v>
      </c>
      <c r="NFW1239" s="200" t="s">
        <v>28</v>
      </c>
      <c r="NFX1239" s="255" t="s">
        <v>25</v>
      </c>
      <c r="NFY1239" s="201">
        <v>7</v>
      </c>
      <c r="NFZ1239" s="201">
        <v>2</v>
      </c>
      <c r="NGA1239" s="202" t="s">
        <v>236</v>
      </c>
      <c r="NGB1239" s="203">
        <v>0</v>
      </c>
      <c r="NGC1239" s="203">
        <v>210</v>
      </c>
      <c r="NGD1239" s="75">
        <f t="shared" si="486"/>
        <v>448.774</v>
      </c>
      <c r="NGE1239" s="200" t="s">
        <v>28</v>
      </c>
      <c r="NGF1239" s="255" t="s">
        <v>25</v>
      </c>
      <c r="NGG1239" s="201">
        <v>7</v>
      </c>
      <c r="NGH1239" s="201">
        <v>2</v>
      </c>
      <c r="NGI1239" s="202" t="s">
        <v>236</v>
      </c>
      <c r="NGJ1239" s="203">
        <v>0</v>
      </c>
      <c r="NGK1239" s="203">
        <v>210</v>
      </c>
      <c r="NGL1239" s="75">
        <f t="shared" si="486"/>
        <v>448.774</v>
      </c>
      <c r="NGM1239" s="200" t="s">
        <v>28</v>
      </c>
      <c r="NGN1239" s="255" t="s">
        <v>25</v>
      </c>
      <c r="NGO1239" s="201">
        <v>7</v>
      </c>
      <c r="NGP1239" s="201">
        <v>2</v>
      </c>
      <c r="NGQ1239" s="202" t="s">
        <v>236</v>
      </c>
      <c r="NGR1239" s="203">
        <v>0</v>
      </c>
      <c r="NGS1239" s="203">
        <v>210</v>
      </c>
      <c r="NGT1239" s="75">
        <f t="shared" si="486"/>
        <v>448.774</v>
      </c>
      <c r="NGU1239" s="200" t="s">
        <v>28</v>
      </c>
      <c r="NGV1239" s="255" t="s">
        <v>25</v>
      </c>
      <c r="NGW1239" s="201">
        <v>7</v>
      </c>
      <c r="NGX1239" s="201">
        <v>2</v>
      </c>
      <c r="NGY1239" s="202" t="s">
        <v>236</v>
      </c>
      <c r="NGZ1239" s="203">
        <v>0</v>
      </c>
      <c r="NHA1239" s="203">
        <v>210</v>
      </c>
      <c r="NHB1239" s="75">
        <f t="shared" si="486"/>
        <v>448.774</v>
      </c>
      <c r="NHC1239" s="200" t="s">
        <v>28</v>
      </c>
      <c r="NHD1239" s="255" t="s">
        <v>25</v>
      </c>
      <c r="NHE1239" s="201">
        <v>7</v>
      </c>
      <c r="NHF1239" s="201">
        <v>2</v>
      </c>
      <c r="NHG1239" s="202" t="s">
        <v>236</v>
      </c>
      <c r="NHH1239" s="203">
        <v>0</v>
      </c>
      <c r="NHI1239" s="203">
        <v>210</v>
      </c>
      <c r="NHJ1239" s="75">
        <f t="shared" si="486"/>
        <v>448.774</v>
      </c>
      <c r="NHK1239" s="200" t="s">
        <v>28</v>
      </c>
      <c r="NHL1239" s="255" t="s">
        <v>25</v>
      </c>
      <c r="NHM1239" s="201">
        <v>7</v>
      </c>
      <c r="NHN1239" s="201">
        <v>2</v>
      </c>
      <c r="NHO1239" s="202" t="s">
        <v>236</v>
      </c>
      <c r="NHP1239" s="203">
        <v>0</v>
      </c>
      <c r="NHQ1239" s="203">
        <v>210</v>
      </c>
      <c r="NHR1239" s="75">
        <f t="shared" ref="NHR1239:NJV1239" si="487">NHR1240+NHR1241</f>
        <v>448.774</v>
      </c>
      <c r="NHS1239" s="200" t="s">
        <v>28</v>
      </c>
      <c r="NHT1239" s="255" t="s">
        <v>25</v>
      </c>
      <c r="NHU1239" s="201">
        <v>7</v>
      </c>
      <c r="NHV1239" s="201">
        <v>2</v>
      </c>
      <c r="NHW1239" s="202" t="s">
        <v>236</v>
      </c>
      <c r="NHX1239" s="203">
        <v>0</v>
      </c>
      <c r="NHY1239" s="203">
        <v>210</v>
      </c>
      <c r="NHZ1239" s="75">
        <f t="shared" si="487"/>
        <v>448.774</v>
      </c>
      <c r="NIA1239" s="200" t="s">
        <v>28</v>
      </c>
      <c r="NIB1239" s="255" t="s">
        <v>25</v>
      </c>
      <c r="NIC1239" s="201">
        <v>7</v>
      </c>
      <c r="NID1239" s="201">
        <v>2</v>
      </c>
      <c r="NIE1239" s="202" t="s">
        <v>236</v>
      </c>
      <c r="NIF1239" s="203">
        <v>0</v>
      </c>
      <c r="NIG1239" s="203">
        <v>210</v>
      </c>
      <c r="NIH1239" s="75">
        <f t="shared" si="487"/>
        <v>448.774</v>
      </c>
      <c r="NII1239" s="200" t="s">
        <v>28</v>
      </c>
      <c r="NIJ1239" s="255" t="s">
        <v>25</v>
      </c>
      <c r="NIK1239" s="201">
        <v>7</v>
      </c>
      <c r="NIL1239" s="201">
        <v>2</v>
      </c>
      <c r="NIM1239" s="202" t="s">
        <v>236</v>
      </c>
      <c r="NIN1239" s="203">
        <v>0</v>
      </c>
      <c r="NIO1239" s="203">
        <v>210</v>
      </c>
      <c r="NIP1239" s="75">
        <f t="shared" si="487"/>
        <v>448.774</v>
      </c>
      <c r="NIQ1239" s="200" t="s">
        <v>28</v>
      </c>
      <c r="NIR1239" s="255" t="s">
        <v>25</v>
      </c>
      <c r="NIS1239" s="201">
        <v>7</v>
      </c>
      <c r="NIT1239" s="201">
        <v>2</v>
      </c>
      <c r="NIU1239" s="202" t="s">
        <v>236</v>
      </c>
      <c r="NIV1239" s="203">
        <v>0</v>
      </c>
      <c r="NIW1239" s="203">
        <v>210</v>
      </c>
      <c r="NIX1239" s="75">
        <f t="shared" si="487"/>
        <v>448.774</v>
      </c>
      <c r="NIY1239" s="200" t="s">
        <v>28</v>
      </c>
      <c r="NIZ1239" s="255" t="s">
        <v>25</v>
      </c>
      <c r="NJA1239" s="201">
        <v>7</v>
      </c>
      <c r="NJB1239" s="201">
        <v>2</v>
      </c>
      <c r="NJC1239" s="202" t="s">
        <v>236</v>
      </c>
      <c r="NJD1239" s="203">
        <v>0</v>
      </c>
      <c r="NJE1239" s="203">
        <v>210</v>
      </c>
      <c r="NJF1239" s="75">
        <f t="shared" si="487"/>
        <v>448.774</v>
      </c>
      <c r="NJG1239" s="200" t="s">
        <v>28</v>
      </c>
      <c r="NJH1239" s="255" t="s">
        <v>25</v>
      </c>
      <c r="NJI1239" s="201">
        <v>7</v>
      </c>
      <c r="NJJ1239" s="201">
        <v>2</v>
      </c>
      <c r="NJK1239" s="202" t="s">
        <v>236</v>
      </c>
      <c r="NJL1239" s="203">
        <v>0</v>
      </c>
      <c r="NJM1239" s="203">
        <v>210</v>
      </c>
      <c r="NJN1239" s="75">
        <f t="shared" si="487"/>
        <v>448.774</v>
      </c>
      <c r="NJO1239" s="200" t="s">
        <v>28</v>
      </c>
      <c r="NJP1239" s="255" t="s">
        <v>25</v>
      </c>
      <c r="NJQ1239" s="201">
        <v>7</v>
      </c>
      <c r="NJR1239" s="201">
        <v>2</v>
      </c>
      <c r="NJS1239" s="202" t="s">
        <v>236</v>
      </c>
      <c r="NJT1239" s="203">
        <v>0</v>
      </c>
      <c r="NJU1239" s="203">
        <v>210</v>
      </c>
      <c r="NJV1239" s="75">
        <f t="shared" si="487"/>
        <v>448.774</v>
      </c>
      <c r="NJW1239" s="200" t="s">
        <v>28</v>
      </c>
      <c r="NJX1239" s="255" t="s">
        <v>25</v>
      </c>
      <c r="NJY1239" s="201">
        <v>7</v>
      </c>
      <c r="NJZ1239" s="201">
        <v>2</v>
      </c>
      <c r="NKA1239" s="202" t="s">
        <v>236</v>
      </c>
      <c r="NKB1239" s="203">
        <v>0</v>
      </c>
      <c r="NKC1239" s="203">
        <v>210</v>
      </c>
      <c r="NKD1239" s="75">
        <f t="shared" ref="NKD1239:NMH1239" si="488">NKD1240+NKD1241</f>
        <v>448.774</v>
      </c>
      <c r="NKE1239" s="200" t="s">
        <v>28</v>
      </c>
      <c r="NKF1239" s="255" t="s">
        <v>25</v>
      </c>
      <c r="NKG1239" s="201">
        <v>7</v>
      </c>
      <c r="NKH1239" s="201">
        <v>2</v>
      </c>
      <c r="NKI1239" s="202" t="s">
        <v>236</v>
      </c>
      <c r="NKJ1239" s="203">
        <v>0</v>
      </c>
      <c r="NKK1239" s="203">
        <v>210</v>
      </c>
      <c r="NKL1239" s="75">
        <f t="shared" si="488"/>
        <v>448.774</v>
      </c>
      <c r="NKM1239" s="200" t="s">
        <v>28</v>
      </c>
      <c r="NKN1239" s="255" t="s">
        <v>25</v>
      </c>
      <c r="NKO1239" s="201">
        <v>7</v>
      </c>
      <c r="NKP1239" s="201">
        <v>2</v>
      </c>
      <c r="NKQ1239" s="202" t="s">
        <v>236</v>
      </c>
      <c r="NKR1239" s="203">
        <v>0</v>
      </c>
      <c r="NKS1239" s="203">
        <v>210</v>
      </c>
      <c r="NKT1239" s="75">
        <f t="shared" si="488"/>
        <v>448.774</v>
      </c>
      <c r="NKU1239" s="200" t="s">
        <v>28</v>
      </c>
      <c r="NKV1239" s="255" t="s">
        <v>25</v>
      </c>
      <c r="NKW1239" s="201">
        <v>7</v>
      </c>
      <c r="NKX1239" s="201">
        <v>2</v>
      </c>
      <c r="NKY1239" s="202" t="s">
        <v>236</v>
      </c>
      <c r="NKZ1239" s="203">
        <v>0</v>
      </c>
      <c r="NLA1239" s="203">
        <v>210</v>
      </c>
      <c r="NLB1239" s="75">
        <f t="shared" si="488"/>
        <v>448.774</v>
      </c>
      <c r="NLC1239" s="200" t="s">
        <v>28</v>
      </c>
      <c r="NLD1239" s="255" t="s">
        <v>25</v>
      </c>
      <c r="NLE1239" s="201">
        <v>7</v>
      </c>
      <c r="NLF1239" s="201">
        <v>2</v>
      </c>
      <c r="NLG1239" s="202" t="s">
        <v>236</v>
      </c>
      <c r="NLH1239" s="203">
        <v>0</v>
      </c>
      <c r="NLI1239" s="203">
        <v>210</v>
      </c>
      <c r="NLJ1239" s="75">
        <f t="shared" si="488"/>
        <v>448.774</v>
      </c>
      <c r="NLK1239" s="200" t="s">
        <v>28</v>
      </c>
      <c r="NLL1239" s="255" t="s">
        <v>25</v>
      </c>
      <c r="NLM1239" s="201">
        <v>7</v>
      </c>
      <c r="NLN1239" s="201">
        <v>2</v>
      </c>
      <c r="NLO1239" s="202" t="s">
        <v>236</v>
      </c>
      <c r="NLP1239" s="203">
        <v>0</v>
      </c>
      <c r="NLQ1239" s="203">
        <v>210</v>
      </c>
      <c r="NLR1239" s="75">
        <f t="shared" si="488"/>
        <v>448.774</v>
      </c>
      <c r="NLS1239" s="200" t="s">
        <v>28</v>
      </c>
      <c r="NLT1239" s="255" t="s">
        <v>25</v>
      </c>
      <c r="NLU1239" s="201">
        <v>7</v>
      </c>
      <c r="NLV1239" s="201">
        <v>2</v>
      </c>
      <c r="NLW1239" s="202" t="s">
        <v>236</v>
      </c>
      <c r="NLX1239" s="203">
        <v>0</v>
      </c>
      <c r="NLY1239" s="203">
        <v>210</v>
      </c>
      <c r="NLZ1239" s="75">
        <f t="shared" si="488"/>
        <v>448.774</v>
      </c>
      <c r="NMA1239" s="200" t="s">
        <v>28</v>
      </c>
      <c r="NMB1239" s="255" t="s">
        <v>25</v>
      </c>
      <c r="NMC1239" s="201">
        <v>7</v>
      </c>
      <c r="NMD1239" s="201">
        <v>2</v>
      </c>
      <c r="NME1239" s="202" t="s">
        <v>236</v>
      </c>
      <c r="NMF1239" s="203">
        <v>0</v>
      </c>
      <c r="NMG1239" s="203">
        <v>210</v>
      </c>
      <c r="NMH1239" s="75">
        <f t="shared" si="488"/>
        <v>448.774</v>
      </c>
      <c r="NMI1239" s="200" t="s">
        <v>28</v>
      </c>
      <c r="NMJ1239" s="255" t="s">
        <v>25</v>
      </c>
      <c r="NMK1239" s="201">
        <v>7</v>
      </c>
      <c r="NML1239" s="201">
        <v>2</v>
      </c>
      <c r="NMM1239" s="202" t="s">
        <v>236</v>
      </c>
      <c r="NMN1239" s="203">
        <v>0</v>
      </c>
      <c r="NMO1239" s="203">
        <v>210</v>
      </c>
      <c r="NMP1239" s="75">
        <f t="shared" ref="NMP1239:NOT1239" si="489">NMP1240+NMP1241</f>
        <v>448.774</v>
      </c>
      <c r="NMQ1239" s="200" t="s">
        <v>28</v>
      </c>
      <c r="NMR1239" s="255" t="s">
        <v>25</v>
      </c>
      <c r="NMS1239" s="201">
        <v>7</v>
      </c>
      <c r="NMT1239" s="201">
        <v>2</v>
      </c>
      <c r="NMU1239" s="202" t="s">
        <v>236</v>
      </c>
      <c r="NMV1239" s="203">
        <v>0</v>
      </c>
      <c r="NMW1239" s="203">
        <v>210</v>
      </c>
      <c r="NMX1239" s="75">
        <f t="shared" si="489"/>
        <v>448.774</v>
      </c>
      <c r="NMY1239" s="200" t="s">
        <v>28</v>
      </c>
      <c r="NMZ1239" s="255" t="s">
        <v>25</v>
      </c>
      <c r="NNA1239" s="201">
        <v>7</v>
      </c>
      <c r="NNB1239" s="201">
        <v>2</v>
      </c>
      <c r="NNC1239" s="202" t="s">
        <v>236</v>
      </c>
      <c r="NND1239" s="203">
        <v>0</v>
      </c>
      <c r="NNE1239" s="203">
        <v>210</v>
      </c>
      <c r="NNF1239" s="75">
        <f t="shared" si="489"/>
        <v>448.774</v>
      </c>
      <c r="NNG1239" s="200" t="s">
        <v>28</v>
      </c>
      <c r="NNH1239" s="255" t="s">
        <v>25</v>
      </c>
      <c r="NNI1239" s="201">
        <v>7</v>
      </c>
      <c r="NNJ1239" s="201">
        <v>2</v>
      </c>
      <c r="NNK1239" s="202" t="s">
        <v>236</v>
      </c>
      <c r="NNL1239" s="203">
        <v>0</v>
      </c>
      <c r="NNM1239" s="203">
        <v>210</v>
      </c>
      <c r="NNN1239" s="75">
        <f t="shared" si="489"/>
        <v>448.774</v>
      </c>
      <c r="NNO1239" s="200" t="s">
        <v>28</v>
      </c>
      <c r="NNP1239" s="255" t="s">
        <v>25</v>
      </c>
      <c r="NNQ1239" s="201">
        <v>7</v>
      </c>
      <c r="NNR1239" s="201">
        <v>2</v>
      </c>
      <c r="NNS1239" s="202" t="s">
        <v>236</v>
      </c>
      <c r="NNT1239" s="203">
        <v>0</v>
      </c>
      <c r="NNU1239" s="203">
        <v>210</v>
      </c>
      <c r="NNV1239" s="75">
        <f t="shared" si="489"/>
        <v>448.774</v>
      </c>
      <c r="NNW1239" s="200" t="s">
        <v>28</v>
      </c>
      <c r="NNX1239" s="255" t="s">
        <v>25</v>
      </c>
      <c r="NNY1239" s="201">
        <v>7</v>
      </c>
      <c r="NNZ1239" s="201">
        <v>2</v>
      </c>
      <c r="NOA1239" s="202" t="s">
        <v>236</v>
      </c>
      <c r="NOB1239" s="203">
        <v>0</v>
      </c>
      <c r="NOC1239" s="203">
        <v>210</v>
      </c>
      <c r="NOD1239" s="75">
        <f t="shared" si="489"/>
        <v>448.774</v>
      </c>
      <c r="NOE1239" s="200" t="s">
        <v>28</v>
      </c>
      <c r="NOF1239" s="255" t="s">
        <v>25</v>
      </c>
      <c r="NOG1239" s="201">
        <v>7</v>
      </c>
      <c r="NOH1239" s="201">
        <v>2</v>
      </c>
      <c r="NOI1239" s="202" t="s">
        <v>236</v>
      </c>
      <c r="NOJ1239" s="203">
        <v>0</v>
      </c>
      <c r="NOK1239" s="203">
        <v>210</v>
      </c>
      <c r="NOL1239" s="75">
        <f t="shared" si="489"/>
        <v>448.774</v>
      </c>
      <c r="NOM1239" s="200" t="s">
        <v>28</v>
      </c>
      <c r="NON1239" s="255" t="s">
        <v>25</v>
      </c>
      <c r="NOO1239" s="201">
        <v>7</v>
      </c>
      <c r="NOP1239" s="201">
        <v>2</v>
      </c>
      <c r="NOQ1239" s="202" t="s">
        <v>236</v>
      </c>
      <c r="NOR1239" s="203">
        <v>0</v>
      </c>
      <c r="NOS1239" s="203">
        <v>210</v>
      </c>
      <c r="NOT1239" s="75">
        <f t="shared" si="489"/>
        <v>448.774</v>
      </c>
      <c r="NOU1239" s="200" t="s">
        <v>28</v>
      </c>
      <c r="NOV1239" s="255" t="s">
        <v>25</v>
      </c>
      <c r="NOW1239" s="201">
        <v>7</v>
      </c>
      <c r="NOX1239" s="201">
        <v>2</v>
      </c>
      <c r="NOY1239" s="202" t="s">
        <v>236</v>
      </c>
      <c r="NOZ1239" s="203">
        <v>0</v>
      </c>
      <c r="NPA1239" s="203">
        <v>210</v>
      </c>
      <c r="NPB1239" s="75">
        <f t="shared" ref="NPB1239:NRF1239" si="490">NPB1240+NPB1241</f>
        <v>448.774</v>
      </c>
      <c r="NPC1239" s="200" t="s">
        <v>28</v>
      </c>
      <c r="NPD1239" s="255" t="s">
        <v>25</v>
      </c>
      <c r="NPE1239" s="201">
        <v>7</v>
      </c>
      <c r="NPF1239" s="201">
        <v>2</v>
      </c>
      <c r="NPG1239" s="202" t="s">
        <v>236</v>
      </c>
      <c r="NPH1239" s="203">
        <v>0</v>
      </c>
      <c r="NPI1239" s="203">
        <v>210</v>
      </c>
      <c r="NPJ1239" s="75">
        <f t="shared" si="490"/>
        <v>448.774</v>
      </c>
      <c r="NPK1239" s="200" t="s">
        <v>28</v>
      </c>
      <c r="NPL1239" s="255" t="s">
        <v>25</v>
      </c>
      <c r="NPM1239" s="201">
        <v>7</v>
      </c>
      <c r="NPN1239" s="201">
        <v>2</v>
      </c>
      <c r="NPO1239" s="202" t="s">
        <v>236</v>
      </c>
      <c r="NPP1239" s="203">
        <v>0</v>
      </c>
      <c r="NPQ1239" s="203">
        <v>210</v>
      </c>
      <c r="NPR1239" s="75">
        <f t="shared" si="490"/>
        <v>448.774</v>
      </c>
      <c r="NPS1239" s="200" t="s">
        <v>28</v>
      </c>
      <c r="NPT1239" s="255" t="s">
        <v>25</v>
      </c>
      <c r="NPU1239" s="201">
        <v>7</v>
      </c>
      <c r="NPV1239" s="201">
        <v>2</v>
      </c>
      <c r="NPW1239" s="202" t="s">
        <v>236</v>
      </c>
      <c r="NPX1239" s="203">
        <v>0</v>
      </c>
      <c r="NPY1239" s="203">
        <v>210</v>
      </c>
      <c r="NPZ1239" s="75">
        <f t="shared" si="490"/>
        <v>448.774</v>
      </c>
      <c r="NQA1239" s="200" t="s">
        <v>28</v>
      </c>
      <c r="NQB1239" s="255" t="s">
        <v>25</v>
      </c>
      <c r="NQC1239" s="201">
        <v>7</v>
      </c>
      <c r="NQD1239" s="201">
        <v>2</v>
      </c>
      <c r="NQE1239" s="202" t="s">
        <v>236</v>
      </c>
      <c r="NQF1239" s="203">
        <v>0</v>
      </c>
      <c r="NQG1239" s="203">
        <v>210</v>
      </c>
      <c r="NQH1239" s="75">
        <f t="shared" si="490"/>
        <v>448.774</v>
      </c>
      <c r="NQI1239" s="200" t="s">
        <v>28</v>
      </c>
      <c r="NQJ1239" s="255" t="s">
        <v>25</v>
      </c>
      <c r="NQK1239" s="201">
        <v>7</v>
      </c>
      <c r="NQL1239" s="201">
        <v>2</v>
      </c>
      <c r="NQM1239" s="202" t="s">
        <v>236</v>
      </c>
      <c r="NQN1239" s="203">
        <v>0</v>
      </c>
      <c r="NQO1239" s="203">
        <v>210</v>
      </c>
      <c r="NQP1239" s="75">
        <f t="shared" si="490"/>
        <v>448.774</v>
      </c>
      <c r="NQQ1239" s="200" t="s">
        <v>28</v>
      </c>
      <c r="NQR1239" s="255" t="s">
        <v>25</v>
      </c>
      <c r="NQS1239" s="201">
        <v>7</v>
      </c>
      <c r="NQT1239" s="201">
        <v>2</v>
      </c>
      <c r="NQU1239" s="202" t="s">
        <v>236</v>
      </c>
      <c r="NQV1239" s="203">
        <v>0</v>
      </c>
      <c r="NQW1239" s="203">
        <v>210</v>
      </c>
      <c r="NQX1239" s="75">
        <f t="shared" si="490"/>
        <v>448.774</v>
      </c>
      <c r="NQY1239" s="200" t="s">
        <v>28</v>
      </c>
      <c r="NQZ1239" s="255" t="s">
        <v>25</v>
      </c>
      <c r="NRA1239" s="201">
        <v>7</v>
      </c>
      <c r="NRB1239" s="201">
        <v>2</v>
      </c>
      <c r="NRC1239" s="202" t="s">
        <v>236</v>
      </c>
      <c r="NRD1239" s="203">
        <v>0</v>
      </c>
      <c r="NRE1239" s="203">
        <v>210</v>
      </c>
      <c r="NRF1239" s="75">
        <f t="shared" si="490"/>
        <v>448.774</v>
      </c>
      <c r="NRG1239" s="200" t="s">
        <v>28</v>
      </c>
      <c r="NRH1239" s="255" t="s">
        <v>25</v>
      </c>
      <c r="NRI1239" s="201">
        <v>7</v>
      </c>
      <c r="NRJ1239" s="201">
        <v>2</v>
      </c>
      <c r="NRK1239" s="202" t="s">
        <v>236</v>
      </c>
      <c r="NRL1239" s="203">
        <v>0</v>
      </c>
      <c r="NRM1239" s="203">
        <v>210</v>
      </c>
      <c r="NRN1239" s="75">
        <f t="shared" ref="NRN1239:NTR1239" si="491">NRN1240+NRN1241</f>
        <v>448.774</v>
      </c>
      <c r="NRO1239" s="200" t="s">
        <v>28</v>
      </c>
      <c r="NRP1239" s="255" t="s">
        <v>25</v>
      </c>
      <c r="NRQ1239" s="201">
        <v>7</v>
      </c>
      <c r="NRR1239" s="201">
        <v>2</v>
      </c>
      <c r="NRS1239" s="202" t="s">
        <v>236</v>
      </c>
      <c r="NRT1239" s="203">
        <v>0</v>
      </c>
      <c r="NRU1239" s="203">
        <v>210</v>
      </c>
      <c r="NRV1239" s="75">
        <f t="shared" si="491"/>
        <v>448.774</v>
      </c>
      <c r="NRW1239" s="200" t="s">
        <v>28</v>
      </c>
      <c r="NRX1239" s="255" t="s">
        <v>25</v>
      </c>
      <c r="NRY1239" s="201">
        <v>7</v>
      </c>
      <c r="NRZ1239" s="201">
        <v>2</v>
      </c>
      <c r="NSA1239" s="202" t="s">
        <v>236</v>
      </c>
      <c r="NSB1239" s="203">
        <v>0</v>
      </c>
      <c r="NSC1239" s="203">
        <v>210</v>
      </c>
      <c r="NSD1239" s="75">
        <f t="shared" si="491"/>
        <v>448.774</v>
      </c>
      <c r="NSE1239" s="200" t="s">
        <v>28</v>
      </c>
      <c r="NSF1239" s="255" t="s">
        <v>25</v>
      </c>
      <c r="NSG1239" s="201">
        <v>7</v>
      </c>
      <c r="NSH1239" s="201">
        <v>2</v>
      </c>
      <c r="NSI1239" s="202" t="s">
        <v>236</v>
      </c>
      <c r="NSJ1239" s="203">
        <v>0</v>
      </c>
      <c r="NSK1239" s="203">
        <v>210</v>
      </c>
      <c r="NSL1239" s="75">
        <f t="shared" si="491"/>
        <v>448.774</v>
      </c>
      <c r="NSM1239" s="200" t="s">
        <v>28</v>
      </c>
      <c r="NSN1239" s="255" t="s">
        <v>25</v>
      </c>
      <c r="NSO1239" s="201">
        <v>7</v>
      </c>
      <c r="NSP1239" s="201">
        <v>2</v>
      </c>
      <c r="NSQ1239" s="202" t="s">
        <v>236</v>
      </c>
      <c r="NSR1239" s="203">
        <v>0</v>
      </c>
      <c r="NSS1239" s="203">
        <v>210</v>
      </c>
      <c r="NST1239" s="75">
        <f t="shared" si="491"/>
        <v>448.774</v>
      </c>
      <c r="NSU1239" s="200" t="s">
        <v>28</v>
      </c>
      <c r="NSV1239" s="255" t="s">
        <v>25</v>
      </c>
      <c r="NSW1239" s="201">
        <v>7</v>
      </c>
      <c r="NSX1239" s="201">
        <v>2</v>
      </c>
      <c r="NSY1239" s="202" t="s">
        <v>236</v>
      </c>
      <c r="NSZ1239" s="203">
        <v>0</v>
      </c>
      <c r="NTA1239" s="203">
        <v>210</v>
      </c>
      <c r="NTB1239" s="75">
        <f t="shared" si="491"/>
        <v>448.774</v>
      </c>
      <c r="NTC1239" s="200" t="s">
        <v>28</v>
      </c>
      <c r="NTD1239" s="255" t="s">
        <v>25</v>
      </c>
      <c r="NTE1239" s="201">
        <v>7</v>
      </c>
      <c r="NTF1239" s="201">
        <v>2</v>
      </c>
      <c r="NTG1239" s="202" t="s">
        <v>236</v>
      </c>
      <c r="NTH1239" s="203">
        <v>0</v>
      </c>
      <c r="NTI1239" s="203">
        <v>210</v>
      </c>
      <c r="NTJ1239" s="75">
        <f t="shared" si="491"/>
        <v>448.774</v>
      </c>
      <c r="NTK1239" s="200" t="s">
        <v>28</v>
      </c>
      <c r="NTL1239" s="255" t="s">
        <v>25</v>
      </c>
      <c r="NTM1239" s="201">
        <v>7</v>
      </c>
      <c r="NTN1239" s="201">
        <v>2</v>
      </c>
      <c r="NTO1239" s="202" t="s">
        <v>236</v>
      </c>
      <c r="NTP1239" s="203">
        <v>0</v>
      </c>
      <c r="NTQ1239" s="203">
        <v>210</v>
      </c>
      <c r="NTR1239" s="75">
        <f t="shared" si="491"/>
        <v>448.774</v>
      </c>
      <c r="NTS1239" s="200" t="s">
        <v>28</v>
      </c>
      <c r="NTT1239" s="255" t="s">
        <v>25</v>
      </c>
      <c r="NTU1239" s="201">
        <v>7</v>
      </c>
      <c r="NTV1239" s="201">
        <v>2</v>
      </c>
      <c r="NTW1239" s="202" t="s">
        <v>236</v>
      </c>
      <c r="NTX1239" s="203">
        <v>0</v>
      </c>
      <c r="NTY1239" s="203">
        <v>210</v>
      </c>
      <c r="NTZ1239" s="75">
        <f t="shared" ref="NTZ1239:NWD1239" si="492">NTZ1240+NTZ1241</f>
        <v>448.774</v>
      </c>
      <c r="NUA1239" s="200" t="s">
        <v>28</v>
      </c>
      <c r="NUB1239" s="255" t="s">
        <v>25</v>
      </c>
      <c r="NUC1239" s="201">
        <v>7</v>
      </c>
      <c r="NUD1239" s="201">
        <v>2</v>
      </c>
      <c r="NUE1239" s="202" t="s">
        <v>236</v>
      </c>
      <c r="NUF1239" s="203">
        <v>0</v>
      </c>
      <c r="NUG1239" s="203">
        <v>210</v>
      </c>
      <c r="NUH1239" s="75">
        <f t="shared" si="492"/>
        <v>448.774</v>
      </c>
      <c r="NUI1239" s="200" t="s">
        <v>28</v>
      </c>
      <c r="NUJ1239" s="255" t="s">
        <v>25</v>
      </c>
      <c r="NUK1239" s="201">
        <v>7</v>
      </c>
      <c r="NUL1239" s="201">
        <v>2</v>
      </c>
      <c r="NUM1239" s="202" t="s">
        <v>236</v>
      </c>
      <c r="NUN1239" s="203">
        <v>0</v>
      </c>
      <c r="NUO1239" s="203">
        <v>210</v>
      </c>
      <c r="NUP1239" s="75">
        <f t="shared" si="492"/>
        <v>448.774</v>
      </c>
      <c r="NUQ1239" s="200" t="s">
        <v>28</v>
      </c>
      <c r="NUR1239" s="255" t="s">
        <v>25</v>
      </c>
      <c r="NUS1239" s="201">
        <v>7</v>
      </c>
      <c r="NUT1239" s="201">
        <v>2</v>
      </c>
      <c r="NUU1239" s="202" t="s">
        <v>236</v>
      </c>
      <c r="NUV1239" s="203">
        <v>0</v>
      </c>
      <c r="NUW1239" s="203">
        <v>210</v>
      </c>
      <c r="NUX1239" s="75">
        <f t="shared" si="492"/>
        <v>448.774</v>
      </c>
      <c r="NUY1239" s="200" t="s">
        <v>28</v>
      </c>
      <c r="NUZ1239" s="255" t="s">
        <v>25</v>
      </c>
      <c r="NVA1239" s="201">
        <v>7</v>
      </c>
      <c r="NVB1239" s="201">
        <v>2</v>
      </c>
      <c r="NVC1239" s="202" t="s">
        <v>236</v>
      </c>
      <c r="NVD1239" s="203">
        <v>0</v>
      </c>
      <c r="NVE1239" s="203">
        <v>210</v>
      </c>
      <c r="NVF1239" s="75">
        <f t="shared" si="492"/>
        <v>448.774</v>
      </c>
      <c r="NVG1239" s="200" t="s">
        <v>28</v>
      </c>
      <c r="NVH1239" s="255" t="s">
        <v>25</v>
      </c>
      <c r="NVI1239" s="201">
        <v>7</v>
      </c>
      <c r="NVJ1239" s="201">
        <v>2</v>
      </c>
      <c r="NVK1239" s="202" t="s">
        <v>236</v>
      </c>
      <c r="NVL1239" s="203">
        <v>0</v>
      </c>
      <c r="NVM1239" s="203">
        <v>210</v>
      </c>
      <c r="NVN1239" s="75">
        <f t="shared" si="492"/>
        <v>448.774</v>
      </c>
      <c r="NVO1239" s="200" t="s">
        <v>28</v>
      </c>
      <c r="NVP1239" s="255" t="s">
        <v>25</v>
      </c>
      <c r="NVQ1239" s="201">
        <v>7</v>
      </c>
      <c r="NVR1239" s="201">
        <v>2</v>
      </c>
      <c r="NVS1239" s="202" t="s">
        <v>236</v>
      </c>
      <c r="NVT1239" s="203">
        <v>0</v>
      </c>
      <c r="NVU1239" s="203">
        <v>210</v>
      </c>
      <c r="NVV1239" s="75">
        <f t="shared" si="492"/>
        <v>448.774</v>
      </c>
      <c r="NVW1239" s="200" t="s">
        <v>28</v>
      </c>
      <c r="NVX1239" s="255" t="s">
        <v>25</v>
      </c>
      <c r="NVY1239" s="201">
        <v>7</v>
      </c>
      <c r="NVZ1239" s="201">
        <v>2</v>
      </c>
      <c r="NWA1239" s="202" t="s">
        <v>236</v>
      </c>
      <c r="NWB1239" s="203">
        <v>0</v>
      </c>
      <c r="NWC1239" s="203">
        <v>210</v>
      </c>
      <c r="NWD1239" s="75">
        <f t="shared" si="492"/>
        <v>448.774</v>
      </c>
      <c r="NWE1239" s="200" t="s">
        <v>28</v>
      </c>
      <c r="NWF1239" s="255" t="s">
        <v>25</v>
      </c>
      <c r="NWG1239" s="201">
        <v>7</v>
      </c>
      <c r="NWH1239" s="201">
        <v>2</v>
      </c>
      <c r="NWI1239" s="202" t="s">
        <v>236</v>
      </c>
      <c r="NWJ1239" s="203">
        <v>0</v>
      </c>
      <c r="NWK1239" s="203">
        <v>210</v>
      </c>
      <c r="NWL1239" s="75">
        <f t="shared" ref="NWL1239:NYP1239" si="493">NWL1240+NWL1241</f>
        <v>448.774</v>
      </c>
      <c r="NWM1239" s="200" t="s">
        <v>28</v>
      </c>
      <c r="NWN1239" s="255" t="s">
        <v>25</v>
      </c>
      <c r="NWO1239" s="201">
        <v>7</v>
      </c>
      <c r="NWP1239" s="201">
        <v>2</v>
      </c>
      <c r="NWQ1239" s="202" t="s">
        <v>236</v>
      </c>
      <c r="NWR1239" s="203">
        <v>0</v>
      </c>
      <c r="NWS1239" s="203">
        <v>210</v>
      </c>
      <c r="NWT1239" s="75">
        <f t="shared" si="493"/>
        <v>448.774</v>
      </c>
      <c r="NWU1239" s="200" t="s">
        <v>28</v>
      </c>
      <c r="NWV1239" s="255" t="s">
        <v>25</v>
      </c>
      <c r="NWW1239" s="201">
        <v>7</v>
      </c>
      <c r="NWX1239" s="201">
        <v>2</v>
      </c>
      <c r="NWY1239" s="202" t="s">
        <v>236</v>
      </c>
      <c r="NWZ1239" s="203">
        <v>0</v>
      </c>
      <c r="NXA1239" s="203">
        <v>210</v>
      </c>
      <c r="NXB1239" s="75">
        <f t="shared" si="493"/>
        <v>448.774</v>
      </c>
      <c r="NXC1239" s="200" t="s">
        <v>28</v>
      </c>
      <c r="NXD1239" s="255" t="s">
        <v>25</v>
      </c>
      <c r="NXE1239" s="201">
        <v>7</v>
      </c>
      <c r="NXF1239" s="201">
        <v>2</v>
      </c>
      <c r="NXG1239" s="202" t="s">
        <v>236</v>
      </c>
      <c r="NXH1239" s="203">
        <v>0</v>
      </c>
      <c r="NXI1239" s="203">
        <v>210</v>
      </c>
      <c r="NXJ1239" s="75">
        <f t="shared" si="493"/>
        <v>448.774</v>
      </c>
      <c r="NXK1239" s="200" t="s">
        <v>28</v>
      </c>
      <c r="NXL1239" s="255" t="s">
        <v>25</v>
      </c>
      <c r="NXM1239" s="201">
        <v>7</v>
      </c>
      <c r="NXN1239" s="201">
        <v>2</v>
      </c>
      <c r="NXO1239" s="202" t="s">
        <v>236</v>
      </c>
      <c r="NXP1239" s="203">
        <v>0</v>
      </c>
      <c r="NXQ1239" s="203">
        <v>210</v>
      </c>
      <c r="NXR1239" s="75">
        <f t="shared" si="493"/>
        <v>448.774</v>
      </c>
      <c r="NXS1239" s="200" t="s">
        <v>28</v>
      </c>
      <c r="NXT1239" s="255" t="s">
        <v>25</v>
      </c>
      <c r="NXU1239" s="201">
        <v>7</v>
      </c>
      <c r="NXV1239" s="201">
        <v>2</v>
      </c>
      <c r="NXW1239" s="202" t="s">
        <v>236</v>
      </c>
      <c r="NXX1239" s="203">
        <v>0</v>
      </c>
      <c r="NXY1239" s="203">
        <v>210</v>
      </c>
      <c r="NXZ1239" s="75">
        <f t="shared" si="493"/>
        <v>448.774</v>
      </c>
      <c r="NYA1239" s="200" t="s">
        <v>28</v>
      </c>
      <c r="NYB1239" s="255" t="s">
        <v>25</v>
      </c>
      <c r="NYC1239" s="201">
        <v>7</v>
      </c>
      <c r="NYD1239" s="201">
        <v>2</v>
      </c>
      <c r="NYE1239" s="202" t="s">
        <v>236</v>
      </c>
      <c r="NYF1239" s="203">
        <v>0</v>
      </c>
      <c r="NYG1239" s="203">
        <v>210</v>
      </c>
      <c r="NYH1239" s="75">
        <f t="shared" si="493"/>
        <v>448.774</v>
      </c>
      <c r="NYI1239" s="200" t="s">
        <v>28</v>
      </c>
      <c r="NYJ1239" s="255" t="s">
        <v>25</v>
      </c>
      <c r="NYK1239" s="201">
        <v>7</v>
      </c>
      <c r="NYL1239" s="201">
        <v>2</v>
      </c>
      <c r="NYM1239" s="202" t="s">
        <v>236</v>
      </c>
      <c r="NYN1239" s="203">
        <v>0</v>
      </c>
      <c r="NYO1239" s="203">
        <v>210</v>
      </c>
      <c r="NYP1239" s="75">
        <f t="shared" si="493"/>
        <v>448.774</v>
      </c>
      <c r="NYQ1239" s="200" t="s">
        <v>28</v>
      </c>
      <c r="NYR1239" s="255" t="s">
        <v>25</v>
      </c>
      <c r="NYS1239" s="201">
        <v>7</v>
      </c>
      <c r="NYT1239" s="201">
        <v>2</v>
      </c>
      <c r="NYU1239" s="202" t="s">
        <v>236</v>
      </c>
      <c r="NYV1239" s="203">
        <v>0</v>
      </c>
      <c r="NYW1239" s="203">
        <v>210</v>
      </c>
      <c r="NYX1239" s="75">
        <f t="shared" ref="NYX1239:OBB1239" si="494">NYX1240+NYX1241</f>
        <v>448.774</v>
      </c>
      <c r="NYY1239" s="200" t="s">
        <v>28</v>
      </c>
      <c r="NYZ1239" s="255" t="s">
        <v>25</v>
      </c>
      <c r="NZA1239" s="201">
        <v>7</v>
      </c>
      <c r="NZB1239" s="201">
        <v>2</v>
      </c>
      <c r="NZC1239" s="202" t="s">
        <v>236</v>
      </c>
      <c r="NZD1239" s="203">
        <v>0</v>
      </c>
      <c r="NZE1239" s="203">
        <v>210</v>
      </c>
      <c r="NZF1239" s="75">
        <f t="shared" si="494"/>
        <v>448.774</v>
      </c>
      <c r="NZG1239" s="200" t="s">
        <v>28</v>
      </c>
      <c r="NZH1239" s="255" t="s">
        <v>25</v>
      </c>
      <c r="NZI1239" s="201">
        <v>7</v>
      </c>
      <c r="NZJ1239" s="201">
        <v>2</v>
      </c>
      <c r="NZK1239" s="202" t="s">
        <v>236</v>
      </c>
      <c r="NZL1239" s="203">
        <v>0</v>
      </c>
      <c r="NZM1239" s="203">
        <v>210</v>
      </c>
      <c r="NZN1239" s="75">
        <f t="shared" si="494"/>
        <v>448.774</v>
      </c>
      <c r="NZO1239" s="200" t="s">
        <v>28</v>
      </c>
      <c r="NZP1239" s="255" t="s">
        <v>25</v>
      </c>
      <c r="NZQ1239" s="201">
        <v>7</v>
      </c>
      <c r="NZR1239" s="201">
        <v>2</v>
      </c>
      <c r="NZS1239" s="202" t="s">
        <v>236</v>
      </c>
      <c r="NZT1239" s="203">
        <v>0</v>
      </c>
      <c r="NZU1239" s="203">
        <v>210</v>
      </c>
      <c r="NZV1239" s="75">
        <f t="shared" si="494"/>
        <v>448.774</v>
      </c>
      <c r="NZW1239" s="200" t="s">
        <v>28</v>
      </c>
      <c r="NZX1239" s="255" t="s">
        <v>25</v>
      </c>
      <c r="NZY1239" s="201">
        <v>7</v>
      </c>
      <c r="NZZ1239" s="201">
        <v>2</v>
      </c>
      <c r="OAA1239" s="202" t="s">
        <v>236</v>
      </c>
      <c r="OAB1239" s="203">
        <v>0</v>
      </c>
      <c r="OAC1239" s="203">
        <v>210</v>
      </c>
      <c r="OAD1239" s="75">
        <f t="shared" si="494"/>
        <v>448.774</v>
      </c>
      <c r="OAE1239" s="200" t="s">
        <v>28</v>
      </c>
      <c r="OAF1239" s="255" t="s">
        <v>25</v>
      </c>
      <c r="OAG1239" s="201">
        <v>7</v>
      </c>
      <c r="OAH1239" s="201">
        <v>2</v>
      </c>
      <c r="OAI1239" s="202" t="s">
        <v>236</v>
      </c>
      <c r="OAJ1239" s="203">
        <v>0</v>
      </c>
      <c r="OAK1239" s="203">
        <v>210</v>
      </c>
      <c r="OAL1239" s="75">
        <f t="shared" si="494"/>
        <v>448.774</v>
      </c>
      <c r="OAM1239" s="200" t="s">
        <v>28</v>
      </c>
      <c r="OAN1239" s="255" t="s">
        <v>25</v>
      </c>
      <c r="OAO1239" s="201">
        <v>7</v>
      </c>
      <c r="OAP1239" s="201">
        <v>2</v>
      </c>
      <c r="OAQ1239" s="202" t="s">
        <v>236</v>
      </c>
      <c r="OAR1239" s="203">
        <v>0</v>
      </c>
      <c r="OAS1239" s="203">
        <v>210</v>
      </c>
      <c r="OAT1239" s="75">
        <f t="shared" si="494"/>
        <v>448.774</v>
      </c>
      <c r="OAU1239" s="200" t="s">
        <v>28</v>
      </c>
      <c r="OAV1239" s="255" t="s">
        <v>25</v>
      </c>
      <c r="OAW1239" s="201">
        <v>7</v>
      </c>
      <c r="OAX1239" s="201">
        <v>2</v>
      </c>
      <c r="OAY1239" s="202" t="s">
        <v>236</v>
      </c>
      <c r="OAZ1239" s="203">
        <v>0</v>
      </c>
      <c r="OBA1239" s="203">
        <v>210</v>
      </c>
      <c r="OBB1239" s="75">
        <f t="shared" si="494"/>
        <v>448.774</v>
      </c>
      <c r="OBC1239" s="200" t="s">
        <v>28</v>
      </c>
      <c r="OBD1239" s="255" t="s">
        <v>25</v>
      </c>
      <c r="OBE1239" s="201">
        <v>7</v>
      </c>
      <c r="OBF1239" s="201">
        <v>2</v>
      </c>
      <c r="OBG1239" s="202" t="s">
        <v>236</v>
      </c>
      <c r="OBH1239" s="203">
        <v>0</v>
      </c>
      <c r="OBI1239" s="203">
        <v>210</v>
      </c>
      <c r="OBJ1239" s="75">
        <f t="shared" ref="OBJ1239:ODN1239" si="495">OBJ1240+OBJ1241</f>
        <v>448.774</v>
      </c>
      <c r="OBK1239" s="200" t="s">
        <v>28</v>
      </c>
      <c r="OBL1239" s="255" t="s">
        <v>25</v>
      </c>
      <c r="OBM1239" s="201">
        <v>7</v>
      </c>
      <c r="OBN1239" s="201">
        <v>2</v>
      </c>
      <c r="OBO1239" s="202" t="s">
        <v>236</v>
      </c>
      <c r="OBP1239" s="203">
        <v>0</v>
      </c>
      <c r="OBQ1239" s="203">
        <v>210</v>
      </c>
      <c r="OBR1239" s="75">
        <f t="shared" si="495"/>
        <v>448.774</v>
      </c>
      <c r="OBS1239" s="200" t="s">
        <v>28</v>
      </c>
      <c r="OBT1239" s="255" t="s">
        <v>25</v>
      </c>
      <c r="OBU1239" s="201">
        <v>7</v>
      </c>
      <c r="OBV1239" s="201">
        <v>2</v>
      </c>
      <c r="OBW1239" s="202" t="s">
        <v>236</v>
      </c>
      <c r="OBX1239" s="203">
        <v>0</v>
      </c>
      <c r="OBY1239" s="203">
        <v>210</v>
      </c>
      <c r="OBZ1239" s="75">
        <f t="shared" si="495"/>
        <v>448.774</v>
      </c>
      <c r="OCA1239" s="200" t="s">
        <v>28</v>
      </c>
      <c r="OCB1239" s="255" t="s">
        <v>25</v>
      </c>
      <c r="OCC1239" s="201">
        <v>7</v>
      </c>
      <c r="OCD1239" s="201">
        <v>2</v>
      </c>
      <c r="OCE1239" s="202" t="s">
        <v>236</v>
      </c>
      <c r="OCF1239" s="203">
        <v>0</v>
      </c>
      <c r="OCG1239" s="203">
        <v>210</v>
      </c>
      <c r="OCH1239" s="75">
        <f t="shared" si="495"/>
        <v>448.774</v>
      </c>
      <c r="OCI1239" s="200" t="s">
        <v>28</v>
      </c>
      <c r="OCJ1239" s="255" t="s">
        <v>25</v>
      </c>
      <c r="OCK1239" s="201">
        <v>7</v>
      </c>
      <c r="OCL1239" s="201">
        <v>2</v>
      </c>
      <c r="OCM1239" s="202" t="s">
        <v>236</v>
      </c>
      <c r="OCN1239" s="203">
        <v>0</v>
      </c>
      <c r="OCO1239" s="203">
        <v>210</v>
      </c>
      <c r="OCP1239" s="75">
        <f t="shared" si="495"/>
        <v>448.774</v>
      </c>
      <c r="OCQ1239" s="200" t="s">
        <v>28</v>
      </c>
      <c r="OCR1239" s="255" t="s">
        <v>25</v>
      </c>
      <c r="OCS1239" s="201">
        <v>7</v>
      </c>
      <c r="OCT1239" s="201">
        <v>2</v>
      </c>
      <c r="OCU1239" s="202" t="s">
        <v>236</v>
      </c>
      <c r="OCV1239" s="203">
        <v>0</v>
      </c>
      <c r="OCW1239" s="203">
        <v>210</v>
      </c>
      <c r="OCX1239" s="75">
        <f t="shared" si="495"/>
        <v>448.774</v>
      </c>
      <c r="OCY1239" s="200" t="s">
        <v>28</v>
      </c>
      <c r="OCZ1239" s="255" t="s">
        <v>25</v>
      </c>
      <c r="ODA1239" s="201">
        <v>7</v>
      </c>
      <c r="ODB1239" s="201">
        <v>2</v>
      </c>
      <c r="ODC1239" s="202" t="s">
        <v>236</v>
      </c>
      <c r="ODD1239" s="203">
        <v>0</v>
      </c>
      <c r="ODE1239" s="203">
        <v>210</v>
      </c>
      <c r="ODF1239" s="75">
        <f t="shared" si="495"/>
        <v>448.774</v>
      </c>
      <c r="ODG1239" s="200" t="s">
        <v>28</v>
      </c>
      <c r="ODH1239" s="255" t="s">
        <v>25</v>
      </c>
      <c r="ODI1239" s="201">
        <v>7</v>
      </c>
      <c r="ODJ1239" s="201">
        <v>2</v>
      </c>
      <c r="ODK1239" s="202" t="s">
        <v>236</v>
      </c>
      <c r="ODL1239" s="203">
        <v>0</v>
      </c>
      <c r="ODM1239" s="203">
        <v>210</v>
      </c>
      <c r="ODN1239" s="75">
        <f t="shared" si="495"/>
        <v>448.774</v>
      </c>
      <c r="ODO1239" s="200" t="s">
        <v>28</v>
      </c>
      <c r="ODP1239" s="255" t="s">
        <v>25</v>
      </c>
      <c r="ODQ1239" s="201">
        <v>7</v>
      </c>
      <c r="ODR1239" s="201">
        <v>2</v>
      </c>
      <c r="ODS1239" s="202" t="s">
        <v>236</v>
      </c>
      <c r="ODT1239" s="203">
        <v>0</v>
      </c>
      <c r="ODU1239" s="203">
        <v>210</v>
      </c>
      <c r="ODV1239" s="75">
        <f t="shared" ref="ODV1239:OFZ1239" si="496">ODV1240+ODV1241</f>
        <v>448.774</v>
      </c>
      <c r="ODW1239" s="200" t="s">
        <v>28</v>
      </c>
      <c r="ODX1239" s="255" t="s">
        <v>25</v>
      </c>
      <c r="ODY1239" s="201">
        <v>7</v>
      </c>
      <c r="ODZ1239" s="201">
        <v>2</v>
      </c>
      <c r="OEA1239" s="202" t="s">
        <v>236</v>
      </c>
      <c r="OEB1239" s="203">
        <v>0</v>
      </c>
      <c r="OEC1239" s="203">
        <v>210</v>
      </c>
      <c r="OED1239" s="75">
        <f t="shared" si="496"/>
        <v>448.774</v>
      </c>
      <c r="OEE1239" s="200" t="s">
        <v>28</v>
      </c>
      <c r="OEF1239" s="255" t="s">
        <v>25</v>
      </c>
      <c r="OEG1239" s="201">
        <v>7</v>
      </c>
      <c r="OEH1239" s="201">
        <v>2</v>
      </c>
      <c r="OEI1239" s="202" t="s">
        <v>236</v>
      </c>
      <c r="OEJ1239" s="203">
        <v>0</v>
      </c>
      <c r="OEK1239" s="203">
        <v>210</v>
      </c>
      <c r="OEL1239" s="75">
        <f t="shared" si="496"/>
        <v>448.774</v>
      </c>
      <c r="OEM1239" s="200" t="s">
        <v>28</v>
      </c>
      <c r="OEN1239" s="255" t="s">
        <v>25</v>
      </c>
      <c r="OEO1239" s="201">
        <v>7</v>
      </c>
      <c r="OEP1239" s="201">
        <v>2</v>
      </c>
      <c r="OEQ1239" s="202" t="s">
        <v>236</v>
      </c>
      <c r="OER1239" s="203">
        <v>0</v>
      </c>
      <c r="OES1239" s="203">
        <v>210</v>
      </c>
      <c r="OET1239" s="75">
        <f t="shared" si="496"/>
        <v>448.774</v>
      </c>
      <c r="OEU1239" s="200" t="s">
        <v>28</v>
      </c>
      <c r="OEV1239" s="255" t="s">
        <v>25</v>
      </c>
      <c r="OEW1239" s="201">
        <v>7</v>
      </c>
      <c r="OEX1239" s="201">
        <v>2</v>
      </c>
      <c r="OEY1239" s="202" t="s">
        <v>236</v>
      </c>
      <c r="OEZ1239" s="203">
        <v>0</v>
      </c>
      <c r="OFA1239" s="203">
        <v>210</v>
      </c>
      <c r="OFB1239" s="75">
        <f t="shared" si="496"/>
        <v>448.774</v>
      </c>
      <c r="OFC1239" s="200" t="s">
        <v>28</v>
      </c>
      <c r="OFD1239" s="255" t="s">
        <v>25</v>
      </c>
      <c r="OFE1239" s="201">
        <v>7</v>
      </c>
      <c r="OFF1239" s="201">
        <v>2</v>
      </c>
      <c r="OFG1239" s="202" t="s">
        <v>236</v>
      </c>
      <c r="OFH1239" s="203">
        <v>0</v>
      </c>
      <c r="OFI1239" s="203">
        <v>210</v>
      </c>
      <c r="OFJ1239" s="75">
        <f t="shared" si="496"/>
        <v>448.774</v>
      </c>
      <c r="OFK1239" s="200" t="s">
        <v>28</v>
      </c>
      <c r="OFL1239" s="255" t="s">
        <v>25</v>
      </c>
      <c r="OFM1239" s="201">
        <v>7</v>
      </c>
      <c r="OFN1239" s="201">
        <v>2</v>
      </c>
      <c r="OFO1239" s="202" t="s">
        <v>236</v>
      </c>
      <c r="OFP1239" s="203">
        <v>0</v>
      </c>
      <c r="OFQ1239" s="203">
        <v>210</v>
      </c>
      <c r="OFR1239" s="75">
        <f t="shared" si="496"/>
        <v>448.774</v>
      </c>
      <c r="OFS1239" s="200" t="s">
        <v>28</v>
      </c>
      <c r="OFT1239" s="255" t="s">
        <v>25</v>
      </c>
      <c r="OFU1239" s="201">
        <v>7</v>
      </c>
      <c r="OFV1239" s="201">
        <v>2</v>
      </c>
      <c r="OFW1239" s="202" t="s">
        <v>236</v>
      </c>
      <c r="OFX1239" s="203">
        <v>0</v>
      </c>
      <c r="OFY1239" s="203">
        <v>210</v>
      </c>
      <c r="OFZ1239" s="75">
        <f t="shared" si="496"/>
        <v>448.774</v>
      </c>
      <c r="OGA1239" s="200" t="s">
        <v>28</v>
      </c>
      <c r="OGB1239" s="255" t="s">
        <v>25</v>
      </c>
      <c r="OGC1239" s="201">
        <v>7</v>
      </c>
      <c r="OGD1239" s="201">
        <v>2</v>
      </c>
      <c r="OGE1239" s="202" t="s">
        <v>236</v>
      </c>
      <c r="OGF1239" s="203">
        <v>0</v>
      </c>
      <c r="OGG1239" s="203">
        <v>210</v>
      </c>
      <c r="OGH1239" s="75">
        <f t="shared" ref="OGH1239:OIL1239" si="497">OGH1240+OGH1241</f>
        <v>448.774</v>
      </c>
      <c r="OGI1239" s="200" t="s">
        <v>28</v>
      </c>
      <c r="OGJ1239" s="255" t="s">
        <v>25</v>
      </c>
      <c r="OGK1239" s="201">
        <v>7</v>
      </c>
      <c r="OGL1239" s="201">
        <v>2</v>
      </c>
      <c r="OGM1239" s="202" t="s">
        <v>236</v>
      </c>
      <c r="OGN1239" s="203">
        <v>0</v>
      </c>
      <c r="OGO1239" s="203">
        <v>210</v>
      </c>
      <c r="OGP1239" s="75">
        <f t="shared" si="497"/>
        <v>448.774</v>
      </c>
      <c r="OGQ1239" s="200" t="s">
        <v>28</v>
      </c>
      <c r="OGR1239" s="255" t="s">
        <v>25</v>
      </c>
      <c r="OGS1239" s="201">
        <v>7</v>
      </c>
      <c r="OGT1239" s="201">
        <v>2</v>
      </c>
      <c r="OGU1239" s="202" t="s">
        <v>236</v>
      </c>
      <c r="OGV1239" s="203">
        <v>0</v>
      </c>
      <c r="OGW1239" s="203">
        <v>210</v>
      </c>
      <c r="OGX1239" s="75">
        <f t="shared" si="497"/>
        <v>448.774</v>
      </c>
      <c r="OGY1239" s="200" t="s">
        <v>28</v>
      </c>
      <c r="OGZ1239" s="255" t="s">
        <v>25</v>
      </c>
      <c r="OHA1239" s="201">
        <v>7</v>
      </c>
      <c r="OHB1239" s="201">
        <v>2</v>
      </c>
      <c r="OHC1239" s="202" t="s">
        <v>236</v>
      </c>
      <c r="OHD1239" s="203">
        <v>0</v>
      </c>
      <c r="OHE1239" s="203">
        <v>210</v>
      </c>
      <c r="OHF1239" s="75">
        <f t="shared" si="497"/>
        <v>448.774</v>
      </c>
      <c r="OHG1239" s="200" t="s">
        <v>28</v>
      </c>
      <c r="OHH1239" s="255" t="s">
        <v>25</v>
      </c>
      <c r="OHI1239" s="201">
        <v>7</v>
      </c>
      <c r="OHJ1239" s="201">
        <v>2</v>
      </c>
      <c r="OHK1239" s="202" t="s">
        <v>236</v>
      </c>
      <c r="OHL1239" s="203">
        <v>0</v>
      </c>
      <c r="OHM1239" s="203">
        <v>210</v>
      </c>
      <c r="OHN1239" s="75">
        <f t="shared" si="497"/>
        <v>448.774</v>
      </c>
      <c r="OHO1239" s="200" t="s">
        <v>28</v>
      </c>
      <c r="OHP1239" s="255" t="s">
        <v>25</v>
      </c>
      <c r="OHQ1239" s="201">
        <v>7</v>
      </c>
      <c r="OHR1239" s="201">
        <v>2</v>
      </c>
      <c r="OHS1239" s="202" t="s">
        <v>236</v>
      </c>
      <c r="OHT1239" s="203">
        <v>0</v>
      </c>
      <c r="OHU1239" s="203">
        <v>210</v>
      </c>
      <c r="OHV1239" s="75">
        <f t="shared" si="497"/>
        <v>448.774</v>
      </c>
      <c r="OHW1239" s="200" t="s">
        <v>28</v>
      </c>
      <c r="OHX1239" s="255" t="s">
        <v>25</v>
      </c>
      <c r="OHY1239" s="201">
        <v>7</v>
      </c>
      <c r="OHZ1239" s="201">
        <v>2</v>
      </c>
      <c r="OIA1239" s="202" t="s">
        <v>236</v>
      </c>
      <c r="OIB1239" s="203">
        <v>0</v>
      </c>
      <c r="OIC1239" s="203">
        <v>210</v>
      </c>
      <c r="OID1239" s="75">
        <f t="shared" si="497"/>
        <v>448.774</v>
      </c>
      <c r="OIE1239" s="200" t="s">
        <v>28</v>
      </c>
      <c r="OIF1239" s="255" t="s">
        <v>25</v>
      </c>
      <c r="OIG1239" s="201">
        <v>7</v>
      </c>
      <c r="OIH1239" s="201">
        <v>2</v>
      </c>
      <c r="OII1239" s="202" t="s">
        <v>236</v>
      </c>
      <c r="OIJ1239" s="203">
        <v>0</v>
      </c>
      <c r="OIK1239" s="203">
        <v>210</v>
      </c>
      <c r="OIL1239" s="75">
        <f t="shared" si="497"/>
        <v>448.774</v>
      </c>
      <c r="OIM1239" s="200" t="s">
        <v>28</v>
      </c>
      <c r="OIN1239" s="255" t="s">
        <v>25</v>
      </c>
      <c r="OIO1239" s="201">
        <v>7</v>
      </c>
      <c r="OIP1239" s="201">
        <v>2</v>
      </c>
      <c r="OIQ1239" s="202" t="s">
        <v>236</v>
      </c>
      <c r="OIR1239" s="203">
        <v>0</v>
      </c>
      <c r="OIS1239" s="203">
        <v>210</v>
      </c>
      <c r="OIT1239" s="75">
        <f t="shared" ref="OIT1239:OKX1239" si="498">OIT1240+OIT1241</f>
        <v>448.774</v>
      </c>
      <c r="OIU1239" s="200" t="s">
        <v>28</v>
      </c>
      <c r="OIV1239" s="255" t="s">
        <v>25</v>
      </c>
      <c r="OIW1239" s="201">
        <v>7</v>
      </c>
      <c r="OIX1239" s="201">
        <v>2</v>
      </c>
      <c r="OIY1239" s="202" t="s">
        <v>236</v>
      </c>
      <c r="OIZ1239" s="203">
        <v>0</v>
      </c>
      <c r="OJA1239" s="203">
        <v>210</v>
      </c>
      <c r="OJB1239" s="75">
        <f t="shared" si="498"/>
        <v>448.774</v>
      </c>
      <c r="OJC1239" s="200" t="s">
        <v>28</v>
      </c>
      <c r="OJD1239" s="255" t="s">
        <v>25</v>
      </c>
      <c r="OJE1239" s="201">
        <v>7</v>
      </c>
      <c r="OJF1239" s="201">
        <v>2</v>
      </c>
      <c r="OJG1239" s="202" t="s">
        <v>236</v>
      </c>
      <c r="OJH1239" s="203">
        <v>0</v>
      </c>
      <c r="OJI1239" s="203">
        <v>210</v>
      </c>
      <c r="OJJ1239" s="75">
        <f t="shared" si="498"/>
        <v>448.774</v>
      </c>
      <c r="OJK1239" s="200" t="s">
        <v>28</v>
      </c>
      <c r="OJL1239" s="255" t="s">
        <v>25</v>
      </c>
      <c r="OJM1239" s="201">
        <v>7</v>
      </c>
      <c r="OJN1239" s="201">
        <v>2</v>
      </c>
      <c r="OJO1239" s="202" t="s">
        <v>236</v>
      </c>
      <c r="OJP1239" s="203">
        <v>0</v>
      </c>
      <c r="OJQ1239" s="203">
        <v>210</v>
      </c>
      <c r="OJR1239" s="75">
        <f t="shared" si="498"/>
        <v>448.774</v>
      </c>
      <c r="OJS1239" s="200" t="s">
        <v>28</v>
      </c>
      <c r="OJT1239" s="255" t="s">
        <v>25</v>
      </c>
      <c r="OJU1239" s="201">
        <v>7</v>
      </c>
      <c r="OJV1239" s="201">
        <v>2</v>
      </c>
      <c r="OJW1239" s="202" t="s">
        <v>236</v>
      </c>
      <c r="OJX1239" s="203">
        <v>0</v>
      </c>
      <c r="OJY1239" s="203">
        <v>210</v>
      </c>
      <c r="OJZ1239" s="75">
        <f t="shared" si="498"/>
        <v>448.774</v>
      </c>
      <c r="OKA1239" s="200" t="s">
        <v>28</v>
      </c>
      <c r="OKB1239" s="255" t="s">
        <v>25</v>
      </c>
      <c r="OKC1239" s="201">
        <v>7</v>
      </c>
      <c r="OKD1239" s="201">
        <v>2</v>
      </c>
      <c r="OKE1239" s="202" t="s">
        <v>236</v>
      </c>
      <c r="OKF1239" s="203">
        <v>0</v>
      </c>
      <c r="OKG1239" s="203">
        <v>210</v>
      </c>
      <c r="OKH1239" s="75">
        <f t="shared" si="498"/>
        <v>448.774</v>
      </c>
      <c r="OKI1239" s="200" t="s">
        <v>28</v>
      </c>
      <c r="OKJ1239" s="255" t="s">
        <v>25</v>
      </c>
      <c r="OKK1239" s="201">
        <v>7</v>
      </c>
      <c r="OKL1239" s="201">
        <v>2</v>
      </c>
      <c r="OKM1239" s="202" t="s">
        <v>236</v>
      </c>
      <c r="OKN1239" s="203">
        <v>0</v>
      </c>
      <c r="OKO1239" s="203">
        <v>210</v>
      </c>
      <c r="OKP1239" s="75">
        <f t="shared" si="498"/>
        <v>448.774</v>
      </c>
      <c r="OKQ1239" s="200" t="s">
        <v>28</v>
      </c>
      <c r="OKR1239" s="255" t="s">
        <v>25</v>
      </c>
      <c r="OKS1239" s="201">
        <v>7</v>
      </c>
      <c r="OKT1239" s="201">
        <v>2</v>
      </c>
      <c r="OKU1239" s="202" t="s">
        <v>236</v>
      </c>
      <c r="OKV1239" s="203">
        <v>0</v>
      </c>
      <c r="OKW1239" s="203">
        <v>210</v>
      </c>
      <c r="OKX1239" s="75">
        <f t="shared" si="498"/>
        <v>448.774</v>
      </c>
      <c r="OKY1239" s="200" t="s">
        <v>28</v>
      </c>
      <c r="OKZ1239" s="255" t="s">
        <v>25</v>
      </c>
      <c r="OLA1239" s="201">
        <v>7</v>
      </c>
      <c r="OLB1239" s="201">
        <v>2</v>
      </c>
      <c r="OLC1239" s="202" t="s">
        <v>236</v>
      </c>
      <c r="OLD1239" s="203">
        <v>0</v>
      </c>
      <c r="OLE1239" s="203">
        <v>210</v>
      </c>
      <c r="OLF1239" s="75">
        <f t="shared" ref="OLF1239:ONJ1239" si="499">OLF1240+OLF1241</f>
        <v>448.774</v>
      </c>
      <c r="OLG1239" s="200" t="s">
        <v>28</v>
      </c>
      <c r="OLH1239" s="255" t="s">
        <v>25</v>
      </c>
      <c r="OLI1239" s="201">
        <v>7</v>
      </c>
      <c r="OLJ1239" s="201">
        <v>2</v>
      </c>
      <c r="OLK1239" s="202" t="s">
        <v>236</v>
      </c>
      <c r="OLL1239" s="203">
        <v>0</v>
      </c>
      <c r="OLM1239" s="203">
        <v>210</v>
      </c>
      <c r="OLN1239" s="75">
        <f t="shared" si="499"/>
        <v>448.774</v>
      </c>
      <c r="OLO1239" s="200" t="s">
        <v>28</v>
      </c>
      <c r="OLP1239" s="255" t="s">
        <v>25</v>
      </c>
      <c r="OLQ1239" s="201">
        <v>7</v>
      </c>
      <c r="OLR1239" s="201">
        <v>2</v>
      </c>
      <c r="OLS1239" s="202" t="s">
        <v>236</v>
      </c>
      <c r="OLT1239" s="203">
        <v>0</v>
      </c>
      <c r="OLU1239" s="203">
        <v>210</v>
      </c>
      <c r="OLV1239" s="75">
        <f t="shared" si="499"/>
        <v>448.774</v>
      </c>
      <c r="OLW1239" s="200" t="s">
        <v>28</v>
      </c>
      <c r="OLX1239" s="255" t="s">
        <v>25</v>
      </c>
      <c r="OLY1239" s="201">
        <v>7</v>
      </c>
      <c r="OLZ1239" s="201">
        <v>2</v>
      </c>
      <c r="OMA1239" s="202" t="s">
        <v>236</v>
      </c>
      <c r="OMB1239" s="203">
        <v>0</v>
      </c>
      <c r="OMC1239" s="203">
        <v>210</v>
      </c>
      <c r="OMD1239" s="75">
        <f t="shared" si="499"/>
        <v>448.774</v>
      </c>
      <c r="OME1239" s="200" t="s">
        <v>28</v>
      </c>
      <c r="OMF1239" s="255" t="s">
        <v>25</v>
      </c>
      <c r="OMG1239" s="201">
        <v>7</v>
      </c>
      <c r="OMH1239" s="201">
        <v>2</v>
      </c>
      <c r="OMI1239" s="202" t="s">
        <v>236</v>
      </c>
      <c r="OMJ1239" s="203">
        <v>0</v>
      </c>
      <c r="OMK1239" s="203">
        <v>210</v>
      </c>
      <c r="OML1239" s="75">
        <f t="shared" si="499"/>
        <v>448.774</v>
      </c>
      <c r="OMM1239" s="200" t="s">
        <v>28</v>
      </c>
      <c r="OMN1239" s="255" t="s">
        <v>25</v>
      </c>
      <c r="OMO1239" s="201">
        <v>7</v>
      </c>
      <c r="OMP1239" s="201">
        <v>2</v>
      </c>
      <c r="OMQ1239" s="202" t="s">
        <v>236</v>
      </c>
      <c r="OMR1239" s="203">
        <v>0</v>
      </c>
      <c r="OMS1239" s="203">
        <v>210</v>
      </c>
      <c r="OMT1239" s="75">
        <f t="shared" si="499"/>
        <v>448.774</v>
      </c>
      <c r="OMU1239" s="200" t="s">
        <v>28</v>
      </c>
      <c r="OMV1239" s="255" t="s">
        <v>25</v>
      </c>
      <c r="OMW1239" s="201">
        <v>7</v>
      </c>
      <c r="OMX1239" s="201">
        <v>2</v>
      </c>
      <c r="OMY1239" s="202" t="s">
        <v>236</v>
      </c>
      <c r="OMZ1239" s="203">
        <v>0</v>
      </c>
      <c r="ONA1239" s="203">
        <v>210</v>
      </c>
      <c r="ONB1239" s="75">
        <f t="shared" si="499"/>
        <v>448.774</v>
      </c>
      <c r="ONC1239" s="200" t="s">
        <v>28</v>
      </c>
      <c r="OND1239" s="255" t="s">
        <v>25</v>
      </c>
      <c r="ONE1239" s="201">
        <v>7</v>
      </c>
      <c r="ONF1239" s="201">
        <v>2</v>
      </c>
      <c r="ONG1239" s="202" t="s">
        <v>236</v>
      </c>
      <c r="ONH1239" s="203">
        <v>0</v>
      </c>
      <c r="ONI1239" s="203">
        <v>210</v>
      </c>
      <c r="ONJ1239" s="75">
        <f t="shared" si="499"/>
        <v>448.774</v>
      </c>
      <c r="ONK1239" s="200" t="s">
        <v>28</v>
      </c>
      <c r="ONL1239" s="255" t="s">
        <v>25</v>
      </c>
      <c r="ONM1239" s="201">
        <v>7</v>
      </c>
      <c r="ONN1239" s="201">
        <v>2</v>
      </c>
      <c r="ONO1239" s="202" t="s">
        <v>236</v>
      </c>
      <c r="ONP1239" s="203">
        <v>0</v>
      </c>
      <c r="ONQ1239" s="203">
        <v>210</v>
      </c>
      <c r="ONR1239" s="75">
        <f t="shared" ref="ONR1239:OPV1239" si="500">ONR1240+ONR1241</f>
        <v>448.774</v>
      </c>
      <c r="ONS1239" s="200" t="s">
        <v>28</v>
      </c>
      <c r="ONT1239" s="255" t="s">
        <v>25</v>
      </c>
      <c r="ONU1239" s="201">
        <v>7</v>
      </c>
      <c r="ONV1239" s="201">
        <v>2</v>
      </c>
      <c r="ONW1239" s="202" t="s">
        <v>236</v>
      </c>
      <c r="ONX1239" s="203">
        <v>0</v>
      </c>
      <c r="ONY1239" s="203">
        <v>210</v>
      </c>
      <c r="ONZ1239" s="75">
        <f t="shared" si="500"/>
        <v>448.774</v>
      </c>
      <c r="OOA1239" s="200" t="s">
        <v>28</v>
      </c>
      <c r="OOB1239" s="255" t="s">
        <v>25</v>
      </c>
      <c r="OOC1239" s="201">
        <v>7</v>
      </c>
      <c r="OOD1239" s="201">
        <v>2</v>
      </c>
      <c r="OOE1239" s="202" t="s">
        <v>236</v>
      </c>
      <c r="OOF1239" s="203">
        <v>0</v>
      </c>
      <c r="OOG1239" s="203">
        <v>210</v>
      </c>
      <c r="OOH1239" s="75">
        <f t="shared" si="500"/>
        <v>448.774</v>
      </c>
      <c r="OOI1239" s="200" t="s">
        <v>28</v>
      </c>
      <c r="OOJ1239" s="255" t="s">
        <v>25</v>
      </c>
      <c r="OOK1239" s="201">
        <v>7</v>
      </c>
      <c r="OOL1239" s="201">
        <v>2</v>
      </c>
      <c r="OOM1239" s="202" t="s">
        <v>236</v>
      </c>
      <c r="OON1239" s="203">
        <v>0</v>
      </c>
      <c r="OOO1239" s="203">
        <v>210</v>
      </c>
      <c r="OOP1239" s="75">
        <f t="shared" si="500"/>
        <v>448.774</v>
      </c>
      <c r="OOQ1239" s="200" t="s">
        <v>28</v>
      </c>
      <c r="OOR1239" s="255" t="s">
        <v>25</v>
      </c>
      <c r="OOS1239" s="201">
        <v>7</v>
      </c>
      <c r="OOT1239" s="201">
        <v>2</v>
      </c>
      <c r="OOU1239" s="202" t="s">
        <v>236</v>
      </c>
      <c r="OOV1239" s="203">
        <v>0</v>
      </c>
      <c r="OOW1239" s="203">
        <v>210</v>
      </c>
      <c r="OOX1239" s="75">
        <f t="shared" si="500"/>
        <v>448.774</v>
      </c>
      <c r="OOY1239" s="200" t="s">
        <v>28</v>
      </c>
      <c r="OOZ1239" s="255" t="s">
        <v>25</v>
      </c>
      <c r="OPA1239" s="201">
        <v>7</v>
      </c>
      <c r="OPB1239" s="201">
        <v>2</v>
      </c>
      <c r="OPC1239" s="202" t="s">
        <v>236</v>
      </c>
      <c r="OPD1239" s="203">
        <v>0</v>
      </c>
      <c r="OPE1239" s="203">
        <v>210</v>
      </c>
      <c r="OPF1239" s="75">
        <f t="shared" si="500"/>
        <v>448.774</v>
      </c>
      <c r="OPG1239" s="200" t="s">
        <v>28</v>
      </c>
      <c r="OPH1239" s="255" t="s">
        <v>25</v>
      </c>
      <c r="OPI1239" s="201">
        <v>7</v>
      </c>
      <c r="OPJ1239" s="201">
        <v>2</v>
      </c>
      <c r="OPK1239" s="202" t="s">
        <v>236</v>
      </c>
      <c r="OPL1239" s="203">
        <v>0</v>
      </c>
      <c r="OPM1239" s="203">
        <v>210</v>
      </c>
      <c r="OPN1239" s="75">
        <f t="shared" si="500"/>
        <v>448.774</v>
      </c>
      <c r="OPO1239" s="200" t="s">
        <v>28</v>
      </c>
      <c r="OPP1239" s="255" t="s">
        <v>25</v>
      </c>
      <c r="OPQ1239" s="201">
        <v>7</v>
      </c>
      <c r="OPR1239" s="201">
        <v>2</v>
      </c>
      <c r="OPS1239" s="202" t="s">
        <v>236</v>
      </c>
      <c r="OPT1239" s="203">
        <v>0</v>
      </c>
      <c r="OPU1239" s="203">
        <v>210</v>
      </c>
      <c r="OPV1239" s="75">
        <f t="shared" si="500"/>
        <v>448.774</v>
      </c>
      <c r="OPW1239" s="200" t="s">
        <v>28</v>
      </c>
      <c r="OPX1239" s="255" t="s">
        <v>25</v>
      </c>
      <c r="OPY1239" s="201">
        <v>7</v>
      </c>
      <c r="OPZ1239" s="201">
        <v>2</v>
      </c>
      <c r="OQA1239" s="202" t="s">
        <v>236</v>
      </c>
      <c r="OQB1239" s="203">
        <v>0</v>
      </c>
      <c r="OQC1239" s="203">
        <v>210</v>
      </c>
      <c r="OQD1239" s="75">
        <f t="shared" ref="OQD1239:OSH1239" si="501">OQD1240+OQD1241</f>
        <v>448.774</v>
      </c>
      <c r="OQE1239" s="200" t="s">
        <v>28</v>
      </c>
      <c r="OQF1239" s="255" t="s">
        <v>25</v>
      </c>
      <c r="OQG1239" s="201">
        <v>7</v>
      </c>
      <c r="OQH1239" s="201">
        <v>2</v>
      </c>
      <c r="OQI1239" s="202" t="s">
        <v>236</v>
      </c>
      <c r="OQJ1239" s="203">
        <v>0</v>
      </c>
      <c r="OQK1239" s="203">
        <v>210</v>
      </c>
      <c r="OQL1239" s="75">
        <f t="shared" si="501"/>
        <v>448.774</v>
      </c>
      <c r="OQM1239" s="200" t="s">
        <v>28</v>
      </c>
      <c r="OQN1239" s="255" t="s">
        <v>25</v>
      </c>
      <c r="OQO1239" s="201">
        <v>7</v>
      </c>
      <c r="OQP1239" s="201">
        <v>2</v>
      </c>
      <c r="OQQ1239" s="202" t="s">
        <v>236</v>
      </c>
      <c r="OQR1239" s="203">
        <v>0</v>
      </c>
      <c r="OQS1239" s="203">
        <v>210</v>
      </c>
      <c r="OQT1239" s="75">
        <f t="shared" si="501"/>
        <v>448.774</v>
      </c>
      <c r="OQU1239" s="200" t="s">
        <v>28</v>
      </c>
      <c r="OQV1239" s="255" t="s">
        <v>25</v>
      </c>
      <c r="OQW1239" s="201">
        <v>7</v>
      </c>
      <c r="OQX1239" s="201">
        <v>2</v>
      </c>
      <c r="OQY1239" s="202" t="s">
        <v>236</v>
      </c>
      <c r="OQZ1239" s="203">
        <v>0</v>
      </c>
      <c r="ORA1239" s="203">
        <v>210</v>
      </c>
      <c r="ORB1239" s="75">
        <f t="shared" si="501"/>
        <v>448.774</v>
      </c>
      <c r="ORC1239" s="200" t="s">
        <v>28</v>
      </c>
      <c r="ORD1239" s="255" t="s">
        <v>25</v>
      </c>
      <c r="ORE1239" s="201">
        <v>7</v>
      </c>
      <c r="ORF1239" s="201">
        <v>2</v>
      </c>
      <c r="ORG1239" s="202" t="s">
        <v>236</v>
      </c>
      <c r="ORH1239" s="203">
        <v>0</v>
      </c>
      <c r="ORI1239" s="203">
        <v>210</v>
      </c>
      <c r="ORJ1239" s="75">
        <f t="shared" si="501"/>
        <v>448.774</v>
      </c>
      <c r="ORK1239" s="200" t="s">
        <v>28</v>
      </c>
      <c r="ORL1239" s="255" t="s">
        <v>25</v>
      </c>
      <c r="ORM1239" s="201">
        <v>7</v>
      </c>
      <c r="ORN1239" s="201">
        <v>2</v>
      </c>
      <c r="ORO1239" s="202" t="s">
        <v>236</v>
      </c>
      <c r="ORP1239" s="203">
        <v>0</v>
      </c>
      <c r="ORQ1239" s="203">
        <v>210</v>
      </c>
      <c r="ORR1239" s="75">
        <f t="shared" si="501"/>
        <v>448.774</v>
      </c>
      <c r="ORS1239" s="200" t="s">
        <v>28</v>
      </c>
      <c r="ORT1239" s="255" t="s">
        <v>25</v>
      </c>
      <c r="ORU1239" s="201">
        <v>7</v>
      </c>
      <c r="ORV1239" s="201">
        <v>2</v>
      </c>
      <c r="ORW1239" s="202" t="s">
        <v>236</v>
      </c>
      <c r="ORX1239" s="203">
        <v>0</v>
      </c>
      <c r="ORY1239" s="203">
        <v>210</v>
      </c>
      <c r="ORZ1239" s="75">
        <f t="shared" si="501"/>
        <v>448.774</v>
      </c>
      <c r="OSA1239" s="200" t="s">
        <v>28</v>
      </c>
      <c r="OSB1239" s="255" t="s">
        <v>25</v>
      </c>
      <c r="OSC1239" s="201">
        <v>7</v>
      </c>
      <c r="OSD1239" s="201">
        <v>2</v>
      </c>
      <c r="OSE1239" s="202" t="s">
        <v>236</v>
      </c>
      <c r="OSF1239" s="203">
        <v>0</v>
      </c>
      <c r="OSG1239" s="203">
        <v>210</v>
      </c>
      <c r="OSH1239" s="75">
        <f t="shared" si="501"/>
        <v>448.774</v>
      </c>
      <c r="OSI1239" s="200" t="s">
        <v>28</v>
      </c>
      <c r="OSJ1239" s="255" t="s">
        <v>25</v>
      </c>
      <c r="OSK1239" s="201">
        <v>7</v>
      </c>
      <c r="OSL1239" s="201">
        <v>2</v>
      </c>
      <c r="OSM1239" s="202" t="s">
        <v>236</v>
      </c>
      <c r="OSN1239" s="203">
        <v>0</v>
      </c>
      <c r="OSO1239" s="203">
        <v>210</v>
      </c>
      <c r="OSP1239" s="75">
        <f t="shared" ref="OSP1239:OUT1239" si="502">OSP1240+OSP1241</f>
        <v>448.774</v>
      </c>
      <c r="OSQ1239" s="200" t="s">
        <v>28</v>
      </c>
      <c r="OSR1239" s="255" t="s">
        <v>25</v>
      </c>
      <c r="OSS1239" s="201">
        <v>7</v>
      </c>
      <c r="OST1239" s="201">
        <v>2</v>
      </c>
      <c r="OSU1239" s="202" t="s">
        <v>236</v>
      </c>
      <c r="OSV1239" s="203">
        <v>0</v>
      </c>
      <c r="OSW1239" s="203">
        <v>210</v>
      </c>
      <c r="OSX1239" s="75">
        <f t="shared" si="502"/>
        <v>448.774</v>
      </c>
      <c r="OSY1239" s="200" t="s">
        <v>28</v>
      </c>
      <c r="OSZ1239" s="255" t="s">
        <v>25</v>
      </c>
      <c r="OTA1239" s="201">
        <v>7</v>
      </c>
      <c r="OTB1239" s="201">
        <v>2</v>
      </c>
      <c r="OTC1239" s="202" t="s">
        <v>236</v>
      </c>
      <c r="OTD1239" s="203">
        <v>0</v>
      </c>
      <c r="OTE1239" s="203">
        <v>210</v>
      </c>
      <c r="OTF1239" s="75">
        <f t="shared" si="502"/>
        <v>448.774</v>
      </c>
      <c r="OTG1239" s="200" t="s">
        <v>28</v>
      </c>
      <c r="OTH1239" s="255" t="s">
        <v>25</v>
      </c>
      <c r="OTI1239" s="201">
        <v>7</v>
      </c>
      <c r="OTJ1239" s="201">
        <v>2</v>
      </c>
      <c r="OTK1239" s="202" t="s">
        <v>236</v>
      </c>
      <c r="OTL1239" s="203">
        <v>0</v>
      </c>
      <c r="OTM1239" s="203">
        <v>210</v>
      </c>
      <c r="OTN1239" s="75">
        <f t="shared" si="502"/>
        <v>448.774</v>
      </c>
      <c r="OTO1239" s="200" t="s">
        <v>28</v>
      </c>
      <c r="OTP1239" s="255" t="s">
        <v>25</v>
      </c>
      <c r="OTQ1239" s="201">
        <v>7</v>
      </c>
      <c r="OTR1239" s="201">
        <v>2</v>
      </c>
      <c r="OTS1239" s="202" t="s">
        <v>236</v>
      </c>
      <c r="OTT1239" s="203">
        <v>0</v>
      </c>
      <c r="OTU1239" s="203">
        <v>210</v>
      </c>
      <c r="OTV1239" s="75">
        <f t="shared" si="502"/>
        <v>448.774</v>
      </c>
      <c r="OTW1239" s="200" t="s">
        <v>28</v>
      </c>
      <c r="OTX1239" s="255" t="s">
        <v>25</v>
      </c>
      <c r="OTY1239" s="201">
        <v>7</v>
      </c>
      <c r="OTZ1239" s="201">
        <v>2</v>
      </c>
      <c r="OUA1239" s="202" t="s">
        <v>236</v>
      </c>
      <c r="OUB1239" s="203">
        <v>0</v>
      </c>
      <c r="OUC1239" s="203">
        <v>210</v>
      </c>
      <c r="OUD1239" s="75">
        <f t="shared" si="502"/>
        <v>448.774</v>
      </c>
      <c r="OUE1239" s="200" t="s">
        <v>28</v>
      </c>
      <c r="OUF1239" s="255" t="s">
        <v>25</v>
      </c>
      <c r="OUG1239" s="201">
        <v>7</v>
      </c>
      <c r="OUH1239" s="201">
        <v>2</v>
      </c>
      <c r="OUI1239" s="202" t="s">
        <v>236</v>
      </c>
      <c r="OUJ1239" s="203">
        <v>0</v>
      </c>
      <c r="OUK1239" s="203">
        <v>210</v>
      </c>
      <c r="OUL1239" s="75">
        <f t="shared" si="502"/>
        <v>448.774</v>
      </c>
      <c r="OUM1239" s="200" t="s">
        <v>28</v>
      </c>
      <c r="OUN1239" s="255" t="s">
        <v>25</v>
      </c>
      <c r="OUO1239" s="201">
        <v>7</v>
      </c>
      <c r="OUP1239" s="201">
        <v>2</v>
      </c>
      <c r="OUQ1239" s="202" t="s">
        <v>236</v>
      </c>
      <c r="OUR1239" s="203">
        <v>0</v>
      </c>
      <c r="OUS1239" s="203">
        <v>210</v>
      </c>
      <c r="OUT1239" s="75">
        <f t="shared" si="502"/>
        <v>448.774</v>
      </c>
      <c r="OUU1239" s="200" t="s">
        <v>28</v>
      </c>
      <c r="OUV1239" s="255" t="s">
        <v>25</v>
      </c>
      <c r="OUW1239" s="201">
        <v>7</v>
      </c>
      <c r="OUX1239" s="201">
        <v>2</v>
      </c>
      <c r="OUY1239" s="202" t="s">
        <v>236</v>
      </c>
      <c r="OUZ1239" s="203">
        <v>0</v>
      </c>
      <c r="OVA1239" s="203">
        <v>210</v>
      </c>
      <c r="OVB1239" s="75">
        <f t="shared" ref="OVB1239:OXF1239" si="503">OVB1240+OVB1241</f>
        <v>448.774</v>
      </c>
      <c r="OVC1239" s="200" t="s">
        <v>28</v>
      </c>
      <c r="OVD1239" s="255" t="s">
        <v>25</v>
      </c>
      <c r="OVE1239" s="201">
        <v>7</v>
      </c>
      <c r="OVF1239" s="201">
        <v>2</v>
      </c>
      <c r="OVG1239" s="202" t="s">
        <v>236</v>
      </c>
      <c r="OVH1239" s="203">
        <v>0</v>
      </c>
      <c r="OVI1239" s="203">
        <v>210</v>
      </c>
      <c r="OVJ1239" s="75">
        <f t="shared" si="503"/>
        <v>448.774</v>
      </c>
      <c r="OVK1239" s="200" t="s">
        <v>28</v>
      </c>
      <c r="OVL1239" s="255" t="s">
        <v>25</v>
      </c>
      <c r="OVM1239" s="201">
        <v>7</v>
      </c>
      <c r="OVN1239" s="201">
        <v>2</v>
      </c>
      <c r="OVO1239" s="202" t="s">
        <v>236</v>
      </c>
      <c r="OVP1239" s="203">
        <v>0</v>
      </c>
      <c r="OVQ1239" s="203">
        <v>210</v>
      </c>
      <c r="OVR1239" s="75">
        <f t="shared" si="503"/>
        <v>448.774</v>
      </c>
      <c r="OVS1239" s="200" t="s">
        <v>28</v>
      </c>
      <c r="OVT1239" s="255" t="s">
        <v>25</v>
      </c>
      <c r="OVU1239" s="201">
        <v>7</v>
      </c>
      <c r="OVV1239" s="201">
        <v>2</v>
      </c>
      <c r="OVW1239" s="202" t="s">
        <v>236</v>
      </c>
      <c r="OVX1239" s="203">
        <v>0</v>
      </c>
      <c r="OVY1239" s="203">
        <v>210</v>
      </c>
      <c r="OVZ1239" s="75">
        <f t="shared" si="503"/>
        <v>448.774</v>
      </c>
      <c r="OWA1239" s="200" t="s">
        <v>28</v>
      </c>
      <c r="OWB1239" s="255" t="s">
        <v>25</v>
      </c>
      <c r="OWC1239" s="201">
        <v>7</v>
      </c>
      <c r="OWD1239" s="201">
        <v>2</v>
      </c>
      <c r="OWE1239" s="202" t="s">
        <v>236</v>
      </c>
      <c r="OWF1239" s="203">
        <v>0</v>
      </c>
      <c r="OWG1239" s="203">
        <v>210</v>
      </c>
      <c r="OWH1239" s="75">
        <f t="shared" si="503"/>
        <v>448.774</v>
      </c>
      <c r="OWI1239" s="200" t="s">
        <v>28</v>
      </c>
      <c r="OWJ1239" s="255" t="s">
        <v>25</v>
      </c>
      <c r="OWK1239" s="201">
        <v>7</v>
      </c>
      <c r="OWL1239" s="201">
        <v>2</v>
      </c>
      <c r="OWM1239" s="202" t="s">
        <v>236</v>
      </c>
      <c r="OWN1239" s="203">
        <v>0</v>
      </c>
      <c r="OWO1239" s="203">
        <v>210</v>
      </c>
      <c r="OWP1239" s="75">
        <f t="shared" si="503"/>
        <v>448.774</v>
      </c>
      <c r="OWQ1239" s="200" t="s">
        <v>28</v>
      </c>
      <c r="OWR1239" s="255" t="s">
        <v>25</v>
      </c>
      <c r="OWS1239" s="201">
        <v>7</v>
      </c>
      <c r="OWT1239" s="201">
        <v>2</v>
      </c>
      <c r="OWU1239" s="202" t="s">
        <v>236</v>
      </c>
      <c r="OWV1239" s="203">
        <v>0</v>
      </c>
      <c r="OWW1239" s="203">
        <v>210</v>
      </c>
      <c r="OWX1239" s="75">
        <f t="shared" si="503"/>
        <v>448.774</v>
      </c>
      <c r="OWY1239" s="200" t="s">
        <v>28</v>
      </c>
      <c r="OWZ1239" s="255" t="s">
        <v>25</v>
      </c>
      <c r="OXA1239" s="201">
        <v>7</v>
      </c>
      <c r="OXB1239" s="201">
        <v>2</v>
      </c>
      <c r="OXC1239" s="202" t="s">
        <v>236</v>
      </c>
      <c r="OXD1239" s="203">
        <v>0</v>
      </c>
      <c r="OXE1239" s="203">
        <v>210</v>
      </c>
      <c r="OXF1239" s="75">
        <f t="shared" si="503"/>
        <v>448.774</v>
      </c>
      <c r="OXG1239" s="200" t="s">
        <v>28</v>
      </c>
      <c r="OXH1239" s="255" t="s">
        <v>25</v>
      </c>
      <c r="OXI1239" s="201">
        <v>7</v>
      </c>
      <c r="OXJ1239" s="201">
        <v>2</v>
      </c>
      <c r="OXK1239" s="202" t="s">
        <v>236</v>
      </c>
      <c r="OXL1239" s="203">
        <v>0</v>
      </c>
      <c r="OXM1239" s="203">
        <v>210</v>
      </c>
      <c r="OXN1239" s="75">
        <f t="shared" ref="OXN1239:OZR1239" si="504">OXN1240+OXN1241</f>
        <v>448.774</v>
      </c>
      <c r="OXO1239" s="200" t="s">
        <v>28</v>
      </c>
      <c r="OXP1239" s="255" t="s">
        <v>25</v>
      </c>
      <c r="OXQ1239" s="201">
        <v>7</v>
      </c>
      <c r="OXR1239" s="201">
        <v>2</v>
      </c>
      <c r="OXS1239" s="202" t="s">
        <v>236</v>
      </c>
      <c r="OXT1239" s="203">
        <v>0</v>
      </c>
      <c r="OXU1239" s="203">
        <v>210</v>
      </c>
      <c r="OXV1239" s="75">
        <f t="shared" si="504"/>
        <v>448.774</v>
      </c>
      <c r="OXW1239" s="200" t="s">
        <v>28</v>
      </c>
      <c r="OXX1239" s="255" t="s">
        <v>25</v>
      </c>
      <c r="OXY1239" s="201">
        <v>7</v>
      </c>
      <c r="OXZ1239" s="201">
        <v>2</v>
      </c>
      <c r="OYA1239" s="202" t="s">
        <v>236</v>
      </c>
      <c r="OYB1239" s="203">
        <v>0</v>
      </c>
      <c r="OYC1239" s="203">
        <v>210</v>
      </c>
      <c r="OYD1239" s="75">
        <f t="shared" si="504"/>
        <v>448.774</v>
      </c>
      <c r="OYE1239" s="200" t="s">
        <v>28</v>
      </c>
      <c r="OYF1239" s="255" t="s">
        <v>25</v>
      </c>
      <c r="OYG1239" s="201">
        <v>7</v>
      </c>
      <c r="OYH1239" s="201">
        <v>2</v>
      </c>
      <c r="OYI1239" s="202" t="s">
        <v>236</v>
      </c>
      <c r="OYJ1239" s="203">
        <v>0</v>
      </c>
      <c r="OYK1239" s="203">
        <v>210</v>
      </c>
      <c r="OYL1239" s="75">
        <f t="shared" si="504"/>
        <v>448.774</v>
      </c>
      <c r="OYM1239" s="200" t="s">
        <v>28</v>
      </c>
      <c r="OYN1239" s="255" t="s">
        <v>25</v>
      </c>
      <c r="OYO1239" s="201">
        <v>7</v>
      </c>
      <c r="OYP1239" s="201">
        <v>2</v>
      </c>
      <c r="OYQ1239" s="202" t="s">
        <v>236</v>
      </c>
      <c r="OYR1239" s="203">
        <v>0</v>
      </c>
      <c r="OYS1239" s="203">
        <v>210</v>
      </c>
      <c r="OYT1239" s="75">
        <f t="shared" si="504"/>
        <v>448.774</v>
      </c>
      <c r="OYU1239" s="200" t="s">
        <v>28</v>
      </c>
      <c r="OYV1239" s="255" t="s">
        <v>25</v>
      </c>
      <c r="OYW1239" s="201">
        <v>7</v>
      </c>
      <c r="OYX1239" s="201">
        <v>2</v>
      </c>
      <c r="OYY1239" s="202" t="s">
        <v>236</v>
      </c>
      <c r="OYZ1239" s="203">
        <v>0</v>
      </c>
      <c r="OZA1239" s="203">
        <v>210</v>
      </c>
      <c r="OZB1239" s="75">
        <f t="shared" si="504"/>
        <v>448.774</v>
      </c>
      <c r="OZC1239" s="200" t="s">
        <v>28</v>
      </c>
      <c r="OZD1239" s="255" t="s">
        <v>25</v>
      </c>
      <c r="OZE1239" s="201">
        <v>7</v>
      </c>
      <c r="OZF1239" s="201">
        <v>2</v>
      </c>
      <c r="OZG1239" s="202" t="s">
        <v>236</v>
      </c>
      <c r="OZH1239" s="203">
        <v>0</v>
      </c>
      <c r="OZI1239" s="203">
        <v>210</v>
      </c>
      <c r="OZJ1239" s="75">
        <f t="shared" si="504"/>
        <v>448.774</v>
      </c>
      <c r="OZK1239" s="200" t="s">
        <v>28</v>
      </c>
      <c r="OZL1239" s="255" t="s">
        <v>25</v>
      </c>
      <c r="OZM1239" s="201">
        <v>7</v>
      </c>
      <c r="OZN1239" s="201">
        <v>2</v>
      </c>
      <c r="OZO1239" s="202" t="s">
        <v>236</v>
      </c>
      <c r="OZP1239" s="203">
        <v>0</v>
      </c>
      <c r="OZQ1239" s="203">
        <v>210</v>
      </c>
      <c r="OZR1239" s="75">
        <f t="shared" si="504"/>
        <v>448.774</v>
      </c>
      <c r="OZS1239" s="200" t="s">
        <v>28</v>
      </c>
      <c r="OZT1239" s="255" t="s">
        <v>25</v>
      </c>
      <c r="OZU1239" s="201">
        <v>7</v>
      </c>
      <c r="OZV1239" s="201">
        <v>2</v>
      </c>
      <c r="OZW1239" s="202" t="s">
        <v>236</v>
      </c>
      <c r="OZX1239" s="203">
        <v>0</v>
      </c>
      <c r="OZY1239" s="203">
        <v>210</v>
      </c>
      <c r="OZZ1239" s="75">
        <f t="shared" ref="OZZ1239:PCD1239" si="505">OZZ1240+OZZ1241</f>
        <v>448.774</v>
      </c>
      <c r="PAA1239" s="200" t="s">
        <v>28</v>
      </c>
      <c r="PAB1239" s="255" t="s">
        <v>25</v>
      </c>
      <c r="PAC1239" s="201">
        <v>7</v>
      </c>
      <c r="PAD1239" s="201">
        <v>2</v>
      </c>
      <c r="PAE1239" s="202" t="s">
        <v>236</v>
      </c>
      <c r="PAF1239" s="203">
        <v>0</v>
      </c>
      <c r="PAG1239" s="203">
        <v>210</v>
      </c>
      <c r="PAH1239" s="75">
        <f t="shared" si="505"/>
        <v>448.774</v>
      </c>
      <c r="PAI1239" s="200" t="s">
        <v>28</v>
      </c>
      <c r="PAJ1239" s="255" t="s">
        <v>25</v>
      </c>
      <c r="PAK1239" s="201">
        <v>7</v>
      </c>
      <c r="PAL1239" s="201">
        <v>2</v>
      </c>
      <c r="PAM1239" s="202" t="s">
        <v>236</v>
      </c>
      <c r="PAN1239" s="203">
        <v>0</v>
      </c>
      <c r="PAO1239" s="203">
        <v>210</v>
      </c>
      <c r="PAP1239" s="75">
        <f t="shared" si="505"/>
        <v>448.774</v>
      </c>
      <c r="PAQ1239" s="200" t="s">
        <v>28</v>
      </c>
      <c r="PAR1239" s="255" t="s">
        <v>25</v>
      </c>
      <c r="PAS1239" s="201">
        <v>7</v>
      </c>
      <c r="PAT1239" s="201">
        <v>2</v>
      </c>
      <c r="PAU1239" s="202" t="s">
        <v>236</v>
      </c>
      <c r="PAV1239" s="203">
        <v>0</v>
      </c>
      <c r="PAW1239" s="203">
        <v>210</v>
      </c>
      <c r="PAX1239" s="75">
        <f t="shared" si="505"/>
        <v>448.774</v>
      </c>
      <c r="PAY1239" s="200" t="s">
        <v>28</v>
      </c>
      <c r="PAZ1239" s="255" t="s">
        <v>25</v>
      </c>
      <c r="PBA1239" s="201">
        <v>7</v>
      </c>
      <c r="PBB1239" s="201">
        <v>2</v>
      </c>
      <c r="PBC1239" s="202" t="s">
        <v>236</v>
      </c>
      <c r="PBD1239" s="203">
        <v>0</v>
      </c>
      <c r="PBE1239" s="203">
        <v>210</v>
      </c>
      <c r="PBF1239" s="75">
        <f t="shared" si="505"/>
        <v>448.774</v>
      </c>
      <c r="PBG1239" s="200" t="s">
        <v>28</v>
      </c>
      <c r="PBH1239" s="255" t="s">
        <v>25</v>
      </c>
      <c r="PBI1239" s="201">
        <v>7</v>
      </c>
      <c r="PBJ1239" s="201">
        <v>2</v>
      </c>
      <c r="PBK1239" s="202" t="s">
        <v>236</v>
      </c>
      <c r="PBL1239" s="203">
        <v>0</v>
      </c>
      <c r="PBM1239" s="203">
        <v>210</v>
      </c>
      <c r="PBN1239" s="75">
        <f t="shared" si="505"/>
        <v>448.774</v>
      </c>
      <c r="PBO1239" s="200" t="s">
        <v>28</v>
      </c>
      <c r="PBP1239" s="255" t="s">
        <v>25</v>
      </c>
      <c r="PBQ1239" s="201">
        <v>7</v>
      </c>
      <c r="PBR1239" s="201">
        <v>2</v>
      </c>
      <c r="PBS1239" s="202" t="s">
        <v>236</v>
      </c>
      <c r="PBT1239" s="203">
        <v>0</v>
      </c>
      <c r="PBU1239" s="203">
        <v>210</v>
      </c>
      <c r="PBV1239" s="75">
        <f t="shared" si="505"/>
        <v>448.774</v>
      </c>
      <c r="PBW1239" s="200" t="s">
        <v>28</v>
      </c>
      <c r="PBX1239" s="255" t="s">
        <v>25</v>
      </c>
      <c r="PBY1239" s="201">
        <v>7</v>
      </c>
      <c r="PBZ1239" s="201">
        <v>2</v>
      </c>
      <c r="PCA1239" s="202" t="s">
        <v>236</v>
      </c>
      <c r="PCB1239" s="203">
        <v>0</v>
      </c>
      <c r="PCC1239" s="203">
        <v>210</v>
      </c>
      <c r="PCD1239" s="75">
        <f t="shared" si="505"/>
        <v>448.774</v>
      </c>
      <c r="PCE1239" s="200" t="s">
        <v>28</v>
      </c>
      <c r="PCF1239" s="255" t="s">
        <v>25</v>
      </c>
      <c r="PCG1239" s="201">
        <v>7</v>
      </c>
      <c r="PCH1239" s="201">
        <v>2</v>
      </c>
      <c r="PCI1239" s="202" t="s">
        <v>236</v>
      </c>
      <c r="PCJ1239" s="203">
        <v>0</v>
      </c>
      <c r="PCK1239" s="203">
        <v>210</v>
      </c>
      <c r="PCL1239" s="75">
        <f t="shared" ref="PCL1239:PEP1239" si="506">PCL1240+PCL1241</f>
        <v>448.774</v>
      </c>
      <c r="PCM1239" s="200" t="s">
        <v>28</v>
      </c>
      <c r="PCN1239" s="255" t="s">
        <v>25</v>
      </c>
      <c r="PCO1239" s="201">
        <v>7</v>
      </c>
      <c r="PCP1239" s="201">
        <v>2</v>
      </c>
      <c r="PCQ1239" s="202" t="s">
        <v>236</v>
      </c>
      <c r="PCR1239" s="203">
        <v>0</v>
      </c>
      <c r="PCS1239" s="203">
        <v>210</v>
      </c>
      <c r="PCT1239" s="75">
        <f t="shared" si="506"/>
        <v>448.774</v>
      </c>
      <c r="PCU1239" s="200" t="s">
        <v>28</v>
      </c>
      <c r="PCV1239" s="255" t="s">
        <v>25</v>
      </c>
      <c r="PCW1239" s="201">
        <v>7</v>
      </c>
      <c r="PCX1239" s="201">
        <v>2</v>
      </c>
      <c r="PCY1239" s="202" t="s">
        <v>236</v>
      </c>
      <c r="PCZ1239" s="203">
        <v>0</v>
      </c>
      <c r="PDA1239" s="203">
        <v>210</v>
      </c>
      <c r="PDB1239" s="75">
        <f t="shared" si="506"/>
        <v>448.774</v>
      </c>
      <c r="PDC1239" s="200" t="s">
        <v>28</v>
      </c>
      <c r="PDD1239" s="255" t="s">
        <v>25</v>
      </c>
      <c r="PDE1239" s="201">
        <v>7</v>
      </c>
      <c r="PDF1239" s="201">
        <v>2</v>
      </c>
      <c r="PDG1239" s="202" t="s">
        <v>236</v>
      </c>
      <c r="PDH1239" s="203">
        <v>0</v>
      </c>
      <c r="PDI1239" s="203">
        <v>210</v>
      </c>
      <c r="PDJ1239" s="75">
        <f t="shared" si="506"/>
        <v>448.774</v>
      </c>
      <c r="PDK1239" s="200" t="s">
        <v>28</v>
      </c>
      <c r="PDL1239" s="255" t="s">
        <v>25</v>
      </c>
      <c r="PDM1239" s="201">
        <v>7</v>
      </c>
      <c r="PDN1239" s="201">
        <v>2</v>
      </c>
      <c r="PDO1239" s="202" t="s">
        <v>236</v>
      </c>
      <c r="PDP1239" s="203">
        <v>0</v>
      </c>
      <c r="PDQ1239" s="203">
        <v>210</v>
      </c>
      <c r="PDR1239" s="75">
        <f t="shared" si="506"/>
        <v>448.774</v>
      </c>
      <c r="PDS1239" s="200" t="s">
        <v>28</v>
      </c>
      <c r="PDT1239" s="255" t="s">
        <v>25</v>
      </c>
      <c r="PDU1239" s="201">
        <v>7</v>
      </c>
      <c r="PDV1239" s="201">
        <v>2</v>
      </c>
      <c r="PDW1239" s="202" t="s">
        <v>236</v>
      </c>
      <c r="PDX1239" s="203">
        <v>0</v>
      </c>
      <c r="PDY1239" s="203">
        <v>210</v>
      </c>
      <c r="PDZ1239" s="75">
        <f t="shared" si="506"/>
        <v>448.774</v>
      </c>
      <c r="PEA1239" s="200" t="s">
        <v>28</v>
      </c>
      <c r="PEB1239" s="255" t="s">
        <v>25</v>
      </c>
      <c r="PEC1239" s="201">
        <v>7</v>
      </c>
      <c r="PED1239" s="201">
        <v>2</v>
      </c>
      <c r="PEE1239" s="202" t="s">
        <v>236</v>
      </c>
      <c r="PEF1239" s="203">
        <v>0</v>
      </c>
      <c r="PEG1239" s="203">
        <v>210</v>
      </c>
      <c r="PEH1239" s="75">
        <f t="shared" si="506"/>
        <v>448.774</v>
      </c>
      <c r="PEI1239" s="200" t="s">
        <v>28</v>
      </c>
      <c r="PEJ1239" s="255" t="s">
        <v>25</v>
      </c>
      <c r="PEK1239" s="201">
        <v>7</v>
      </c>
      <c r="PEL1239" s="201">
        <v>2</v>
      </c>
      <c r="PEM1239" s="202" t="s">
        <v>236</v>
      </c>
      <c r="PEN1239" s="203">
        <v>0</v>
      </c>
      <c r="PEO1239" s="203">
        <v>210</v>
      </c>
      <c r="PEP1239" s="75">
        <f t="shared" si="506"/>
        <v>448.774</v>
      </c>
      <c r="PEQ1239" s="200" t="s">
        <v>28</v>
      </c>
      <c r="PER1239" s="255" t="s">
        <v>25</v>
      </c>
      <c r="PES1239" s="201">
        <v>7</v>
      </c>
      <c r="PET1239" s="201">
        <v>2</v>
      </c>
      <c r="PEU1239" s="202" t="s">
        <v>236</v>
      </c>
      <c r="PEV1239" s="203">
        <v>0</v>
      </c>
      <c r="PEW1239" s="203">
        <v>210</v>
      </c>
      <c r="PEX1239" s="75">
        <f t="shared" ref="PEX1239:PHB1239" si="507">PEX1240+PEX1241</f>
        <v>448.774</v>
      </c>
      <c r="PEY1239" s="200" t="s">
        <v>28</v>
      </c>
      <c r="PEZ1239" s="255" t="s">
        <v>25</v>
      </c>
      <c r="PFA1239" s="201">
        <v>7</v>
      </c>
      <c r="PFB1239" s="201">
        <v>2</v>
      </c>
      <c r="PFC1239" s="202" t="s">
        <v>236</v>
      </c>
      <c r="PFD1239" s="203">
        <v>0</v>
      </c>
      <c r="PFE1239" s="203">
        <v>210</v>
      </c>
      <c r="PFF1239" s="75">
        <f t="shared" si="507"/>
        <v>448.774</v>
      </c>
      <c r="PFG1239" s="200" t="s">
        <v>28</v>
      </c>
      <c r="PFH1239" s="255" t="s">
        <v>25</v>
      </c>
      <c r="PFI1239" s="201">
        <v>7</v>
      </c>
      <c r="PFJ1239" s="201">
        <v>2</v>
      </c>
      <c r="PFK1239" s="202" t="s">
        <v>236</v>
      </c>
      <c r="PFL1239" s="203">
        <v>0</v>
      </c>
      <c r="PFM1239" s="203">
        <v>210</v>
      </c>
      <c r="PFN1239" s="75">
        <f t="shared" si="507"/>
        <v>448.774</v>
      </c>
      <c r="PFO1239" s="200" t="s">
        <v>28</v>
      </c>
      <c r="PFP1239" s="255" t="s">
        <v>25</v>
      </c>
      <c r="PFQ1239" s="201">
        <v>7</v>
      </c>
      <c r="PFR1239" s="201">
        <v>2</v>
      </c>
      <c r="PFS1239" s="202" t="s">
        <v>236</v>
      </c>
      <c r="PFT1239" s="203">
        <v>0</v>
      </c>
      <c r="PFU1239" s="203">
        <v>210</v>
      </c>
      <c r="PFV1239" s="75">
        <f t="shared" si="507"/>
        <v>448.774</v>
      </c>
      <c r="PFW1239" s="200" t="s">
        <v>28</v>
      </c>
      <c r="PFX1239" s="255" t="s">
        <v>25</v>
      </c>
      <c r="PFY1239" s="201">
        <v>7</v>
      </c>
      <c r="PFZ1239" s="201">
        <v>2</v>
      </c>
      <c r="PGA1239" s="202" t="s">
        <v>236</v>
      </c>
      <c r="PGB1239" s="203">
        <v>0</v>
      </c>
      <c r="PGC1239" s="203">
        <v>210</v>
      </c>
      <c r="PGD1239" s="75">
        <f t="shared" si="507"/>
        <v>448.774</v>
      </c>
      <c r="PGE1239" s="200" t="s">
        <v>28</v>
      </c>
      <c r="PGF1239" s="255" t="s">
        <v>25</v>
      </c>
      <c r="PGG1239" s="201">
        <v>7</v>
      </c>
      <c r="PGH1239" s="201">
        <v>2</v>
      </c>
      <c r="PGI1239" s="202" t="s">
        <v>236</v>
      </c>
      <c r="PGJ1239" s="203">
        <v>0</v>
      </c>
      <c r="PGK1239" s="203">
        <v>210</v>
      </c>
      <c r="PGL1239" s="75">
        <f t="shared" si="507"/>
        <v>448.774</v>
      </c>
      <c r="PGM1239" s="200" t="s">
        <v>28</v>
      </c>
      <c r="PGN1239" s="255" t="s">
        <v>25</v>
      </c>
      <c r="PGO1239" s="201">
        <v>7</v>
      </c>
      <c r="PGP1239" s="201">
        <v>2</v>
      </c>
      <c r="PGQ1239" s="202" t="s">
        <v>236</v>
      </c>
      <c r="PGR1239" s="203">
        <v>0</v>
      </c>
      <c r="PGS1239" s="203">
        <v>210</v>
      </c>
      <c r="PGT1239" s="75">
        <f t="shared" si="507"/>
        <v>448.774</v>
      </c>
      <c r="PGU1239" s="200" t="s">
        <v>28</v>
      </c>
      <c r="PGV1239" s="255" t="s">
        <v>25</v>
      </c>
      <c r="PGW1239" s="201">
        <v>7</v>
      </c>
      <c r="PGX1239" s="201">
        <v>2</v>
      </c>
      <c r="PGY1239" s="202" t="s">
        <v>236</v>
      </c>
      <c r="PGZ1239" s="203">
        <v>0</v>
      </c>
      <c r="PHA1239" s="203">
        <v>210</v>
      </c>
      <c r="PHB1239" s="75">
        <f t="shared" si="507"/>
        <v>448.774</v>
      </c>
      <c r="PHC1239" s="200" t="s">
        <v>28</v>
      </c>
      <c r="PHD1239" s="255" t="s">
        <v>25</v>
      </c>
      <c r="PHE1239" s="201">
        <v>7</v>
      </c>
      <c r="PHF1239" s="201">
        <v>2</v>
      </c>
      <c r="PHG1239" s="202" t="s">
        <v>236</v>
      </c>
      <c r="PHH1239" s="203">
        <v>0</v>
      </c>
      <c r="PHI1239" s="203">
        <v>210</v>
      </c>
      <c r="PHJ1239" s="75">
        <f t="shared" ref="PHJ1239:PJN1239" si="508">PHJ1240+PHJ1241</f>
        <v>448.774</v>
      </c>
      <c r="PHK1239" s="200" t="s">
        <v>28</v>
      </c>
      <c r="PHL1239" s="255" t="s">
        <v>25</v>
      </c>
      <c r="PHM1239" s="201">
        <v>7</v>
      </c>
      <c r="PHN1239" s="201">
        <v>2</v>
      </c>
      <c r="PHO1239" s="202" t="s">
        <v>236</v>
      </c>
      <c r="PHP1239" s="203">
        <v>0</v>
      </c>
      <c r="PHQ1239" s="203">
        <v>210</v>
      </c>
      <c r="PHR1239" s="75">
        <f t="shared" si="508"/>
        <v>448.774</v>
      </c>
      <c r="PHS1239" s="200" t="s">
        <v>28</v>
      </c>
      <c r="PHT1239" s="255" t="s">
        <v>25</v>
      </c>
      <c r="PHU1239" s="201">
        <v>7</v>
      </c>
      <c r="PHV1239" s="201">
        <v>2</v>
      </c>
      <c r="PHW1239" s="202" t="s">
        <v>236</v>
      </c>
      <c r="PHX1239" s="203">
        <v>0</v>
      </c>
      <c r="PHY1239" s="203">
        <v>210</v>
      </c>
      <c r="PHZ1239" s="75">
        <f t="shared" si="508"/>
        <v>448.774</v>
      </c>
      <c r="PIA1239" s="200" t="s">
        <v>28</v>
      </c>
      <c r="PIB1239" s="255" t="s">
        <v>25</v>
      </c>
      <c r="PIC1239" s="201">
        <v>7</v>
      </c>
      <c r="PID1239" s="201">
        <v>2</v>
      </c>
      <c r="PIE1239" s="202" t="s">
        <v>236</v>
      </c>
      <c r="PIF1239" s="203">
        <v>0</v>
      </c>
      <c r="PIG1239" s="203">
        <v>210</v>
      </c>
      <c r="PIH1239" s="75">
        <f t="shared" si="508"/>
        <v>448.774</v>
      </c>
      <c r="PII1239" s="200" t="s">
        <v>28</v>
      </c>
      <c r="PIJ1239" s="255" t="s">
        <v>25</v>
      </c>
      <c r="PIK1239" s="201">
        <v>7</v>
      </c>
      <c r="PIL1239" s="201">
        <v>2</v>
      </c>
      <c r="PIM1239" s="202" t="s">
        <v>236</v>
      </c>
      <c r="PIN1239" s="203">
        <v>0</v>
      </c>
      <c r="PIO1239" s="203">
        <v>210</v>
      </c>
      <c r="PIP1239" s="75">
        <f t="shared" si="508"/>
        <v>448.774</v>
      </c>
      <c r="PIQ1239" s="200" t="s">
        <v>28</v>
      </c>
      <c r="PIR1239" s="255" t="s">
        <v>25</v>
      </c>
      <c r="PIS1239" s="201">
        <v>7</v>
      </c>
      <c r="PIT1239" s="201">
        <v>2</v>
      </c>
      <c r="PIU1239" s="202" t="s">
        <v>236</v>
      </c>
      <c r="PIV1239" s="203">
        <v>0</v>
      </c>
      <c r="PIW1239" s="203">
        <v>210</v>
      </c>
      <c r="PIX1239" s="75">
        <f t="shared" si="508"/>
        <v>448.774</v>
      </c>
      <c r="PIY1239" s="200" t="s">
        <v>28</v>
      </c>
      <c r="PIZ1239" s="255" t="s">
        <v>25</v>
      </c>
      <c r="PJA1239" s="201">
        <v>7</v>
      </c>
      <c r="PJB1239" s="201">
        <v>2</v>
      </c>
      <c r="PJC1239" s="202" t="s">
        <v>236</v>
      </c>
      <c r="PJD1239" s="203">
        <v>0</v>
      </c>
      <c r="PJE1239" s="203">
        <v>210</v>
      </c>
      <c r="PJF1239" s="75">
        <f t="shared" si="508"/>
        <v>448.774</v>
      </c>
      <c r="PJG1239" s="200" t="s">
        <v>28</v>
      </c>
      <c r="PJH1239" s="255" t="s">
        <v>25</v>
      </c>
      <c r="PJI1239" s="201">
        <v>7</v>
      </c>
      <c r="PJJ1239" s="201">
        <v>2</v>
      </c>
      <c r="PJK1239" s="202" t="s">
        <v>236</v>
      </c>
      <c r="PJL1239" s="203">
        <v>0</v>
      </c>
      <c r="PJM1239" s="203">
        <v>210</v>
      </c>
      <c r="PJN1239" s="75">
        <f t="shared" si="508"/>
        <v>448.774</v>
      </c>
      <c r="PJO1239" s="200" t="s">
        <v>28</v>
      </c>
      <c r="PJP1239" s="255" t="s">
        <v>25</v>
      </c>
      <c r="PJQ1239" s="201">
        <v>7</v>
      </c>
      <c r="PJR1239" s="201">
        <v>2</v>
      </c>
      <c r="PJS1239" s="202" t="s">
        <v>236</v>
      </c>
      <c r="PJT1239" s="203">
        <v>0</v>
      </c>
      <c r="PJU1239" s="203">
        <v>210</v>
      </c>
      <c r="PJV1239" s="75">
        <f t="shared" ref="PJV1239:PLZ1239" si="509">PJV1240+PJV1241</f>
        <v>448.774</v>
      </c>
      <c r="PJW1239" s="200" t="s">
        <v>28</v>
      </c>
      <c r="PJX1239" s="255" t="s">
        <v>25</v>
      </c>
      <c r="PJY1239" s="201">
        <v>7</v>
      </c>
      <c r="PJZ1239" s="201">
        <v>2</v>
      </c>
      <c r="PKA1239" s="202" t="s">
        <v>236</v>
      </c>
      <c r="PKB1239" s="203">
        <v>0</v>
      </c>
      <c r="PKC1239" s="203">
        <v>210</v>
      </c>
      <c r="PKD1239" s="75">
        <f t="shared" si="509"/>
        <v>448.774</v>
      </c>
      <c r="PKE1239" s="200" t="s">
        <v>28</v>
      </c>
      <c r="PKF1239" s="255" t="s">
        <v>25</v>
      </c>
      <c r="PKG1239" s="201">
        <v>7</v>
      </c>
      <c r="PKH1239" s="201">
        <v>2</v>
      </c>
      <c r="PKI1239" s="202" t="s">
        <v>236</v>
      </c>
      <c r="PKJ1239" s="203">
        <v>0</v>
      </c>
      <c r="PKK1239" s="203">
        <v>210</v>
      </c>
      <c r="PKL1239" s="75">
        <f t="shared" si="509"/>
        <v>448.774</v>
      </c>
      <c r="PKM1239" s="200" t="s">
        <v>28</v>
      </c>
      <c r="PKN1239" s="255" t="s">
        <v>25</v>
      </c>
      <c r="PKO1239" s="201">
        <v>7</v>
      </c>
      <c r="PKP1239" s="201">
        <v>2</v>
      </c>
      <c r="PKQ1239" s="202" t="s">
        <v>236</v>
      </c>
      <c r="PKR1239" s="203">
        <v>0</v>
      </c>
      <c r="PKS1239" s="203">
        <v>210</v>
      </c>
      <c r="PKT1239" s="75">
        <f t="shared" si="509"/>
        <v>448.774</v>
      </c>
      <c r="PKU1239" s="200" t="s">
        <v>28</v>
      </c>
      <c r="PKV1239" s="255" t="s">
        <v>25</v>
      </c>
      <c r="PKW1239" s="201">
        <v>7</v>
      </c>
      <c r="PKX1239" s="201">
        <v>2</v>
      </c>
      <c r="PKY1239" s="202" t="s">
        <v>236</v>
      </c>
      <c r="PKZ1239" s="203">
        <v>0</v>
      </c>
      <c r="PLA1239" s="203">
        <v>210</v>
      </c>
      <c r="PLB1239" s="75">
        <f t="shared" si="509"/>
        <v>448.774</v>
      </c>
      <c r="PLC1239" s="200" t="s">
        <v>28</v>
      </c>
      <c r="PLD1239" s="255" t="s">
        <v>25</v>
      </c>
      <c r="PLE1239" s="201">
        <v>7</v>
      </c>
      <c r="PLF1239" s="201">
        <v>2</v>
      </c>
      <c r="PLG1239" s="202" t="s">
        <v>236</v>
      </c>
      <c r="PLH1239" s="203">
        <v>0</v>
      </c>
      <c r="PLI1239" s="203">
        <v>210</v>
      </c>
      <c r="PLJ1239" s="75">
        <f t="shared" si="509"/>
        <v>448.774</v>
      </c>
      <c r="PLK1239" s="200" t="s">
        <v>28</v>
      </c>
      <c r="PLL1239" s="255" t="s">
        <v>25</v>
      </c>
      <c r="PLM1239" s="201">
        <v>7</v>
      </c>
      <c r="PLN1239" s="201">
        <v>2</v>
      </c>
      <c r="PLO1239" s="202" t="s">
        <v>236</v>
      </c>
      <c r="PLP1239" s="203">
        <v>0</v>
      </c>
      <c r="PLQ1239" s="203">
        <v>210</v>
      </c>
      <c r="PLR1239" s="75">
        <f t="shared" si="509"/>
        <v>448.774</v>
      </c>
      <c r="PLS1239" s="200" t="s">
        <v>28</v>
      </c>
      <c r="PLT1239" s="255" t="s">
        <v>25</v>
      </c>
      <c r="PLU1239" s="201">
        <v>7</v>
      </c>
      <c r="PLV1239" s="201">
        <v>2</v>
      </c>
      <c r="PLW1239" s="202" t="s">
        <v>236</v>
      </c>
      <c r="PLX1239" s="203">
        <v>0</v>
      </c>
      <c r="PLY1239" s="203">
        <v>210</v>
      </c>
      <c r="PLZ1239" s="75">
        <f t="shared" si="509"/>
        <v>448.774</v>
      </c>
      <c r="PMA1239" s="200" t="s">
        <v>28</v>
      </c>
      <c r="PMB1239" s="255" t="s">
        <v>25</v>
      </c>
      <c r="PMC1239" s="201">
        <v>7</v>
      </c>
      <c r="PMD1239" s="201">
        <v>2</v>
      </c>
      <c r="PME1239" s="202" t="s">
        <v>236</v>
      </c>
      <c r="PMF1239" s="203">
        <v>0</v>
      </c>
      <c r="PMG1239" s="203">
        <v>210</v>
      </c>
      <c r="PMH1239" s="75">
        <f t="shared" ref="PMH1239:POL1239" si="510">PMH1240+PMH1241</f>
        <v>448.774</v>
      </c>
      <c r="PMI1239" s="200" t="s">
        <v>28</v>
      </c>
      <c r="PMJ1239" s="255" t="s">
        <v>25</v>
      </c>
      <c r="PMK1239" s="201">
        <v>7</v>
      </c>
      <c r="PML1239" s="201">
        <v>2</v>
      </c>
      <c r="PMM1239" s="202" t="s">
        <v>236</v>
      </c>
      <c r="PMN1239" s="203">
        <v>0</v>
      </c>
      <c r="PMO1239" s="203">
        <v>210</v>
      </c>
      <c r="PMP1239" s="75">
        <f t="shared" si="510"/>
        <v>448.774</v>
      </c>
      <c r="PMQ1239" s="200" t="s">
        <v>28</v>
      </c>
      <c r="PMR1239" s="255" t="s">
        <v>25</v>
      </c>
      <c r="PMS1239" s="201">
        <v>7</v>
      </c>
      <c r="PMT1239" s="201">
        <v>2</v>
      </c>
      <c r="PMU1239" s="202" t="s">
        <v>236</v>
      </c>
      <c r="PMV1239" s="203">
        <v>0</v>
      </c>
      <c r="PMW1239" s="203">
        <v>210</v>
      </c>
      <c r="PMX1239" s="75">
        <f t="shared" si="510"/>
        <v>448.774</v>
      </c>
      <c r="PMY1239" s="200" t="s">
        <v>28</v>
      </c>
      <c r="PMZ1239" s="255" t="s">
        <v>25</v>
      </c>
      <c r="PNA1239" s="201">
        <v>7</v>
      </c>
      <c r="PNB1239" s="201">
        <v>2</v>
      </c>
      <c r="PNC1239" s="202" t="s">
        <v>236</v>
      </c>
      <c r="PND1239" s="203">
        <v>0</v>
      </c>
      <c r="PNE1239" s="203">
        <v>210</v>
      </c>
      <c r="PNF1239" s="75">
        <f t="shared" si="510"/>
        <v>448.774</v>
      </c>
      <c r="PNG1239" s="200" t="s">
        <v>28</v>
      </c>
      <c r="PNH1239" s="255" t="s">
        <v>25</v>
      </c>
      <c r="PNI1239" s="201">
        <v>7</v>
      </c>
      <c r="PNJ1239" s="201">
        <v>2</v>
      </c>
      <c r="PNK1239" s="202" t="s">
        <v>236</v>
      </c>
      <c r="PNL1239" s="203">
        <v>0</v>
      </c>
      <c r="PNM1239" s="203">
        <v>210</v>
      </c>
      <c r="PNN1239" s="75">
        <f t="shared" si="510"/>
        <v>448.774</v>
      </c>
      <c r="PNO1239" s="200" t="s">
        <v>28</v>
      </c>
      <c r="PNP1239" s="255" t="s">
        <v>25</v>
      </c>
      <c r="PNQ1239" s="201">
        <v>7</v>
      </c>
      <c r="PNR1239" s="201">
        <v>2</v>
      </c>
      <c r="PNS1239" s="202" t="s">
        <v>236</v>
      </c>
      <c r="PNT1239" s="203">
        <v>0</v>
      </c>
      <c r="PNU1239" s="203">
        <v>210</v>
      </c>
      <c r="PNV1239" s="75">
        <f t="shared" si="510"/>
        <v>448.774</v>
      </c>
      <c r="PNW1239" s="200" t="s">
        <v>28</v>
      </c>
      <c r="PNX1239" s="255" t="s">
        <v>25</v>
      </c>
      <c r="PNY1239" s="201">
        <v>7</v>
      </c>
      <c r="PNZ1239" s="201">
        <v>2</v>
      </c>
      <c r="POA1239" s="202" t="s">
        <v>236</v>
      </c>
      <c r="POB1239" s="203">
        <v>0</v>
      </c>
      <c r="POC1239" s="203">
        <v>210</v>
      </c>
      <c r="POD1239" s="75">
        <f t="shared" si="510"/>
        <v>448.774</v>
      </c>
      <c r="POE1239" s="200" t="s">
        <v>28</v>
      </c>
      <c r="POF1239" s="255" t="s">
        <v>25</v>
      </c>
      <c r="POG1239" s="201">
        <v>7</v>
      </c>
      <c r="POH1239" s="201">
        <v>2</v>
      </c>
      <c r="POI1239" s="202" t="s">
        <v>236</v>
      </c>
      <c r="POJ1239" s="203">
        <v>0</v>
      </c>
      <c r="POK1239" s="203">
        <v>210</v>
      </c>
      <c r="POL1239" s="75">
        <f t="shared" si="510"/>
        <v>448.774</v>
      </c>
      <c r="POM1239" s="200" t="s">
        <v>28</v>
      </c>
      <c r="PON1239" s="255" t="s">
        <v>25</v>
      </c>
      <c r="POO1239" s="201">
        <v>7</v>
      </c>
      <c r="POP1239" s="201">
        <v>2</v>
      </c>
      <c r="POQ1239" s="202" t="s">
        <v>236</v>
      </c>
      <c r="POR1239" s="203">
        <v>0</v>
      </c>
      <c r="POS1239" s="203">
        <v>210</v>
      </c>
      <c r="POT1239" s="75">
        <f t="shared" ref="POT1239:PQX1239" si="511">POT1240+POT1241</f>
        <v>448.774</v>
      </c>
      <c r="POU1239" s="200" t="s">
        <v>28</v>
      </c>
      <c r="POV1239" s="255" t="s">
        <v>25</v>
      </c>
      <c r="POW1239" s="201">
        <v>7</v>
      </c>
      <c r="POX1239" s="201">
        <v>2</v>
      </c>
      <c r="POY1239" s="202" t="s">
        <v>236</v>
      </c>
      <c r="POZ1239" s="203">
        <v>0</v>
      </c>
      <c r="PPA1239" s="203">
        <v>210</v>
      </c>
      <c r="PPB1239" s="75">
        <f t="shared" si="511"/>
        <v>448.774</v>
      </c>
      <c r="PPC1239" s="200" t="s">
        <v>28</v>
      </c>
      <c r="PPD1239" s="255" t="s">
        <v>25</v>
      </c>
      <c r="PPE1239" s="201">
        <v>7</v>
      </c>
      <c r="PPF1239" s="201">
        <v>2</v>
      </c>
      <c r="PPG1239" s="202" t="s">
        <v>236</v>
      </c>
      <c r="PPH1239" s="203">
        <v>0</v>
      </c>
      <c r="PPI1239" s="203">
        <v>210</v>
      </c>
      <c r="PPJ1239" s="75">
        <f t="shared" si="511"/>
        <v>448.774</v>
      </c>
      <c r="PPK1239" s="200" t="s">
        <v>28</v>
      </c>
      <c r="PPL1239" s="255" t="s">
        <v>25</v>
      </c>
      <c r="PPM1239" s="201">
        <v>7</v>
      </c>
      <c r="PPN1239" s="201">
        <v>2</v>
      </c>
      <c r="PPO1239" s="202" t="s">
        <v>236</v>
      </c>
      <c r="PPP1239" s="203">
        <v>0</v>
      </c>
      <c r="PPQ1239" s="203">
        <v>210</v>
      </c>
      <c r="PPR1239" s="75">
        <f t="shared" si="511"/>
        <v>448.774</v>
      </c>
      <c r="PPS1239" s="200" t="s">
        <v>28</v>
      </c>
      <c r="PPT1239" s="255" t="s">
        <v>25</v>
      </c>
      <c r="PPU1239" s="201">
        <v>7</v>
      </c>
      <c r="PPV1239" s="201">
        <v>2</v>
      </c>
      <c r="PPW1239" s="202" t="s">
        <v>236</v>
      </c>
      <c r="PPX1239" s="203">
        <v>0</v>
      </c>
      <c r="PPY1239" s="203">
        <v>210</v>
      </c>
      <c r="PPZ1239" s="75">
        <f t="shared" si="511"/>
        <v>448.774</v>
      </c>
      <c r="PQA1239" s="200" t="s">
        <v>28</v>
      </c>
      <c r="PQB1239" s="255" t="s">
        <v>25</v>
      </c>
      <c r="PQC1239" s="201">
        <v>7</v>
      </c>
      <c r="PQD1239" s="201">
        <v>2</v>
      </c>
      <c r="PQE1239" s="202" t="s">
        <v>236</v>
      </c>
      <c r="PQF1239" s="203">
        <v>0</v>
      </c>
      <c r="PQG1239" s="203">
        <v>210</v>
      </c>
      <c r="PQH1239" s="75">
        <f t="shared" si="511"/>
        <v>448.774</v>
      </c>
      <c r="PQI1239" s="200" t="s">
        <v>28</v>
      </c>
      <c r="PQJ1239" s="255" t="s">
        <v>25</v>
      </c>
      <c r="PQK1239" s="201">
        <v>7</v>
      </c>
      <c r="PQL1239" s="201">
        <v>2</v>
      </c>
      <c r="PQM1239" s="202" t="s">
        <v>236</v>
      </c>
      <c r="PQN1239" s="203">
        <v>0</v>
      </c>
      <c r="PQO1239" s="203">
        <v>210</v>
      </c>
      <c r="PQP1239" s="75">
        <f t="shared" si="511"/>
        <v>448.774</v>
      </c>
      <c r="PQQ1239" s="200" t="s">
        <v>28</v>
      </c>
      <c r="PQR1239" s="255" t="s">
        <v>25</v>
      </c>
      <c r="PQS1239" s="201">
        <v>7</v>
      </c>
      <c r="PQT1239" s="201">
        <v>2</v>
      </c>
      <c r="PQU1239" s="202" t="s">
        <v>236</v>
      </c>
      <c r="PQV1239" s="203">
        <v>0</v>
      </c>
      <c r="PQW1239" s="203">
        <v>210</v>
      </c>
      <c r="PQX1239" s="75">
        <f t="shared" si="511"/>
        <v>448.774</v>
      </c>
      <c r="PQY1239" s="200" t="s">
        <v>28</v>
      </c>
      <c r="PQZ1239" s="255" t="s">
        <v>25</v>
      </c>
      <c r="PRA1239" s="201">
        <v>7</v>
      </c>
      <c r="PRB1239" s="201">
        <v>2</v>
      </c>
      <c r="PRC1239" s="202" t="s">
        <v>236</v>
      </c>
      <c r="PRD1239" s="203">
        <v>0</v>
      </c>
      <c r="PRE1239" s="203">
        <v>210</v>
      </c>
      <c r="PRF1239" s="75">
        <f t="shared" ref="PRF1239:PTJ1239" si="512">PRF1240+PRF1241</f>
        <v>448.774</v>
      </c>
      <c r="PRG1239" s="200" t="s">
        <v>28</v>
      </c>
      <c r="PRH1239" s="255" t="s">
        <v>25</v>
      </c>
      <c r="PRI1239" s="201">
        <v>7</v>
      </c>
      <c r="PRJ1239" s="201">
        <v>2</v>
      </c>
      <c r="PRK1239" s="202" t="s">
        <v>236</v>
      </c>
      <c r="PRL1239" s="203">
        <v>0</v>
      </c>
      <c r="PRM1239" s="203">
        <v>210</v>
      </c>
      <c r="PRN1239" s="75">
        <f t="shared" si="512"/>
        <v>448.774</v>
      </c>
      <c r="PRO1239" s="200" t="s">
        <v>28</v>
      </c>
      <c r="PRP1239" s="255" t="s">
        <v>25</v>
      </c>
      <c r="PRQ1239" s="201">
        <v>7</v>
      </c>
      <c r="PRR1239" s="201">
        <v>2</v>
      </c>
      <c r="PRS1239" s="202" t="s">
        <v>236</v>
      </c>
      <c r="PRT1239" s="203">
        <v>0</v>
      </c>
      <c r="PRU1239" s="203">
        <v>210</v>
      </c>
      <c r="PRV1239" s="75">
        <f t="shared" si="512"/>
        <v>448.774</v>
      </c>
      <c r="PRW1239" s="200" t="s">
        <v>28</v>
      </c>
      <c r="PRX1239" s="255" t="s">
        <v>25</v>
      </c>
      <c r="PRY1239" s="201">
        <v>7</v>
      </c>
      <c r="PRZ1239" s="201">
        <v>2</v>
      </c>
      <c r="PSA1239" s="202" t="s">
        <v>236</v>
      </c>
      <c r="PSB1239" s="203">
        <v>0</v>
      </c>
      <c r="PSC1239" s="203">
        <v>210</v>
      </c>
      <c r="PSD1239" s="75">
        <f t="shared" si="512"/>
        <v>448.774</v>
      </c>
      <c r="PSE1239" s="200" t="s">
        <v>28</v>
      </c>
      <c r="PSF1239" s="255" t="s">
        <v>25</v>
      </c>
      <c r="PSG1239" s="201">
        <v>7</v>
      </c>
      <c r="PSH1239" s="201">
        <v>2</v>
      </c>
      <c r="PSI1239" s="202" t="s">
        <v>236</v>
      </c>
      <c r="PSJ1239" s="203">
        <v>0</v>
      </c>
      <c r="PSK1239" s="203">
        <v>210</v>
      </c>
      <c r="PSL1239" s="75">
        <f t="shared" si="512"/>
        <v>448.774</v>
      </c>
      <c r="PSM1239" s="200" t="s">
        <v>28</v>
      </c>
      <c r="PSN1239" s="255" t="s">
        <v>25</v>
      </c>
      <c r="PSO1239" s="201">
        <v>7</v>
      </c>
      <c r="PSP1239" s="201">
        <v>2</v>
      </c>
      <c r="PSQ1239" s="202" t="s">
        <v>236</v>
      </c>
      <c r="PSR1239" s="203">
        <v>0</v>
      </c>
      <c r="PSS1239" s="203">
        <v>210</v>
      </c>
      <c r="PST1239" s="75">
        <f t="shared" si="512"/>
        <v>448.774</v>
      </c>
      <c r="PSU1239" s="200" t="s">
        <v>28</v>
      </c>
      <c r="PSV1239" s="255" t="s">
        <v>25</v>
      </c>
      <c r="PSW1239" s="201">
        <v>7</v>
      </c>
      <c r="PSX1239" s="201">
        <v>2</v>
      </c>
      <c r="PSY1239" s="202" t="s">
        <v>236</v>
      </c>
      <c r="PSZ1239" s="203">
        <v>0</v>
      </c>
      <c r="PTA1239" s="203">
        <v>210</v>
      </c>
      <c r="PTB1239" s="75">
        <f t="shared" si="512"/>
        <v>448.774</v>
      </c>
      <c r="PTC1239" s="200" t="s">
        <v>28</v>
      </c>
      <c r="PTD1239" s="255" t="s">
        <v>25</v>
      </c>
      <c r="PTE1239" s="201">
        <v>7</v>
      </c>
      <c r="PTF1239" s="201">
        <v>2</v>
      </c>
      <c r="PTG1239" s="202" t="s">
        <v>236</v>
      </c>
      <c r="PTH1239" s="203">
        <v>0</v>
      </c>
      <c r="PTI1239" s="203">
        <v>210</v>
      </c>
      <c r="PTJ1239" s="75">
        <f t="shared" si="512"/>
        <v>448.774</v>
      </c>
      <c r="PTK1239" s="200" t="s">
        <v>28</v>
      </c>
      <c r="PTL1239" s="255" t="s">
        <v>25</v>
      </c>
      <c r="PTM1239" s="201">
        <v>7</v>
      </c>
      <c r="PTN1239" s="201">
        <v>2</v>
      </c>
      <c r="PTO1239" s="202" t="s">
        <v>236</v>
      </c>
      <c r="PTP1239" s="203">
        <v>0</v>
      </c>
      <c r="PTQ1239" s="203">
        <v>210</v>
      </c>
      <c r="PTR1239" s="75">
        <f t="shared" ref="PTR1239:PVV1239" si="513">PTR1240+PTR1241</f>
        <v>448.774</v>
      </c>
      <c r="PTS1239" s="200" t="s">
        <v>28</v>
      </c>
      <c r="PTT1239" s="255" t="s">
        <v>25</v>
      </c>
      <c r="PTU1239" s="201">
        <v>7</v>
      </c>
      <c r="PTV1239" s="201">
        <v>2</v>
      </c>
      <c r="PTW1239" s="202" t="s">
        <v>236</v>
      </c>
      <c r="PTX1239" s="203">
        <v>0</v>
      </c>
      <c r="PTY1239" s="203">
        <v>210</v>
      </c>
      <c r="PTZ1239" s="75">
        <f t="shared" si="513"/>
        <v>448.774</v>
      </c>
      <c r="PUA1239" s="200" t="s">
        <v>28</v>
      </c>
      <c r="PUB1239" s="255" t="s">
        <v>25</v>
      </c>
      <c r="PUC1239" s="201">
        <v>7</v>
      </c>
      <c r="PUD1239" s="201">
        <v>2</v>
      </c>
      <c r="PUE1239" s="202" t="s">
        <v>236</v>
      </c>
      <c r="PUF1239" s="203">
        <v>0</v>
      </c>
      <c r="PUG1239" s="203">
        <v>210</v>
      </c>
      <c r="PUH1239" s="75">
        <f t="shared" si="513"/>
        <v>448.774</v>
      </c>
      <c r="PUI1239" s="200" t="s">
        <v>28</v>
      </c>
      <c r="PUJ1239" s="255" t="s">
        <v>25</v>
      </c>
      <c r="PUK1239" s="201">
        <v>7</v>
      </c>
      <c r="PUL1239" s="201">
        <v>2</v>
      </c>
      <c r="PUM1239" s="202" t="s">
        <v>236</v>
      </c>
      <c r="PUN1239" s="203">
        <v>0</v>
      </c>
      <c r="PUO1239" s="203">
        <v>210</v>
      </c>
      <c r="PUP1239" s="75">
        <f t="shared" si="513"/>
        <v>448.774</v>
      </c>
      <c r="PUQ1239" s="200" t="s">
        <v>28</v>
      </c>
      <c r="PUR1239" s="255" t="s">
        <v>25</v>
      </c>
      <c r="PUS1239" s="201">
        <v>7</v>
      </c>
      <c r="PUT1239" s="201">
        <v>2</v>
      </c>
      <c r="PUU1239" s="202" t="s">
        <v>236</v>
      </c>
      <c r="PUV1239" s="203">
        <v>0</v>
      </c>
      <c r="PUW1239" s="203">
        <v>210</v>
      </c>
      <c r="PUX1239" s="75">
        <f t="shared" si="513"/>
        <v>448.774</v>
      </c>
      <c r="PUY1239" s="200" t="s">
        <v>28</v>
      </c>
      <c r="PUZ1239" s="255" t="s">
        <v>25</v>
      </c>
      <c r="PVA1239" s="201">
        <v>7</v>
      </c>
      <c r="PVB1239" s="201">
        <v>2</v>
      </c>
      <c r="PVC1239" s="202" t="s">
        <v>236</v>
      </c>
      <c r="PVD1239" s="203">
        <v>0</v>
      </c>
      <c r="PVE1239" s="203">
        <v>210</v>
      </c>
      <c r="PVF1239" s="75">
        <f t="shared" si="513"/>
        <v>448.774</v>
      </c>
      <c r="PVG1239" s="200" t="s">
        <v>28</v>
      </c>
      <c r="PVH1239" s="255" t="s">
        <v>25</v>
      </c>
      <c r="PVI1239" s="201">
        <v>7</v>
      </c>
      <c r="PVJ1239" s="201">
        <v>2</v>
      </c>
      <c r="PVK1239" s="202" t="s">
        <v>236</v>
      </c>
      <c r="PVL1239" s="203">
        <v>0</v>
      </c>
      <c r="PVM1239" s="203">
        <v>210</v>
      </c>
      <c r="PVN1239" s="75">
        <f t="shared" si="513"/>
        <v>448.774</v>
      </c>
      <c r="PVO1239" s="200" t="s">
        <v>28</v>
      </c>
      <c r="PVP1239" s="255" t="s">
        <v>25</v>
      </c>
      <c r="PVQ1239" s="201">
        <v>7</v>
      </c>
      <c r="PVR1239" s="201">
        <v>2</v>
      </c>
      <c r="PVS1239" s="202" t="s">
        <v>236</v>
      </c>
      <c r="PVT1239" s="203">
        <v>0</v>
      </c>
      <c r="PVU1239" s="203">
        <v>210</v>
      </c>
      <c r="PVV1239" s="75">
        <f t="shared" si="513"/>
        <v>448.774</v>
      </c>
      <c r="PVW1239" s="200" t="s">
        <v>28</v>
      </c>
      <c r="PVX1239" s="255" t="s">
        <v>25</v>
      </c>
      <c r="PVY1239" s="201">
        <v>7</v>
      </c>
      <c r="PVZ1239" s="201">
        <v>2</v>
      </c>
      <c r="PWA1239" s="202" t="s">
        <v>236</v>
      </c>
      <c r="PWB1239" s="203">
        <v>0</v>
      </c>
      <c r="PWC1239" s="203">
        <v>210</v>
      </c>
      <c r="PWD1239" s="75">
        <f t="shared" ref="PWD1239:PYH1239" si="514">PWD1240+PWD1241</f>
        <v>448.774</v>
      </c>
      <c r="PWE1239" s="200" t="s">
        <v>28</v>
      </c>
      <c r="PWF1239" s="255" t="s">
        <v>25</v>
      </c>
      <c r="PWG1239" s="201">
        <v>7</v>
      </c>
      <c r="PWH1239" s="201">
        <v>2</v>
      </c>
      <c r="PWI1239" s="202" t="s">
        <v>236</v>
      </c>
      <c r="PWJ1239" s="203">
        <v>0</v>
      </c>
      <c r="PWK1239" s="203">
        <v>210</v>
      </c>
      <c r="PWL1239" s="75">
        <f t="shared" si="514"/>
        <v>448.774</v>
      </c>
      <c r="PWM1239" s="200" t="s">
        <v>28</v>
      </c>
      <c r="PWN1239" s="255" t="s">
        <v>25</v>
      </c>
      <c r="PWO1239" s="201">
        <v>7</v>
      </c>
      <c r="PWP1239" s="201">
        <v>2</v>
      </c>
      <c r="PWQ1239" s="202" t="s">
        <v>236</v>
      </c>
      <c r="PWR1239" s="203">
        <v>0</v>
      </c>
      <c r="PWS1239" s="203">
        <v>210</v>
      </c>
      <c r="PWT1239" s="75">
        <f t="shared" si="514"/>
        <v>448.774</v>
      </c>
      <c r="PWU1239" s="200" t="s">
        <v>28</v>
      </c>
      <c r="PWV1239" s="255" t="s">
        <v>25</v>
      </c>
      <c r="PWW1239" s="201">
        <v>7</v>
      </c>
      <c r="PWX1239" s="201">
        <v>2</v>
      </c>
      <c r="PWY1239" s="202" t="s">
        <v>236</v>
      </c>
      <c r="PWZ1239" s="203">
        <v>0</v>
      </c>
      <c r="PXA1239" s="203">
        <v>210</v>
      </c>
      <c r="PXB1239" s="75">
        <f t="shared" si="514"/>
        <v>448.774</v>
      </c>
      <c r="PXC1239" s="200" t="s">
        <v>28</v>
      </c>
      <c r="PXD1239" s="255" t="s">
        <v>25</v>
      </c>
      <c r="PXE1239" s="201">
        <v>7</v>
      </c>
      <c r="PXF1239" s="201">
        <v>2</v>
      </c>
      <c r="PXG1239" s="202" t="s">
        <v>236</v>
      </c>
      <c r="PXH1239" s="203">
        <v>0</v>
      </c>
      <c r="PXI1239" s="203">
        <v>210</v>
      </c>
      <c r="PXJ1239" s="75">
        <f t="shared" si="514"/>
        <v>448.774</v>
      </c>
      <c r="PXK1239" s="200" t="s">
        <v>28</v>
      </c>
      <c r="PXL1239" s="255" t="s">
        <v>25</v>
      </c>
      <c r="PXM1239" s="201">
        <v>7</v>
      </c>
      <c r="PXN1239" s="201">
        <v>2</v>
      </c>
      <c r="PXO1239" s="202" t="s">
        <v>236</v>
      </c>
      <c r="PXP1239" s="203">
        <v>0</v>
      </c>
      <c r="PXQ1239" s="203">
        <v>210</v>
      </c>
      <c r="PXR1239" s="75">
        <f t="shared" si="514"/>
        <v>448.774</v>
      </c>
      <c r="PXS1239" s="200" t="s">
        <v>28</v>
      </c>
      <c r="PXT1239" s="255" t="s">
        <v>25</v>
      </c>
      <c r="PXU1239" s="201">
        <v>7</v>
      </c>
      <c r="PXV1239" s="201">
        <v>2</v>
      </c>
      <c r="PXW1239" s="202" t="s">
        <v>236</v>
      </c>
      <c r="PXX1239" s="203">
        <v>0</v>
      </c>
      <c r="PXY1239" s="203">
        <v>210</v>
      </c>
      <c r="PXZ1239" s="75">
        <f t="shared" si="514"/>
        <v>448.774</v>
      </c>
      <c r="PYA1239" s="200" t="s">
        <v>28</v>
      </c>
      <c r="PYB1239" s="255" t="s">
        <v>25</v>
      </c>
      <c r="PYC1239" s="201">
        <v>7</v>
      </c>
      <c r="PYD1239" s="201">
        <v>2</v>
      </c>
      <c r="PYE1239" s="202" t="s">
        <v>236</v>
      </c>
      <c r="PYF1239" s="203">
        <v>0</v>
      </c>
      <c r="PYG1239" s="203">
        <v>210</v>
      </c>
      <c r="PYH1239" s="75">
        <f t="shared" si="514"/>
        <v>448.774</v>
      </c>
      <c r="PYI1239" s="200" t="s">
        <v>28</v>
      </c>
      <c r="PYJ1239" s="255" t="s">
        <v>25</v>
      </c>
      <c r="PYK1239" s="201">
        <v>7</v>
      </c>
      <c r="PYL1239" s="201">
        <v>2</v>
      </c>
      <c r="PYM1239" s="202" t="s">
        <v>236</v>
      </c>
      <c r="PYN1239" s="203">
        <v>0</v>
      </c>
      <c r="PYO1239" s="203">
        <v>210</v>
      </c>
      <c r="PYP1239" s="75">
        <f t="shared" ref="PYP1239:QAT1239" si="515">PYP1240+PYP1241</f>
        <v>448.774</v>
      </c>
      <c r="PYQ1239" s="200" t="s">
        <v>28</v>
      </c>
      <c r="PYR1239" s="255" t="s">
        <v>25</v>
      </c>
      <c r="PYS1239" s="201">
        <v>7</v>
      </c>
      <c r="PYT1239" s="201">
        <v>2</v>
      </c>
      <c r="PYU1239" s="202" t="s">
        <v>236</v>
      </c>
      <c r="PYV1239" s="203">
        <v>0</v>
      </c>
      <c r="PYW1239" s="203">
        <v>210</v>
      </c>
      <c r="PYX1239" s="75">
        <f t="shared" si="515"/>
        <v>448.774</v>
      </c>
      <c r="PYY1239" s="200" t="s">
        <v>28</v>
      </c>
      <c r="PYZ1239" s="255" t="s">
        <v>25</v>
      </c>
      <c r="PZA1239" s="201">
        <v>7</v>
      </c>
      <c r="PZB1239" s="201">
        <v>2</v>
      </c>
      <c r="PZC1239" s="202" t="s">
        <v>236</v>
      </c>
      <c r="PZD1239" s="203">
        <v>0</v>
      </c>
      <c r="PZE1239" s="203">
        <v>210</v>
      </c>
      <c r="PZF1239" s="75">
        <f t="shared" si="515"/>
        <v>448.774</v>
      </c>
      <c r="PZG1239" s="200" t="s">
        <v>28</v>
      </c>
      <c r="PZH1239" s="255" t="s">
        <v>25</v>
      </c>
      <c r="PZI1239" s="201">
        <v>7</v>
      </c>
      <c r="PZJ1239" s="201">
        <v>2</v>
      </c>
      <c r="PZK1239" s="202" t="s">
        <v>236</v>
      </c>
      <c r="PZL1239" s="203">
        <v>0</v>
      </c>
      <c r="PZM1239" s="203">
        <v>210</v>
      </c>
      <c r="PZN1239" s="75">
        <f t="shared" si="515"/>
        <v>448.774</v>
      </c>
      <c r="PZO1239" s="200" t="s">
        <v>28</v>
      </c>
      <c r="PZP1239" s="255" t="s">
        <v>25</v>
      </c>
      <c r="PZQ1239" s="201">
        <v>7</v>
      </c>
      <c r="PZR1239" s="201">
        <v>2</v>
      </c>
      <c r="PZS1239" s="202" t="s">
        <v>236</v>
      </c>
      <c r="PZT1239" s="203">
        <v>0</v>
      </c>
      <c r="PZU1239" s="203">
        <v>210</v>
      </c>
      <c r="PZV1239" s="75">
        <f t="shared" si="515"/>
        <v>448.774</v>
      </c>
      <c r="PZW1239" s="200" t="s">
        <v>28</v>
      </c>
      <c r="PZX1239" s="255" t="s">
        <v>25</v>
      </c>
      <c r="PZY1239" s="201">
        <v>7</v>
      </c>
      <c r="PZZ1239" s="201">
        <v>2</v>
      </c>
      <c r="QAA1239" s="202" t="s">
        <v>236</v>
      </c>
      <c r="QAB1239" s="203">
        <v>0</v>
      </c>
      <c r="QAC1239" s="203">
        <v>210</v>
      </c>
      <c r="QAD1239" s="75">
        <f t="shared" si="515"/>
        <v>448.774</v>
      </c>
      <c r="QAE1239" s="200" t="s">
        <v>28</v>
      </c>
      <c r="QAF1239" s="255" t="s">
        <v>25</v>
      </c>
      <c r="QAG1239" s="201">
        <v>7</v>
      </c>
      <c r="QAH1239" s="201">
        <v>2</v>
      </c>
      <c r="QAI1239" s="202" t="s">
        <v>236</v>
      </c>
      <c r="QAJ1239" s="203">
        <v>0</v>
      </c>
      <c r="QAK1239" s="203">
        <v>210</v>
      </c>
      <c r="QAL1239" s="75">
        <f t="shared" si="515"/>
        <v>448.774</v>
      </c>
      <c r="QAM1239" s="200" t="s">
        <v>28</v>
      </c>
      <c r="QAN1239" s="255" t="s">
        <v>25</v>
      </c>
      <c r="QAO1239" s="201">
        <v>7</v>
      </c>
      <c r="QAP1239" s="201">
        <v>2</v>
      </c>
      <c r="QAQ1239" s="202" t="s">
        <v>236</v>
      </c>
      <c r="QAR1239" s="203">
        <v>0</v>
      </c>
      <c r="QAS1239" s="203">
        <v>210</v>
      </c>
      <c r="QAT1239" s="75">
        <f t="shared" si="515"/>
        <v>448.774</v>
      </c>
      <c r="QAU1239" s="200" t="s">
        <v>28</v>
      </c>
      <c r="QAV1239" s="255" t="s">
        <v>25</v>
      </c>
      <c r="QAW1239" s="201">
        <v>7</v>
      </c>
      <c r="QAX1239" s="201">
        <v>2</v>
      </c>
      <c r="QAY1239" s="202" t="s">
        <v>236</v>
      </c>
      <c r="QAZ1239" s="203">
        <v>0</v>
      </c>
      <c r="QBA1239" s="203">
        <v>210</v>
      </c>
      <c r="QBB1239" s="75">
        <f t="shared" ref="QBB1239:QDF1239" si="516">QBB1240+QBB1241</f>
        <v>448.774</v>
      </c>
      <c r="QBC1239" s="200" t="s">
        <v>28</v>
      </c>
      <c r="QBD1239" s="255" t="s">
        <v>25</v>
      </c>
      <c r="QBE1239" s="201">
        <v>7</v>
      </c>
      <c r="QBF1239" s="201">
        <v>2</v>
      </c>
      <c r="QBG1239" s="202" t="s">
        <v>236</v>
      </c>
      <c r="QBH1239" s="203">
        <v>0</v>
      </c>
      <c r="QBI1239" s="203">
        <v>210</v>
      </c>
      <c r="QBJ1239" s="75">
        <f t="shared" si="516"/>
        <v>448.774</v>
      </c>
      <c r="QBK1239" s="200" t="s">
        <v>28</v>
      </c>
      <c r="QBL1239" s="255" t="s">
        <v>25</v>
      </c>
      <c r="QBM1239" s="201">
        <v>7</v>
      </c>
      <c r="QBN1239" s="201">
        <v>2</v>
      </c>
      <c r="QBO1239" s="202" t="s">
        <v>236</v>
      </c>
      <c r="QBP1239" s="203">
        <v>0</v>
      </c>
      <c r="QBQ1239" s="203">
        <v>210</v>
      </c>
      <c r="QBR1239" s="75">
        <f t="shared" si="516"/>
        <v>448.774</v>
      </c>
      <c r="QBS1239" s="200" t="s">
        <v>28</v>
      </c>
      <c r="QBT1239" s="255" t="s">
        <v>25</v>
      </c>
      <c r="QBU1239" s="201">
        <v>7</v>
      </c>
      <c r="QBV1239" s="201">
        <v>2</v>
      </c>
      <c r="QBW1239" s="202" t="s">
        <v>236</v>
      </c>
      <c r="QBX1239" s="203">
        <v>0</v>
      </c>
      <c r="QBY1239" s="203">
        <v>210</v>
      </c>
      <c r="QBZ1239" s="75">
        <f t="shared" si="516"/>
        <v>448.774</v>
      </c>
      <c r="QCA1239" s="200" t="s">
        <v>28</v>
      </c>
      <c r="QCB1239" s="255" t="s">
        <v>25</v>
      </c>
      <c r="QCC1239" s="201">
        <v>7</v>
      </c>
      <c r="QCD1239" s="201">
        <v>2</v>
      </c>
      <c r="QCE1239" s="202" t="s">
        <v>236</v>
      </c>
      <c r="QCF1239" s="203">
        <v>0</v>
      </c>
      <c r="QCG1239" s="203">
        <v>210</v>
      </c>
      <c r="QCH1239" s="75">
        <f t="shared" si="516"/>
        <v>448.774</v>
      </c>
      <c r="QCI1239" s="200" t="s">
        <v>28</v>
      </c>
      <c r="QCJ1239" s="255" t="s">
        <v>25</v>
      </c>
      <c r="QCK1239" s="201">
        <v>7</v>
      </c>
      <c r="QCL1239" s="201">
        <v>2</v>
      </c>
      <c r="QCM1239" s="202" t="s">
        <v>236</v>
      </c>
      <c r="QCN1239" s="203">
        <v>0</v>
      </c>
      <c r="QCO1239" s="203">
        <v>210</v>
      </c>
      <c r="QCP1239" s="75">
        <f t="shared" si="516"/>
        <v>448.774</v>
      </c>
      <c r="QCQ1239" s="200" t="s">
        <v>28</v>
      </c>
      <c r="QCR1239" s="255" t="s">
        <v>25</v>
      </c>
      <c r="QCS1239" s="201">
        <v>7</v>
      </c>
      <c r="QCT1239" s="201">
        <v>2</v>
      </c>
      <c r="QCU1239" s="202" t="s">
        <v>236</v>
      </c>
      <c r="QCV1239" s="203">
        <v>0</v>
      </c>
      <c r="QCW1239" s="203">
        <v>210</v>
      </c>
      <c r="QCX1239" s="75">
        <f t="shared" si="516"/>
        <v>448.774</v>
      </c>
      <c r="QCY1239" s="200" t="s">
        <v>28</v>
      </c>
      <c r="QCZ1239" s="255" t="s">
        <v>25</v>
      </c>
      <c r="QDA1239" s="201">
        <v>7</v>
      </c>
      <c r="QDB1239" s="201">
        <v>2</v>
      </c>
      <c r="QDC1239" s="202" t="s">
        <v>236</v>
      </c>
      <c r="QDD1239" s="203">
        <v>0</v>
      </c>
      <c r="QDE1239" s="203">
        <v>210</v>
      </c>
      <c r="QDF1239" s="75">
        <f t="shared" si="516"/>
        <v>448.774</v>
      </c>
      <c r="QDG1239" s="200" t="s">
        <v>28</v>
      </c>
      <c r="QDH1239" s="255" t="s">
        <v>25</v>
      </c>
      <c r="QDI1239" s="201">
        <v>7</v>
      </c>
      <c r="QDJ1239" s="201">
        <v>2</v>
      </c>
      <c r="QDK1239" s="202" t="s">
        <v>236</v>
      </c>
      <c r="QDL1239" s="203">
        <v>0</v>
      </c>
      <c r="QDM1239" s="203">
        <v>210</v>
      </c>
      <c r="QDN1239" s="75">
        <f t="shared" ref="QDN1239:QFR1239" si="517">QDN1240+QDN1241</f>
        <v>448.774</v>
      </c>
      <c r="QDO1239" s="200" t="s">
        <v>28</v>
      </c>
      <c r="QDP1239" s="255" t="s">
        <v>25</v>
      </c>
      <c r="QDQ1239" s="201">
        <v>7</v>
      </c>
      <c r="QDR1239" s="201">
        <v>2</v>
      </c>
      <c r="QDS1239" s="202" t="s">
        <v>236</v>
      </c>
      <c r="QDT1239" s="203">
        <v>0</v>
      </c>
      <c r="QDU1239" s="203">
        <v>210</v>
      </c>
      <c r="QDV1239" s="75">
        <f t="shared" si="517"/>
        <v>448.774</v>
      </c>
      <c r="QDW1239" s="200" t="s">
        <v>28</v>
      </c>
      <c r="QDX1239" s="255" t="s">
        <v>25</v>
      </c>
      <c r="QDY1239" s="201">
        <v>7</v>
      </c>
      <c r="QDZ1239" s="201">
        <v>2</v>
      </c>
      <c r="QEA1239" s="202" t="s">
        <v>236</v>
      </c>
      <c r="QEB1239" s="203">
        <v>0</v>
      </c>
      <c r="QEC1239" s="203">
        <v>210</v>
      </c>
      <c r="QED1239" s="75">
        <f t="shared" si="517"/>
        <v>448.774</v>
      </c>
      <c r="QEE1239" s="200" t="s">
        <v>28</v>
      </c>
      <c r="QEF1239" s="255" t="s">
        <v>25</v>
      </c>
      <c r="QEG1239" s="201">
        <v>7</v>
      </c>
      <c r="QEH1239" s="201">
        <v>2</v>
      </c>
      <c r="QEI1239" s="202" t="s">
        <v>236</v>
      </c>
      <c r="QEJ1239" s="203">
        <v>0</v>
      </c>
      <c r="QEK1239" s="203">
        <v>210</v>
      </c>
      <c r="QEL1239" s="75">
        <f t="shared" si="517"/>
        <v>448.774</v>
      </c>
      <c r="QEM1239" s="200" t="s">
        <v>28</v>
      </c>
      <c r="QEN1239" s="255" t="s">
        <v>25</v>
      </c>
      <c r="QEO1239" s="201">
        <v>7</v>
      </c>
      <c r="QEP1239" s="201">
        <v>2</v>
      </c>
      <c r="QEQ1239" s="202" t="s">
        <v>236</v>
      </c>
      <c r="QER1239" s="203">
        <v>0</v>
      </c>
      <c r="QES1239" s="203">
        <v>210</v>
      </c>
      <c r="QET1239" s="75">
        <f t="shared" si="517"/>
        <v>448.774</v>
      </c>
      <c r="QEU1239" s="200" t="s">
        <v>28</v>
      </c>
      <c r="QEV1239" s="255" t="s">
        <v>25</v>
      </c>
      <c r="QEW1239" s="201">
        <v>7</v>
      </c>
      <c r="QEX1239" s="201">
        <v>2</v>
      </c>
      <c r="QEY1239" s="202" t="s">
        <v>236</v>
      </c>
      <c r="QEZ1239" s="203">
        <v>0</v>
      </c>
      <c r="QFA1239" s="203">
        <v>210</v>
      </c>
      <c r="QFB1239" s="75">
        <f t="shared" si="517"/>
        <v>448.774</v>
      </c>
      <c r="QFC1239" s="200" t="s">
        <v>28</v>
      </c>
      <c r="QFD1239" s="255" t="s">
        <v>25</v>
      </c>
      <c r="QFE1239" s="201">
        <v>7</v>
      </c>
      <c r="QFF1239" s="201">
        <v>2</v>
      </c>
      <c r="QFG1239" s="202" t="s">
        <v>236</v>
      </c>
      <c r="QFH1239" s="203">
        <v>0</v>
      </c>
      <c r="QFI1239" s="203">
        <v>210</v>
      </c>
      <c r="QFJ1239" s="75">
        <f t="shared" si="517"/>
        <v>448.774</v>
      </c>
      <c r="QFK1239" s="200" t="s">
        <v>28</v>
      </c>
      <c r="QFL1239" s="255" t="s">
        <v>25</v>
      </c>
      <c r="QFM1239" s="201">
        <v>7</v>
      </c>
      <c r="QFN1239" s="201">
        <v>2</v>
      </c>
      <c r="QFO1239" s="202" t="s">
        <v>236</v>
      </c>
      <c r="QFP1239" s="203">
        <v>0</v>
      </c>
      <c r="QFQ1239" s="203">
        <v>210</v>
      </c>
      <c r="QFR1239" s="75">
        <f t="shared" si="517"/>
        <v>448.774</v>
      </c>
      <c r="QFS1239" s="200" t="s">
        <v>28</v>
      </c>
      <c r="QFT1239" s="255" t="s">
        <v>25</v>
      </c>
      <c r="QFU1239" s="201">
        <v>7</v>
      </c>
      <c r="QFV1239" s="201">
        <v>2</v>
      </c>
      <c r="QFW1239" s="202" t="s">
        <v>236</v>
      </c>
      <c r="QFX1239" s="203">
        <v>0</v>
      </c>
      <c r="QFY1239" s="203">
        <v>210</v>
      </c>
      <c r="QFZ1239" s="75">
        <f t="shared" ref="QFZ1239:QID1239" si="518">QFZ1240+QFZ1241</f>
        <v>448.774</v>
      </c>
      <c r="QGA1239" s="200" t="s">
        <v>28</v>
      </c>
      <c r="QGB1239" s="255" t="s">
        <v>25</v>
      </c>
      <c r="QGC1239" s="201">
        <v>7</v>
      </c>
      <c r="QGD1239" s="201">
        <v>2</v>
      </c>
      <c r="QGE1239" s="202" t="s">
        <v>236</v>
      </c>
      <c r="QGF1239" s="203">
        <v>0</v>
      </c>
      <c r="QGG1239" s="203">
        <v>210</v>
      </c>
      <c r="QGH1239" s="75">
        <f t="shared" si="518"/>
        <v>448.774</v>
      </c>
      <c r="QGI1239" s="200" t="s">
        <v>28</v>
      </c>
      <c r="QGJ1239" s="255" t="s">
        <v>25</v>
      </c>
      <c r="QGK1239" s="201">
        <v>7</v>
      </c>
      <c r="QGL1239" s="201">
        <v>2</v>
      </c>
      <c r="QGM1239" s="202" t="s">
        <v>236</v>
      </c>
      <c r="QGN1239" s="203">
        <v>0</v>
      </c>
      <c r="QGO1239" s="203">
        <v>210</v>
      </c>
      <c r="QGP1239" s="75">
        <f t="shared" si="518"/>
        <v>448.774</v>
      </c>
      <c r="QGQ1239" s="200" t="s">
        <v>28</v>
      </c>
      <c r="QGR1239" s="255" t="s">
        <v>25</v>
      </c>
      <c r="QGS1239" s="201">
        <v>7</v>
      </c>
      <c r="QGT1239" s="201">
        <v>2</v>
      </c>
      <c r="QGU1239" s="202" t="s">
        <v>236</v>
      </c>
      <c r="QGV1239" s="203">
        <v>0</v>
      </c>
      <c r="QGW1239" s="203">
        <v>210</v>
      </c>
      <c r="QGX1239" s="75">
        <f t="shared" si="518"/>
        <v>448.774</v>
      </c>
      <c r="QGY1239" s="200" t="s">
        <v>28</v>
      </c>
      <c r="QGZ1239" s="255" t="s">
        <v>25</v>
      </c>
      <c r="QHA1239" s="201">
        <v>7</v>
      </c>
      <c r="QHB1239" s="201">
        <v>2</v>
      </c>
      <c r="QHC1239" s="202" t="s">
        <v>236</v>
      </c>
      <c r="QHD1239" s="203">
        <v>0</v>
      </c>
      <c r="QHE1239" s="203">
        <v>210</v>
      </c>
      <c r="QHF1239" s="75">
        <f t="shared" si="518"/>
        <v>448.774</v>
      </c>
      <c r="QHG1239" s="200" t="s">
        <v>28</v>
      </c>
      <c r="QHH1239" s="255" t="s">
        <v>25</v>
      </c>
      <c r="QHI1239" s="201">
        <v>7</v>
      </c>
      <c r="QHJ1239" s="201">
        <v>2</v>
      </c>
      <c r="QHK1239" s="202" t="s">
        <v>236</v>
      </c>
      <c r="QHL1239" s="203">
        <v>0</v>
      </c>
      <c r="QHM1239" s="203">
        <v>210</v>
      </c>
      <c r="QHN1239" s="75">
        <f t="shared" si="518"/>
        <v>448.774</v>
      </c>
      <c r="QHO1239" s="200" t="s">
        <v>28</v>
      </c>
      <c r="QHP1239" s="255" t="s">
        <v>25</v>
      </c>
      <c r="QHQ1239" s="201">
        <v>7</v>
      </c>
      <c r="QHR1239" s="201">
        <v>2</v>
      </c>
      <c r="QHS1239" s="202" t="s">
        <v>236</v>
      </c>
      <c r="QHT1239" s="203">
        <v>0</v>
      </c>
      <c r="QHU1239" s="203">
        <v>210</v>
      </c>
      <c r="QHV1239" s="75">
        <f t="shared" si="518"/>
        <v>448.774</v>
      </c>
      <c r="QHW1239" s="200" t="s">
        <v>28</v>
      </c>
      <c r="QHX1239" s="255" t="s">
        <v>25</v>
      </c>
      <c r="QHY1239" s="201">
        <v>7</v>
      </c>
      <c r="QHZ1239" s="201">
        <v>2</v>
      </c>
      <c r="QIA1239" s="202" t="s">
        <v>236</v>
      </c>
      <c r="QIB1239" s="203">
        <v>0</v>
      </c>
      <c r="QIC1239" s="203">
        <v>210</v>
      </c>
      <c r="QID1239" s="75">
        <f t="shared" si="518"/>
        <v>448.774</v>
      </c>
      <c r="QIE1239" s="200" t="s">
        <v>28</v>
      </c>
      <c r="QIF1239" s="255" t="s">
        <v>25</v>
      </c>
      <c r="QIG1239" s="201">
        <v>7</v>
      </c>
      <c r="QIH1239" s="201">
        <v>2</v>
      </c>
      <c r="QII1239" s="202" t="s">
        <v>236</v>
      </c>
      <c r="QIJ1239" s="203">
        <v>0</v>
      </c>
      <c r="QIK1239" s="203">
        <v>210</v>
      </c>
      <c r="QIL1239" s="75">
        <f t="shared" ref="QIL1239:QKP1239" si="519">QIL1240+QIL1241</f>
        <v>448.774</v>
      </c>
      <c r="QIM1239" s="200" t="s">
        <v>28</v>
      </c>
      <c r="QIN1239" s="255" t="s">
        <v>25</v>
      </c>
      <c r="QIO1239" s="201">
        <v>7</v>
      </c>
      <c r="QIP1239" s="201">
        <v>2</v>
      </c>
      <c r="QIQ1239" s="202" t="s">
        <v>236</v>
      </c>
      <c r="QIR1239" s="203">
        <v>0</v>
      </c>
      <c r="QIS1239" s="203">
        <v>210</v>
      </c>
      <c r="QIT1239" s="75">
        <f t="shared" si="519"/>
        <v>448.774</v>
      </c>
      <c r="QIU1239" s="200" t="s">
        <v>28</v>
      </c>
      <c r="QIV1239" s="255" t="s">
        <v>25</v>
      </c>
      <c r="QIW1239" s="201">
        <v>7</v>
      </c>
      <c r="QIX1239" s="201">
        <v>2</v>
      </c>
      <c r="QIY1239" s="202" t="s">
        <v>236</v>
      </c>
      <c r="QIZ1239" s="203">
        <v>0</v>
      </c>
      <c r="QJA1239" s="203">
        <v>210</v>
      </c>
      <c r="QJB1239" s="75">
        <f t="shared" si="519"/>
        <v>448.774</v>
      </c>
      <c r="QJC1239" s="200" t="s">
        <v>28</v>
      </c>
      <c r="QJD1239" s="255" t="s">
        <v>25</v>
      </c>
      <c r="QJE1239" s="201">
        <v>7</v>
      </c>
      <c r="QJF1239" s="201">
        <v>2</v>
      </c>
      <c r="QJG1239" s="202" t="s">
        <v>236</v>
      </c>
      <c r="QJH1239" s="203">
        <v>0</v>
      </c>
      <c r="QJI1239" s="203">
        <v>210</v>
      </c>
      <c r="QJJ1239" s="75">
        <f t="shared" si="519"/>
        <v>448.774</v>
      </c>
      <c r="QJK1239" s="200" t="s">
        <v>28</v>
      </c>
      <c r="QJL1239" s="255" t="s">
        <v>25</v>
      </c>
      <c r="QJM1239" s="201">
        <v>7</v>
      </c>
      <c r="QJN1239" s="201">
        <v>2</v>
      </c>
      <c r="QJO1239" s="202" t="s">
        <v>236</v>
      </c>
      <c r="QJP1239" s="203">
        <v>0</v>
      </c>
      <c r="QJQ1239" s="203">
        <v>210</v>
      </c>
      <c r="QJR1239" s="75">
        <f t="shared" si="519"/>
        <v>448.774</v>
      </c>
      <c r="QJS1239" s="200" t="s">
        <v>28</v>
      </c>
      <c r="QJT1239" s="255" t="s">
        <v>25</v>
      </c>
      <c r="QJU1239" s="201">
        <v>7</v>
      </c>
      <c r="QJV1239" s="201">
        <v>2</v>
      </c>
      <c r="QJW1239" s="202" t="s">
        <v>236</v>
      </c>
      <c r="QJX1239" s="203">
        <v>0</v>
      </c>
      <c r="QJY1239" s="203">
        <v>210</v>
      </c>
      <c r="QJZ1239" s="75">
        <f t="shared" si="519"/>
        <v>448.774</v>
      </c>
      <c r="QKA1239" s="200" t="s">
        <v>28</v>
      </c>
      <c r="QKB1239" s="255" t="s">
        <v>25</v>
      </c>
      <c r="QKC1239" s="201">
        <v>7</v>
      </c>
      <c r="QKD1239" s="201">
        <v>2</v>
      </c>
      <c r="QKE1239" s="202" t="s">
        <v>236</v>
      </c>
      <c r="QKF1239" s="203">
        <v>0</v>
      </c>
      <c r="QKG1239" s="203">
        <v>210</v>
      </c>
      <c r="QKH1239" s="75">
        <f t="shared" si="519"/>
        <v>448.774</v>
      </c>
      <c r="QKI1239" s="200" t="s">
        <v>28</v>
      </c>
      <c r="QKJ1239" s="255" t="s">
        <v>25</v>
      </c>
      <c r="QKK1239" s="201">
        <v>7</v>
      </c>
      <c r="QKL1239" s="201">
        <v>2</v>
      </c>
      <c r="QKM1239" s="202" t="s">
        <v>236</v>
      </c>
      <c r="QKN1239" s="203">
        <v>0</v>
      </c>
      <c r="QKO1239" s="203">
        <v>210</v>
      </c>
      <c r="QKP1239" s="75">
        <f t="shared" si="519"/>
        <v>448.774</v>
      </c>
      <c r="QKQ1239" s="200" t="s">
        <v>28</v>
      </c>
      <c r="QKR1239" s="255" t="s">
        <v>25</v>
      </c>
      <c r="QKS1239" s="201">
        <v>7</v>
      </c>
      <c r="QKT1239" s="201">
        <v>2</v>
      </c>
      <c r="QKU1239" s="202" t="s">
        <v>236</v>
      </c>
      <c r="QKV1239" s="203">
        <v>0</v>
      </c>
      <c r="QKW1239" s="203">
        <v>210</v>
      </c>
      <c r="QKX1239" s="75">
        <f t="shared" ref="QKX1239:QNB1239" si="520">QKX1240+QKX1241</f>
        <v>448.774</v>
      </c>
      <c r="QKY1239" s="200" t="s">
        <v>28</v>
      </c>
      <c r="QKZ1239" s="255" t="s">
        <v>25</v>
      </c>
      <c r="QLA1239" s="201">
        <v>7</v>
      </c>
      <c r="QLB1239" s="201">
        <v>2</v>
      </c>
      <c r="QLC1239" s="202" t="s">
        <v>236</v>
      </c>
      <c r="QLD1239" s="203">
        <v>0</v>
      </c>
      <c r="QLE1239" s="203">
        <v>210</v>
      </c>
      <c r="QLF1239" s="75">
        <f t="shared" si="520"/>
        <v>448.774</v>
      </c>
      <c r="QLG1239" s="200" t="s">
        <v>28</v>
      </c>
      <c r="QLH1239" s="255" t="s">
        <v>25</v>
      </c>
      <c r="QLI1239" s="201">
        <v>7</v>
      </c>
      <c r="QLJ1239" s="201">
        <v>2</v>
      </c>
      <c r="QLK1239" s="202" t="s">
        <v>236</v>
      </c>
      <c r="QLL1239" s="203">
        <v>0</v>
      </c>
      <c r="QLM1239" s="203">
        <v>210</v>
      </c>
      <c r="QLN1239" s="75">
        <f t="shared" si="520"/>
        <v>448.774</v>
      </c>
      <c r="QLO1239" s="200" t="s">
        <v>28</v>
      </c>
      <c r="QLP1239" s="255" t="s">
        <v>25</v>
      </c>
      <c r="QLQ1239" s="201">
        <v>7</v>
      </c>
      <c r="QLR1239" s="201">
        <v>2</v>
      </c>
      <c r="QLS1239" s="202" t="s">
        <v>236</v>
      </c>
      <c r="QLT1239" s="203">
        <v>0</v>
      </c>
      <c r="QLU1239" s="203">
        <v>210</v>
      </c>
      <c r="QLV1239" s="75">
        <f t="shared" si="520"/>
        <v>448.774</v>
      </c>
      <c r="QLW1239" s="200" t="s">
        <v>28</v>
      </c>
      <c r="QLX1239" s="255" t="s">
        <v>25</v>
      </c>
      <c r="QLY1239" s="201">
        <v>7</v>
      </c>
      <c r="QLZ1239" s="201">
        <v>2</v>
      </c>
      <c r="QMA1239" s="202" t="s">
        <v>236</v>
      </c>
      <c r="QMB1239" s="203">
        <v>0</v>
      </c>
      <c r="QMC1239" s="203">
        <v>210</v>
      </c>
      <c r="QMD1239" s="75">
        <f t="shared" si="520"/>
        <v>448.774</v>
      </c>
      <c r="QME1239" s="200" t="s">
        <v>28</v>
      </c>
      <c r="QMF1239" s="255" t="s">
        <v>25</v>
      </c>
      <c r="QMG1239" s="201">
        <v>7</v>
      </c>
      <c r="QMH1239" s="201">
        <v>2</v>
      </c>
      <c r="QMI1239" s="202" t="s">
        <v>236</v>
      </c>
      <c r="QMJ1239" s="203">
        <v>0</v>
      </c>
      <c r="QMK1239" s="203">
        <v>210</v>
      </c>
      <c r="QML1239" s="75">
        <f t="shared" si="520"/>
        <v>448.774</v>
      </c>
      <c r="QMM1239" s="200" t="s">
        <v>28</v>
      </c>
      <c r="QMN1239" s="255" t="s">
        <v>25</v>
      </c>
      <c r="QMO1239" s="201">
        <v>7</v>
      </c>
      <c r="QMP1239" s="201">
        <v>2</v>
      </c>
      <c r="QMQ1239" s="202" t="s">
        <v>236</v>
      </c>
      <c r="QMR1239" s="203">
        <v>0</v>
      </c>
      <c r="QMS1239" s="203">
        <v>210</v>
      </c>
      <c r="QMT1239" s="75">
        <f t="shared" si="520"/>
        <v>448.774</v>
      </c>
      <c r="QMU1239" s="200" t="s">
        <v>28</v>
      </c>
      <c r="QMV1239" s="255" t="s">
        <v>25</v>
      </c>
      <c r="QMW1239" s="201">
        <v>7</v>
      </c>
      <c r="QMX1239" s="201">
        <v>2</v>
      </c>
      <c r="QMY1239" s="202" t="s">
        <v>236</v>
      </c>
      <c r="QMZ1239" s="203">
        <v>0</v>
      </c>
      <c r="QNA1239" s="203">
        <v>210</v>
      </c>
      <c r="QNB1239" s="75">
        <f t="shared" si="520"/>
        <v>448.774</v>
      </c>
      <c r="QNC1239" s="200" t="s">
        <v>28</v>
      </c>
      <c r="QND1239" s="255" t="s">
        <v>25</v>
      </c>
      <c r="QNE1239" s="201">
        <v>7</v>
      </c>
      <c r="QNF1239" s="201">
        <v>2</v>
      </c>
      <c r="QNG1239" s="202" t="s">
        <v>236</v>
      </c>
      <c r="QNH1239" s="203">
        <v>0</v>
      </c>
      <c r="QNI1239" s="203">
        <v>210</v>
      </c>
      <c r="QNJ1239" s="75">
        <f t="shared" ref="QNJ1239:QPN1239" si="521">QNJ1240+QNJ1241</f>
        <v>448.774</v>
      </c>
      <c r="QNK1239" s="200" t="s">
        <v>28</v>
      </c>
      <c r="QNL1239" s="255" t="s">
        <v>25</v>
      </c>
      <c r="QNM1239" s="201">
        <v>7</v>
      </c>
      <c r="QNN1239" s="201">
        <v>2</v>
      </c>
      <c r="QNO1239" s="202" t="s">
        <v>236</v>
      </c>
      <c r="QNP1239" s="203">
        <v>0</v>
      </c>
      <c r="QNQ1239" s="203">
        <v>210</v>
      </c>
      <c r="QNR1239" s="75">
        <f t="shared" si="521"/>
        <v>448.774</v>
      </c>
      <c r="QNS1239" s="200" t="s">
        <v>28</v>
      </c>
      <c r="QNT1239" s="255" t="s">
        <v>25</v>
      </c>
      <c r="QNU1239" s="201">
        <v>7</v>
      </c>
      <c r="QNV1239" s="201">
        <v>2</v>
      </c>
      <c r="QNW1239" s="202" t="s">
        <v>236</v>
      </c>
      <c r="QNX1239" s="203">
        <v>0</v>
      </c>
      <c r="QNY1239" s="203">
        <v>210</v>
      </c>
      <c r="QNZ1239" s="75">
        <f t="shared" si="521"/>
        <v>448.774</v>
      </c>
      <c r="QOA1239" s="200" t="s">
        <v>28</v>
      </c>
      <c r="QOB1239" s="255" t="s">
        <v>25</v>
      </c>
      <c r="QOC1239" s="201">
        <v>7</v>
      </c>
      <c r="QOD1239" s="201">
        <v>2</v>
      </c>
      <c r="QOE1239" s="202" t="s">
        <v>236</v>
      </c>
      <c r="QOF1239" s="203">
        <v>0</v>
      </c>
      <c r="QOG1239" s="203">
        <v>210</v>
      </c>
      <c r="QOH1239" s="75">
        <f t="shared" si="521"/>
        <v>448.774</v>
      </c>
      <c r="QOI1239" s="200" t="s">
        <v>28</v>
      </c>
      <c r="QOJ1239" s="255" t="s">
        <v>25</v>
      </c>
      <c r="QOK1239" s="201">
        <v>7</v>
      </c>
      <c r="QOL1239" s="201">
        <v>2</v>
      </c>
      <c r="QOM1239" s="202" t="s">
        <v>236</v>
      </c>
      <c r="QON1239" s="203">
        <v>0</v>
      </c>
      <c r="QOO1239" s="203">
        <v>210</v>
      </c>
      <c r="QOP1239" s="75">
        <f t="shared" si="521"/>
        <v>448.774</v>
      </c>
      <c r="QOQ1239" s="200" t="s">
        <v>28</v>
      </c>
      <c r="QOR1239" s="255" t="s">
        <v>25</v>
      </c>
      <c r="QOS1239" s="201">
        <v>7</v>
      </c>
      <c r="QOT1239" s="201">
        <v>2</v>
      </c>
      <c r="QOU1239" s="202" t="s">
        <v>236</v>
      </c>
      <c r="QOV1239" s="203">
        <v>0</v>
      </c>
      <c r="QOW1239" s="203">
        <v>210</v>
      </c>
      <c r="QOX1239" s="75">
        <f t="shared" si="521"/>
        <v>448.774</v>
      </c>
      <c r="QOY1239" s="200" t="s">
        <v>28</v>
      </c>
      <c r="QOZ1239" s="255" t="s">
        <v>25</v>
      </c>
      <c r="QPA1239" s="201">
        <v>7</v>
      </c>
      <c r="QPB1239" s="201">
        <v>2</v>
      </c>
      <c r="QPC1239" s="202" t="s">
        <v>236</v>
      </c>
      <c r="QPD1239" s="203">
        <v>0</v>
      </c>
      <c r="QPE1239" s="203">
        <v>210</v>
      </c>
      <c r="QPF1239" s="75">
        <f t="shared" si="521"/>
        <v>448.774</v>
      </c>
      <c r="QPG1239" s="200" t="s">
        <v>28</v>
      </c>
      <c r="QPH1239" s="255" t="s">
        <v>25</v>
      </c>
      <c r="QPI1239" s="201">
        <v>7</v>
      </c>
      <c r="QPJ1239" s="201">
        <v>2</v>
      </c>
      <c r="QPK1239" s="202" t="s">
        <v>236</v>
      </c>
      <c r="QPL1239" s="203">
        <v>0</v>
      </c>
      <c r="QPM1239" s="203">
        <v>210</v>
      </c>
      <c r="QPN1239" s="75">
        <f t="shared" si="521"/>
        <v>448.774</v>
      </c>
      <c r="QPO1239" s="200" t="s">
        <v>28</v>
      </c>
      <c r="QPP1239" s="255" t="s">
        <v>25</v>
      </c>
      <c r="QPQ1239" s="201">
        <v>7</v>
      </c>
      <c r="QPR1239" s="201">
        <v>2</v>
      </c>
      <c r="QPS1239" s="202" t="s">
        <v>236</v>
      </c>
      <c r="QPT1239" s="203">
        <v>0</v>
      </c>
      <c r="QPU1239" s="203">
        <v>210</v>
      </c>
      <c r="QPV1239" s="75">
        <f t="shared" ref="QPV1239:QRZ1239" si="522">QPV1240+QPV1241</f>
        <v>448.774</v>
      </c>
      <c r="QPW1239" s="200" t="s">
        <v>28</v>
      </c>
      <c r="QPX1239" s="255" t="s">
        <v>25</v>
      </c>
      <c r="QPY1239" s="201">
        <v>7</v>
      </c>
      <c r="QPZ1239" s="201">
        <v>2</v>
      </c>
      <c r="QQA1239" s="202" t="s">
        <v>236</v>
      </c>
      <c r="QQB1239" s="203">
        <v>0</v>
      </c>
      <c r="QQC1239" s="203">
        <v>210</v>
      </c>
      <c r="QQD1239" s="75">
        <f t="shared" si="522"/>
        <v>448.774</v>
      </c>
      <c r="QQE1239" s="200" t="s">
        <v>28</v>
      </c>
      <c r="QQF1239" s="255" t="s">
        <v>25</v>
      </c>
      <c r="QQG1239" s="201">
        <v>7</v>
      </c>
      <c r="QQH1239" s="201">
        <v>2</v>
      </c>
      <c r="QQI1239" s="202" t="s">
        <v>236</v>
      </c>
      <c r="QQJ1239" s="203">
        <v>0</v>
      </c>
      <c r="QQK1239" s="203">
        <v>210</v>
      </c>
      <c r="QQL1239" s="75">
        <f t="shared" si="522"/>
        <v>448.774</v>
      </c>
      <c r="QQM1239" s="200" t="s">
        <v>28</v>
      </c>
      <c r="QQN1239" s="255" t="s">
        <v>25</v>
      </c>
      <c r="QQO1239" s="201">
        <v>7</v>
      </c>
      <c r="QQP1239" s="201">
        <v>2</v>
      </c>
      <c r="QQQ1239" s="202" t="s">
        <v>236</v>
      </c>
      <c r="QQR1239" s="203">
        <v>0</v>
      </c>
      <c r="QQS1239" s="203">
        <v>210</v>
      </c>
      <c r="QQT1239" s="75">
        <f t="shared" si="522"/>
        <v>448.774</v>
      </c>
      <c r="QQU1239" s="200" t="s">
        <v>28</v>
      </c>
      <c r="QQV1239" s="255" t="s">
        <v>25</v>
      </c>
      <c r="QQW1239" s="201">
        <v>7</v>
      </c>
      <c r="QQX1239" s="201">
        <v>2</v>
      </c>
      <c r="QQY1239" s="202" t="s">
        <v>236</v>
      </c>
      <c r="QQZ1239" s="203">
        <v>0</v>
      </c>
      <c r="QRA1239" s="203">
        <v>210</v>
      </c>
      <c r="QRB1239" s="75">
        <f t="shared" si="522"/>
        <v>448.774</v>
      </c>
      <c r="QRC1239" s="200" t="s">
        <v>28</v>
      </c>
      <c r="QRD1239" s="255" t="s">
        <v>25</v>
      </c>
      <c r="QRE1239" s="201">
        <v>7</v>
      </c>
      <c r="QRF1239" s="201">
        <v>2</v>
      </c>
      <c r="QRG1239" s="202" t="s">
        <v>236</v>
      </c>
      <c r="QRH1239" s="203">
        <v>0</v>
      </c>
      <c r="QRI1239" s="203">
        <v>210</v>
      </c>
      <c r="QRJ1239" s="75">
        <f t="shared" si="522"/>
        <v>448.774</v>
      </c>
      <c r="QRK1239" s="200" t="s">
        <v>28</v>
      </c>
      <c r="QRL1239" s="255" t="s">
        <v>25</v>
      </c>
      <c r="QRM1239" s="201">
        <v>7</v>
      </c>
      <c r="QRN1239" s="201">
        <v>2</v>
      </c>
      <c r="QRO1239" s="202" t="s">
        <v>236</v>
      </c>
      <c r="QRP1239" s="203">
        <v>0</v>
      </c>
      <c r="QRQ1239" s="203">
        <v>210</v>
      </c>
      <c r="QRR1239" s="75">
        <f t="shared" si="522"/>
        <v>448.774</v>
      </c>
      <c r="QRS1239" s="200" t="s">
        <v>28</v>
      </c>
      <c r="QRT1239" s="255" t="s">
        <v>25</v>
      </c>
      <c r="QRU1239" s="201">
        <v>7</v>
      </c>
      <c r="QRV1239" s="201">
        <v>2</v>
      </c>
      <c r="QRW1239" s="202" t="s">
        <v>236</v>
      </c>
      <c r="QRX1239" s="203">
        <v>0</v>
      </c>
      <c r="QRY1239" s="203">
        <v>210</v>
      </c>
      <c r="QRZ1239" s="75">
        <f t="shared" si="522"/>
        <v>448.774</v>
      </c>
      <c r="QSA1239" s="200" t="s">
        <v>28</v>
      </c>
      <c r="QSB1239" s="255" t="s">
        <v>25</v>
      </c>
      <c r="QSC1239" s="201">
        <v>7</v>
      </c>
      <c r="QSD1239" s="201">
        <v>2</v>
      </c>
      <c r="QSE1239" s="202" t="s">
        <v>236</v>
      </c>
      <c r="QSF1239" s="203">
        <v>0</v>
      </c>
      <c r="QSG1239" s="203">
        <v>210</v>
      </c>
      <c r="QSH1239" s="75">
        <f t="shared" ref="QSH1239:QUL1239" si="523">QSH1240+QSH1241</f>
        <v>448.774</v>
      </c>
      <c r="QSI1239" s="200" t="s">
        <v>28</v>
      </c>
      <c r="QSJ1239" s="255" t="s">
        <v>25</v>
      </c>
      <c r="QSK1239" s="201">
        <v>7</v>
      </c>
      <c r="QSL1239" s="201">
        <v>2</v>
      </c>
      <c r="QSM1239" s="202" t="s">
        <v>236</v>
      </c>
      <c r="QSN1239" s="203">
        <v>0</v>
      </c>
      <c r="QSO1239" s="203">
        <v>210</v>
      </c>
      <c r="QSP1239" s="75">
        <f t="shared" si="523"/>
        <v>448.774</v>
      </c>
      <c r="QSQ1239" s="200" t="s">
        <v>28</v>
      </c>
      <c r="QSR1239" s="255" t="s">
        <v>25</v>
      </c>
      <c r="QSS1239" s="201">
        <v>7</v>
      </c>
      <c r="QST1239" s="201">
        <v>2</v>
      </c>
      <c r="QSU1239" s="202" t="s">
        <v>236</v>
      </c>
      <c r="QSV1239" s="203">
        <v>0</v>
      </c>
      <c r="QSW1239" s="203">
        <v>210</v>
      </c>
      <c r="QSX1239" s="75">
        <f t="shared" si="523"/>
        <v>448.774</v>
      </c>
      <c r="QSY1239" s="200" t="s">
        <v>28</v>
      </c>
      <c r="QSZ1239" s="255" t="s">
        <v>25</v>
      </c>
      <c r="QTA1239" s="201">
        <v>7</v>
      </c>
      <c r="QTB1239" s="201">
        <v>2</v>
      </c>
      <c r="QTC1239" s="202" t="s">
        <v>236</v>
      </c>
      <c r="QTD1239" s="203">
        <v>0</v>
      </c>
      <c r="QTE1239" s="203">
        <v>210</v>
      </c>
      <c r="QTF1239" s="75">
        <f t="shared" si="523"/>
        <v>448.774</v>
      </c>
      <c r="QTG1239" s="200" t="s">
        <v>28</v>
      </c>
      <c r="QTH1239" s="255" t="s">
        <v>25</v>
      </c>
      <c r="QTI1239" s="201">
        <v>7</v>
      </c>
      <c r="QTJ1239" s="201">
        <v>2</v>
      </c>
      <c r="QTK1239" s="202" t="s">
        <v>236</v>
      </c>
      <c r="QTL1239" s="203">
        <v>0</v>
      </c>
      <c r="QTM1239" s="203">
        <v>210</v>
      </c>
      <c r="QTN1239" s="75">
        <f t="shared" si="523"/>
        <v>448.774</v>
      </c>
      <c r="QTO1239" s="200" t="s">
        <v>28</v>
      </c>
      <c r="QTP1239" s="255" t="s">
        <v>25</v>
      </c>
      <c r="QTQ1239" s="201">
        <v>7</v>
      </c>
      <c r="QTR1239" s="201">
        <v>2</v>
      </c>
      <c r="QTS1239" s="202" t="s">
        <v>236</v>
      </c>
      <c r="QTT1239" s="203">
        <v>0</v>
      </c>
      <c r="QTU1239" s="203">
        <v>210</v>
      </c>
      <c r="QTV1239" s="75">
        <f t="shared" si="523"/>
        <v>448.774</v>
      </c>
      <c r="QTW1239" s="200" t="s">
        <v>28</v>
      </c>
      <c r="QTX1239" s="255" t="s">
        <v>25</v>
      </c>
      <c r="QTY1239" s="201">
        <v>7</v>
      </c>
      <c r="QTZ1239" s="201">
        <v>2</v>
      </c>
      <c r="QUA1239" s="202" t="s">
        <v>236</v>
      </c>
      <c r="QUB1239" s="203">
        <v>0</v>
      </c>
      <c r="QUC1239" s="203">
        <v>210</v>
      </c>
      <c r="QUD1239" s="75">
        <f t="shared" si="523"/>
        <v>448.774</v>
      </c>
      <c r="QUE1239" s="200" t="s">
        <v>28</v>
      </c>
      <c r="QUF1239" s="255" t="s">
        <v>25</v>
      </c>
      <c r="QUG1239" s="201">
        <v>7</v>
      </c>
      <c r="QUH1239" s="201">
        <v>2</v>
      </c>
      <c r="QUI1239" s="202" t="s">
        <v>236</v>
      </c>
      <c r="QUJ1239" s="203">
        <v>0</v>
      </c>
      <c r="QUK1239" s="203">
        <v>210</v>
      </c>
      <c r="QUL1239" s="75">
        <f t="shared" si="523"/>
        <v>448.774</v>
      </c>
      <c r="QUM1239" s="200" t="s">
        <v>28</v>
      </c>
      <c r="QUN1239" s="255" t="s">
        <v>25</v>
      </c>
      <c r="QUO1239" s="201">
        <v>7</v>
      </c>
      <c r="QUP1239" s="201">
        <v>2</v>
      </c>
      <c r="QUQ1239" s="202" t="s">
        <v>236</v>
      </c>
      <c r="QUR1239" s="203">
        <v>0</v>
      </c>
      <c r="QUS1239" s="203">
        <v>210</v>
      </c>
      <c r="QUT1239" s="75">
        <f t="shared" ref="QUT1239:QWX1239" si="524">QUT1240+QUT1241</f>
        <v>448.774</v>
      </c>
      <c r="QUU1239" s="200" t="s">
        <v>28</v>
      </c>
      <c r="QUV1239" s="255" t="s">
        <v>25</v>
      </c>
      <c r="QUW1239" s="201">
        <v>7</v>
      </c>
      <c r="QUX1239" s="201">
        <v>2</v>
      </c>
      <c r="QUY1239" s="202" t="s">
        <v>236</v>
      </c>
      <c r="QUZ1239" s="203">
        <v>0</v>
      </c>
      <c r="QVA1239" s="203">
        <v>210</v>
      </c>
      <c r="QVB1239" s="75">
        <f t="shared" si="524"/>
        <v>448.774</v>
      </c>
      <c r="QVC1239" s="200" t="s">
        <v>28</v>
      </c>
      <c r="QVD1239" s="255" t="s">
        <v>25</v>
      </c>
      <c r="QVE1239" s="201">
        <v>7</v>
      </c>
      <c r="QVF1239" s="201">
        <v>2</v>
      </c>
      <c r="QVG1239" s="202" t="s">
        <v>236</v>
      </c>
      <c r="QVH1239" s="203">
        <v>0</v>
      </c>
      <c r="QVI1239" s="203">
        <v>210</v>
      </c>
      <c r="QVJ1239" s="75">
        <f t="shared" si="524"/>
        <v>448.774</v>
      </c>
      <c r="QVK1239" s="200" t="s">
        <v>28</v>
      </c>
      <c r="QVL1239" s="255" t="s">
        <v>25</v>
      </c>
      <c r="QVM1239" s="201">
        <v>7</v>
      </c>
      <c r="QVN1239" s="201">
        <v>2</v>
      </c>
      <c r="QVO1239" s="202" t="s">
        <v>236</v>
      </c>
      <c r="QVP1239" s="203">
        <v>0</v>
      </c>
      <c r="QVQ1239" s="203">
        <v>210</v>
      </c>
      <c r="QVR1239" s="75">
        <f t="shared" si="524"/>
        <v>448.774</v>
      </c>
      <c r="QVS1239" s="200" t="s">
        <v>28</v>
      </c>
      <c r="QVT1239" s="255" t="s">
        <v>25</v>
      </c>
      <c r="QVU1239" s="201">
        <v>7</v>
      </c>
      <c r="QVV1239" s="201">
        <v>2</v>
      </c>
      <c r="QVW1239" s="202" t="s">
        <v>236</v>
      </c>
      <c r="QVX1239" s="203">
        <v>0</v>
      </c>
      <c r="QVY1239" s="203">
        <v>210</v>
      </c>
      <c r="QVZ1239" s="75">
        <f t="shared" si="524"/>
        <v>448.774</v>
      </c>
      <c r="QWA1239" s="200" t="s">
        <v>28</v>
      </c>
      <c r="QWB1239" s="255" t="s">
        <v>25</v>
      </c>
      <c r="QWC1239" s="201">
        <v>7</v>
      </c>
      <c r="QWD1239" s="201">
        <v>2</v>
      </c>
      <c r="QWE1239" s="202" t="s">
        <v>236</v>
      </c>
      <c r="QWF1239" s="203">
        <v>0</v>
      </c>
      <c r="QWG1239" s="203">
        <v>210</v>
      </c>
      <c r="QWH1239" s="75">
        <f t="shared" si="524"/>
        <v>448.774</v>
      </c>
      <c r="QWI1239" s="200" t="s">
        <v>28</v>
      </c>
      <c r="QWJ1239" s="255" t="s">
        <v>25</v>
      </c>
      <c r="QWK1239" s="201">
        <v>7</v>
      </c>
      <c r="QWL1239" s="201">
        <v>2</v>
      </c>
      <c r="QWM1239" s="202" t="s">
        <v>236</v>
      </c>
      <c r="QWN1239" s="203">
        <v>0</v>
      </c>
      <c r="QWO1239" s="203">
        <v>210</v>
      </c>
      <c r="QWP1239" s="75">
        <f t="shared" si="524"/>
        <v>448.774</v>
      </c>
      <c r="QWQ1239" s="200" t="s">
        <v>28</v>
      </c>
      <c r="QWR1239" s="255" t="s">
        <v>25</v>
      </c>
      <c r="QWS1239" s="201">
        <v>7</v>
      </c>
      <c r="QWT1239" s="201">
        <v>2</v>
      </c>
      <c r="QWU1239" s="202" t="s">
        <v>236</v>
      </c>
      <c r="QWV1239" s="203">
        <v>0</v>
      </c>
      <c r="QWW1239" s="203">
        <v>210</v>
      </c>
      <c r="QWX1239" s="75">
        <f t="shared" si="524"/>
        <v>448.774</v>
      </c>
      <c r="QWY1239" s="200" t="s">
        <v>28</v>
      </c>
      <c r="QWZ1239" s="255" t="s">
        <v>25</v>
      </c>
      <c r="QXA1239" s="201">
        <v>7</v>
      </c>
      <c r="QXB1239" s="201">
        <v>2</v>
      </c>
      <c r="QXC1239" s="202" t="s">
        <v>236</v>
      </c>
      <c r="QXD1239" s="203">
        <v>0</v>
      </c>
      <c r="QXE1239" s="203">
        <v>210</v>
      </c>
      <c r="QXF1239" s="75">
        <f t="shared" ref="QXF1239:QZJ1239" si="525">QXF1240+QXF1241</f>
        <v>448.774</v>
      </c>
      <c r="QXG1239" s="200" t="s">
        <v>28</v>
      </c>
      <c r="QXH1239" s="255" t="s">
        <v>25</v>
      </c>
      <c r="QXI1239" s="201">
        <v>7</v>
      </c>
      <c r="QXJ1239" s="201">
        <v>2</v>
      </c>
      <c r="QXK1239" s="202" t="s">
        <v>236</v>
      </c>
      <c r="QXL1239" s="203">
        <v>0</v>
      </c>
      <c r="QXM1239" s="203">
        <v>210</v>
      </c>
      <c r="QXN1239" s="75">
        <f t="shared" si="525"/>
        <v>448.774</v>
      </c>
      <c r="QXO1239" s="200" t="s">
        <v>28</v>
      </c>
      <c r="QXP1239" s="255" t="s">
        <v>25</v>
      </c>
      <c r="QXQ1239" s="201">
        <v>7</v>
      </c>
      <c r="QXR1239" s="201">
        <v>2</v>
      </c>
      <c r="QXS1239" s="202" t="s">
        <v>236</v>
      </c>
      <c r="QXT1239" s="203">
        <v>0</v>
      </c>
      <c r="QXU1239" s="203">
        <v>210</v>
      </c>
      <c r="QXV1239" s="75">
        <f t="shared" si="525"/>
        <v>448.774</v>
      </c>
      <c r="QXW1239" s="200" t="s">
        <v>28</v>
      </c>
      <c r="QXX1239" s="255" t="s">
        <v>25</v>
      </c>
      <c r="QXY1239" s="201">
        <v>7</v>
      </c>
      <c r="QXZ1239" s="201">
        <v>2</v>
      </c>
      <c r="QYA1239" s="202" t="s">
        <v>236</v>
      </c>
      <c r="QYB1239" s="203">
        <v>0</v>
      </c>
      <c r="QYC1239" s="203">
        <v>210</v>
      </c>
      <c r="QYD1239" s="75">
        <f t="shared" si="525"/>
        <v>448.774</v>
      </c>
      <c r="QYE1239" s="200" t="s">
        <v>28</v>
      </c>
      <c r="QYF1239" s="255" t="s">
        <v>25</v>
      </c>
      <c r="QYG1239" s="201">
        <v>7</v>
      </c>
      <c r="QYH1239" s="201">
        <v>2</v>
      </c>
      <c r="QYI1239" s="202" t="s">
        <v>236</v>
      </c>
      <c r="QYJ1239" s="203">
        <v>0</v>
      </c>
      <c r="QYK1239" s="203">
        <v>210</v>
      </c>
      <c r="QYL1239" s="75">
        <f t="shared" si="525"/>
        <v>448.774</v>
      </c>
      <c r="QYM1239" s="200" t="s">
        <v>28</v>
      </c>
      <c r="QYN1239" s="255" t="s">
        <v>25</v>
      </c>
      <c r="QYO1239" s="201">
        <v>7</v>
      </c>
      <c r="QYP1239" s="201">
        <v>2</v>
      </c>
      <c r="QYQ1239" s="202" t="s">
        <v>236</v>
      </c>
      <c r="QYR1239" s="203">
        <v>0</v>
      </c>
      <c r="QYS1239" s="203">
        <v>210</v>
      </c>
      <c r="QYT1239" s="75">
        <f t="shared" si="525"/>
        <v>448.774</v>
      </c>
      <c r="QYU1239" s="200" t="s">
        <v>28</v>
      </c>
      <c r="QYV1239" s="255" t="s">
        <v>25</v>
      </c>
      <c r="QYW1239" s="201">
        <v>7</v>
      </c>
      <c r="QYX1239" s="201">
        <v>2</v>
      </c>
      <c r="QYY1239" s="202" t="s">
        <v>236</v>
      </c>
      <c r="QYZ1239" s="203">
        <v>0</v>
      </c>
      <c r="QZA1239" s="203">
        <v>210</v>
      </c>
      <c r="QZB1239" s="75">
        <f t="shared" si="525"/>
        <v>448.774</v>
      </c>
      <c r="QZC1239" s="200" t="s">
        <v>28</v>
      </c>
      <c r="QZD1239" s="255" t="s">
        <v>25</v>
      </c>
      <c r="QZE1239" s="201">
        <v>7</v>
      </c>
      <c r="QZF1239" s="201">
        <v>2</v>
      </c>
      <c r="QZG1239" s="202" t="s">
        <v>236</v>
      </c>
      <c r="QZH1239" s="203">
        <v>0</v>
      </c>
      <c r="QZI1239" s="203">
        <v>210</v>
      </c>
      <c r="QZJ1239" s="75">
        <f t="shared" si="525"/>
        <v>448.774</v>
      </c>
      <c r="QZK1239" s="200" t="s">
        <v>28</v>
      </c>
      <c r="QZL1239" s="255" t="s">
        <v>25</v>
      </c>
      <c r="QZM1239" s="201">
        <v>7</v>
      </c>
      <c r="QZN1239" s="201">
        <v>2</v>
      </c>
      <c r="QZO1239" s="202" t="s">
        <v>236</v>
      </c>
      <c r="QZP1239" s="203">
        <v>0</v>
      </c>
      <c r="QZQ1239" s="203">
        <v>210</v>
      </c>
      <c r="QZR1239" s="75">
        <f t="shared" ref="QZR1239:RBV1239" si="526">QZR1240+QZR1241</f>
        <v>448.774</v>
      </c>
      <c r="QZS1239" s="200" t="s">
        <v>28</v>
      </c>
      <c r="QZT1239" s="255" t="s">
        <v>25</v>
      </c>
      <c r="QZU1239" s="201">
        <v>7</v>
      </c>
      <c r="QZV1239" s="201">
        <v>2</v>
      </c>
      <c r="QZW1239" s="202" t="s">
        <v>236</v>
      </c>
      <c r="QZX1239" s="203">
        <v>0</v>
      </c>
      <c r="QZY1239" s="203">
        <v>210</v>
      </c>
      <c r="QZZ1239" s="75">
        <f t="shared" si="526"/>
        <v>448.774</v>
      </c>
      <c r="RAA1239" s="200" t="s">
        <v>28</v>
      </c>
      <c r="RAB1239" s="255" t="s">
        <v>25</v>
      </c>
      <c r="RAC1239" s="201">
        <v>7</v>
      </c>
      <c r="RAD1239" s="201">
        <v>2</v>
      </c>
      <c r="RAE1239" s="202" t="s">
        <v>236</v>
      </c>
      <c r="RAF1239" s="203">
        <v>0</v>
      </c>
      <c r="RAG1239" s="203">
        <v>210</v>
      </c>
      <c r="RAH1239" s="75">
        <f t="shared" si="526"/>
        <v>448.774</v>
      </c>
      <c r="RAI1239" s="200" t="s">
        <v>28</v>
      </c>
      <c r="RAJ1239" s="255" t="s">
        <v>25</v>
      </c>
      <c r="RAK1239" s="201">
        <v>7</v>
      </c>
      <c r="RAL1239" s="201">
        <v>2</v>
      </c>
      <c r="RAM1239" s="202" t="s">
        <v>236</v>
      </c>
      <c r="RAN1239" s="203">
        <v>0</v>
      </c>
      <c r="RAO1239" s="203">
        <v>210</v>
      </c>
      <c r="RAP1239" s="75">
        <f t="shared" si="526"/>
        <v>448.774</v>
      </c>
      <c r="RAQ1239" s="200" t="s">
        <v>28</v>
      </c>
      <c r="RAR1239" s="255" t="s">
        <v>25</v>
      </c>
      <c r="RAS1239" s="201">
        <v>7</v>
      </c>
      <c r="RAT1239" s="201">
        <v>2</v>
      </c>
      <c r="RAU1239" s="202" t="s">
        <v>236</v>
      </c>
      <c r="RAV1239" s="203">
        <v>0</v>
      </c>
      <c r="RAW1239" s="203">
        <v>210</v>
      </c>
      <c r="RAX1239" s="75">
        <f t="shared" si="526"/>
        <v>448.774</v>
      </c>
      <c r="RAY1239" s="200" t="s">
        <v>28</v>
      </c>
      <c r="RAZ1239" s="255" t="s">
        <v>25</v>
      </c>
      <c r="RBA1239" s="201">
        <v>7</v>
      </c>
      <c r="RBB1239" s="201">
        <v>2</v>
      </c>
      <c r="RBC1239" s="202" t="s">
        <v>236</v>
      </c>
      <c r="RBD1239" s="203">
        <v>0</v>
      </c>
      <c r="RBE1239" s="203">
        <v>210</v>
      </c>
      <c r="RBF1239" s="75">
        <f t="shared" si="526"/>
        <v>448.774</v>
      </c>
      <c r="RBG1239" s="200" t="s">
        <v>28</v>
      </c>
      <c r="RBH1239" s="255" t="s">
        <v>25</v>
      </c>
      <c r="RBI1239" s="201">
        <v>7</v>
      </c>
      <c r="RBJ1239" s="201">
        <v>2</v>
      </c>
      <c r="RBK1239" s="202" t="s">
        <v>236</v>
      </c>
      <c r="RBL1239" s="203">
        <v>0</v>
      </c>
      <c r="RBM1239" s="203">
        <v>210</v>
      </c>
      <c r="RBN1239" s="75">
        <f t="shared" si="526"/>
        <v>448.774</v>
      </c>
      <c r="RBO1239" s="200" t="s">
        <v>28</v>
      </c>
      <c r="RBP1239" s="255" t="s">
        <v>25</v>
      </c>
      <c r="RBQ1239" s="201">
        <v>7</v>
      </c>
      <c r="RBR1239" s="201">
        <v>2</v>
      </c>
      <c r="RBS1239" s="202" t="s">
        <v>236</v>
      </c>
      <c r="RBT1239" s="203">
        <v>0</v>
      </c>
      <c r="RBU1239" s="203">
        <v>210</v>
      </c>
      <c r="RBV1239" s="75">
        <f t="shared" si="526"/>
        <v>448.774</v>
      </c>
      <c r="RBW1239" s="200" t="s">
        <v>28</v>
      </c>
      <c r="RBX1239" s="255" t="s">
        <v>25</v>
      </c>
      <c r="RBY1239" s="201">
        <v>7</v>
      </c>
      <c r="RBZ1239" s="201">
        <v>2</v>
      </c>
      <c r="RCA1239" s="202" t="s">
        <v>236</v>
      </c>
      <c r="RCB1239" s="203">
        <v>0</v>
      </c>
      <c r="RCC1239" s="203">
        <v>210</v>
      </c>
      <c r="RCD1239" s="75">
        <f t="shared" ref="RCD1239:REH1239" si="527">RCD1240+RCD1241</f>
        <v>448.774</v>
      </c>
      <c r="RCE1239" s="200" t="s">
        <v>28</v>
      </c>
      <c r="RCF1239" s="255" t="s">
        <v>25</v>
      </c>
      <c r="RCG1239" s="201">
        <v>7</v>
      </c>
      <c r="RCH1239" s="201">
        <v>2</v>
      </c>
      <c r="RCI1239" s="202" t="s">
        <v>236</v>
      </c>
      <c r="RCJ1239" s="203">
        <v>0</v>
      </c>
      <c r="RCK1239" s="203">
        <v>210</v>
      </c>
      <c r="RCL1239" s="75">
        <f t="shared" si="527"/>
        <v>448.774</v>
      </c>
      <c r="RCM1239" s="200" t="s">
        <v>28</v>
      </c>
      <c r="RCN1239" s="255" t="s">
        <v>25</v>
      </c>
      <c r="RCO1239" s="201">
        <v>7</v>
      </c>
      <c r="RCP1239" s="201">
        <v>2</v>
      </c>
      <c r="RCQ1239" s="202" t="s">
        <v>236</v>
      </c>
      <c r="RCR1239" s="203">
        <v>0</v>
      </c>
      <c r="RCS1239" s="203">
        <v>210</v>
      </c>
      <c r="RCT1239" s="75">
        <f t="shared" si="527"/>
        <v>448.774</v>
      </c>
      <c r="RCU1239" s="200" t="s">
        <v>28</v>
      </c>
      <c r="RCV1239" s="255" t="s">
        <v>25</v>
      </c>
      <c r="RCW1239" s="201">
        <v>7</v>
      </c>
      <c r="RCX1239" s="201">
        <v>2</v>
      </c>
      <c r="RCY1239" s="202" t="s">
        <v>236</v>
      </c>
      <c r="RCZ1239" s="203">
        <v>0</v>
      </c>
      <c r="RDA1239" s="203">
        <v>210</v>
      </c>
      <c r="RDB1239" s="75">
        <f t="shared" si="527"/>
        <v>448.774</v>
      </c>
      <c r="RDC1239" s="200" t="s">
        <v>28</v>
      </c>
      <c r="RDD1239" s="255" t="s">
        <v>25</v>
      </c>
      <c r="RDE1239" s="201">
        <v>7</v>
      </c>
      <c r="RDF1239" s="201">
        <v>2</v>
      </c>
      <c r="RDG1239" s="202" t="s">
        <v>236</v>
      </c>
      <c r="RDH1239" s="203">
        <v>0</v>
      </c>
      <c r="RDI1239" s="203">
        <v>210</v>
      </c>
      <c r="RDJ1239" s="75">
        <f t="shared" si="527"/>
        <v>448.774</v>
      </c>
      <c r="RDK1239" s="200" t="s">
        <v>28</v>
      </c>
      <c r="RDL1239" s="255" t="s">
        <v>25</v>
      </c>
      <c r="RDM1239" s="201">
        <v>7</v>
      </c>
      <c r="RDN1239" s="201">
        <v>2</v>
      </c>
      <c r="RDO1239" s="202" t="s">
        <v>236</v>
      </c>
      <c r="RDP1239" s="203">
        <v>0</v>
      </c>
      <c r="RDQ1239" s="203">
        <v>210</v>
      </c>
      <c r="RDR1239" s="75">
        <f t="shared" si="527"/>
        <v>448.774</v>
      </c>
      <c r="RDS1239" s="200" t="s">
        <v>28</v>
      </c>
      <c r="RDT1239" s="255" t="s">
        <v>25</v>
      </c>
      <c r="RDU1239" s="201">
        <v>7</v>
      </c>
      <c r="RDV1239" s="201">
        <v>2</v>
      </c>
      <c r="RDW1239" s="202" t="s">
        <v>236</v>
      </c>
      <c r="RDX1239" s="203">
        <v>0</v>
      </c>
      <c r="RDY1239" s="203">
        <v>210</v>
      </c>
      <c r="RDZ1239" s="75">
        <f t="shared" si="527"/>
        <v>448.774</v>
      </c>
      <c r="REA1239" s="200" t="s">
        <v>28</v>
      </c>
      <c r="REB1239" s="255" t="s">
        <v>25</v>
      </c>
      <c r="REC1239" s="201">
        <v>7</v>
      </c>
      <c r="RED1239" s="201">
        <v>2</v>
      </c>
      <c r="REE1239" s="202" t="s">
        <v>236</v>
      </c>
      <c r="REF1239" s="203">
        <v>0</v>
      </c>
      <c r="REG1239" s="203">
        <v>210</v>
      </c>
      <c r="REH1239" s="75">
        <f t="shared" si="527"/>
        <v>448.774</v>
      </c>
      <c r="REI1239" s="200" t="s">
        <v>28</v>
      </c>
      <c r="REJ1239" s="255" t="s">
        <v>25</v>
      </c>
      <c r="REK1239" s="201">
        <v>7</v>
      </c>
      <c r="REL1239" s="201">
        <v>2</v>
      </c>
      <c r="REM1239" s="202" t="s">
        <v>236</v>
      </c>
      <c r="REN1239" s="203">
        <v>0</v>
      </c>
      <c r="REO1239" s="203">
        <v>210</v>
      </c>
      <c r="REP1239" s="75">
        <f t="shared" ref="REP1239:RGT1239" si="528">REP1240+REP1241</f>
        <v>448.774</v>
      </c>
      <c r="REQ1239" s="200" t="s">
        <v>28</v>
      </c>
      <c r="RER1239" s="255" t="s">
        <v>25</v>
      </c>
      <c r="RES1239" s="201">
        <v>7</v>
      </c>
      <c r="RET1239" s="201">
        <v>2</v>
      </c>
      <c r="REU1239" s="202" t="s">
        <v>236</v>
      </c>
      <c r="REV1239" s="203">
        <v>0</v>
      </c>
      <c r="REW1239" s="203">
        <v>210</v>
      </c>
      <c r="REX1239" s="75">
        <f t="shared" si="528"/>
        <v>448.774</v>
      </c>
      <c r="REY1239" s="200" t="s">
        <v>28</v>
      </c>
      <c r="REZ1239" s="255" t="s">
        <v>25</v>
      </c>
      <c r="RFA1239" s="201">
        <v>7</v>
      </c>
      <c r="RFB1239" s="201">
        <v>2</v>
      </c>
      <c r="RFC1239" s="202" t="s">
        <v>236</v>
      </c>
      <c r="RFD1239" s="203">
        <v>0</v>
      </c>
      <c r="RFE1239" s="203">
        <v>210</v>
      </c>
      <c r="RFF1239" s="75">
        <f t="shared" si="528"/>
        <v>448.774</v>
      </c>
      <c r="RFG1239" s="200" t="s">
        <v>28</v>
      </c>
      <c r="RFH1239" s="255" t="s">
        <v>25</v>
      </c>
      <c r="RFI1239" s="201">
        <v>7</v>
      </c>
      <c r="RFJ1239" s="201">
        <v>2</v>
      </c>
      <c r="RFK1239" s="202" t="s">
        <v>236</v>
      </c>
      <c r="RFL1239" s="203">
        <v>0</v>
      </c>
      <c r="RFM1239" s="203">
        <v>210</v>
      </c>
      <c r="RFN1239" s="75">
        <f t="shared" si="528"/>
        <v>448.774</v>
      </c>
      <c r="RFO1239" s="200" t="s">
        <v>28</v>
      </c>
      <c r="RFP1239" s="255" t="s">
        <v>25</v>
      </c>
      <c r="RFQ1239" s="201">
        <v>7</v>
      </c>
      <c r="RFR1239" s="201">
        <v>2</v>
      </c>
      <c r="RFS1239" s="202" t="s">
        <v>236</v>
      </c>
      <c r="RFT1239" s="203">
        <v>0</v>
      </c>
      <c r="RFU1239" s="203">
        <v>210</v>
      </c>
      <c r="RFV1239" s="75">
        <f t="shared" si="528"/>
        <v>448.774</v>
      </c>
      <c r="RFW1239" s="200" t="s">
        <v>28</v>
      </c>
      <c r="RFX1239" s="255" t="s">
        <v>25</v>
      </c>
      <c r="RFY1239" s="201">
        <v>7</v>
      </c>
      <c r="RFZ1239" s="201">
        <v>2</v>
      </c>
      <c r="RGA1239" s="202" t="s">
        <v>236</v>
      </c>
      <c r="RGB1239" s="203">
        <v>0</v>
      </c>
      <c r="RGC1239" s="203">
        <v>210</v>
      </c>
      <c r="RGD1239" s="75">
        <f t="shared" si="528"/>
        <v>448.774</v>
      </c>
      <c r="RGE1239" s="200" t="s">
        <v>28</v>
      </c>
      <c r="RGF1239" s="255" t="s">
        <v>25</v>
      </c>
      <c r="RGG1239" s="201">
        <v>7</v>
      </c>
      <c r="RGH1239" s="201">
        <v>2</v>
      </c>
      <c r="RGI1239" s="202" t="s">
        <v>236</v>
      </c>
      <c r="RGJ1239" s="203">
        <v>0</v>
      </c>
      <c r="RGK1239" s="203">
        <v>210</v>
      </c>
      <c r="RGL1239" s="75">
        <f t="shared" si="528"/>
        <v>448.774</v>
      </c>
      <c r="RGM1239" s="200" t="s">
        <v>28</v>
      </c>
      <c r="RGN1239" s="255" t="s">
        <v>25</v>
      </c>
      <c r="RGO1239" s="201">
        <v>7</v>
      </c>
      <c r="RGP1239" s="201">
        <v>2</v>
      </c>
      <c r="RGQ1239" s="202" t="s">
        <v>236</v>
      </c>
      <c r="RGR1239" s="203">
        <v>0</v>
      </c>
      <c r="RGS1239" s="203">
        <v>210</v>
      </c>
      <c r="RGT1239" s="75">
        <f t="shared" si="528"/>
        <v>448.774</v>
      </c>
      <c r="RGU1239" s="200" t="s">
        <v>28</v>
      </c>
      <c r="RGV1239" s="255" t="s">
        <v>25</v>
      </c>
      <c r="RGW1239" s="201">
        <v>7</v>
      </c>
      <c r="RGX1239" s="201">
        <v>2</v>
      </c>
      <c r="RGY1239" s="202" t="s">
        <v>236</v>
      </c>
      <c r="RGZ1239" s="203">
        <v>0</v>
      </c>
      <c r="RHA1239" s="203">
        <v>210</v>
      </c>
      <c r="RHB1239" s="75">
        <f t="shared" ref="RHB1239:RJF1239" si="529">RHB1240+RHB1241</f>
        <v>448.774</v>
      </c>
      <c r="RHC1239" s="200" t="s">
        <v>28</v>
      </c>
      <c r="RHD1239" s="255" t="s">
        <v>25</v>
      </c>
      <c r="RHE1239" s="201">
        <v>7</v>
      </c>
      <c r="RHF1239" s="201">
        <v>2</v>
      </c>
      <c r="RHG1239" s="202" t="s">
        <v>236</v>
      </c>
      <c r="RHH1239" s="203">
        <v>0</v>
      </c>
      <c r="RHI1239" s="203">
        <v>210</v>
      </c>
      <c r="RHJ1239" s="75">
        <f t="shared" si="529"/>
        <v>448.774</v>
      </c>
      <c r="RHK1239" s="200" t="s">
        <v>28</v>
      </c>
      <c r="RHL1239" s="255" t="s">
        <v>25</v>
      </c>
      <c r="RHM1239" s="201">
        <v>7</v>
      </c>
      <c r="RHN1239" s="201">
        <v>2</v>
      </c>
      <c r="RHO1239" s="202" t="s">
        <v>236</v>
      </c>
      <c r="RHP1239" s="203">
        <v>0</v>
      </c>
      <c r="RHQ1239" s="203">
        <v>210</v>
      </c>
      <c r="RHR1239" s="75">
        <f t="shared" si="529"/>
        <v>448.774</v>
      </c>
      <c r="RHS1239" s="200" t="s">
        <v>28</v>
      </c>
      <c r="RHT1239" s="255" t="s">
        <v>25</v>
      </c>
      <c r="RHU1239" s="201">
        <v>7</v>
      </c>
      <c r="RHV1239" s="201">
        <v>2</v>
      </c>
      <c r="RHW1239" s="202" t="s">
        <v>236</v>
      </c>
      <c r="RHX1239" s="203">
        <v>0</v>
      </c>
      <c r="RHY1239" s="203">
        <v>210</v>
      </c>
      <c r="RHZ1239" s="75">
        <f t="shared" si="529"/>
        <v>448.774</v>
      </c>
      <c r="RIA1239" s="200" t="s">
        <v>28</v>
      </c>
      <c r="RIB1239" s="255" t="s">
        <v>25</v>
      </c>
      <c r="RIC1239" s="201">
        <v>7</v>
      </c>
      <c r="RID1239" s="201">
        <v>2</v>
      </c>
      <c r="RIE1239" s="202" t="s">
        <v>236</v>
      </c>
      <c r="RIF1239" s="203">
        <v>0</v>
      </c>
      <c r="RIG1239" s="203">
        <v>210</v>
      </c>
      <c r="RIH1239" s="75">
        <f t="shared" si="529"/>
        <v>448.774</v>
      </c>
      <c r="RII1239" s="200" t="s">
        <v>28</v>
      </c>
      <c r="RIJ1239" s="255" t="s">
        <v>25</v>
      </c>
      <c r="RIK1239" s="201">
        <v>7</v>
      </c>
      <c r="RIL1239" s="201">
        <v>2</v>
      </c>
      <c r="RIM1239" s="202" t="s">
        <v>236</v>
      </c>
      <c r="RIN1239" s="203">
        <v>0</v>
      </c>
      <c r="RIO1239" s="203">
        <v>210</v>
      </c>
      <c r="RIP1239" s="75">
        <f t="shared" si="529"/>
        <v>448.774</v>
      </c>
      <c r="RIQ1239" s="200" t="s">
        <v>28</v>
      </c>
      <c r="RIR1239" s="255" t="s">
        <v>25</v>
      </c>
      <c r="RIS1239" s="201">
        <v>7</v>
      </c>
      <c r="RIT1239" s="201">
        <v>2</v>
      </c>
      <c r="RIU1239" s="202" t="s">
        <v>236</v>
      </c>
      <c r="RIV1239" s="203">
        <v>0</v>
      </c>
      <c r="RIW1239" s="203">
        <v>210</v>
      </c>
      <c r="RIX1239" s="75">
        <f t="shared" si="529"/>
        <v>448.774</v>
      </c>
      <c r="RIY1239" s="200" t="s">
        <v>28</v>
      </c>
      <c r="RIZ1239" s="255" t="s">
        <v>25</v>
      </c>
      <c r="RJA1239" s="201">
        <v>7</v>
      </c>
      <c r="RJB1239" s="201">
        <v>2</v>
      </c>
      <c r="RJC1239" s="202" t="s">
        <v>236</v>
      </c>
      <c r="RJD1239" s="203">
        <v>0</v>
      </c>
      <c r="RJE1239" s="203">
        <v>210</v>
      </c>
      <c r="RJF1239" s="75">
        <f t="shared" si="529"/>
        <v>448.774</v>
      </c>
      <c r="RJG1239" s="200" t="s">
        <v>28</v>
      </c>
      <c r="RJH1239" s="255" t="s">
        <v>25</v>
      </c>
      <c r="RJI1239" s="201">
        <v>7</v>
      </c>
      <c r="RJJ1239" s="201">
        <v>2</v>
      </c>
      <c r="RJK1239" s="202" t="s">
        <v>236</v>
      </c>
      <c r="RJL1239" s="203">
        <v>0</v>
      </c>
      <c r="RJM1239" s="203">
        <v>210</v>
      </c>
      <c r="RJN1239" s="75">
        <f t="shared" ref="RJN1239:RLR1239" si="530">RJN1240+RJN1241</f>
        <v>448.774</v>
      </c>
      <c r="RJO1239" s="200" t="s">
        <v>28</v>
      </c>
      <c r="RJP1239" s="255" t="s">
        <v>25</v>
      </c>
      <c r="RJQ1239" s="201">
        <v>7</v>
      </c>
      <c r="RJR1239" s="201">
        <v>2</v>
      </c>
      <c r="RJS1239" s="202" t="s">
        <v>236</v>
      </c>
      <c r="RJT1239" s="203">
        <v>0</v>
      </c>
      <c r="RJU1239" s="203">
        <v>210</v>
      </c>
      <c r="RJV1239" s="75">
        <f t="shared" si="530"/>
        <v>448.774</v>
      </c>
      <c r="RJW1239" s="200" t="s">
        <v>28</v>
      </c>
      <c r="RJX1239" s="255" t="s">
        <v>25</v>
      </c>
      <c r="RJY1239" s="201">
        <v>7</v>
      </c>
      <c r="RJZ1239" s="201">
        <v>2</v>
      </c>
      <c r="RKA1239" s="202" t="s">
        <v>236</v>
      </c>
      <c r="RKB1239" s="203">
        <v>0</v>
      </c>
      <c r="RKC1239" s="203">
        <v>210</v>
      </c>
      <c r="RKD1239" s="75">
        <f t="shared" si="530"/>
        <v>448.774</v>
      </c>
      <c r="RKE1239" s="200" t="s">
        <v>28</v>
      </c>
      <c r="RKF1239" s="255" t="s">
        <v>25</v>
      </c>
      <c r="RKG1239" s="201">
        <v>7</v>
      </c>
      <c r="RKH1239" s="201">
        <v>2</v>
      </c>
      <c r="RKI1239" s="202" t="s">
        <v>236</v>
      </c>
      <c r="RKJ1239" s="203">
        <v>0</v>
      </c>
      <c r="RKK1239" s="203">
        <v>210</v>
      </c>
      <c r="RKL1239" s="75">
        <f t="shared" si="530"/>
        <v>448.774</v>
      </c>
      <c r="RKM1239" s="200" t="s">
        <v>28</v>
      </c>
      <c r="RKN1239" s="255" t="s">
        <v>25</v>
      </c>
      <c r="RKO1239" s="201">
        <v>7</v>
      </c>
      <c r="RKP1239" s="201">
        <v>2</v>
      </c>
      <c r="RKQ1239" s="202" t="s">
        <v>236</v>
      </c>
      <c r="RKR1239" s="203">
        <v>0</v>
      </c>
      <c r="RKS1239" s="203">
        <v>210</v>
      </c>
      <c r="RKT1239" s="75">
        <f t="shared" si="530"/>
        <v>448.774</v>
      </c>
      <c r="RKU1239" s="200" t="s">
        <v>28</v>
      </c>
      <c r="RKV1239" s="255" t="s">
        <v>25</v>
      </c>
      <c r="RKW1239" s="201">
        <v>7</v>
      </c>
      <c r="RKX1239" s="201">
        <v>2</v>
      </c>
      <c r="RKY1239" s="202" t="s">
        <v>236</v>
      </c>
      <c r="RKZ1239" s="203">
        <v>0</v>
      </c>
      <c r="RLA1239" s="203">
        <v>210</v>
      </c>
      <c r="RLB1239" s="75">
        <f t="shared" si="530"/>
        <v>448.774</v>
      </c>
      <c r="RLC1239" s="200" t="s">
        <v>28</v>
      </c>
      <c r="RLD1239" s="255" t="s">
        <v>25</v>
      </c>
      <c r="RLE1239" s="201">
        <v>7</v>
      </c>
      <c r="RLF1239" s="201">
        <v>2</v>
      </c>
      <c r="RLG1239" s="202" t="s">
        <v>236</v>
      </c>
      <c r="RLH1239" s="203">
        <v>0</v>
      </c>
      <c r="RLI1239" s="203">
        <v>210</v>
      </c>
      <c r="RLJ1239" s="75">
        <f t="shared" si="530"/>
        <v>448.774</v>
      </c>
      <c r="RLK1239" s="200" t="s">
        <v>28</v>
      </c>
      <c r="RLL1239" s="255" t="s">
        <v>25</v>
      </c>
      <c r="RLM1239" s="201">
        <v>7</v>
      </c>
      <c r="RLN1239" s="201">
        <v>2</v>
      </c>
      <c r="RLO1239" s="202" t="s">
        <v>236</v>
      </c>
      <c r="RLP1239" s="203">
        <v>0</v>
      </c>
      <c r="RLQ1239" s="203">
        <v>210</v>
      </c>
      <c r="RLR1239" s="75">
        <f t="shared" si="530"/>
        <v>448.774</v>
      </c>
      <c r="RLS1239" s="200" t="s">
        <v>28</v>
      </c>
      <c r="RLT1239" s="255" t="s">
        <v>25</v>
      </c>
      <c r="RLU1239" s="201">
        <v>7</v>
      </c>
      <c r="RLV1239" s="201">
        <v>2</v>
      </c>
      <c r="RLW1239" s="202" t="s">
        <v>236</v>
      </c>
      <c r="RLX1239" s="203">
        <v>0</v>
      </c>
      <c r="RLY1239" s="203">
        <v>210</v>
      </c>
      <c r="RLZ1239" s="75">
        <f t="shared" ref="RLZ1239:ROD1239" si="531">RLZ1240+RLZ1241</f>
        <v>448.774</v>
      </c>
      <c r="RMA1239" s="200" t="s">
        <v>28</v>
      </c>
      <c r="RMB1239" s="255" t="s">
        <v>25</v>
      </c>
      <c r="RMC1239" s="201">
        <v>7</v>
      </c>
      <c r="RMD1239" s="201">
        <v>2</v>
      </c>
      <c r="RME1239" s="202" t="s">
        <v>236</v>
      </c>
      <c r="RMF1239" s="203">
        <v>0</v>
      </c>
      <c r="RMG1239" s="203">
        <v>210</v>
      </c>
      <c r="RMH1239" s="75">
        <f t="shared" si="531"/>
        <v>448.774</v>
      </c>
      <c r="RMI1239" s="200" t="s">
        <v>28</v>
      </c>
      <c r="RMJ1239" s="255" t="s">
        <v>25</v>
      </c>
      <c r="RMK1239" s="201">
        <v>7</v>
      </c>
      <c r="RML1239" s="201">
        <v>2</v>
      </c>
      <c r="RMM1239" s="202" t="s">
        <v>236</v>
      </c>
      <c r="RMN1239" s="203">
        <v>0</v>
      </c>
      <c r="RMO1239" s="203">
        <v>210</v>
      </c>
      <c r="RMP1239" s="75">
        <f t="shared" si="531"/>
        <v>448.774</v>
      </c>
      <c r="RMQ1239" s="200" t="s">
        <v>28</v>
      </c>
      <c r="RMR1239" s="255" t="s">
        <v>25</v>
      </c>
      <c r="RMS1239" s="201">
        <v>7</v>
      </c>
      <c r="RMT1239" s="201">
        <v>2</v>
      </c>
      <c r="RMU1239" s="202" t="s">
        <v>236</v>
      </c>
      <c r="RMV1239" s="203">
        <v>0</v>
      </c>
      <c r="RMW1239" s="203">
        <v>210</v>
      </c>
      <c r="RMX1239" s="75">
        <f t="shared" si="531"/>
        <v>448.774</v>
      </c>
      <c r="RMY1239" s="200" t="s">
        <v>28</v>
      </c>
      <c r="RMZ1239" s="255" t="s">
        <v>25</v>
      </c>
      <c r="RNA1239" s="201">
        <v>7</v>
      </c>
      <c r="RNB1239" s="201">
        <v>2</v>
      </c>
      <c r="RNC1239" s="202" t="s">
        <v>236</v>
      </c>
      <c r="RND1239" s="203">
        <v>0</v>
      </c>
      <c r="RNE1239" s="203">
        <v>210</v>
      </c>
      <c r="RNF1239" s="75">
        <f t="shared" si="531"/>
        <v>448.774</v>
      </c>
      <c r="RNG1239" s="200" t="s">
        <v>28</v>
      </c>
      <c r="RNH1239" s="255" t="s">
        <v>25</v>
      </c>
      <c r="RNI1239" s="201">
        <v>7</v>
      </c>
      <c r="RNJ1239" s="201">
        <v>2</v>
      </c>
      <c r="RNK1239" s="202" t="s">
        <v>236</v>
      </c>
      <c r="RNL1239" s="203">
        <v>0</v>
      </c>
      <c r="RNM1239" s="203">
        <v>210</v>
      </c>
      <c r="RNN1239" s="75">
        <f t="shared" si="531"/>
        <v>448.774</v>
      </c>
      <c r="RNO1239" s="200" t="s">
        <v>28</v>
      </c>
      <c r="RNP1239" s="255" t="s">
        <v>25</v>
      </c>
      <c r="RNQ1239" s="201">
        <v>7</v>
      </c>
      <c r="RNR1239" s="201">
        <v>2</v>
      </c>
      <c r="RNS1239" s="202" t="s">
        <v>236</v>
      </c>
      <c r="RNT1239" s="203">
        <v>0</v>
      </c>
      <c r="RNU1239" s="203">
        <v>210</v>
      </c>
      <c r="RNV1239" s="75">
        <f t="shared" si="531"/>
        <v>448.774</v>
      </c>
      <c r="RNW1239" s="200" t="s">
        <v>28</v>
      </c>
      <c r="RNX1239" s="255" t="s">
        <v>25</v>
      </c>
      <c r="RNY1239" s="201">
        <v>7</v>
      </c>
      <c r="RNZ1239" s="201">
        <v>2</v>
      </c>
      <c r="ROA1239" s="202" t="s">
        <v>236</v>
      </c>
      <c r="ROB1239" s="203">
        <v>0</v>
      </c>
      <c r="ROC1239" s="203">
        <v>210</v>
      </c>
      <c r="ROD1239" s="75">
        <f t="shared" si="531"/>
        <v>448.774</v>
      </c>
      <c r="ROE1239" s="200" t="s">
        <v>28</v>
      </c>
      <c r="ROF1239" s="255" t="s">
        <v>25</v>
      </c>
      <c r="ROG1239" s="201">
        <v>7</v>
      </c>
      <c r="ROH1239" s="201">
        <v>2</v>
      </c>
      <c r="ROI1239" s="202" t="s">
        <v>236</v>
      </c>
      <c r="ROJ1239" s="203">
        <v>0</v>
      </c>
      <c r="ROK1239" s="203">
        <v>210</v>
      </c>
      <c r="ROL1239" s="75">
        <f t="shared" ref="ROL1239:RQP1239" si="532">ROL1240+ROL1241</f>
        <v>448.774</v>
      </c>
      <c r="ROM1239" s="200" t="s">
        <v>28</v>
      </c>
      <c r="RON1239" s="255" t="s">
        <v>25</v>
      </c>
      <c r="ROO1239" s="201">
        <v>7</v>
      </c>
      <c r="ROP1239" s="201">
        <v>2</v>
      </c>
      <c r="ROQ1239" s="202" t="s">
        <v>236</v>
      </c>
      <c r="ROR1239" s="203">
        <v>0</v>
      </c>
      <c r="ROS1239" s="203">
        <v>210</v>
      </c>
      <c r="ROT1239" s="75">
        <f t="shared" si="532"/>
        <v>448.774</v>
      </c>
      <c r="ROU1239" s="200" t="s">
        <v>28</v>
      </c>
      <c r="ROV1239" s="255" t="s">
        <v>25</v>
      </c>
      <c r="ROW1239" s="201">
        <v>7</v>
      </c>
      <c r="ROX1239" s="201">
        <v>2</v>
      </c>
      <c r="ROY1239" s="202" t="s">
        <v>236</v>
      </c>
      <c r="ROZ1239" s="203">
        <v>0</v>
      </c>
      <c r="RPA1239" s="203">
        <v>210</v>
      </c>
      <c r="RPB1239" s="75">
        <f t="shared" si="532"/>
        <v>448.774</v>
      </c>
      <c r="RPC1239" s="200" t="s">
        <v>28</v>
      </c>
      <c r="RPD1239" s="255" t="s">
        <v>25</v>
      </c>
      <c r="RPE1239" s="201">
        <v>7</v>
      </c>
      <c r="RPF1239" s="201">
        <v>2</v>
      </c>
      <c r="RPG1239" s="202" t="s">
        <v>236</v>
      </c>
      <c r="RPH1239" s="203">
        <v>0</v>
      </c>
      <c r="RPI1239" s="203">
        <v>210</v>
      </c>
      <c r="RPJ1239" s="75">
        <f t="shared" si="532"/>
        <v>448.774</v>
      </c>
      <c r="RPK1239" s="200" t="s">
        <v>28</v>
      </c>
      <c r="RPL1239" s="255" t="s">
        <v>25</v>
      </c>
      <c r="RPM1239" s="201">
        <v>7</v>
      </c>
      <c r="RPN1239" s="201">
        <v>2</v>
      </c>
      <c r="RPO1239" s="202" t="s">
        <v>236</v>
      </c>
      <c r="RPP1239" s="203">
        <v>0</v>
      </c>
      <c r="RPQ1239" s="203">
        <v>210</v>
      </c>
      <c r="RPR1239" s="75">
        <f t="shared" si="532"/>
        <v>448.774</v>
      </c>
      <c r="RPS1239" s="200" t="s">
        <v>28</v>
      </c>
      <c r="RPT1239" s="255" t="s">
        <v>25</v>
      </c>
      <c r="RPU1239" s="201">
        <v>7</v>
      </c>
      <c r="RPV1239" s="201">
        <v>2</v>
      </c>
      <c r="RPW1239" s="202" t="s">
        <v>236</v>
      </c>
      <c r="RPX1239" s="203">
        <v>0</v>
      </c>
      <c r="RPY1239" s="203">
        <v>210</v>
      </c>
      <c r="RPZ1239" s="75">
        <f t="shared" si="532"/>
        <v>448.774</v>
      </c>
      <c r="RQA1239" s="200" t="s">
        <v>28</v>
      </c>
      <c r="RQB1239" s="255" t="s">
        <v>25</v>
      </c>
      <c r="RQC1239" s="201">
        <v>7</v>
      </c>
      <c r="RQD1239" s="201">
        <v>2</v>
      </c>
      <c r="RQE1239" s="202" t="s">
        <v>236</v>
      </c>
      <c r="RQF1239" s="203">
        <v>0</v>
      </c>
      <c r="RQG1239" s="203">
        <v>210</v>
      </c>
      <c r="RQH1239" s="75">
        <f t="shared" si="532"/>
        <v>448.774</v>
      </c>
      <c r="RQI1239" s="200" t="s">
        <v>28</v>
      </c>
      <c r="RQJ1239" s="255" t="s">
        <v>25</v>
      </c>
      <c r="RQK1239" s="201">
        <v>7</v>
      </c>
      <c r="RQL1239" s="201">
        <v>2</v>
      </c>
      <c r="RQM1239" s="202" t="s">
        <v>236</v>
      </c>
      <c r="RQN1239" s="203">
        <v>0</v>
      </c>
      <c r="RQO1239" s="203">
        <v>210</v>
      </c>
      <c r="RQP1239" s="75">
        <f t="shared" si="532"/>
        <v>448.774</v>
      </c>
      <c r="RQQ1239" s="200" t="s">
        <v>28</v>
      </c>
      <c r="RQR1239" s="255" t="s">
        <v>25</v>
      </c>
      <c r="RQS1239" s="201">
        <v>7</v>
      </c>
      <c r="RQT1239" s="201">
        <v>2</v>
      </c>
      <c r="RQU1239" s="202" t="s">
        <v>236</v>
      </c>
      <c r="RQV1239" s="203">
        <v>0</v>
      </c>
      <c r="RQW1239" s="203">
        <v>210</v>
      </c>
      <c r="RQX1239" s="75">
        <f t="shared" ref="RQX1239:RTB1239" si="533">RQX1240+RQX1241</f>
        <v>448.774</v>
      </c>
      <c r="RQY1239" s="200" t="s">
        <v>28</v>
      </c>
      <c r="RQZ1239" s="255" t="s">
        <v>25</v>
      </c>
      <c r="RRA1239" s="201">
        <v>7</v>
      </c>
      <c r="RRB1239" s="201">
        <v>2</v>
      </c>
      <c r="RRC1239" s="202" t="s">
        <v>236</v>
      </c>
      <c r="RRD1239" s="203">
        <v>0</v>
      </c>
      <c r="RRE1239" s="203">
        <v>210</v>
      </c>
      <c r="RRF1239" s="75">
        <f t="shared" si="533"/>
        <v>448.774</v>
      </c>
      <c r="RRG1239" s="200" t="s">
        <v>28</v>
      </c>
      <c r="RRH1239" s="255" t="s">
        <v>25</v>
      </c>
      <c r="RRI1239" s="201">
        <v>7</v>
      </c>
      <c r="RRJ1239" s="201">
        <v>2</v>
      </c>
      <c r="RRK1239" s="202" t="s">
        <v>236</v>
      </c>
      <c r="RRL1239" s="203">
        <v>0</v>
      </c>
      <c r="RRM1239" s="203">
        <v>210</v>
      </c>
      <c r="RRN1239" s="75">
        <f t="shared" si="533"/>
        <v>448.774</v>
      </c>
      <c r="RRO1239" s="200" t="s">
        <v>28</v>
      </c>
      <c r="RRP1239" s="255" t="s">
        <v>25</v>
      </c>
      <c r="RRQ1239" s="201">
        <v>7</v>
      </c>
      <c r="RRR1239" s="201">
        <v>2</v>
      </c>
      <c r="RRS1239" s="202" t="s">
        <v>236</v>
      </c>
      <c r="RRT1239" s="203">
        <v>0</v>
      </c>
      <c r="RRU1239" s="203">
        <v>210</v>
      </c>
      <c r="RRV1239" s="75">
        <f t="shared" si="533"/>
        <v>448.774</v>
      </c>
      <c r="RRW1239" s="200" t="s">
        <v>28</v>
      </c>
      <c r="RRX1239" s="255" t="s">
        <v>25</v>
      </c>
      <c r="RRY1239" s="201">
        <v>7</v>
      </c>
      <c r="RRZ1239" s="201">
        <v>2</v>
      </c>
      <c r="RSA1239" s="202" t="s">
        <v>236</v>
      </c>
      <c r="RSB1239" s="203">
        <v>0</v>
      </c>
      <c r="RSC1239" s="203">
        <v>210</v>
      </c>
      <c r="RSD1239" s="75">
        <f t="shared" si="533"/>
        <v>448.774</v>
      </c>
      <c r="RSE1239" s="200" t="s">
        <v>28</v>
      </c>
      <c r="RSF1239" s="255" t="s">
        <v>25</v>
      </c>
      <c r="RSG1239" s="201">
        <v>7</v>
      </c>
      <c r="RSH1239" s="201">
        <v>2</v>
      </c>
      <c r="RSI1239" s="202" t="s">
        <v>236</v>
      </c>
      <c r="RSJ1239" s="203">
        <v>0</v>
      </c>
      <c r="RSK1239" s="203">
        <v>210</v>
      </c>
      <c r="RSL1239" s="75">
        <f t="shared" si="533"/>
        <v>448.774</v>
      </c>
      <c r="RSM1239" s="200" t="s">
        <v>28</v>
      </c>
      <c r="RSN1239" s="255" t="s">
        <v>25</v>
      </c>
      <c r="RSO1239" s="201">
        <v>7</v>
      </c>
      <c r="RSP1239" s="201">
        <v>2</v>
      </c>
      <c r="RSQ1239" s="202" t="s">
        <v>236</v>
      </c>
      <c r="RSR1239" s="203">
        <v>0</v>
      </c>
      <c r="RSS1239" s="203">
        <v>210</v>
      </c>
      <c r="RST1239" s="75">
        <f t="shared" si="533"/>
        <v>448.774</v>
      </c>
      <c r="RSU1239" s="200" t="s">
        <v>28</v>
      </c>
      <c r="RSV1239" s="255" t="s">
        <v>25</v>
      </c>
      <c r="RSW1239" s="201">
        <v>7</v>
      </c>
      <c r="RSX1239" s="201">
        <v>2</v>
      </c>
      <c r="RSY1239" s="202" t="s">
        <v>236</v>
      </c>
      <c r="RSZ1239" s="203">
        <v>0</v>
      </c>
      <c r="RTA1239" s="203">
        <v>210</v>
      </c>
      <c r="RTB1239" s="75">
        <f t="shared" si="533"/>
        <v>448.774</v>
      </c>
      <c r="RTC1239" s="200" t="s">
        <v>28</v>
      </c>
      <c r="RTD1239" s="255" t="s">
        <v>25</v>
      </c>
      <c r="RTE1239" s="201">
        <v>7</v>
      </c>
      <c r="RTF1239" s="201">
        <v>2</v>
      </c>
      <c r="RTG1239" s="202" t="s">
        <v>236</v>
      </c>
      <c r="RTH1239" s="203">
        <v>0</v>
      </c>
      <c r="RTI1239" s="203">
        <v>210</v>
      </c>
      <c r="RTJ1239" s="75">
        <f t="shared" ref="RTJ1239:RVN1239" si="534">RTJ1240+RTJ1241</f>
        <v>448.774</v>
      </c>
      <c r="RTK1239" s="200" t="s">
        <v>28</v>
      </c>
      <c r="RTL1239" s="255" t="s">
        <v>25</v>
      </c>
      <c r="RTM1239" s="201">
        <v>7</v>
      </c>
      <c r="RTN1239" s="201">
        <v>2</v>
      </c>
      <c r="RTO1239" s="202" t="s">
        <v>236</v>
      </c>
      <c r="RTP1239" s="203">
        <v>0</v>
      </c>
      <c r="RTQ1239" s="203">
        <v>210</v>
      </c>
      <c r="RTR1239" s="75">
        <f t="shared" si="534"/>
        <v>448.774</v>
      </c>
      <c r="RTS1239" s="200" t="s">
        <v>28</v>
      </c>
      <c r="RTT1239" s="255" t="s">
        <v>25</v>
      </c>
      <c r="RTU1239" s="201">
        <v>7</v>
      </c>
      <c r="RTV1239" s="201">
        <v>2</v>
      </c>
      <c r="RTW1239" s="202" t="s">
        <v>236</v>
      </c>
      <c r="RTX1239" s="203">
        <v>0</v>
      </c>
      <c r="RTY1239" s="203">
        <v>210</v>
      </c>
      <c r="RTZ1239" s="75">
        <f t="shared" si="534"/>
        <v>448.774</v>
      </c>
      <c r="RUA1239" s="200" t="s">
        <v>28</v>
      </c>
      <c r="RUB1239" s="255" t="s">
        <v>25</v>
      </c>
      <c r="RUC1239" s="201">
        <v>7</v>
      </c>
      <c r="RUD1239" s="201">
        <v>2</v>
      </c>
      <c r="RUE1239" s="202" t="s">
        <v>236</v>
      </c>
      <c r="RUF1239" s="203">
        <v>0</v>
      </c>
      <c r="RUG1239" s="203">
        <v>210</v>
      </c>
      <c r="RUH1239" s="75">
        <f t="shared" si="534"/>
        <v>448.774</v>
      </c>
      <c r="RUI1239" s="200" t="s">
        <v>28</v>
      </c>
      <c r="RUJ1239" s="255" t="s">
        <v>25</v>
      </c>
      <c r="RUK1239" s="201">
        <v>7</v>
      </c>
      <c r="RUL1239" s="201">
        <v>2</v>
      </c>
      <c r="RUM1239" s="202" t="s">
        <v>236</v>
      </c>
      <c r="RUN1239" s="203">
        <v>0</v>
      </c>
      <c r="RUO1239" s="203">
        <v>210</v>
      </c>
      <c r="RUP1239" s="75">
        <f t="shared" si="534"/>
        <v>448.774</v>
      </c>
      <c r="RUQ1239" s="200" t="s">
        <v>28</v>
      </c>
      <c r="RUR1239" s="255" t="s">
        <v>25</v>
      </c>
      <c r="RUS1239" s="201">
        <v>7</v>
      </c>
      <c r="RUT1239" s="201">
        <v>2</v>
      </c>
      <c r="RUU1239" s="202" t="s">
        <v>236</v>
      </c>
      <c r="RUV1239" s="203">
        <v>0</v>
      </c>
      <c r="RUW1239" s="203">
        <v>210</v>
      </c>
      <c r="RUX1239" s="75">
        <f t="shared" si="534"/>
        <v>448.774</v>
      </c>
      <c r="RUY1239" s="200" t="s">
        <v>28</v>
      </c>
      <c r="RUZ1239" s="255" t="s">
        <v>25</v>
      </c>
      <c r="RVA1239" s="201">
        <v>7</v>
      </c>
      <c r="RVB1239" s="201">
        <v>2</v>
      </c>
      <c r="RVC1239" s="202" t="s">
        <v>236</v>
      </c>
      <c r="RVD1239" s="203">
        <v>0</v>
      </c>
      <c r="RVE1239" s="203">
        <v>210</v>
      </c>
      <c r="RVF1239" s="75">
        <f t="shared" si="534"/>
        <v>448.774</v>
      </c>
      <c r="RVG1239" s="200" t="s">
        <v>28</v>
      </c>
      <c r="RVH1239" s="255" t="s">
        <v>25</v>
      </c>
      <c r="RVI1239" s="201">
        <v>7</v>
      </c>
      <c r="RVJ1239" s="201">
        <v>2</v>
      </c>
      <c r="RVK1239" s="202" t="s">
        <v>236</v>
      </c>
      <c r="RVL1239" s="203">
        <v>0</v>
      </c>
      <c r="RVM1239" s="203">
        <v>210</v>
      </c>
      <c r="RVN1239" s="75">
        <f t="shared" si="534"/>
        <v>448.774</v>
      </c>
      <c r="RVO1239" s="200" t="s">
        <v>28</v>
      </c>
      <c r="RVP1239" s="255" t="s">
        <v>25</v>
      </c>
      <c r="RVQ1239" s="201">
        <v>7</v>
      </c>
      <c r="RVR1239" s="201">
        <v>2</v>
      </c>
      <c r="RVS1239" s="202" t="s">
        <v>236</v>
      </c>
      <c r="RVT1239" s="203">
        <v>0</v>
      </c>
      <c r="RVU1239" s="203">
        <v>210</v>
      </c>
      <c r="RVV1239" s="75">
        <f t="shared" ref="RVV1239:RXZ1239" si="535">RVV1240+RVV1241</f>
        <v>448.774</v>
      </c>
      <c r="RVW1239" s="200" t="s">
        <v>28</v>
      </c>
      <c r="RVX1239" s="255" t="s">
        <v>25</v>
      </c>
      <c r="RVY1239" s="201">
        <v>7</v>
      </c>
      <c r="RVZ1239" s="201">
        <v>2</v>
      </c>
      <c r="RWA1239" s="202" t="s">
        <v>236</v>
      </c>
      <c r="RWB1239" s="203">
        <v>0</v>
      </c>
      <c r="RWC1239" s="203">
        <v>210</v>
      </c>
      <c r="RWD1239" s="75">
        <f t="shared" si="535"/>
        <v>448.774</v>
      </c>
      <c r="RWE1239" s="200" t="s">
        <v>28</v>
      </c>
      <c r="RWF1239" s="255" t="s">
        <v>25</v>
      </c>
      <c r="RWG1239" s="201">
        <v>7</v>
      </c>
      <c r="RWH1239" s="201">
        <v>2</v>
      </c>
      <c r="RWI1239" s="202" t="s">
        <v>236</v>
      </c>
      <c r="RWJ1239" s="203">
        <v>0</v>
      </c>
      <c r="RWK1239" s="203">
        <v>210</v>
      </c>
      <c r="RWL1239" s="75">
        <f t="shared" si="535"/>
        <v>448.774</v>
      </c>
      <c r="RWM1239" s="200" t="s">
        <v>28</v>
      </c>
      <c r="RWN1239" s="255" t="s">
        <v>25</v>
      </c>
      <c r="RWO1239" s="201">
        <v>7</v>
      </c>
      <c r="RWP1239" s="201">
        <v>2</v>
      </c>
      <c r="RWQ1239" s="202" t="s">
        <v>236</v>
      </c>
      <c r="RWR1239" s="203">
        <v>0</v>
      </c>
      <c r="RWS1239" s="203">
        <v>210</v>
      </c>
      <c r="RWT1239" s="75">
        <f t="shared" si="535"/>
        <v>448.774</v>
      </c>
      <c r="RWU1239" s="200" t="s">
        <v>28</v>
      </c>
      <c r="RWV1239" s="255" t="s">
        <v>25</v>
      </c>
      <c r="RWW1239" s="201">
        <v>7</v>
      </c>
      <c r="RWX1239" s="201">
        <v>2</v>
      </c>
      <c r="RWY1239" s="202" t="s">
        <v>236</v>
      </c>
      <c r="RWZ1239" s="203">
        <v>0</v>
      </c>
      <c r="RXA1239" s="203">
        <v>210</v>
      </c>
      <c r="RXB1239" s="75">
        <f t="shared" si="535"/>
        <v>448.774</v>
      </c>
      <c r="RXC1239" s="200" t="s">
        <v>28</v>
      </c>
      <c r="RXD1239" s="255" t="s">
        <v>25</v>
      </c>
      <c r="RXE1239" s="201">
        <v>7</v>
      </c>
      <c r="RXF1239" s="201">
        <v>2</v>
      </c>
      <c r="RXG1239" s="202" t="s">
        <v>236</v>
      </c>
      <c r="RXH1239" s="203">
        <v>0</v>
      </c>
      <c r="RXI1239" s="203">
        <v>210</v>
      </c>
      <c r="RXJ1239" s="75">
        <f t="shared" si="535"/>
        <v>448.774</v>
      </c>
      <c r="RXK1239" s="200" t="s">
        <v>28</v>
      </c>
      <c r="RXL1239" s="255" t="s">
        <v>25</v>
      </c>
      <c r="RXM1239" s="201">
        <v>7</v>
      </c>
      <c r="RXN1239" s="201">
        <v>2</v>
      </c>
      <c r="RXO1239" s="202" t="s">
        <v>236</v>
      </c>
      <c r="RXP1239" s="203">
        <v>0</v>
      </c>
      <c r="RXQ1239" s="203">
        <v>210</v>
      </c>
      <c r="RXR1239" s="75">
        <f t="shared" si="535"/>
        <v>448.774</v>
      </c>
      <c r="RXS1239" s="200" t="s">
        <v>28</v>
      </c>
      <c r="RXT1239" s="255" t="s">
        <v>25</v>
      </c>
      <c r="RXU1239" s="201">
        <v>7</v>
      </c>
      <c r="RXV1239" s="201">
        <v>2</v>
      </c>
      <c r="RXW1239" s="202" t="s">
        <v>236</v>
      </c>
      <c r="RXX1239" s="203">
        <v>0</v>
      </c>
      <c r="RXY1239" s="203">
        <v>210</v>
      </c>
      <c r="RXZ1239" s="75">
        <f t="shared" si="535"/>
        <v>448.774</v>
      </c>
      <c r="RYA1239" s="200" t="s">
        <v>28</v>
      </c>
      <c r="RYB1239" s="255" t="s">
        <v>25</v>
      </c>
      <c r="RYC1239" s="201">
        <v>7</v>
      </c>
      <c r="RYD1239" s="201">
        <v>2</v>
      </c>
      <c r="RYE1239" s="202" t="s">
        <v>236</v>
      </c>
      <c r="RYF1239" s="203">
        <v>0</v>
      </c>
      <c r="RYG1239" s="203">
        <v>210</v>
      </c>
      <c r="RYH1239" s="75">
        <f t="shared" ref="RYH1239:SAL1239" si="536">RYH1240+RYH1241</f>
        <v>448.774</v>
      </c>
      <c r="RYI1239" s="200" t="s">
        <v>28</v>
      </c>
      <c r="RYJ1239" s="255" t="s">
        <v>25</v>
      </c>
      <c r="RYK1239" s="201">
        <v>7</v>
      </c>
      <c r="RYL1239" s="201">
        <v>2</v>
      </c>
      <c r="RYM1239" s="202" t="s">
        <v>236</v>
      </c>
      <c r="RYN1239" s="203">
        <v>0</v>
      </c>
      <c r="RYO1239" s="203">
        <v>210</v>
      </c>
      <c r="RYP1239" s="75">
        <f t="shared" si="536"/>
        <v>448.774</v>
      </c>
      <c r="RYQ1239" s="200" t="s">
        <v>28</v>
      </c>
      <c r="RYR1239" s="255" t="s">
        <v>25</v>
      </c>
      <c r="RYS1239" s="201">
        <v>7</v>
      </c>
      <c r="RYT1239" s="201">
        <v>2</v>
      </c>
      <c r="RYU1239" s="202" t="s">
        <v>236</v>
      </c>
      <c r="RYV1239" s="203">
        <v>0</v>
      </c>
      <c r="RYW1239" s="203">
        <v>210</v>
      </c>
      <c r="RYX1239" s="75">
        <f t="shared" si="536"/>
        <v>448.774</v>
      </c>
      <c r="RYY1239" s="200" t="s">
        <v>28</v>
      </c>
      <c r="RYZ1239" s="255" t="s">
        <v>25</v>
      </c>
      <c r="RZA1239" s="201">
        <v>7</v>
      </c>
      <c r="RZB1239" s="201">
        <v>2</v>
      </c>
      <c r="RZC1239" s="202" t="s">
        <v>236</v>
      </c>
      <c r="RZD1239" s="203">
        <v>0</v>
      </c>
      <c r="RZE1239" s="203">
        <v>210</v>
      </c>
      <c r="RZF1239" s="75">
        <f t="shared" si="536"/>
        <v>448.774</v>
      </c>
      <c r="RZG1239" s="200" t="s">
        <v>28</v>
      </c>
      <c r="RZH1239" s="255" t="s">
        <v>25</v>
      </c>
      <c r="RZI1239" s="201">
        <v>7</v>
      </c>
      <c r="RZJ1239" s="201">
        <v>2</v>
      </c>
      <c r="RZK1239" s="202" t="s">
        <v>236</v>
      </c>
      <c r="RZL1239" s="203">
        <v>0</v>
      </c>
      <c r="RZM1239" s="203">
        <v>210</v>
      </c>
      <c r="RZN1239" s="75">
        <f t="shared" si="536"/>
        <v>448.774</v>
      </c>
      <c r="RZO1239" s="200" t="s">
        <v>28</v>
      </c>
      <c r="RZP1239" s="255" t="s">
        <v>25</v>
      </c>
      <c r="RZQ1239" s="201">
        <v>7</v>
      </c>
      <c r="RZR1239" s="201">
        <v>2</v>
      </c>
      <c r="RZS1239" s="202" t="s">
        <v>236</v>
      </c>
      <c r="RZT1239" s="203">
        <v>0</v>
      </c>
      <c r="RZU1239" s="203">
        <v>210</v>
      </c>
      <c r="RZV1239" s="75">
        <f t="shared" si="536"/>
        <v>448.774</v>
      </c>
      <c r="RZW1239" s="200" t="s">
        <v>28</v>
      </c>
      <c r="RZX1239" s="255" t="s">
        <v>25</v>
      </c>
      <c r="RZY1239" s="201">
        <v>7</v>
      </c>
      <c r="RZZ1239" s="201">
        <v>2</v>
      </c>
      <c r="SAA1239" s="202" t="s">
        <v>236</v>
      </c>
      <c r="SAB1239" s="203">
        <v>0</v>
      </c>
      <c r="SAC1239" s="203">
        <v>210</v>
      </c>
      <c r="SAD1239" s="75">
        <f t="shared" si="536"/>
        <v>448.774</v>
      </c>
      <c r="SAE1239" s="200" t="s">
        <v>28</v>
      </c>
      <c r="SAF1239" s="255" t="s">
        <v>25</v>
      </c>
      <c r="SAG1239" s="201">
        <v>7</v>
      </c>
      <c r="SAH1239" s="201">
        <v>2</v>
      </c>
      <c r="SAI1239" s="202" t="s">
        <v>236</v>
      </c>
      <c r="SAJ1239" s="203">
        <v>0</v>
      </c>
      <c r="SAK1239" s="203">
        <v>210</v>
      </c>
      <c r="SAL1239" s="75">
        <f t="shared" si="536"/>
        <v>448.774</v>
      </c>
      <c r="SAM1239" s="200" t="s">
        <v>28</v>
      </c>
      <c r="SAN1239" s="255" t="s">
        <v>25</v>
      </c>
      <c r="SAO1239" s="201">
        <v>7</v>
      </c>
      <c r="SAP1239" s="201">
        <v>2</v>
      </c>
      <c r="SAQ1239" s="202" t="s">
        <v>236</v>
      </c>
      <c r="SAR1239" s="203">
        <v>0</v>
      </c>
      <c r="SAS1239" s="203">
        <v>210</v>
      </c>
      <c r="SAT1239" s="75">
        <f t="shared" ref="SAT1239:SCX1239" si="537">SAT1240+SAT1241</f>
        <v>448.774</v>
      </c>
      <c r="SAU1239" s="200" t="s">
        <v>28</v>
      </c>
      <c r="SAV1239" s="255" t="s">
        <v>25</v>
      </c>
      <c r="SAW1239" s="201">
        <v>7</v>
      </c>
      <c r="SAX1239" s="201">
        <v>2</v>
      </c>
      <c r="SAY1239" s="202" t="s">
        <v>236</v>
      </c>
      <c r="SAZ1239" s="203">
        <v>0</v>
      </c>
      <c r="SBA1239" s="203">
        <v>210</v>
      </c>
      <c r="SBB1239" s="75">
        <f t="shared" si="537"/>
        <v>448.774</v>
      </c>
      <c r="SBC1239" s="200" t="s">
        <v>28</v>
      </c>
      <c r="SBD1239" s="255" t="s">
        <v>25</v>
      </c>
      <c r="SBE1239" s="201">
        <v>7</v>
      </c>
      <c r="SBF1239" s="201">
        <v>2</v>
      </c>
      <c r="SBG1239" s="202" t="s">
        <v>236</v>
      </c>
      <c r="SBH1239" s="203">
        <v>0</v>
      </c>
      <c r="SBI1239" s="203">
        <v>210</v>
      </c>
      <c r="SBJ1239" s="75">
        <f t="shared" si="537"/>
        <v>448.774</v>
      </c>
      <c r="SBK1239" s="200" t="s">
        <v>28</v>
      </c>
      <c r="SBL1239" s="255" t="s">
        <v>25</v>
      </c>
      <c r="SBM1239" s="201">
        <v>7</v>
      </c>
      <c r="SBN1239" s="201">
        <v>2</v>
      </c>
      <c r="SBO1239" s="202" t="s">
        <v>236</v>
      </c>
      <c r="SBP1239" s="203">
        <v>0</v>
      </c>
      <c r="SBQ1239" s="203">
        <v>210</v>
      </c>
      <c r="SBR1239" s="75">
        <f t="shared" si="537"/>
        <v>448.774</v>
      </c>
      <c r="SBS1239" s="200" t="s">
        <v>28</v>
      </c>
      <c r="SBT1239" s="255" t="s">
        <v>25</v>
      </c>
      <c r="SBU1239" s="201">
        <v>7</v>
      </c>
      <c r="SBV1239" s="201">
        <v>2</v>
      </c>
      <c r="SBW1239" s="202" t="s">
        <v>236</v>
      </c>
      <c r="SBX1239" s="203">
        <v>0</v>
      </c>
      <c r="SBY1239" s="203">
        <v>210</v>
      </c>
      <c r="SBZ1239" s="75">
        <f t="shared" si="537"/>
        <v>448.774</v>
      </c>
      <c r="SCA1239" s="200" t="s">
        <v>28</v>
      </c>
      <c r="SCB1239" s="255" t="s">
        <v>25</v>
      </c>
      <c r="SCC1239" s="201">
        <v>7</v>
      </c>
      <c r="SCD1239" s="201">
        <v>2</v>
      </c>
      <c r="SCE1239" s="202" t="s">
        <v>236</v>
      </c>
      <c r="SCF1239" s="203">
        <v>0</v>
      </c>
      <c r="SCG1239" s="203">
        <v>210</v>
      </c>
      <c r="SCH1239" s="75">
        <f t="shared" si="537"/>
        <v>448.774</v>
      </c>
      <c r="SCI1239" s="200" t="s">
        <v>28</v>
      </c>
      <c r="SCJ1239" s="255" t="s">
        <v>25</v>
      </c>
      <c r="SCK1239" s="201">
        <v>7</v>
      </c>
      <c r="SCL1239" s="201">
        <v>2</v>
      </c>
      <c r="SCM1239" s="202" t="s">
        <v>236</v>
      </c>
      <c r="SCN1239" s="203">
        <v>0</v>
      </c>
      <c r="SCO1239" s="203">
        <v>210</v>
      </c>
      <c r="SCP1239" s="75">
        <f t="shared" si="537"/>
        <v>448.774</v>
      </c>
      <c r="SCQ1239" s="200" t="s">
        <v>28</v>
      </c>
      <c r="SCR1239" s="255" t="s">
        <v>25</v>
      </c>
      <c r="SCS1239" s="201">
        <v>7</v>
      </c>
      <c r="SCT1239" s="201">
        <v>2</v>
      </c>
      <c r="SCU1239" s="202" t="s">
        <v>236</v>
      </c>
      <c r="SCV1239" s="203">
        <v>0</v>
      </c>
      <c r="SCW1239" s="203">
        <v>210</v>
      </c>
      <c r="SCX1239" s="75">
        <f t="shared" si="537"/>
        <v>448.774</v>
      </c>
      <c r="SCY1239" s="200" t="s">
        <v>28</v>
      </c>
      <c r="SCZ1239" s="255" t="s">
        <v>25</v>
      </c>
      <c r="SDA1239" s="201">
        <v>7</v>
      </c>
      <c r="SDB1239" s="201">
        <v>2</v>
      </c>
      <c r="SDC1239" s="202" t="s">
        <v>236</v>
      </c>
      <c r="SDD1239" s="203">
        <v>0</v>
      </c>
      <c r="SDE1239" s="203">
        <v>210</v>
      </c>
      <c r="SDF1239" s="75">
        <f t="shared" ref="SDF1239:SFJ1239" si="538">SDF1240+SDF1241</f>
        <v>448.774</v>
      </c>
      <c r="SDG1239" s="200" t="s">
        <v>28</v>
      </c>
      <c r="SDH1239" s="255" t="s">
        <v>25</v>
      </c>
      <c r="SDI1239" s="201">
        <v>7</v>
      </c>
      <c r="SDJ1239" s="201">
        <v>2</v>
      </c>
      <c r="SDK1239" s="202" t="s">
        <v>236</v>
      </c>
      <c r="SDL1239" s="203">
        <v>0</v>
      </c>
      <c r="SDM1239" s="203">
        <v>210</v>
      </c>
      <c r="SDN1239" s="75">
        <f t="shared" si="538"/>
        <v>448.774</v>
      </c>
      <c r="SDO1239" s="200" t="s">
        <v>28</v>
      </c>
      <c r="SDP1239" s="255" t="s">
        <v>25</v>
      </c>
      <c r="SDQ1239" s="201">
        <v>7</v>
      </c>
      <c r="SDR1239" s="201">
        <v>2</v>
      </c>
      <c r="SDS1239" s="202" t="s">
        <v>236</v>
      </c>
      <c r="SDT1239" s="203">
        <v>0</v>
      </c>
      <c r="SDU1239" s="203">
        <v>210</v>
      </c>
      <c r="SDV1239" s="75">
        <f t="shared" si="538"/>
        <v>448.774</v>
      </c>
      <c r="SDW1239" s="200" t="s">
        <v>28</v>
      </c>
      <c r="SDX1239" s="255" t="s">
        <v>25</v>
      </c>
      <c r="SDY1239" s="201">
        <v>7</v>
      </c>
      <c r="SDZ1239" s="201">
        <v>2</v>
      </c>
      <c r="SEA1239" s="202" t="s">
        <v>236</v>
      </c>
      <c r="SEB1239" s="203">
        <v>0</v>
      </c>
      <c r="SEC1239" s="203">
        <v>210</v>
      </c>
      <c r="SED1239" s="75">
        <f t="shared" si="538"/>
        <v>448.774</v>
      </c>
      <c r="SEE1239" s="200" t="s">
        <v>28</v>
      </c>
      <c r="SEF1239" s="255" t="s">
        <v>25</v>
      </c>
      <c r="SEG1239" s="201">
        <v>7</v>
      </c>
      <c r="SEH1239" s="201">
        <v>2</v>
      </c>
      <c r="SEI1239" s="202" t="s">
        <v>236</v>
      </c>
      <c r="SEJ1239" s="203">
        <v>0</v>
      </c>
      <c r="SEK1239" s="203">
        <v>210</v>
      </c>
      <c r="SEL1239" s="75">
        <f t="shared" si="538"/>
        <v>448.774</v>
      </c>
      <c r="SEM1239" s="200" t="s">
        <v>28</v>
      </c>
      <c r="SEN1239" s="255" t="s">
        <v>25</v>
      </c>
      <c r="SEO1239" s="201">
        <v>7</v>
      </c>
      <c r="SEP1239" s="201">
        <v>2</v>
      </c>
      <c r="SEQ1239" s="202" t="s">
        <v>236</v>
      </c>
      <c r="SER1239" s="203">
        <v>0</v>
      </c>
      <c r="SES1239" s="203">
        <v>210</v>
      </c>
      <c r="SET1239" s="75">
        <f t="shared" si="538"/>
        <v>448.774</v>
      </c>
      <c r="SEU1239" s="200" t="s">
        <v>28</v>
      </c>
      <c r="SEV1239" s="255" t="s">
        <v>25</v>
      </c>
      <c r="SEW1239" s="201">
        <v>7</v>
      </c>
      <c r="SEX1239" s="201">
        <v>2</v>
      </c>
      <c r="SEY1239" s="202" t="s">
        <v>236</v>
      </c>
      <c r="SEZ1239" s="203">
        <v>0</v>
      </c>
      <c r="SFA1239" s="203">
        <v>210</v>
      </c>
      <c r="SFB1239" s="75">
        <f t="shared" si="538"/>
        <v>448.774</v>
      </c>
      <c r="SFC1239" s="200" t="s">
        <v>28</v>
      </c>
      <c r="SFD1239" s="255" t="s">
        <v>25</v>
      </c>
      <c r="SFE1239" s="201">
        <v>7</v>
      </c>
      <c r="SFF1239" s="201">
        <v>2</v>
      </c>
      <c r="SFG1239" s="202" t="s">
        <v>236</v>
      </c>
      <c r="SFH1239" s="203">
        <v>0</v>
      </c>
      <c r="SFI1239" s="203">
        <v>210</v>
      </c>
      <c r="SFJ1239" s="75">
        <f t="shared" si="538"/>
        <v>448.774</v>
      </c>
      <c r="SFK1239" s="200" t="s">
        <v>28</v>
      </c>
      <c r="SFL1239" s="255" t="s">
        <v>25</v>
      </c>
      <c r="SFM1239" s="201">
        <v>7</v>
      </c>
      <c r="SFN1239" s="201">
        <v>2</v>
      </c>
      <c r="SFO1239" s="202" t="s">
        <v>236</v>
      </c>
      <c r="SFP1239" s="203">
        <v>0</v>
      </c>
      <c r="SFQ1239" s="203">
        <v>210</v>
      </c>
      <c r="SFR1239" s="75">
        <f t="shared" ref="SFR1239:SHV1239" si="539">SFR1240+SFR1241</f>
        <v>448.774</v>
      </c>
      <c r="SFS1239" s="200" t="s">
        <v>28</v>
      </c>
      <c r="SFT1239" s="255" t="s">
        <v>25</v>
      </c>
      <c r="SFU1239" s="201">
        <v>7</v>
      </c>
      <c r="SFV1239" s="201">
        <v>2</v>
      </c>
      <c r="SFW1239" s="202" t="s">
        <v>236</v>
      </c>
      <c r="SFX1239" s="203">
        <v>0</v>
      </c>
      <c r="SFY1239" s="203">
        <v>210</v>
      </c>
      <c r="SFZ1239" s="75">
        <f t="shared" si="539"/>
        <v>448.774</v>
      </c>
      <c r="SGA1239" s="200" t="s">
        <v>28</v>
      </c>
      <c r="SGB1239" s="255" t="s">
        <v>25</v>
      </c>
      <c r="SGC1239" s="201">
        <v>7</v>
      </c>
      <c r="SGD1239" s="201">
        <v>2</v>
      </c>
      <c r="SGE1239" s="202" t="s">
        <v>236</v>
      </c>
      <c r="SGF1239" s="203">
        <v>0</v>
      </c>
      <c r="SGG1239" s="203">
        <v>210</v>
      </c>
      <c r="SGH1239" s="75">
        <f t="shared" si="539"/>
        <v>448.774</v>
      </c>
      <c r="SGI1239" s="200" t="s">
        <v>28</v>
      </c>
      <c r="SGJ1239" s="255" t="s">
        <v>25</v>
      </c>
      <c r="SGK1239" s="201">
        <v>7</v>
      </c>
      <c r="SGL1239" s="201">
        <v>2</v>
      </c>
      <c r="SGM1239" s="202" t="s">
        <v>236</v>
      </c>
      <c r="SGN1239" s="203">
        <v>0</v>
      </c>
      <c r="SGO1239" s="203">
        <v>210</v>
      </c>
      <c r="SGP1239" s="75">
        <f t="shared" si="539"/>
        <v>448.774</v>
      </c>
      <c r="SGQ1239" s="200" t="s">
        <v>28</v>
      </c>
      <c r="SGR1239" s="255" t="s">
        <v>25</v>
      </c>
      <c r="SGS1239" s="201">
        <v>7</v>
      </c>
      <c r="SGT1239" s="201">
        <v>2</v>
      </c>
      <c r="SGU1239" s="202" t="s">
        <v>236</v>
      </c>
      <c r="SGV1239" s="203">
        <v>0</v>
      </c>
      <c r="SGW1239" s="203">
        <v>210</v>
      </c>
      <c r="SGX1239" s="75">
        <f t="shared" si="539"/>
        <v>448.774</v>
      </c>
      <c r="SGY1239" s="200" t="s">
        <v>28</v>
      </c>
      <c r="SGZ1239" s="255" t="s">
        <v>25</v>
      </c>
      <c r="SHA1239" s="201">
        <v>7</v>
      </c>
      <c r="SHB1239" s="201">
        <v>2</v>
      </c>
      <c r="SHC1239" s="202" t="s">
        <v>236</v>
      </c>
      <c r="SHD1239" s="203">
        <v>0</v>
      </c>
      <c r="SHE1239" s="203">
        <v>210</v>
      </c>
      <c r="SHF1239" s="75">
        <f t="shared" si="539"/>
        <v>448.774</v>
      </c>
      <c r="SHG1239" s="200" t="s">
        <v>28</v>
      </c>
      <c r="SHH1239" s="255" t="s">
        <v>25</v>
      </c>
      <c r="SHI1239" s="201">
        <v>7</v>
      </c>
      <c r="SHJ1239" s="201">
        <v>2</v>
      </c>
      <c r="SHK1239" s="202" t="s">
        <v>236</v>
      </c>
      <c r="SHL1239" s="203">
        <v>0</v>
      </c>
      <c r="SHM1239" s="203">
        <v>210</v>
      </c>
      <c r="SHN1239" s="75">
        <f t="shared" si="539"/>
        <v>448.774</v>
      </c>
      <c r="SHO1239" s="200" t="s">
        <v>28</v>
      </c>
      <c r="SHP1239" s="255" t="s">
        <v>25</v>
      </c>
      <c r="SHQ1239" s="201">
        <v>7</v>
      </c>
      <c r="SHR1239" s="201">
        <v>2</v>
      </c>
      <c r="SHS1239" s="202" t="s">
        <v>236</v>
      </c>
      <c r="SHT1239" s="203">
        <v>0</v>
      </c>
      <c r="SHU1239" s="203">
        <v>210</v>
      </c>
      <c r="SHV1239" s="75">
        <f t="shared" si="539"/>
        <v>448.774</v>
      </c>
      <c r="SHW1239" s="200" t="s">
        <v>28</v>
      </c>
      <c r="SHX1239" s="255" t="s">
        <v>25</v>
      </c>
      <c r="SHY1239" s="201">
        <v>7</v>
      </c>
      <c r="SHZ1239" s="201">
        <v>2</v>
      </c>
      <c r="SIA1239" s="202" t="s">
        <v>236</v>
      </c>
      <c r="SIB1239" s="203">
        <v>0</v>
      </c>
      <c r="SIC1239" s="203">
        <v>210</v>
      </c>
      <c r="SID1239" s="75">
        <f t="shared" ref="SID1239:SKH1239" si="540">SID1240+SID1241</f>
        <v>448.774</v>
      </c>
      <c r="SIE1239" s="200" t="s">
        <v>28</v>
      </c>
      <c r="SIF1239" s="255" t="s">
        <v>25</v>
      </c>
      <c r="SIG1239" s="201">
        <v>7</v>
      </c>
      <c r="SIH1239" s="201">
        <v>2</v>
      </c>
      <c r="SII1239" s="202" t="s">
        <v>236</v>
      </c>
      <c r="SIJ1239" s="203">
        <v>0</v>
      </c>
      <c r="SIK1239" s="203">
        <v>210</v>
      </c>
      <c r="SIL1239" s="75">
        <f t="shared" si="540"/>
        <v>448.774</v>
      </c>
      <c r="SIM1239" s="200" t="s">
        <v>28</v>
      </c>
      <c r="SIN1239" s="255" t="s">
        <v>25</v>
      </c>
      <c r="SIO1239" s="201">
        <v>7</v>
      </c>
      <c r="SIP1239" s="201">
        <v>2</v>
      </c>
      <c r="SIQ1239" s="202" t="s">
        <v>236</v>
      </c>
      <c r="SIR1239" s="203">
        <v>0</v>
      </c>
      <c r="SIS1239" s="203">
        <v>210</v>
      </c>
      <c r="SIT1239" s="75">
        <f t="shared" si="540"/>
        <v>448.774</v>
      </c>
      <c r="SIU1239" s="200" t="s">
        <v>28</v>
      </c>
      <c r="SIV1239" s="255" t="s">
        <v>25</v>
      </c>
      <c r="SIW1239" s="201">
        <v>7</v>
      </c>
      <c r="SIX1239" s="201">
        <v>2</v>
      </c>
      <c r="SIY1239" s="202" t="s">
        <v>236</v>
      </c>
      <c r="SIZ1239" s="203">
        <v>0</v>
      </c>
      <c r="SJA1239" s="203">
        <v>210</v>
      </c>
      <c r="SJB1239" s="75">
        <f t="shared" si="540"/>
        <v>448.774</v>
      </c>
      <c r="SJC1239" s="200" t="s">
        <v>28</v>
      </c>
      <c r="SJD1239" s="255" t="s">
        <v>25</v>
      </c>
      <c r="SJE1239" s="201">
        <v>7</v>
      </c>
      <c r="SJF1239" s="201">
        <v>2</v>
      </c>
      <c r="SJG1239" s="202" t="s">
        <v>236</v>
      </c>
      <c r="SJH1239" s="203">
        <v>0</v>
      </c>
      <c r="SJI1239" s="203">
        <v>210</v>
      </c>
      <c r="SJJ1239" s="75">
        <f t="shared" si="540"/>
        <v>448.774</v>
      </c>
      <c r="SJK1239" s="200" t="s">
        <v>28</v>
      </c>
      <c r="SJL1239" s="255" t="s">
        <v>25</v>
      </c>
      <c r="SJM1239" s="201">
        <v>7</v>
      </c>
      <c r="SJN1239" s="201">
        <v>2</v>
      </c>
      <c r="SJO1239" s="202" t="s">
        <v>236</v>
      </c>
      <c r="SJP1239" s="203">
        <v>0</v>
      </c>
      <c r="SJQ1239" s="203">
        <v>210</v>
      </c>
      <c r="SJR1239" s="75">
        <f t="shared" si="540"/>
        <v>448.774</v>
      </c>
      <c r="SJS1239" s="200" t="s">
        <v>28</v>
      </c>
      <c r="SJT1239" s="255" t="s">
        <v>25</v>
      </c>
      <c r="SJU1239" s="201">
        <v>7</v>
      </c>
      <c r="SJV1239" s="201">
        <v>2</v>
      </c>
      <c r="SJW1239" s="202" t="s">
        <v>236</v>
      </c>
      <c r="SJX1239" s="203">
        <v>0</v>
      </c>
      <c r="SJY1239" s="203">
        <v>210</v>
      </c>
      <c r="SJZ1239" s="75">
        <f t="shared" si="540"/>
        <v>448.774</v>
      </c>
      <c r="SKA1239" s="200" t="s">
        <v>28</v>
      </c>
      <c r="SKB1239" s="255" t="s">
        <v>25</v>
      </c>
      <c r="SKC1239" s="201">
        <v>7</v>
      </c>
      <c r="SKD1239" s="201">
        <v>2</v>
      </c>
      <c r="SKE1239" s="202" t="s">
        <v>236</v>
      </c>
      <c r="SKF1239" s="203">
        <v>0</v>
      </c>
      <c r="SKG1239" s="203">
        <v>210</v>
      </c>
      <c r="SKH1239" s="75">
        <f t="shared" si="540"/>
        <v>448.774</v>
      </c>
      <c r="SKI1239" s="200" t="s">
        <v>28</v>
      </c>
      <c r="SKJ1239" s="255" t="s">
        <v>25</v>
      </c>
      <c r="SKK1239" s="201">
        <v>7</v>
      </c>
      <c r="SKL1239" s="201">
        <v>2</v>
      </c>
      <c r="SKM1239" s="202" t="s">
        <v>236</v>
      </c>
      <c r="SKN1239" s="203">
        <v>0</v>
      </c>
      <c r="SKO1239" s="203">
        <v>210</v>
      </c>
      <c r="SKP1239" s="75">
        <f t="shared" ref="SKP1239:SMT1239" si="541">SKP1240+SKP1241</f>
        <v>448.774</v>
      </c>
      <c r="SKQ1239" s="200" t="s">
        <v>28</v>
      </c>
      <c r="SKR1239" s="255" t="s">
        <v>25</v>
      </c>
      <c r="SKS1239" s="201">
        <v>7</v>
      </c>
      <c r="SKT1239" s="201">
        <v>2</v>
      </c>
      <c r="SKU1239" s="202" t="s">
        <v>236</v>
      </c>
      <c r="SKV1239" s="203">
        <v>0</v>
      </c>
      <c r="SKW1239" s="203">
        <v>210</v>
      </c>
      <c r="SKX1239" s="75">
        <f t="shared" si="541"/>
        <v>448.774</v>
      </c>
      <c r="SKY1239" s="200" t="s">
        <v>28</v>
      </c>
      <c r="SKZ1239" s="255" t="s">
        <v>25</v>
      </c>
      <c r="SLA1239" s="201">
        <v>7</v>
      </c>
      <c r="SLB1239" s="201">
        <v>2</v>
      </c>
      <c r="SLC1239" s="202" t="s">
        <v>236</v>
      </c>
      <c r="SLD1239" s="203">
        <v>0</v>
      </c>
      <c r="SLE1239" s="203">
        <v>210</v>
      </c>
      <c r="SLF1239" s="75">
        <f t="shared" si="541"/>
        <v>448.774</v>
      </c>
      <c r="SLG1239" s="200" t="s">
        <v>28</v>
      </c>
      <c r="SLH1239" s="255" t="s">
        <v>25</v>
      </c>
      <c r="SLI1239" s="201">
        <v>7</v>
      </c>
      <c r="SLJ1239" s="201">
        <v>2</v>
      </c>
      <c r="SLK1239" s="202" t="s">
        <v>236</v>
      </c>
      <c r="SLL1239" s="203">
        <v>0</v>
      </c>
      <c r="SLM1239" s="203">
        <v>210</v>
      </c>
      <c r="SLN1239" s="75">
        <f t="shared" si="541"/>
        <v>448.774</v>
      </c>
      <c r="SLO1239" s="200" t="s">
        <v>28</v>
      </c>
      <c r="SLP1239" s="255" t="s">
        <v>25</v>
      </c>
      <c r="SLQ1239" s="201">
        <v>7</v>
      </c>
      <c r="SLR1239" s="201">
        <v>2</v>
      </c>
      <c r="SLS1239" s="202" t="s">
        <v>236</v>
      </c>
      <c r="SLT1239" s="203">
        <v>0</v>
      </c>
      <c r="SLU1239" s="203">
        <v>210</v>
      </c>
      <c r="SLV1239" s="75">
        <f t="shared" si="541"/>
        <v>448.774</v>
      </c>
      <c r="SLW1239" s="200" t="s">
        <v>28</v>
      </c>
      <c r="SLX1239" s="255" t="s">
        <v>25</v>
      </c>
      <c r="SLY1239" s="201">
        <v>7</v>
      </c>
      <c r="SLZ1239" s="201">
        <v>2</v>
      </c>
      <c r="SMA1239" s="202" t="s">
        <v>236</v>
      </c>
      <c r="SMB1239" s="203">
        <v>0</v>
      </c>
      <c r="SMC1239" s="203">
        <v>210</v>
      </c>
      <c r="SMD1239" s="75">
        <f t="shared" si="541"/>
        <v>448.774</v>
      </c>
      <c r="SME1239" s="200" t="s">
        <v>28</v>
      </c>
      <c r="SMF1239" s="255" t="s">
        <v>25</v>
      </c>
      <c r="SMG1239" s="201">
        <v>7</v>
      </c>
      <c r="SMH1239" s="201">
        <v>2</v>
      </c>
      <c r="SMI1239" s="202" t="s">
        <v>236</v>
      </c>
      <c r="SMJ1239" s="203">
        <v>0</v>
      </c>
      <c r="SMK1239" s="203">
        <v>210</v>
      </c>
      <c r="SML1239" s="75">
        <f t="shared" si="541"/>
        <v>448.774</v>
      </c>
      <c r="SMM1239" s="200" t="s">
        <v>28</v>
      </c>
      <c r="SMN1239" s="255" t="s">
        <v>25</v>
      </c>
      <c r="SMO1239" s="201">
        <v>7</v>
      </c>
      <c r="SMP1239" s="201">
        <v>2</v>
      </c>
      <c r="SMQ1239" s="202" t="s">
        <v>236</v>
      </c>
      <c r="SMR1239" s="203">
        <v>0</v>
      </c>
      <c r="SMS1239" s="203">
        <v>210</v>
      </c>
      <c r="SMT1239" s="75">
        <f t="shared" si="541"/>
        <v>448.774</v>
      </c>
      <c r="SMU1239" s="200" t="s">
        <v>28</v>
      </c>
      <c r="SMV1239" s="255" t="s">
        <v>25</v>
      </c>
      <c r="SMW1239" s="201">
        <v>7</v>
      </c>
      <c r="SMX1239" s="201">
        <v>2</v>
      </c>
      <c r="SMY1239" s="202" t="s">
        <v>236</v>
      </c>
      <c r="SMZ1239" s="203">
        <v>0</v>
      </c>
      <c r="SNA1239" s="203">
        <v>210</v>
      </c>
      <c r="SNB1239" s="75">
        <f t="shared" ref="SNB1239:SPF1239" si="542">SNB1240+SNB1241</f>
        <v>448.774</v>
      </c>
      <c r="SNC1239" s="200" t="s">
        <v>28</v>
      </c>
      <c r="SND1239" s="255" t="s">
        <v>25</v>
      </c>
      <c r="SNE1239" s="201">
        <v>7</v>
      </c>
      <c r="SNF1239" s="201">
        <v>2</v>
      </c>
      <c r="SNG1239" s="202" t="s">
        <v>236</v>
      </c>
      <c r="SNH1239" s="203">
        <v>0</v>
      </c>
      <c r="SNI1239" s="203">
        <v>210</v>
      </c>
      <c r="SNJ1239" s="75">
        <f t="shared" si="542"/>
        <v>448.774</v>
      </c>
      <c r="SNK1239" s="200" t="s">
        <v>28</v>
      </c>
      <c r="SNL1239" s="255" t="s">
        <v>25</v>
      </c>
      <c r="SNM1239" s="201">
        <v>7</v>
      </c>
      <c r="SNN1239" s="201">
        <v>2</v>
      </c>
      <c r="SNO1239" s="202" t="s">
        <v>236</v>
      </c>
      <c r="SNP1239" s="203">
        <v>0</v>
      </c>
      <c r="SNQ1239" s="203">
        <v>210</v>
      </c>
      <c r="SNR1239" s="75">
        <f t="shared" si="542"/>
        <v>448.774</v>
      </c>
      <c r="SNS1239" s="200" t="s">
        <v>28</v>
      </c>
      <c r="SNT1239" s="255" t="s">
        <v>25</v>
      </c>
      <c r="SNU1239" s="201">
        <v>7</v>
      </c>
      <c r="SNV1239" s="201">
        <v>2</v>
      </c>
      <c r="SNW1239" s="202" t="s">
        <v>236</v>
      </c>
      <c r="SNX1239" s="203">
        <v>0</v>
      </c>
      <c r="SNY1239" s="203">
        <v>210</v>
      </c>
      <c r="SNZ1239" s="75">
        <f t="shared" si="542"/>
        <v>448.774</v>
      </c>
      <c r="SOA1239" s="200" t="s">
        <v>28</v>
      </c>
      <c r="SOB1239" s="255" t="s">
        <v>25</v>
      </c>
      <c r="SOC1239" s="201">
        <v>7</v>
      </c>
      <c r="SOD1239" s="201">
        <v>2</v>
      </c>
      <c r="SOE1239" s="202" t="s">
        <v>236</v>
      </c>
      <c r="SOF1239" s="203">
        <v>0</v>
      </c>
      <c r="SOG1239" s="203">
        <v>210</v>
      </c>
      <c r="SOH1239" s="75">
        <f t="shared" si="542"/>
        <v>448.774</v>
      </c>
      <c r="SOI1239" s="200" t="s">
        <v>28</v>
      </c>
      <c r="SOJ1239" s="255" t="s">
        <v>25</v>
      </c>
      <c r="SOK1239" s="201">
        <v>7</v>
      </c>
      <c r="SOL1239" s="201">
        <v>2</v>
      </c>
      <c r="SOM1239" s="202" t="s">
        <v>236</v>
      </c>
      <c r="SON1239" s="203">
        <v>0</v>
      </c>
      <c r="SOO1239" s="203">
        <v>210</v>
      </c>
      <c r="SOP1239" s="75">
        <f t="shared" si="542"/>
        <v>448.774</v>
      </c>
      <c r="SOQ1239" s="200" t="s">
        <v>28</v>
      </c>
      <c r="SOR1239" s="255" t="s">
        <v>25</v>
      </c>
      <c r="SOS1239" s="201">
        <v>7</v>
      </c>
      <c r="SOT1239" s="201">
        <v>2</v>
      </c>
      <c r="SOU1239" s="202" t="s">
        <v>236</v>
      </c>
      <c r="SOV1239" s="203">
        <v>0</v>
      </c>
      <c r="SOW1239" s="203">
        <v>210</v>
      </c>
      <c r="SOX1239" s="75">
        <f t="shared" si="542"/>
        <v>448.774</v>
      </c>
      <c r="SOY1239" s="200" t="s">
        <v>28</v>
      </c>
      <c r="SOZ1239" s="255" t="s">
        <v>25</v>
      </c>
      <c r="SPA1239" s="201">
        <v>7</v>
      </c>
      <c r="SPB1239" s="201">
        <v>2</v>
      </c>
      <c r="SPC1239" s="202" t="s">
        <v>236</v>
      </c>
      <c r="SPD1239" s="203">
        <v>0</v>
      </c>
      <c r="SPE1239" s="203">
        <v>210</v>
      </c>
      <c r="SPF1239" s="75">
        <f t="shared" si="542"/>
        <v>448.774</v>
      </c>
      <c r="SPG1239" s="200" t="s">
        <v>28</v>
      </c>
      <c r="SPH1239" s="255" t="s">
        <v>25</v>
      </c>
      <c r="SPI1239" s="201">
        <v>7</v>
      </c>
      <c r="SPJ1239" s="201">
        <v>2</v>
      </c>
      <c r="SPK1239" s="202" t="s">
        <v>236</v>
      </c>
      <c r="SPL1239" s="203">
        <v>0</v>
      </c>
      <c r="SPM1239" s="203">
        <v>210</v>
      </c>
      <c r="SPN1239" s="75">
        <f t="shared" ref="SPN1239:SRR1239" si="543">SPN1240+SPN1241</f>
        <v>448.774</v>
      </c>
      <c r="SPO1239" s="200" t="s">
        <v>28</v>
      </c>
      <c r="SPP1239" s="255" t="s">
        <v>25</v>
      </c>
      <c r="SPQ1239" s="201">
        <v>7</v>
      </c>
      <c r="SPR1239" s="201">
        <v>2</v>
      </c>
      <c r="SPS1239" s="202" t="s">
        <v>236</v>
      </c>
      <c r="SPT1239" s="203">
        <v>0</v>
      </c>
      <c r="SPU1239" s="203">
        <v>210</v>
      </c>
      <c r="SPV1239" s="75">
        <f t="shared" si="543"/>
        <v>448.774</v>
      </c>
      <c r="SPW1239" s="200" t="s">
        <v>28</v>
      </c>
      <c r="SPX1239" s="255" t="s">
        <v>25</v>
      </c>
      <c r="SPY1239" s="201">
        <v>7</v>
      </c>
      <c r="SPZ1239" s="201">
        <v>2</v>
      </c>
      <c r="SQA1239" s="202" t="s">
        <v>236</v>
      </c>
      <c r="SQB1239" s="203">
        <v>0</v>
      </c>
      <c r="SQC1239" s="203">
        <v>210</v>
      </c>
      <c r="SQD1239" s="75">
        <f t="shared" si="543"/>
        <v>448.774</v>
      </c>
      <c r="SQE1239" s="200" t="s">
        <v>28</v>
      </c>
      <c r="SQF1239" s="255" t="s">
        <v>25</v>
      </c>
      <c r="SQG1239" s="201">
        <v>7</v>
      </c>
      <c r="SQH1239" s="201">
        <v>2</v>
      </c>
      <c r="SQI1239" s="202" t="s">
        <v>236</v>
      </c>
      <c r="SQJ1239" s="203">
        <v>0</v>
      </c>
      <c r="SQK1239" s="203">
        <v>210</v>
      </c>
      <c r="SQL1239" s="75">
        <f t="shared" si="543"/>
        <v>448.774</v>
      </c>
      <c r="SQM1239" s="200" t="s">
        <v>28</v>
      </c>
      <c r="SQN1239" s="255" t="s">
        <v>25</v>
      </c>
      <c r="SQO1239" s="201">
        <v>7</v>
      </c>
      <c r="SQP1239" s="201">
        <v>2</v>
      </c>
      <c r="SQQ1239" s="202" t="s">
        <v>236</v>
      </c>
      <c r="SQR1239" s="203">
        <v>0</v>
      </c>
      <c r="SQS1239" s="203">
        <v>210</v>
      </c>
      <c r="SQT1239" s="75">
        <f t="shared" si="543"/>
        <v>448.774</v>
      </c>
      <c r="SQU1239" s="200" t="s">
        <v>28</v>
      </c>
      <c r="SQV1239" s="255" t="s">
        <v>25</v>
      </c>
      <c r="SQW1239" s="201">
        <v>7</v>
      </c>
      <c r="SQX1239" s="201">
        <v>2</v>
      </c>
      <c r="SQY1239" s="202" t="s">
        <v>236</v>
      </c>
      <c r="SQZ1239" s="203">
        <v>0</v>
      </c>
      <c r="SRA1239" s="203">
        <v>210</v>
      </c>
      <c r="SRB1239" s="75">
        <f t="shared" si="543"/>
        <v>448.774</v>
      </c>
      <c r="SRC1239" s="200" t="s">
        <v>28</v>
      </c>
      <c r="SRD1239" s="255" t="s">
        <v>25</v>
      </c>
      <c r="SRE1239" s="201">
        <v>7</v>
      </c>
      <c r="SRF1239" s="201">
        <v>2</v>
      </c>
      <c r="SRG1239" s="202" t="s">
        <v>236</v>
      </c>
      <c r="SRH1239" s="203">
        <v>0</v>
      </c>
      <c r="SRI1239" s="203">
        <v>210</v>
      </c>
      <c r="SRJ1239" s="75">
        <f t="shared" si="543"/>
        <v>448.774</v>
      </c>
      <c r="SRK1239" s="200" t="s">
        <v>28</v>
      </c>
      <c r="SRL1239" s="255" t="s">
        <v>25</v>
      </c>
      <c r="SRM1239" s="201">
        <v>7</v>
      </c>
      <c r="SRN1239" s="201">
        <v>2</v>
      </c>
      <c r="SRO1239" s="202" t="s">
        <v>236</v>
      </c>
      <c r="SRP1239" s="203">
        <v>0</v>
      </c>
      <c r="SRQ1239" s="203">
        <v>210</v>
      </c>
      <c r="SRR1239" s="75">
        <f t="shared" si="543"/>
        <v>448.774</v>
      </c>
      <c r="SRS1239" s="200" t="s">
        <v>28</v>
      </c>
      <c r="SRT1239" s="255" t="s">
        <v>25</v>
      </c>
      <c r="SRU1239" s="201">
        <v>7</v>
      </c>
      <c r="SRV1239" s="201">
        <v>2</v>
      </c>
      <c r="SRW1239" s="202" t="s">
        <v>236</v>
      </c>
      <c r="SRX1239" s="203">
        <v>0</v>
      </c>
      <c r="SRY1239" s="203">
        <v>210</v>
      </c>
      <c r="SRZ1239" s="75">
        <f t="shared" ref="SRZ1239:SUD1239" si="544">SRZ1240+SRZ1241</f>
        <v>448.774</v>
      </c>
      <c r="SSA1239" s="200" t="s">
        <v>28</v>
      </c>
      <c r="SSB1239" s="255" t="s">
        <v>25</v>
      </c>
      <c r="SSC1239" s="201">
        <v>7</v>
      </c>
      <c r="SSD1239" s="201">
        <v>2</v>
      </c>
      <c r="SSE1239" s="202" t="s">
        <v>236</v>
      </c>
      <c r="SSF1239" s="203">
        <v>0</v>
      </c>
      <c r="SSG1239" s="203">
        <v>210</v>
      </c>
      <c r="SSH1239" s="75">
        <f t="shared" si="544"/>
        <v>448.774</v>
      </c>
      <c r="SSI1239" s="200" t="s">
        <v>28</v>
      </c>
      <c r="SSJ1239" s="255" t="s">
        <v>25</v>
      </c>
      <c r="SSK1239" s="201">
        <v>7</v>
      </c>
      <c r="SSL1239" s="201">
        <v>2</v>
      </c>
      <c r="SSM1239" s="202" t="s">
        <v>236</v>
      </c>
      <c r="SSN1239" s="203">
        <v>0</v>
      </c>
      <c r="SSO1239" s="203">
        <v>210</v>
      </c>
      <c r="SSP1239" s="75">
        <f t="shared" si="544"/>
        <v>448.774</v>
      </c>
      <c r="SSQ1239" s="200" t="s">
        <v>28</v>
      </c>
      <c r="SSR1239" s="255" t="s">
        <v>25</v>
      </c>
      <c r="SSS1239" s="201">
        <v>7</v>
      </c>
      <c r="SST1239" s="201">
        <v>2</v>
      </c>
      <c r="SSU1239" s="202" t="s">
        <v>236</v>
      </c>
      <c r="SSV1239" s="203">
        <v>0</v>
      </c>
      <c r="SSW1239" s="203">
        <v>210</v>
      </c>
      <c r="SSX1239" s="75">
        <f t="shared" si="544"/>
        <v>448.774</v>
      </c>
      <c r="SSY1239" s="200" t="s">
        <v>28</v>
      </c>
      <c r="SSZ1239" s="255" t="s">
        <v>25</v>
      </c>
      <c r="STA1239" s="201">
        <v>7</v>
      </c>
      <c r="STB1239" s="201">
        <v>2</v>
      </c>
      <c r="STC1239" s="202" t="s">
        <v>236</v>
      </c>
      <c r="STD1239" s="203">
        <v>0</v>
      </c>
      <c r="STE1239" s="203">
        <v>210</v>
      </c>
      <c r="STF1239" s="75">
        <f t="shared" si="544"/>
        <v>448.774</v>
      </c>
      <c r="STG1239" s="200" t="s">
        <v>28</v>
      </c>
      <c r="STH1239" s="255" t="s">
        <v>25</v>
      </c>
      <c r="STI1239" s="201">
        <v>7</v>
      </c>
      <c r="STJ1239" s="201">
        <v>2</v>
      </c>
      <c r="STK1239" s="202" t="s">
        <v>236</v>
      </c>
      <c r="STL1239" s="203">
        <v>0</v>
      </c>
      <c r="STM1239" s="203">
        <v>210</v>
      </c>
      <c r="STN1239" s="75">
        <f t="shared" si="544"/>
        <v>448.774</v>
      </c>
      <c r="STO1239" s="200" t="s">
        <v>28</v>
      </c>
      <c r="STP1239" s="255" t="s">
        <v>25</v>
      </c>
      <c r="STQ1239" s="201">
        <v>7</v>
      </c>
      <c r="STR1239" s="201">
        <v>2</v>
      </c>
      <c r="STS1239" s="202" t="s">
        <v>236</v>
      </c>
      <c r="STT1239" s="203">
        <v>0</v>
      </c>
      <c r="STU1239" s="203">
        <v>210</v>
      </c>
      <c r="STV1239" s="75">
        <f t="shared" si="544"/>
        <v>448.774</v>
      </c>
      <c r="STW1239" s="200" t="s">
        <v>28</v>
      </c>
      <c r="STX1239" s="255" t="s">
        <v>25</v>
      </c>
      <c r="STY1239" s="201">
        <v>7</v>
      </c>
      <c r="STZ1239" s="201">
        <v>2</v>
      </c>
      <c r="SUA1239" s="202" t="s">
        <v>236</v>
      </c>
      <c r="SUB1239" s="203">
        <v>0</v>
      </c>
      <c r="SUC1239" s="203">
        <v>210</v>
      </c>
      <c r="SUD1239" s="75">
        <f t="shared" si="544"/>
        <v>448.774</v>
      </c>
      <c r="SUE1239" s="200" t="s">
        <v>28</v>
      </c>
      <c r="SUF1239" s="255" t="s">
        <v>25</v>
      </c>
      <c r="SUG1239" s="201">
        <v>7</v>
      </c>
      <c r="SUH1239" s="201">
        <v>2</v>
      </c>
      <c r="SUI1239" s="202" t="s">
        <v>236</v>
      </c>
      <c r="SUJ1239" s="203">
        <v>0</v>
      </c>
      <c r="SUK1239" s="203">
        <v>210</v>
      </c>
      <c r="SUL1239" s="75">
        <f t="shared" ref="SUL1239:SWP1239" si="545">SUL1240+SUL1241</f>
        <v>448.774</v>
      </c>
      <c r="SUM1239" s="200" t="s">
        <v>28</v>
      </c>
      <c r="SUN1239" s="255" t="s">
        <v>25</v>
      </c>
      <c r="SUO1239" s="201">
        <v>7</v>
      </c>
      <c r="SUP1239" s="201">
        <v>2</v>
      </c>
      <c r="SUQ1239" s="202" t="s">
        <v>236</v>
      </c>
      <c r="SUR1239" s="203">
        <v>0</v>
      </c>
      <c r="SUS1239" s="203">
        <v>210</v>
      </c>
      <c r="SUT1239" s="75">
        <f t="shared" si="545"/>
        <v>448.774</v>
      </c>
      <c r="SUU1239" s="200" t="s">
        <v>28</v>
      </c>
      <c r="SUV1239" s="255" t="s">
        <v>25</v>
      </c>
      <c r="SUW1239" s="201">
        <v>7</v>
      </c>
      <c r="SUX1239" s="201">
        <v>2</v>
      </c>
      <c r="SUY1239" s="202" t="s">
        <v>236</v>
      </c>
      <c r="SUZ1239" s="203">
        <v>0</v>
      </c>
      <c r="SVA1239" s="203">
        <v>210</v>
      </c>
      <c r="SVB1239" s="75">
        <f t="shared" si="545"/>
        <v>448.774</v>
      </c>
      <c r="SVC1239" s="200" t="s">
        <v>28</v>
      </c>
      <c r="SVD1239" s="255" t="s">
        <v>25</v>
      </c>
      <c r="SVE1239" s="201">
        <v>7</v>
      </c>
      <c r="SVF1239" s="201">
        <v>2</v>
      </c>
      <c r="SVG1239" s="202" t="s">
        <v>236</v>
      </c>
      <c r="SVH1239" s="203">
        <v>0</v>
      </c>
      <c r="SVI1239" s="203">
        <v>210</v>
      </c>
      <c r="SVJ1239" s="75">
        <f t="shared" si="545"/>
        <v>448.774</v>
      </c>
      <c r="SVK1239" s="200" t="s">
        <v>28</v>
      </c>
      <c r="SVL1239" s="255" t="s">
        <v>25</v>
      </c>
      <c r="SVM1239" s="201">
        <v>7</v>
      </c>
      <c r="SVN1239" s="201">
        <v>2</v>
      </c>
      <c r="SVO1239" s="202" t="s">
        <v>236</v>
      </c>
      <c r="SVP1239" s="203">
        <v>0</v>
      </c>
      <c r="SVQ1239" s="203">
        <v>210</v>
      </c>
      <c r="SVR1239" s="75">
        <f t="shared" si="545"/>
        <v>448.774</v>
      </c>
      <c r="SVS1239" s="200" t="s">
        <v>28</v>
      </c>
      <c r="SVT1239" s="255" t="s">
        <v>25</v>
      </c>
      <c r="SVU1239" s="201">
        <v>7</v>
      </c>
      <c r="SVV1239" s="201">
        <v>2</v>
      </c>
      <c r="SVW1239" s="202" t="s">
        <v>236</v>
      </c>
      <c r="SVX1239" s="203">
        <v>0</v>
      </c>
      <c r="SVY1239" s="203">
        <v>210</v>
      </c>
      <c r="SVZ1239" s="75">
        <f t="shared" si="545"/>
        <v>448.774</v>
      </c>
      <c r="SWA1239" s="200" t="s">
        <v>28</v>
      </c>
      <c r="SWB1239" s="255" t="s">
        <v>25</v>
      </c>
      <c r="SWC1239" s="201">
        <v>7</v>
      </c>
      <c r="SWD1239" s="201">
        <v>2</v>
      </c>
      <c r="SWE1239" s="202" t="s">
        <v>236</v>
      </c>
      <c r="SWF1239" s="203">
        <v>0</v>
      </c>
      <c r="SWG1239" s="203">
        <v>210</v>
      </c>
      <c r="SWH1239" s="75">
        <f t="shared" si="545"/>
        <v>448.774</v>
      </c>
      <c r="SWI1239" s="200" t="s">
        <v>28</v>
      </c>
      <c r="SWJ1239" s="255" t="s">
        <v>25</v>
      </c>
      <c r="SWK1239" s="201">
        <v>7</v>
      </c>
      <c r="SWL1239" s="201">
        <v>2</v>
      </c>
      <c r="SWM1239" s="202" t="s">
        <v>236</v>
      </c>
      <c r="SWN1239" s="203">
        <v>0</v>
      </c>
      <c r="SWO1239" s="203">
        <v>210</v>
      </c>
      <c r="SWP1239" s="75">
        <f t="shared" si="545"/>
        <v>448.774</v>
      </c>
      <c r="SWQ1239" s="200" t="s">
        <v>28</v>
      </c>
      <c r="SWR1239" s="255" t="s">
        <v>25</v>
      </c>
      <c r="SWS1239" s="201">
        <v>7</v>
      </c>
      <c r="SWT1239" s="201">
        <v>2</v>
      </c>
      <c r="SWU1239" s="202" t="s">
        <v>236</v>
      </c>
      <c r="SWV1239" s="203">
        <v>0</v>
      </c>
      <c r="SWW1239" s="203">
        <v>210</v>
      </c>
      <c r="SWX1239" s="75">
        <f t="shared" ref="SWX1239:SZB1239" si="546">SWX1240+SWX1241</f>
        <v>448.774</v>
      </c>
      <c r="SWY1239" s="200" t="s">
        <v>28</v>
      </c>
      <c r="SWZ1239" s="255" t="s">
        <v>25</v>
      </c>
      <c r="SXA1239" s="201">
        <v>7</v>
      </c>
      <c r="SXB1239" s="201">
        <v>2</v>
      </c>
      <c r="SXC1239" s="202" t="s">
        <v>236</v>
      </c>
      <c r="SXD1239" s="203">
        <v>0</v>
      </c>
      <c r="SXE1239" s="203">
        <v>210</v>
      </c>
      <c r="SXF1239" s="75">
        <f t="shared" si="546"/>
        <v>448.774</v>
      </c>
      <c r="SXG1239" s="200" t="s">
        <v>28</v>
      </c>
      <c r="SXH1239" s="255" t="s">
        <v>25</v>
      </c>
      <c r="SXI1239" s="201">
        <v>7</v>
      </c>
      <c r="SXJ1239" s="201">
        <v>2</v>
      </c>
      <c r="SXK1239" s="202" t="s">
        <v>236</v>
      </c>
      <c r="SXL1239" s="203">
        <v>0</v>
      </c>
      <c r="SXM1239" s="203">
        <v>210</v>
      </c>
      <c r="SXN1239" s="75">
        <f t="shared" si="546"/>
        <v>448.774</v>
      </c>
      <c r="SXO1239" s="200" t="s">
        <v>28</v>
      </c>
      <c r="SXP1239" s="255" t="s">
        <v>25</v>
      </c>
      <c r="SXQ1239" s="201">
        <v>7</v>
      </c>
      <c r="SXR1239" s="201">
        <v>2</v>
      </c>
      <c r="SXS1239" s="202" t="s">
        <v>236</v>
      </c>
      <c r="SXT1239" s="203">
        <v>0</v>
      </c>
      <c r="SXU1239" s="203">
        <v>210</v>
      </c>
      <c r="SXV1239" s="75">
        <f t="shared" si="546"/>
        <v>448.774</v>
      </c>
      <c r="SXW1239" s="200" t="s">
        <v>28</v>
      </c>
      <c r="SXX1239" s="255" t="s">
        <v>25</v>
      </c>
      <c r="SXY1239" s="201">
        <v>7</v>
      </c>
      <c r="SXZ1239" s="201">
        <v>2</v>
      </c>
      <c r="SYA1239" s="202" t="s">
        <v>236</v>
      </c>
      <c r="SYB1239" s="203">
        <v>0</v>
      </c>
      <c r="SYC1239" s="203">
        <v>210</v>
      </c>
      <c r="SYD1239" s="75">
        <f t="shared" si="546"/>
        <v>448.774</v>
      </c>
      <c r="SYE1239" s="200" t="s">
        <v>28</v>
      </c>
      <c r="SYF1239" s="255" t="s">
        <v>25</v>
      </c>
      <c r="SYG1239" s="201">
        <v>7</v>
      </c>
      <c r="SYH1239" s="201">
        <v>2</v>
      </c>
      <c r="SYI1239" s="202" t="s">
        <v>236</v>
      </c>
      <c r="SYJ1239" s="203">
        <v>0</v>
      </c>
      <c r="SYK1239" s="203">
        <v>210</v>
      </c>
      <c r="SYL1239" s="75">
        <f t="shared" si="546"/>
        <v>448.774</v>
      </c>
      <c r="SYM1239" s="200" t="s">
        <v>28</v>
      </c>
      <c r="SYN1239" s="255" t="s">
        <v>25</v>
      </c>
      <c r="SYO1239" s="201">
        <v>7</v>
      </c>
      <c r="SYP1239" s="201">
        <v>2</v>
      </c>
      <c r="SYQ1239" s="202" t="s">
        <v>236</v>
      </c>
      <c r="SYR1239" s="203">
        <v>0</v>
      </c>
      <c r="SYS1239" s="203">
        <v>210</v>
      </c>
      <c r="SYT1239" s="75">
        <f t="shared" si="546"/>
        <v>448.774</v>
      </c>
      <c r="SYU1239" s="200" t="s">
        <v>28</v>
      </c>
      <c r="SYV1239" s="255" t="s">
        <v>25</v>
      </c>
      <c r="SYW1239" s="201">
        <v>7</v>
      </c>
      <c r="SYX1239" s="201">
        <v>2</v>
      </c>
      <c r="SYY1239" s="202" t="s">
        <v>236</v>
      </c>
      <c r="SYZ1239" s="203">
        <v>0</v>
      </c>
      <c r="SZA1239" s="203">
        <v>210</v>
      </c>
      <c r="SZB1239" s="75">
        <f t="shared" si="546"/>
        <v>448.774</v>
      </c>
      <c r="SZC1239" s="200" t="s">
        <v>28</v>
      </c>
      <c r="SZD1239" s="255" t="s">
        <v>25</v>
      </c>
      <c r="SZE1239" s="201">
        <v>7</v>
      </c>
      <c r="SZF1239" s="201">
        <v>2</v>
      </c>
      <c r="SZG1239" s="202" t="s">
        <v>236</v>
      </c>
      <c r="SZH1239" s="203">
        <v>0</v>
      </c>
      <c r="SZI1239" s="203">
        <v>210</v>
      </c>
      <c r="SZJ1239" s="75">
        <f t="shared" ref="SZJ1239:TBN1239" si="547">SZJ1240+SZJ1241</f>
        <v>448.774</v>
      </c>
      <c r="SZK1239" s="200" t="s">
        <v>28</v>
      </c>
      <c r="SZL1239" s="255" t="s">
        <v>25</v>
      </c>
      <c r="SZM1239" s="201">
        <v>7</v>
      </c>
      <c r="SZN1239" s="201">
        <v>2</v>
      </c>
      <c r="SZO1239" s="202" t="s">
        <v>236</v>
      </c>
      <c r="SZP1239" s="203">
        <v>0</v>
      </c>
      <c r="SZQ1239" s="203">
        <v>210</v>
      </c>
      <c r="SZR1239" s="75">
        <f t="shared" si="547"/>
        <v>448.774</v>
      </c>
      <c r="SZS1239" s="200" t="s">
        <v>28</v>
      </c>
      <c r="SZT1239" s="255" t="s">
        <v>25</v>
      </c>
      <c r="SZU1239" s="201">
        <v>7</v>
      </c>
      <c r="SZV1239" s="201">
        <v>2</v>
      </c>
      <c r="SZW1239" s="202" t="s">
        <v>236</v>
      </c>
      <c r="SZX1239" s="203">
        <v>0</v>
      </c>
      <c r="SZY1239" s="203">
        <v>210</v>
      </c>
      <c r="SZZ1239" s="75">
        <f t="shared" si="547"/>
        <v>448.774</v>
      </c>
      <c r="TAA1239" s="200" t="s">
        <v>28</v>
      </c>
      <c r="TAB1239" s="255" t="s">
        <v>25</v>
      </c>
      <c r="TAC1239" s="201">
        <v>7</v>
      </c>
      <c r="TAD1239" s="201">
        <v>2</v>
      </c>
      <c r="TAE1239" s="202" t="s">
        <v>236</v>
      </c>
      <c r="TAF1239" s="203">
        <v>0</v>
      </c>
      <c r="TAG1239" s="203">
        <v>210</v>
      </c>
      <c r="TAH1239" s="75">
        <f t="shared" si="547"/>
        <v>448.774</v>
      </c>
      <c r="TAI1239" s="200" t="s">
        <v>28</v>
      </c>
      <c r="TAJ1239" s="255" t="s">
        <v>25</v>
      </c>
      <c r="TAK1239" s="201">
        <v>7</v>
      </c>
      <c r="TAL1239" s="201">
        <v>2</v>
      </c>
      <c r="TAM1239" s="202" t="s">
        <v>236</v>
      </c>
      <c r="TAN1239" s="203">
        <v>0</v>
      </c>
      <c r="TAO1239" s="203">
        <v>210</v>
      </c>
      <c r="TAP1239" s="75">
        <f t="shared" si="547"/>
        <v>448.774</v>
      </c>
      <c r="TAQ1239" s="200" t="s">
        <v>28</v>
      </c>
      <c r="TAR1239" s="255" t="s">
        <v>25</v>
      </c>
      <c r="TAS1239" s="201">
        <v>7</v>
      </c>
      <c r="TAT1239" s="201">
        <v>2</v>
      </c>
      <c r="TAU1239" s="202" t="s">
        <v>236</v>
      </c>
      <c r="TAV1239" s="203">
        <v>0</v>
      </c>
      <c r="TAW1239" s="203">
        <v>210</v>
      </c>
      <c r="TAX1239" s="75">
        <f t="shared" si="547"/>
        <v>448.774</v>
      </c>
      <c r="TAY1239" s="200" t="s">
        <v>28</v>
      </c>
      <c r="TAZ1239" s="255" t="s">
        <v>25</v>
      </c>
      <c r="TBA1239" s="201">
        <v>7</v>
      </c>
      <c r="TBB1239" s="201">
        <v>2</v>
      </c>
      <c r="TBC1239" s="202" t="s">
        <v>236</v>
      </c>
      <c r="TBD1239" s="203">
        <v>0</v>
      </c>
      <c r="TBE1239" s="203">
        <v>210</v>
      </c>
      <c r="TBF1239" s="75">
        <f t="shared" si="547"/>
        <v>448.774</v>
      </c>
      <c r="TBG1239" s="200" t="s">
        <v>28</v>
      </c>
      <c r="TBH1239" s="255" t="s">
        <v>25</v>
      </c>
      <c r="TBI1239" s="201">
        <v>7</v>
      </c>
      <c r="TBJ1239" s="201">
        <v>2</v>
      </c>
      <c r="TBK1239" s="202" t="s">
        <v>236</v>
      </c>
      <c r="TBL1239" s="203">
        <v>0</v>
      </c>
      <c r="TBM1239" s="203">
        <v>210</v>
      </c>
      <c r="TBN1239" s="75">
        <f t="shared" si="547"/>
        <v>448.774</v>
      </c>
      <c r="TBO1239" s="200" t="s">
        <v>28</v>
      </c>
      <c r="TBP1239" s="255" t="s">
        <v>25</v>
      </c>
      <c r="TBQ1239" s="201">
        <v>7</v>
      </c>
      <c r="TBR1239" s="201">
        <v>2</v>
      </c>
      <c r="TBS1239" s="202" t="s">
        <v>236</v>
      </c>
      <c r="TBT1239" s="203">
        <v>0</v>
      </c>
      <c r="TBU1239" s="203">
        <v>210</v>
      </c>
      <c r="TBV1239" s="75">
        <f t="shared" ref="TBV1239:TDZ1239" si="548">TBV1240+TBV1241</f>
        <v>448.774</v>
      </c>
      <c r="TBW1239" s="200" t="s">
        <v>28</v>
      </c>
      <c r="TBX1239" s="255" t="s">
        <v>25</v>
      </c>
      <c r="TBY1239" s="201">
        <v>7</v>
      </c>
      <c r="TBZ1239" s="201">
        <v>2</v>
      </c>
      <c r="TCA1239" s="202" t="s">
        <v>236</v>
      </c>
      <c r="TCB1239" s="203">
        <v>0</v>
      </c>
      <c r="TCC1239" s="203">
        <v>210</v>
      </c>
      <c r="TCD1239" s="75">
        <f t="shared" si="548"/>
        <v>448.774</v>
      </c>
      <c r="TCE1239" s="200" t="s">
        <v>28</v>
      </c>
      <c r="TCF1239" s="255" t="s">
        <v>25</v>
      </c>
      <c r="TCG1239" s="201">
        <v>7</v>
      </c>
      <c r="TCH1239" s="201">
        <v>2</v>
      </c>
      <c r="TCI1239" s="202" t="s">
        <v>236</v>
      </c>
      <c r="TCJ1239" s="203">
        <v>0</v>
      </c>
      <c r="TCK1239" s="203">
        <v>210</v>
      </c>
      <c r="TCL1239" s="75">
        <f t="shared" si="548"/>
        <v>448.774</v>
      </c>
      <c r="TCM1239" s="200" t="s">
        <v>28</v>
      </c>
      <c r="TCN1239" s="255" t="s">
        <v>25</v>
      </c>
      <c r="TCO1239" s="201">
        <v>7</v>
      </c>
      <c r="TCP1239" s="201">
        <v>2</v>
      </c>
      <c r="TCQ1239" s="202" t="s">
        <v>236</v>
      </c>
      <c r="TCR1239" s="203">
        <v>0</v>
      </c>
      <c r="TCS1239" s="203">
        <v>210</v>
      </c>
      <c r="TCT1239" s="75">
        <f t="shared" si="548"/>
        <v>448.774</v>
      </c>
      <c r="TCU1239" s="200" t="s">
        <v>28</v>
      </c>
      <c r="TCV1239" s="255" t="s">
        <v>25</v>
      </c>
      <c r="TCW1239" s="201">
        <v>7</v>
      </c>
      <c r="TCX1239" s="201">
        <v>2</v>
      </c>
      <c r="TCY1239" s="202" t="s">
        <v>236</v>
      </c>
      <c r="TCZ1239" s="203">
        <v>0</v>
      </c>
      <c r="TDA1239" s="203">
        <v>210</v>
      </c>
      <c r="TDB1239" s="75">
        <f t="shared" si="548"/>
        <v>448.774</v>
      </c>
      <c r="TDC1239" s="200" t="s">
        <v>28</v>
      </c>
      <c r="TDD1239" s="255" t="s">
        <v>25</v>
      </c>
      <c r="TDE1239" s="201">
        <v>7</v>
      </c>
      <c r="TDF1239" s="201">
        <v>2</v>
      </c>
      <c r="TDG1239" s="202" t="s">
        <v>236</v>
      </c>
      <c r="TDH1239" s="203">
        <v>0</v>
      </c>
      <c r="TDI1239" s="203">
        <v>210</v>
      </c>
      <c r="TDJ1239" s="75">
        <f t="shared" si="548"/>
        <v>448.774</v>
      </c>
      <c r="TDK1239" s="200" t="s">
        <v>28</v>
      </c>
      <c r="TDL1239" s="255" t="s">
        <v>25</v>
      </c>
      <c r="TDM1239" s="201">
        <v>7</v>
      </c>
      <c r="TDN1239" s="201">
        <v>2</v>
      </c>
      <c r="TDO1239" s="202" t="s">
        <v>236</v>
      </c>
      <c r="TDP1239" s="203">
        <v>0</v>
      </c>
      <c r="TDQ1239" s="203">
        <v>210</v>
      </c>
      <c r="TDR1239" s="75">
        <f t="shared" si="548"/>
        <v>448.774</v>
      </c>
      <c r="TDS1239" s="200" t="s">
        <v>28</v>
      </c>
      <c r="TDT1239" s="255" t="s">
        <v>25</v>
      </c>
      <c r="TDU1239" s="201">
        <v>7</v>
      </c>
      <c r="TDV1239" s="201">
        <v>2</v>
      </c>
      <c r="TDW1239" s="202" t="s">
        <v>236</v>
      </c>
      <c r="TDX1239" s="203">
        <v>0</v>
      </c>
      <c r="TDY1239" s="203">
        <v>210</v>
      </c>
      <c r="TDZ1239" s="75">
        <f t="shared" si="548"/>
        <v>448.774</v>
      </c>
      <c r="TEA1239" s="200" t="s">
        <v>28</v>
      </c>
      <c r="TEB1239" s="255" t="s">
        <v>25</v>
      </c>
      <c r="TEC1239" s="201">
        <v>7</v>
      </c>
      <c r="TED1239" s="201">
        <v>2</v>
      </c>
      <c r="TEE1239" s="202" t="s">
        <v>236</v>
      </c>
      <c r="TEF1239" s="203">
        <v>0</v>
      </c>
      <c r="TEG1239" s="203">
        <v>210</v>
      </c>
      <c r="TEH1239" s="75">
        <f t="shared" ref="TEH1239:TGL1239" si="549">TEH1240+TEH1241</f>
        <v>448.774</v>
      </c>
      <c r="TEI1239" s="200" t="s">
        <v>28</v>
      </c>
      <c r="TEJ1239" s="255" t="s">
        <v>25</v>
      </c>
      <c r="TEK1239" s="201">
        <v>7</v>
      </c>
      <c r="TEL1239" s="201">
        <v>2</v>
      </c>
      <c r="TEM1239" s="202" t="s">
        <v>236</v>
      </c>
      <c r="TEN1239" s="203">
        <v>0</v>
      </c>
      <c r="TEO1239" s="203">
        <v>210</v>
      </c>
      <c r="TEP1239" s="75">
        <f t="shared" si="549"/>
        <v>448.774</v>
      </c>
      <c r="TEQ1239" s="200" t="s">
        <v>28</v>
      </c>
      <c r="TER1239" s="255" t="s">
        <v>25</v>
      </c>
      <c r="TES1239" s="201">
        <v>7</v>
      </c>
      <c r="TET1239" s="201">
        <v>2</v>
      </c>
      <c r="TEU1239" s="202" t="s">
        <v>236</v>
      </c>
      <c r="TEV1239" s="203">
        <v>0</v>
      </c>
      <c r="TEW1239" s="203">
        <v>210</v>
      </c>
      <c r="TEX1239" s="75">
        <f t="shared" si="549"/>
        <v>448.774</v>
      </c>
      <c r="TEY1239" s="200" t="s">
        <v>28</v>
      </c>
      <c r="TEZ1239" s="255" t="s">
        <v>25</v>
      </c>
      <c r="TFA1239" s="201">
        <v>7</v>
      </c>
      <c r="TFB1239" s="201">
        <v>2</v>
      </c>
      <c r="TFC1239" s="202" t="s">
        <v>236</v>
      </c>
      <c r="TFD1239" s="203">
        <v>0</v>
      </c>
      <c r="TFE1239" s="203">
        <v>210</v>
      </c>
      <c r="TFF1239" s="75">
        <f t="shared" si="549"/>
        <v>448.774</v>
      </c>
      <c r="TFG1239" s="200" t="s">
        <v>28</v>
      </c>
      <c r="TFH1239" s="255" t="s">
        <v>25</v>
      </c>
      <c r="TFI1239" s="201">
        <v>7</v>
      </c>
      <c r="TFJ1239" s="201">
        <v>2</v>
      </c>
      <c r="TFK1239" s="202" t="s">
        <v>236</v>
      </c>
      <c r="TFL1239" s="203">
        <v>0</v>
      </c>
      <c r="TFM1239" s="203">
        <v>210</v>
      </c>
      <c r="TFN1239" s="75">
        <f t="shared" si="549"/>
        <v>448.774</v>
      </c>
      <c r="TFO1239" s="200" t="s">
        <v>28</v>
      </c>
      <c r="TFP1239" s="255" t="s">
        <v>25</v>
      </c>
      <c r="TFQ1239" s="201">
        <v>7</v>
      </c>
      <c r="TFR1239" s="201">
        <v>2</v>
      </c>
      <c r="TFS1239" s="202" t="s">
        <v>236</v>
      </c>
      <c r="TFT1239" s="203">
        <v>0</v>
      </c>
      <c r="TFU1239" s="203">
        <v>210</v>
      </c>
      <c r="TFV1239" s="75">
        <f t="shared" si="549"/>
        <v>448.774</v>
      </c>
      <c r="TFW1239" s="200" t="s">
        <v>28</v>
      </c>
      <c r="TFX1239" s="255" t="s">
        <v>25</v>
      </c>
      <c r="TFY1239" s="201">
        <v>7</v>
      </c>
      <c r="TFZ1239" s="201">
        <v>2</v>
      </c>
      <c r="TGA1239" s="202" t="s">
        <v>236</v>
      </c>
      <c r="TGB1239" s="203">
        <v>0</v>
      </c>
      <c r="TGC1239" s="203">
        <v>210</v>
      </c>
      <c r="TGD1239" s="75">
        <f t="shared" si="549"/>
        <v>448.774</v>
      </c>
      <c r="TGE1239" s="200" t="s">
        <v>28</v>
      </c>
      <c r="TGF1239" s="255" t="s">
        <v>25</v>
      </c>
      <c r="TGG1239" s="201">
        <v>7</v>
      </c>
      <c r="TGH1239" s="201">
        <v>2</v>
      </c>
      <c r="TGI1239" s="202" t="s">
        <v>236</v>
      </c>
      <c r="TGJ1239" s="203">
        <v>0</v>
      </c>
      <c r="TGK1239" s="203">
        <v>210</v>
      </c>
      <c r="TGL1239" s="75">
        <f t="shared" si="549"/>
        <v>448.774</v>
      </c>
      <c r="TGM1239" s="200" t="s">
        <v>28</v>
      </c>
      <c r="TGN1239" s="255" t="s">
        <v>25</v>
      </c>
      <c r="TGO1239" s="201">
        <v>7</v>
      </c>
      <c r="TGP1239" s="201">
        <v>2</v>
      </c>
      <c r="TGQ1239" s="202" t="s">
        <v>236</v>
      </c>
      <c r="TGR1239" s="203">
        <v>0</v>
      </c>
      <c r="TGS1239" s="203">
        <v>210</v>
      </c>
      <c r="TGT1239" s="75">
        <f t="shared" ref="TGT1239:TIX1239" si="550">TGT1240+TGT1241</f>
        <v>448.774</v>
      </c>
      <c r="TGU1239" s="200" t="s">
        <v>28</v>
      </c>
      <c r="TGV1239" s="255" t="s">
        <v>25</v>
      </c>
      <c r="TGW1239" s="201">
        <v>7</v>
      </c>
      <c r="TGX1239" s="201">
        <v>2</v>
      </c>
      <c r="TGY1239" s="202" t="s">
        <v>236</v>
      </c>
      <c r="TGZ1239" s="203">
        <v>0</v>
      </c>
      <c r="THA1239" s="203">
        <v>210</v>
      </c>
      <c r="THB1239" s="75">
        <f t="shared" si="550"/>
        <v>448.774</v>
      </c>
      <c r="THC1239" s="200" t="s">
        <v>28</v>
      </c>
      <c r="THD1239" s="255" t="s">
        <v>25</v>
      </c>
      <c r="THE1239" s="201">
        <v>7</v>
      </c>
      <c r="THF1239" s="201">
        <v>2</v>
      </c>
      <c r="THG1239" s="202" t="s">
        <v>236</v>
      </c>
      <c r="THH1239" s="203">
        <v>0</v>
      </c>
      <c r="THI1239" s="203">
        <v>210</v>
      </c>
      <c r="THJ1239" s="75">
        <f t="shared" si="550"/>
        <v>448.774</v>
      </c>
      <c r="THK1239" s="200" t="s">
        <v>28</v>
      </c>
      <c r="THL1239" s="255" t="s">
        <v>25</v>
      </c>
      <c r="THM1239" s="201">
        <v>7</v>
      </c>
      <c r="THN1239" s="201">
        <v>2</v>
      </c>
      <c r="THO1239" s="202" t="s">
        <v>236</v>
      </c>
      <c r="THP1239" s="203">
        <v>0</v>
      </c>
      <c r="THQ1239" s="203">
        <v>210</v>
      </c>
      <c r="THR1239" s="75">
        <f t="shared" si="550"/>
        <v>448.774</v>
      </c>
      <c r="THS1239" s="200" t="s">
        <v>28</v>
      </c>
      <c r="THT1239" s="255" t="s">
        <v>25</v>
      </c>
      <c r="THU1239" s="201">
        <v>7</v>
      </c>
      <c r="THV1239" s="201">
        <v>2</v>
      </c>
      <c r="THW1239" s="202" t="s">
        <v>236</v>
      </c>
      <c r="THX1239" s="203">
        <v>0</v>
      </c>
      <c r="THY1239" s="203">
        <v>210</v>
      </c>
      <c r="THZ1239" s="75">
        <f t="shared" si="550"/>
        <v>448.774</v>
      </c>
      <c r="TIA1239" s="200" t="s">
        <v>28</v>
      </c>
      <c r="TIB1239" s="255" t="s">
        <v>25</v>
      </c>
      <c r="TIC1239" s="201">
        <v>7</v>
      </c>
      <c r="TID1239" s="201">
        <v>2</v>
      </c>
      <c r="TIE1239" s="202" t="s">
        <v>236</v>
      </c>
      <c r="TIF1239" s="203">
        <v>0</v>
      </c>
      <c r="TIG1239" s="203">
        <v>210</v>
      </c>
      <c r="TIH1239" s="75">
        <f t="shared" si="550"/>
        <v>448.774</v>
      </c>
      <c r="TII1239" s="200" t="s">
        <v>28</v>
      </c>
      <c r="TIJ1239" s="255" t="s">
        <v>25</v>
      </c>
      <c r="TIK1239" s="201">
        <v>7</v>
      </c>
      <c r="TIL1239" s="201">
        <v>2</v>
      </c>
      <c r="TIM1239" s="202" t="s">
        <v>236</v>
      </c>
      <c r="TIN1239" s="203">
        <v>0</v>
      </c>
      <c r="TIO1239" s="203">
        <v>210</v>
      </c>
      <c r="TIP1239" s="75">
        <f t="shared" si="550"/>
        <v>448.774</v>
      </c>
      <c r="TIQ1239" s="200" t="s">
        <v>28</v>
      </c>
      <c r="TIR1239" s="255" t="s">
        <v>25</v>
      </c>
      <c r="TIS1239" s="201">
        <v>7</v>
      </c>
      <c r="TIT1239" s="201">
        <v>2</v>
      </c>
      <c r="TIU1239" s="202" t="s">
        <v>236</v>
      </c>
      <c r="TIV1239" s="203">
        <v>0</v>
      </c>
      <c r="TIW1239" s="203">
        <v>210</v>
      </c>
      <c r="TIX1239" s="75">
        <f t="shared" si="550"/>
        <v>448.774</v>
      </c>
      <c r="TIY1239" s="200" t="s">
        <v>28</v>
      </c>
      <c r="TIZ1239" s="255" t="s">
        <v>25</v>
      </c>
      <c r="TJA1239" s="201">
        <v>7</v>
      </c>
      <c r="TJB1239" s="201">
        <v>2</v>
      </c>
      <c r="TJC1239" s="202" t="s">
        <v>236</v>
      </c>
      <c r="TJD1239" s="203">
        <v>0</v>
      </c>
      <c r="TJE1239" s="203">
        <v>210</v>
      </c>
      <c r="TJF1239" s="75">
        <f t="shared" ref="TJF1239:TLJ1239" si="551">TJF1240+TJF1241</f>
        <v>448.774</v>
      </c>
      <c r="TJG1239" s="200" t="s">
        <v>28</v>
      </c>
      <c r="TJH1239" s="255" t="s">
        <v>25</v>
      </c>
      <c r="TJI1239" s="201">
        <v>7</v>
      </c>
      <c r="TJJ1239" s="201">
        <v>2</v>
      </c>
      <c r="TJK1239" s="202" t="s">
        <v>236</v>
      </c>
      <c r="TJL1239" s="203">
        <v>0</v>
      </c>
      <c r="TJM1239" s="203">
        <v>210</v>
      </c>
      <c r="TJN1239" s="75">
        <f t="shared" si="551"/>
        <v>448.774</v>
      </c>
      <c r="TJO1239" s="200" t="s">
        <v>28</v>
      </c>
      <c r="TJP1239" s="255" t="s">
        <v>25</v>
      </c>
      <c r="TJQ1239" s="201">
        <v>7</v>
      </c>
      <c r="TJR1239" s="201">
        <v>2</v>
      </c>
      <c r="TJS1239" s="202" t="s">
        <v>236</v>
      </c>
      <c r="TJT1239" s="203">
        <v>0</v>
      </c>
      <c r="TJU1239" s="203">
        <v>210</v>
      </c>
      <c r="TJV1239" s="75">
        <f t="shared" si="551"/>
        <v>448.774</v>
      </c>
      <c r="TJW1239" s="200" t="s">
        <v>28</v>
      </c>
      <c r="TJX1239" s="255" t="s">
        <v>25</v>
      </c>
      <c r="TJY1239" s="201">
        <v>7</v>
      </c>
      <c r="TJZ1239" s="201">
        <v>2</v>
      </c>
      <c r="TKA1239" s="202" t="s">
        <v>236</v>
      </c>
      <c r="TKB1239" s="203">
        <v>0</v>
      </c>
      <c r="TKC1239" s="203">
        <v>210</v>
      </c>
      <c r="TKD1239" s="75">
        <f t="shared" si="551"/>
        <v>448.774</v>
      </c>
      <c r="TKE1239" s="200" t="s">
        <v>28</v>
      </c>
      <c r="TKF1239" s="255" t="s">
        <v>25</v>
      </c>
      <c r="TKG1239" s="201">
        <v>7</v>
      </c>
      <c r="TKH1239" s="201">
        <v>2</v>
      </c>
      <c r="TKI1239" s="202" t="s">
        <v>236</v>
      </c>
      <c r="TKJ1239" s="203">
        <v>0</v>
      </c>
      <c r="TKK1239" s="203">
        <v>210</v>
      </c>
      <c r="TKL1239" s="75">
        <f t="shared" si="551"/>
        <v>448.774</v>
      </c>
      <c r="TKM1239" s="200" t="s">
        <v>28</v>
      </c>
      <c r="TKN1239" s="255" t="s">
        <v>25</v>
      </c>
      <c r="TKO1239" s="201">
        <v>7</v>
      </c>
      <c r="TKP1239" s="201">
        <v>2</v>
      </c>
      <c r="TKQ1239" s="202" t="s">
        <v>236</v>
      </c>
      <c r="TKR1239" s="203">
        <v>0</v>
      </c>
      <c r="TKS1239" s="203">
        <v>210</v>
      </c>
      <c r="TKT1239" s="75">
        <f t="shared" si="551"/>
        <v>448.774</v>
      </c>
      <c r="TKU1239" s="200" t="s">
        <v>28</v>
      </c>
      <c r="TKV1239" s="255" t="s">
        <v>25</v>
      </c>
      <c r="TKW1239" s="201">
        <v>7</v>
      </c>
      <c r="TKX1239" s="201">
        <v>2</v>
      </c>
      <c r="TKY1239" s="202" t="s">
        <v>236</v>
      </c>
      <c r="TKZ1239" s="203">
        <v>0</v>
      </c>
      <c r="TLA1239" s="203">
        <v>210</v>
      </c>
      <c r="TLB1239" s="75">
        <f t="shared" si="551"/>
        <v>448.774</v>
      </c>
      <c r="TLC1239" s="200" t="s">
        <v>28</v>
      </c>
      <c r="TLD1239" s="255" t="s">
        <v>25</v>
      </c>
      <c r="TLE1239" s="201">
        <v>7</v>
      </c>
      <c r="TLF1239" s="201">
        <v>2</v>
      </c>
      <c r="TLG1239" s="202" t="s">
        <v>236</v>
      </c>
      <c r="TLH1239" s="203">
        <v>0</v>
      </c>
      <c r="TLI1239" s="203">
        <v>210</v>
      </c>
      <c r="TLJ1239" s="75">
        <f t="shared" si="551"/>
        <v>448.774</v>
      </c>
      <c r="TLK1239" s="200" t="s">
        <v>28</v>
      </c>
      <c r="TLL1239" s="255" t="s">
        <v>25</v>
      </c>
      <c r="TLM1239" s="201">
        <v>7</v>
      </c>
      <c r="TLN1239" s="201">
        <v>2</v>
      </c>
      <c r="TLO1239" s="202" t="s">
        <v>236</v>
      </c>
      <c r="TLP1239" s="203">
        <v>0</v>
      </c>
      <c r="TLQ1239" s="203">
        <v>210</v>
      </c>
      <c r="TLR1239" s="75">
        <f t="shared" ref="TLR1239:TNV1239" si="552">TLR1240+TLR1241</f>
        <v>448.774</v>
      </c>
      <c r="TLS1239" s="200" t="s">
        <v>28</v>
      </c>
      <c r="TLT1239" s="255" t="s">
        <v>25</v>
      </c>
      <c r="TLU1239" s="201">
        <v>7</v>
      </c>
      <c r="TLV1239" s="201">
        <v>2</v>
      </c>
      <c r="TLW1239" s="202" t="s">
        <v>236</v>
      </c>
      <c r="TLX1239" s="203">
        <v>0</v>
      </c>
      <c r="TLY1239" s="203">
        <v>210</v>
      </c>
      <c r="TLZ1239" s="75">
        <f t="shared" si="552"/>
        <v>448.774</v>
      </c>
      <c r="TMA1239" s="200" t="s">
        <v>28</v>
      </c>
      <c r="TMB1239" s="255" t="s">
        <v>25</v>
      </c>
      <c r="TMC1239" s="201">
        <v>7</v>
      </c>
      <c r="TMD1239" s="201">
        <v>2</v>
      </c>
      <c r="TME1239" s="202" t="s">
        <v>236</v>
      </c>
      <c r="TMF1239" s="203">
        <v>0</v>
      </c>
      <c r="TMG1239" s="203">
        <v>210</v>
      </c>
      <c r="TMH1239" s="75">
        <f t="shared" si="552"/>
        <v>448.774</v>
      </c>
      <c r="TMI1239" s="200" t="s">
        <v>28</v>
      </c>
      <c r="TMJ1239" s="255" t="s">
        <v>25</v>
      </c>
      <c r="TMK1239" s="201">
        <v>7</v>
      </c>
      <c r="TML1239" s="201">
        <v>2</v>
      </c>
      <c r="TMM1239" s="202" t="s">
        <v>236</v>
      </c>
      <c r="TMN1239" s="203">
        <v>0</v>
      </c>
      <c r="TMO1239" s="203">
        <v>210</v>
      </c>
      <c r="TMP1239" s="75">
        <f t="shared" si="552"/>
        <v>448.774</v>
      </c>
      <c r="TMQ1239" s="200" t="s">
        <v>28</v>
      </c>
      <c r="TMR1239" s="255" t="s">
        <v>25</v>
      </c>
      <c r="TMS1239" s="201">
        <v>7</v>
      </c>
      <c r="TMT1239" s="201">
        <v>2</v>
      </c>
      <c r="TMU1239" s="202" t="s">
        <v>236</v>
      </c>
      <c r="TMV1239" s="203">
        <v>0</v>
      </c>
      <c r="TMW1239" s="203">
        <v>210</v>
      </c>
      <c r="TMX1239" s="75">
        <f t="shared" si="552"/>
        <v>448.774</v>
      </c>
      <c r="TMY1239" s="200" t="s">
        <v>28</v>
      </c>
      <c r="TMZ1239" s="255" t="s">
        <v>25</v>
      </c>
      <c r="TNA1239" s="201">
        <v>7</v>
      </c>
      <c r="TNB1239" s="201">
        <v>2</v>
      </c>
      <c r="TNC1239" s="202" t="s">
        <v>236</v>
      </c>
      <c r="TND1239" s="203">
        <v>0</v>
      </c>
      <c r="TNE1239" s="203">
        <v>210</v>
      </c>
      <c r="TNF1239" s="75">
        <f t="shared" si="552"/>
        <v>448.774</v>
      </c>
      <c r="TNG1239" s="200" t="s">
        <v>28</v>
      </c>
      <c r="TNH1239" s="255" t="s">
        <v>25</v>
      </c>
      <c r="TNI1239" s="201">
        <v>7</v>
      </c>
      <c r="TNJ1239" s="201">
        <v>2</v>
      </c>
      <c r="TNK1239" s="202" t="s">
        <v>236</v>
      </c>
      <c r="TNL1239" s="203">
        <v>0</v>
      </c>
      <c r="TNM1239" s="203">
        <v>210</v>
      </c>
      <c r="TNN1239" s="75">
        <f t="shared" si="552"/>
        <v>448.774</v>
      </c>
      <c r="TNO1239" s="200" t="s">
        <v>28</v>
      </c>
      <c r="TNP1239" s="255" t="s">
        <v>25</v>
      </c>
      <c r="TNQ1239" s="201">
        <v>7</v>
      </c>
      <c r="TNR1239" s="201">
        <v>2</v>
      </c>
      <c r="TNS1239" s="202" t="s">
        <v>236</v>
      </c>
      <c r="TNT1239" s="203">
        <v>0</v>
      </c>
      <c r="TNU1239" s="203">
        <v>210</v>
      </c>
      <c r="TNV1239" s="75">
        <f t="shared" si="552"/>
        <v>448.774</v>
      </c>
      <c r="TNW1239" s="200" t="s">
        <v>28</v>
      </c>
      <c r="TNX1239" s="255" t="s">
        <v>25</v>
      </c>
      <c r="TNY1239" s="201">
        <v>7</v>
      </c>
      <c r="TNZ1239" s="201">
        <v>2</v>
      </c>
      <c r="TOA1239" s="202" t="s">
        <v>236</v>
      </c>
      <c r="TOB1239" s="203">
        <v>0</v>
      </c>
      <c r="TOC1239" s="203">
        <v>210</v>
      </c>
      <c r="TOD1239" s="75">
        <f t="shared" ref="TOD1239:TQH1239" si="553">TOD1240+TOD1241</f>
        <v>448.774</v>
      </c>
      <c r="TOE1239" s="200" t="s">
        <v>28</v>
      </c>
      <c r="TOF1239" s="255" t="s">
        <v>25</v>
      </c>
      <c r="TOG1239" s="201">
        <v>7</v>
      </c>
      <c r="TOH1239" s="201">
        <v>2</v>
      </c>
      <c r="TOI1239" s="202" t="s">
        <v>236</v>
      </c>
      <c r="TOJ1239" s="203">
        <v>0</v>
      </c>
      <c r="TOK1239" s="203">
        <v>210</v>
      </c>
      <c r="TOL1239" s="75">
        <f t="shared" si="553"/>
        <v>448.774</v>
      </c>
      <c r="TOM1239" s="200" t="s">
        <v>28</v>
      </c>
      <c r="TON1239" s="255" t="s">
        <v>25</v>
      </c>
      <c r="TOO1239" s="201">
        <v>7</v>
      </c>
      <c r="TOP1239" s="201">
        <v>2</v>
      </c>
      <c r="TOQ1239" s="202" t="s">
        <v>236</v>
      </c>
      <c r="TOR1239" s="203">
        <v>0</v>
      </c>
      <c r="TOS1239" s="203">
        <v>210</v>
      </c>
      <c r="TOT1239" s="75">
        <f t="shared" si="553"/>
        <v>448.774</v>
      </c>
      <c r="TOU1239" s="200" t="s">
        <v>28</v>
      </c>
      <c r="TOV1239" s="255" t="s">
        <v>25</v>
      </c>
      <c r="TOW1239" s="201">
        <v>7</v>
      </c>
      <c r="TOX1239" s="201">
        <v>2</v>
      </c>
      <c r="TOY1239" s="202" t="s">
        <v>236</v>
      </c>
      <c r="TOZ1239" s="203">
        <v>0</v>
      </c>
      <c r="TPA1239" s="203">
        <v>210</v>
      </c>
      <c r="TPB1239" s="75">
        <f t="shared" si="553"/>
        <v>448.774</v>
      </c>
      <c r="TPC1239" s="200" t="s">
        <v>28</v>
      </c>
      <c r="TPD1239" s="255" t="s">
        <v>25</v>
      </c>
      <c r="TPE1239" s="201">
        <v>7</v>
      </c>
      <c r="TPF1239" s="201">
        <v>2</v>
      </c>
      <c r="TPG1239" s="202" t="s">
        <v>236</v>
      </c>
      <c r="TPH1239" s="203">
        <v>0</v>
      </c>
      <c r="TPI1239" s="203">
        <v>210</v>
      </c>
      <c r="TPJ1239" s="75">
        <f t="shared" si="553"/>
        <v>448.774</v>
      </c>
      <c r="TPK1239" s="200" t="s">
        <v>28</v>
      </c>
      <c r="TPL1239" s="255" t="s">
        <v>25</v>
      </c>
      <c r="TPM1239" s="201">
        <v>7</v>
      </c>
      <c r="TPN1239" s="201">
        <v>2</v>
      </c>
      <c r="TPO1239" s="202" t="s">
        <v>236</v>
      </c>
      <c r="TPP1239" s="203">
        <v>0</v>
      </c>
      <c r="TPQ1239" s="203">
        <v>210</v>
      </c>
      <c r="TPR1239" s="75">
        <f t="shared" si="553"/>
        <v>448.774</v>
      </c>
      <c r="TPS1239" s="200" t="s">
        <v>28</v>
      </c>
      <c r="TPT1239" s="255" t="s">
        <v>25</v>
      </c>
      <c r="TPU1239" s="201">
        <v>7</v>
      </c>
      <c r="TPV1239" s="201">
        <v>2</v>
      </c>
      <c r="TPW1239" s="202" t="s">
        <v>236</v>
      </c>
      <c r="TPX1239" s="203">
        <v>0</v>
      </c>
      <c r="TPY1239" s="203">
        <v>210</v>
      </c>
      <c r="TPZ1239" s="75">
        <f t="shared" si="553"/>
        <v>448.774</v>
      </c>
      <c r="TQA1239" s="200" t="s">
        <v>28</v>
      </c>
      <c r="TQB1239" s="255" t="s">
        <v>25</v>
      </c>
      <c r="TQC1239" s="201">
        <v>7</v>
      </c>
      <c r="TQD1239" s="201">
        <v>2</v>
      </c>
      <c r="TQE1239" s="202" t="s">
        <v>236</v>
      </c>
      <c r="TQF1239" s="203">
        <v>0</v>
      </c>
      <c r="TQG1239" s="203">
        <v>210</v>
      </c>
      <c r="TQH1239" s="75">
        <f t="shared" si="553"/>
        <v>448.774</v>
      </c>
      <c r="TQI1239" s="200" t="s">
        <v>28</v>
      </c>
      <c r="TQJ1239" s="255" t="s">
        <v>25</v>
      </c>
      <c r="TQK1239" s="201">
        <v>7</v>
      </c>
      <c r="TQL1239" s="201">
        <v>2</v>
      </c>
      <c r="TQM1239" s="202" t="s">
        <v>236</v>
      </c>
      <c r="TQN1239" s="203">
        <v>0</v>
      </c>
      <c r="TQO1239" s="203">
        <v>210</v>
      </c>
      <c r="TQP1239" s="75">
        <f t="shared" ref="TQP1239:TST1239" si="554">TQP1240+TQP1241</f>
        <v>448.774</v>
      </c>
      <c r="TQQ1239" s="200" t="s">
        <v>28</v>
      </c>
      <c r="TQR1239" s="255" t="s">
        <v>25</v>
      </c>
      <c r="TQS1239" s="201">
        <v>7</v>
      </c>
      <c r="TQT1239" s="201">
        <v>2</v>
      </c>
      <c r="TQU1239" s="202" t="s">
        <v>236</v>
      </c>
      <c r="TQV1239" s="203">
        <v>0</v>
      </c>
      <c r="TQW1239" s="203">
        <v>210</v>
      </c>
      <c r="TQX1239" s="75">
        <f t="shared" si="554"/>
        <v>448.774</v>
      </c>
      <c r="TQY1239" s="200" t="s">
        <v>28</v>
      </c>
      <c r="TQZ1239" s="255" t="s">
        <v>25</v>
      </c>
      <c r="TRA1239" s="201">
        <v>7</v>
      </c>
      <c r="TRB1239" s="201">
        <v>2</v>
      </c>
      <c r="TRC1239" s="202" t="s">
        <v>236</v>
      </c>
      <c r="TRD1239" s="203">
        <v>0</v>
      </c>
      <c r="TRE1239" s="203">
        <v>210</v>
      </c>
      <c r="TRF1239" s="75">
        <f t="shared" si="554"/>
        <v>448.774</v>
      </c>
      <c r="TRG1239" s="200" t="s">
        <v>28</v>
      </c>
      <c r="TRH1239" s="255" t="s">
        <v>25</v>
      </c>
      <c r="TRI1239" s="201">
        <v>7</v>
      </c>
      <c r="TRJ1239" s="201">
        <v>2</v>
      </c>
      <c r="TRK1239" s="202" t="s">
        <v>236</v>
      </c>
      <c r="TRL1239" s="203">
        <v>0</v>
      </c>
      <c r="TRM1239" s="203">
        <v>210</v>
      </c>
      <c r="TRN1239" s="75">
        <f t="shared" si="554"/>
        <v>448.774</v>
      </c>
      <c r="TRO1239" s="200" t="s">
        <v>28</v>
      </c>
      <c r="TRP1239" s="255" t="s">
        <v>25</v>
      </c>
      <c r="TRQ1239" s="201">
        <v>7</v>
      </c>
      <c r="TRR1239" s="201">
        <v>2</v>
      </c>
      <c r="TRS1239" s="202" t="s">
        <v>236</v>
      </c>
      <c r="TRT1239" s="203">
        <v>0</v>
      </c>
      <c r="TRU1239" s="203">
        <v>210</v>
      </c>
      <c r="TRV1239" s="75">
        <f t="shared" si="554"/>
        <v>448.774</v>
      </c>
      <c r="TRW1239" s="200" t="s">
        <v>28</v>
      </c>
      <c r="TRX1239" s="255" t="s">
        <v>25</v>
      </c>
      <c r="TRY1239" s="201">
        <v>7</v>
      </c>
      <c r="TRZ1239" s="201">
        <v>2</v>
      </c>
      <c r="TSA1239" s="202" t="s">
        <v>236</v>
      </c>
      <c r="TSB1239" s="203">
        <v>0</v>
      </c>
      <c r="TSC1239" s="203">
        <v>210</v>
      </c>
      <c r="TSD1239" s="75">
        <f t="shared" si="554"/>
        <v>448.774</v>
      </c>
      <c r="TSE1239" s="200" t="s">
        <v>28</v>
      </c>
      <c r="TSF1239" s="255" t="s">
        <v>25</v>
      </c>
      <c r="TSG1239" s="201">
        <v>7</v>
      </c>
      <c r="TSH1239" s="201">
        <v>2</v>
      </c>
      <c r="TSI1239" s="202" t="s">
        <v>236</v>
      </c>
      <c r="TSJ1239" s="203">
        <v>0</v>
      </c>
      <c r="TSK1239" s="203">
        <v>210</v>
      </c>
      <c r="TSL1239" s="75">
        <f t="shared" si="554"/>
        <v>448.774</v>
      </c>
      <c r="TSM1239" s="200" t="s">
        <v>28</v>
      </c>
      <c r="TSN1239" s="255" t="s">
        <v>25</v>
      </c>
      <c r="TSO1239" s="201">
        <v>7</v>
      </c>
      <c r="TSP1239" s="201">
        <v>2</v>
      </c>
      <c r="TSQ1239" s="202" t="s">
        <v>236</v>
      </c>
      <c r="TSR1239" s="203">
        <v>0</v>
      </c>
      <c r="TSS1239" s="203">
        <v>210</v>
      </c>
      <c r="TST1239" s="75">
        <f t="shared" si="554"/>
        <v>448.774</v>
      </c>
      <c r="TSU1239" s="200" t="s">
        <v>28</v>
      </c>
      <c r="TSV1239" s="255" t="s">
        <v>25</v>
      </c>
      <c r="TSW1239" s="201">
        <v>7</v>
      </c>
      <c r="TSX1239" s="201">
        <v>2</v>
      </c>
      <c r="TSY1239" s="202" t="s">
        <v>236</v>
      </c>
      <c r="TSZ1239" s="203">
        <v>0</v>
      </c>
      <c r="TTA1239" s="203">
        <v>210</v>
      </c>
      <c r="TTB1239" s="75">
        <f t="shared" ref="TTB1239:TVF1239" si="555">TTB1240+TTB1241</f>
        <v>448.774</v>
      </c>
      <c r="TTC1239" s="200" t="s">
        <v>28</v>
      </c>
      <c r="TTD1239" s="255" t="s">
        <v>25</v>
      </c>
      <c r="TTE1239" s="201">
        <v>7</v>
      </c>
      <c r="TTF1239" s="201">
        <v>2</v>
      </c>
      <c r="TTG1239" s="202" t="s">
        <v>236</v>
      </c>
      <c r="TTH1239" s="203">
        <v>0</v>
      </c>
      <c r="TTI1239" s="203">
        <v>210</v>
      </c>
      <c r="TTJ1239" s="75">
        <f t="shared" si="555"/>
        <v>448.774</v>
      </c>
      <c r="TTK1239" s="200" t="s">
        <v>28</v>
      </c>
      <c r="TTL1239" s="255" t="s">
        <v>25</v>
      </c>
      <c r="TTM1239" s="201">
        <v>7</v>
      </c>
      <c r="TTN1239" s="201">
        <v>2</v>
      </c>
      <c r="TTO1239" s="202" t="s">
        <v>236</v>
      </c>
      <c r="TTP1239" s="203">
        <v>0</v>
      </c>
      <c r="TTQ1239" s="203">
        <v>210</v>
      </c>
      <c r="TTR1239" s="75">
        <f t="shared" si="555"/>
        <v>448.774</v>
      </c>
      <c r="TTS1239" s="200" t="s">
        <v>28</v>
      </c>
      <c r="TTT1239" s="255" t="s">
        <v>25</v>
      </c>
      <c r="TTU1239" s="201">
        <v>7</v>
      </c>
      <c r="TTV1239" s="201">
        <v>2</v>
      </c>
      <c r="TTW1239" s="202" t="s">
        <v>236</v>
      </c>
      <c r="TTX1239" s="203">
        <v>0</v>
      </c>
      <c r="TTY1239" s="203">
        <v>210</v>
      </c>
      <c r="TTZ1239" s="75">
        <f t="shared" si="555"/>
        <v>448.774</v>
      </c>
      <c r="TUA1239" s="200" t="s">
        <v>28</v>
      </c>
      <c r="TUB1239" s="255" t="s">
        <v>25</v>
      </c>
      <c r="TUC1239" s="201">
        <v>7</v>
      </c>
      <c r="TUD1239" s="201">
        <v>2</v>
      </c>
      <c r="TUE1239" s="202" t="s">
        <v>236</v>
      </c>
      <c r="TUF1239" s="203">
        <v>0</v>
      </c>
      <c r="TUG1239" s="203">
        <v>210</v>
      </c>
      <c r="TUH1239" s="75">
        <f t="shared" si="555"/>
        <v>448.774</v>
      </c>
      <c r="TUI1239" s="200" t="s">
        <v>28</v>
      </c>
      <c r="TUJ1239" s="255" t="s">
        <v>25</v>
      </c>
      <c r="TUK1239" s="201">
        <v>7</v>
      </c>
      <c r="TUL1239" s="201">
        <v>2</v>
      </c>
      <c r="TUM1239" s="202" t="s">
        <v>236</v>
      </c>
      <c r="TUN1239" s="203">
        <v>0</v>
      </c>
      <c r="TUO1239" s="203">
        <v>210</v>
      </c>
      <c r="TUP1239" s="75">
        <f t="shared" si="555"/>
        <v>448.774</v>
      </c>
      <c r="TUQ1239" s="200" t="s">
        <v>28</v>
      </c>
      <c r="TUR1239" s="255" t="s">
        <v>25</v>
      </c>
      <c r="TUS1239" s="201">
        <v>7</v>
      </c>
      <c r="TUT1239" s="201">
        <v>2</v>
      </c>
      <c r="TUU1239" s="202" t="s">
        <v>236</v>
      </c>
      <c r="TUV1239" s="203">
        <v>0</v>
      </c>
      <c r="TUW1239" s="203">
        <v>210</v>
      </c>
      <c r="TUX1239" s="75">
        <f t="shared" si="555"/>
        <v>448.774</v>
      </c>
      <c r="TUY1239" s="200" t="s">
        <v>28</v>
      </c>
      <c r="TUZ1239" s="255" t="s">
        <v>25</v>
      </c>
      <c r="TVA1239" s="201">
        <v>7</v>
      </c>
      <c r="TVB1239" s="201">
        <v>2</v>
      </c>
      <c r="TVC1239" s="202" t="s">
        <v>236</v>
      </c>
      <c r="TVD1239" s="203">
        <v>0</v>
      </c>
      <c r="TVE1239" s="203">
        <v>210</v>
      </c>
      <c r="TVF1239" s="75">
        <f t="shared" si="555"/>
        <v>448.774</v>
      </c>
      <c r="TVG1239" s="200" t="s">
        <v>28</v>
      </c>
      <c r="TVH1239" s="255" t="s">
        <v>25</v>
      </c>
      <c r="TVI1239" s="201">
        <v>7</v>
      </c>
      <c r="TVJ1239" s="201">
        <v>2</v>
      </c>
      <c r="TVK1239" s="202" t="s">
        <v>236</v>
      </c>
      <c r="TVL1239" s="203">
        <v>0</v>
      </c>
      <c r="TVM1239" s="203">
        <v>210</v>
      </c>
      <c r="TVN1239" s="75">
        <f t="shared" ref="TVN1239:TXR1239" si="556">TVN1240+TVN1241</f>
        <v>448.774</v>
      </c>
      <c r="TVO1239" s="200" t="s">
        <v>28</v>
      </c>
      <c r="TVP1239" s="255" t="s">
        <v>25</v>
      </c>
      <c r="TVQ1239" s="201">
        <v>7</v>
      </c>
      <c r="TVR1239" s="201">
        <v>2</v>
      </c>
      <c r="TVS1239" s="202" t="s">
        <v>236</v>
      </c>
      <c r="TVT1239" s="203">
        <v>0</v>
      </c>
      <c r="TVU1239" s="203">
        <v>210</v>
      </c>
      <c r="TVV1239" s="75">
        <f t="shared" si="556"/>
        <v>448.774</v>
      </c>
      <c r="TVW1239" s="200" t="s">
        <v>28</v>
      </c>
      <c r="TVX1239" s="255" t="s">
        <v>25</v>
      </c>
      <c r="TVY1239" s="201">
        <v>7</v>
      </c>
      <c r="TVZ1239" s="201">
        <v>2</v>
      </c>
      <c r="TWA1239" s="202" t="s">
        <v>236</v>
      </c>
      <c r="TWB1239" s="203">
        <v>0</v>
      </c>
      <c r="TWC1239" s="203">
        <v>210</v>
      </c>
      <c r="TWD1239" s="75">
        <f t="shared" si="556"/>
        <v>448.774</v>
      </c>
      <c r="TWE1239" s="200" t="s">
        <v>28</v>
      </c>
      <c r="TWF1239" s="255" t="s">
        <v>25</v>
      </c>
      <c r="TWG1239" s="201">
        <v>7</v>
      </c>
      <c r="TWH1239" s="201">
        <v>2</v>
      </c>
      <c r="TWI1239" s="202" t="s">
        <v>236</v>
      </c>
      <c r="TWJ1239" s="203">
        <v>0</v>
      </c>
      <c r="TWK1239" s="203">
        <v>210</v>
      </c>
      <c r="TWL1239" s="75">
        <f t="shared" si="556"/>
        <v>448.774</v>
      </c>
      <c r="TWM1239" s="200" t="s">
        <v>28</v>
      </c>
      <c r="TWN1239" s="255" t="s">
        <v>25</v>
      </c>
      <c r="TWO1239" s="201">
        <v>7</v>
      </c>
      <c r="TWP1239" s="201">
        <v>2</v>
      </c>
      <c r="TWQ1239" s="202" t="s">
        <v>236</v>
      </c>
      <c r="TWR1239" s="203">
        <v>0</v>
      </c>
      <c r="TWS1239" s="203">
        <v>210</v>
      </c>
      <c r="TWT1239" s="75">
        <f t="shared" si="556"/>
        <v>448.774</v>
      </c>
      <c r="TWU1239" s="200" t="s">
        <v>28</v>
      </c>
      <c r="TWV1239" s="255" t="s">
        <v>25</v>
      </c>
      <c r="TWW1239" s="201">
        <v>7</v>
      </c>
      <c r="TWX1239" s="201">
        <v>2</v>
      </c>
      <c r="TWY1239" s="202" t="s">
        <v>236</v>
      </c>
      <c r="TWZ1239" s="203">
        <v>0</v>
      </c>
      <c r="TXA1239" s="203">
        <v>210</v>
      </c>
      <c r="TXB1239" s="75">
        <f t="shared" si="556"/>
        <v>448.774</v>
      </c>
      <c r="TXC1239" s="200" t="s">
        <v>28</v>
      </c>
      <c r="TXD1239" s="255" t="s">
        <v>25</v>
      </c>
      <c r="TXE1239" s="201">
        <v>7</v>
      </c>
      <c r="TXF1239" s="201">
        <v>2</v>
      </c>
      <c r="TXG1239" s="202" t="s">
        <v>236</v>
      </c>
      <c r="TXH1239" s="203">
        <v>0</v>
      </c>
      <c r="TXI1239" s="203">
        <v>210</v>
      </c>
      <c r="TXJ1239" s="75">
        <f t="shared" si="556"/>
        <v>448.774</v>
      </c>
      <c r="TXK1239" s="200" t="s">
        <v>28</v>
      </c>
      <c r="TXL1239" s="255" t="s">
        <v>25</v>
      </c>
      <c r="TXM1239" s="201">
        <v>7</v>
      </c>
      <c r="TXN1239" s="201">
        <v>2</v>
      </c>
      <c r="TXO1239" s="202" t="s">
        <v>236</v>
      </c>
      <c r="TXP1239" s="203">
        <v>0</v>
      </c>
      <c r="TXQ1239" s="203">
        <v>210</v>
      </c>
      <c r="TXR1239" s="75">
        <f t="shared" si="556"/>
        <v>448.774</v>
      </c>
      <c r="TXS1239" s="200" t="s">
        <v>28</v>
      </c>
      <c r="TXT1239" s="255" t="s">
        <v>25</v>
      </c>
      <c r="TXU1239" s="201">
        <v>7</v>
      </c>
      <c r="TXV1239" s="201">
        <v>2</v>
      </c>
      <c r="TXW1239" s="202" t="s">
        <v>236</v>
      </c>
      <c r="TXX1239" s="203">
        <v>0</v>
      </c>
      <c r="TXY1239" s="203">
        <v>210</v>
      </c>
      <c r="TXZ1239" s="75">
        <f t="shared" ref="TXZ1239:UAD1239" si="557">TXZ1240+TXZ1241</f>
        <v>448.774</v>
      </c>
      <c r="TYA1239" s="200" t="s">
        <v>28</v>
      </c>
      <c r="TYB1239" s="255" t="s">
        <v>25</v>
      </c>
      <c r="TYC1239" s="201">
        <v>7</v>
      </c>
      <c r="TYD1239" s="201">
        <v>2</v>
      </c>
      <c r="TYE1239" s="202" t="s">
        <v>236</v>
      </c>
      <c r="TYF1239" s="203">
        <v>0</v>
      </c>
      <c r="TYG1239" s="203">
        <v>210</v>
      </c>
      <c r="TYH1239" s="75">
        <f t="shared" si="557"/>
        <v>448.774</v>
      </c>
      <c r="TYI1239" s="200" t="s">
        <v>28</v>
      </c>
      <c r="TYJ1239" s="255" t="s">
        <v>25</v>
      </c>
      <c r="TYK1239" s="201">
        <v>7</v>
      </c>
      <c r="TYL1239" s="201">
        <v>2</v>
      </c>
      <c r="TYM1239" s="202" t="s">
        <v>236</v>
      </c>
      <c r="TYN1239" s="203">
        <v>0</v>
      </c>
      <c r="TYO1239" s="203">
        <v>210</v>
      </c>
      <c r="TYP1239" s="75">
        <f t="shared" si="557"/>
        <v>448.774</v>
      </c>
      <c r="TYQ1239" s="200" t="s">
        <v>28</v>
      </c>
      <c r="TYR1239" s="255" t="s">
        <v>25</v>
      </c>
      <c r="TYS1239" s="201">
        <v>7</v>
      </c>
      <c r="TYT1239" s="201">
        <v>2</v>
      </c>
      <c r="TYU1239" s="202" t="s">
        <v>236</v>
      </c>
      <c r="TYV1239" s="203">
        <v>0</v>
      </c>
      <c r="TYW1239" s="203">
        <v>210</v>
      </c>
      <c r="TYX1239" s="75">
        <f t="shared" si="557"/>
        <v>448.774</v>
      </c>
      <c r="TYY1239" s="200" t="s">
        <v>28</v>
      </c>
      <c r="TYZ1239" s="255" t="s">
        <v>25</v>
      </c>
      <c r="TZA1239" s="201">
        <v>7</v>
      </c>
      <c r="TZB1239" s="201">
        <v>2</v>
      </c>
      <c r="TZC1239" s="202" t="s">
        <v>236</v>
      </c>
      <c r="TZD1239" s="203">
        <v>0</v>
      </c>
      <c r="TZE1239" s="203">
        <v>210</v>
      </c>
      <c r="TZF1239" s="75">
        <f t="shared" si="557"/>
        <v>448.774</v>
      </c>
      <c r="TZG1239" s="200" t="s">
        <v>28</v>
      </c>
      <c r="TZH1239" s="255" t="s">
        <v>25</v>
      </c>
      <c r="TZI1239" s="201">
        <v>7</v>
      </c>
      <c r="TZJ1239" s="201">
        <v>2</v>
      </c>
      <c r="TZK1239" s="202" t="s">
        <v>236</v>
      </c>
      <c r="TZL1239" s="203">
        <v>0</v>
      </c>
      <c r="TZM1239" s="203">
        <v>210</v>
      </c>
      <c r="TZN1239" s="75">
        <f t="shared" si="557"/>
        <v>448.774</v>
      </c>
      <c r="TZO1239" s="200" t="s">
        <v>28</v>
      </c>
      <c r="TZP1239" s="255" t="s">
        <v>25</v>
      </c>
      <c r="TZQ1239" s="201">
        <v>7</v>
      </c>
      <c r="TZR1239" s="201">
        <v>2</v>
      </c>
      <c r="TZS1239" s="202" t="s">
        <v>236</v>
      </c>
      <c r="TZT1239" s="203">
        <v>0</v>
      </c>
      <c r="TZU1239" s="203">
        <v>210</v>
      </c>
      <c r="TZV1239" s="75">
        <f t="shared" si="557"/>
        <v>448.774</v>
      </c>
      <c r="TZW1239" s="200" t="s">
        <v>28</v>
      </c>
      <c r="TZX1239" s="255" t="s">
        <v>25</v>
      </c>
      <c r="TZY1239" s="201">
        <v>7</v>
      </c>
      <c r="TZZ1239" s="201">
        <v>2</v>
      </c>
      <c r="UAA1239" s="202" t="s">
        <v>236</v>
      </c>
      <c r="UAB1239" s="203">
        <v>0</v>
      </c>
      <c r="UAC1239" s="203">
        <v>210</v>
      </c>
      <c r="UAD1239" s="75">
        <f t="shared" si="557"/>
        <v>448.774</v>
      </c>
      <c r="UAE1239" s="200" t="s">
        <v>28</v>
      </c>
      <c r="UAF1239" s="255" t="s">
        <v>25</v>
      </c>
      <c r="UAG1239" s="201">
        <v>7</v>
      </c>
      <c r="UAH1239" s="201">
        <v>2</v>
      </c>
      <c r="UAI1239" s="202" t="s">
        <v>236</v>
      </c>
      <c r="UAJ1239" s="203">
        <v>0</v>
      </c>
      <c r="UAK1239" s="203">
        <v>210</v>
      </c>
      <c r="UAL1239" s="75">
        <f t="shared" ref="UAL1239:UCP1239" si="558">UAL1240+UAL1241</f>
        <v>448.774</v>
      </c>
      <c r="UAM1239" s="200" t="s">
        <v>28</v>
      </c>
      <c r="UAN1239" s="255" t="s">
        <v>25</v>
      </c>
      <c r="UAO1239" s="201">
        <v>7</v>
      </c>
      <c r="UAP1239" s="201">
        <v>2</v>
      </c>
      <c r="UAQ1239" s="202" t="s">
        <v>236</v>
      </c>
      <c r="UAR1239" s="203">
        <v>0</v>
      </c>
      <c r="UAS1239" s="203">
        <v>210</v>
      </c>
      <c r="UAT1239" s="75">
        <f t="shared" si="558"/>
        <v>448.774</v>
      </c>
      <c r="UAU1239" s="200" t="s">
        <v>28</v>
      </c>
      <c r="UAV1239" s="255" t="s">
        <v>25</v>
      </c>
      <c r="UAW1239" s="201">
        <v>7</v>
      </c>
      <c r="UAX1239" s="201">
        <v>2</v>
      </c>
      <c r="UAY1239" s="202" t="s">
        <v>236</v>
      </c>
      <c r="UAZ1239" s="203">
        <v>0</v>
      </c>
      <c r="UBA1239" s="203">
        <v>210</v>
      </c>
      <c r="UBB1239" s="75">
        <f t="shared" si="558"/>
        <v>448.774</v>
      </c>
      <c r="UBC1239" s="200" t="s">
        <v>28</v>
      </c>
      <c r="UBD1239" s="255" t="s">
        <v>25</v>
      </c>
      <c r="UBE1239" s="201">
        <v>7</v>
      </c>
      <c r="UBF1239" s="201">
        <v>2</v>
      </c>
      <c r="UBG1239" s="202" t="s">
        <v>236</v>
      </c>
      <c r="UBH1239" s="203">
        <v>0</v>
      </c>
      <c r="UBI1239" s="203">
        <v>210</v>
      </c>
      <c r="UBJ1239" s="75">
        <f t="shared" si="558"/>
        <v>448.774</v>
      </c>
      <c r="UBK1239" s="200" t="s">
        <v>28</v>
      </c>
      <c r="UBL1239" s="255" t="s">
        <v>25</v>
      </c>
      <c r="UBM1239" s="201">
        <v>7</v>
      </c>
      <c r="UBN1239" s="201">
        <v>2</v>
      </c>
      <c r="UBO1239" s="202" t="s">
        <v>236</v>
      </c>
      <c r="UBP1239" s="203">
        <v>0</v>
      </c>
      <c r="UBQ1239" s="203">
        <v>210</v>
      </c>
      <c r="UBR1239" s="75">
        <f t="shared" si="558"/>
        <v>448.774</v>
      </c>
      <c r="UBS1239" s="200" t="s">
        <v>28</v>
      </c>
      <c r="UBT1239" s="255" t="s">
        <v>25</v>
      </c>
      <c r="UBU1239" s="201">
        <v>7</v>
      </c>
      <c r="UBV1239" s="201">
        <v>2</v>
      </c>
      <c r="UBW1239" s="202" t="s">
        <v>236</v>
      </c>
      <c r="UBX1239" s="203">
        <v>0</v>
      </c>
      <c r="UBY1239" s="203">
        <v>210</v>
      </c>
      <c r="UBZ1239" s="75">
        <f t="shared" si="558"/>
        <v>448.774</v>
      </c>
      <c r="UCA1239" s="200" t="s">
        <v>28</v>
      </c>
      <c r="UCB1239" s="255" t="s">
        <v>25</v>
      </c>
      <c r="UCC1239" s="201">
        <v>7</v>
      </c>
      <c r="UCD1239" s="201">
        <v>2</v>
      </c>
      <c r="UCE1239" s="202" t="s">
        <v>236</v>
      </c>
      <c r="UCF1239" s="203">
        <v>0</v>
      </c>
      <c r="UCG1239" s="203">
        <v>210</v>
      </c>
      <c r="UCH1239" s="75">
        <f t="shared" si="558"/>
        <v>448.774</v>
      </c>
      <c r="UCI1239" s="200" t="s">
        <v>28</v>
      </c>
      <c r="UCJ1239" s="255" t="s">
        <v>25</v>
      </c>
      <c r="UCK1239" s="201">
        <v>7</v>
      </c>
      <c r="UCL1239" s="201">
        <v>2</v>
      </c>
      <c r="UCM1239" s="202" t="s">
        <v>236</v>
      </c>
      <c r="UCN1239" s="203">
        <v>0</v>
      </c>
      <c r="UCO1239" s="203">
        <v>210</v>
      </c>
      <c r="UCP1239" s="75">
        <f t="shared" si="558"/>
        <v>448.774</v>
      </c>
      <c r="UCQ1239" s="200" t="s">
        <v>28</v>
      </c>
      <c r="UCR1239" s="255" t="s">
        <v>25</v>
      </c>
      <c r="UCS1239" s="201">
        <v>7</v>
      </c>
      <c r="UCT1239" s="201">
        <v>2</v>
      </c>
      <c r="UCU1239" s="202" t="s">
        <v>236</v>
      </c>
      <c r="UCV1239" s="203">
        <v>0</v>
      </c>
      <c r="UCW1239" s="203">
        <v>210</v>
      </c>
      <c r="UCX1239" s="75">
        <f t="shared" ref="UCX1239:UFB1239" si="559">UCX1240+UCX1241</f>
        <v>448.774</v>
      </c>
      <c r="UCY1239" s="200" t="s">
        <v>28</v>
      </c>
      <c r="UCZ1239" s="255" t="s">
        <v>25</v>
      </c>
      <c r="UDA1239" s="201">
        <v>7</v>
      </c>
      <c r="UDB1239" s="201">
        <v>2</v>
      </c>
      <c r="UDC1239" s="202" t="s">
        <v>236</v>
      </c>
      <c r="UDD1239" s="203">
        <v>0</v>
      </c>
      <c r="UDE1239" s="203">
        <v>210</v>
      </c>
      <c r="UDF1239" s="75">
        <f t="shared" si="559"/>
        <v>448.774</v>
      </c>
      <c r="UDG1239" s="200" t="s">
        <v>28</v>
      </c>
      <c r="UDH1239" s="255" t="s">
        <v>25</v>
      </c>
      <c r="UDI1239" s="201">
        <v>7</v>
      </c>
      <c r="UDJ1239" s="201">
        <v>2</v>
      </c>
      <c r="UDK1239" s="202" t="s">
        <v>236</v>
      </c>
      <c r="UDL1239" s="203">
        <v>0</v>
      </c>
      <c r="UDM1239" s="203">
        <v>210</v>
      </c>
      <c r="UDN1239" s="75">
        <f t="shared" si="559"/>
        <v>448.774</v>
      </c>
      <c r="UDO1239" s="200" t="s">
        <v>28</v>
      </c>
      <c r="UDP1239" s="255" t="s">
        <v>25</v>
      </c>
      <c r="UDQ1239" s="201">
        <v>7</v>
      </c>
      <c r="UDR1239" s="201">
        <v>2</v>
      </c>
      <c r="UDS1239" s="202" t="s">
        <v>236</v>
      </c>
      <c r="UDT1239" s="203">
        <v>0</v>
      </c>
      <c r="UDU1239" s="203">
        <v>210</v>
      </c>
      <c r="UDV1239" s="75">
        <f t="shared" si="559"/>
        <v>448.774</v>
      </c>
      <c r="UDW1239" s="200" t="s">
        <v>28</v>
      </c>
      <c r="UDX1239" s="255" t="s">
        <v>25</v>
      </c>
      <c r="UDY1239" s="201">
        <v>7</v>
      </c>
      <c r="UDZ1239" s="201">
        <v>2</v>
      </c>
      <c r="UEA1239" s="202" t="s">
        <v>236</v>
      </c>
      <c r="UEB1239" s="203">
        <v>0</v>
      </c>
      <c r="UEC1239" s="203">
        <v>210</v>
      </c>
      <c r="UED1239" s="75">
        <f t="shared" si="559"/>
        <v>448.774</v>
      </c>
      <c r="UEE1239" s="200" t="s">
        <v>28</v>
      </c>
      <c r="UEF1239" s="255" t="s">
        <v>25</v>
      </c>
      <c r="UEG1239" s="201">
        <v>7</v>
      </c>
      <c r="UEH1239" s="201">
        <v>2</v>
      </c>
      <c r="UEI1239" s="202" t="s">
        <v>236</v>
      </c>
      <c r="UEJ1239" s="203">
        <v>0</v>
      </c>
      <c r="UEK1239" s="203">
        <v>210</v>
      </c>
      <c r="UEL1239" s="75">
        <f t="shared" si="559"/>
        <v>448.774</v>
      </c>
      <c r="UEM1239" s="200" t="s">
        <v>28</v>
      </c>
      <c r="UEN1239" s="255" t="s">
        <v>25</v>
      </c>
      <c r="UEO1239" s="201">
        <v>7</v>
      </c>
      <c r="UEP1239" s="201">
        <v>2</v>
      </c>
      <c r="UEQ1239" s="202" t="s">
        <v>236</v>
      </c>
      <c r="UER1239" s="203">
        <v>0</v>
      </c>
      <c r="UES1239" s="203">
        <v>210</v>
      </c>
      <c r="UET1239" s="75">
        <f t="shared" si="559"/>
        <v>448.774</v>
      </c>
      <c r="UEU1239" s="200" t="s">
        <v>28</v>
      </c>
      <c r="UEV1239" s="255" t="s">
        <v>25</v>
      </c>
      <c r="UEW1239" s="201">
        <v>7</v>
      </c>
      <c r="UEX1239" s="201">
        <v>2</v>
      </c>
      <c r="UEY1239" s="202" t="s">
        <v>236</v>
      </c>
      <c r="UEZ1239" s="203">
        <v>0</v>
      </c>
      <c r="UFA1239" s="203">
        <v>210</v>
      </c>
      <c r="UFB1239" s="75">
        <f t="shared" si="559"/>
        <v>448.774</v>
      </c>
      <c r="UFC1239" s="200" t="s">
        <v>28</v>
      </c>
      <c r="UFD1239" s="255" t="s">
        <v>25</v>
      </c>
      <c r="UFE1239" s="201">
        <v>7</v>
      </c>
      <c r="UFF1239" s="201">
        <v>2</v>
      </c>
      <c r="UFG1239" s="202" t="s">
        <v>236</v>
      </c>
      <c r="UFH1239" s="203">
        <v>0</v>
      </c>
      <c r="UFI1239" s="203">
        <v>210</v>
      </c>
      <c r="UFJ1239" s="75">
        <f t="shared" ref="UFJ1239:UHN1239" si="560">UFJ1240+UFJ1241</f>
        <v>448.774</v>
      </c>
      <c r="UFK1239" s="200" t="s">
        <v>28</v>
      </c>
      <c r="UFL1239" s="255" t="s">
        <v>25</v>
      </c>
      <c r="UFM1239" s="201">
        <v>7</v>
      </c>
      <c r="UFN1239" s="201">
        <v>2</v>
      </c>
      <c r="UFO1239" s="202" t="s">
        <v>236</v>
      </c>
      <c r="UFP1239" s="203">
        <v>0</v>
      </c>
      <c r="UFQ1239" s="203">
        <v>210</v>
      </c>
      <c r="UFR1239" s="75">
        <f t="shared" si="560"/>
        <v>448.774</v>
      </c>
      <c r="UFS1239" s="200" t="s">
        <v>28</v>
      </c>
      <c r="UFT1239" s="255" t="s">
        <v>25</v>
      </c>
      <c r="UFU1239" s="201">
        <v>7</v>
      </c>
      <c r="UFV1239" s="201">
        <v>2</v>
      </c>
      <c r="UFW1239" s="202" t="s">
        <v>236</v>
      </c>
      <c r="UFX1239" s="203">
        <v>0</v>
      </c>
      <c r="UFY1239" s="203">
        <v>210</v>
      </c>
      <c r="UFZ1239" s="75">
        <f t="shared" si="560"/>
        <v>448.774</v>
      </c>
      <c r="UGA1239" s="200" t="s">
        <v>28</v>
      </c>
      <c r="UGB1239" s="255" t="s">
        <v>25</v>
      </c>
      <c r="UGC1239" s="201">
        <v>7</v>
      </c>
      <c r="UGD1239" s="201">
        <v>2</v>
      </c>
      <c r="UGE1239" s="202" t="s">
        <v>236</v>
      </c>
      <c r="UGF1239" s="203">
        <v>0</v>
      </c>
      <c r="UGG1239" s="203">
        <v>210</v>
      </c>
      <c r="UGH1239" s="75">
        <f t="shared" si="560"/>
        <v>448.774</v>
      </c>
      <c r="UGI1239" s="200" t="s">
        <v>28</v>
      </c>
      <c r="UGJ1239" s="255" t="s">
        <v>25</v>
      </c>
      <c r="UGK1239" s="201">
        <v>7</v>
      </c>
      <c r="UGL1239" s="201">
        <v>2</v>
      </c>
      <c r="UGM1239" s="202" t="s">
        <v>236</v>
      </c>
      <c r="UGN1239" s="203">
        <v>0</v>
      </c>
      <c r="UGO1239" s="203">
        <v>210</v>
      </c>
      <c r="UGP1239" s="75">
        <f t="shared" si="560"/>
        <v>448.774</v>
      </c>
      <c r="UGQ1239" s="200" t="s">
        <v>28</v>
      </c>
      <c r="UGR1239" s="255" t="s">
        <v>25</v>
      </c>
      <c r="UGS1239" s="201">
        <v>7</v>
      </c>
      <c r="UGT1239" s="201">
        <v>2</v>
      </c>
      <c r="UGU1239" s="202" t="s">
        <v>236</v>
      </c>
      <c r="UGV1239" s="203">
        <v>0</v>
      </c>
      <c r="UGW1239" s="203">
        <v>210</v>
      </c>
      <c r="UGX1239" s="75">
        <f t="shared" si="560"/>
        <v>448.774</v>
      </c>
      <c r="UGY1239" s="200" t="s">
        <v>28</v>
      </c>
      <c r="UGZ1239" s="255" t="s">
        <v>25</v>
      </c>
      <c r="UHA1239" s="201">
        <v>7</v>
      </c>
      <c r="UHB1239" s="201">
        <v>2</v>
      </c>
      <c r="UHC1239" s="202" t="s">
        <v>236</v>
      </c>
      <c r="UHD1239" s="203">
        <v>0</v>
      </c>
      <c r="UHE1239" s="203">
        <v>210</v>
      </c>
      <c r="UHF1239" s="75">
        <f t="shared" si="560"/>
        <v>448.774</v>
      </c>
      <c r="UHG1239" s="200" t="s">
        <v>28</v>
      </c>
      <c r="UHH1239" s="255" t="s">
        <v>25</v>
      </c>
      <c r="UHI1239" s="201">
        <v>7</v>
      </c>
      <c r="UHJ1239" s="201">
        <v>2</v>
      </c>
      <c r="UHK1239" s="202" t="s">
        <v>236</v>
      </c>
      <c r="UHL1239" s="203">
        <v>0</v>
      </c>
      <c r="UHM1239" s="203">
        <v>210</v>
      </c>
      <c r="UHN1239" s="75">
        <f t="shared" si="560"/>
        <v>448.774</v>
      </c>
      <c r="UHO1239" s="200" t="s">
        <v>28</v>
      </c>
      <c r="UHP1239" s="255" t="s">
        <v>25</v>
      </c>
      <c r="UHQ1239" s="201">
        <v>7</v>
      </c>
      <c r="UHR1239" s="201">
        <v>2</v>
      </c>
      <c r="UHS1239" s="202" t="s">
        <v>236</v>
      </c>
      <c r="UHT1239" s="203">
        <v>0</v>
      </c>
      <c r="UHU1239" s="203">
        <v>210</v>
      </c>
      <c r="UHV1239" s="75">
        <f t="shared" ref="UHV1239:UJZ1239" si="561">UHV1240+UHV1241</f>
        <v>448.774</v>
      </c>
      <c r="UHW1239" s="200" t="s">
        <v>28</v>
      </c>
      <c r="UHX1239" s="255" t="s">
        <v>25</v>
      </c>
      <c r="UHY1239" s="201">
        <v>7</v>
      </c>
      <c r="UHZ1239" s="201">
        <v>2</v>
      </c>
      <c r="UIA1239" s="202" t="s">
        <v>236</v>
      </c>
      <c r="UIB1239" s="203">
        <v>0</v>
      </c>
      <c r="UIC1239" s="203">
        <v>210</v>
      </c>
      <c r="UID1239" s="75">
        <f t="shared" si="561"/>
        <v>448.774</v>
      </c>
      <c r="UIE1239" s="200" t="s">
        <v>28</v>
      </c>
      <c r="UIF1239" s="255" t="s">
        <v>25</v>
      </c>
      <c r="UIG1239" s="201">
        <v>7</v>
      </c>
      <c r="UIH1239" s="201">
        <v>2</v>
      </c>
      <c r="UII1239" s="202" t="s">
        <v>236</v>
      </c>
      <c r="UIJ1239" s="203">
        <v>0</v>
      </c>
      <c r="UIK1239" s="203">
        <v>210</v>
      </c>
      <c r="UIL1239" s="75">
        <f t="shared" si="561"/>
        <v>448.774</v>
      </c>
      <c r="UIM1239" s="200" t="s">
        <v>28</v>
      </c>
      <c r="UIN1239" s="255" t="s">
        <v>25</v>
      </c>
      <c r="UIO1239" s="201">
        <v>7</v>
      </c>
      <c r="UIP1239" s="201">
        <v>2</v>
      </c>
      <c r="UIQ1239" s="202" t="s">
        <v>236</v>
      </c>
      <c r="UIR1239" s="203">
        <v>0</v>
      </c>
      <c r="UIS1239" s="203">
        <v>210</v>
      </c>
      <c r="UIT1239" s="75">
        <f t="shared" si="561"/>
        <v>448.774</v>
      </c>
      <c r="UIU1239" s="200" t="s">
        <v>28</v>
      </c>
      <c r="UIV1239" s="255" t="s">
        <v>25</v>
      </c>
      <c r="UIW1239" s="201">
        <v>7</v>
      </c>
      <c r="UIX1239" s="201">
        <v>2</v>
      </c>
      <c r="UIY1239" s="202" t="s">
        <v>236</v>
      </c>
      <c r="UIZ1239" s="203">
        <v>0</v>
      </c>
      <c r="UJA1239" s="203">
        <v>210</v>
      </c>
      <c r="UJB1239" s="75">
        <f t="shared" si="561"/>
        <v>448.774</v>
      </c>
      <c r="UJC1239" s="200" t="s">
        <v>28</v>
      </c>
      <c r="UJD1239" s="255" t="s">
        <v>25</v>
      </c>
      <c r="UJE1239" s="201">
        <v>7</v>
      </c>
      <c r="UJF1239" s="201">
        <v>2</v>
      </c>
      <c r="UJG1239" s="202" t="s">
        <v>236</v>
      </c>
      <c r="UJH1239" s="203">
        <v>0</v>
      </c>
      <c r="UJI1239" s="203">
        <v>210</v>
      </c>
      <c r="UJJ1239" s="75">
        <f t="shared" si="561"/>
        <v>448.774</v>
      </c>
      <c r="UJK1239" s="200" t="s">
        <v>28</v>
      </c>
      <c r="UJL1239" s="255" t="s">
        <v>25</v>
      </c>
      <c r="UJM1239" s="201">
        <v>7</v>
      </c>
      <c r="UJN1239" s="201">
        <v>2</v>
      </c>
      <c r="UJO1239" s="202" t="s">
        <v>236</v>
      </c>
      <c r="UJP1239" s="203">
        <v>0</v>
      </c>
      <c r="UJQ1239" s="203">
        <v>210</v>
      </c>
      <c r="UJR1239" s="75">
        <f t="shared" si="561"/>
        <v>448.774</v>
      </c>
      <c r="UJS1239" s="200" t="s">
        <v>28</v>
      </c>
      <c r="UJT1239" s="255" t="s">
        <v>25</v>
      </c>
      <c r="UJU1239" s="201">
        <v>7</v>
      </c>
      <c r="UJV1239" s="201">
        <v>2</v>
      </c>
      <c r="UJW1239" s="202" t="s">
        <v>236</v>
      </c>
      <c r="UJX1239" s="203">
        <v>0</v>
      </c>
      <c r="UJY1239" s="203">
        <v>210</v>
      </c>
      <c r="UJZ1239" s="75">
        <f t="shared" si="561"/>
        <v>448.774</v>
      </c>
      <c r="UKA1239" s="200" t="s">
        <v>28</v>
      </c>
      <c r="UKB1239" s="255" t="s">
        <v>25</v>
      </c>
      <c r="UKC1239" s="201">
        <v>7</v>
      </c>
      <c r="UKD1239" s="201">
        <v>2</v>
      </c>
      <c r="UKE1239" s="202" t="s">
        <v>236</v>
      </c>
      <c r="UKF1239" s="203">
        <v>0</v>
      </c>
      <c r="UKG1239" s="203">
        <v>210</v>
      </c>
      <c r="UKH1239" s="75">
        <f t="shared" ref="UKH1239:UML1239" si="562">UKH1240+UKH1241</f>
        <v>448.774</v>
      </c>
      <c r="UKI1239" s="200" t="s">
        <v>28</v>
      </c>
      <c r="UKJ1239" s="255" t="s">
        <v>25</v>
      </c>
      <c r="UKK1239" s="201">
        <v>7</v>
      </c>
      <c r="UKL1239" s="201">
        <v>2</v>
      </c>
      <c r="UKM1239" s="202" t="s">
        <v>236</v>
      </c>
      <c r="UKN1239" s="203">
        <v>0</v>
      </c>
      <c r="UKO1239" s="203">
        <v>210</v>
      </c>
      <c r="UKP1239" s="75">
        <f t="shared" si="562"/>
        <v>448.774</v>
      </c>
      <c r="UKQ1239" s="200" t="s">
        <v>28</v>
      </c>
      <c r="UKR1239" s="255" t="s">
        <v>25</v>
      </c>
      <c r="UKS1239" s="201">
        <v>7</v>
      </c>
      <c r="UKT1239" s="201">
        <v>2</v>
      </c>
      <c r="UKU1239" s="202" t="s">
        <v>236</v>
      </c>
      <c r="UKV1239" s="203">
        <v>0</v>
      </c>
      <c r="UKW1239" s="203">
        <v>210</v>
      </c>
      <c r="UKX1239" s="75">
        <f t="shared" si="562"/>
        <v>448.774</v>
      </c>
      <c r="UKY1239" s="200" t="s">
        <v>28</v>
      </c>
      <c r="UKZ1239" s="255" t="s">
        <v>25</v>
      </c>
      <c r="ULA1239" s="201">
        <v>7</v>
      </c>
      <c r="ULB1239" s="201">
        <v>2</v>
      </c>
      <c r="ULC1239" s="202" t="s">
        <v>236</v>
      </c>
      <c r="ULD1239" s="203">
        <v>0</v>
      </c>
      <c r="ULE1239" s="203">
        <v>210</v>
      </c>
      <c r="ULF1239" s="75">
        <f t="shared" si="562"/>
        <v>448.774</v>
      </c>
      <c r="ULG1239" s="200" t="s">
        <v>28</v>
      </c>
      <c r="ULH1239" s="255" t="s">
        <v>25</v>
      </c>
      <c r="ULI1239" s="201">
        <v>7</v>
      </c>
      <c r="ULJ1239" s="201">
        <v>2</v>
      </c>
      <c r="ULK1239" s="202" t="s">
        <v>236</v>
      </c>
      <c r="ULL1239" s="203">
        <v>0</v>
      </c>
      <c r="ULM1239" s="203">
        <v>210</v>
      </c>
      <c r="ULN1239" s="75">
        <f t="shared" si="562"/>
        <v>448.774</v>
      </c>
      <c r="ULO1239" s="200" t="s">
        <v>28</v>
      </c>
      <c r="ULP1239" s="255" t="s">
        <v>25</v>
      </c>
      <c r="ULQ1239" s="201">
        <v>7</v>
      </c>
      <c r="ULR1239" s="201">
        <v>2</v>
      </c>
      <c r="ULS1239" s="202" t="s">
        <v>236</v>
      </c>
      <c r="ULT1239" s="203">
        <v>0</v>
      </c>
      <c r="ULU1239" s="203">
        <v>210</v>
      </c>
      <c r="ULV1239" s="75">
        <f t="shared" si="562"/>
        <v>448.774</v>
      </c>
      <c r="ULW1239" s="200" t="s">
        <v>28</v>
      </c>
      <c r="ULX1239" s="255" t="s">
        <v>25</v>
      </c>
      <c r="ULY1239" s="201">
        <v>7</v>
      </c>
      <c r="ULZ1239" s="201">
        <v>2</v>
      </c>
      <c r="UMA1239" s="202" t="s">
        <v>236</v>
      </c>
      <c r="UMB1239" s="203">
        <v>0</v>
      </c>
      <c r="UMC1239" s="203">
        <v>210</v>
      </c>
      <c r="UMD1239" s="75">
        <f t="shared" si="562"/>
        <v>448.774</v>
      </c>
      <c r="UME1239" s="200" t="s">
        <v>28</v>
      </c>
      <c r="UMF1239" s="255" t="s">
        <v>25</v>
      </c>
      <c r="UMG1239" s="201">
        <v>7</v>
      </c>
      <c r="UMH1239" s="201">
        <v>2</v>
      </c>
      <c r="UMI1239" s="202" t="s">
        <v>236</v>
      </c>
      <c r="UMJ1239" s="203">
        <v>0</v>
      </c>
      <c r="UMK1239" s="203">
        <v>210</v>
      </c>
      <c r="UML1239" s="75">
        <f t="shared" si="562"/>
        <v>448.774</v>
      </c>
      <c r="UMM1239" s="200" t="s">
        <v>28</v>
      </c>
      <c r="UMN1239" s="255" t="s">
        <v>25</v>
      </c>
      <c r="UMO1239" s="201">
        <v>7</v>
      </c>
      <c r="UMP1239" s="201">
        <v>2</v>
      </c>
      <c r="UMQ1239" s="202" t="s">
        <v>236</v>
      </c>
      <c r="UMR1239" s="203">
        <v>0</v>
      </c>
      <c r="UMS1239" s="203">
        <v>210</v>
      </c>
      <c r="UMT1239" s="75">
        <f t="shared" ref="UMT1239:UOX1239" si="563">UMT1240+UMT1241</f>
        <v>448.774</v>
      </c>
      <c r="UMU1239" s="200" t="s">
        <v>28</v>
      </c>
      <c r="UMV1239" s="255" t="s">
        <v>25</v>
      </c>
      <c r="UMW1239" s="201">
        <v>7</v>
      </c>
      <c r="UMX1239" s="201">
        <v>2</v>
      </c>
      <c r="UMY1239" s="202" t="s">
        <v>236</v>
      </c>
      <c r="UMZ1239" s="203">
        <v>0</v>
      </c>
      <c r="UNA1239" s="203">
        <v>210</v>
      </c>
      <c r="UNB1239" s="75">
        <f t="shared" si="563"/>
        <v>448.774</v>
      </c>
      <c r="UNC1239" s="200" t="s">
        <v>28</v>
      </c>
      <c r="UND1239" s="255" t="s">
        <v>25</v>
      </c>
      <c r="UNE1239" s="201">
        <v>7</v>
      </c>
      <c r="UNF1239" s="201">
        <v>2</v>
      </c>
      <c r="UNG1239" s="202" t="s">
        <v>236</v>
      </c>
      <c r="UNH1239" s="203">
        <v>0</v>
      </c>
      <c r="UNI1239" s="203">
        <v>210</v>
      </c>
      <c r="UNJ1239" s="75">
        <f t="shared" si="563"/>
        <v>448.774</v>
      </c>
      <c r="UNK1239" s="200" t="s">
        <v>28</v>
      </c>
      <c r="UNL1239" s="255" t="s">
        <v>25</v>
      </c>
      <c r="UNM1239" s="201">
        <v>7</v>
      </c>
      <c r="UNN1239" s="201">
        <v>2</v>
      </c>
      <c r="UNO1239" s="202" t="s">
        <v>236</v>
      </c>
      <c r="UNP1239" s="203">
        <v>0</v>
      </c>
      <c r="UNQ1239" s="203">
        <v>210</v>
      </c>
      <c r="UNR1239" s="75">
        <f t="shared" si="563"/>
        <v>448.774</v>
      </c>
      <c r="UNS1239" s="200" t="s">
        <v>28</v>
      </c>
      <c r="UNT1239" s="255" t="s">
        <v>25</v>
      </c>
      <c r="UNU1239" s="201">
        <v>7</v>
      </c>
      <c r="UNV1239" s="201">
        <v>2</v>
      </c>
      <c r="UNW1239" s="202" t="s">
        <v>236</v>
      </c>
      <c r="UNX1239" s="203">
        <v>0</v>
      </c>
      <c r="UNY1239" s="203">
        <v>210</v>
      </c>
      <c r="UNZ1239" s="75">
        <f t="shared" si="563"/>
        <v>448.774</v>
      </c>
      <c r="UOA1239" s="200" t="s">
        <v>28</v>
      </c>
      <c r="UOB1239" s="255" t="s">
        <v>25</v>
      </c>
      <c r="UOC1239" s="201">
        <v>7</v>
      </c>
      <c r="UOD1239" s="201">
        <v>2</v>
      </c>
      <c r="UOE1239" s="202" t="s">
        <v>236</v>
      </c>
      <c r="UOF1239" s="203">
        <v>0</v>
      </c>
      <c r="UOG1239" s="203">
        <v>210</v>
      </c>
      <c r="UOH1239" s="75">
        <f t="shared" si="563"/>
        <v>448.774</v>
      </c>
      <c r="UOI1239" s="200" t="s">
        <v>28</v>
      </c>
      <c r="UOJ1239" s="255" t="s">
        <v>25</v>
      </c>
      <c r="UOK1239" s="201">
        <v>7</v>
      </c>
      <c r="UOL1239" s="201">
        <v>2</v>
      </c>
      <c r="UOM1239" s="202" t="s">
        <v>236</v>
      </c>
      <c r="UON1239" s="203">
        <v>0</v>
      </c>
      <c r="UOO1239" s="203">
        <v>210</v>
      </c>
      <c r="UOP1239" s="75">
        <f t="shared" si="563"/>
        <v>448.774</v>
      </c>
      <c r="UOQ1239" s="200" t="s">
        <v>28</v>
      </c>
      <c r="UOR1239" s="255" t="s">
        <v>25</v>
      </c>
      <c r="UOS1239" s="201">
        <v>7</v>
      </c>
      <c r="UOT1239" s="201">
        <v>2</v>
      </c>
      <c r="UOU1239" s="202" t="s">
        <v>236</v>
      </c>
      <c r="UOV1239" s="203">
        <v>0</v>
      </c>
      <c r="UOW1239" s="203">
        <v>210</v>
      </c>
      <c r="UOX1239" s="75">
        <f t="shared" si="563"/>
        <v>448.774</v>
      </c>
      <c r="UOY1239" s="200" t="s">
        <v>28</v>
      </c>
      <c r="UOZ1239" s="255" t="s">
        <v>25</v>
      </c>
      <c r="UPA1239" s="201">
        <v>7</v>
      </c>
      <c r="UPB1239" s="201">
        <v>2</v>
      </c>
      <c r="UPC1239" s="202" t="s">
        <v>236</v>
      </c>
      <c r="UPD1239" s="203">
        <v>0</v>
      </c>
      <c r="UPE1239" s="203">
        <v>210</v>
      </c>
      <c r="UPF1239" s="75">
        <f t="shared" ref="UPF1239:URJ1239" si="564">UPF1240+UPF1241</f>
        <v>448.774</v>
      </c>
      <c r="UPG1239" s="200" t="s">
        <v>28</v>
      </c>
      <c r="UPH1239" s="255" t="s">
        <v>25</v>
      </c>
      <c r="UPI1239" s="201">
        <v>7</v>
      </c>
      <c r="UPJ1239" s="201">
        <v>2</v>
      </c>
      <c r="UPK1239" s="202" t="s">
        <v>236</v>
      </c>
      <c r="UPL1239" s="203">
        <v>0</v>
      </c>
      <c r="UPM1239" s="203">
        <v>210</v>
      </c>
      <c r="UPN1239" s="75">
        <f t="shared" si="564"/>
        <v>448.774</v>
      </c>
      <c r="UPO1239" s="200" t="s">
        <v>28</v>
      </c>
      <c r="UPP1239" s="255" t="s">
        <v>25</v>
      </c>
      <c r="UPQ1239" s="201">
        <v>7</v>
      </c>
      <c r="UPR1239" s="201">
        <v>2</v>
      </c>
      <c r="UPS1239" s="202" t="s">
        <v>236</v>
      </c>
      <c r="UPT1239" s="203">
        <v>0</v>
      </c>
      <c r="UPU1239" s="203">
        <v>210</v>
      </c>
      <c r="UPV1239" s="75">
        <f t="shared" si="564"/>
        <v>448.774</v>
      </c>
      <c r="UPW1239" s="200" t="s">
        <v>28</v>
      </c>
      <c r="UPX1239" s="255" t="s">
        <v>25</v>
      </c>
      <c r="UPY1239" s="201">
        <v>7</v>
      </c>
      <c r="UPZ1239" s="201">
        <v>2</v>
      </c>
      <c r="UQA1239" s="202" t="s">
        <v>236</v>
      </c>
      <c r="UQB1239" s="203">
        <v>0</v>
      </c>
      <c r="UQC1239" s="203">
        <v>210</v>
      </c>
      <c r="UQD1239" s="75">
        <f t="shared" si="564"/>
        <v>448.774</v>
      </c>
      <c r="UQE1239" s="200" t="s">
        <v>28</v>
      </c>
      <c r="UQF1239" s="255" t="s">
        <v>25</v>
      </c>
      <c r="UQG1239" s="201">
        <v>7</v>
      </c>
      <c r="UQH1239" s="201">
        <v>2</v>
      </c>
      <c r="UQI1239" s="202" t="s">
        <v>236</v>
      </c>
      <c r="UQJ1239" s="203">
        <v>0</v>
      </c>
      <c r="UQK1239" s="203">
        <v>210</v>
      </c>
      <c r="UQL1239" s="75">
        <f t="shared" si="564"/>
        <v>448.774</v>
      </c>
      <c r="UQM1239" s="200" t="s">
        <v>28</v>
      </c>
      <c r="UQN1239" s="255" t="s">
        <v>25</v>
      </c>
      <c r="UQO1239" s="201">
        <v>7</v>
      </c>
      <c r="UQP1239" s="201">
        <v>2</v>
      </c>
      <c r="UQQ1239" s="202" t="s">
        <v>236</v>
      </c>
      <c r="UQR1239" s="203">
        <v>0</v>
      </c>
      <c r="UQS1239" s="203">
        <v>210</v>
      </c>
      <c r="UQT1239" s="75">
        <f t="shared" si="564"/>
        <v>448.774</v>
      </c>
      <c r="UQU1239" s="200" t="s">
        <v>28</v>
      </c>
      <c r="UQV1239" s="255" t="s">
        <v>25</v>
      </c>
      <c r="UQW1239" s="201">
        <v>7</v>
      </c>
      <c r="UQX1239" s="201">
        <v>2</v>
      </c>
      <c r="UQY1239" s="202" t="s">
        <v>236</v>
      </c>
      <c r="UQZ1239" s="203">
        <v>0</v>
      </c>
      <c r="URA1239" s="203">
        <v>210</v>
      </c>
      <c r="URB1239" s="75">
        <f t="shared" si="564"/>
        <v>448.774</v>
      </c>
      <c r="URC1239" s="200" t="s">
        <v>28</v>
      </c>
      <c r="URD1239" s="255" t="s">
        <v>25</v>
      </c>
      <c r="URE1239" s="201">
        <v>7</v>
      </c>
      <c r="URF1239" s="201">
        <v>2</v>
      </c>
      <c r="URG1239" s="202" t="s">
        <v>236</v>
      </c>
      <c r="URH1239" s="203">
        <v>0</v>
      </c>
      <c r="URI1239" s="203">
        <v>210</v>
      </c>
      <c r="URJ1239" s="75">
        <f t="shared" si="564"/>
        <v>448.774</v>
      </c>
      <c r="URK1239" s="200" t="s">
        <v>28</v>
      </c>
      <c r="URL1239" s="255" t="s">
        <v>25</v>
      </c>
      <c r="URM1239" s="201">
        <v>7</v>
      </c>
      <c r="URN1239" s="201">
        <v>2</v>
      </c>
      <c r="URO1239" s="202" t="s">
        <v>236</v>
      </c>
      <c r="URP1239" s="203">
        <v>0</v>
      </c>
      <c r="URQ1239" s="203">
        <v>210</v>
      </c>
      <c r="URR1239" s="75">
        <f t="shared" ref="URR1239:UTV1239" si="565">URR1240+URR1241</f>
        <v>448.774</v>
      </c>
      <c r="URS1239" s="200" t="s">
        <v>28</v>
      </c>
      <c r="URT1239" s="255" t="s">
        <v>25</v>
      </c>
      <c r="URU1239" s="201">
        <v>7</v>
      </c>
      <c r="URV1239" s="201">
        <v>2</v>
      </c>
      <c r="URW1239" s="202" t="s">
        <v>236</v>
      </c>
      <c r="URX1239" s="203">
        <v>0</v>
      </c>
      <c r="URY1239" s="203">
        <v>210</v>
      </c>
      <c r="URZ1239" s="75">
        <f t="shared" si="565"/>
        <v>448.774</v>
      </c>
      <c r="USA1239" s="200" t="s">
        <v>28</v>
      </c>
      <c r="USB1239" s="255" t="s">
        <v>25</v>
      </c>
      <c r="USC1239" s="201">
        <v>7</v>
      </c>
      <c r="USD1239" s="201">
        <v>2</v>
      </c>
      <c r="USE1239" s="202" t="s">
        <v>236</v>
      </c>
      <c r="USF1239" s="203">
        <v>0</v>
      </c>
      <c r="USG1239" s="203">
        <v>210</v>
      </c>
      <c r="USH1239" s="75">
        <f t="shared" si="565"/>
        <v>448.774</v>
      </c>
      <c r="USI1239" s="200" t="s">
        <v>28</v>
      </c>
      <c r="USJ1239" s="255" t="s">
        <v>25</v>
      </c>
      <c r="USK1239" s="201">
        <v>7</v>
      </c>
      <c r="USL1239" s="201">
        <v>2</v>
      </c>
      <c r="USM1239" s="202" t="s">
        <v>236</v>
      </c>
      <c r="USN1239" s="203">
        <v>0</v>
      </c>
      <c r="USO1239" s="203">
        <v>210</v>
      </c>
      <c r="USP1239" s="75">
        <f t="shared" si="565"/>
        <v>448.774</v>
      </c>
      <c r="USQ1239" s="200" t="s">
        <v>28</v>
      </c>
      <c r="USR1239" s="255" t="s">
        <v>25</v>
      </c>
      <c r="USS1239" s="201">
        <v>7</v>
      </c>
      <c r="UST1239" s="201">
        <v>2</v>
      </c>
      <c r="USU1239" s="202" t="s">
        <v>236</v>
      </c>
      <c r="USV1239" s="203">
        <v>0</v>
      </c>
      <c r="USW1239" s="203">
        <v>210</v>
      </c>
      <c r="USX1239" s="75">
        <f t="shared" si="565"/>
        <v>448.774</v>
      </c>
      <c r="USY1239" s="200" t="s">
        <v>28</v>
      </c>
      <c r="USZ1239" s="255" t="s">
        <v>25</v>
      </c>
      <c r="UTA1239" s="201">
        <v>7</v>
      </c>
      <c r="UTB1239" s="201">
        <v>2</v>
      </c>
      <c r="UTC1239" s="202" t="s">
        <v>236</v>
      </c>
      <c r="UTD1239" s="203">
        <v>0</v>
      </c>
      <c r="UTE1239" s="203">
        <v>210</v>
      </c>
      <c r="UTF1239" s="75">
        <f t="shared" si="565"/>
        <v>448.774</v>
      </c>
      <c r="UTG1239" s="200" t="s">
        <v>28</v>
      </c>
      <c r="UTH1239" s="255" t="s">
        <v>25</v>
      </c>
      <c r="UTI1239" s="201">
        <v>7</v>
      </c>
      <c r="UTJ1239" s="201">
        <v>2</v>
      </c>
      <c r="UTK1239" s="202" t="s">
        <v>236</v>
      </c>
      <c r="UTL1239" s="203">
        <v>0</v>
      </c>
      <c r="UTM1239" s="203">
        <v>210</v>
      </c>
      <c r="UTN1239" s="75">
        <f t="shared" si="565"/>
        <v>448.774</v>
      </c>
      <c r="UTO1239" s="200" t="s">
        <v>28</v>
      </c>
      <c r="UTP1239" s="255" t="s">
        <v>25</v>
      </c>
      <c r="UTQ1239" s="201">
        <v>7</v>
      </c>
      <c r="UTR1239" s="201">
        <v>2</v>
      </c>
      <c r="UTS1239" s="202" t="s">
        <v>236</v>
      </c>
      <c r="UTT1239" s="203">
        <v>0</v>
      </c>
      <c r="UTU1239" s="203">
        <v>210</v>
      </c>
      <c r="UTV1239" s="75">
        <f t="shared" si="565"/>
        <v>448.774</v>
      </c>
      <c r="UTW1239" s="200" t="s">
        <v>28</v>
      </c>
      <c r="UTX1239" s="255" t="s">
        <v>25</v>
      </c>
      <c r="UTY1239" s="201">
        <v>7</v>
      </c>
      <c r="UTZ1239" s="201">
        <v>2</v>
      </c>
      <c r="UUA1239" s="202" t="s">
        <v>236</v>
      </c>
      <c r="UUB1239" s="203">
        <v>0</v>
      </c>
      <c r="UUC1239" s="203">
        <v>210</v>
      </c>
      <c r="UUD1239" s="75">
        <f t="shared" ref="UUD1239:UWH1239" si="566">UUD1240+UUD1241</f>
        <v>448.774</v>
      </c>
      <c r="UUE1239" s="200" t="s">
        <v>28</v>
      </c>
      <c r="UUF1239" s="255" t="s">
        <v>25</v>
      </c>
      <c r="UUG1239" s="201">
        <v>7</v>
      </c>
      <c r="UUH1239" s="201">
        <v>2</v>
      </c>
      <c r="UUI1239" s="202" t="s">
        <v>236</v>
      </c>
      <c r="UUJ1239" s="203">
        <v>0</v>
      </c>
      <c r="UUK1239" s="203">
        <v>210</v>
      </c>
      <c r="UUL1239" s="75">
        <f t="shared" si="566"/>
        <v>448.774</v>
      </c>
      <c r="UUM1239" s="200" t="s">
        <v>28</v>
      </c>
      <c r="UUN1239" s="255" t="s">
        <v>25</v>
      </c>
      <c r="UUO1239" s="201">
        <v>7</v>
      </c>
      <c r="UUP1239" s="201">
        <v>2</v>
      </c>
      <c r="UUQ1239" s="202" t="s">
        <v>236</v>
      </c>
      <c r="UUR1239" s="203">
        <v>0</v>
      </c>
      <c r="UUS1239" s="203">
        <v>210</v>
      </c>
      <c r="UUT1239" s="75">
        <f t="shared" si="566"/>
        <v>448.774</v>
      </c>
      <c r="UUU1239" s="200" t="s">
        <v>28</v>
      </c>
      <c r="UUV1239" s="255" t="s">
        <v>25</v>
      </c>
      <c r="UUW1239" s="201">
        <v>7</v>
      </c>
      <c r="UUX1239" s="201">
        <v>2</v>
      </c>
      <c r="UUY1239" s="202" t="s">
        <v>236</v>
      </c>
      <c r="UUZ1239" s="203">
        <v>0</v>
      </c>
      <c r="UVA1239" s="203">
        <v>210</v>
      </c>
      <c r="UVB1239" s="75">
        <f t="shared" si="566"/>
        <v>448.774</v>
      </c>
      <c r="UVC1239" s="200" t="s">
        <v>28</v>
      </c>
      <c r="UVD1239" s="255" t="s">
        <v>25</v>
      </c>
      <c r="UVE1239" s="201">
        <v>7</v>
      </c>
      <c r="UVF1239" s="201">
        <v>2</v>
      </c>
      <c r="UVG1239" s="202" t="s">
        <v>236</v>
      </c>
      <c r="UVH1239" s="203">
        <v>0</v>
      </c>
      <c r="UVI1239" s="203">
        <v>210</v>
      </c>
      <c r="UVJ1239" s="75">
        <f t="shared" si="566"/>
        <v>448.774</v>
      </c>
      <c r="UVK1239" s="200" t="s">
        <v>28</v>
      </c>
      <c r="UVL1239" s="255" t="s">
        <v>25</v>
      </c>
      <c r="UVM1239" s="201">
        <v>7</v>
      </c>
      <c r="UVN1239" s="201">
        <v>2</v>
      </c>
      <c r="UVO1239" s="202" t="s">
        <v>236</v>
      </c>
      <c r="UVP1239" s="203">
        <v>0</v>
      </c>
      <c r="UVQ1239" s="203">
        <v>210</v>
      </c>
      <c r="UVR1239" s="75">
        <f t="shared" si="566"/>
        <v>448.774</v>
      </c>
      <c r="UVS1239" s="200" t="s">
        <v>28</v>
      </c>
      <c r="UVT1239" s="255" t="s">
        <v>25</v>
      </c>
      <c r="UVU1239" s="201">
        <v>7</v>
      </c>
      <c r="UVV1239" s="201">
        <v>2</v>
      </c>
      <c r="UVW1239" s="202" t="s">
        <v>236</v>
      </c>
      <c r="UVX1239" s="203">
        <v>0</v>
      </c>
      <c r="UVY1239" s="203">
        <v>210</v>
      </c>
      <c r="UVZ1239" s="75">
        <f t="shared" si="566"/>
        <v>448.774</v>
      </c>
      <c r="UWA1239" s="200" t="s">
        <v>28</v>
      </c>
      <c r="UWB1239" s="255" t="s">
        <v>25</v>
      </c>
      <c r="UWC1239" s="201">
        <v>7</v>
      </c>
      <c r="UWD1239" s="201">
        <v>2</v>
      </c>
      <c r="UWE1239" s="202" t="s">
        <v>236</v>
      </c>
      <c r="UWF1239" s="203">
        <v>0</v>
      </c>
      <c r="UWG1239" s="203">
        <v>210</v>
      </c>
      <c r="UWH1239" s="75">
        <f t="shared" si="566"/>
        <v>448.774</v>
      </c>
      <c r="UWI1239" s="200" t="s">
        <v>28</v>
      </c>
      <c r="UWJ1239" s="255" t="s">
        <v>25</v>
      </c>
      <c r="UWK1239" s="201">
        <v>7</v>
      </c>
      <c r="UWL1239" s="201">
        <v>2</v>
      </c>
      <c r="UWM1239" s="202" t="s">
        <v>236</v>
      </c>
      <c r="UWN1239" s="203">
        <v>0</v>
      </c>
      <c r="UWO1239" s="203">
        <v>210</v>
      </c>
      <c r="UWP1239" s="75">
        <f t="shared" ref="UWP1239:UYT1239" si="567">UWP1240+UWP1241</f>
        <v>448.774</v>
      </c>
      <c r="UWQ1239" s="200" t="s">
        <v>28</v>
      </c>
      <c r="UWR1239" s="255" t="s">
        <v>25</v>
      </c>
      <c r="UWS1239" s="201">
        <v>7</v>
      </c>
      <c r="UWT1239" s="201">
        <v>2</v>
      </c>
      <c r="UWU1239" s="202" t="s">
        <v>236</v>
      </c>
      <c r="UWV1239" s="203">
        <v>0</v>
      </c>
      <c r="UWW1239" s="203">
        <v>210</v>
      </c>
      <c r="UWX1239" s="75">
        <f t="shared" si="567"/>
        <v>448.774</v>
      </c>
      <c r="UWY1239" s="200" t="s">
        <v>28</v>
      </c>
      <c r="UWZ1239" s="255" t="s">
        <v>25</v>
      </c>
      <c r="UXA1239" s="201">
        <v>7</v>
      </c>
      <c r="UXB1239" s="201">
        <v>2</v>
      </c>
      <c r="UXC1239" s="202" t="s">
        <v>236</v>
      </c>
      <c r="UXD1239" s="203">
        <v>0</v>
      </c>
      <c r="UXE1239" s="203">
        <v>210</v>
      </c>
      <c r="UXF1239" s="75">
        <f t="shared" si="567"/>
        <v>448.774</v>
      </c>
      <c r="UXG1239" s="200" t="s">
        <v>28</v>
      </c>
      <c r="UXH1239" s="255" t="s">
        <v>25</v>
      </c>
      <c r="UXI1239" s="201">
        <v>7</v>
      </c>
      <c r="UXJ1239" s="201">
        <v>2</v>
      </c>
      <c r="UXK1239" s="202" t="s">
        <v>236</v>
      </c>
      <c r="UXL1239" s="203">
        <v>0</v>
      </c>
      <c r="UXM1239" s="203">
        <v>210</v>
      </c>
      <c r="UXN1239" s="75">
        <f t="shared" si="567"/>
        <v>448.774</v>
      </c>
      <c r="UXO1239" s="200" t="s">
        <v>28</v>
      </c>
      <c r="UXP1239" s="255" t="s">
        <v>25</v>
      </c>
      <c r="UXQ1239" s="201">
        <v>7</v>
      </c>
      <c r="UXR1239" s="201">
        <v>2</v>
      </c>
      <c r="UXS1239" s="202" t="s">
        <v>236</v>
      </c>
      <c r="UXT1239" s="203">
        <v>0</v>
      </c>
      <c r="UXU1239" s="203">
        <v>210</v>
      </c>
      <c r="UXV1239" s="75">
        <f t="shared" si="567"/>
        <v>448.774</v>
      </c>
      <c r="UXW1239" s="200" t="s">
        <v>28</v>
      </c>
      <c r="UXX1239" s="255" t="s">
        <v>25</v>
      </c>
      <c r="UXY1239" s="201">
        <v>7</v>
      </c>
      <c r="UXZ1239" s="201">
        <v>2</v>
      </c>
      <c r="UYA1239" s="202" t="s">
        <v>236</v>
      </c>
      <c r="UYB1239" s="203">
        <v>0</v>
      </c>
      <c r="UYC1239" s="203">
        <v>210</v>
      </c>
      <c r="UYD1239" s="75">
        <f t="shared" si="567"/>
        <v>448.774</v>
      </c>
      <c r="UYE1239" s="200" t="s">
        <v>28</v>
      </c>
      <c r="UYF1239" s="255" t="s">
        <v>25</v>
      </c>
      <c r="UYG1239" s="201">
        <v>7</v>
      </c>
      <c r="UYH1239" s="201">
        <v>2</v>
      </c>
      <c r="UYI1239" s="202" t="s">
        <v>236</v>
      </c>
      <c r="UYJ1239" s="203">
        <v>0</v>
      </c>
      <c r="UYK1239" s="203">
        <v>210</v>
      </c>
      <c r="UYL1239" s="75">
        <f t="shared" si="567"/>
        <v>448.774</v>
      </c>
      <c r="UYM1239" s="200" t="s">
        <v>28</v>
      </c>
      <c r="UYN1239" s="255" t="s">
        <v>25</v>
      </c>
      <c r="UYO1239" s="201">
        <v>7</v>
      </c>
      <c r="UYP1239" s="201">
        <v>2</v>
      </c>
      <c r="UYQ1239" s="202" t="s">
        <v>236</v>
      </c>
      <c r="UYR1239" s="203">
        <v>0</v>
      </c>
      <c r="UYS1239" s="203">
        <v>210</v>
      </c>
      <c r="UYT1239" s="75">
        <f t="shared" si="567"/>
        <v>448.774</v>
      </c>
      <c r="UYU1239" s="200" t="s">
        <v>28</v>
      </c>
      <c r="UYV1239" s="255" t="s">
        <v>25</v>
      </c>
      <c r="UYW1239" s="201">
        <v>7</v>
      </c>
      <c r="UYX1239" s="201">
        <v>2</v>
      </c>
      <c r="UYY1239" s="202" t="s">
        <v>236</v>
      </c>
      <c r="UYZ1239" s="203">
        <v>0</v>
      </c>
      <c r="UZA1239" s="203">
        <v>210</v>
      </c>
      <c r="UZB1239" s="75">
        <f t="shared" ref="UZB1239:VBF1239" si="568">UZB1240+UZB1241</f>
        <v>448.774</v>
      </c>
      <c r="UZC1239" s="200" t="s">
        <v>28</v>
      </c>
      <c r="UZD1239" s="255" t="s">
        <v>25</v>
      </c>
      <c r="UZE1239" s="201">
        <v>7</v>
      </c>
      <c r="UZF1239" s="201">
        <v>2</v>
      </c>
      <c r="UZG1239" s="202" t="s">
        <v>236</v>
      </c>
      <c r="UZH1239" s="203">
        <v>0</v>
      </c>
      <c r="UZI1239" s="203">
        <v>210</v>
      </c>
      <c r="UZJ1239" s="75">
        <f t="shared" si="568"/>
        <v>448.774</v>
      </c>
      <c r="UZK1239" s="200" t="s">
        <v>28</v>
      </c>
      <c r="UZL1239" s="255" t="s">
        <v>25</v>
      </c>
      <c r="UZM1239" s="201">
        <v>7</v>
      </c>
      <c r="UZN1239" s="201">
        <v>2</v>
      </c>
      <c r="UZO1239" s="202" t="s">
        <v>236</v>
      </c>
      <c r="UZP1239" s="203">
        <v>0</v>
      </c>
      <c r="UZQ1239" s="203">
        <v>210</v>
      </c>
      <c r="UZR1239" s="75">
        <f t="shared" si="568"/>
        <v>448.774</v>
      </c>
      <c r="UZS1239" s="200" t="s">
        <v>28</v>
      </c>
      <c r="UZT1239" s="255" t="s">
        <v>25</v>
      </c>
      <c r="UZU1239" s="201">
        <v>7</v>
      </c>
      <c r="UZV1239" s="201">
        <v>2</v>
      </c>
      <c r="UZW1239" s="202" t="s">
        <v>236</v>
      </c>
      <c r="UZX1239" s="203">
        <v>0</v>
      </c>
      <c r="UZY1239" s="203">
        <v>210</v>
      </c>
      <c r="UZZ1239" s="75">
        <f t="shared" si="568"/>
        <v>448.774</v>
      </c>
      <c r="VAA1239" s="200" t="s">
        <v>28</v>
      </c>
      <c r="VAB1239" s="255" t="s">
        <v>25</v>
      </c>
      <c r="VAC1239" s="201">
        <v>7</v>
      </c>
      <c r="VAD1239" s="201">
        <v>2</v>
      </c>
      <c r="VAE1239" s="202" t="s">
        <v>236</v>
      </c>
      <c r="VAF1239" s="203">
        <v>0</v>
      </c>
      <c r="VAG1239" s="203">
        <v>210</v>
      </c>
      <c r="VAH1239" s="75">
        <f t="shared" si="568"/>
        <v>448.774</v>
      </c>
      <c r="VAI1239" s="200" t="s">
        <v>28</v>
      </c>
      <c r="VAJ1239" s="255" t="s">
        <v>25</v>
      </c>
      <c r="VAK1239" s="201">
        <v>7</v>
      </c>
      <c r="VAL1239" s="201">
        <v>2</v>
      </c>
      <c r="VAM1239" s="202" t="s">
        <v>236</v>
      </c>
      <c r="VAN1239" s="203">
        <v>0</v>
      </c>
      <c r="VAO1239" s="203">
        <v>210</v>
      </c>
      <c r="VAP1239" s="75">
        <f t="shared" si="568"/>
        <v>448.774</v>
      </c>
      <c r="VAQ1239" s="200" t="s">
        <v>28</v>
      </c>
      <c r="VAR1239" s="255" t="s">
        <v>25</v>
      </c>
      <c r="VAS1239" s="201">
        <v>7</v>
      </c>
      <c r="VAT1239" s="201">
        <v>2</v>
      </c>
      <c r="VAU1239" s="202" t="s">
        <v>236</v>
      </c>
      <c r="VAV1239" s="203">
        <v>0</v>
      </c>
      <c r="VAW1239" s="203">
        <v>210</v>
      </c>
      <c r="VAX1239" s="75">
        <f t="shared" si="568"/>
        <v>448.774</v>
      </c>
      <c r="VAY1239" s="200" t="s">
        <v>28</v>
      </c>
      <c r="VAZ1239" s="255" t="s">
        <v>25</v>
      </c>
      <c r="VBA1239" s="201">
        <v>7</v>
      </c>
      <c r="VBB1239" s="201">
        <v>2</v>
      </c>
      <c r="VBC1239" s="202" t="s">
        <v>236</v>
      </c>
      <c r="VBD1239" s="203">
        <v>0</v>
      </c>
      <c r="VBE1239" s="203">
        <v>210</v>
      </c>
      <c r="VBF1239" s="75">
        <f t="shared" si="568"/>
        <v>448.774</v>
      </c>
      <c r="VBG1239" s="200" t="s">
        <v>28</v>
      </c>
      <c r="VBH1239" s="255" t="s">
        <v>25</v>
      </c>
      <c r="VBI1239" s="201">
        <v>7</v>
      </c>
      <c r="VBJ1239" s="201">
        <v>2</v>
      </c>
      <c r="VBK1239" s="202" t="s">
        <v>236</v>
      </c>
      <c r="VBL1239" s="203">
        <v>0</v>
      </c>
      <c r="VBM1239" s="203">
        <v>210</v>
      </c>
      <c r="VBN1239" s="75">
        <f t="shared" ref="VBN1239:VDR1239" si="569">VBN1240+VBN1241</f>
        <v>448.774</v>
      </c>
      <c r="VBO1239" s="200" t="s">
        <v>28</v>
      </c>
      <c r="VBP1239" s="255" t="s">
        <v>25</v>
      </c>
      <c r="VBQ1239" s="201">
        <v>7</v>
      </c>
      <c r="VBR1239" s="201">
        <v>2</v>
      </c>
      <c r="VBS1239" s="202" t="s">
        <v>236</v>
      </c>
      <c r="VBT1239" s="203">
        <v>0</v>
      </c>
      <c r="VBU1239" s="203">
        <v>210</v>
      </c>
      <c r="VBV1239" s="75">
        <f t="shared" si="569"/>
        <v>448.774</v>
      </c>
      <c r="VBW1239" s="200" t="s">
        <v>28</v>
      </c>
      <c r="VBX1239" s="255" t="s">
        <v>25</v>
      </c>
      <c r="VBY1239" s="201">
        <v>7</v>
      </c>
      <c r="VBZ1239" s="201">
        <v>2</v>
      </c>
      <c r="VCA1239" s="202" t="s">
        <v>236</v>
      </c>
      <c r="VCB1239" s="203">
        <v>0</v>
      </c>
      <c r="VCC1239" s="203">
        <v>210</v>
      </c>
      <c r="VCD1239" s="75">
        <f t="shared" si="569"/>
        <v>448.774</v>
      </c>
      <c r="VCE1239" s="200" t="s">
        <v>28</v>
      </c>
      <c r="VCF1239" s="255" t="s">
        <v>25</v>
      </c>
      <c r="VCG1239" s="201">
        <v>7</v>
      </c>
      <c r="VCH1239" s="201">
        <v>2</v>
      </c>
      <c r="VCI1239" s="202" t="s">
        <v>236</v>
      </c>
      <c r="VCJ1239" s="203">
        <v>0</v>
      </c>
      <c r="VCK1239" s="203">
        <v>210</v>
      </c>
      <c r="VCL1239" s="75">
        <f t="shared" si="569"/>
        <v>448.774</v>
      </c>
      <c r="VCM1239" s="200" t="s">
        <v>28</v>
      </c>
      <c r="VCN1239" s="255" t="s">
        <v>25</v>
      </c>
      <c r="VCO1239" s="201">
        <v>7</v>
      </c>
      <c r="VCP1239" s="201">
        <v>2</v>
      </c>
      <c r="VCQ1239" s="202" t="s">
        <v>236</v>
      </c>
      <c r="VCR1239" s="203">
        <v>0</v>
      </c>
      <c r="VCS1239" s="203">
        <v>210</v>
      </c>
      <c r="VCT1239" s="75">
        <f t="shared" si="569"/>
        <v>448.774</v>
      </c>
      <c r="VCU1239" s="200" t="s">
        <v>28</v>
      </c>
      <c r="VCV1239" s="255" t="s">
        <v>25</v>
      </c>
      <c r="VCW1239" s="201">
        <v>7</v>
      </c>
      <c r="VCX1239" s="201">
        <v>2</v>
      </c>
      <c r="VCY1239" s="202" t="s">
        <v>236</v>
      </c>
      <c r="VCZ1239" s="203">
        <v>0</v>
      </c>
      <c r="VDA1239" s="203">
        <v>210</v>
      </c>
      <c r="VDB1239" s="75">
        <f t="shared" si="569"/>
        <v>448.774</v>
      </c>
      <c r="VDC1239" s="200" t="s">
        <v>28</v>
      </c>
      <c r="VDD1239" s="255" t="s">
        <v>25</v>
      </c>
      <c r="VDE1239" s="201">
        <v>7</v>
      </c>
      <c r="VDF1239" s="201">
        <v>2</v>
      </c>
      <c r="VDG1239" s="202" t="s">
        <v>236</v>
      </c>
      <c r="VDH1239" s="203">
        <v>0</v>
      </c>
      <c r="VDI1239" s="203">
        <v>210</v>
      </c>
      <c r="VDJ1239" s="75">
        <f t="shared" si="569"/>
        <v>448.774</v>
      </c>
      <c r="VDK1239" s="200" t="s">
        <v>28</v>
      </c>
      <c r="VDL1239" s="255" t="s">
        <v>25</v>
      </c>
      <c r="VDM1239" s="201">
        <v>7</v>
      </c>
      <c r="VDN1239" s="201">
        <v>2</v>
      </c>
      <c r="VDO1239" s="202" t="s">
        <v>236</v>
      </c>
      <c r="VDP1239" s="203">
        <v>0</v>
      </c>
      <c r="VDQ1239" s="203">
        <v>210</v>
      </c>
      <c r="VDR1239" s="75">
        <f t="shared" si="569"/>
        <v>448.774</v>
      </c>
      <c r="VDS1239" s="200" t="s">
        <v>28</v>
      </c>
      <c r="VDT1239" s="255" t="s">
        <v>25</v>
      </c>
      <c r="VDU1239" s="201">
        <v>7</v>
      </c>
      <c r="VDV1239" s="201">
        <v>2</v>
      </c>
      <c r="VDW1239" s="202" t="s">
        <v>236</v>
      </c>
      <c r="VDX1239" s="203">
        <v>0</v>
      </c>
      <c r="VDY1239" s="203">
        <v>210</v>
      </c>
      <c r="VDZ1239" s="75">
        <f t="shared" ref="VDZ1239:VGD1239" si="570">VDZ1240+VDZ1241</f>
        <v>448.774</v>
      </c>
      <c r="VEA1239" s="200" t="s">
        <v>28</v>
      </c>
      <c r="VEB1239" s="255" t="s">
        <v>25</v>
      </c>
      <c r="VEC1239" s="201">
        <v>7</v>
      </c>
      <c r="VED1239" s="201">
        <v>2</v>
      </c>
      <c r="VEE1239" s="202" t="s">
        <v>236</v>
      </c>
      <c r="VEF1239" s="203">
        <v>0</v>
      </c>
      <c r="VEG1239" s="203">
        <v>210</v>
      </c>
      <c r="VEH1239" s="75">
        <f t="shared" si="570"/>
        <v>448.774</v>
      </c>
      <c r="VEI1239" s="200" t="s">
        <v>28</v>
      </c>
      <c r="VEJ1239" s="255" t="s">
        <v>25</v>
      </c>
      <c r="VEK1239" s="201">
        <v>7</v>
      </c>
      <c r="VEL1239" s="201">
        <v>2</v>
      </c>
      <c r="VEM1239" s="202" t="s">
        <v>236</v>
      </c>
      <c r="VEN1239" s="203">
        <v>0</v>
      </c>
      <c r="VEO1239" s="203">
        <v>210</v>
      </c>
      <c r="VEP1239" s="75">
        <f t="shared" si="570"/>
        <v>448.774</v>
      </c>
      <c r="VEQ1239" s="200" t="s">
        <v>28</v>
      </c>
      <c r="VER1239" s="255" t="s">
        <v>25</v>
      </c>
      <c r="VES1239" s="201">
        <v>7</v>
      </c>
      <c r="VET1239" s="201">
        <v>2</v>
      </c>
      <c r="VEU1239" s="202" t="s">
        <v>236</v>
      </c>
      <c r="VEV1239" s="203">
        <v>0</v>
      </c>
      <c r="VEW1239" s="203">
        <v>210</v>
      </c>
      <c r="VEX1239" s="75">
        <f t="shared" si="570"/>
        <v>448.774</v>
      </c>
      <c r="VEY1239" s="200" t="s">
        <v>28</v>
      </c>
      <c r="VEZ1239" s="255" t="s">
        <v>25</v>
      </c>
      <c r="VFA1239" s="201">
        <v>7</v>
      </c>
      <c r="VFB1239" s="201">
        <v>2</v>
      </c>
      <c r="VFC1239" s="202" t="s">
        <v>236</v>
      </c>
      <c r="VFD1239" s="203">
        <v>0</v>
      </c>
      <c r="VFE1239" s="203">
        <v>210</v>
      </c>
      <c r="VFF1239" s="75">
        <f t="shared" si="570"/>
        <v>448.774</v>
      </c>
      <c r="VFG1239" s="200" t="s">
        <v>28</v>
      </c>
      <c r="VFH1239" s="255" t="s">
        <v>25</v>
      </c>
      <c r="VFI1239" s="201">
        <v>7</v>
      </c>
      <c r="VFJ1239" s="201">
        <v>2</v>
      </c>
      <c r="VFK1239" s="202" t="s">
        <v>236</v>
      </c>
      <c r="VFL1239" s="203">
        <v>0</v>
      </c>
      <c r="VFM1239" s="203">
        <v>210</v>
      </c>
      <c r="VFN1239" s="75">
        <f t="shared" si="570"/>
        <v>448.774</v>
      </c>
      <c r="VFO1239" s="200" t="s">
        <v>28</v>
      </c>
      <c r="VFP1239" s="255" t="s">
        <v>25</v>
      </c>
      <c r="VFQ1239" s="201">
        <v>7</v>
      </c>
      <c r="VFR1239" s="201">
        <v>2</v>
      </c>
      <c r="VFS1239" s="202" t="s">
        <v>236</v>
      </c>
      <c r="VFT1239" s="203">
        <v>0</v>
      </c>
      <c r="VFU1239" s="203">
        <v>210</v>
      </c>
      <c r="VFV1239" s="75">
        <f t="shared" si="570"/>
        <v>448.774</v>
      </c>
      <c r="VFW1239" s="200" t="s">
        <v>28</v>
      </c>
      <c r="VFX1239" s="255" t="s">
        <v>25</v>
      </c>
      <c r="VFY1239" s="201">
        <v>7</v>
      </c>
      <c r="VFZ1239" s="201">
        <v>2</v>
      </c>
      <c r="VGA1239" s="202" t="s">
        <v>236</v>
      </c>
      <c r="VGB1239" s="203">
        <v>0</v>
      </c>
      <c r="VGC1239" s="203">
        <v>210</v>
      </c>
      <c r="VGD1239" s="75">
        <f t="shared" si="570"/>
        <v>448.774</v>
      </c>
      <c r="VGE1239" s="200" t="s">
        <v>28</v>
      </c>
      <c r="VGF1239" s="255" t="s">
        <v>25</v>
      </c>
      <c r="VGG1239" s="201">
        <v>7</v>
      </c>
      <c r="VGH1239" s="201">
        <v>2</v>
      </c>
      <c r="VGI1239" s="202" t="s">
        <v>236</v>
      </c>
      <c r="VGJ1239" s="203">
        <v>0</v>
      </c>
      <c r="VGK1239" s="203">
        <v>210</v>
      </c>
      <c r="VGL1239" s="75">
        <f t="shared" ref="VGL1239:VIP1239" si="571">VGL1240+VGL1241</f>
        <v>448.774</v>
      </c>
      <c r="VGM1239" s="200" t="s">
        <v>28</v>
      </c>
      <c r="VGN1239" s="255" t="s">
        <v>25</v>
      </c>
      <c r="VGO1239" s="201">
        <v>7</v>
      </c>
      <c r="VGP1239" s="201">
        <v>2</v>
      </c>
      <c r="VGQ1239" s="202" t="s">
        <v>236</v>
      </c>
      <c r="VGR1239" s="203">
        <v>0</v>
      </c>
      <c r="VGS1239" s="203">
        <v>210</v>
      </c>
      <c r="VGT1239" s="75">
        <f t="shared" si="571"/>
        <v>448.774</v>
      </c>
      <c r="VGU1239" s="200" t="s">
        <v>28</v>
      </c>
      <c r="VGV1239" s="255" t="s">
        <v>25</v>
      </c>
      <c r="VGW1239" s="201">
        <v>7</v>
      </c>
      <c r="VGX1239" s="201">
        <v>2</v>
      </c>
      <c r="VGY1239" s="202" t="s">
        <v>236</v>
      </c>
      <c r="VGZ1239" s="203">
        <v>0</v>
      </c>
      <c r="VHA1239" s="203">
        <v>210</v>
      </c>
      <c r="VHB1239" s="75">
        <f t="shared" si="571"/>
        <v>448.774</v>
      </c>
      <c r="VHC1239" s="200" t="s">
        <v>28</v>
      </c>
      <c r="VHD1239" s="255" t="s">
        <v>25</v>
      </c>
      <c r="VHE1239" s="201">
        <v>7</v>
      </c>
      <c r="VHF1239" s="201">
        <v>2</v>
      </c>
      <c r="VHG1239" s="202" t="s">
        <v>236</v>
      </c>
      <c r="VHH1239" s="203">
        <v>0</v>
      </c>
      <c r="VHI1239" s="203">
        <v>210</v>
      </c>
      <c r="VHJ1239" s="75">
        <f t="shared" si="571"/>
        <v>448.774</v>
      </c>
      <c r="VHK1239" s="200" t="s">
        <v>28</v>
      </c>
      <c r="VHL1239" s="255" t="s">
        <v>25</v>
      </c>
      <c r="VHM1239" s="201">
        <v>7</v>
      </c>
      <c r="VHN1239" s="201">
        <v>2</v>
      </c>
      <c r="VHO1239" s="202" t="s">
        <v>236</v>
      </c>
      <c r="VHP1239" s="203">
        <v>0</v>
      </c>
      <c r="VHQ1239" s="203">
        <v>210</v>
      </c>
      <c r="VHR1239" s="75">
        <f t="shared" si="571"/>
        <v>448.774</v>
      </c>
      <c r="VHS1239" s="200" t="s">
        <v>28</v>
      </c>
      <c r="VHT1239" s="255" t="s">
        <v>25</v>
      </c>
      <c r="VHU1239" s="201">
        <v>7</v>
      </c>
      <c r="VHV1239" s="201">
        <v>2</v>
      </c>
      <c r="VHW1239" s="202" t="s">
        <v>236</v>
      </c>
      <c r="VHX1239" s="203">
        <v>0</v>
      </c>
      <c r="VHY1239" s="203">
        <v>210</v>
      </c>
      <c r="VHZ1239" s="75">
        <f t="shared" si="571"/>
        <v>448.774</v>
      </c>
      <c r="VIA1239" s="200" t="s">
        <v>28</v>
      </c>
      <c r="VIB1239" s="255" t="s">
        <v>25</v>
      </c>
      <c r="VIC1239" s="201">
        <v>7</v>
      </c>
      <c r="VID1239" s="201">
        <v>2</v>
      </c>
      <c r="VIE1239" s="202" t="s">
        <v>236</v>
      </c>
      <c r="VIF1239" s="203">
        <v>0</v>
      </c>
      <c r="VIG1239" s="203">
        <v>210</v>
      </c>
      <c r="VIH1239" s="75">
        <f t="shared" si="571"/>
        <v>448.774</v>
      </c>
      <c r="VII1239" s="200" t="s">
        <v>28</v>
      </c>
      <c r="VIJ1239" s="255" t="s">
        <v>25</v>
      </c>
      <c r="VIK1239" s="201">
        <v>7</v>
      </c>
      <c r="VIL1239" s="201">
        <v>2</v>
      </c>
      <c r="VIM1239" s="202" t="s">
        <v>236</v>
      </c>
      <c r="VIN1239" s="203">
        <v>0</v>
      </c>
      <c r="VIO1239" s="203">
        <v>210</v>
      </c>
      <c r="VIP1239" s="75">
        <f t="shared" si="571"/>
        <v>448.774</v>
      </c>
      <c r="VIQ1239" s="200" t="s">
        <v>28</v>
      </c>
      <c r="VIR1239" s="255" t="s">
        <v>25</v>
      </c>
      <c r="VIS1239" s="201">
        <v>7</v>
      </c>
      <c r="VIT1239" s="201">
        <v>2</v>
      </c>
      <c r="VIU1239" s="202" t="s">
        <v>236</v>
      </c>
      <c r="VIV1239" s="203">
        <v>0</v>
      </c>
      <c r="VIW1239" s="203">
        <v>210</v>
      </c>
      <c r="VIX1239" s="75">
        <f t="shared" ref="VIX1239:VLB1239" si="572">VIX1240+VIX1241</f>
        <v>448.774</v>
      </c>
      <c r="VIY1239" s="200" t="s">
        <v>28</v>
      </c>
      <c r="VIZ1239" s="255" t="s">
        <v>25</v>
      </c>
      <c r="VJA1239" s="201">
        <v>7</v>
      </c>
      <c r="VJB1239" s="201">
        <v>2</v>
      </c>
      <c r="VJC1239" s="202" t="s">
        <v>236</v>
      </c>
      <c r="VJD1239" s="203">
        <v>0</v>
      </c>
      <c r="VJE1239" s="203">
        <v>210</v>
      </c>
      <c r="VJF1239" s="75">
        <f t="shared" si="572"/>
        <v>448.774</v>
      </c>
      <c r="VJG1239" s="200" t="s">
        <v>28</v>
      </c>
      <c r="VJH1239" s="255" t="s">
        <v>25</v>
      </c>
      <c r="VJI1239" s="201">
        <v>7</v>
      </c>
      <c r="VJJ1239" s="201">
        <v>2</v>
      </c>
      <c r="VJK1239" s="202" t="s">
        <v>236</v>
      </c>
      <c r="VJL1239" s="203">
        <v>0</v>
      </c>
      <c r="VJM1239" s="203">
        <v>210</v>
      </c>
      <c r="VJN1239" s="75">
        <f t="shared" si="572"/>
        <v>448.774</v>
      </c>
      <c r="VJO1239" s="200" t="s">
        <v>28</v>
      </c>
      <c r="VJP1239" s="255" t="s">
        <v>25</v>
      </c>
      <c r="VJQ1239" s="201">
        <v>7</v>
      </c>
      <c r="VJR1239" s="201">
        <v>2</v>
      </c>
      <c r="VJS1239" s="202" t="s">
        <v>236</v>
      </c>
      <c r="VJT1239" s="203">
        <v>0</v>
      </c>
      <c r="VJU1239" s="203">
        <v>210</v>
      </c>
      <c r="VJV1239" s="75">
        <f t="shared" si="572"/>
        <v>448.774</v>
      </c>
      <c r="VJW1239" s="200" t="s">
        <v>28</v>
      </c>
      <c r="VJX1239" s="255" t="s">
        <v>25</v>
      </c>
      <c r="VJY1239" s="201">
        <v>7</v>
      </c>
      <c r="VJZ1239" s="201">
        <v>2</v>
      </c>
      <c r="VKA1239" s="202" t="s">
        <v>236</v>
      </c>
      <c r="VKB1239" s="203">
        <v>0</v>
      </c>
      <c r="VKC1239" s="203">
        <v>210</v>
      </c>
      <c r="VKD1239" s="75">
        <f t="shared" si="572"/>
        <v>448.774</v>
      </c>
      <c r="VKE1239" s="200" t="s">
        <v>28</v>
      </c>
      <c r="VKF1239" s="255" t="s">
        <v>25</v>
      </c>
      <c r="VKG1239" s="201">
        <v>7</v>
      </c>
      <c r="VKH1239" s="201">
        <v>2</v>
      </c>
      <c r="VKI1239" s="202" t="s">
        <v>236</v>
      </c>
      <c r="VKJ1239" s="203">
        <v>0</v>
      </c>
      <c r="VKK1239" s="203">
        <v>210</v>
      </c>
      <c r="VKL1239" s="75">
        <f t="shared" si="572"/>
        <v>448.774</v>
      </c>
      <c r="VKM1239" s="200" t="s">
        <v>28</v>
      </c>
      <c r="VKN1239" s="255" t="s">
        <v>25</v>
      </c>
      <c r="VKO1239" s="201">
        <v>7</v>
      </c>
      <c r="VKP1239" s="201">
        <v>2</v>
      </c>
      <c r="VKQ1239" s="202" t="s">
        <v>236</v>
      </c>
      <c r="VKR1239" s="203">
        <v>0</v>
      </c>
      <c r="VKS1239" s="203">
        <v>210</v>
      </c>
      <c r="VKT1239" s="75">
        <f t="shared" si="572"/>
        <v>448.774</v>
      </c>
      <c r="VKU1239" s="200" t="s">
        <v>28</v>
      </c>
      <c r="VKV1239" s="255" t="s">
        <v>25</v>
      </c>
      <c r="VKW1239" s="201">
        <v>7</v>
      </c>
      <c r="VKX1239" s="201">
        <v>2</v>
      </c>
      <c r="VKY1239" s="202" t="s">
        <v>236</v>
      </c>
      <c r="VKZ1239" s="203">
        <v>0</v>
      </c>
      <c r="VLA1239" s="203">
        <v>210</v>
      </c>
      <c r="VLB1239" s="75">
        <f t="shared" si="572"/>
        <v>448.774</v>
      </c>
      <c r="VLC1239" s="200" t="s">
        <v>28</v>
      </c>
      <c r="VLD1239" s="255" t="s">
        <v>25</v>
      </c>
      <c r="VLE1239" s="201">
        <v>7</v>
      </c>
      <c r="VLF1239" s="201">
        <v>2</v>
      </c>
      <c r="VLG1239" s="202" t="s">
        <v>236</v>
      </c>
      <c r="VLH1239" s="203">
        <v>0</v>
      </c>
      <c r="VLI1239" s="203">
        <v>210</v>
      </c>
      <c r="VLJ1239" s="75">
        <f t="shared" ref="VLJ1239:VNN1239" si="573">VLJ1240+VLJ1241</f>
        <v>448.774</v>
      </c>
      <c r="VLK1239" s="200" t="s">
        <v>28</v>
      </c>
      <c r="VLL1239" s="255" t="s">
        <v>25</v>
      </c>
      <c r="VLM1239" s="201">
        <v>7</v>
      </c>
      <c r="VLN1239" s="201">
        <v>2</v>
      </c>
      <c r="VLO1239" s="202" t="s">
        <v>236</v>
      </c>
      <c r="VLP1239" s="203">
        <v>0</v>
      </c>
      <c r="VLQ1239" s="203">
        <v>210</v>
      </c>
      <c r="VLR1239" s="75">
        <f t="shared" si="573"/>
        <v>448.774</v>
      </c>
      <c r="VLS1239" s="200" t="s">
        <v>28</v>
      </c>
      <c r="VLT1239" s="255" t="s">
        <v>25</v>
      </c>
      <c r="VLU1239" s="201">
        <v>7</v>
      </c>
      <c r="VLV1239" s="201">
        <v>2</v>
      </c>
      <c r="VLW1239" s="202" t="s">
        <v>236</v>
      </c>
      <c r="VLX1239" s="203">
        <v>0</v>
      </c>
      <c r="VLY1239" s="203">
        <v>210</v>
      </c>
      <c r="VLZ1239" s="75">
        <f t="shared" si="573"/>
        <v>448.774</v>
      </c>
      <c r="VMA1239" s="200" t="s">
        <v>28</v>
      </c>
      <c r="VMB1239" s="255" t="s">
        <v>25</v>
      </c>
      <c r="VMC1239" s="201">
        <v>7</v>
      </c>
      <c r="VMD1239" s="201">
        <v>2</v>
      </c>
      <c r="VME1239" s="202" t="s">
        <v>236</v>
      </c>
      <c r="VMF1239" s="203">
        <v>0</v>
      </c>
      <c r="VMG1239" s="203">
        <v>210</v>
      </c>
      <c r="VMH1239" s="75">
        <f t="shared" si="573"/>
        <v>448.774</v>
      </c>
      <c r="VMI1239" s="200" t="s">
        <v>28</v>
      </c>
      <c r="VMJ1239" s="255" t="s">
        <v>25</v>
      </c>
      <c r="VMK1239" s="201">
        <v>7</v>
      </c>
      <c r="VML1239" s="201">
        <v>2</v>
      </c>
      <c r="VMM1239" s="202" t="s">
        <v>236</v>
      </c>
      <c r="VMN1239" s="203">
        <v>0</v>
      </c>
      <c r="VMO1239" s="203">
        <v>210</v>
      </c>
      <c r="VMP1239" s="75">
        <f t="shared" si="573"/>
        <v>448.774</v>
      </c>
      <c r="VMQ1239" s="200" t="s">
        <v>28</v>
      </c>
      <c r="VMR1239" s="255" t="s">
        <v>25</v>
      </c>
      <c r="VMS1239" s="201">
        <v>7</v>
      </c>
      <c r="VMT1239" s="201">
        <v>2</v>
      </c>
      <c r="VMU1239" s="202" t="s">
        <v>236</v>
      </c>
      <c r="VMV1239" s="203">
        <v>0</v>
      </c>
      <c r="VMW1239" s="203">
        <v>210</v>
      </c>
      <c r="VMX1239" s="75">
        <f t="shared" si="573"/>
        <v>448.774</v>
      </c>
      <c r="VMY1239" s="200" t="s">
        <v>28</v>
      </c>
      <c r="VMZ1239" s="255" t="s">
        <v>25</v>
      </c>
      <c r="VNA1239" s="201">
        <v>7</v>
      </c>
      <c r="VNB1239" s="201">
        <v>2</v>
      </c>
      <c r="VNC1239" s="202" t="s">
        <v>236</v>
      </c>
      <c r="VND1239" s="203">
        <v>0</v>
      </c>
      <c r="VNE1239" s="203">
        <v>210</v>
      </c>
      <c r="VNF1239" s="75">
        <f t="shared" si="573"/>
        <v>448.774</v>
      </c>
      <c r="VNG1239" s="200" t="s">
        <v>28</v>
      </c>
      <c r="VNH1239" s="255" t="s">
        <v>25</v>
      </c>
      <c r="VNI1239" s="201">
        <v>7</v>
      </c>
      <c r="VNJ1239" s="201">
        <v>2</v>
      </c>
      <c r="VNK1239" s="202" t="s">
        <v>236</v>
      </c>
      <c r="VNL1239" s="203">
        <v>0</v>
      </c>
      <c r="VNM1239" s="203">
        <v>210</v>
      </c>
      <c r="VNN1239" s="75">
        <f t="shared" si="573"/>
        <v>448.774</v>
      </c>
      <c r="VNO1239" s="200" t="s">
        <v>28</v>
      </c>
      <c r="VNP1239" s="255" t="s">
        <v>25</v>
      </c>
      <c r="VNQ1239" s="201">
        <v>7</v>
      </c>
      <c r="VNR1239" s="201">
        <v>2</v>
      </c>
      <c r="VNS1239" s="202" t="s">
        <v>236</v>
      </c>
      <c r="VNT1239" s="203">
        <v>0</v>
      </c>
      <c r="VNU1239" s="203">
        <v>210</v>
      </c>
      <c r="VNV1239" s="75">
        <f t="shared" ref="VNV1239:VPZ1239" si="574">VNV1240+VNV1241</f>
        <v>448.774</v>
      </c>
      <c r="VNW1239" s="200" t="s">
        <v>28</v>
      </c>
      <c r="VNX1239" s="255" t="s">
        <v>25</v>
      </c>
      <c r="VNY1239" s="201">
        <v>7</v>
      </c>
      <c r="VNZ1239" s="201">
        <v>2</v>
      </c>
      <c r="VOA1239" s="202" t="s">
        <v>236</v>
      </c>
      <c r="VOB1239" s="203">
        <v>0</v>
      </c>
      <c r="VOC1239" s="203">
        <v>210</v>
      </c>
      <c r="VOD1239" s="75">
        <f t="shared" si="574"/>
        <v>448.774</v>
      </c>
      <c r="VOE1239" s="200" t="s">
        <v>28</v>
      </c>
      <c r="VOF1239" s="255" t="s">
        <v>25</v>
      </c>
      <c r="VOG1239" s="201">
        <v>7</v>
      </c>
      <c r="VOH1239" s="201">
        <v>2</v>
      </c>
      <c r="VOI1239" s="202" t="s">
        <v>236</v>
      </c>
      <c r="VOJ1239" s="203">
        <v>0</v>
      </c>
      <c r="VOK1239" s="203">
        <v>210</v>
      </c>
      <c r="VOL1239" s="75">
        <f t="shared" si="574"/>
        <v>448.774</v>
      </c>
      <c r="VOM1239" s="200" t="s">
        <v>28</v>
      </c>
      <c r="VON1239" s="255" t="s">
        <v>25</v>
      </c>
      <c r="VOO1239" s="201">
        <v>7</v>
      </c>
      <c r="VOP1239" s="201">
        <v>2</v>
      </c>
      <c r="VOQ1239" s="202" t="s">
        <v>236</v>
      </c>
      <c r="VOR1239" s="203">
        <v>0</v>
      </c>
      <c r="VOS1239" s="203">
        <v>210</v>
      </c>
      <c r="VOT1239" s="75">
        <f t="shared" si="574"/>
        <v>448.774</v>
      </c>
      <c r="VOU1239" s="200" t="s">
        <v>28</v>
      </c>
      <c r="VOV1239" s="255" t="s">
        <v>25</v>
      </c>
      <c r="VOW1239" s="201">
        <v>7</v>
      </c>
      <c r="VOX1239" s="201">
        <v>2</v>
      </c>
      <c r="VOY1239" s="202" t="s">
        <v>236</v>
      </c>
      <c r="VOZ1239" s="203">
        <v>0</v>
      </c>
      <c r="VPA1239" s="203">
        <v>210</v>
      </c>
      <c r="VPB1239" s="75">
        <f t="shared" si="574"/>
        <v>448.774</v>
      </c>
      <c r="VPC1239" s="200" t="s">
        <v>28</v>
      </c>
      <c r="VPD1239" s="255" t="s">
        <v>25</v>
      </c>
      <c r="VPE1239" s="201">
        <v>7</v>
      </c>
      <c r="VPF1239" s="201">
        <v>2</v>
      </c>
      <c r="VPG1239" s="202" t="s">
        <v>236</v>
      </c>
      <c r="VPH1239" s="203">
        <v>0</v>
      </c>
      <c r="VPI1239" s="203">
        <v>210</v>
      </c>
      <c r="VPJ1239" s="75">
        <f t="shared" si="574"/>
        <v>448.774</v>
      </c>
      <c r="VPK1239" s="200" t="s">
        <v>28</v>
      </c>
      <c r="VPL1239" s="255" t="s">
        <v>25</v>
      </c>
      <c r="VPM1239" s="201">
        <v>7</v>
      </c>
      <c r="VPN1239" s="201">
        <v>2</v>
      </c>
      <c r="VPO1239" s="202" t="s">
        <v>236</v>
      </c>
      <c r="VPP1239" s="203">
        <v>0</v>
      </c>
      <c r="VPQ1239" s="203">
        <v>210</v>
      </c>
      <c r="VPR1239" s="75">
        <f t="shared" si="574"/>
        <v>448.774</v>
      </c>
      <c r="VPS1239" s="200" t="s">
        <v>28</v>
      </c>
      <c r="VPT1239" s="255" t="s">
        <v>25</v>
      </c>
      <c r="VPU1239" s="201">
        <v>7</v>
      </c>
      <c r="VPV1239" s="201">
        <v>2</v>
      </c>
      <c r="VPW1239" s="202" t="s">
        <v>236</v>
      </c>
      <c r="VPX1239" s="203">
        <v>0</v>
      </c>
      <c r="VPY1239" s="203">
        <v>210</v>
      </c>
      <c r="VPZ1239" s="75">
        <f t="shared" si="574"/>
        <v>448.774</v>
      </c>
      <c r="VQA1239" s="200" t="s">
        <v>28</v>
      </c>
      <c r="VQB1239" s="255" t="s">
        <v>25</v>
      </c>
      <c r="VQC1239" s="201">
        <v>7</v>
      </c>
      <c r="VQD1239" s="201">
        <v>2</v>
      </c>
      <c r="VQE1239" s="202" t="s">
        <v>236</v>
      </c>
      <c r="VQF1239" s="203">
        <v>0</v>
      </c>
      <c r="VQG1239" s="203">
        <v>210</v>
      </c>
      <c r="VQH1239" s="75">
        <f t="shared" ref="VQH1239:VSL1239" si="575">VQH1240+VQH1241</f>
        <v>448.774</v>
      </c>
      <c r="VQI1239" s="200" t="s">
        <v>28</v>
      </c>
      <c r="VQJ1239" s="255" t="s">
        <v>25</v>
      </c>
      <c r="VQK1239" s="201">
        <v>7</v>
      </c>
      <c r="VQL1239" s="201">
        <v>2</v>
      </c>
      <c r="VQM1239" s="202" t="s">
        <v>236</v>
      </c>
      <c r="VQN1239" s="203">
        <v>0</v>
      </c>
      <c r="VQO1239" s="203">
        <v>210</v>
      </c>
      <c r="VQP1239" s="75">
        <f t="shared" si="575"/>
        <v>448.774</v>
      </c>
      <c r="VQQ1239" s="200" t="s">
        <v>28</v>
      </c>
      <c r="VQR1239" s="255" t="s">
        <v>25</v>
      </c>
      <c r="VQS1239" s="201">
        <v>7</v>
      </c>
      <c r="VQT1239" s="201">
        <v>2</v>
      </c>
      <c r="VQU1239" s="202" t="s">
        <v>236</v>
      </c>
      <c r="VQV1239" s="203">
        <v>0</v>
      </c>
      <c r="VQW1239" s="203">
        <v>210</v>
      </c>
      <c r="VQX1239" s="75">
        <f t="shared" si="575"/>
        <v>448.774</v>
      </c>
      <c r="VQY1239" s="200" t="s">
        <v>28</v>
      </c>
      <c r="VQZ1239" s="255" t="s">
        <v>25</v>
      </c>
      <c r="VRA1239" s="201">
        <v>7</v>
      </c>
      <c r="VRB1239" s="201">
        <v>2</v>
      </c>
      <c r="VRC1239" s="202" t="s">
        <v>236</v>
      </c>
      <c r="VRD1239" s="203">
        <v>0</v>
      </c>
      <c r="VRE1239" s="203">
        <v>210</v>
      </c>
      <c r="VRF1239" s="75">
        <f t="shared" si="575"/>
        <v>448.774</v>
      </c>
      <c r="VRG1239" s="200" t="s">
        <v>28</v>
      </c>
      <c r="VRH1239" s="255" t="s">
        <v>25</v>
      </c>
      <c r="VRI1239" s="201">
        <v>7</v>
      </c>
      <c r="VRJ1239" s="201">
        <v>2</v>
      </c>
      <c r="VRK1239" s="202" t="s">
        <v>236</v>
      </c>
      <c r="VRL1239" s="203">
        <v>0</v>
      </c>
      <c r="VRM1239" s="203">
        <v>210</v>
      </c>
      <c r="VRN1239" s="75">
        <f t="shared" si="575"/>
        <v>448.774</v>
      </c>
      <c r="VRO1239" s="200" t="s">
        <v>28</v>
      </c>
      <c r="VRP1239" s="255" t="s">
        <v>25</v>
      </c>
      <c r="VRQ1239" s="201">
        <v>7</v>
      </c>
      <c r="VRR1239" s="201">
        <v>2</v>
      </c>
      <c r="VRS1239" s="202" t="s">
        <v>236</v>
      </c>
      <c r="VRT1239" s="203">
        <v>0</v>
      </c>
      <c r="VRU1239" s="203">
        <v>210</v>
      </c>
      <c r="VRV1239" s="75">
        <f t="shared" si="575"/>
        <v>448.774</v>
      </c>
      <c r="VRW1239" s="200" t="s">
        <v>28</v>
      </c>
      <c r="VRX1239" s="255" t="s">
        <v>25</v>
      </c>
      <c r="VRY1239" s="201">
        <v>7</v>
      </c>
      <c r="VRZ1239" s="201">
        <v>2</v>
      </c>
      <c r="VSA1239" s="202" t="s">
        <v>236</v>
      </c>
      <c r="VSB1239" s="203">
        <v>0</v>
      </c>
      <c r="VSC1239" s="203">
        <v>210</v>
      </c>
      <c r="VSD1239" s="75">
        <f t="shared" si="575"/>
        <v>448.774</v>
      </c>
      <c r="VSE1239" s="200" t="s">
        <v>28</v>
      </c>
      <c r="VSF1239" s="255" t="s">
        <v>25</v>
      </c>
      <c r="VSG1239" s="201">
        <v>7</v>
      </c>
      <c r="VSH1239" s="201">
        <v>2</v>
      </c>
      <c r="VSI1239" s="202" t="s">
        <v>236</v>
      </c>
      <c r="VSJ1239" s="203">
        <v>0</v>
      </c>
      <c r="VSK1239" s="203">
        <v>210</v>
      </c>
      <c r="VSL1239" s="75">
        <f t="shared" si="575"/>
        <v>448.774</v>
      </c>
      <c r="VSM1239" s="200" t="s">
        <v>28</v>
      </c>
      <c r="VSN1239" s="255" t="s">
        <v>25</v>
      </c>
      <c r="VSO1239" s="201">
        <v>7</v>
      </c>
      <c r="VSP1239" s="201">
        <v>2</v>
      </c>
      <c r="VSQ1239" s="202" t="s">
        <v>236</v>
      </c>
      <c r="VSR1239" s="203">
        <v>0</v>
      </c>
      <c r="VSS1239" s="203">
        <v>210</v>
      </c>
      <c r="VST1239" s="75">
        <f t="shared" ref="VST1239:VUX1239" si="576">VST1240+VST1241</f>
        <v>448.774</v>
      </c>
      <c r="VSU1239" s="200" t="s">
        <v>28</v>
      </c>
      <c r="VSV1239" s="255" t="s">
        <v>25</v>
      </c>
      <c r="VSW1239" s="201">
        <v>7</v>
      </c>
      <c r="VSX1239" s="201">
        <v>2</v>
      </c>
      <c r="VSY1239" s="202" t="s">
        <v>236</v>
      </c>
      <c r="VSZ1239" s="203">
        <v>0</v>
      </c>
      <c r="VTA1239" s="203">
        <v>210</v>
      </c>
      <c r="VTB1239" s="75">
        <f t="shared" si="576"/>
        <v>448.774</v>
      </c>
      <c r="VTC1239" s="200" t="s">
        <v>28</v>
      </c>
      <c r="VTD1239" s="255" t="s">
        <v>25</v>
      </c>
      <c r="VTE1239" s="201">
        <v>7</v>
      </c>
      <c r="VTF1239" s="201">
        <v>2</v>
      </c>
      <c r="VTG1239" s="202" t="s">
        <v>236</v>
      </c>
      <c r="VTH1239" s="203">
        <v>0</v>
      </c>
      <c r="VTI1239" s="203">
        <v>210</v>
      </c>
      <c r="VTJ1239" s="75">
        <f t="shared" si="576"/>
        <v>448.774</v>
      </c>
      <c r="VTK1239" s="200" t="s">
        <v>28</v>
      </c>
      <c r="VTL1239" s="255" t="s">
        <v>25</v>
      </c>
      <c r="VTM1239" s="201">
        <v>7</v>
      </c>
      <c r="VTN1239" s="201">
        <v>2</v>
      </c>
      <c r="VTO1239" s="202" t="s">
        <v>236</v>
      </c>
      <c r="VTP1239" s="203">
        <v>0</v>
      </c>
      <c r="VTQ1239" s="203">
        <v>210</v>
      </c>
      <c r="VTR1239" s="75">
        <f t="shared" si="576"/>
        <v>448.774</v>
      </c>
      <c r="VTS1239" s="200" t="s">
        <v>28</v>
      </c>
      <c r="VTT1239" s="255" t="s">
        <v>25</v>
      </c>
      <c r="VTU1239" s="201">
        <v>7</v>
      </c>
      <c r="VTV1239" s="201">
        <v>2</v>
      </c>
      <c r="VTW1239" s="202" t="s">
        <v>236</v>
      </c>
      <c r="VTX1239" s="203">
        <v>0</v>
      </c>
      <c r="VTY1239" s="203">
        <v>210</v>
      </c>
      <c r="VTZ1239" s="75">
        <f t="shared" si="576"/>
        <v>448.774</v>
      </c>
      <c r="VUA1239" s="200" t="s">
        <v>28</v>
      </c>
      <c r="VUB1239" s="255" t="s">
        <v>25</v>
      </c>
      <c r="VUC1239" s="201">
        <v>7</v>
      </c>
      <c r="VUD1239" s="201">
        <v>2</v>
      </c>
      <c r="VUE1239" s="202" t="s">
        <v>236</v>
      </c>
      <c r="VUF1239" s="203">
        <v>0</v>
      </c>
      <c r="VUG1239" s="203">
        <v>210</v>
      </c>
      <c r="VUH1239" s="75">
        <f t="shared" si="576"/>
        <v>448.774</v>
      </c>
      <c r="VUI1239" s="200" t="s">
        <v>28</v>
      </c>
      <c r="VUJ1239" s="255" t="s">
        <v>25</v>
      </c>
      <c r="VUK1239" s="201">
        <v>7</v>
      </c>
      <c r="VUL1239" s="201">
        <v>2</v>
      </c>
      <c r="VUM1239" s="202" t="s">
        <v>236</v>
      </c>
      <c r="VUN1239" s="203">
        <v>0</v>
      </c>
      <c r="VUO1239" s="203">
        <v>210</v>
      </c>
      <c r="VUP1239" s="75">
        <f t="shared" si="576"/>
        <v>448.774</v>
      </c>
      <c r="VUQ1239" s="200" t="s">
        <v>28</v>
      </c>
      <c r="VUR1239" s="255" t="s">
        <v>25</v>
      </c>
      <c r="VUS1239" s="201">
        <v>7</v>
      </c>
      <c r="VUT1239" s="201">
        <v>2</v>
      </c>
      <c r="VUU1239" s="202" t="s">
        <v>236</v>
      </c>
      <c r="VUV1239" s="203">
        <v>0</v>
      </c>
      <c r="VUW1239" s="203">
        <v>210</v>
      </c>
      <c r="VUX1239" s="75">
        <f t="shared" si="576"/>
        <v>448.774</v>
      </c>
      <c r="VUY1239" s="200" t="s">
        <v>28</v>
      </c>
      <c r="VUZ1239" s="255" t="s">
        <v>25</v>
      </c>
      <c r="VVA1239" s="201">
        <v>7</v>
      </c>
      <c r="VVB1239" s="201">
        <v>2</v>
      </c>
      <c r="VVC1239" s="202" t="s">
        <v>236</v>
      </c>
      <c r="VVD1239" s="203">
        <v>0</v>
      </c>
      <c r="VVE1239" s="203">
        <v>210</v>
      </c>
      <c r="VVF1239" s="75">
        <f t="shared" ref="VVF1239:VXJ1239" si="577">VVF1240+VVF1241</f>
        <v>448.774</v>
      </c>
      <c r="VVG1239" s="200" t="s">
        <v>28</v>
      </c>
      <c r="VVH1239" s="255" t="s">
        <v>25</v>
      </c>
      <c r="VVI1239" s="201">
        <v>7</v>
      </c>
      <c r="VVJ1239" s="201">
        <v>2</v>
      </c>
      <c r="VVK1239" s="202" t="s">
        <v>236</v>
      </c>
      <c r="VVL1239" s="203">
        <v>0</v>
      </c>
      <c r="VVM1239" s="203">
        <v>210</v>
      </c>
      <c r="VVN1239" s="75">
        <f t="shared" si="577"/>
        <v>448.774</v>
      </c>
      <c r="VVO1239" s="200" t="s">
        <v>28</v>
      </c>
      <c r="VVP1239" s="255" t="s">
        <v>25</v>
      </c>
      <c r="VVQ1239" s="201">
        <v>7</v>
      </c>
      <c r="VVR1239" s="201">
        <v>2</v>
      </c>
      <c r="VVS1239" s="202" t="s">
        <v>236</v>
      </c>
      <c r="VVT1239" s="203">
        <v>0</v>
      </c>
      <c r="VVU1239" s="203">
        <v>210</v>
      </c>
      <c r="VVV1239" s="75">
        <f t="shared" si="577"/>
        <v>448.774</v>
      </c>
      <c r="VVW1239" s="200" t="s">
        <v>28</v>
      </c>
      <c r="VVX1239" s="255" t="s">
        <v>25</v>
      </c>
      <c r="VVY1239" s="201">
        <v>7</v>
      </c>
      <c r="VVZ1239" s="201">
        <v>2</v>
      </c>
      <c r="VWA1239" s="202" t="s">
        <v>236</v>
      </c>
      <c r="VWB1239" s="203">
        <v>0</v>
      </c>
      <c r="VWC1239" s="203">
        <v>210</v>
      </c>
      <c r="VWD1239" s="75">
        <f t="shared" si="577"/>
        <v>448.774</v>
      </c>
      <c r="VWE1239" s="200" t="s">
        <v>28</v>
      </c>
      <c r="VWF1239" s="255" t="s">
        <v>25</v>
      </c>
      <c r="VWG1239" s="201">
        <v>7</v>
      </c>
      <c r="VWH1239" s="201">
        <v>2</v>
      </c>
      <c r="VWI1239" s="202" t="s">
        <v>236</v>
      </c>
      <c r="VWJ1239" s="203">
        <v>0</v>
      </c>
      <c r="VWK1239" s="203">
        <v>210</v>
      </c>
      <c r="VWL1239" s="75">
        <f t="shared" si="577"/>
        <v>448.774</v>
      </c>
      <c r="VWM1239" s="200" t="s">
        <v>28</v>
      </c>
      <c r="VWN1239" s="255" t="s">
        <v>25</v>
      </c>
      <c r="VWO1239" s="201">
        <v>7</v>
      </c>
      <c r="VWP1239" s="201">
        <v>2</v>
      </c>
      <c r="VWQ1239" s="202" t="s">
        <v>236</v>
      </c>
      <c r="VWR1239" s="203">
        <v>0</v>
      </c>
      <c r="VWS1239" s="203">
        <v>210</v>
      </c>
      <c r="VWT1239" s="75">
        <f t="shared" si="577"/>
        <v>448.774</v>
      </c>
      <c r="VWU1239" s="200" t="s">
        <v>28</v>
      </c>
      <c r="VWV1239" s="255" t="s">
        <v>25</v>
      </c>
      <c r="VWW1239" s="201">
        <v>7</v>
      </c>
      <c r="VWX1239" s="201">
        <v>2</v>
      </c>
      <c r="VWY1239" s="202" t="s">
        <v>236</v>
      </c>
      <c r="VWZ1239" s="203">
        <v>0</v>
      </c>
      <c r="VXA1239" s="203">
        <v>210</v>
      </c>
      <c r="VXB1239" s="75">
        <f t="shared" si="577"/>
        <v>448.774</v>
      </c>
      <c r="VXC1239" s="200" t="s">
        <v>28</v>
      </c>
      <c r="VXD1239" s="255" t="s">
        <v>25</v>
      </c>
      <c r="VXE1239" s="201">
        <v>7</v>
      </c>
      <c r="VXF1239" s="201">
        <v>2</v>
      </c>
      <c r="VXG1239" s="202" t="s">
        <v>236</v>
      </c>
      <c r="VXH1239" s="203">
        <v>0</v>
      </c>
      <c r="VXI1239" s="203">
        <v>210</v>
      </c>
      <c r="VXJ1239" s="75">
        <f t="shared" si="577"/>
        <v>448.774</v>
      </c>
      <c r="VXK1239" s="200" t="s">
        <v>28</v>
      </c>
      <c r="VXL1239" s="255" t="s">
        <v>25</v>
      </c>
      <c r="VXM1239" s="201">
        <v>7</v>
      </c>
      <c r="VXN1239" s="201">
        <v>2</v>
      </c>
      <c r="VXO1239" s="202" t="s">
        <v>236</v>
      </c>
      <c r="VXP1239" s="203">
        <v>0</v>
      </c>
      <c r="VXQ1239" s="203">
        <v>210</v>
      </c>
      <c r="VXR1239" s="75">
        <f t="shared" ref="VXR1239:VZV1239" si="578">VXR1240+VXR1241</f>
        <v>448.774</v>
      </c>
      <c r="VXS1239" s="200" t="s">
        <v>28</v>
      </c>
      <c r="VXT1239" s="255" t="s">
        <v>25</v>
      </c>
      <c r="VXU1239" s="201">
        <v>7</v>
      </c>
      <c r="VXV1239" s="201">
        <v>2</v>
      </c>
      <c r="VXW1239" s="202" t="s">
        <v>236</v>
      </c>
      <c r="VXX1239" s="203">
        <v>0</v>
      </c>
      <c r="VXY1239" s="203">
        <v>210</v>
      </c>
      <c r="VXZ1239" s="75">
        <f t="shared" si="578"/>
        <v>448.774</v>
      </c>
      <c r="VYA1239" s="200" t="s">
        <v>28</v>
      </c>
      <c r="VYB1239" s="255" t="s">
        <v>25</v>
      </c>
      <c r="VYC1239" s="201">
        <v>7</v>
      </c>
      <c r="VYD1239" s="201">
        <v>2</v>
      </c>
      <c r="VYE1239" s="202" t="s">
        <v>236</v>
      </c>
      <c r="VYF1239" s="203">
        <v>0</v>
      </c>
      <c r="VYG1239" s="203">
        <v>210</v>
      </c>
      <c r="VYH1239" s="75">
        <f t="shared" si="578"/>
        <v>448.774</v>
      </c>
      <c r="VYI1239" s="200" t="s">
        <v>28</v>
      </c>
      <c r="VYJ1239" s="255" t="s">
        <v>25</v>
      </c>
      <c r="VYK1239" s="201">
        <v>7</v>
      </c>
      <c r="VYL1239" s="201">
        <v>2</v>
      </c>
      <c r="VYM1239" s="202" t="s">
        <v>236</v>
      </c>
      <c r="VYN1239" s="203">
        <v>0</v>
      </c>
      <c r="VYO1239" s="203">
        <v>210</v>
      </c>
      <c r="VYP1239" s="75">
        <f t="shared" si="578"/>
        <v>448.774</v>
      </c>
      <c r="VYQ1239" s="200" t="s">
        <v>28</v>
      </c>
      <c r="VYR1239" s="255" t="s">
        <v>25</v>
      </c>
      <c r="VYS1239" s="201">
        <v>7</v>
      </c>
      <c r="VYT1239" s="201">
        <v>2</v>
      </c>
      <c r="VYU1239" s="202" t="s">
        <v>236</v>
      </c>
      <c r="VYV1239" s="203">
        <v>0</v>
      </c>
      <c r="VYW1239" s="203">
        <v>210</v>
      </c>
      <c r="VYX1239" s="75">
        <f t="shared" si="578"/>
        <v>448.774</v>
      </c>
      <c r="VYY1239" s="200" t="s">
        <v>28</v>
      </c>
      <c r="VYZ1239" s="255" t="s">
        <v>25</v>
      </c>
      <c r="VZA1239" s="201">
        <v>7</v>
      </c>
      <c r="VZB1239" s="201">
        <v>2</v>
      </c>
      <c r="VZC1239" s="202" t="s">
        <v>236</v>
      </c>
      <c r="VZD1239" s="203">
        <v>0</v>
      </c>
      <c r="VZE1239" s="203">
        <v>210</v>
      </c>
      <c r="VZF1239" s="75">
        <f t="shared" si="578"/>
        <v>448.774</v>
      </c>
      <c r="VZG1239" s="200" t="s">
        <v>28</v>
      </c>
      <c r="VZH1239" s="255" t="s">
        <v>25</v>
      </c>
      <c r="VZI1239" s="201">
        <v>7</v>
      </c>
      <c r="VZJ1239" s="201">
        <v>2</v>
      </c>
      <c r="VZK1239" s="202" t="s">
        <v>236</v>
      </c>
      <c r="VZL1239" s="203">
        <v>0</v>
      </c>
      <c r="VZM1239" s="203">
        <v>210</v>
      </c>
      <c r="VZN1239" s="75">
        <f t="shared" si="578"/>
        <v>448.774</v>
      </c>
      <c r="VZO1239" s="200" t="s">
        <v>28</v>
      </c>
      <c r="VZP1239" s="255" t="s">
        <v>25</v>
      </c>
      <c r="VZQ1239" s="201">
        <v>7</v>
      </c>
      <c r="VZR1239" s="201">
        <v>2</v>
      </c>
      <c r="VZS1239" s="202" t="s">
        <v>236</v>
      </c>
      <c r="VZT1239" s="203">
        <v>0</v>
      </c>
      <c r="VZU1239" s="203">
        <v>210</v>
      </c>
      <c r="VZV1239" s="75">
        <f t="shared" si="578"/>
        <v>448.774</v>
      </c>
      <c r="VZW1239" s="200" t="s">
        <v>28</v>
      </c>
      <c r="VZX1239" s="255" t="s">
        <v>25</v>
      </c>
      <c r="VZY1239" s="201">
        <v>7</v>
      </c>
      <c r="VZZ1239" s="201">
        <v>2</v>
      </c>
      <c r="WAA1239" s="202" t="s">
        <v>236</v>
      </c>
      <c r="WAB1239" s="203">
        <v>0</v>
      </c>
      <c r="WAC1239" s="203">
        <v>210</v>
      </c>
      <c r="WAD1239" s="75">
        <f t="shared" ref="WAD1239:WCH1239" si="579">WAD1240+WAD1241</f>
        <v>448.774</v>
      </c>
      <c r="WAE1239" s="200" t="s">
        <v>28</v>
      </c>
      <c r="WAF1239" s="255" t="s">
        <v>25</v>
      </c>
      <c r="WAG1239" s="201">
        <v>7</v>
      </c>
      <c r="WAH1239" s="201">
        <v>2</v>
      </c>
      <c r="WAI1239" s="202" t="s">
        <v>236</v>
      </c>
      <c r="WAJ1239" s="203">
        <v>0</v>
      </c>
      <c r="WAK1239" s="203">
        <v>210</v>
      </c>
      <c r="WAL1239" s="75">
        <f t="shared" si="579"/>
        <v>448.774</v>
      </c>
      <c r="WAM1239" s="200" t="s">
        <v>28</v>
      </c>
      <c r="WAN1239" s="255" t="s">
        <v>25</v>
      </c>
      <c r="WAO1239" s="201">
        <v>7</v>
      </c>
      <c r="WAP1239" s="201">
        <v>2</v>
      </c>
      <c r="WAQ1239" s="202" t="s">
        <v>236</v>
      </c>
      <c r="WAR1239" s="203">
        <v>0</v>
      </c>
      <c r="WAS1239" s="203">
        <v>210</v>
      </c>
      <c r="WAT1239" s="75">
        <f t="shared" si="579"/>
        <v>448.774</v>
      </c>
      <c r="WAU1239" s="200" t="s">
        <v>28</v>
      </c>
      <c r="WAV1239" s="255" t="s">
        <v>25</v>
      </c>
      <c r="WAW1239" s="201">
        <v>7</v>
      </c>
      <c r="WAX1239" s="201">
        <v>2</v>
      </c>
      <c r="WAY1239" s="202" t="s">
        <v>236</v>
      </c>
      <c r="WAZ1239" s="203">
        <v>0</v>
      </c>
      <c r="WBA1239" s="203">
        <v>210</v>
      </c>
      <c r="WBB1239" s="75">
        <f t="shared" si="579"/>
        <v>448.774</v>
      </c>
      <c r="WBC1239" s="200" t="s">
        <v>28</v>
      </c>
      <c r="WBD1239" s="255" t="s">
        <v>25</v>
      </c>
      <c r="WBE1239" s="201">
        <v>7</v>
      </c>
      <c r="WBF1239" s="201">
        <v>2</v>
      </c>
      <c r="WBG1239" s="202" t="s">
        <v>236</v>
      </c>
      <c r="WBH1239" s="203">
        <v>0</v>
      </c>
      <c r="WBI1239" s="203">
        <v>210</v>
      </c>
      <c r="WBJ1239" s="75">
        <f t="shared" si="579"/>
        <v>448.774</v>
      </c>
      <c r="WBK1239" s="200" t="s">
        <v>28</v>
      </c>
      <c r="WBL1239" s="255" t="s">
        <v>25</v>
      </c>
      <c r="WBM1239" s="201">
        <v>7</v>
      </c>
      <c r="WBN1239" s="201">
        <v>2</v>
      </c>
      <c r="WBO1239" s="202" t="s">
        <v>236</v>
      </c>
      <c r="WBP1239" s="203">
        <v>0</v>
      </c>
      <c r="WBQ1239" s="203">
        <v>210</v>
      </c>
      <c r="WBR1239" s="75">
        <f t="shared" si="579"/>
        <v>448.774</v>
      </c>
      <c r="WBS1239" s="200" t="s">
        <v>28</v>
      </c>
      <c r="WBT1239" s="255" t="s">
        <v>25</v>
      </c>
      <c r="WBU1239" s="201">
        <v>7</v>
      </c>
      <c r="WBV1239" s="201">
        <v>2</v>
      </c>
      <c r="WBW1239" s="202" t="s">
        <v>236</v>
      </c>
      <c r="WBX1239" s="203">
        <v>0</v>
      </c>
      <c r="WBY1239" s="203">
        <v>210</v>
      </c>
      <c r="WBZ1239" s="75">
        <f t="shared" si="579"/>
        <v>448.774</v>
      </c>
      <c r="WCA1239" s="200" t="s">
        <v>28</v>
      </c>
      <c r="WCB1239" s="255" t="s">
        <v>25</v>
      </c>
      <c r="WCC1239" s="201">
        <v>7</v>
      </c>
      <c r="WCD1239" s="201">
        <v>2</v>
      </c>
      <c r="WCE1239" s="202" t="s">
        <v>236</v>
      </c>
      <c r="WCF1239" s="203">
        <v>0</v>
      </c>
      <c r="WCG1239" s="203">
        <v>210</v>
      </c>
      <c r="WCH1239" s="75">
        <f t="shared" si="579"/>
        <v>448.774</v>
      </c>
      <c r="WCI1239" s="200" t="s">
        <v>28</v>
      </c>
      <c r="WCJ1239" s="255" t="s">
        <v>25</v>
      </c>
      <c r="WCK1239" s="201">
        <v>7</v>
      </c>
      <c r="WCL1239" s="201">
        <v>2</v>
      </c>
      <c r="WCM1239" s="202" t="s">
        <v>236</v>
      </c>
      <c r="WCN1239" s="203">
        <v>0</v>
      </c>
      <c r="WCO1239" s="203">
        <v>210</v>
      </c>
      <c r="WCP1239" s="75">
        <f t="shared" ref="WCP1239:WET1239" si="580">WCP1240+WCP1241</f>
        <v>448.774</v>
      </c>
      <c r="WCQ1239" s="200" t="s">
        <v>28</v>
      </c>
      <c r="WCR1239" s="255" t="s">
        <v>25</v>
      </c>
      <c r="WCS1239" s="201">
        <v>7</v>
      </c>
      <c r="WCT1239" s="201">
        <v>2</v>
      </c>
      <c r="WCU1239" s="202" t="s">
        <v>236</v>
      </c>
      <c r="WCV1239" s="203">
        <v>0</v>
      </c>
      <c r="WCW1239" s="203">
        <v>210</v>
      </c>
      <c r="WCX1239" s="75">
        <f t="shared" si="580"/>
        <v>448.774</v>
      </c>
      <c r="WCY1239" s="200" t="s">
        <v>28</v>
      </c>
      <c r="WCZ1239" s="255" t="s">
        <v>25</v>
      </c>
      <c r="WDA1239" s="201">
        <v>7</v>
      </c>
      <c r="WDB1239" s="201">
        <v>2</v>
      </c>
      <c r="WDC1239" s="202" t="s">
        <v>236</v>
      </c>
      <c r="WDD1239" s="203">
        <v>0</v>
      </c>
      <c r="WDE1239" s="203">
        <v>210</v>
      </c>
      <c r="WDF1239" s="75">
        <f t="shared" si="580"/>
        <v>448.774</v>
      </c>
      <c r="WDG1239" s="200" t="s">
        <v>28</v>
      </c>
      <c r="WDH1239" s="255" t="s">
        <v>25</v>
      </c>
      <c r="WDI1239" s="201">
        <v>7</v>
      </c>
      <c r="WDJ1239" s="201">
        <v>2</v>
      </c>
      <c r="WDK1239" s="202" t="s">
        <v>236</v>
      </c>
      <c r="WDL1239" s="203">
        <v>0</v>
      </c>
      <c r="WDM1239" s="203">
        <v>210</v>
      </c>
      <c r="WDN1239" s="75">
        <f t="shared" si="580"/>
        <v>448.774</v>
      </c>
      <c r="WDO1239" s="200" t="s">
        <v>28</v>
      </c>
      <c r="WDP1239" s="255" t="s">
        <v>25</v>
      </c>
      <c r="WDQ1239" s="201">
        <v>7</v>
      </c>
      <c r="WDR1239" s="201">
        <v>2</v>
      </c>
      <c r="WDS1239" s="202" t="s">
        <v>236</v>
      </c>
      <c r="WDT1239" s="203">
        <v>0</v>
      </c>
      <c r="WDU1239" s="203">
        <v>210</v>
      </c>
      <c r="WDV1239" s="75">
        <f t="shared" si="580"/>
        <v>448.774</v>
      </c>
      <c r="WDW1239" s="200" t="s">
        <v>28</v>
      </c>
      <c r="WDX1239" s="255" t="s">
        <v>25</v>
      </c>
      <c r="WDY1239" s="201">
        <v>7</v>
      </c>
      <c r="WDZ1239" s="201">
        <v>2</v>
      </c>
      <c r="WEA1239" s="202" t="s">
        <v>236</v>
      </c>
      <c r="WEB1239" s="203">
        <v>0</v>
      </c>
      <c r="WEC1239" s="203">
        <v>210</v>
      </c>
      <c r="WED1239" s="75">
        <f t="shared" si="580"/>
        <v>448.774</v>
      </c>
      <c r="WEE1239" s="200" t="s">
        <v>28</v>
      </c>
      <c r="WEF1239" s="255" t="s">
        <v>25</v>
      </c>
      <c r="WEG1239" s="201">
        <v>7</v>
      </c>
      <c r="WEH1239" s="201">
        <v>2</v>
      </c>
      <c r="WEI1239" s="202" t="s">
        <v>236</v>
      </c>
      <c r="WEJ1239" s="203">
        <v>0</v>
      </c>
      <c r="WEK1239" s="203">
        <v>210</v>
      </c>
      <c r="WEL1239" s="75">
        <f t="shared" si="580"/>
        <v>448.774</v>
      </c>
      <c r="WEM1239" s="200" t="s">
        <v>28</v>
      </c>
      <c r="WEN1239" s="255" t="s">
        <v>25</v>
      </c>
      <c r="WEO1239" s="201">
        <v>7</v>
      </c>
      <c r="WEP1239" s="201">
        <v>2</v>
      </c>
      <c r="WEQ1239" s="202" t="s">
        <v>236</v>
      </c>
      <c r="WER1239" s="203">
        <v>0</v>
      </c>
      <c r="WES1239" s="203">
        <v>210</v>
      </c>
      <c r="WET1239" s="75">
        <f t="shared" si="580"/>
        <v>448.774</v>
      </c>
      <c r="WEU1239" s="200" t="s">
        <v>28</v>
      </c>
      <c r="WEV1239" s="255" t="s">
        <v>25</v>
      </c>
      <c r="WEW1239" s="201">
        <v>7</v>
      </c>
      <c r="WEX1239" s="201">
        <v>2</v>
      </c>
      <c r="WEY1239" s="202" t="s">
        <v>236</v>
      </c>
      <c r="WEZ1239" s="203">
        <v>0</v>
      </c>
      <c r="WFA1239" s="203">
        <v>210</v>
      </c>
      <c r="WFB1239" s="75">
        <f t="shared" ref="WFB1239:WHF1239" si="581">WFB1240+WFB1241</f>
        <v>448.774</v>
      </c>
      <c r="WFC1239" s="200" t="s">
        <v>28</v>
      </c>
      <c r="WFD1239" s="255" t="s">
        <v>25</v>
      </c>
      <c r="WFE1239" s="201">
        <v>7</v>
      </c>
      <c r="WFF1239" s="201">
        <v>2</v>
      </c>
      <c r="WFG1239" s="202" t="s">
        <v>236</v>
      </c>
      <c r="WFH1239" s="203">
        <v>0</v>
      </c>
      <c r="WFI1239" s="203">
        <v>210</v>
      </c>
      <c r="WFJ1239" s="75">
        <f t="shared" si="581"/>
        <v>448.774</v>
      </c>
      <c r="WFK1239" s="200" t="s">
        <v>28</v>
      </c>
      <c r="WFL1239" s="255" t="s">
        <v>25</v>
      </c>
      <c r="WFM1239" s="201">
        <v>7</v>
      </c>
      <c r="WFN1239" s="201">
        <v>2</v>
      </c>
      <c r="WFO1239" s="202" t="s">
        <v>236</v>
      </c>
      <c r="WFP1239" s="203">
        <v>0</v>
      </c>
      <c r="WFQ1239" s="203">
        <v>210</v>
      </c>
      <c r="WFR1239" s="75">
        <f t="shared" si="581"/>
        <v>448.774</v>
      </c>
      <c r="WFS1239" s="200" t="s">
        <v>28</v>
      </c>
      <c r="WFT1239" s="255" t="s">
        <v>25</v>
      </c>
      <c r="WFU1239" s="201">
        <v>7</v>
      </c>
      <c r="WFV1239" s="201">
        <v>2</v>
      </c>
      <c r="WFW1239" s="202" t="s">
        <v>236</v>
      </c>
      <c r="WFX1239" s="203">
        <v>0</v>
      </c>
      <c r="WFY1239" s="203">
        <v>210</v>
      </c>
      <c r="WFZ1239" s="75">
        <f t="shared" si="581"/>
        <v>448.774</v>
      </c>
      <c r="WGA1239" s="200" t="s">
        <v>28</v>
      </c>
      <c r="WGB1239" s="255" t="s">
        <v>25</v>
      </c>
      <c r="WGC1239" s="201">
        <v>7</v>
      </c>
      <c r="WGD1239" s="201">
        <v>2</v>
      </c>
      <c r="WGE1239" s="202" t="s">
        <v>236</v>
      </c>
      <c r="WGF1239" s="203">
        <v>0</v>
      </c>
      <c r="WGG1239" s="203">
        <v>210</v>
      </c>
      <c r="WGH1239" s="75">
        <f t="shared" si="581"/>
        <v>448.774</v>
      </c>
      <c r="WGI1239" s="200" t="s">
        <v>28</v>
      </c>
      <c r="WGJ1239" s="255" t="s">
        <v>25</v>
      </c>
      <c r="WGK1239" s="201">
        <v>7</v>
      </c>
      <c r="WGL1239" s="201">
        <v>2</v>
      </c>
      <c r="WGM1239" s="202" t="s">
        <v>236</v>
      </c>
      <c r="WGN1239" s="203">
        <v>0</v>
      </c>
      <c r="WGO1239" s="203">
        <v>210</v>
      </c>
      <c r="WGP1239" s="75">
        <f t="shared" si="581"/>
        <v>448.774</v>
      </c>
      <c r="WGQ1239" s="200" t="s">
        <v>28</v>
      </c>
      <c r="WGR1239" s="255" t="s">
        <v>25</v>
      </c>
      <c r="WGS1239" s="201">
        <v>7</v>
      </c>
      <c r="WGT1239" s="201">
        <v>2</v>
      </c>
      <c r="WGU1239" s="202" t="s">
        <v>236</v>
      </c>
      <c r="WGV1239" s="203">
        <v>0</v>
      </c>
      <c r="WGW1239" s="203">
        <v>210</v>
      </c>
      <c r="WGX1239" s="75">
        <f t="shared" si="581"/>
        <v>448.774</v>
      </c>
      <c r="WGY1239" s="200" t="s">
        <v>28</v>
      </c>
      <c r="WGZ1239" s="255" t="s">
        <v>25</v>
      </c>
      <c r="WHA1239" s="201">
        <v>7</v>
      </c>
      <c r="WHB1239" s="201">
        <v>2</v>
      </c>
      <c r="WHC1239" s="202" t="s">
        <v>236</v>
      </c>
      <c r="WHD1239" s="203">
        <v>0</v>
      </c>
      <c r="WHE1239" s="203">
        <v>210</v>
      </c>
      <c r="WHF1239" s="75">
        <f t="shared" si="581"/>
        <v>448.774</v>
      </c>
      <c r="WHG1239" s="200" t="s">
        <v>28</v>
      </c>
      <c r="WHH1239" s="255" t="s">
        <v>25</v>
      </c>
      <c r="WHI1239" s="201">
        <v>7</v>
      </c>
      <c r="WHJ1239" s="201">
        <v>2</v>
      </c>
      <c r="WHK1239" s="202" t="s">
        <v>236</v>
      </c>
      <c r="WHL1239" s="203">
        <v>0</v>
      </c>
      <c r="WHM1239" s="203">
        <v>210</v>
      </c>
      <c r="WHN1239" s="75">
        <f t="shared" ref="WHN1239:WJR1239" si="582">WHN1240+WHN1241</f>
        <v>448.774</v>
      </c>
      <c r="WHO1239" s="200" t="s">
        <v>28</v>
      </c>
      <c r="WHP1239" s="255" t="s">
        <v>25</v>
      </c>
      <c r="WHQ1239" s="201">
        <v>7</v>
      </c>
      <c r="WHR1239" s="201">
        <v>2</v>
      </c>
      <c r="WHS1239" s="202" t="s">
        <v>236</v>
      </c>
      <c r="WHT1239" s="203">
        <v>0</v>
      </c>
      <c r="WHU1239" s="203">
        <v>210</v>
      </c>
      <c r="WHV1239" s="75">
        <f t="shared" si="582"/>
        <v>448.774</v>
      </c>
      <c r="WHW1239" s="200" t="s">
        <v>28</v>
      </c>
      <c r="WHX1239" s="255" t="s">
        <v>25</v>
      </c>
      <c r="WHY1239" s="201">
        <v>7</v>
      </c>
      <c r="WHZ1239" s="201">
        <v>2</v>
      </c>
      <c r="WIA1239" s="202" t="s">
        <v>236</v>
      </c>
      <c r="WIB1239" s="203">
        <v>0</v>
      </c>
      <c r="WIC1239" s="203">
        <v>210</v>
      </c>
      <c r="WID1239" s="75">
        <f t="shared" si="582"/>
        <v>448.774</v>
      </c>
      <c r="WIE1239" s="200" t="s">
        <v>28</v>
      </c>
      <c r="WIF1239" s="255" t="s">
        <v>25</v>
      </c>
      <c r="WIG1239" s="201">
        <v>7</v>
      </c>
      <c r="WIH1239" s="201">
        <v>2</v>
      </c>
      <c r="WII1239" s="202" t="s">
        <v>236</v>
      </c>
      <c r="WIJ1239" s="203">
        <v>0</v>
      </c>
      <c r="WIK1239" s="203">
        <v>210</v>
      </c>
      <c r="WIL1239" s="75">
        <f t="shared" si="582"/>
        <v>448.774</v>
      </c>
      <c r="WIM1239" s="200" t="s">
        <v>28</v>
      </c>
      <c r="WIN1239" s="255" t="s">
        <v>25</v>
      </c>
      <c r="WIO1239" s="201">
        <v>7</v>
      </c>
      <c r="WIP1239" s="201">
        <v>2</v>
      </c>
      <c r="WIQ1239" s="202" t="s">
        <v>236</v>
      </c>
      <c r="WIR1239" s="203">
        <v>0</v>
      </c>
      <c r="WIS1239" s="203">
        <v>210</v>
      </c>
      <c r="WIT1239" s="75">
        <f t="shared" si="582"/>
        <v>448.774</v>
      </c>
      <c r="WIU1239" s="200" t="s">
        <v>28</v>
      </c>
      <c r="WIV1239" s="255" t="s">
        <v>25</v>
      </c>
      <c r="WIW1239" s="201">
        <v>7</v>
      </c>
      <c r="WIX1239" s="201">
        <v>2</v>
      </c>
      <c r="WIY1239" s="202" t="s">
        <v>236</v>
      </c>
      <c r="WIZ1239" s="203">
        <v>0</v>
      </c>
      <c r="WJA1239" s="203">
        <v>210</v>
      </c>
      <c r="WJB1239" s="75">
        <f t="shared" si="582"/>
        <v>448.774</v>
      </c>
      <c r="WJC1239" s="200" t="s">
        <v>28</v>
      </c>
      <c r="WJD1239" s="255" t="s">
        <v>25</v>
      </c>
      <c r="WJE1239" s="201">
        <v>7</v>
      </c>
      <c r="WJF1239" s="201">
        <v>2</v>
      </c>
      <c r="WJG1239" s="202" t="s">
        <v>236</v>
      </c>
      <c r="WJH1239" s="203">
        <v>0</v>
      </c>
      <c r="WJI1239" s="203">
        <v>210</v>
      </c>
      <c r="WJJ1239" s="75">
        <f t="shared" si="582"/>
        <v>448.774</v>
      </c>
      <c r="WJK1239" s="200" t="s">
        <v>28</v>
      </c>
      <c r="WJL1239" s="255" t="s">
        <v>25</v>
      </c>
      <c r="WJM1239" s="201">
        <v>7</v>
      </c>
      <c r="WJN1239" s="201">
        <v>2</v>
      </c>
      <c r="WJO1239" s="202" t="s">
        <v>236</v>
      </c>
      <c r="WJP1239" s="203">
        <v>0</v>
      </c>
      <c r="WJQ1239" s="203">
        <v>210</v>
      </c>
      <c r="WJR1239" s="75">
        <f t="shared" si="582"/>
        <v>448.774</v>
      </c>
      <c r="WJS1239" s="200" t="s">
        <v>28</v>
      </c>
      <c r="WJT1239" s="255" t="s">
        <v>25</v>
      </c>
      <c r="WJU1239" s="201">
        <v>7</v>
      </c>
      <c r="WJV1239" s="201">
        <v>2</v>
      </c>
      <c r="WJW1239" s="202" t="s">
        <v>236</v>
      </c>
      <c r="WJX1239" s="203">
        <v>0</v>
      </c>
      <c r="WJY1239" s="203">
        <v>210</v>
      </c>
      <c r="WJZ1239" s="75">
        <f t="shared" ref="WJZ1239:WMD1239" si="583">WJZ1240+WJZ1241</f>
        <v>448.774</v>
      </c>
      <c r="WKA1239" s="200" t="s">
        <v>28</v>
      </c>
      <c r="WKB1239" s="255" t="s">
        <v>25</v>
      </c>
      <c r="WKC1239" s="201">
        <v>7</v>
      </c>
      <c r="WKD1239" s="201">
        <v>2</v>
      </c>
      <c r="WKE1239" s="202" t="s">
        <v>236</v>
      </c>
      <c r="WKF1239" s="203">
        <v>0</v>
      </c>
      <c r="WKG1239" s="203">
        <v>210</v>
      </c>
      <c r="WKH1239" s="75">
        <f t="shared" si="583"/>
        <v>448.774</v>
      </c>
      <c r="WKI1239" s="200" t="s">
        <v>28</v>
      </c>
      <c r="WKJ1239" s="255" t="s">
        <v>25</v>
      </c>
      <c r="WKK1239" s="201">
        <v>7</v>
      </c>
      <c r="WKL1239" s="201">
        <v>2</v>
      </c>
      <c r="WKM1239" s="202" t="s">
        <v>236</v>
      </c>
      <c r="WKN1239" s="203">
        <v>0</v>
      </c>
      <c r="WKO1239" s="203">
        <v>210</v>
      </c>
      <c r="WKP1239" s="75">
        <f t="shared" si="583"/>
        <v>448.774</v>
      </c>
      <c r="WKQ1239" s="200" t="s">
        <v>28</v>
      </c>
      <c r="WKR1239" s="255" t="s">
        <v>25</v>
      </c>
      <c r="WKS1239" s="201">
        <v>7</v>
      </c>
      <c r="WKT1239" s="201">
        <v>2</v>
      </c>
      <c r="WKU1239" s="202" t="s">
        <v>236</v>
      </c>
      <c r="WKV1239" s="203">
        <v>0</v>
      </c>
      <c r="WKW1239" s="203">
        <v>210</v>
      </c>
      <c r="WKX1239" s="75">
        <f t="shared" si="583"/>
        <v>448.774</v>
      </c>
      <c r="WKY1239" s="200" t="s">
        <v>28</v>
      </c>
      <c r="WKZ1239" s="255" t="s">
        <v>25</v>
      </c>
      <c r="WLA1239" s="201">
        <v>7</v>
      </c>
      <c r="WLB1239" s="201">
        <v>2</v>
      </c>
      <c r="WLC1239" s="202" t="s">
        <v>236</v>
      </c>
      <c r="WLD1239" s="203">
        <v>0</v>
      </c>
      <c r="WLE1239" s="203">
        <v>210</v>
      </c>
      <c r="WLF1239" s="75">
        <f t="shared" si="583"/>
        <v>448.774</v>
      </c>
      <c r="WLG1239" s="200" t="s">
        <v>28</v>
      </c>
      <c r="WLH1239" s="255" t="s">
        <v>25</v>
      </c>
      <c r="WLI1239" s="201">
        <v>7</v>
      </c>
      <c r="WLJ1239" s="201">
        <v>2</v>
      </c>
      <c r="WLK1239" s="202" t="s">
        <v>236</v>
      </c>
      <c r="WLL1239" s="203">
        <v>0</v>
      </c>
      <c r="WLM1239" s="203">
        <v>210</v>
      </c>
      <c r="WLN1239" s="75">
        <f t="shared" si="583"/>
        <v>448.774</v>
      </c>
      <c r="WLO1239" s="200" t="s">
        <v>28</v>
      </c>
      <c r="WLP1239" s="255" t="s">
        <v>25</v>
      </c>
      <c r="WLQ1239" s="201">
        <v>7</v>
      </c>
      <c r="WLR1239" s="201">
        <v>2</v>
      </c>
      <c r="WLS1239" s="202" t="s">
        <v>236</v>
      </c>
      <c r="WLT1239" s="203">
        <v>0</v>
      </c>
      <c r="WLU1239" s="203">
        <v>210</v>
      </c>
      <c r="WLV1239" s="75">
        <f t="shared" si="583"/>
        <v>448.774</v>
      </c>
      <c r="WLW1239" s="200" t="s">
        <v>28</v>
      </c>
      <c r="WLX1239" s="255" t="s">
        <v>25</v>
      </c>
      <c r="WLY1239" s="201">
        <v>7</v>
      </c>
      <c r="WLZ1239" s="201">
        <v>2</v>
      </c>
      <c r="WMA1239" s="202" t="s">
        <v>236</v>
      </c>
      <c r="WMB1239" s="203">
        <v>0</v>
      </c>
      <c r="WMC1239" s="203">
        <v>210</v>
      </c>
      <c r="WMD1239" s="75">
        <f t="shared" si="583"/>
        <v>448.774</v>
      </c>
      <c r="WME1239" s="200" t="s">
        <v>28</v>
      </c>
      <c r="WMF1239" s="255" t="s">
        <v>25</v>
      </c>
      <c r="WMG1239" s="201">
        <v>7</v>
      </c>
      <c r="WMH1239" s="201">
        <v>2</v>
      </c>
      <c r="WMI1239" s="202" t="s">
        <v>236</v>
      </c>
      <c r="WMJ1239" s="203">
        <v>0</v>
      </c>
      <c r="WMK1239" s="203">
        <v>210</v>
      </c>
      <c r="WML1239" s="75">
        <f t="shared" ref="WML1239:WOP1239" si="584">WML1240+WML1241</f>
        <v>448.774</v>
      </c>
      <c r="WMM1239" s="200" t="s">
        <v>28</v>
      </c>
      <c r="WMN1239" s="255" t="s">
        <v>25</v>
      </c>
      <c r="WMO1239" s="201">
        <v>7</v>
      </c>
      <c r="WMP1239" s="201">
        <v>2</v>
      </c>
      <c r="WMQ1239" s="202" t="s">
        <v>236</v>
      </c>
      <c r="WMR1239" s="203">
        <v>0</v>
      </c>
      <c r="WMS1239" s="203">
        <v>210</v>
      </c>
      <c r="WMT1239" s="75">
        <f t="shared" si="584"/>
        <v>448.774</v>
      </c>
      <c r="WMU1239" s="200" t="s">
        <v>28</v>
      </c>
      <c r="WMV1239" s="255" t="s">
        <v>25</v>
      </c>
      <c r="WMW1239" s="201">
        <v>7</v>
      </c>
      <c r="WMX1239" s="201">
        <v>2</v>
      </c>
      <c r="WMY1239" s="202" t="s">
        <v>236</v>
      </c>
      <c r="WMZ1239" s="203">
        <v>0</v>
      </c>
      <c r="WNA1239" s="203">
        <v>210</v>
      </c>
      <c r="WNB1239" s="75">
        <f t="shared" si="584"/>
        <v>448.774</v>
      </c>
      <c r="WNC1239" s="200" t="s">
        <v>28</v>
      </c>
      <c r="WND1239" s="255" t="s">
        <v>25</v>
      </c>
      <c r="WNE1239" s="201">
        <v>7</v>
      </c>
      <c r="WNF1239" s="201">
        <v>2</v>
      </c>
      <c r="WNG1239" s="202" t="s">
        <v>236</v>
      </c>
      <c r="WNH1239" s="203">
        <v>0</v>
      </c>
      <c r="WNI1239" s="203">
        <v>210</v>
      </c>
      <c r="WNJ1239" s="75">
        <f t="shared" si="584"/>
        <v>448.774</v>
      </c>
      <c r="WNK1239" s="200" t="s">
        <v>28</v>
      </c>
      <c r="WNL1239" s="255" t="s">
        <v>25</v>
      </c>
      <c r="WNM1239" s="201">
        <v>7</v>
      </c>
      <c r="WNN1239" s="201">
        <v>2</v>
      </c>
      <c r="WNO1239" s="202" t="s">
        <v>236</v>
      </c>
      <c r="WNP1239" s="203">
        <v>0</v>
      </c>
      <c r="WNQ1239" s="203">
        <v>210</v>
      </c>
      <c r="WNR1239" s="75">
        <f t="shared" si="584"/>
        <v>448.774</v>
      </c>
      <c r="WNS1239" s="200" t="s">
        <v>28</v>
      </c>
      <c r="WNT1239" s="255" t="s">
        <v>25</v>
      </c>
      <c r="WNU1239" s="201">
        <v>7</v>
      </c>
      <c r="WNV1239" s="201">
        <v>2</v>
      </c>
      <c r="WNW1239" s="202" t="s">
        <v>236</v>
      </c>
      <c r="WNX1239" s="203">
        <v>0</v>
      </c>
      <c r="WNY1239" s="203">
        <v>210</v>
      </c>
      <c r="WNZ1239" s="75">
        <f t="shared" si="584"/>
        <v>448.774</v>
      </c>
      <c r="WOA1239" s="200" t="s">
        <v>28</v>
      </c>
      <c r="WOB1239" s="255" t="s">
        <v>25</v>
      </c>
      <c r="WOC1239" s="201">
        <v>7</v>
      </c>
      <c r="WOD1239" s="201">
        <v>2</v>
      </c>
      <c r="WOE1239" s="202" t="s">
        <v>236</v>
      </c>
      <c r="WOF1239" s="203">
        <v>0</v>
      </c>
      <c r="WOG1239" s="203">
        <v>210</v>
      </c>
      <c r="WOH1239" s="75">
        <f t="shared" si="584"/>
        <v>448.774</v>
      </c>
      <c r="WOI1239" s="200" t="s">
        <v>28</v>
      </c>
      <c r="WOJ1239" s="255" t="s">
        <v>25</v>
      </c>
      <c r="WOK1239" s="201">
        <v>7</v>
      </c>
      <c r="WOL1239" s="201">
        <v>2</v>
      </c>
      <c r="WOM1239" s="202" t="s">
        <v>236</v>
      </c>
      <c r="WON1239" s="203">
        <v>0</v>
      </c>
      <c r="WOO1239" s="203">
        <v>210</v>
      </c>
      <c r="WOP1239" s="75">
        <f t="shared" si="584"/>
        <v>448.774</v>
      </c>
      <c r="WOQ1239" s="200" t="s">
        <v>28</v>
      </c>
      <c r="WOR1239" s="255" t="s">
        <v>25</v>
      </c>
      <c r="WOS1239" s="201">
        <v>7</v>
      </c>
      <c r="WOT1239" s="201">
        <v>2</v>
      </c>
      <c r="WOU1239" s="202" t="s">
        <v>236</v>
      </c>
      <c r="WOV1239" s="203">
        <v>0</v>
      </c>
      <c r="WOW1239" s="203">
        <v>210</v>
      </c>
      <c r="WOX1239" s="75">
        <f t="shared" ref="WOX1239:WRB1239" si="585">WOX1240+WOX1241</f>
        <v>448.774</v>
      </c>
      <c r="WOY1239" s="200" t="s">
        <v>28</v>
      </c>
      <c r="WOZ1239" s="255" t="s">
        <v>25</v>
      </c>
      <c r="WPA1239" s="201">
        <v>7</v>
      </c>
      <c r="WPB1239" s="201">
        <v>2</v>
      </c>
      <c r="WPC1239" s="202" t="s">
        <v>236</v>
      </c>
      <c r="WPD1239" s="203">
        <v>0</v>
      </c>
      <c r="WPE1239" s="203">
        <v>210</v>
      </c>
      <c r="WPF1239" s="75">
        <f t="shared" si="585"/>
        <v>448.774</v>
      </c>
      <c r="WPG1239" s="200" t="s">
        <v>28</v>
      </c>
      <c r="WPH1239" s="255" t="s">
        <v>25</v>
      </c>
      <c r="WPI1239" s="201">
        <v>7</v>
      </c>
      <c r="WPJ1239" s="201">
        <v>2</v>
      </c>
      <c r="WPK1239" s="202" t="s">
        <v>236</v>
      </c>
      <c r="WPL1239" s="203">
        <v>0</v>
      </c>
      <c r="WPM1239" s="203">
        <v>210</v>
      </c>
      <c r="WPN1239" s="75">
        <f t="shared" si="585"/>
        <v>448.774</v>
      </c>
      <c r="WPO1239" s="200" t="s">
        <v>28</v>
      </c>
      <c r="WPP1239" s="255" t="s">
        <v>25</v>
      </c>
      <c r="WPQ1239" s="201">
        <v>7</v>
      </c>
      <c r="WPR1239" s="201">
        <v>2</v>
      </c>
      <c r="WPS1239" s="202" t="s">
        <v>236</v>
      </c>
      <c r="WPT1239" s="203">
        <v>0</v>
      </c>
      <c r="WPU1239" s="203">
        <v>210</v>
      </c>
      <c r="WPV1239" s="75">
        <f t="shared" si="585"/>
        <v>448.774</v>
      </c>
      <c r="WPW1239" s="200" t="s">
        <v>28</v>
      </c>
      <c r="WPX1239" s="255" t="s">
        <v>25</v>
      </c>
      <c r="WPY1239" s="201">
        <v>7</v>
      </c>
      <c r="WPZ1239" s="201">
        <v>2</v>
      </c>
      <c r="WQA1239" s="202" t="s">
        <v>236</v>
      </c>
      <c r="WQB1239" s="203">
        <v>0</v>
      </c>
      <c r="WQC1239" s="203">
        <v>210</v>
      </c>
      <c r="WQD1239" s="75">
        <f t="shared" si="585"/>
        <v>448.774</v>
      </c>
      <c r="WQE1239" s="200" t="s">
        <v>28</v>
      </c>
      <c r="WQF1239" s="255" t="s">
        <v>25</v>
      </c>
      <c r="WQG1239" s="201">
        <v>7</v>
      </c>
      <c r="WQH1239" s="201">
        <v>2</v>
      </c>
      <c r="WQI1239" s="202" t="s">
        <v>236</v>
      </c>
      <c r="WQJ1239" s="203">
        <v>0</v>
      </c>
      <c r="WQK1239" s="203">
        <v>210</v>
      </c>
      <c r="WQL1239" s="75">
        <f t="shared" si="585"/>
        <v>448.774</v>
      </c>
      <c r="WQM1239" s="200" t="s">
        <v>28</v>
      </c>
      <c r="WQN1239" s="255" t="s">
        <v>25</v>
      </c>
      <c r="WQO1239" s="201">
        <v>7</v>
      </c>
      <c r="WQP1239" s="201">
        <v>2</v>
      </c>
      <c r="WQQ1239" s="202" t="s">
        <v>236</v>
      </c>
      <c r="WQR1239" s="203">
        <v>0</v>
      </c>
      <c r="WQS1239" s="203">
        <v>210</v>
      </c>
      <c r="WQT1239" s="75">
        <f t="shared" si="585"/>
        <v>448.774</v>
      </c>
      <c r="WQU1239" s="200" t="s">
        <v>28</v>
      </c>
      <c r="WQV1239" s="255" t="s">
        <v>25</v>
      </c>
      <c r="WQW1239" s="201">
        <v>7</v>
      </c>
      <c r="WQX1239" s="201">
        <v>2</v>
      </c>
      <c r="WQY1239" s="202" t="s">
        <v>236</v>
      </c>
      <c r="WQZ1239" s="203">
        <v>0</v>
      </c>
      <c r="WRA1239" s="203">
        <v>210</v>
      </c>
      <c r="WRB1239" s="75">
        <f t="shared" si="585"/>
        <v>448.774</v>
      </c>
      <c r="WRC1239" s="200" t="s">
        <v>28</v>
      </c>
      <c r="WRD1239" s="255" t="s">
        <v>25</v>
      </c>
      <c r="WRE1239" s="201">
        <v>7</v>
      </c>
      <c r="WRF1239" s="201">
        <v>2</v>
      </c>
      <c r="WRG1239" s="202" t="s">
        <v>236</v>
      </c>
      <c r="WRH1239" s="203">
        <v>0</v>
      </c>
      <c r="WRI1239" s="203">
        <v>210</v>
      </c>
      <c r="WRJ1239" s="75">
        <f t="shared" ref="WRJ1239:WTN1239" si="586">WRJ1240+WRJ1241</f>
        <v>448.774</v>
      </c>
      <c r="WRK1239" s="200" t="s">
        <v>28</v>
      </c>
      <c r="WRL1239" s="255" t="s">
        <v>25</v>
      </c>
      <c r="WRM1239" s="201">
        <v>7</v>
      </c>
      <c r="WRN1239" s="201">
        <v>2</v>
      </c>
      <c r="WRO1239" s="202" t="s">
        <v>236</v>
      </c>
      <c r="WRP1239" s="203">
        <v>0</v>
      </c>
      <c r="WRQ1239" s="203">
        <v>210</v>
      </c>
      <c r="WRR1239" s="75">
        <f t="shared" si="586"/>
        <v>448.774</v>
      </c>
      <c r="WRS1239" s="200" t="s">
        <v>28</v>
      </c>
      <c r="WRT1239" s="255" t="s">
        <v>25</v>
      </c>
      <c r="WRU1239" s="201">
        <v>7</v>
      </c>
      <c r="WRV1239" s="201">
        <v>2</v>
      </c>
      <c r="WRW1239" s="202" t="s">
        <v>236</v>
      </c>
      <c r="WRX1239" s="203">
        <v>0</v>
      </c>
      <c r="WRY1239" s="203">
        <v>210</v>
      </c>
      <c r="WRZ1239" s="75">
        <f t="shared" si="586"/>
        <v>448.774</v>
      </c>
      <c r="WSA1239" s="200" t="s">
        <v>28</v>
      </c>
      <c r="WSB1239" s="255" t="s">
        <v>25</v>
      </c>
      <c r="WSC1239" s="201">
        <v>7</v>
      </c>
      <c r="WSD1239" s="201">
        <v>2</v>
      </c>
      <c r="WSE1239" s="202" t="s">
        <v>236</v>
      </c>
      <c r="WSF1239" s="203">
        <v>0</v>
      </c>
      <c r="WSG1239" s="203">
        <v>210</v>
      </c>
      <c r="WSH1239" s="75">
        <f t="shared" si="586"/>
        <v>448.774</v>
      </c>
      <c r="WSI1239" s="200" t="s">
        <v>28</v>
      </c>
      <c r="WSJ1239" s="255" t="s">
        <v>25</v>
      </c>
      <c r="WSK1239" s="201">
        <v>7</v>
      </c>
      <c r="WSL1239" s="201">
        <v>2</v>
      </c>
      <c r="WSM1239" s="202" t="s">
        <v>236</v>
      </c>
      <c r="WSN1239" s="203">
        <v>0</v>
      </c>
      <c r="WSO1239" s="203">
        <v>210</v>
      </c>
      <c r="WSP1239" s="75">
        <f t="shared" si="586"/>
        <v>448.774</v>
      </c>
      <c r="WSQ1239" s="200" t="s">
        <v>28</v>
      </c>
      <c r="WSR1239" s="255" t="s">
        <v>25</v>
      </c>
      <c r="WSS1239" s="201">
        <v>7</v>
      </c>
      <c r="WST1239" s="201">
        <v>2</v>
      </c>
      <c r="WSU1239" s="202" t="s">
        <v>236</v>
      </c>
      <c r="WSV1239" s="203">
        <v>0</v>
      </c>
      <c r="WSW1239" s="203">
        <v>210</v>
      </c>
      <c r="WSX1239" s="75">
        <f t="shared" si="586"/>
        <v>448.774</v>
      </c>
      <c r="WSY1239" s="200" t="s">
        <v>28</v>
      </c>
      <c r="WSZ1239" s="255" t="s">
        <v>25</v>
      </c>
      <c r="WTA1239" s="201">
        <v>7</v>
      </c>
      <c r="WTB1239" s="201">
        <v>2</v>
      </c>
      <c r="WTC1239" s="202" t="s">
        <v>236</v>
      </c>
      <c r="WTD1239" s="203">
        <v>0</v>
      </c>
      <c r="WTE1239" s="203">
        <v>210</v>
      </c>
      <c r="WTF1239" s="75">
        <f t="shared" si="586"/>
        <v>448.774</v>
      </c>
      <c r="WTG1239" s="200" t="s">
        <v>28</v>
      </c>
      <c r="WTH1239" s="255" t="s">
        <v>25</v>
      </c>
      <c r="WTI1239" s="201">
        <v>7</v>
      </c>
      <c r="WTJ1239" s="201">
        <v>2</v>
      </c>
      <c r="WTK1239" s="202" t="s">
        <v>236</v>
      </c>
      <c r="WTL1239" s="203">
        <v>0</v>
      </c>
      <c r="WTM1239" s="203">
        <v>210</v>
      </c>
      <c r="WTN1239" s="75">
        <f t="shared" si="586"/>
        <v>448.774</v>
      </c>
      <c r="WTO1239" s="200" t="s">
        <v>28</v>
      </c>
      <c r="WTP1239" s="255" t="s">
        <v>25</v>
      </c>
      <c r="WTQ1239" s="201">
        <v>7</v>
      </c>
      <c r="WTR1239" s="201">
        <v>2</v>
      </c>
      <c r="WTS1239" s="202" t="s">
        <v>236</v>
      </c>
      <c r="WTT1239" s="203">
        <v>0</v>
      </c>
      <c r="WTU1239" s="203">
        <v>210</v>
      </c>
      <c r="WTV1239" s="75">
        <f t="shared" ref="WTV1239:WVZ1239" si="587">WTV1240+WTV1241</f>
        <v>448.774</v>
      </c>
      <c r="WTW1239" s="200" t="s">
        <v>28</v>
      </c>
      <c r="WTX1239" s="255" t="s">
        <v>25</v>
      </c>
      <c r="WTY1239" s="201">
        <v>7</v>
      </c>
      <c r="WTZ1239" s="201">
        <v>2</v>
      </c>
      <c r="WUA1239" s="202" t="s">
        <v>236</v>
      </c>
      <c r="WUB1239" s="203">
        <v>0</v>
      </c>
      <c r="WUC1239" s="203">
        <v>210</v>
      </c>
      <c r="WUD1239" s="75">
        <f t="shared" si="587"/>
        <v>448.774</v>
      </c>
      <c r="WUE1239" s="200" t="s">
        <v>28</v>
      </c>
      <c r="WUF1239" s="255" t="s">
        <v>25</v>
      </c>
      <c r="WUG1239" s="201">
        <v>7</v>
      </c>
      <c r="WUH1239" s="201">
        <v>2</v>
      </c>
      <c r="WUI1239" s="202" t="s">
        <v>236</v>
      </c>
      <c r="WUJ1239" s="203">
        <v>0</v>
      </c>
      <c r="WUK1239" s="203">
        <v>210</v>
      </c>
      <c r="WUL1239" s="75">
        <f t="shared" si="587"/>
        <v>448.774</v>
      </c>
      <c r="WUM1239" s="200" t="s">
        <v>28</v>
      </c>
      <c r="WUN1239" s="255" t="s">
        <v>25</v>
      </c>
      <c r="WUO1239" s="201">
        <v>7</v>
      </c>
      <c r="WUP1239" s="201">
        <v>2</v>
      </c>
      <c r="WUQ1239" s="202" t="s">
        <v>236</v>
      </c>
      <c r="WUR1239" s="203">
        <v>0</v>
      </c>
      <c r="WUS1239" s="203">
        <v>210</v>
      </c>
      <c r="WUT1239" s="75">
        <f t="shared" si="587"/>
        <v>448.774</v>
      </c>
      <c r="WUU1239" s="200" t="s">
        <v>28</v>
      </c>
      <c r="WUV1239" s="255" t="s">
        <v>25</v>
      </c>
      <c r="WUW1239" s="201">
        <v>7</v>
      </c>
      <c r="WUX1239" s="201">
        <v>2</v>
      </c>
      <c r="WUY1239" s="202" t="s">
        <v>236</v>
      </c>
      <c r="WUZ1239" s="203">
        <v>0</v>
      </c>
      <c r="WVA1239" s="203">
        <v>210</v>
      </c>
      <c r="WVB1239" s="75">
        <f t="shared" si="587"/>
        <v>448.774</v>
      </c>
      <c r="WVC1239" s="200" t="s">
        <v>28</v>
      </c>
      <c r="WVD1239" s="255" t="s">
        <v>25</v>
      </c>
      <c r="WVE1239" s="201">
        <v>7</v>
      </c>
      <c r="WVF1239" s="201">
        <v>2</v>
      </c>
      <c r="WVG1239" s="202" t="s">
        <v>236</v>
      </c>
      <c r="WVH1239" s="203">
        <v>0</v>
      </c>
      <c r="WVI1239" s="203">
        <v>210</v>
      </c>
      <c r="WVJ1239" s="75">
        <f t="shared" si="587"/>
        <v>448.774</v>
      </c>
      <c r="WVK1239" s="200" t="s">
        <v>28</v>
      </c>
      <c r="WVL1239" s="255" t="s">
        <v>25</v>
      </c>
      <c r="WVM1239" s="201">
        <v>7</v>
      </c>
      <c r="WVN1239" s="201">
        <v>2</v>
      </c>
      <c r="WVO1239" s="202" t="s">
        <v>236</v>
      </c>
      <c r="WVP1239" s="203">
        <v>0</v>
      </c>
      <c r="WVQ1239" s="203">
        <v>210</v>
      </c>
      <c r="WVR1239" s="75">
        <f t="shared" si="587"/>
        <v>448.774</v>
      </c>
      <c r="WVS1239" s="200" t="s">
        <v>28</v>
      </c>
      <c r="WVT1239" s="255" t="s">
        <v>25</v>
      </c>
      <c r="WVU1239" s="201">
        <v>7</v>
      </c>
      <c r="WVV1239" s="201">
        <v>2</v>
      </c>
      <c r="WVW1239" s="202" t="s">
        <v>236</v>
      </c>
      <c r="WVX1239" s="203">
        <v>0</v>
      </c>
      <c r="WVY1239" s="203">
        <v>210</v>
      </c>
      <c r="WVZ1239" s="75">
        <f t="shared" si="587"/>
        <v>448.774</v>
      </c>
      <c r="WWA1239" s="200" t="s">
        <v>28</v>
      </c>
      <c r="WWB1239" s="255" t="s">
        <v>25</v>
      </c>
      <c r="WWC1239" s="201">
        <v>7</v>
      </c>
      <c r="WWD1239" s="201">
        <v>2</v>
      </c>
      <c r="WWE1239" s="202" t="s">
        <v>236</v>
      </c>
      <c r="WWF1239" s="203">
        <v>0</v>
      </c>
      <c r="WWG1239" s="203">
        <v>210</v>
      </c>
      <c r="WWH1239" s="75">
        <f t="shared" ref="WWH1239:WYL1239" si="588">WWH1240+WWH1241</f>
        <v>448.774</v>
      </c>
      <c r="WWI1239" s="200" t="s">
        <v>28</v>
      </c>
      <c r="WWJ1239" s="255" t="s">
        <v>25</v>
      </c>
      <c r="WWK1239" s="201">
        <v>7</v>
      </c>
      <c r="WWL1239" s="201">
        <v>2</v>
      </c>
      <c r="WWM1239" s="202" t="s">
        <v>236</v>
      </c>
      <c r="WWN1239" s="203">
        <v>0</v>
      </c>
      <c r="WWO1239" s="203">
        <v>210</v>
      </c>
      <c r="WWP1239" s="75">
        <f t="shared" si="588"/>
        <v>448.774</v>
      </c>
      <c r="WWQ1239" s="200" t="s">
        <v>28</v>
      </c>
      <c r="WWR1239" s="255" t="s">
        <v>25</v>
      </c>
      <c r="WWS1239" s="201">
        <v>7</v>
      </c>
      <c r="WWT1239" s="201">
        <v>2</v>
      </c>
      <c r="WWU1239" s="202" t="s">
        <v>236</v>
      </c>
      <c r="WWV1239" s="203">
        <v>0</v>
      </c>
      <c r="WWW1239" s="203">
        <v>210</v>
      </c>
      <c r="WWX1239" s="75">
        <f t="shared" si="588"/>
        <v>448.774</v>
      </c>
      <c r="WWY1239" s="200" t="s">
        <v>28</v>
      </c>
      <c r="WWZ1239" s="255" t="s">
        <v>25</v>
      </c>
      <c r="WXA1239" s="201">
        <v>7</v>
      </c>
      <c r="WXB1239" s="201">
        <v>2</v>
      </c>
      <c r="WXC1239" s="202" t="s">
        <v>236</v>
      </c>
      <c r="WXD1239" s="203">
        <v>0</v>
      </c>
      <c r="WXE1239" s="203">
        <v>210</v>
      </c>
      <c r="WXF1239" s="75">
        <f t="shared" si="588"/>
        <v>448.774</v>
      </c>
      <c r="WXG1239" s="200" t="s">
        <v>28</v>
      </c>
      <c r="WXH1239" s="255" t="s">
        <v>25</v>
      </c>
      <c r="WXI1239" s="201">
        <v>7</v>
      </c>
      <c r="WXJ1239" s="201">
        <v>2</v>
      </c>
      <c r="WXK1239" s="202" t="s">
        <v>236</v>
      </c>
      <c r="WXL1239" s="203">
        <v>0</v>
      </c>
      <c r="WXM1239" s="203">
        <v>210</v>
      </c>
      <c r="WXN1239" s="75">
        <f t="shared" si="588"/>
        <v>448.774</v>
      </c>
      <c r="WXO1239" s="200" t="s">
        <v>28</v>
      </c>
      <c r="WXP1239" s="255" t="s">
        <v>25</v>
      </c>
      <c r="WXQ1239" s="201">
        <v>7</v>
      </c>
      <c r="WXR1239" s="201">
        <v>2</v>
      </c>
      <c r="WXS1239" s="202" t="s">
        <v>236</v>
      </c>
      <c r="WXT1239" s="203">
        <v>0</v>
      </c>
      <c r="WXU1239" s="203">
        <v>210</v>
      </c>
      <c r="WXV1239" s="75">
        <f t="shared" si="588"/>
        <v>448.774</v>
      </c>
      <c r="WXW1239" s="200" t="s">
        <v>28</v>
      </c>
      <c r="WXX1239" s="255" t="s">
        <v>25</v>
      </c>
      <c r="WXY1239" s="201">
        <v>7</v>
      </c>
      <c r="WXZ1239" s="201">
        <v>2</v>
      </c>
      <c r="WYA1239" s="202" t="s">
        <v>236</v>
      </c>
      <c r="WYB1239" s="203">
        <v>0</v>
      </c>
      <c r="WYC1239" s="203">
        <v>210</v>
      </c>
      <c r="WYD1239" s="75">
        <f t="shared" si="588"/>
        <v>448.774</v>
      </c>
      <c r="WYE1239" s="200" t="s">
        <v>28</v>
      </c>
      <c r="WYF1239" s="255" t="s">
        <v>25</v>
      </c>
      <c r="WYG1239" s="201">
        <v>7</v>
      </c>
      <c r="WYH1239" s="201">
        <v>2</v>
      </c>
      <c r="WYI1239" s="202" t="s">
        <v>236</v>
      </c>
      <c r="WYJ1239" s="203">
        <v>0</v>
      </c>
      <c r="WYK1239" s="203">
        <v>210</v>
      </c>
      <c r="WYL1239" s="75">
        <f t="shared" si="588"/>
        <v>448.774</v>
      </c>
      <c r="WYM1239" s="200" t="s">
        <v>28</v>
      </c>
      <c r="WYN1239" s="255" t="s">
        <v>25</v>
      </c>
      <c r="WYO1239" s="201">
        <v>7</v>
      </c>
      <c r="WYP1239" s="201">
        <v>2</v>
      </c>
      <c r="WYQ1239" s="202" t="s">
        <v>236</v>
      </c>
      <c r="WYR1239" s="203">
        <v>0</v>
      </c>
      <c r="WYS1239" s="203">
        <v>210</v>
      </c>
      <c r="WYT1239" s="75">
        <f t="shared" ref="WYT1239:XAX1239" si="589">WYT1240+WYT1241</f>
        <v>448.774</v>
      </c>
      <c r="WYU1239" s="200" t="s">
        <v>28</v>
      </c>
      <c r="WYV1239" s="255" t="s">
        <v>25</v>
      </c>
      <c r="WYW1239" s="201">
        <v>7</v>
      </c>
      <c r="WYX1239" s="201">
        <v>2</v>
      </c>
      <c r="WYY1239" s="202" t="s">
        <v>236</v>
      </c>
      <c r="WYZ1239" s="203">
        <v>0</v>
      </c>
      <c r="WZA1239" s="203">
        <v>210</v>
      </c>
      <c r="WZB1239" s="75">
        <f t="shared" si="589"/>
        <v>448.774</v>
      </c>
      <c r="WZC1239" s="200" t="s">
        <v>28</v>
      </c>
      <c r="WZD1239" s="255" t="s">
        <v>25</v>
      </c>
      <c r="WZE1239" s="201">
        <v>7</v>
      </c>
      <c r="WZF1239" s="201">
        <v>2</v>
      </c>
      <c r="WZG1239" s="202" t="s">
        <v>236</v>
      </c>
      <c r="WZH1239" s="203">
        <v>0</v>
      </c>
      <c r="WZI1239" s="203">
        <v>210</v>
      </c>
      <c r="WZJ1239" s="75">
        <f t="shared" si="589"/>
        <v>448.774</v>
      </c>
      <c r="WZK1239" s="200" t="s">
        <v>28</v>
      </c>
      <c r="WZL1239" s="255" t="s">
        <v>25</v>
      </c>
      <c r="WZM1239" s="201">
        <v>7</v>
      </c>
      <c r="WZN1239" s="201">
        <v>2</v>
      </c>
      <c r="WZO1239" s="202" t="s">
        <v>236</v>
      </c>
      <c r="WZP1239" s="203">
        <v>0</v>
      </c>
      <c r="WZQ1239" s="203">
        <v>210</v>
      </c>
      <c r="WZR1239" s="75">
        <f t="shared" si="589"/>
        <v>448.774</v>
      </c>
      <c r="WZS1239" s="200" t="s">
        <v>28</v>
      </c>
      <c r="WZT1239" s="255" t="s">
        <v>25</v>
      </c>
      <c r="WZU1239" s="201">
        <v>7</v>
      </c>
      <c r="WZV1239" s="201">
        <v>2</v>
      </c>
      <c r="WZW1239" s="202" t="s">
        <v>236</v>
      </c>
      <c r="WZX1239" s="203">
        <v>0</v>
      </c>
      <c r="WZY1239" s="203">
        <v>210</v>
      </c>
      <c r="WZZ1239" s="75">
        <f t="shared" si="589"/>
        <v>448.774</v>
      </c>
      <c r="XAA1239" s="200" t="s">
        <v>28</v>
      </c>
      <c r="XAB1239" s="255" t="s">
        <v>25</v>
      </c>
      <c r="XAC1239" s="201">
        <v>7</v>
      </c>
      <c r="XAD1239" s="201">
        <v>2</v>
      </c>
      <c r="XAE1239" s="202" t="s">
        <v>236</v>
      </c>
      <c r="XAF1239" s="203">
        <v>0</v>
      </c>
      <c r="XAG1239" s="203">
        <v>210</v>
      </c>
      <c r="XAH1239" s="75">
        <f t="shared" si="589"/>
        <v>448.774</v>
      </c>
      <c r="XAI1239" s="200" t="s">
        <v>28</v>
      </c>
      <c r="XAJ1239" s="255" t="s">
        <v>25</v>
      </c>
      <c r="XAK1239" s="201">
        <v>7</v>
      </c>
      <c r="XAL1239" s="201">
        <v>2</v>
      </c>
      <c r="XAM1239" s="202" t="s">
        <v>236</v>
      </c>
      <c r="XAN1239" s="203">
        <v>0</v>
      </c>
      <c r="XAO1239" s="203">
        <v>210</v>
      </c>
      <c r="XAP1239" s="75">
        <f t="shared" si="589"/>
        <v>448.774</v>
      </c>
      <c r="XAQ1239" s="200" t="s">
        <v>28</v>
      </c>
      <c r="XAR1239" s="255" t="s">
        <v>25</v>
      </c>
      <c r="XAS1239" s="201">
        <v>7</v>
      </c>
      <c r="XAT1239" s="201">
        <v>2</v>
      </c>
      <c r="XAU1239" s="202" t="s">
        <v>236</v>
      </c>
      <c r="XAV1239" s="203">
        <v>0</v>
      </c>
      <c r="XAW1239" s="203">
        <v>210</v>
      </c>
      <c r="XAX1239" s="75">
        <f t="shared" si="589"/>
        <v>448.774</v>
      </c>
      <c r="XAY1239" s="200" t="s">
        <v>28</v>
      </c>
      <c r="XAZ1239" s="255" t="s">
        <v>25</v>
      </c>
      <c r="XBA1239" s="201">
        <v>7</v>
      </c>
      <c r="XBB1239" s="201">
        <v>2</v>
      </c>
      <c r="XBC1239" s="202" t="s">
        <v>236</v>
      </c>
      <c r="XBD1239" s="203">
        <v>0</v>
      </c>
      <c r="XBE1239" s="203">
        <v>210</v>
      </c>
      <c r="XBF1239" s="75">
        <f t="shared" ref="XBF1239:XDJ1239" si="590">XBF1240+XBF1241</f>
        <v>448.774</v>
      </c>
      <c r="XBG1239" s="200" t="s">
        <v>28</v>
      </c>
      <c r="XBH1239" s="255" t="s">
        <v>25</v>
      </c>
      <c r="XBI1239" s="201">
        <v>7</v>
      </c>
      <c r="XBJ1239" s="201">
        <v>2</v>
      </c>
      <c r="XBK1239" s="202" t="s">
        <v>236</v>
      </c>
      <c r="XBL1239" s="203">
        <v>0</v>
      </c>
      <c r="XBM1239" s="203">
        <v>210</v>
      </c>
      <c r="XBN1239" s="75">
        <f t="shared" si="590"/>
        <v>448.774</v>
      </c>
      <c r="XBO1239" s="200" t="s">
        <v>28</v>
      </c>
      <c r="XBP1239" s="255" t="s">
        <v>25</v>
      </c>
      <c r="XBQ1239" s="201">
        <v>7</v>
      </c>
      <c r="XBR1239" s="201">
        <v>2</v>
      </c>
      <c r="XBS1239" s="202" t="s">
        <v>236</v>
      </c>
      <c r="XBT1239" s="203">
        <v>0</v>
      </c>
      <c r="XBU1239" s="203">
        <v>210</v>
      </c>
      <c r="XBV1239" s="75">
        <f t="shared" si="590"/>
        <v>448.774</v>
      </c>
      <c r="XBW1239" s="200" t="s">
        <v>28</v>
      </c>
      <c r="XBX1239" s="255" t="s">
        <v>25</v>
      </c>
      <c r="XBY1239" s="201">
        <v>7</v>
      </c>
      <c r="XBZ1239" s="201">
        <v>2</v>
      </c>
      <c r="XCA1239" s="202" t="s">
        <v>236</v>
      </c>
      <c r="XCB1239" s="203">
        <v>0</v>
      </c>
      <c r="XCC1239" s="203">
        <v>210</v>
      </c>
      <c r="XCD1239" s="75">
        <f t="shared" si="590"/>
        <v>448.774</v>
      </c>
      <c r="XCE1239" s="200" t="s">
        <v>28</v>
      </c>
      <c r="XCF1239" s="255" t="s">
        <v>25</v>
      </c>
      <c r="XCG1239" s="201">
        <v>7</v>
      </c>
      <c r="XCH1239" s="201">
        <v>2</v>
      </c>
      <c r="XCI1239" s="202" t="s">
        <v>236</v>
      </c>
      <c r="XCJ1239" s="203">
        <v>0</v>
      </c>
      <c r="XCK1239" s="203">
        <v>210</v>
      </c>
      <c r="XCL1239" s="75">
        <f t="shared" si="590"/>
        <v>448.774</v>
      </c>
      <c r="XCM1239" s="200" t="s">
        <v>28</v>
      </c>
      <c r="XCN1239" s="255" t="s">
        <v>25</v>
      </c>
      <c r="XCO1239" s="201">
        <v>7</v>
      </c>
      <c r="XCP1239" s="201">
        <v>2</v>
      </c>
      <c r="XCQ1239" s="202" t="s">
        <v>236</v>
      </c>
      <c r="XCR1239" s="203">
        <v>0</v>
      </c>
      <c r="XCS1239" s="203">
        <v>210</v>
      </c>
      <c r="XCT1239" s="75">
        <f t="shared" si="590"/>
        <v>448.774</v>
      </c>
      <c r="XCU1239" s="200" t="s">
        <v>28</v>
      </c>
      <c r="XCV1239" s="255" t="s">
        <v>25</v>
      </c>
      <c r="XCW1239" s="201">
        <v>7</v>
      </c>
      <c r="XCX1239" s="201">
        <v>2</v>
      </c>
      <c r="XCY1239" s="202" t="s">
        <v>236</v>
      </c>
      <c r="XCZ1239" s="203">
        <v>0</v>
      </c>
      <c r="XDA1239" s="203">
        <v>210</v>
      </c>
      <c r="XDB1239" s="75">
        <f t="shared" si="590"/>
        <v>448.774</v>
      </c>
      <c r="XDC1239" s="200" t="s">
        <v>28</v>
      </c>
      <c r="XDD1239" s="255" t="s">
        <v>25</v>
      </c>
      <c r="XDE1239" s="201">
        <v>7</v>
      </c>
      <c r="XDF1239" s="201">
        <v>2</v>
      </c>
      <c r="XDG1239" s="202" t="s">
        <v>236</v>
      </c>
      <c r="XDH1239" s="203">
        <v>0</v>
      </c>
      <c r="XDI1239" s="203">
        <v>210</v>
      </c>
      <c r="XDJ1239" s="75">
        <f t="shared" si="590"/>
        <v>448.774</v>
      </c>
    </row>
    <row r="1240" spans="1:16338" ht="15.75" customHeight="1" x14ac:dyDescent="0.25">
      <c r="A1240" s="471" t="s">
        <v>337</v>
      </c>
      <c r="B1240" s="418" t="s">
        <v>25</v>
      </c>
      <c r="C1240" s="278">
        <v>7</v>
      </c>
      <c r="D1240" s="278">
        <v>2</v>
      </c>
      <c r="E1240" s="128" t="s">
        <v>336</v>
      </c>
      <c r="F1240" s="279">
        <v>244</v>
      </c>
      <c r="G1240" s="280">
        <v>346</v>
      </c>
      <c r="H1240" s="1216">
        <v>44.25</v>
      </c>
      <c r="I1240" s="1216">
        <v>44.25</v>
      </c>
      <c r="J1240" s="976">
        <f t="shared" si="172"/>
        <v>0</v>
      </c>
      <c r="K1240" s="109"/>
      <c r="L1240" s="256"/>
      <c r="M1240" s="204"/>
      <c r="N1240" s="204"/>
      <c r="O1240" s="205"/>
      <c r="P1240" s="206"/>
      <c r="Q1240" s="110"/>
      <c r="R1240" s="147"/>
      <c r="S1240" s="109"/>
      <c r="T1240" s="256"/>
      <c r="U1240" s="204"/>
      <c r="V1240" s="204"/>
      <c r="W1240" s="205"/>
      <c r="X1240" s="206"/>
      <c r="Y1240" s="110"/>
      <c r="Z1240" s="147"/>
      <c r="AA1240" s="109"/>
      <c r="AB1240" s="256"/>
      <c r="AC1240" s="204"/>
      <c r="AD1240" s="204"/>
      <c r="AE1240" s="205"/>
      <c r="AF1240" s="206"/>
      <c r="AG1240" s="110"/>
      <c r="AH1240" s="147"/>
      <c r="AI1240" s="109"/>
      <c r="AJ1240" s="256"/>
      <c r="AK1240" s="204"/>
      <c r="AL1240" s="204"/>
      <c r="AM1240" s="205"/>
      <c r="AN1240" s="206"/>
      <c r="AO1240" s="110"/>
      <c r="AP1240" s="147"/>
      <c r="AQ1240" s="109"/>
      <c r="AR1240" s="256"/>
      <c r="AS1240" s="204"/>
      <c r="AT1240" s="204"/>
      <c r="AU1240" s="205"/>
      <c r="AV1240" s="206"/>
      <c r="AW1240" s="110"/>
      <c r="AX1240" s="147"/>
      <c r="AY1240" s="109"/>
      <c r="AZ1240" s="256"/>
      <c r="BA1240" s="204"/>
      <c r="BB1240" s="204"/>
      <c r="BC1240" s="205"/>
      <c r="BD1240" s="206"/>
      <c r="BE1240" s="110"/>
      <c r="BF1240" s="147"/>
      <c r="BG1240" s="109"/>
      <c r="BH1240" s="256"/>
      <c r="BI1240" s="204"/>
      <c r="BJ1240" s="204"/>
      <c r="BK1240" s="205"/>
      <c r="BL1240" s="206"/>
      <c r="BM1240" s="110"/>
      <c r="BN1240" s="147"/>
      <c r="BO1240" s="109"/>
      <c r="BP1240" s="256"/>
      <c r="BQ1240" s="204"/>
      <c r="BR1240" s="204"/>
      <c r="BS1240" s="205"/>
      <c r="BT1240" s="206"/>
      <c r="BU1240" s="110"/>
      <c r="BV1240" s="147"/>
      <c r="BW1240" s="109"/>
      <c r="BX1240" s="256"/>
      <c r="BY1240" s="204"/>
      <c r="BZ1240" s="204"/>
      <c r="CA1240" s="205"/>
      <c r="CB1240" s="206"/>
      <c r="CC1240" s="110"/>
      <c r="CD1240" s="147"/>
      <c r="CE1240" s="109"/>
      <c r="CF1240" s="256"/>
      <c r="CG1240" s="204"/>
      <c r="CH1240" s="204"/>
      <c r="CI1240" s="205"/>
      <c r="CJ1240" s="206"/>
      <c r="CK1240" s="110"/>
      <c r="CL1240" s="147"/>
      <c r="CM1240" s="109"/>
      <c r="CN1240" s="256"/>
      <c r="CO1240" s="204"/>
      <c r="CP1240" s="204"/>
      <c r="CQ1240" s="205"/>
      <c r="CR1240" s="206"/>
      <c r="CS1240" s="110"/>
      <c r="CT1240" s="147"/>
      <c r="CU1240" s="109"/>
      <c r="CV1240" s="256"/>
      <c r="CW1240" s="204"/>
      <c r="CX1240" s="204"/>
      <c r="CY1240" s="205"/>
      <c r="CZ1240" s="206"/>
      <c r="DA1240" s="110"/>
      <c r="DB1240" s="147"/>
      <c r="DC1240" s="109"/>
      <c r="DD1240" s="256"/>
      <c r="DE1240" s="204"/>
      <c r="DF1240" s="204"/>
      <c r="DG1240" s="205"/>
      <c r="DH1240" s="206"/>
      <c r="DI1240" s="110"/>
      <c r="DJ1240" s="147"/>
      <c r="DK1240" s="109"/>
      <c r="DL1240" s="256"/>
      <c r="DM1240" s="204"/>
      <c r="DN1240" s="204"/>
      <c r="DO1240" s="205"/>
      <c r="DP1240" s="206"/>
      <c r="DQ1240" s="110"/>
      <c r="DR1240" s="147"/>
      <c r="DS1240" s="109"/>
      <c r="DT1240" s="256"/>
      <c r="DU1240" s="204"/>
      <c r="DV1240" s="204"/>
      <c r="DW1240" s="205"/>
      <c r="DX1240" s="206"/>
      <c r="DY1240" s="110"/>
      <c r="DZ1240" s="147"/>
      <c r="EA1240" s="109"/>
      <c r="EB1240" s="256"/>
      <c r="EC1240" s="204"/>
      <c r="ED1240" s="204"/>
      <c r="EE1240" s="205"/>
      <c r="EF1240" s="206"/>
      <c r="EG1240" s="110"/>
      <c r="EH1240" s="147"/>
      <c r="EI1240" s="109"/>
      <c r="EJ1240" s="256"/>
      <c r="EK1240" s="204"/>
      <c r="EL1240" s="204"/>
      <c r="EM1240" s="205"/>
      <c r="EN1240" s="206"/>
      <c r="EO1240" s="110"/>
      <c r="EP1240" s="147"/>
      <c r="EQ1240" s="109"/>
      <c r="ER1240" s="256"/>
      <c r="ES1240" s="204"/>
      <c r="ET1240" s="204"/>
      <c r="EU1240" s="205"/>
      <c r="EV1240" s="206"/>
      <c r="EW1240" s="110"/>
      <c r="EX1240" s="147"/>
      <c r="EY1240" s="109"/>
      <c r="EZ1240" s="256"/>
      <c r="FA1240" s="204"/>
      <c r="FB1240" s="204"/>
      <c r="FC1240" s="205"/>
      <c r="FD1240" s="206"/>
      <c r="FE1240" s="110"/>
      <c r="FF1240" s="147"/>
      <c r="FG1240" s="109"/>
      <c r="FH1240" s="256"/>
      <c r="FI1240" s="204"/>
      <c r="FJ1240" s="204"/>
      <c r="FK1240" s="205"/>
      <c r="FL1240" s="206"/>
      <c r="FM1240" s="110"/>
      <c r="FN1240" s="147"/>
      <c r="FO1240" s="109"/>
      <c r="FP1240" s="256"/>
      <c r="FQ1240" s="204"/>
      <c r="FR1240" s="204"/>
      <c r="FS1240" s="205"/>
      <c r="FT1240" s="206"/>
      <c r="FU1240" s="110"/>
      <c r="FV1240" s="147"/>
      <c r="FW1240" s="109"/>
      <c r="FX1240" s="256"/>
      <c r="FY1240" s="204"/>
      <c r="FZ1240" s="204"/>
      <c r="GA1240" s="205"/>
      <c r="GB1240" s="206"/>
      <c r="GC1240" s="110"/>
      <c r="GD1240" s="147"/>
      <c r="GE1240" s="109"/>
      <c r="GF1240" s="256"/>
      <c r="GG1240" s="204"/>
      <c r="GH1240" s="204"/>
      <c r="GI1240" s="205"/>
      <c r="GJ1240" s="206"/>
      <c r="GK1240" s="110"/>
      <c r="GL1240" s="147"/>
      <c r="GM1240" s="109"/>
      <c r="GN1240" s="256"/>
      <c r="GO1240" s="204"/>
      <c r="GP1240" s="204"/>
      <c r="GQ1240" s="205"/>
      <c r="GR1240" s="206"/>
      <c r="GS1240" s="110"/>
      <c r="GT1240" s="147"/>
      <c r="GU1240" s="109"/>
      <c r="GV1240" s="256"/>
      <c r="GW1240" s="204"/>
      <c r="GX1240" s="204"/>
      <c r="GY1240" s="205"/>
      <c r="GZ1240" s="206"/>
      <c r="HA1240" s="110"/>
      <c r="HB1240" s="147"/>
      <c r="HC1240" s="109"/>
      <c r="HD1240" s="256"/>
      <c r="HE1240" s="204"/>
      <c r="HF1240" s="204"/>
      <c r="HG1240" s="205"/>
      <c r="HH1240" s="206"/>
      <c r="HI1240" s="110"/>
      <c r="HJ1240" s="147"/>
      <c r="HK1240" s="109"/>
      <c r="HL1240" s="256"/>
      <c r="HM1240" s="204"/>
      <c r="HN1240" s="204"/>
      <c r="HO1240" s="205"/>
      <c r="HP1240" s="206"/>
      <c r="HQ1240" s="110"/>
      <c r="HR1240" s="147"/>
      <c r="HS1240" s="109"/>
      <c r="HT1240" s="256"/>
      <c r="HU1240" s="204"/>
      <c r="HV1240" s="204"/>
      <c r="HW1240" s="205"/>
      <c r="HX1240" s="206"/>
      <c r="HY1240" s="110"/>
      <c r="HZ1240" s="147"/>
      <c r="IA1240" s="109"/>
      <c r="IB1240" s="256"/>
      <c r="IC1240" s="204"/>
      <c r="ID1240" s="204"/>
      <c r="IE1240" s="205"/>
      <c r="IF1240" s="206"/>
      <c r="IG1240" s="110"/>
      <c r="IH1240" s="147"/>
      <c r="II1240" s="109"/>
      <c r="IJ1240" s="256"/>
      <c r="IK1240" s="204"/>
      <c r="IL1240" s="204"/>
      <c r="IM1240" s="205"/>
      <c r="IN1240" s="206"/>
      <c r="IO1240" s="110"/>
      <c r="IP1240" s="147"/>
      <c r="IQ1240" s="109"/>
      <c r="IR1240" s="256"/>
      <c r="IS1240" s="204"/>
      <c r="IT1240" s="204"/>
      <c r="IU1240" s="205"/>
      <c r="IV1240" s="206"/>
      <c r="IW1240" s="110"/>
      <c r="IX1240" s="147"/>
      <c r="IY1240" s="109"/>
      <c r="IZ1240" s="256"/>
      <c r="JA1240" s="204"/>
      <c r="JB1240" s="204"/>
      <c r="JC1240" s="205"/>
      <c r="JD1240" s="206"/>
      <c r="JE1240" s="110"/>
      <c r="JF1240" s="147"/>
      <c r="JG1240" s="109"/>
      <c r="JH1240" s="256"/>
      <c r="JI1240" s="204"/>
      <c r="JJ1240" s="204"/>
      <c r="JK1240" s="205"/>
      <c r="JL1240" s="206"/>
      <c r="JM1240" s="110"/>
      <c r="JN1240" s="147"/>
      <c r="JO1240" s="109"/>
      <c r="JP1240" s="256"/>
      <c r="JQ1240" s="204"/>
      <c r="JR1240" s="204"/>
      <c r="JS1240" s="205"/>
      <c r="JT1240" s="206"/>
      <c r="JU1240" s="110"/>
      <c r="JV1240" s="147"/>
      <c r="JW1240" s="109"/>
      <c r="JX1240" s="256"/>
      <c r="JY1240" s="204"/>
      <c r="JZ1240" s="204"/>
      <c r="KA1240" s="205"/>
      <c r="KB1240" s="206"/>
      <c r="KC1240" s="110"/>
      <c r="KD1240" s="147"/>
      <c r="KE1240" s="109"/>
      <c r="KF1240" s="256"/>
      <c r="KG1240" s="204"/>
      <c r="KH1240" s="204"/>
      <c r="KI1240" s="205"/>
      <c r="KJ1240" s="206"/>
      <c r="KK1240" s="110"/>
      <c r="KL1240" s="147"/>
      <c r="KM1240" s="109"/>
      <c r="KN1240" s="256"/>
      <c r="KO1240" s="204"/>
      <c r="KP1240" s="204"/>
      <c r="KQ1240" s="205"/>
      <c r="KR1240" s="206"/>
      <c r="KS1240" s="110"/>
      <c r="KT1240" s="147"/>
      <c r="KU1240" s="109"/>
      <c r="KV1240" s="256"/>
      <c r="KW1240" s="204"/>
      <c r="KX1240" s="204"/>
      <c r="KY1240" s="205"/>
      <c r="KZ1240" s="206"/>
      <c r="LA1240" s="110"/>
      <c r="LB1240" s="147"/>
      <c r="LC1240" s="109"/>
      <c r="LD1240" s="256"/>
      <c r="LE1240" s="204"/>
      <c r="LF1240" s="204"/>
      <c r="LG1240" s="205"/>
      <c r="LH1240" s="206"/>
      <c r="LI1240" s="110"/>
      <c r="LJ1240" s="147"/>
      <c r="LK1240" s="109"/>
      <c r="LL1240" s="256"/>
      <c r="LM1240" s="204"/>
      <c r="LN1240" s="204"/>
      <c r="LO1240" s="205"/>
      <c r="LP1240" s="206"/>
      <c r="LQ1240" s="110"/>
      <c r="LR1240" s="147"/>
      <c r="LS1240" s="109"/>
      <c r="LT1240" s="256"/>
      <c r="LU1240" s="204"/>
      <c r="LV1240" s="204"/>
      <c r="LW1240" s="205"/>
      <c r="LX1240" s="206"/>
      <c r="LY1240" s="110"/>
      <c r="LZ1240" s="147"/>
      <c r="MA1240" s="109"/>
      <c r="MB1240" s="256"/>
      <c r="MC1240" s="204"/>
      <c r="MD1240" s="204"/>
      <c r="ME1240" s="205"/>
      <c r="MF1240" s="206"/>
      <c r="MG1240" s="110"/>
      <c r="MH1240" s="147"/>
      <c r="MI1240" s="109"/>
      <c r="MJ1240" s="256"/>
      <c r="MK1240" s="204"/>
      <c r="ML1240" s="204"/>
      <c r="MM1240" s="205"/>
      <c r="MN1240" s="206"/>
      <c r="MO1240" s="110"/>
      <c r="MP1240" s="147"/>
      <c r="MQ1240" s="109"/>
      <c r="MR1240" s="256"/>
      <c r="MS1240" s="204"/>
      <c r="MT1240" s="204"/>
      <c r="MU1240" s="205"/>
      <c r="MV1240" s="206"/>
      <c r="MW1240" s="110"/>
      <c r="MX1240" s="147"/>
      <c r="MY1240" s="109"/>
      <c r="MZ1240" s="256"/>
      <c r="NA1240" s="204"/>
      <c r="NB1240" s="204"/>
      <c r="NC1240" s="205"/>
      <c r="ND1240" s="206"/>
      <c r="NE1240" s="110"/>
      <c r="NF1240" s="147"/>
      <c r="NG1240" s="109"/>
      <c r="NH1240" s="256"/>
      <c r="NI1240" s="204"/>
      <c r="NJ1240" s="204"/>
      <c r="NK1240" s="205"/>
      <c r="NL1240" s="206"/>
      <c r="NM1240" s="110"/>
      <c r="NN1240" s="147"/>
      <c r="NO1240" s="109"/>
      <c r="NP1240" s="256"/>
      <c r="NQ1240" s="204"/>
      <c r="NR1240" s="204"/>
      <c r="NS1240" s="205"/>
      <c r="NT1240" s="206"/>
      <c r="NU1240" s="110"/>
      <c r="NV1240" s="147"/>
      <c r="NW1240" s="109"/>
      <c r="NX1240" s="256"/>
      <c r="NY1240" s="204"/>
      <c r="NZ1240" s="204"/>
      <c r="OA1240" s="205"/>
      <c r="OB1240" s="206"/>
      <c r="OC1240" s="110"/>
      <c r="OD1240" s="147"/>
      <c r="OE1240" s="109"/>
      <c r="OF1240" s="256"/>
      <c r="OG1240" s="204"/>
      <c r="OH1240" s="204"/>
      <c r="OI1240" s="205"/>
      <c r="OJ1240" s="206"/>
      <c r="OK1240" s="110"/>
      <c r="OL1240" s="147"/>
      <c r="OM1240" s="109"/>
      <c r="ON1240" s="256"/>
      <c r="OO1240" s="204"/>
      <c r="OP1240" s="204"/>
      <c r="OQ1240" s="205"/>
      <c r="OR1240" s="206"/>
      <c r="OS1240" s="110"/>
      <c r="OT1240" s="147"/>
      <c r="OU1240" s="109"/>
      <c r="OV1240" s="256"/>
      <c r="OW1240" s="204"/>
      <c r="OX1240" s="204"/>
      <c r="OY1240" s="205"/>
      <c r="OZ1240" s="206"/>
      <c r="PA1240" s="110"/>
      <c r="PB1240" s="147"/>
      <c r="PC1240" s="109"/>
      <c r="PD1240" s="256"/>
      <c r="PE1240" s="204"/>
      <c r="PF1240" s="204"/>
      <c r="PG1240" s="205"/>
      <c r="PH1240" s="206"/>
      <c r="PI1240" s="110"/>
      <c r="PJ1240" s="147"/>
      <c r="PK1240" s="109"/>
      <c r="PL1240" s="256"/>
      <c r="PM1240" s="204"/>
      <c r="PN1240" s="204"/>
      <c r="PO1240" s="205"/>
      <c r="PP1240" s="206"/>
      <c r="PQ1240" s="110"/>
      <c r="PR1240" s="147"/>
      <c r="PS1240" s="109"/>
      <c r="PT1240" s="256"/>
      <c r="PU1240" s="204"/>
      <c r="PV1240" s="204"/>
      <c r="PW1240" s="205"/>
      <c r="PX1240" s="206"/>
      <c r="PY1240" s="110"/>
      <c r="PZ1240" s="147"/>
      <c r="QA1240" s="109"/>
      <c r="QB1240" s="256"/>
      <c r="QC1240" s="204"/>
      <c r="QD1240" s="204"/>
      <c r="QE1240" s="205"/>
      <c r="QF1240" s="206"/>
      <c r="QG1240" s="110"/>
      <c r="QH1240" s="147"/>
      <c r="QI1240" s="109"/>
      <c r="QJ1240" s="256"/>
      <c r="QK1240" s="204"/>
      <c r="QL1240" s="204"/>
      <c r="QM1240" s="205"/>
      <c r="QN1240" s="206"/>
      <c r="QO1240" s="110"/>
      <c r="QP1240" s="147"/>
      <c r="QQ1240" s="109"/>
      <c r="QR1240" s="256"/>
      <c r="QS1240" s="204"/>
      <c r="QT1240" s="204"/>
      <c r="QU1240" s="205"/>
      <c r="QV1240" s="206"/>
      <c r="QW1240" s="110"/>
      <c r="QX1240" s="147"/>
      <c r="QY1240" s="109"/>
      <c r="QZ1240" s="256"/>
      <c r="RA1240" s="204"/>
      <c r="RB1240" s="204"/>
      <c r="RC1240" s="205"/>
      <c r="RD1240" s="206"/>
      <c r="RE1240" s="110"/>
      <c r="RF1240" s="147"/>
      <c r="RG1240" s="109"/>
      <c r="RH1240" s="256"/>
      <c r="RI1240" s="204"/>
      <c r="RJ1240" s="204"/>
      <c r="RK1240" s="205"/>
      <c r="RL1240" s="206"/>
      <c r="RM1240" s="110"/>
      <c r="RN1240" s="147"/>
      <c r="RO1240" s="109"/>
      <c r="RP1240" s="256"/>
      <c r="RQ1240" s="204"/>
      <c r="RR1240" s="204"/>
      <c r="RS1240" s="205"/>
      <c r="RT1240" s="206"/>
      <c r="RU1240" s="110"/>
      <c r="RV1240" s="147"/>
      <c r="RW1240" s="109"/>
      <c r="RX1240" s="256"/>
      <c r="RY1240" s="204"/>
      <c r="RZ1240" s="204"/>
      <c r="SA1240" s="205"/>
      <c r="SB1240" s="206"/>
      <c r="SC1240" s="110"/>
      <c r="SD1240" s="147"/>
      <c r="SE1240" s="109"/>
      <c r="SF1240" s="256"/>
      <c r="SG1240" s="204"/>
      <c r="SH1240" s="204"/>
      <c r="SI1240" s="205"/>
      <c r="SJ1240" s="206"/>
      <c r="SK1240" s="110"/>
      <c r="SL1240" s="147"/>
      <c r="SM1240" s="109"/>
      <c r="SN1240" s="256"/>
      <c r="SO1240" s="204"/>
      <c r="SP1240" s="204"/>
      <c r="SQ1240" s="205"/>
      <c r="SR1240" s="206"/>
      <c r="SS1240" s="110"/>
      <c r="ST1240" s="147"/>
      <c r="SU1240" s="109"/>
      <c r="SV1240" s="256"/>
      <c r="SW1240" s="204"/>
      <c r="SX1240" s="204"/>
      <c r="SY1240" s="205"/>
      <c r="SZ1240" s="206"/>
      <c r="TA1240" s="110"/>
      <c r="TB1240" s="147"/>
      <c r="TC1240" s="109"/>
      <c r="TD1240" s="256"/>
      <c r="TE1240" s="204"/>
      <c r="TF1240" s="204"/>
      <c r="TG1240" s="205"/>
      <c r="TH1240" s="206"/>
      <c r="TI1240" s="110"/>
      <c r="TJ1240" s="147"/>
      <c r="TK1240" s="109"/>
      <c r="TL1240" s="256"/>
      <c r="TM1240" s="204"/>
      <c r="TN1240" s="204"/>
      <c r="TO1240" s="205"/>
      <c r="TP1240" s="206"/>
      <c r="TQ1240" s="110"/>
      <c r="TR1240" s="147"/>
      <c r="TS1240" s="109"/>
      <c r="TT1240" s="256"/>
      <c r="TU1240" s="204"/>
      <c r="TV1240" s="204"/>
      <c r="TW1240" s="205"/>
      <c r="TX1240" s="206"/>
      <c r="TY1240" s="110"/>
      <c r="TZ1240" s="147"/>
      <c r="UA1240" s="109"/>
      <c r="UB1240" s="256"/>
      <c r="UC1240" s="204"/>
      <c r="UD1240" s="204"/>
      <c r="UE1240" s="205"/>
      <c r="UF1240" s="206"/>
      <c r="UG1240" s="110"/>
      <c r="UH1240" s="147"/>
      <c r="UI1240" s="109"/>
      <c r="UJ1240" s="256"/>
      <c r="UK1240" s="204"/>
      <c r="UL1240" s="204"/>
      <c r="UM1240" s="205"/>
      <c r="UN1240" s="206"/>
      <c r="UO1240" s="110"/>
      <c r="UP1240" s="147"/>
      <c r="UQ1240" s="109"/>
      <c r="UR1240" s="256"/>
      <c r="US1240" s="204"/>
      <c r="UT1240" s="204"/>
      <c r="UU1240" s="205"/>
      <c r="UV1240" s="206"/>
      <c r="UW1240" s="110"/>
      <c r="UX1240" s="147"/>
      <c r="UY1240" s="109"/>
      <c r="UZ1240" s="256"/>
      <c r="VA1240" s="204"/>
      <c r="VB1240" s="204"/>
      <c r="VC1240" s="205"/>
      <c r="VD1240" s="206"/>
      <c r="VE1240" s="110"/>
      <c r="VF1240" s="147"/>
      <c r="VG1240" s="109"/>
      <c r="VH1240" s="256"/>
      <c r="VI1240" s="204"/>
      <c r="VJ1240" s="204"/>
      <c r="VK1240" s="205"/>
      <c r="VL1240" s="206"/>
      <c r="VM1240" s="110"/>
      <c r="VN1240" s="147"/>
      <c r="VO1240" s="109"/>
      <c r="VP1240" s="256"/>
      <c r="VQ1240" s="204"/>
      <c r="VR1240" s="204"/>
      <c r="VS1240" s="205"/>
      <c r="VT1240" s="206"/>
      <c r="VU1240" s="110"/>
      <c r="VV1240" s="147"/>
      <c r="VW1240" s="109"/>
      <c r="VX1240" s="256"/>
      <c r="VY1240" s="204"/>
      <c r="VZ1240" s="204"/>
      <c r="WA1240" s="205"/>
      <c r="WB1240" s="206"/>
      <c r="WC1240" s="110"/>
      <c r="WD1240" s="147"/>
      <c r="WE1240" s="109"/>
      <c r="WF1240" s="256"/>
      <c r="WG1240" s="204"/>
      <c r="WH1240" s="204"/>
      <c r="WI1240" s="205"/>
      <c r="WJ1240" s="206"/>
      <c r="WK1240" s="110"/>
      <c r="WL1240" s="147"/>
      <c r="WM1240" s="109"/>
      <c r="WN1240" s="256"/>
      <c r="WO1240" s="204"/>
      <c r="WP1240" s="204"/>
      <c r="WQ1240" s="205"/>
      <c r="WR1240" s="206"/>
      <c r="WS1240" s="110"/>
      <c r="WT1240" s="147"/>
      <c r="WU1240" s="109"/>
      <c r="WV1240" s="256"/>
      <c r="WW1240" s="204"/>
      <c r="WX1240" s="204"/>
      <c r="WY1240" s="205"/>
      <c r="WZ1240" s="206"/>
      <c r="XA1240" s="110"/>
      <c r="XB1240" s="147"/>
      <c r="XC1240" s="109"/>
      <c r="XD1240" s="256"/>
      <c r="XE1240" s="204"/>
      <c r="XF1240" s="204"/>
      <c r="XG1240" s="205"/>
      <c r="XH1240" s="206"/>
      <c r="XI1240" s="110"/>
      <c r="XJ1240" s="147"/>
      <c r="XK1240" s="109"/>
      <c r="XL1240" s="256"/>
      <c r="XM1240" s="204"/>
      <c r="XN1240" s="204"/>
      <c r="XO1240" s="205"/>
      <c r="XP1240" s="206"/>
      <c r="XQ1240" s="110"/>
      <c r="XR1240" s="147"/>
      <c r="XS1240" s="109"/>
      <c r="XT1240" s="256"/>
      <c r="XU1240" s="204"/>
      <c r="XV1240" s="204"/>
      <c r="XW1240" s="205"/>
      <c r="XX1240" s="206"/>
      <c r="XY1240" s="110"/>
      <c r="XZ1240" s="147"/>
      <c r="YA1240" s="109"/>
      <c r="YB1240" s="256"/>
      <c r="YC1240" s="204"/>
      <c r="YD1240" s="204"/>
      <c r="YE1240" s="205"/>
      <c r="YF1240" s="206"/>
      <c r="YG1240" s="110"/>
      <c r="YH1240" s="147"/>
      <c r="YI1240" s="109"/>
      <c r="YJ1240" s="256"/>
      <c r="YK1240" s="204"/>
      <c r="YL1240" s="204"/>
      <c r="YM1240" s="205"/>
      <c r="YN1240" s="206"/>
      <c r="YO1240" s="110"/>
      <c r="YP1240" s="147"/>
      <c r="YQ1240" s="109"/>
      <c r="YR1240" s="256"/>
      <c r="YS1240" s="204"/>
      <c r="YT1240" s="204"/>
      <c r="YU1240" s="205"/>
      <c r="YV1240" s="206"/>
      <c r="YW1240" s="110"/>
      <c r="YX1240" s="147"/>
      <c r="YY1240" s="109"/>
      <c r="YZ1240" s="256"/>
      <c r="ZA1240" s="204"/>
      <c r="ZB1240" s="204"/>
      <c r="ZC1240" s="205"/>
      <c r="ZD1240" s="206"/>
      <c r="ZE1240" s="110"/>
      <c r="ZF1240" s="147"/>
      <c r="ZG1240" s="109"/>
      <c r="ZH1240" s="256"/>
      <c r="ZI1240" s="204"/>
      <c r="ZJ1240" s="204"/>
      <c r="ZK1240" s="205"/>
      <c r="ZL1240" s="206"/>
      <c r="ZM1240" s="110"/>
      <c r="ZN1240" s="147"/>
      <c r="ZO1240" s="109"/>
      <c r="ZP1240" s="256"/>
      <c r="ZQ1240" s="204"/>
      <c r="ZR1240" s="204"/>
      <c r="ZS1240" s="205"/>
      <c r="ZT1240" s="206"/>
      <c r="ZU1240" s="110"/>
      <c r="ZV1240" s="147"/>
      <c r="ZW1240" s="109"/>
      <c r="ZX1240" s="256"/>
      <c r="ZY1240" s="204"/>
      <c r="ZZ1240" s="204"/>
      <c r="AAA1240" s="205"/>
      <c r="AAB1240" s="206"/>
      <c r="AAC1240" s="110"/>
      <c r="AAD1240" s="147"/>
      <c r="AAE1240" s="109"/>
      <c r="AAF1240" s="256"/>
      <c r="AAG1240" s="204"/>
      <c r="AAH1240" s="204"/>
      <c r="AAI1240" s="205"/>
      <c r="AAJ1240" s="206"/>
      <c r="AAK1240" s="110"/>
      <c r="AAL1240" s="147"/>
      <c r="AAM1240" s="109"/>
      <c r="AAN1240" s="256"/>
      <c r="AAO1240" s="204"/>
      <c r="AAP1240" s="204"/>
      <c r="AAQ1240" s="205"/>
      <c r="AAR1240" s="206"/>
      <c r="AAS1240" s="110"/>
      <c r="AAT1240" s="147"/>
      <c r="AAU1240" s="109"/>
      <c r="AAV1240" s="256"/>
      <c r="AAW1240" s="204"/>
      <c r="AAX1240" s="204"/>
      <c r="AAY1240" s="205"/>
      <c r="AAZ1240" s="206"/>
      <c r="ABA1240" s="110"/>
      <c r="ABB1240" s="147"/>
      <c r="ABC1240" s="109"/>
      <c r="ABD1240" s="256"/>
      <c r="ABE1240" s="204"/>
      <c r="ABF1240" s="204"/>
      <c r="ABG1240" s="205"/>
      <c r="ABH1240" s="206"/>
      <c r="ABI1240" s="110"/>
      <c r="ABJ1240" s="147"/>
      <c r="ABK1240" s="109"/>
      <c r="ABL1240" s="256"/>
      <c r="ABM1240" s="204"/>
      <c r="ABN1240" s="204"/>
      <c r="ABO1240" s="205"/>
      <c r="ABP1240" s="206"/>
      <c r="ABQ1240" s="110"/>
      <c r="ABR1240" s="147"/>
      <c r="ABS1240" s="109"/>
      <c r="ABT1240" s="256"/>
      <c r="ABU1240" s="204"/>
      <c r="ABV1240" s="204"/>
      <c r="ABW1240" s="205"/>
      <c r="ABX1240" s="206"/>
      <c r="ABY1240" s="110"/>
      <c r="ABZ1240" s="147"/>
      <c r="ACA1240" s="109"/>
      <c r="ACB1240" s="256"/>
      <c r="ACC1240" s="204"/>
      <c r="ACD1240" s="204"/>
      <c r="ACE1240" s="205"/>
      <c r="ACF1240" s="206"/>
      <c r="ACG1240" s="110"/>
      <c r="ACH1240" s="147"/>
      <c r="ACI1240" s="109"/>
      <c r="ACJ1240" s="256"/>
      <c r="ACK1240" s="204"/>
      <c r="ACL1240" s="204"/>
      <c r="ACM1240" s="205"/>
      <c r="ACN1240" s="206"/>
      <c r="ACO1240" s="110"/>
      <c r="ACP1240" s="147"/>
      <c r="ACQ1240" s="109"/>
      <c r="ACR1240" s="256"/>
      <c r="ACS1240" s="204"/>
      <c r="ACT1240" s="204"/>
      <c r="ACU1240" s="205"/>
      <c r="ACV1240" s="206"/>
      <c r="ACW1240" s="110"/>
      <c r="ACX1240" s="147"/>
      <c r="ACY1240" s="109"/>
      <c r="ACZ1240" s="256"/>
      <c r="ADA1240" s="204"/>
      <c r="ADB1240" s="204"/>
      <c r="ADC1240" s="205"/>
      <c r="ADD1240" s="206"/>
      <c r="ADE1240" s="110"/>
      <c r="ADF1240" s="147"/>
      <c r="ADG1240" s="109"/>
      <c r="ADH1240" s="256"/>
      <c r="ADI1240" s="204"/>
      <c r="ADJ1240" s="204"/>
      <c r="ADK1240" s="205"/>
      <c r="ADL1240" s="206"/>
      <c r="ADM1240" s="110"/>
      <c r="ADN1240" s="147"/>
      <c r="ADO1240" s="109"/>
      <c r="ADP1240" s="256"/>
      <c r="ADQ1240" s="204"/>
      <c r="ADR1240" s="204"/>
      <c r="ADS1240" s="205"/>
      <c r="ADT1240" s="206"/>
      <c r="ADU1240" s="110"/>
      <c r="ADV1240" s="147"/>
      <c r="ADW1240" s="109"/>
      <c r="ADX1240" s="256"/>
      <c r="ADY1240" s="204"/>
      <c r="ADZ1240" s="204"/>
      <c r="AEA1240" s="205"/>
      <c r="AEB1240" s="206"/>
      <c r="AEC1240" s="110"/>
      <c r="AED1240" s="147"/>
      <c r="AEE1240" s="109"/>
      <c r="AEF1240" s="256"/>
      <c r="AEG1240" s="204"/>
      <c r="AEH1240" s="204"/>
      <c r="AEI1240" s="205"/>
      <c r="AEJ1240" s="206"/>
      <c r="AEK1240" s="110"/>
      <c r="AEL1240" s="147"/>
      <c r="AEM1240" s="109"/>
      <c r="AEN1240" s="256"/>
      <c r="AEO1240" s="204"/>
      <c r="AEP1240" s="204"/>
      <c r="AEQ1240" s="205"/>
      <c r="AER1240" s="206"/>
      <c r="AES1240" s="110"/>
      <c r="AET1240" s="147"/>
      <c r="AEU1240" s="109"/>
      <c r="AEV1240" s="256"/>
      <c r="AEW1240" s="204"/>
      <c r="AEX1240" s="204"/>
      <c r="AEY1240" s="205"/>
      <c r="AEZ1240" s="206"/>
      <c r="AFA1240" s="110"/>
      <c r="AFB1240" s="147"/>
      <c r="AFC1240" s="109"/>
      <c r="AFD1240" s="256"/>
      <c r="AFE1240" s="204"/>
      <c r="AFF1240" s="204"/>
      <c r="AFG1240" s="205"/>
      <c r="AFH1240" s="206"/>
      <c r="AFI1240" s="110"/>
      <c r="AFJ1240" s="147"/>
      <c r="AFK1240" s="109"/>
      <c r="AFL1240" s="256"/>
      <c r="AFM1240" s="204"/>
      <c r="AFN1240" s="204"/>
      <c r="AFO1240" s="205"/>
      <c r="AFP1240" s="206"/>
      <c r="AFQ1240" s="110"/>
      <c r="AFR1240" s="147"/>
      <c r="AFS1240" s="109"/>
      <c r="AFT1240" s="256"/>
      <c r="AFU1240" s="204"/>
      <c r="AFV1240" s="204"/>
      <c r="AFW1240" s="205"/>
      <c r="AFX1240" s="206"/>
      <c r="AFY1240" s="110"/>
      <c r="AFZ1240" s="147"/>
      <c r="AGA1240" s="109"/>
      <c r="AGB1240" s="256"/>
      <c r="AGC1240" s="204"/>
      <c r="AGD1240" s="204"/>
      <c r="AGE1240" s="205"/>
      <c r="AGF1240" s="206"/>
      <c r="AGG1240" s="110"/>
      <c r="AGH1240" s="147"/>
      <c r="AGI1240" s="109"/>
      <c r="AGJ1240" s="256"/>
      <c r="AGK1240" s="204"/>
      <c r="AGL1240" s="204"/>
      <c r="AGM1240" s="205"/>
      <c r="AGN1240" s="206"/>
      <c r="AGO1240" s="110"/>
      <c r="AGP1240" s="147"/>
      <c r="AGQ1240" s="109"/>
      <c r="AGR1240" s="256"/>
      <c r="AGS1240" s="204"/>
      <c r="AGT1240" s="204"/>
      <c r="AGU1240" s="205"/>
      <c r="AGV1240" s="206"/>
      <c r="AGW1240" s="110"/>
      <c r="AGX1240" s="147"/>
      <c r="AGY1240" s="109"/>
      <c r="AGZ1240" s="256"/>
      <c r="AHA1240" s="204"/>
      <c r="AHB1240" s="204"/>
      <c r="AHC1240" s="205"/>
      <c r="AHD1240" s="206"/>
      <c r="AHE1240" s="110"/>
      <c r="AHF1240" s="147"/>
      <c r="AHG1240" s="109"/>
      <c r="AHH1240" s="256"/>
      <c r="AHI1240" s="204"/>
      <c r="AHJ1240" s="204"/>
      <c r="AHK1240" s="205"/>
      <c r="AHL1240" s="206"/>
      <c r="AHM1240" s="110"/>
      <c r="AHN1240" s="147"/>
      <c r="AHO1240" s="109"/>
      <c r="AHP1240" s="256"/>
      <c r="AHQ1240" s="204"/>
      <c r="AHR1240" s="204"/>
      <c r="AHS1240" s="205"/>
      <c r="AHT1240" s="206"/>
      <c r="AHU1240" s="110"/>
      <c r="AHV1240" s="147"/>
      <c r="AHW1240" s="109"/>
      <c r="AHX1240" s="256"/>
      <c r="AHY1240" s="204"/>
      <c r="AHZ1240" s="204"/>
      <c r="AIA1240" s="205"/>
      <c r="AIB1240" s="206"/>
      <c r="AIC1240" s="110"/>
      <c r="AID1240" s="147"/>
      <c r="AIE1240" s="109"/>
      <c r="AIF1240" s="256"/>
      <c r="AIG1240" s="204"/>
      <c r="AIH1240" s="204"/>
      <c r="AII1240" s="205"/>
      <c r="AIJ1240" s="206"/>
      <c r="AIK1240" s="110"/>
      <c r="AIL1240" s="147"/>
      <c r="AIM1240" s="109"/>
      <c r="AIN1240" s="256"/>
      <c r="AIO1240" s="204"/>
      <c r="AIP1240" s="204"/>
      <c r="AIQ1240" s="205"/>
      <c r="AIR1240" s="206"/>
      <c r="AIS1240" s="110"/>
      <c r="AIT1240" s="147"/>
      <c r="AIU1240" s="109"/>
      <c r="AIV1240" s="256"/>
      <c r="AIW1240" s="204"/>
      <c r="AIX1240" s="204"/>
      <c r="AIY1240" s="205"/>
      <c r="AIZ1240" s="206"/>
      <c r="AJA1240" s="110"/>
      <c r="AJB1240" s="147"/>
      <c r="AJC1240" s="109"/>
      <c r="AJD1240" s="256"/>
      <c r="AJE1240" s="204"/>
      <c r="AJF1240" s="204"/>
      <c r="AJG1240" s="205"/>
      <c r="AJH1240" s="206"/>
      <c r="AJI1240" s="110"/>
      <c r="AJJ1240" s="147"/>
      <c r="AJK1240" s="109"/>
      <c r="AJL1240" s="256"/>
      <c r="AJM1240" s="204"/>
      <c r="AJN1240" s="204"/>
      <c r="AJO1240" s="205"/>
      <c r="AJP1240" s="206"/>
      <c r="AJQ1240" s="110"/>
      <c r="AJR1240" s="147"/>
      <c r="AJS1240" s="109"/>
      <c r="AJT1240" s="256"/>
      <c r="AJU1240" s="204"/>
      <c r="AJV1240" s="204"/>
      <c r="AJW1240" s="205"/>
      <c r="AJX1240" s="206"/>
      <c r="AJY1240" s="110"/>
      <c r="AJZ1240" s="147"/>
      <c r="AKA1240" s="109"/>
      <c r="AKB1240" s="256"/>
      <c r="AKC1240" s="204"/>
      <c r="AKD1240" s="204"/>
      <c r="AKE1240" s="205"/>
      <c r="AKF1240" s="206"/>
      <c r="AKG1240" s="110"/>
      <c r="AKH1240" s="147"/>
      <c r="AKI1240" s="109"/>
      <c r="AKJ1240" s="256"/>
      <c r="AKK1240" s="204"/>
      <c r="AKL1240" s="204"/>
      <c r="AKM1240" s="205"/>
      <c r="AKN1240" s="206"/>
      <c r="AKO1240" s="110"/>
      <c r="AKP1240" s="147"/>
      <c r="AKQ1240" s="109"/>
      <c r="AKR1240" s="256"/>
      <c r="AKS1240" s="204"/>
      <c r="AKT1240" s="204"/>
      <c r="AKU1240" s="205"/>
      <c r="AKV1240" s="206"/>
      <c r="AKW1240" s="110"/>
      <c r="AKX1240" s="147"/>
      <c r="AKY1240" s="109"/>
      <c r="AKZ1240" s="256"/>
      <c r="ALA1240" s="204"/>
      <c r="ALB1240" s="204"/>
      <c r="ALC1240" s="205"/>
      <c r="ALD1240" s="206"/>
      <c r="ALE1240" s="110"/>
      <c r="ALF1240" s="147"/>
      <c r="ALG1240" s="109"/>
      <c r="ALH1240" s="256"/>
      <c r="ALI1240" s="204"/>
      <c r="ALJ1240" s="204"/>
      <c r="ALK1240" s="205"/>
      <c r="ALL1240" s="206"/>
      <c r="ALM1240" s="110"/>
      <c r="ALN1240" s="147"/>
      <c r="ALO1240" s="109"/>
      <c r="ALP1240" s="256"/>
      <c r="ALQ1240" s="204"/>
      <c r="ALR1240" s="204"/>
      <c r="ALS1240" s="205"/>
      <c r="ALT1240" s="206"/>
      <c r="ALU1240" s="110"/>
      <c r="ALV1240" s="147"/>
      <c r="ALW1240" s="109"/>
      <c r="ALX1240" s="256"/>
      <c r="ALY1240" s="204"/>
      <c r="ALZ1240" s="204"/>
      <c r="AMA1240" s="205"/>
      <c r="AMB1240" s="206"/>
      <c r="AMC1240" s="110"/>
      <c r="AMD1240" s="147"/>
      <c r="AME1240" s="109"/>
      <c r="AMF1240" s="256"/>
      <c r="AMG1240" s="204"/>
      <c r="AMH1240" s="204"/>
      <c r="AMI1240" s="205"/>
      <c r="AMJ1240" s="206"/>
      <c r="AMK1240" s="110"/>
      <c r="AML1240" s="147"/>
      <c r="AMM1240" s="109"/>
      <c r="AMN1240" s="256"/>
      <c r="AMO1240" s="204"/>
      <c r="AMP1240" s="204"/>
      <c r="AMQ1240" s="205"/>
      <c r="AMR1240" s="206"/>
      <c r="AMS1240" s="110"/>
      <c r="AMT1240" s="147"/>
      <c r="AMU1240" s="109"/>
      <c r="AMV1240" s="256"/>
      <c r="AMW1240" s="204"/>
      <c r="AMX1240" s="204"/>
      <c r="AMY1240" s="205"/>
      <c r="AMZ1240" s="206"/>
      <c r="ANA1240" s="110"/>
      <c r="ANB1240" s="147"/>
      <c r="ANC1240" s="109"/>
      <c r="AND1240" s="256"/>
      <c r="ANE1240" s="204"/>
      <c r="ANF1240" s="204"/>
      <c r="ANG1240" s="205"/>
      <c r="ANH1240" s="206"/>
      <c r="ANI1240" s="110"/>
      <c r="ANJ1240" s="147"/>
      <c r="ANK1240" s="109"/>
      <c r="ANL1240" s="256"/>
      <c r="ANM1240" s="204"/>
      <c r="ANN1240" s="204"/>
      <c r="ANO1240" s="205"/>
      <c r="ANP1240" s="206"/>
      <c r="ANQ1240" s="110"/>
      <c r="ANR1240" s="147"/>
      <c r="ANS1240" s="109"/>
      <c r="ANT1240" s="256"/>
      <c r="ANU1240" s="204"/>
      <c r="ANV1240" s="204"/>
      <c r="ANW1240" s="205"/>
      <c r="ANX1240" s="206"/>
      <c r="ANY1240" s="110"/>
      <c r="ANZ1240" s="147"/>
      <c r="AOA1240" s="109"/>
      <c r="AOB1240" s="256"/>
      <c r="AOC1240" s="204"/>
      <c r="AOD1240" s="204"/>
      <c r="AOE1240" s="205"/>
      <c r="AOF1240" s="206"/>
      <c r="AOG1240" s="110"/>
      <c r="AOH1240" s="147"/>
      <c r="AOI1240" s="109"/>
      <c r="AOJ1240" s="256"/>
      <c r="AOK1240" s="204"/>
      <c r="AOL1240" s="204"/>
      <c r="AOM1240" s="205"/>
      <c r="AON1240" s="206"/>
      <c r="AOO1240" s="110"/>
      <c r="AOP1240" s="147"/>
      <c r="AOQ1240" s="109"/>
      <c r="AOR1240" s="256"/>
      <c r="AOS1240" s="204"/>
      <c r="AOT1240" s="204"/>
      <c r="AOU1240" s="205"/>
      <c r="AOV1240" s="206"/>
      <c r="AOW1240" s="110"/>
      <c r="AOX1240" s="147"/>
      <c r="AOY1240" s="109"/>
      <c r="AOZ1240" s="256"/>
      <c r="APA1240" s="204"/>
      <c r="APB1240" s="204"/>
      <c r="APC1240" s="205"/>
      <c r="APD1240" s="206"/>
      <c r="APE1240" s="110"/>
      <c r="APF1240" s="147"/>
      <c r="APG1240" s="109"/>
      <c r="APH1240" s="256"/>
      <c r="API1240" s="204"/>
      <c r="APJ1240" s="204"/>
      <c r="APK1240" s="205"/>
      <c r="APL1240" s="206"/>
      <c r="APM1240" s="110"/>
      <c r="APN1240" s="147"/>
      <c r="APO1240" s="109"/>
      <c r="APP1240" s="256"/>
      <c r="APQ1240" s="204"/>
      <c r="APR1240" s="204"/>
      <c r="APS1240" s="205"/>
      <c r="APT1240" s="206"/>
      <c r="APU1240" s="110"/>
      <c r="APV1240" s="147"/>
      <c r="APW1240" s="109"/>
      <c r="APX1240" s="256"/>
      <c r="APY1240" s="204"/>
      <c r="APZ1240" s="204"/>
      <c r="AQA1240" s="205"/>
      <c r="AQB1240" s="206"/>
      <c r="AQC1240" s="110"/>
      <c r="AQD1240" s="147"/>
      <c r="AQE1240" s="109"/>
      <c r="AQF1240" s="256"/>
      <c r="AQG1240" s="204"/>
      <c r="AQH1240" s="204"/>
      <c r="AQI1240" s="205"/>
      <c r="AQJ1240" s="206"/>
      <c r="AQK1240" s="110"/>
      <c r="AQL1240" s="147"/>
      <c r="AQM1240" s="109"/>
      <c r="AQN1240" s="256"/>
      <c r="AQO1240" s="204"/>
      <c r="AQP1240" s="204"/>
      <c r="AQQ1240" s="205"/>
      <c r="AQR1240" s="206"/>
      <c r="AQS1240" s="110"/>
      <c r="AQT1240" s="147"/>
      <c r="AQU1240" s="109"/>
      <c r="AQV1240" s="256"/>
      <c r="AQW1240" s="204"/>
      <c r="AQX1240" s="204"/>
      <c r="AQY1240" s="205"/>
      <c r="AQZ1240" s="206"/>
      <c r="ARA1240" s="110"/>
      <c r="ARB1240" s="147"/>
      <c r="ARC1240" s="109"/>
      <c r="ARD1240" s="256"/>
      <c r="ARE1240" s="204"/>
      <c r="ARF1240" s="204"/>
      <c r="ARG1240" s="205"/>
      <c r="ARH1240" s="206"/>
      <c r="ARI1240" s="110"/>
      <c r="ARJ1240" s="147"/>
      <c r="ARK1240" s="109"/>
      <c r="ARL1240" s="256"/>
      <c r="ARM1240" s="204"/>
      <c r="ARN1240" s="204"/>
      <c r="ARO1240" s="205"/>
      <c r="ARP1240" s="206"/>
      <c r="ARQ1240" s="110"/>
      <c r="ARR1240" s="147"/>
      <c r="ARS1240" s="109"/>
      <c r="ART1240" s="256"/>
      <c r="ARU1240" s="204"/>
      <c r="ARV1240" s="204"/>
      <c r="ARW1240" s="205"/>
      <c r="ARX1240" s="206"/>
      <c r="ARY1240" s="110"/>
      <c r="ARZ1240" s="147"/>
      <c r="ASA1240" s="109"/>
      <c r="ASB1240" s="256"/>
      <c r="ASC1240" s="204"/>
      <c r="ASD1240" s="204"/>
      <c r="ASE1240" s="205"/>
      <c r="ASF1240" s="206"/>
      <c r="ASG1240" s="110"/>
      <c r="ASH1240" s="147"/>
      <c r="ASI1240" s="109"/>
      <c r="ASJ1240" s="256"/>
      <c r="ASK1240" s="204"/>
      <c r="ASL1240" s="204"/>
      <c r="ASM1240" s="205"/>
      <c r="ASN1240" s="206"/>
      <c r="ASO1240" s="110"/>
      <c r="ASP1240" s="147"/>
      <c r="ASQ1240" s="109"/>
      <c r="ASR1240" s="256"/>
      <c r="ASS1240" s="204"/>
      <c r="AST1240" s="204"/>
      <c r="ASU1240" s="205"/>
      <c r="ASV1240" s="206"/>
      <c r="ASW1240" s="110"/>
      <c r="ASX1240" s="147"/>
      <c r="ASY1240" s="109"/>
      <c r="ASZ1240" s="256"/>
      <c r="ATA1240" s="204"/>
      <c r="ATB1240" s="204"/>
      <c r="ATC1240" s="205"/>
      <c r="ATD1240" s="206"/>
      <c r="ATE1240" s="110"/>
      <c r="ATF1240" s="147"/>
      <c r="ATG1240" s="109"/>
      <c r="ATH1240" s="256"/>
      <c r="ATI1240" s="204"/>
      <c r="ATJ1240" s="204"/>
      <c r="ATK1240" s="205"/>
      <c r="ATL1240" s="206"/>
      <c r="ATM1240" s="110"/>
      <c r="ATN1240" s="147"/>
      <c r="ATO1240" s="109"/>
      <c r="ATP1240" s="256"/>
      <c r="ATQ1240" s="204"/>
      <c r="ATR1240" s="204"/>
      <c r="ATS1240" s="205"/>
      <c r="ATT1240" s="206"/>
      <c r="ATU1240" s="110"/>
      <c r="ATV1240" s="147"/>
      <c r="ATW1240" s="109"/>
      <c r="ATX1240" s="256"/>
      <c r="ATY1240" s="204"/>
      <c r="ATZ1240" s="204"/>
      <c r="AUA1240" s="205"/>
      <c r="AUB1240" s="206"/>
      <c r="AUC1240" s="110"/>
      <c r="AUD1240" s="147"/>
      <c r="AUE1240" s="109"/>
      <c r="AUF1240" s="256"/>
      <c r="AUG1240" s="204"/>
      <c r="AUH1240" s="204"/>
      <c r="AUI1240" s="205"/>
      <c r="AUJ1240" s="206"/>
      <c r="AUK1240" s="110"/>
      <c r="AUL1240" s="147"/>
      <c r="AUM1240" s="109"/>
      <c r="AUN1240" s="256"/>
      <c r="AUO1240" s="204"/>
      <c r="AUP1240" s="204"/>
      <c r="AUQ1240" s="205"/>
      <c r="AUR1240" s="206"/>
      <c r="AUS1240" s="110"/>
      <c r="AUT1240" s="147"/>
      <c r="AUU1240" s="109"/>
      <c r="AUV1240" s="256"/>
      <c r="AUW1240" s="204"/>
      <c r="AUX1240" s="204"/>
      <c r="AUY1240" s="205"/>
      <c r="AUZ1240" s="206"/>
      <c r="AVA1240" s="110"/>
      <c r="AVB1240" s="147"/>
      <c r="AVC1240" s="109"/>
      <c r="AVD1240" s="256"/>
      <c r="AVE1240" s="204"/>
      <c r="AVF1240" s="204"/>
      <c r="AVG1240" s="205"/>
      <c r="AVH1240" s="206"/>
      <c r="AVI1240" s="110"/>
      <c r="AVJ1240" s="147"/>
      <c r="AVK1240" s="109"/>
      <c r="AVL1240" s="256"/>
      <c r="AVM1240" s="204"/>
      <c r="AVN1240" s="204"/>
      <c r="AVO1240" s="205"/>
      <c r="AVP1240" s="206"/>
      <c r="AVQ1240" s="110"/>
      <c r="AVR1240" s="147"/>
      <c r="AVS1240" s="109"/>
      <c r="AVT1240" s="256"/>
      <c r="AVU1240" s="204"/>
      <c r="AVV1240" s="204"/>
      <c r="AVW1240" s="205"/>
      <c r="AVX1240" s="206"/>
      <c r="AVY1240" s="110"/>
      <c r="AVZ1240" s="147"/>
      <c r="AWA1240" s="109"/>
      <c r="AWB1240" s="256"/>
      <c r="AWC1240" s="204"/>
      <c r="AWD1240" s="204"/>
      <c r="AWE1240" s="205"/>
      <c r="AWF1240" s="206"/>
      <c r="AWG1240" s="110"/>
      <c r="AWH1240" s="147"/>
      <c r="AWI1240" s="109"/>
      <c r="AWJ1240" s="256"/>
      <c r="AWK1240" s="204"/>
      <c r="AWL1240" s="204"/>
      <c r="AWM1240" s="205"/>
      <c r="AWN1240" s="206"/>
      <c r="AWO1240" s="110"/>
      <c r="AWP1240" s="147"/>
      <c r="AWQ1240" s="109"/>
      <c r="AWR1240" s="256"/>
      <c r="AWS1240" s="204"/>
      <c r="AWT1240" s="204"/>
      <c r="AWU1240" s="205"/>
      <c r="AWV1240" s="206"/>
      <c r="AWW1240" s="110"/>
      <c r="AWX1240" s="147"/>
      <c r="AWY1240" s="109"/>
      <c r="AWZ1240" s="256"/>
      <c r="AXA1240" s="204"/>
      <c r="AXB1240" s="204"/>
      <c r="AXC1240" s="205"/>
      <c r="AXD1240" s="206"/>
      <c r="AXE1240" s="110"/>
      <c r="AXF1240" s="147"/>
      <c r="AXG1240" s="109"/>
      <c r="AXH1240" s="256"/>
      <c r="AXI1240" s="204"/>
      <c r="AXJ1240" s="204"/>
      <c r="AXK1240" s="205"/>
      <c r="AXL1240" s="206"/>
      <c r="AXM1240" s="110"/>
      <c r="AXN1240" s="147"/>
      <c r="AXO1240" s="109"/>
      <c r="AXP1240" s="256"/>
      <c r="AXQ1240" s="204"/>
      <c r="AXR1240" s="204"/>
      <c r="AXS1240" s="205"/>
      <c r="AXT1240" s="206"/>
      <c r="AXU1240" s="110"/>
      <c r="AXV1240" s="147"/>
      <c r="AXW1240" s="109"/>
      <c r="AXX1240" s="256"/>
      <c r="AXY1240" s="204"/>
      <c r="AXZ1240" s="204"/>
      <c r="AYA1240" s="205"/>
      <c r="AYB1240" s="206"/>
      <c r="AYC1240" s="110"/>
      <c r="AYD1240" s="147"/>
      <c r="AYE1240" s="109"/>
      <c r="AYF1240" s="256"/>
      <c r="AYG1240" s="204"/>
      <c r="AYH1240" s="204"/>
      <c r="AYI1240" s="205"/>
      <c r="AYJ1240" s="206"/>
      <c r="AYK1240" s="110"/>
      <c r="AYL1240" s="147"/>
      <c r="AYM1240" s="109"/>
      <c r="AYN1240" s="256"/>
      <c r="AYO1240" s="204"/>
      <c r="AYP1240" s="204"/>
      <c r="AYQ1240" s="205"/>
      <c r="AYR1240" s="206"/>
      <c r="AYS1240" s="110"/>
      <c r="AYT1240" s="147"/>
      <c r="AYU1240" s="109"/>
      <c r="AYV1240" s="256"/>
      <c r="AYW1240" s="204"/>
      <c r="AYX1240" s="204"/>
      <c r="AYY1240" s="205"/>
      <c r="AYZ1240" s="206"/>
      <c r="AZA1240" s="110"/>
      <c r="AZB1240" s="147"/>
      <c r="AZC1240" s="109"/>
      <c r="AZD1240" s="256"/>
      <c r="AZE1240" s="204"/>
      <c r="AZF1240" s="204"/>
      <c r="AZG1240" s="205"/>
      <c r="AZH1240" s="206"/>
      <c r="AZI1240" s="110"/>
      <c r="AZJ1240" s="147"/>
      <c r="AZK1240" s="109"/>
      <c r="AZL1240" s="256"/>
      <c r="AZM1240" s="204"/>
      <c r="AZN1240" s="204"/>
      <c r="AZO1240" s="205"/>
      <c r="AZP1240" s="206"/>
      <c r="AZQ1240" s="110"/>
      <c r="AZR1240" s="147"/>
      <c r="AZS1240" s="109"/>
      <c r="AZT1240" s="256"/>
      <c r="AZU1240" s="204"/>
      <c r="AZV1240" s="204"/>
      <c r="AZW1240" s="205"/>
      <c r="AZX1240" s="206"/>
      <c r="AZY1240" s="110"/>
      <c r="AZZ1240" s="147"/>
      <c r="BAA1240" s="109"/>
      <c r="BAB1240" s="256"/>
      <c r="BAC1240" s="204"/>
      <c r="BAD1240" s="204"/>
      <c r="BAE1240" s="205"/>
      <c r="BAF1240" s="206"/>
      <c r="BAG1240" s="110"/>
      <c r="BAH1240" s="147"/>
      <c r="BAI1240" s="109"/>
      <c r="BAJ1240" s="256"/>
      <c r="BAK1240" s="204"/>
      <c r="BAL1240" s="204"/>
      <c r="BAM1240" s="205"/>
      <c r="BAN1240" s="206"/>
      <c r="BAO1240" s="110"/>
      <c r="BAP1240" s="147"/>
      <c r="BAQ1240" s="109"/>
      <c r="BAR1240" s="256"/>
      <c r="BAS1240" s="204"/>
      <c r="BAT1240" s="204"/>
      <c r="BAU1240" s="205"/>
      <c r="BAV1240" s="206"/>
      <c r="BAW1240" s="110"/>
      <c r="BAX1240" s="147"/>
      <c r="BAY1240" s="109"/>
      <c r="BAZ1240" s="256"/>
      <c r="BBA1240" s="204"/>
      <c r="BBB1240" s="204"/>
      <c r="BBC1240" s="205"/>
      <c r="BBD1240" s="206"/>
      <c r="BBE1240" s="110"/>
      <c r="BBF1240" s="147"/>
      <c r="BBG1240" s="109"/>
      <c r="BBH1240" s="256"/>
      <c r="BBI1240" s="204"/>
      <c r="BBJ1240" s="204"/>
      <c r="BBK1240" s="205"/>
      <c r="BBL1240" s="206"/>
      <c r="BBM1240" s="110"/>
      <c r="BBN1240" s="147"/>
      <c r="BBO1240" s="109"/>
      <c r="BBP1240" s="256"/>
      <c r="BBQ1240" s="204"/>
      <c r="BBR1240" s="204"/>
      <c r="BBS1240" s="205"/>
      <c r="BBT1240" s="206"/>
      <c r="BBU1240" s="110"/>
      <c r="BBV1240" s="147"/>
      <c r="BBW1240" s="109"/>
      <c r="BBX1240" s="256"/>
      <c r="BBY1240" s="204"/>
      <c r="BBZ1240" s="204"/>
      <c r="BCA1240" s="205"/>
      <c r="BCB1240" s="206"/>
      <c r="BCC1240" s="110"/>
      <c r="BCD1240" s="147"/>
      <c r="BCE1240" s="109"/>
      <c r="BCF1240" s="256"/>
      <c r="BCG1240" s="204"/>
      <c r="BCH1240" s="204"/>
      <c r="BCI1240" s="205"/>
      <c r="BCJ1240" s="206"/>
      <c r="BCK1240" s="110"/>
      <c r="BCL1240" s="147"/>
      <c r="BCM1240" s="109"/>
      <c r="BCN1240" s="256"/>
      <c r="BCO1240" s="204"/>
      <c r="BCP1240" s="204"/>
      <c r="BCQ1240" s="205"/>
      <c r="BCR1240" s="206"/>
      <c r="BCS1240" s="110"/>
      <c r="BCT1240" s="147"/>
      <c r="BCU1240" s="109"/>
      <c r="BCV1240" s="256"/>
      <c r="BCW1240" s="204"/>
      <c r="BCX1240" s="204"/>
      <c r="BCY1240" s="205"/>
      <c r="BCZ1240" s="206"/>
      <c r="BDA1240" s="110"/>
      <c r="BDB1240" s="147"/>
      <c r="BDC1240" s="109"/>
      <c r="BDD1240" s="256"/>
      <c r="BDE1240" s="204"/>
      <c r="BDF1240" s="204"/>
      <c r="BDG1240" s="205"/>
      <c r="BDH1240" s="206"/>
      <c r="BDI1240" s="110"/>
      <c r="BDJ1240" s="147"/>
      <c r="BDK1240" s="109"/>
      <c r="BDL1240" s="256"/>
      <c r="BDM1240" s="204"/>
      <c r="BDN1240" s="204"/>
      <c r="BDO1240" s="205"/>
      <c r="BDP1240" s="206"/>
      <c r="BDQ1240" s="110"/>
      <c r="BDR1240" s="147"/>
      <c r="BDS1240" s="109"/>
      <c r="BDT1240" s="256"/>
      <c r="BDU1240" s="204"/>
      <c r="BDV1240" s="204"/>
      <c r="BDW1240" s="205"/>
      <c r="BDX1240" s="206"/>
      <c r="BDY1240" s="110"/>
      <c r="BDZ1240" s="147"/>
      <c r="BEA1240" s="109"/>
      <c r="BEB1240" s="256"/>
      <c r="BEC1240" s="204"/>
      <c r="BED1240" s="204"/>
      <c r="BEE1240" s="205"/>
      <c r="BEF1240" s="206"/>
      <c r="BEG1240" s="110"/>
      <c r="BEH1240" s="147"/>
      <c r="BEI1240" s="109"/>
      <c r="BEJ1240" s="256"/>
      <c r="BEK1240" s="204"/>
      <c r="BEL1240" s="204"/>
      <c r="BEM1240" s="205"/>
      <c r="BEN1240" s="206"/>
      <c r="BEO1240" s="110"/>
      <c r="BEP1240" s="147"/>
      <c r="BEQ1240" s="109"/>
      <c r="BER1240" s="256"/>
      <c r="BES1240" s="204"/>
      <c r="BET1240" s="204"/>
      <c r="BEU1240" s="205"/>
      <c r="BEV1240" s="206"/>
      <c r="BEW1240" s="110"/>
      <c r="BEX1240" s="147"/>
      <c r="BEY1240" s="109"/>
      <c r="BEZ1240" s="256"/>
      <c r="BFA1240" s="204"/>
      <c r="BFB1240" s="204"/>
      <c r="BFC1240" s="205"/>
      <c r="BFD1240" s="206"/>
      <c r="BFE1240" s="110"/>
      <c r="BFF1240" s="147"/>
      <c r="BFG1240" s="109"/>
      <c r="BFH1240" s="256"/>
      <c r="BFI1240" s="204"/>
      <c r="BFJ1240" s="204"/>
      <c r="BFK1240" s="205"/>
      <c r="BFL1240" s="206"/>
      <c r="BFM1240" s="110"/>
      <c r="BFN1240" s="147"/>
      <c r="BFO1240" s="109"/>
      <c r="BFP1240" s="256"/>
      <c r="BFQ1240" s="204"/>
      <c r="BFR1240" s="204"/>
      <c r="BFS1240" s="205"/>
      <c r="BFT1240" s="206"/>
      <c r="BFU1240" s="110"/>
      <c r="BFV1240" s="147"/>
      <c r="BFW1240" s="109"/>
      <c r="BFX1240" s="256"/>
      <c r="BFY1240" s="204"/>
      <c r="BFZ1240" s="204"/>
      <c r="BGA1240" s="205"/>
      <c r="BGB1240" s="206"/>
      <c r="BGC1240" s="110"/>
      <c r="BGD1240" s="147"/>
      <c r="BGE1240" s="109"/>
      <c r="BGF1240" s="256"/>
      <c r="BGG1240" s="204"/>
      <c r="BGH1240" s="204"/>
      <c r="BGI1240" s="205"/>
      <c r="BGJ1240" s="206"/>
      <c r="BGK1240" s="110"/>
      <c r="BGL1240" s="147"/>
      <c r="BGM1240" s="109"/>
      <c r="BGN1240" s="256"/>
      <c r="BGO1240" s="204"/>
      <c r="BGP1240" s="204"/>
      <c r="BGQ1240" s="205"/>
      <c r="BGR1240" s="206"/>
      <c r="BGS1240" s="110"/>
      <c r="BGT1240" s="147"/>
      <c r="BGU1240" s="109"/>
      <c r="BGV1240" s="256"/>
      <c r="BGW1240" s="204"/>
      <c r="BGX1240" s="204"/>
      <c r="BGY1240" s="205"/>
      <c r="BGZ1240" s="206"/>
      <c r="BHA1240" s="110"/>
      <c r="BHB1240" s="147"/>
      <c r="BHC1240" s="109"/>
      <c r="BHD1240" s="256"/>
      <c r="BHE1240" s="204"/>
      <c r="BHF1240" s="204"/>
      <c r="BHG1240" s="205"/>
      <c r="BHH1240" s="206"/>
      <c r="BHI1240" s="110"/>
      <c r="BHJ1240" s="147"/>
      <c r="BHK1240" s="109"/>
      <c r="BHL1240" s="256"/>
      <c r="BHM1240" s="204"/>
      <c r="BHN1240" s="204"/>
      <c r="BHO1240" s="205"/>
      <c r="BHP1240" s="206"/>
      <c r="BHQ1240" s="110"/>
      <c r="BHR1240" s="147"/>
      <c r="BHS1240" s="109"/>
      <c r="BHT1240" s="256"/>
      <c r="BHU1240" s="204"/>
      <c r="BHV1240" s="204"/>
      <c r="BHW1240" s="205"/>
      <c r="BHX1240" s="206"/>
      <c r="BHY1240" s="110"/>
      <c r="BHZ1240" s="147"/>
      <c r="BIA1240" s="109"/>
      <c r="BIB1240" s="256"/>
      <c r="BIC1240" s="204"/>
      <c r="BID1240" s="204"/>
      <c r="BIE1240" s="205"/>
      <c r="BIF1240" s="206"/>
      <c r="BIG1240" s="110"/>
      <c r="BIH1240" s="147"/>
      <c r="BII1240" s="109"/>
      <c r="BIJ1240" s="256"/>
      <c r="BIK1240" s="204"/>
      <c r="BIL1240" s="204"/>
      <c r="BIM1240" s="205"/>
      <c r="BIN1240" s="206"/>
      <c r="BIO1240" s="110"/>
      <c r="BIP1240" s="147"/>
      <c r="BIQ1240" s="109"/>
      <c r="BIR1240" s="256"/>
      <c r="BIS1240" s="204"/>
      <c r="BIT1240" s="204"/>
      <c r="BIU1240" s="205"/>
      <c r="BIV1240" s="206"/>
      <c r="BIW1240" s="110"/>
      <c r="BIX1240" s="147"/>
      <c r="BIY1240" s="109"/>
      <c r="BIZ1240" s="256"/>
      <c r="BJA1240" s="204"/>
      <c r="BJB1240" s="204"/>
      <c r="BJC1240" s="205"/>
      <c r="BJD1240" s="206"/>
      <c r="BJE1240" s="110"/>
      <c r="BJF1240" s="147"/>
      <c r="BJG1240" s="109"/>
      <c r="BJH1240" s="256"/>
      <c r="BJI1240" s="204"/>
      <c r="BJJ1240" s="204"/>
      <c r="BJK1240" s="205"/>
      <c r="BJL1240" s="206"/>
      <c r="BJM1240" s="110"/>
      <c r="BJN1240" s="147"/>
      <c r="BJO1240" s="109"/>
      <c r="BJP1240" s="256"/>
      <c r="BJQ1240" s="204"/>
      <c r="BJR1240" s="204"/>
      <c r="BJS1240" s="205"/>
      <c r="BJT1240" s="206"/>
      <c r="BJU1240" s="110"/>
      <c r="BJV1240" s="147"/>
      <c r="BJW1240" s="109"/>
      <c r="BJX1240" s="256"/>
      <c r="BJY1240" s="204"/>
      <c r="BJZ1240" s="204"/>
      <c r="BKA1240" s="205"/>
      <c r="BKB1240" s="206"/>
      <c r="BKC1240" s="110"/>
      <c r="BKD1240" s="147"/>
      <c r="BKE1240" s="109"/>
      <c r="BKF1240" s="256"/>
      <c r="BKG1240" s="204"/>
      <c r="BKH1240" s="204"/>
      <c r="BKI1240" s="205"/>
      <c r="BKJ1240" s="206"/>
      <c r="BKK1240" s="110"/>
      <c r="BKL1240" s="147"/>
      <c r="BKM1240" s="109"/>
      <c r="BKN1240" s="256"/>
      <c r="BKO1240" s="204"/>
      <c r="BKP1240" s="204"/>
      <c r="BKQ1240" s="205"/>
      <c r="BKR1240" s="206"/>
      <c r="BKS1240" s="110"/>
      <c r="BKT1240" s="147"/>
      <c r="BKU1240" s="109"/>
      <c r="BKV1240" s="256"/>
      <c r="BKW1240" s="204"/>
      <c r="BKX1240" s="204"/>
      <c r="BKY1240" s="205"/>
      <c r="BKZ1240" s="206"/>
      <c r="BLA1240" s="110"/>
      <c r="BLB1240" s="147"/>
      <c r="BLC1240" s="109"/>
      <c r="BLD1240" s="256"/>
      <c r="BLE1240" s="204"/>
      <c r="BLF1240" s="204"/>
      <c r="BLG1240" s="205"/>
      <c r="BLH1240" s="206"/>
      <c r="BLI1240" s="110"/>
      <c r="BLJ1240" s="147"/>
      <c r="BLK1240" s="109"/>
      <c r="BLL1240" s="256"/>
      <c r="BLM1240" s="204"/>
      <c r="BLN1240" s="204"/>
      <c r="BLO1240" s="205"/>
      <c r="BLP1240" s="206"/>
      <c r="BLQ1240" s="110"/>
      <c r="BLR1240" s="147"/>
      <c r="BLS1240" s="109"/>
      <c r="BLT1240" s="256"/>
      <c r="BLU1240" s="204"/>
      <c r="BLV1240" s="204"/>
      <c r="BLW1240" s="205"/>
      <c r="BLX1240" s="206"/>
      <c r="BLY1240" s="110"/>
      <c r="BLZ1240" s="147"/>
      <c r="BMA1240" s="109"/>
      <c r="BMB1240" s="256"/>
      <c r="BMC1240" s="204"/>
      <c r="BMD1240" s="204"/>
      <c r="BME1240" s="205"/>
      <c r="BMF1240" s="206"/>
      <c r="BMG1240" s="110"/>
      <c r="BMH1240" s="147"/>
      <c r="BMI1240" s="109"/>
      <c r="BMJ1240" s="256"/>
      <c r="BMK1240" s="204"/>
      <c r="BML1240" s="204"/>
      <c r="BMM1240" s="205"/>
      <c r="BMN1240" s="206"/>
      <c r="BMO1240" s="110"/>
      <c r="BMP1240" s="147"/>
      <c r="BMQ1240" s="109"/>
      <c r="BMR1240" s="256"/>
      <c r="BMS1240" s="204"/>
      <c r="BMT1240" s="204"/>
      <c r="BMU1240" s="205"/>
      <c r="BMV1240" s="206"/>
      <c r="BMW1240" s="110"/>
      <c r="BMX1240" s="147"/>
      <c r="BMY1240" s="109"/>
      <c r="BMZ1240" s="256"/>
      <c r="BNA1240" s="204"/>
      <c r="BNB1240" s="204"/>
      <c r="BNC1240" s="205"/>
      <c r="BND1240" s="206"/>
      <c r="BNE1240" s="110"/>
      <c r="BNF1240" s="147"/>
      <c r="BNG1240" s="109"/>
      <c r="BNH1240" s="256"/>
      <c r="BNI1240" s="204"/>
      <c r="BNJ1240" s="204"/>
      <c r="BNK1240" s="205"/>
      <c r="BNL1240" s="206"/>
      <c r="BNM1240" s="110"/>
      <c r="BNN1240" s="147"/>
      <c r="BNO1240" s="109"/>
      <c r="BNP1240" s="256"/>
      <c r="BNQ1240" s="204"/>
      <c r="BNR1240" s="204"/>
      <c r="BNS1240" s="205"/>
      <c r="BNT1240" s="206"/>
      <c r="BNU1240" s="110"/>
      <c r="BNV1240" s="147"/>
      <c r="BNW1240" s="109"/>
      <c r="BNX1240" s="256"/>
      <c r="BNY1240" s="204"/>
      <c r="BNZ1240" s="204"/>
      <c r="BOA1240" s="205"/>
      <c r="BOB1240" s="206"/>
      <c r="BOC1240" s="110"/>
      <c r="BOD1240" s="147"/>
      <c r="BOE1240" s="109"/>
      <c r="BOF1240" s="256"/>
      <c r="BOG1240" s="204"/>
      <c r="BOH1240" s="204"/>
      <c r="BOI1240" s="205"/>
      <c r="BOJ1240" s="206"/>
      <c r="BOK1240" s="110"/>
      <c r="BOL1240" s="147"/>
      <c r="BOM1240" s="109"/>
      <c r="BON1240" s="256"/>
      <c r="BOO1240" s="204"/>
      <c r="BOP1240" s="204"/>
      <c r="BOQ1240" s="205"/>
      <c r="BOR1240" s="206"/>
      <c r="BOS1240" s="110"/>
      <c r="BOT1240" s="147"/>
      <c r="BOU1240" s="109"/>
      <c r="BOV1240" s="256"/>
      <c r="BOW1240" s="204"/>
      <c r="BOX1240" s="204"/>
      <c r="BOY1240" s="205"/>
      <c r="BOZ1240" s="206"/>
      <c r="BPA1240" s="110"/>
      <c r="BPB1240" s="147"/>
      <c r="BPC1240" s="109"/>
      <c r="BPD1240" s="256"/>
      <c r="BPE1240" s="204"/>
      <c r="BPF1240" s="204"/>
      <c r="BPG1240" s="205"/>
      <c r="BPH1240" s="206"/>
      <c r="BPI1240" s="110"/>
      <c r="BPJ1240" s="147"/>
      <c r="BPK1240" s="109"/>
      <c r="BPL1240" s="256"/>
      <c r="BPM1240" s="204"/>
      <c r="BPN1240" s="204"/>
      <c r="BPO1240" s="205"/>
      <c r="BPP1240" s="206"/>
      <c r="BPQ1240" s="110"/>
      <c r="BPR1240" s="147"/>
      <c r="BPS1240" s="109"/>
      <c r="BPT1240" s="256"/>
      <c r="BPU1240" s="204"/>
      <c r="BPV1240" s="204"/>
      <c r="BPW1240" s="205"/>
      <c r="BPX1240" s="206"/>
      <c r="BPY1240" s="110"/>
      <c r="BPZ1240" s="147"/>
      <c r="BQA1240" s="109"/>
      <c r="BQB1240" s="256"/>
      <c r="BQC1240" s="204"/>
      <c r="BQD1240" s="204"/>
      <c r="BQE1240" s="205"/>
      <c r="BQF1240" s="206"/>
      <c r="BQG1240" s="110"/>
      <c r="BQH1240" s="147"/>
      <c r="BQI1240" s="109"/>
      <c r="BQJ1240" s="256"/>
      <c r="BQK1240" s="204"/>
      <c r="BQL1240" s="204"/>
      <c r="BQM1240" s="205"/>
      <c r="BQN1240" s="206"/>
      <c r="BQO1240" s="110"/>
      <c r="BQP1240" s="147"/>
      <c r="BQQ1240" s="109"/>
      <c r="BQR1240" s="256"/>
      <c r="BQS1240" s="204"/>
      <c r="BQT1240" s="204"/>
      <c r="BQU1240" s="205"/>
      <c r="BQV1240" s="206"/>
      <c r="BQW1240" s="110"/>
      <c r="BQX1240" s="147"/>
      <c r="BQY1240" s="109"/>
      <c r="BQZ1240" s="256"/>
      <c r="BRA1240" s="204"/>
      <c r="BRB1240" s="204"/>
      <c r="BRC1240" s="205"/>
      <c r="BRD1240" s="206"/>
      <c r="BRE1240" s="110"/>
      <c r="BRF1240" s="147"/>
      <c r="BRG1240" s="109"/>
      <c r="BRH1240" s="256"/>
      <c r="BRI1240" s="204"/>
      <c r="BRJ1240" s="204"/>
      <c r="BRK1240" s="205"/>
      <c r="BRL1240" s="206"/>
      <c r="BRM1240" s="110"/>
      <c r="BRN1240" s="147"/>
      <c r="BRO1240" s="109"/>
      <c r="BRP1240" s="256"/>
      <c r="BRQ1240" s="204"/>
      <c r="BRR1240" s="204"/>
      <c r="BRS1240" s="205"/>
      <c r="BRT1240" s="206"/>
      <c r="BRU1240" s="110"/>
      <c r="BRV1240" s="147"/>
      <c r="BRW1240" s="109"/>
      <c r="BRX1240" s="256"/>
      <c r="BRY1240" s="204"/>
      <c r="BRZ1240" s="204"/>
      <c r="BSA1240" s="205"/>
      <c r="BSB1240" s="206"/>
      <c r="BSC1240" s="110"/>
      <c r="BSD1240" s="147"/>
      <c r="BSE1240" s="109"/>
      <c r="BSF1240" s="256"/>
      <c r="BSG1240" s="204"/>
      <c r="BSH1240" s="204"/>
      <c r="BSI1240" s="205"/>
      <c r="BSJ1240" s="206"/>
      <c r="BSK1240" s="110"/>
      <c r="BSL1240" s="147"/>
      <c r="BSM1240" s="109"/>
      <c r="BSN1240" s="256"/>
      <c r="BSO1240" s="204"/>
      <c r="BSP1240" s="204"/>
      <c r="BSQ1240" s="205"/>
      <c r="BSR1240" s="206"/>
      <c r="BSS1240" s="110"/>
      <c r="BST1240" s="147"/>
      <c r="BSU1240" s="109"/>
      <c r="BSV1240" s="256"/>
      <c r="BSW1240" s="204"/>
      <c r="BSX1240" s="204"/>
      <c r="BSY1240" s="205"/>
      <c r="BSZ1240" s="206"/>
      <c r="BTA1240" s="110"/>
      <c r="BTB1240" s="147"/>
      <c r="BTC1240" s="109"/>
      <c r="BTD1240" s="256"/>
      <c r="BTE1240" s="204"/>
      <c r="BTF1240" s="204"/>
      <c r="BTG1240" s="205"/>
      <c r="BTH1240" s="206"/>
      <c r="BTI1240" s="110"/>
      <c r="BTJ1240" s="147"/>
      <c r="BTK1240" s="109"/>
      <c r="BTL1240" s="256"/>
      <c r="BTM1240" s="204"/>
      <c r="BTN1240" s="204"/>
      <c r="BTO1240" s="205"/>
      <c r="BTP1240" s="206"/>
      <c r="BTQ1240" s="110"/>
      <c r="BTR1240" s="147"/>
      <c r="BTS1240" s="109"/>
      <c r="BTT1240" s="256"/>
      <c r="BTU1240" s="204"/>
      <c r="BTV1240" s="204"/>
      <c r="BTW1240" s="205"/>
      <c r="BTX1240" s="206"/>
      <c r="BTY1240" s="110"/>
      <c r="BTZ1240" s="147"/>
      <c r="BUA1240" s="109"/>
      <c r="BUB1240" s="256"/>
      <c r="BUC1240" s="204"/>
      <c r="BUD1240" s="204"/>
      <c r="BUE1240" s="205"/>
      <c r="BUF1240" s="206"/>
      <c r="BUG1240" s="110"/>
      <c r="BUH1240" s="147"/>
      <c r="BUI1240" s="109"/>
      <c r="BUJ1240" s="256"/>
      <c r="BUK1240" s="204"/>
      <c r="BUL1240" s="204"/>
      <c r="BUM1240" s="205"/>
      <c r="BUN1240" s="206"/>
      <c r="BUO1240" s="110"/>
      <c r="BUP1240" s="147"/>
      <c r="BUQ1240" s="109"/>
      <c r="BUR1240" s="256"/>
      <c r="BUS1240" s="204"/>
      <c r="BUT1240" s="204"/>
      <c r="BUU1240" s="205"/>
      <c r="BUV1240" s="206"/>
      <c r="BUW1240" s="110"/>
      <c r="BUX1240" s="147"/>
      <c r="BUY1240" s="109"/>
      <c r="BUZ1240" s="256"/>
      <c r="BVA1240" s="204"/>
      <c r="BVB1240" s="204"/>
      <c r="BVC1240" s="205"/>
      <c r="BVD1240" s="206"/>
      <c r="BVE1240" s="110"/>
      <c r="BVF1240" s="147"/>
      <c r="BVG1240" s="109"/>
      <c r="BVH1240" s="256"/>
      <c r="BVI1240" s="204"/>
      <c r="BVJ1240" s="204"/>
      <c r="BVK1240" s="205"/>
      <c r="BVL1240" s="206"/>
      <c r="BVM1240" s="110"/>
      <c r="BVN1240" s="147"/>
      <c r="BVO1240" s="109"/>
      <c r="BVP1240" s="256"/>
      <c r="BVQ1240" s="204"/>
      <c r="BVR1240" s="204"/>
      <c r="BVS1240" s="205"/>
      <c r="BVT1240" s="206"/>
      <c r="BVU1240" s="110"/>
      <c r="BVV1240" s="147"/>
      <c r="BVW1240" s="109"/>
      <c r="BVX1240" s="256"/>
      <c r="BVY1240" s="204"/>
      <c r="BVZ1240" s="204"/>
      <c r="BWA1240" s="205"/>
      <c r="BWB1240" s="206"/>
      <c r="BWC1240" s="110"/>
      <c r="BWD1240" s="147"/>
      <c r="BWE1240" s="109"/>
      <c r="BWF1240" s="256"/>
      <c r="BWG1240" s="204"/>
      <c r="BWH1240" s="204"/>
      <c r="BWI1240" s="205"/>
      <c r="BWJ1240" s="206"/>
      <c r="BWK1240" s="110"/>
      <c r="BWL1240" s="147"/>
      <c r="BWM1240" s="109"/>
      <c r="BWN1240" s="256"/>
      <c r="BWO1240" s="204"/>
      <c r="BWP1240" s="204"/>
      <c r="BWQ1240" s="205"/>
      <c r="BWR1240" s="206"/>
      <c r="BWS1240" s="110"/>
      <c r="BWT1240" s="147"/>
      <c r="BWU1240" s="109"/>
      <c r="BWV1240" s="256"/>
      <c r="BWW1240" s="204"/>
      <c r="BWX1240" s="204"/>
      <c r="BWY1240" s="205"/>
      <c r="BWZ1240" s="206"/>
      <c r="BXA1240" s="110"/>
      <c r="BXB1240" s="147"/>
      <c r="BXC1240" s="109"/>
      <c r="BXD1240" s="256"/>
      <c r="BXE1240" s="204"/>
      <c r="BXF1240" s="204"/>
      <c r="BXG1240" s="205"/>
      <c r="BXH1240" s="206"/>
      <c r="BXI1240" s="110"/>
      <c r="BXJ1240" s="147"/>
      <c r="BXK1240" s="109"/>
      <c r="BXL1240" s="256"/>
      <c r="BXM1240" s="204"/>
      <c r="BXN1240" s="204"/>
      <c r="BXO1240" s="205"/>
      <c r="BXP1240" s="206"/>
      <c r="BXQ1240" s="110"/>
      <c r="BXR1240" s="147"/>
      <c r="BXS1240" s="109"/>
      <c r="BXT1240" s="256"/>
      <c r="BXU1240" s="204"/>
      <c r="BXV1240" s="204"/>
      <c r="BXW1240" s="205"/>
      <c r="BXX1240" s="206"/>
      <c r="BXY1240" s="110"/>
      <c r="BXZ1240" s="147"/>
      <c r="BYA1240" s="109"/>
      <c r="BYB1240" s="256"/>
      <c r="BYC1240" s="204"/>
      <c r="BYD1240" s="204"/>
      <c r="BYE1240" s="205"/>
      <c r="BYF1240" s="206"/>
      <c r="BYG1240" s="110"/>
      <c r="BYH1240" s="147"/>
      <c r="BYI1240" s="109"/>
      <c r="BYJ1240" s="256"/>
      <c r="BYK1240" s="204"/>
      <c r="BYL1240" s="204"/>
      <c r="BYM1240" s="205"/>
      <c r="BYN1240" s="206"/>
      <c r="BYO1240" s="110"/>
      <c r="BYP1240" s="147"/>
      <c r="BYQ1240" s="109"/>
      <c r="BYR1240" s="256"/>
      <c r="BYS1240" s="204"/>
      <c r="BYT1240" s="204"/>
      <c r="BYU1240" s="205"/>
      <c r="BYV1240" s="206"/>
      <c r="BYW1240" s="110"/>
      <c r="BYX1240" s="147"/>
      <c r="BYY1240" s="109"/>
      <c r="BYZ1240" s="256"/>
      <c r="BZA1240" s="204"/>
      <c r="BZB1240" s="204"/>
      <c r="BZC1240" s="205"/>
      <c r="BZD1240" s="206"/>
      <c r="BZE1240" s="110"/>
      <c r="BZF1240" s="147"/>
      <c r="BZG1240" s="109"/>
      <c r="BZH1240" s="256"/>
      <c r="BZI1240" s="204"/>
      <c r="BZJ1240" s="204"/>
      <c r="BZK1240" s="205"/>
      <c r="BZL1240" s="206"/>
      <c r="BZM1240" s="110"/>
      <c r="BZN1240" s="147"/>
      <c r="BZO1240" s="109"/>
      <c r="BZP1240" s="256"/>
      <c r="BZQ1240" s="204"/>
      <c r="BZR1240" s="204"/>
      <c r="BZS1240" s="205"/>
      <c r="BZT1240" s="206"/>
      <c r="BZU1240" s="110"/>
      <c r="BZV1240" s="147"/>
      <c r="BZW1240" s="109"/>
      <c r="BZX1240" s="256"/>
      <c r="BZY1240" s="204"/>
      <c r="BZZ1240" s="204"/>
      <c r="CAA1240" s="205"/>
      <c r="CAB1240" s="206"/>
      <c r="CAC1240" s="110"/>
      <c r="CAD1240" s="147"/>
      <c r="CAE1240" s="109"/>
      <c r="CAF1240" s="256"/>
      <c r="CAG1240" s="204"/>
      <c r="CAH1240" s="204"/>
      <c r="CAI1240" s="205"/>
      <c r="CAJ1240" s="206"/>
      <c r="CAK1240" s="110"/>
      <c r="CAL1240" s="147"/>
      <c r="CAM1240" s="109"/>
      <c r="CAN1240" s="256"/>
      <c r="CAO1240" s="204"/>
      <c r="CAP1240" s="204"/>
      <c r="CAQ1240" s="205"/>
      <c r="CAR1240" s="206"/>
      <c r="CAS1240" s="110"/>
      <c r="CAT1240" s="147"/>
      <c r="CAU1240" s="109"/>
      <c r="CAV1240" s="256"/>
      <c r="CAW1240" s="204"/>
      <c r="CAX1240" s="204"/>
      <c r="CAY1240" s="205"/>
      <c r="CAZ1240" s="206"/>
      <c r="CBA1240" s="110"/>
      <c r="CBB1240" s="147"/>
      <c r="CBC1240" s="109"/>
      <c r="CBD1240" s="256"/>
      <c r="CBE1240" s="204"/>
      <c r="CBF1240" s="204"/>
      <c r="CBG1240" s="205"/>
      <c r="CBH1240" s="206"/>
      <c r="CBI1240" s="110"/>
      <c r="CBJ1240" s="147"/>
      <c r="CBK1240" s="109"/>
      <c r="CBL1240" s="256"/>
      <c r="CBM1240" s="204"/>
      <c r="CBN1240" s="204"/>
      <c r="CBO1240" s="205"/>
      <c r="CBP1240" s="206"/>
      <c r="CBQ1240" s="110"/>
      <c r="CBR1240" s="147"/>
      <c r="CBS1240" s="109"/>
      <c r="CBT1240" s="256"/>
      <c r="CBU1240" s="204"/>
      <c r="CBV1240" s="204"/>
      <c r="CBW1240" s="205"/>
      <c r="CBX1240" s="206"/>
      <c r="CBY1240" s="110"/>
      <c r="CBZ1240" s="147"/>
      <c r="CCA1240" s="109"/>
      <c r="CCB1240" s="256"/>
      <c r="CCC1240" s="204"/>
      <c r="CCD1240" s="204"/>
      <c r="CCE1240" s="205"/>
      <c r="CCF1240" s="206"/>
      <c r="CCG1240" s="110"/>
      <c r="CCH1240" s="147"/>
      <c r="CCI1240" s="109"/>
      <c r="CCJ1240" s="256"/>
      <c r="CCK1240" s="204"/>
      <c r="CCL1240" s="204"/>
      <c r="CCM1240" s="205"/>
      <c r="CCN1240" s="206"/>
      <c r="CCO1240" s="110"/>
      <c r="CCP1240" s="147"/>
      <c r="CCQ1240" s="109"/>
      <c r="CCR1240" s="256"/>
      <c r="CCS1240" s="204"/>
      <c r="CCT1240" s="204"/>
      <c r="CCU1240" s="205"/>
      <c r="CCV1240" s="206"/>
      <c r="CCW1240" s="110"/>
      <c r="CCX1240" s="147"/>
      <c r="CCY1240" s="109"/>
      <c r="CCZ1240" s="256"/>
      <c r="CDA1240" s="204"/>
      <c r="CDB1240" s="204"/>
      <c r="CDC1240" s="205"/>
      <c r="CDD1240" s="206"/>
      <c r="CDE1240" s="110"/>
      <c r="CDF1240" s="147"/>
      <c r="CDG1240" s="109"/>
      <c r="CDH1240" s="256"/>
      <c r="CDI1240" s="204"/>
      <c r="CDJ1240" s="204"/>
      <c r="CDK1240" s="205"/>
      <c r="CDL1240" s="206"/>
      <c r="CDM1240" s="110"/>
      <c r="CDN1240" s="147"/>
      <c r="CDO1240" s="109"/>
      <c r="CDP1240" s="256"/>
      <c r="CDQ1240" s="204"/>
      <c r="CDR1240" s="204"/>
      <c r="CDS1240" s="205"/>
      <c r="CDT1240" s="206"/>
      <c r="CDU1240" s="110"/>
      <c r="CDV1240" s="147"/>
      <c r="CDW1240" s="109"/>
      <c r="CDX1240" s="256"/>
      <c r="CDY1240" s="204"/>
      <c r="CDZ1240" s="204"/>
      <c r="CEA1240" s="205"/>
      <c r="CEB1240" s="206"/>
      <c r="CEC1240" s="110"/>
      <c r="CED1240" s="147"/>
      <c r="CEE1240" s="109"/>
      <c r="CEF1240" s="256"/>
      <c r="CEG1240" s="204"/>
      <c r="CEH1240" s="204"/>
      <c r="CEI1240" s="205"/>
      <c r="CEJ1240" s="206"/>
      <c r="CEK1240" s="110"/>
      <c r="CEL1240" s="147"/>
      <c r="CEM1240" s="109"/>
      <c r="CEN1240" s="256"/>
      <c r="CEO1240" s="204"/>
      <c r="CEP1240" s="204"/>
      <c r="CEQ1240" s="205"/>
      <c r="CER1240" s="206"/>
      <c r="CES1240" s="110"/>
      <c r="CET1240" s="147"/>
      <c r="CEU1240" s="109"/>
      <c r="CEV1240" s="256"/>
      <c r="CEW1240" s="204"/>
      <c r="CEX1240" s="204"/>
      <c r="CEY1240" s="205"/>
      <c r="CEZ1240" s="206"/>
      <c r="CFA1240" s="110"/>
      <c r="CFB1240" s="147"/>
      <c r="CFC1240" s="109"/>
      <c r="CFD1240" s="256"/>
      <c r="CFE1240" s="204"/>
      <c r="CFF1240" s="204"/>
      <c r="CFG1240" s="205"/>
      <c r="CFH1240" s="206"/>
      <c r="CFI1240" s="110"/>
      <c r="CFJ1240" s="147"/>
      <c r="CFK1240" s="109"/>
      <c r="CFL1240" s="256"/>
      <c r="CFM1240" s="204"/>
      <c r="CFN1240" s="204"/>
      <c r="CFO1240" s="205"/>
      <c r="CFP1240" s="206"/>
      <c r="CFQ1240" s="110"/>
      <c r="CFR1240" s="147"/>
      <c r="CFS1240" s="109"/>
      <c r="CFT1240" s="256"/>
      <c r="CFU1240" s="204"/>
      <c r="CFV1240" s="204"/>
      <c r="CFW1240" s="205"/>
      <c r="CFX1240" s="206"/>
      <c r="CFY1240" s="110"/>
      <c r="CFZ1240" s="147"/>
      <c r="CGA1240" s="109"/>
      <c r="CGB1240" s="256"/>
      <c r="CGC1240" s="204"/>
      <c r="CGD1240" s="204"/>
      <c r="CGE1240" s="205"/>
      <c r="CGF1240" s="206"/>
      <c r="CGG1240" s="110"/>
      <c r="CGH1240" s="147"/>
      <c r="CGI1240" s="109"/>
      <c r="CGJ1240" s="256"/>
      <c r="CGK1240" s="204"/>
      <c r="CGL1240" s="204"/>
      <c r="CGM1240" s="205"/>
      <c r="CGN1240" s="206"/>
      <c r="CGO1240" s="110"/>
      <c r="CGP1240" s="147"/>
      <c r="CGQ1240" s="109"/>
      <c r="CGR1240" s="256"/>
      <c r="CGS1240" s="204"/>
      <c r="CGT1240" s="204"/>
      <c r="CGU1240" s="205"/>
      <c r="CGV1240" s="206"/>
      <c r="CGW1240" s="110"/>
      <c r="CGX1240" s="147"/>
      <c r="CGY1240" s="109"/>
      <c r="CGZ1240" s="256"/>
      <c r="CHA1240" s="204"/>
      <c r="CHB1240" s="204"/>
      <c r="CHC1240" s="205"/>
      <c r="CHD1240" s="206"/>
      <c r="CHE1240" s="110"/>
      <c r="CHF1240" s="147"/>
      <c r="CHG1240" s="109"/>
      <c r="CHH1240" s="256"/>
      <c r="CHI1240" s="204"/>
      <c r="CHJ1240" s="204"/>
      <c r="CHK1240" s="205"/>
      <c r="CHL1240" s="206"/>
      <c r="CHM1240" s="110"/>
      <c r="CHN1240" s="147"/>
      <c r="CHO1240" s="109"/>
      <c r="CHP1240" s="256"/>
      <c r="CHQ1240" s="204"/>
      <c r="CHR1240" s="204"/>
      <c r="CHS1240" s="205"/>
      <c r="CHT1240" s="206"/>
      <c r="CHU1240" s="110"/>
      <c r="CHV1240" s="147"/>
      <c r="CHW1240" s="109"/>
      <c r="CHX1240" s="256"/>
      <c r="CHY1240" s="204"/>
      <c r="CHZ1240" s="204"/>
      <c r="CIA1240" s="205"/>
      <c r="CIB1240" s="206"/>
      <c r="CIC1240" s="110"/>
      <c r="CID1240" s="147"/>
      <c r="CIE1240" s="109"/>
      <c r="CIF1240" s="256"/>
      <c r="CIG1240" s="204"/>
      <c r="CIH1240" s="204"/>
      <c r="CII1240" s="205"/>
      <c r="CIJ1240" s="206"/>
      <c r="CIK1240" s="110"/>
      <c r="CIL1240" s="147"/>
      <c r="CIM1240" s="109"/>
      <c r="CIN1240" s="256"/>
      <c r="CIO1240" s="204"/>
      <c r="CIP1240" s="204"/>
      <c r="CIQ1240" s="205"/>
      <c r="CIR1240" s="206"/>
      <c r="CIS1240" s="110"/>
      <c r="CIT1240" s="147"/>
      <c r="CIU1240" s="109"/>
      <c r="CIV1240" s="256"/>
      <c r="CIW1240" s="204"/>
      <c r="CIX1240" s="204"/>
      <c r="CIY1240" s="205"/>
      <c r="CIZ1240" s="206"/>
      <c r="CJA1240" s="110"/>
      <c r="CJB1240" s="147"/>
      <c r="CJC1240" s="109"/>
      <c r="CJD1240" s="256"/>
      <c r="CJE1240" s="204"/>
      <c r="CJF1240" s="204"/>
      <c r="CJG1240" s="205"/>
      <c r="CJH1240" s="206"/>
      <c r="CJI1240" s="110"/>
      <c r="CJJ1240" s="147"/>
      <c r="CJK1240" s="109"/>
      <c r="CJL1240" s="256"/>
      <c r="CJM1240" s="204"/>
      <c r="CJN1240" s="204"/>
      <c r="CJO1240" s="205"/>
      <c r="CJP1240" s="206"/>
      <c r="CJQ1240" s="110"/>
      <c r="CJR1240" s="147"/>
      <c r="CJS1240" s="109"/>
      <c r="CJT1240" s="256"/>
      <c r="CJU1240" s="204"/>
      <c r="CJV1240" s="204"/>
      <c r="CJW1240" s="205"/>
      <c r="CJX1240" s="206"/>
      <c r="CJY1240" s="110"/>
      <c r="CJZ1240" s="147"/>
      <c r="CKA1240" s="109"/>
      <c r="CKB1240" s="256"/>
      <c r="CKC1240" s="204"/>
      <c r="CKD1240" s="204"/>
      <c r="CKE1240" s="205"/>
      <c r="CKF1240" s="206"/>
      <c r="CKG1240" s="110"/>
      <c r="CKH1240" s="147"/>
      <c r="CKI1240" s="109"/>
      <c r="CKJ1240" s="256"/>
      <c r="CKK1240" s="204"/>
      <c r="CKL1240" s="204"/>
      <c r="CKM1240" s="205"/>
      <c r="CKN1240" s="206"/>
      <c r="CKO1240" s="110"/>
      <c r="CKP1240" s="147"/>
      <c r="CKQ1240" s="109"/>
      <c r="CKR1240" s="256"/>
      <c r="CKS1240" s="204"/>
      <c r="CKT1240" s="204"/>
      <c r="CKU1240" s="205"/>
      <c r="CKV1240" s="206"/>
      <c r="CKW1240" s="110"/>
      <c r="CKX1240" s="147"/>
      <c r="CKY1240" s="109"/>
      <c r="CKZ1240" s="256"/>
      <c r="CLA1240" s="204"/>
      <c r="CLB1240" s="204"/>
      <c r="CLC1240" s="205"/>
      <c r="CLD1240" s="206"/>
      <c r="CLE1240" s="110"/>
      <c r="CLF1240" s="147"/>
      <c r="CLG1240" s="109"/>
      <c r="CLH1240" s="256"/>
      <c r="CLI1240" s="204"/>
      <c r="CLJ1240" s="204"/>
      <c r="CLK1240" s="205"/>
      <c r="CLL1240" s="206"/>
      <c r="CLM1240" s="110"/>
      <c r="CLN1240" s="147"/>
      <c r="CLO1240" s="109"/>
      <c r="CLP1240" s="256"/>
      <c r="CLQ1240" s="204"/>
      <c r="CLR1240" s="204"/>
      <c r="CLS1240" s="205"/>
      <c r="CLT1240" s="206"/>
      <c r="CLU1240" s="110"/>
      <c r="CLV1240" s="147"/>
      <c r="CLW1240" s="109"/>
      <c r="CLX1240" s="256"/>
      <c r="CLY1240" s="204"/>
      <c r="CLZ1240" s="204"/>
      <c r="CMA1240" s="205"/>
      <c r="CMB1240" s="206"/>
      <c r="CMC1240" s="110"/>
      <c r="CMD1240" s="147"/>
      <c r="CME1240" s="109"/>
      <c r="CMF1240" s="256"/>
      <c r="CMG1240" s="204"/>
      <c r="CMH1240" s="204"/>
      <c r="CMI1240" s="205"/>
      <c r="CMJ1240" s="206"/>
      <c r="CMK1240" s="110"/>
      <c r="CML1240" s="147"/>
      <c r="CMM1240" s="109"/>
      <c r="CMN1240" s="256"/>
      <c r="CMO1240" s="204"/>
      <c r="CMP1240" s="204"/>
      <c r="CMQ1240" s="205"/>
      <c r="CMR1240" s="206"/>
      <c r="CMS1240" s="110"/>
      <c r="CMT1240" s="147"/>
      <c r="CMU1240" s="109"/>
      <c r="CMV1240" s="256"/>
      <c r="CMW1240" s="204"/>
      <c r="CMX1240" s="204"/>
      <c r="CMY1240" s="205"/>
      <c r="CMZ1240" s="206"/>
      <c r="CNA1240" s="110"/>
      <c r="CNB1240" s="147"/>
      <c r="CNC1240" s="109"/>
      <c r="CND1240" s="256"/>
      <c r="CNE1240" s="204"/>
      <c r="CNF1240" s="204"/>
      <c r="CNG1240" s="205"/>
      <c r="CNH1240" s="206"/>
      <c r="CNI1240" s="110"/>
      <c r="CNJ1240" s="147"/>
      <c r="CNK1240" s="109"/>
      <c r="CNL1240" s="256"/>
      <c r="CNM1240" s="204"/>
      <c r="CNN1240" s="204"/>
      <c r="CNO1240" s="205"/>
      <c r="CNP1240" s="206"/>
      <c r="CNQ1240" s="110"/>
      <c r="CNR1240" s="147"/>
      <c r="CNS1240" s="109"/>
      <c r="CNT1240" s="256"/>
      <c r="CNU1240" s="204"/>
      <c r="CNV1240" s="204"/>
      <c r="CNW1240" s="205"/>
      <c r="CNX1240" s="206"/>
      <c r="CNY1240" s="110"/>
      <c r="CNZ1240" s="147"/>
      <c r="COA1240" s="109"/>
      <c r="COB1240" s="256"/>
      <c r="COC1240" s="204"/>
      <c r="COD1240" s="204"/>
      <c r="COE1240" s="205"/>
      <c r="COF1240" s="206"/>
      <c r="COG1240" s="110"/>
      <c r="COH1240" s="147"/>
      <c r="COI1240" s="109"/>
      <c r="COJ1240" s="256"/>
      <c r="COK1240" s="204"/>
      <c r="COL1240" s="204"/>
      <c r="COM1240" s="205"/>
      <c r="CON1240" s="206"/>
      <c r="COO1240" s="110"/>
      <c r="COP1240" s="147"/>
      <c r="COQ1240" s="109"/>
      <c r="COR1240" s="256"/>
      <c r="COS1240" s="204"/>
      <c r="COT1240" s="204"/>
      <c r="COU1240" s="205"/>
      <c r="COV1240" s="206"/>
      <c r="COW1240" s="110"/>
      <c r="COX1240" s="147"/>
      <c r="COY1240" s="109"/>
      <c r="COZ1240" s="256"/>
      <c r="CPA1240" s="204"/>
      <c r="CPB1240" s="204"/>
      <c r="CPC1240" s="205"/>
      <c r="CPD1240" s="206"/>
      <c r="CPE1240" s="110"/>
      <c r="CPF1240" s="147"/>
      <c r="CPG1240" s="109"/>
      <c r="CPH1240" s="256"/>
      <c r="CPI1240" s="204"/>
      <c r="CPJ1240" s="204"/>
      <c r="CPK1240" s="205"/>
      <c r="CPL1240" s="206"/>
      <c r="CPM1240" s="110"/>
      <c r="CPN1240" s="147"/>
      <c r="CPO1240" s="109"/>
      <c r="CPP1240" s="256"/>
      <c r="CPQ1240" s="204"/>
      <c r="CPR1240" s="204"/>
      <c r="CPS1240" s="205"/>
      <c r="CPT1240" s="206"/>
      <c r="CPU1240" s="110"/>
      <c r="CPV1240" s="147"/>
      <c r="CPW1240" s="109"/>
      <c r="CPX1240" s="256"/>
      <c r="CPY1240" s="204"/>
      <c r="CPZ1240" s="204"/>
      <c r="CQA1240" s="205"/>
      <c r="CQB1240" s="206"/>
      <c r="CQC1240" s="110"/>
      <c r="CQD1240" s="147"/>
      <c r="CQE1240" s="109"/>
      <c r="CQF1240" s="256"/>
      <c r="CQG1240" s="204"/>
      <c r="CQH1240" s="204"/>
      <c r="CQI1240" s="205"/>
      <c r="CQJ1240" s="206"/>
      <c r="CQK1240" s="110"/>
      <c r="CQL1240" s="147"/>
      <c r="CQM1240" s="109"/>
      <c r="CQN1240" s="256"/>
      <c r="CQO1240" s="204"/>
      <c r="CQP1240" s="204"/>
      <c r="CQQ1240" s="205"/>
      <c r="CQR1240" s="206"/>
      <c r="CQS1240" s="110"/>
      <c r="CQT1240" s="147"/>
      <c r="CQU1240" s="109"/>
      <c r="CQV1240" s="256"/>
      <c r="CQW1240" s="204"/>
      <c r="CQX1240" s="204"/>
      <c r="CQY1240" s="205"/>
      <c r="CQZ1240" s="206"/>
      <c r="CRA1240" s="110"/>
      <c r="CRB1240" s="147"/>
      <c r="CRC1240" s="109"/>
      <c r="CRD1240" s="256"/>
      <c r="CRE1240" s="204"/>
      <c r="CRF1240" s="204"/>
      <c r="CRG1240" s="205"/>
      <c r="CRH1240" s="206"/>
      <c r="CRI1240" s="110"/>
      <c r="CRJ1240" s="147"/>
      <c r="CRK1240" s="109"/>
      <c r="CRL1240" s="256"/>
      <c r="CRM1240" s="204"/>
      <c r="CRN1240" s="204"/>
      <c r="CRO1240" s="205"/>
      <c r="CRP1240" s="206"/>
      <c r="CRQ1240" s="110"/>
      <c r="CRR1240" s="147"/>
      <c r="CRS1240" s="109"/>
      <c r="CRT1240" s="256"/>
      <c r="CRU1240" s="204"/>
      <c r="CRV1240" s="204"/>
      <c r="CRW1240" s="205"/>
      <c r="CRX1240" s="206"/>
      <c r="CRY1240" s="110"/>
      <c r="CRZ1240" s="147"/>
      <c r="CSA1240" s="109"/>
      <c r="CSB1240" s="256"/>
      <c r="CSC1240" s="204"/>
      <c r="CSD1240" s="204"/>
      <c r="CSE1240" s="205"/>
      <c r="CSF1240" s="206"/>
      <c r="CSG1240" s="110"/>
      <c r="CSH1240" s="147"/>
      <c r="CSI1240" s="109"/>
      <c r="CSJ1240" s="256"/>
      <c r="CSK1240" s="204"/>
      <c r="CSL1240" s="204"/>
      <c r="CSM1240" s="205"/>
      <c r="CSN1240" s="206"/>
      <c r="CSO1240" s="110"/>
      <c r="CSP1240" s="147"/>
      <c r="CSQ1240" s="109"/>
      <c r="CSR1240" s="256"/>
      <c r="CSS1240" s="204"/>
      <c r="CST1240" s="204"/>
      <c r="CSU1240" s="205"/>
      <c r="CSV1240" s="206"/>
      <c r="CSW1240" s="110"/>
      <c r="CSX1240" s="147"/>
      <c r="CSY1240" s="109"/>
      <c r="CSZ1240" s="256"/>
      <c r="CTA1240" s="204"/>
      <c r="CTB1240" s="204"/>
      <c r="CTC1240" s="205"/>
      <c r="CTD1240" s="206"/>
      <c r="CTE1240" s="110"/>
      <c r="CTF1240" s="147"/>
      <c r="CTG1240" s="109"/>
      <c r="CTH1240" s="256"/>
      <c r="CTI1240" s="204"/>
      <c r="CTJ1240" s="204"/>
      <c r="CTK1240" s="205"/>
      <c r="CTL1240" s="206"/>
      <c r="CTM1240" s="110"/>
      <c r="CTN1240" s="147"/>
      <c r="CTO1240" s="109"/>
      <c r="CTP1240" s="256"/>
      <c r="CTQ1240" s="204"/>
      <c r="CTR1240" s="204"/>
      <c r="CTS1240" s="205"/>
      <c r="CTT1240" s="206"/>
      <c r="CTU1240" s="110"/>
      <c r="CTV1240" s="147"/>
      <c r="CTW1240" s="109"/>
      <c r="CTX1240" s="256"/>
      <c r="CTY1240" s="204"/>
      <c r="CTZ1240" s="204"/>
      <c r="CUA1240" s="205"/>
      <c r="CUB1240" s="206"/>
      <c r="CUC1240" s="110"/>
      <c r="CUD1240" s="147"/>
      <c r="CUE1240" s="109"/>
      <c r="CUF1240" s="256"/>
      <c r="CUG1240" s="204"/>
      <c r="CUH1240" s="204"/>
      <c r="CUI1240" s="205"/>
      <c r="CUJ1240" s="206"/>
      <c r="CUK1240" s="110"/>
      <c r="CUL1240" s="147"/>
      <c r="CUM1240" s="109"/>
      <c r="CUN1240" s="256"/>
      <c r="CUO1240" s="204"/>
      <c r="CUP1240" s="204"/>
      <c r="CUQ1240" s="205"/>
      <c r="CUR1240" s="206"/>
      <c r="CUS1240" s="110"/>
      <c r="CUT1240" s="147"/>
      <c r="CUU1240" s="109"/>
      <c r="CUV1240" s="256"/>
      <c r="CUW1240" s="204"/>
      <c r="CUX1240" s="204"/>
      <c r="CUY1240" s="205"/>
      <c r="CUZ1240" s="206"/>
      <c r="CVA1240" s="110"/>
      <c r="CVB1240" s="147"/>
      <c r="CVC1240" s="109"/>
      <c r="CVD1240" s="256"/>
      <c r="CVE1240" s="204"/>
      <c r="CVF1240" s="204"/>
      <c r="CVG1240" s="205"/>
      <c r="CVH1240" s="206"/>
      <c r="CVI1240" s="110"/>
      <c r="CVJ1240" s="147"/>
      <c r="CVK1240" s="109"/>
      <c r="CVL1240" s="256"/>
      <c r="CVM1240" s="204"/>
      <c r="CVN1240" s="204"/>
      <c r="CVO1240" s="205"/>
      <c r="CVP1240" s="206"/>
      <c r="CVQ1240" s="110"/>
      <c r="CVR1240" s="147"/>
      <c r="CVS1240" s="109"/>
      <c r="CVT1240" s="256"/>
      <c r="CVU1240" s="204"/>
      <c r="CVV1240" s="204"/>
      <c r="CVW1240" s="205"/>
      <c r="CVX1240" s="206"/>
      <c r="CVY1240" s="110"/>
      <c r="CVZ1240" s="147"/>
      <c r="CWA1240" s="109"/>
      <c r="CWB1240" s="256"/>
      <c r="CWC1240" s="204"/>
      <c r="CWD1240" s="204"/>
      <c r="CWE1240" s="205"/>
      <c r="CWF1240" s="206"/>
      <c r="CWG1240" s="110"/>
      <c r="CWH1240" s="147"/>
      <c r="CWI1240" s="109"/>
      <c r="CWJ1240" s="256"/>
      <c r="CWK1240" s="204"/>
      <c r="CWL1240" s="204"/>
      <c r="CWM1240" s="205"/>
      <c r="CWN1240" s="206"/>
      <c r="CWO1240" s="110"/>
      <c r="CWP1240" s="147"/>
      <c r="CWQ1240" s="109"/>
      <c r="CWR1240" s="256"/>
      <c r="CWS1240" s="204"/>
      <c r="CWT1240" s="204"/>
      <c r="CWU1240" s="205"/>
      <c r="CWV1240" s="206"/>
      <c r="CWW1240" s="110"/>
      <c r="CWX1240" s="147"/>
      <c r="CWY1240" s="109"/>
      <c r="CWZ1240" s="256"/>
      <c r="CXA1240" s="204"/>
      <c r="CXB1240" s="204"/>
      <c r="CXC1240" s="205"/>
      <c r="CXD1240" s="206"/>
      <c r="CXE1240" s="110"/>
      <c r="CXF1240" s="147"/>
      <c r="CXG1240" s="109"/>
      <c r="CXH1240" s="256"/>
      <c r="CXI1240" s="204"/>
      <c r="CXJ1240" s="204"/>
      <c r="CXK1240" s="205"/>
      <c r="CXL1240" s="206"/>
      <c r="CXM1240" s="110"/>
      <c r="CXN1240" s="147"/>
      <c r="CXO1240" s="109"/>
      <c r="CXP1240" s="256"/>
      <c r="CXQ1240" s="204"/>
      <c r="CXR1240" s="204"/>
      <c r="CXS1240" s="205"/>
      <c r="CXT1240" s="206"/>
      <c r="CXU1240" s="110"/>
      <c r="CXV1240" s="147"/>
      <c r="CXW1240" s="109"/>
      <c r="CXX1240" s="256"/>
      <c r="CXY1240" s="204"/>
      <c r="CXZ1240" s="204"/>
      <c r="CYA1240" s="205"/>
      <c r="CYB1240" s="206"/>
      <c r="CYC1240" s="110"/>
      <c r="CYD1240" s="147"/>
      <c r="CYE1240" s="109"/>
      <c r="CYF1240" s="256"/>
      <c r="CYG1240" s="204"/>
      <c r="CYH1240" s="204"/>
      <c r="CYI1240" s="205"/>
      <c r="CYJ1240" s="206"/>
      <c r="CYK1240" s="110"/>
      <c r="CYL1240" s="147"/>
      <c r="CYM1240" s="109"/>
      <c r="CYN1240" s="256"/>
      <c r="CYO1240" s="204"/>
      <c r="CYP1240" s="204"/>
      <c r="CYQ1240" s="205"/>
      <c r="CYR1240" s="206"/>
      <c r="CYS1240" s="110"/>
      <c r="CYT1240" s="147"/>
      <c r="CYU1240" s="109"/>
      <c r="CYV1240" s="256"/>
      <c r="CYW1240" s="204"/>
      <c r="CYX1240" s="204"/>
      <c r="CYY1240" s="205"/>
      <c r="CYZ1240" s="206"/>
      <c r="CZA1240" s="110"/>
      <c r="CZB1240" s="147"/>
      <c r="CZC1240" s="109"/>
      <c r="CZD1240" s="256"/>
      <c r="CZE1240" s="204"/>
      <c r="CZF1240" s="204"/>
      <c r="CZG1240" s="205"/>
      <c r="CZH1240" s="206"/>
      <c r="CZI1240" s="110"/>
      <c r="CZJ1240" s="147"/>
      <c r="CZK1240" s="109"/>
      <c r="CZL1240" s="256"/>
      <c r="CZM1240" s="204"/>
      <c r="CZN1240" s="204"/>
      <c r="CZO1240" s="205"/>
      <c r="CZP1240" s="206"/>
      <c r="CZQ1240" s="110"/>
      <c r="CZR1240" s="147"/>
      <c r="CZS1240" s="109"/>
      <c r="CZT1240" s="256"/>
      <c r="CZU1240" s="204"/>
      <c r="CZV1240" s="204"/>
      <c r="CZW1240" s="205"/>
      <c r="CZX1240" s="206"/>
      <c r="CZY1240" s="110"/>
      <c r="CZZ1240" s="147"/>
      <c r="DAA1240" s="109"/>
      <c r="DAB1240" s="256"/>
      <c r="DAC1240" s="204"/>
      <c r="DAD1240" s="204"/>
      <c r="DAE1240" s="205"/>
      <c r="DAF1240" s="206"/>
      <c r="DAG1240" s="110"/>
      <c r="DAH1240" s="147"/>
      <c r="DAI1240" s="109"/>
      <c r="DAJ1240" s="256"/>
      <c r="DAK1240" s="204"/>
      <c r="DAL1240" s="204"/>
      <c r="DAM1240" s="205"/>
      <c r="DAN1240" s="206"/>
      <c r="DAO1240" s="110"/>
      <c r="DAP1240" s="147"/>
      <c r="DAQ1240" s="109"/>
      <c r="DAR1240" s="256"/>
      <c r="DAS1240" s="204"/>
      <c r="DAT1240" s="204"/>
      <c r="DAU1240" s="205"/>
      <c r="DAV1240" s="206"/>
      <c r="DAW1240" s="110"/>
      <c r="DAX1240" s="147"/>
      <c r="DAY1240" s="109"/>
      <c r="DAZ1240" s="256"/>
      <c r="DBA1240" s="204"/>
      <c r="DBB1240" s="204"/>
      <c r="DBC1240" s="205"/>
      <c r="DBD1240" s="206"/>
      <c r="DBE1240" s="110"/>
      <c r="DBF1240" s="147"/>
      <c r="DBG1240" s="109"/>
      <c r="DBH1240" s="256"/>
      <c r="DBI1240" s="204"/>
      <c r="DBJ1240" s="204"/>
      <c r="DBK1240" s="205"/>
      <c r="DBL1240" s="206"/>
      <c r="DBM1240" s="110"/>
      <c r="DBN1240" s="147"/>
      <c r="DBO1240" s="109"/>
      <c r="DBP1240" s="256"/>
      <c r="DBQ1240" s="204"/>
      <c r="DBR1240" s="204"/>
      <c r="DBS1240" s="205"/>
      <c r="DBT1240" s="206"/>
      <c r="DBU1240" s="110"/>
      <c r="DBV1240" s="147"/>
      <c r="DBW1240" s="109"/>
      <c r="DBX1240" s="256"/>
      <c r="DBY1240" s="204"/>
      <c r="DBZ1240" s="204"/>
      <c r="DCA1240" s="205"/>
      <c r="DCB1240" s="206"/>
      <c r="DCC1240" s="110"/>
      <c r="DCD1240" s="147"/>
      <c r="DCE1240" s="109"/>
      <c r="DCF1240" s="256"/>
      <c r="DCG1240" s="204"/>
      <c r="DCH1240" s="204"/>
      <c r="DCI1240" s="205"/>
      <c r="DCJ1240" s="206"/>
      <c r="DCK1240" s="110"/>
      <c r="DCL1240" s="147"/>
      <c r="DCM1240" s="109"/>
      <c r="DCN1240" s="256"/>
      <c r="DCO1240" s="204"/>
      <c r="DCP1240" s="204"/>
      <c r="DCQ1240" s="205"/>
      <c r="DCR1240" s="206"/>
      <c r="DCS1240" s="110"/>
      <c r="DCT1240" s="147"/>
      <c r="DCU1240" s="109"/>
      <c r="DCV1240" s="256"/>
      <c r="DCW1240" s="204"/>
      <c r="DCX1240" s="204"/>
      <c r="DCY1240" s="205"/>
      <c r="DCZ1240" s="206"/>
      <c r="DDA1240" s="110"/>
      <c r="DDB1240" s="147"/>
      <c r="DDC1240" s="109"/>
      <c r="DDD1240" s="256"/>
      <c r="DDE1240" s="204"/>
      <c r="DDF1240" s="204"/>
      <c r="DDG1240" s="205"/>
      <c r="DDH1240" s="206"/>
      <c r="DDI1240" s="110"/>
      <c r="DDJ1240" s="147"/>
      <c r="DDK1240" s="109"/>
      <c r="DDL1240" s="256"/>
      <c r="DDM1240" s="204"/>
      <c r="DDN1240" s="204"/>
      <c r="DDO1240" s="205"/>
      <c r="DDP1240" s="206"/>
      <c r="DDQ1240" s="110"/>
      <c r="DDR1240" s="147"/>
      <c r="DDS1240" s="109"/>
      <c r="DDT1240" s="256"/>
      <c r="DDU1240" s="204"/>
      <c r="DDV1240" s="204"/>
      <c r="DDW1240" s="205"/>
      <c r="DDX1240" s="206"/>
      <c r="DDY1240" s="110"/>
      <c r="DDZ1240" s="147"/>
      <c r="DEA1240" s="109"/>
      <c r="DEB1240" s="256"/>
      <c r="DEC1240" s="204"/>
      <c r="DED1240" s="204"/>
      <c r="DEE1240" s="205"/>
      <c r="DEF1240" s="206"/>
      <c r="DEG1240" s="110"/>
      <c r="DEH1240" s="147"/>
      <c r="DEI1240" s="109"/>
      <c r="DEJ1240" s="256"/>
      <c r="DEK1240" s="204"/>
      <c r="DEL1240" s="204"/>
      <c r="DEM1240" s="205"/>
      <c r="DEN1240" s="206"/>
      <c r="DEO1240" s="110"/>
      <c r="DEP1240" s="147"/>
      <c r="DEQ1240" s="109"/>
      <c r="DER1240" s="256"/>
      <c r="DES1240" s="204"/>
      <c r="DET1240" s="204"/>
      <c r="DEU1240" s="205"/>
      <c r="DEV1240" s="206"/>
      <c r="DEW1240" s="110"/>
      <c r="DEX1240" s="147"/>
      <c r="DEY1240" s="109"/>
      <c r="DEZ1240" s="256"/>
      <c r="DFA1240" s="204"/>
      <c r="DFB1240" s="204"/>
      <c r="DFC1240" s="205"/>
      <c r="DFD1240" s="206"/>
      <c r="DFE1240" s="110"/>
      <c r="DFF1240" s="147"/>
      <c r="DFG1240" s="109"/>
      <c r="DFH1240" s="256"/>
      <c r="DFI1240" s="204"/>
      <c r="DFJ1240" s="204"/>
      <c r="DFK1240" s="205"/>
      <c r="DFL1240" s="206"/>
      <c r="DFM1240" s="110"/>
      <c r="DFN1240" s="147"/>
      <c r="DFO1240" s="109"/>
      <c r="DFP1240" s="256"/>
      <c r="DFQ1240" s="204"/>
      <c r="DFR1240" s="204"/>
      <c r="DFS1240" s="205"/>
      <c r="DFT1240" s="206"/>
      <c r="DFU1240" s="110"/>
      <c r="DFV1240" s="147"/>
      <c r="DFW1240" s="109"/>
      <c r="DFX1240" s="256"/>
      <c r="DFY1240" s="204"/>
      <c r="DFZ1240" s="204"/>
      <c r="DGA1240" s="205"/>
      <c r="DGB1240" s="206"/>
      <c r="DGC1240" s="110"/>
      <c r="DGD1240" s="147"/>
      <c r="DGE1240" s="109"/>
      <c r="DGF1240" s="256"/>
      <c r="DGG1240" s="204"/>
      <c r="DGH1240" s="204"/>
      <c r="DGI1240" s="205"/>
      <c r="DGJ1240" s="206"/>
      <c r="DGK1240" s="110"/>
      <c r="DGL1240" s="147"/>
      <c r="DGM1240" s="109"/>
      <c r="DGN1240" s="256"/>
      <c r="DGO1240" s="204"/>
      <c r="DGP1240" s="204"/>
      <c r="DGQ1240" s="205"/>
      <c r="DGR1240" s="206"/>
      <c r="DGS1240" s="110"/>
      <c r="DGT1240" s="147"/>
      <c r="DGU1240" s="109"/>
      <c r="DGV1240" s="256"/>
      <c r="DGW1240" s="204"/>
      <c r="DGX1240" s="204"/>
      <c r="DGY1240" s="205"/>
      <c r="DGZ1240" s="206"/>
      <c r="DHA1240" s="110"/>
      <c r="DHB1240" s="147"/>
      <c r="DHC1240" s="109"/>
      <c r="DHD1240" s="256"/>
      <c r="DHE1240" s="204"/>
      <c r="DHF1240" s="204"/>
      <c r="DHG1240" s="205"/>
      <c r="DHH1240" s="206"/>
      <c r="DHI1240" s="110"/>
      <c r="DHJ1240" s="147"/>
      <c r="DHK1240" s="109"/>
      <c r="DHL1240" s="256"/>
      <c r="DHM1240" s="204"/>
      <c r="DHN1240" s="204"/>
      <c r="DHO1240" s="205"/>
      <c r="DHP1240" s="206"/>
      <c r="DHQ1240" s="110"/>
      <c r="DHR1240" s="147"/>
      <c r="DHS1240" s="109"/>
      <c r="DHT1240" s="256"/>
      <c r="DHU1240" s="204"/>
      <c r="DHV1240" s="204"/>
      <c r="DHW1240" s="205"/>
      <c r="DHX1240" s="206"/>
      <c r="DHY1240" s="110"/>
      <c r="DHZ1240" s="147"/>
      <c r="DIA1240" s="109"/>
      <c r="DIB1240" s="256"/>
      <c r="DIC1240" s="204"/>
      <c r="DID1240" s="204"/>
      <c r="DIE1240" s="205"/>
      <c r="DIF1240" s="206"/>
      <c r="DIG1240" s="110"/>
      <c r="DIH1240" s="147"/>
      <c r="DII1240" s="109"/>
      <c r="DIJ1240" s="256"/>
      <c r="DIK1240" s="204"/>
      <c r="DIL1240" s="204"/>
      <c r="DIM1240" s="205"/>
      <c r="DIN1240" s="206"/>
      <c r="DIO1240" s="110"/>
      <c r="DIP1240" s="147"/>
      <c r="DIQ1240" s="109"/>
      <c r="DIR1240" s="256"/>
      <c r="DIS1240" s="204"/>
      <c r="DIT1240" s="204"/>
      <c r="DIU1240" s="205"/>
      <c r="DIV1240" s="206"/>
      <c r="DIW1240" s="110"/>
      <c r="DIX1240" s="147"/>
      <c r="DIY1240" s="109"/>
      <c r="DIZ1240" s="256"/>
      <c r="DJA1240" s="204"/>
      <c r="DJB1240" s="204"/>
      <c r="DJC1240" s="205"/>
      <c r="DJD1240" s="206"/>
      <c r="DJE1240" s="110"/>
      <c r="DJF1240" s="147"/>
      <c r="DJG1240" s="109"/>
      <c r="DJH1240" s="256"/>
      <c r="DJI1240" s="204"/>
      <c r="DJJ1240" s="204"/>
      <c r="DJK1240" s="205"/>
      <c r="DJL1240" s="206"/>
      <c r="DJM1240" s="110"/>
      <c r="DJN1240" s="147"/>
      <c r="DJO1240" s="109"/>
      <c r="DJP1240" s="256"/>
      <c r="DJQ1240" s="204"/>
      <c r="DJR1240" s="204"/>
      <c r="DJS1240" s="205"/>
      <c r="DJT1240" s="206"/>
      <c r="DJU1240" s="110">
        <v>211</v>
      </c>
      <c r="DJV1240" s="147">
        <v>344.68</v>
      </c>
      <c r="DJW1240" s="109" t="s">
        <v>29</v>
      </c>
      <c r="DJX1240" s="256" t="s">
        <v>25</v>
      </c>
      <c r="DJY1240" s="204">
        <v>7</v>
      </c>
      <c r="DJZ1240" s="204">
        <v>2</v>
      </c>
      <c r="DKA1240" s="205" t="s">
        <v>236</v>
      </c>
      <c r="DKB1240" s="206">
        <v>111</v>
      </c>
      <c r="DKC1240" s="110">
        <v>211</v>
      </c>
      <c r="DKD1240" s="147">
        <v>344.68</v>
      </c>
      <c r="DKE1240" s="109" t="s">
        <v>29</v>
      </c>
      <c r="DKF1240" s="256" t="s">
        <v>25</v>
      </c>
      <c r="DKG1240" s="204">
        <v>7</v>
      </c>
      <c r="DKH1240" s="204">
        <v>2</v>
      </c>
      <c r="DKI1240" s="205" t="s">
        <v>236</v>
      </c>
      <c r="DKJ1240" s="206">
        <v>111</v>
      </c>
      <c r="DKK1240" s="110">
        <v>211</v>
      </c>
      <c r="DKL1240" s="147">
        <v>344.68</v>
      </c>
      <c r="DKM1240" s="109" t="s">
        <v>29</v>
      </c>
      <c r="DKN1240" s="256" t="s">
        <v>25</v>
      </c>
      <c r="DKO1240" s="204">
        <v>7</v>
      </c>
      <c r="DKP1240" s="204">
        <v>2</v>
      </c>
      <c r="DKQ1240" s="205" t="s">
        <v>236</v>
      </c>
      <c r="DKR1240" s="206">
        <v>111</v>
      </c>
      <c r="DKS1240" s="110">
        <v>211</v>
      </c>
      <c r="DKT1240" s="147">
        <v>344.68</v>
      </c>
      <c r="DKU1240" s="109" t="s">
        <v>29</v>
      </c>
      <c r="DKV1240" s="256" t="s">
        <v>25</v>
      </c>
      <c r="DKW1240" s="204">
        <v>7</v>
      </c>
      <c r="DKX1240" s="204">
        <v>2</v>
      </c>
      <c r="DKY1240" s="205" t="s">
        <v>236</v>
      </c>
      <c r="DKZ1240" s="206">
        <v>111</v>
      </c>
      <c r="DLA1240" s="110">
        <v>211</v>
      </c>
      <c r="DLB1240" s="147">
        <v>344.68</v>
      </c>
      <c r="DLC1240" s="109" t="s">
        <v>29</v>
      </c>
      <c r="DLD1240" s="256" t="s">
        <v>25</v>
      </c>
      <c r="DLE1240" s="204">
        <v>7</v>
      </c>
      <c r="DLF1240" s="204">
        <v>2</v>
      </c>
      <c r="DLG1240" s="205" t="s">
        <v>236</v>
      </c>
      <c r="DLH1240" s="206">
        <v>111</v>
      </c>
      <c r="DLI1240" s="110">
        <v>211</v>
      </c>
      <c r="DLJ1240" s="147">
        <v>344.68</v>
      </c>
      <c r="DLK1240" s="109" t="s">
        <v>29</v>
      </c>
      <c r="DLL1240" s="256" t="s">
        <v>25</v>
      </c>
      <c r="DLM1240" s="204">
        <v>7</v>
      </c>
      <c r="DLN1240" s="204">
        <v>2</v>
      </c>
      <c r="DLO1240" s="205" t="s">
        <v>236</v>
      </c>
      <c r="DLP1240" s="206">
        <v>111</v>
      </c>
      <c r="DLQ1240" s="110">
        <v>211</v>
      </c>
      <c r="DLR1240" s="147">
        <v>344.68</v>
      </c>
      <c r="DLS1240" s="109" t="s">
        <v>29</v>
      </c>
      <c r="DLT1240" s="256" t="s">
        <v>25</v>
      </c>
      <c r="DLU1240" s="204">
        <v>7</v>
      </c>
      <c r="DLV1240" s="204">
        <v>2</v>
      </c>
      <c r="DLW1240" s="205" t="s">
        <v>236</v>
      </c>
      <c r="DLX1240" s="206">
        <v>111</v>
      </c>
      <c r="DLY1240" s="110">
        <v>211</v>
      </c>
      <c r="DLZ1240" s="147">
        <v>344.68</v>
      </c>
      <c r="DMA1240" s="109" t="s">
        <v>29</v>
      </c>
      <c r="DMB1240" s="256" t="s">
        <v>25</v>
      </c>
      <c r="DMC1240" s="204">
        <v>7</v>
      </c>
      <c r="DMD1240" s="204">
        <v>2</v>
      </c>
      <c r="DME1240" s="205" t="s">
        <v>236</v>
      </c>
      <c r="DMF1240" s="206">
        <v>111</v>
      </c>
      <c r="DMG1240" s="110">
        <v>211</v>
      </c>
      <c r="DMH1240" s="147">
        <v>344.68</v>
      </c>
      <c r="DMI1240" s="109" t="s">
        <v>29</v>
      </c>
      <c r="DMJ1240" s="256" t="s">
        <v>25</v>
      </c>
      <c r="DMK1240" s="204">
        <v>7</v>
      </c>
      <c r="DML1240" s="204">
        <v>2</v>
      </c>
      <c r="DMM1240" s="205" t="s">
        <v>236</v>
      </c>
      <c r="DMN1240" s="206">
        <v>111</v>
      </c>
      <c r="DMO1240" s="110">
        <v>211</v>
      </c>
      <c r="DMP1240" s="147">
        <v>344.68</v>
      </c>
      <c r="DMQ1240" s="109" t="s">
        <v>29</v>
      </c>
      <c r="DMR1240" s="256" t="s">
        <v>25</v>
      </c>
      <c r="DMS1240" s="204">
        <v>7</v>
      </c>
      <c r="DMT1240" s="204">
        <v>2</v>
      </c>
      <c r="DMU1240" s="205" t="s">
        <v>236</v>
      </c>
      <c r="DMV1240" s="206">
        <v>111</v>
      </c>
      <c r="DMW1240" s="110">
        <v>211</v>
      </c>
      <c r="DMX1240" s="147">
        <v>344.68</v>
      </c>
      <c r="DMY1240" s="109" t="s">
        <v>29</v>
      </c>
      <c r="DMZ1240" s="256" t="s">
        <v>25</v>
      </c>
      <c r="DNA1240" s="204">
        <v>7</v>
      </c>
      <c r="DNB1240" s="204">
        <v>2</v>
      </c>
      <c r="DNC1240" s="205" t="s">
        <v>236</v>
      </c>
      <c r="DND1240" s="206">
        <v>111</v>
      </c>
      <c r="DNE1240" s="110">
        <v>211</v>
      </c>
      <c r="DNF1240" s="147">
        <v>344.68</v>
      </c>
      <c r="DNG1240" s="109" t="s">
        <v>29</v>
      </c>
      <c r="DNH1240" s="256" t="s">
        <v>25</v>
      </c>
      <c r="DNI1240" s="204">
        <v>7</v>
      </c>
      <c r="DNJ1240" s="204">
        <v>2</v>
      </c>
      <c r="DNK1240" s="205" t="s">
        <v>236</v>
      </c>
      <c r="DNL1240" s="206">
        <v>111</v>
      </c>
      <c r="DNM1240" s="110">
        <v>211</v>
      </c>
      <c r="DNN1240" s="147">
        <v>344.68</v>
      </c>
      <c r="DNO1240" s="109" t="s">
        <v>29</v>
      </c>
      <c r="DNP1240" s="256" t="s">
        <v>25</v>
      </c>
      <c r="DNQ1240" s="204">
        <v>7</v>
      </c>
      <c r="DNR1240" s="204">
        <v>2</v>
      </c>
      <c r="DNS1240" s="205" t="s">
        <v>236</v>
      </c>
      <c r="DNT1240" s="206">
        <v>111</v>
      </c>
      <c r="DNU1240" s="110">
        <v>211</v>
      </c>
      <c r="DNV1240" s="147">
        <v>344.68</v>
      </c>
      <c r="DNW1240" s="109" t="s">
        <v>29</v>
      </c>
      <c r="DNX1240" s="256" t="s">
        <v>25</v>
      </c>
      <c r="DNY1240" s="204">
        <v>7</v>
      </c>
      <c r="DNZ1240" s="204">
        <v>2</v>
      </c>
      <c r="DOA1240" s="205" t="s">
        <v>236</v>
      </c>
      <c r="DOB1240" s="206">
        <v>111</v>
      </c>
      <c r="DOC1240" s="110">
        <v>211</v>
      </c>
      <c r="DOD1240" s="147">
        <v>344.68</v>
      </c>
      <c r="DOE1240" s="109" t="s">
        <v>29</v>
      </c>
      <c r="DOF1240" s="256" t="s">
        <v>25</v>
      </c>
      <c r="DOG1240" s="204">
        <v>7</v>
      </c>
      <c r="DOH1240" s="204">
        <v>2</v>
      </c>
      <c r="DOI1240" s="205" t="s">
        <v>236</v>
      </c>
      <c r="DOJ1240" s="206">
        <v>111</v>
      </c>
      <c r="DOK1240" s="110">
        <v>211</v>
      </c>
      <c r="DOL1240" s="147">
        <v>344.68</v>
      </c>
      <c r="DOM1240" s="109" t="s">
        <v>29</v>
      </c>
      <c r="DON1240" s="256" t="s">
        <v>25</v>
      </c>
      <c r="DOO1240" s="204">
        <v>7</v>
      </c>
      <c r="DOP1240" s="204">
        <v>2</v>
      </c>
      <c r="DOQ1240" s="205" t="s">
        <v>236</v>
      </c>
      <c r="DOR1240" s="206">
        <v>111</v>
      </c>
      <c r="DOS1240" s="110">
        <v>211</v>
      </c>
      <c r="DOT1240" s="147">
        <v>344.68</v>
      </c>
      <c r="DOU1240" s="109" t="s">
        <v>29</v>
      </c>
      <c r="DOV1240" s="256" t="s">
        <v>25</v>
      </c>
      <c r="DOW1240" s="204">
        <v>7</v>
      </c>
      <c r="DOX1240" s="204">
        <v>2</v>
      </c>
      <c r="DOY1240" s="205" t="s">
        <v>236</v>
      </c>
      <c r="DOZ1240" s="206">
        <v>111</v>
      </c>
      <c r="DPA1240" s="110">
        <v>211</v>
      </c>
      <c r="DPB1240" s="147">
        <v>344.68</v>
      </c>
      <c r="DPC1240" s="109" t="s">
        <v>29</v>
      </c>
      <c r="DPD1240" s="256" t="s">
        <v>25</v>
      </c>
      <c r="DPE1240" s="204">
        <v>7</v>
      </c>
      <c r="DPF1240" s="204">
        <v>2</v>
      </c>
      <c r="DPG1240" s="205" t="s">
        <v>236</v>
      </c>
      <c r="DPH1240" s="206">
        <v>111</v>
      </c>
      <c r="DPI1240" s="110">
        <v>211</v>
      </c>
      <c r="DPJ1240" s="147">
        <v>344.68</v>
      </c>
      <c r="DPK1240" s="109" t="s">
        <v>29</v>
      </c>
      <c r="DPL1240" s="256" t="s">
        <v>25</v>
      </c>
      <c r="DPM1240" s="204">
        <v>7</v>
      </c>
      <c r="DPN1240" s="204">
        <v>2</v>
      </c>
      <c r="DPO1240" s="205" t="s">
        <v>236</v>
      </c>
      <c r="DPP1240" s="206">
        <v>111</v>
      </c>
      <c r="DPQ1240" s="110">
        <v>211</v>
      </c>
      <c r="DPR1240" s="147">
        <v>344.68</v>
      </c>
      <c r="DPS1240" s="109" t="s">
        <v>29</v>
      </c>
      <c r="DPT1240" s="256" t="s">
        <v>25</v>
      </c>
      <c r="DPU1240" s="204">
        <v>7</v>
      </c>
      <c r="DPV1240" s="204">
        <v>2</v>
      </c>
      <c r="DPW1240" s="205" t="s">
        <v>236</v>
      </c>
      <c r="DPX1240" s="206">
        <v>111</v>
      </c>
      <c r="DPY1240" s="110">
        <v>211</v>
      </c>
      <c r="DPZ1240" s="147">
        <v>344.68</v>
      </c>
      <c r="DQA1240" s="109" t="s">
        <v>29</v>
      </c>
      <c r="DQB1240" s="256" t="s">
        <v>25</v>
      </c>
      <c r="DQC1240" s="204">
        <v>7</v>
      </c>
      <c r="DQD1240" s="204">
        <v>2</v>
      </c>
      <c r="DQE1240" s="205" t="s">
        <v>236</v>
      </c>
      <c r="DQF1240" s="206">
        <v>111</v>
      </c>
      <c r="DQG1240" s="110">
        <v>211</v>
      </c>
      <c r="DQH1240" s="147">
        <v>344.68</v>
      </c>
      <c r="DQI1240" s="109" t="s">
        <v>29</v>
      </c>
      <c r="DQJ1240" s="256" t="s">
        <v>25</v>
      </c>
      <c r="DQK1240" s="204">
        <v>7</v>
      </c>
      <c r="DQL1240" s="204">
        <v>2</v>
      </c>
      <c r="DQM1240" s="205" t="s">
        <v>236</v>
      </c>
      <c r="DQN1240" s="206">
        <v>111</v>
      </c>
      <c r="DQO1240" s="110">
        <v>211</v>
      </c>
      <c r="DQP1240" s="147">
        <v>344.68</v>
      </c>
      <c r="DQQ1240" s="109" t="s">
        <v>29</v>
      </c>
      <c r="DQR1240" s="256" t="s">
        <v>25</v>
      </c>
      <c r="DQS1240" s="204">
        <v>7</v>
      </c>
      <c r="DQT1240" s="204">
        <v>2</v>
      </c>
      <c r="DQU1240" s="205" t="s">
        <v>236</v>
      </c>
      <c r="DQV1240" s="206">
        <v>111</v>
      </c>
      <c r="DQW1240" s="110">
        <v>211</v>
      </c>
      <c r="DQX1240" s="147">
        <v>344.68</v>
      </c>
      <c r="DQY1240" s="109" t="s">
        <v>29</v>
      </c>
      <c r="DQZ1240" s="256" t="s">
        <v>25</v>
      </c>
      <c r="DRA1240" s="204">
        <v>7</v>
      </c>
      <c r="DRB1240" s="204">
        <v>2</v>
      </c>
      <c r="DRC1240" s="205" t="s">
        <v>236</v>
      </c>
      <c r="DRD1240" s="206">
        <v>111</v>
      </c>
      <c r="DRE1240" s="110">
        <v>211</v>
      </c>
      <c r="DRF1240" s="147">
        <v>344.68</v>
      </c>
      <c r="DRG1240" s="109" t="s">
        <v>29</v>
      </c>
      <c r="DRH1240" s="256" t="s">
        <v>25</v>
      </c>
      <c r="DRI1240" s="204">
        <v>7</v>
      </c>
      <c r="DRJ1240" s="204">
        <v>2</v>
      </c>
      <c r="DRK1240" s="205" t="s">
        <v>236</v>
      </c>
      <c r="DRL1240" s="206">
        <v>111</v>
      </c>
      <c r="DRM1240" s="110">
        <v>211</v>
      </c>
      <c r="DRN1240" s="147">
        <v>344.68</v>
      </c>
      <c r="DRO1240" s="109" t="s">
        <v>29</v>
      </c>
      <c r="DRP1240" s="256" t="s">
        <v>25</v>
      </c>
      <c r="DRQ1240" s="204">
        <v>7</v>
      </c>
      <c r="DRR1240" s="204">
        <v>2</v>
      </c>
      <c r="DRS1240" s="205" t="s">
        <v>236</v>
      </c>
      <c r="DRT1240" s="206">
        <v>111</v>
      </c>
      <c r="DRU1240" s="110">
        <v>211</v>
      </c>
      <c r="DRV1240" s="147">
        <v>344.68</v>
      </c>
      <c r="DRW1240" s="109" t="s">
        <v>29</v>
      </c>
      <c r="DRX1240" s="256" t="s">
        <v>25</v>
      </c>
      <c r="DRY1240" s="204">
        <v>7</v>
      </c>
      <c r="DRZ1240" s="204">
        <v>2</v>
      </c>
      <c r="DSA1240" s="205" t="s">
        <v>236</v>
      </c>
      <c r="DSB1240" s="206">
        <v>111</v>
      </c>
      <c r="DSC1240" s="110">
        <v>211</v>
      </c>
      <c r="DSD1240" s="147">
        <v>344.68</v>
      </c>
      <c r="DSE1240" s="109" t="s">
        <v>29</v>
      </c>
      <c r="DSF1240" s="256" t="s">
        <v>25</v>
      </c>
      <c r="DSG1240" s="204">
        <v>7</v>
      </c>
      <c r="DSH1240" s="204">
        <v>2</v>
      </c>
      <c r="DSI1240" s="205" t="s">
        <v>236</v>
      </c>
      <c r="DSJ1240" s="206">
        <v>111</v>
      </c>
      <c r="DSK1240" s="110">
        <v>211</v>
      </c>
      <c r="DSL1240" s="147">
        <v>344.68</v>
      </c>
      <c r="DSM1240" s="109" t="s">
        <v>29</v>
      </c>
      <c r="DSN1240" s="256" t="s">
        <v>25</v>
      </c>
      <c r="DSO1240" s="204">
        <v>7</v>
      </c>
      <c r="DSP1240" s="204">
        <v>2</v>
      </c>
      <c r="DSQ1240" s="205" t="s">
        <v>236</v>
      </c>
      <c r="DSR1240" s="206">
        <v>111</v>
      </c>
      <c r="DSS1240" s="110">
        <v>211</v>
      </c>
      <c r="DST1240" s="147">
        <v>344.68</v>
      </c>
      <c r="DSU1240" s="109" t="s">
        <v>29</v>
      </c>
      <c r="DSV1240" s="256" t="s">
        <v>25</v>
      </c>
      <c r="DSW1240" s="204">
        <v>7</v>
      </c>
      <c r="DSX1240" s="204">
        <v>2</v>
      </c>
      <c r="DSY1240" s="205" t="s">
        <v>236</v>
      </c>
      <c r="DSZ1240" s="206">
        <v>111</v>
      </c>
      <c r="DTA1240" s="110">
        <v>211</v>
      </c>
      <c r="DTB1240" s="147">
        <v>344.68</v>
      </c>
      <c r="DTC1240" s="109" t="s">
        <v>29</v>
      </c>
      <c r="DTD1240" s="256" t="s">
        <v>25</v>
      </c>
      <c r="DTE1240" s="204">
        <v>7</v>
      </c>
      <c r="DTF1240" s="204">
        <v>2</v>
      </c>
      <c r="DTG1240" s="205" t="s">
        <v>236</v>
      </c>
      <c r="DTH1240" s="206">
        <v>111</v>
      </c>
      <c r="DTI1240" s="110">
        <v>211</v>
      </c>
      <c r="DTJ1240" s="147">
        <v>344.68</v>
      </c>
      <c r="DTK1240" s="109" t="s">
        <v>29</v>
      </c>
      <c r="DTL1240" s="256" t="s">
        <v>25</v>
      </c>
      <c r="DTM1240" s="204">
        <v>7</v>
      </c>
      <c r="DTN1240" s="204">
        <v>2</v>
      </c>
      <c r="DTO1240" s="205" t="s">
        <v>236</v>
      </c>
      <c r="DTP1240" s="206">
        <v>111</v>
      </c>
      <c r="DTQ1240" s="110">
        <v>211</v>
      </c>
      <c r="DTR1240" s="147">
        <v>344.68</v>
      </c>
      <c r="DTS1240" s="109" t="s">
        <v>29</v>
      </c>
      <c r="DTT1240" s="256" t="s">
        <v>25</v>
      </c>
      <c r="DTU1240" s="204">
        <v>7</v>
      </c>
      <c r="DTV1240" s="204">
        <v>2</v>
      </c>
      <c r="DTW1240" s="205" t="s">
        <v>236</v>
      </c>
      <c r="DTX1240" s="206">
        <v>111</v>
      </c>
      <c r="DTY1240" s="110">
        <v>211</v>
      </c>
      <c r="DTZ1240" s="147">
        <v>344.68</v>
      </c>
      <c r="DUA1240" s="109" t="s">
        <v>29</v>
      </c>
      <c r="DUB1240" s="256" t="s">
        <v>25</v>
      </c>
      <c r="DUC1240" s="204">
        <v>7</v>
      </c>
      <c r="DUD1240" s="204">
        <v>2</v>
      </c>
      <c r="DUE1240" s="205" t="s">
        <v>236</v>
      </c>
      <c r="DUF1240" s="206">
        <v>111</v>
      </c>
      <c r="DUG1240" s="110">
        <v>211</v>
      </c>
      <c r="DUH1240" s="147">
        <v>344.68</v>
      </c>
      <c r="DUI1240" s="109" t="s">
        <v>29</v>
      </c>
      <c r="DUJ1240" s="256" t="s">
        <v>25</v>
      </c>
      <c r="DUK1240" s="204">
        <v>7</v>
      </c>
      <c r="DUL1240" s="204">
        <v>2</v>
      </c>
      <c r="DUM1240" s="205" t="s">
        <v>236</v>
      </c>
      <c r="DUN1240" s="206">
        <v>111</v>
      </c>
      <c r="DUO1240" s="110">
        <v>211</v>
      </c>
      <c r="DUP1240" s="147">
        <v>344.68</v>
      </c>
      <c r="DUQ1240" s="109" t="s">
        <v>29</v>
      </c>
      <c r="DUR1240" s="256" t="s">
        <v>25</v>
      </c>
      <c r="DUS1240" s="204">
        <v>7</v>
      </c>
      <c r="DUT1240" s="204">
        <v>2</v>
      </c>
      <c r="DUU1240" s="205" t="s">
        <v>236</v>
      </c>
      <c r="DUV1240" s="206">
        <v>111</v>
      </c>
      <c r="DUW1240" s="110">
        <v>211</v>
      </c>
      <c r="DUX1240" s="147">
        <v>344.68</v>
      </c>
      <c r="DUY1240" s="109" t="s">
        <v>29</v>
      </c>
      <c r="DUZ1240" s="256" t="s">
        <v>25</v>
      </c>
      <c r="DVA1240" s="204">
        <v>7</v>
      </c>
      <c r="DVB1240" s="204">
        <v>2</v>
      </c>
      <c r="DVC1240" s="205" t="s">
        <v>236</v>
      </c>
      <c r="DVD1240" s="206">
        <v>111</v>
      </c>
      <c r="DVE1240" s="110">
        <v>211</v>
      </c>
      <c r="DVF1240" s="147">
        <v>344.68</v>
      </c>
      <c r="DVG1240" s="109" t="s">
        <v>29</v>
      </c>
      <c r="DVH1240" s="256" t="s">
        <v>25</v>
      </c>
      <c r="DVI1240" s="204">
        <v>7</v>
      </c>
      <c r="DVJ1240" s="204">
        <v>2</v>
      </c>
      <c r="DVK1240" s="205" t="s">
        <v>236</v>
      </c>
      <c r="DVL1240" s="206">
        <v>111</v>
      </c>
      <c r="DVM1240" s="110">
        <v>211</v>
      </c>
      <c r="DVN1240" s="147">
        <v>344.68</v>
      </c>
      <c r="DVO1240" s="109" t="s">
        <v>29</v>
      </c>
      <c r="DVP1240" s="256" t="s">
        <v>25</v>
      </c>
      <c r="DVQ1240" s="204">
        <v>7</v>
      </c>
      <c r="DVR1240" s="204">
        <v>2</v>
      </c>
      <c r="DVS1240" s="205" t="s">
        <v>236</v>
      </c>
      <c r="DVT1240" s="206">
        <v>111</v>
      </c>
      <c r="DVU1240" s="110">
        <v>211</v>
      </c>
      <c r="DVV1240" s="147">
        <v>344.68</v>
      </c>
      <c r="DVW1240" s="109" t="s">
        <v>29</v>
      </c>
      <c r="DVX1240" s="256" t="s">
        <v>25</v>
      </c>
      <c r="DVY1240" s="204">
        <v>7</v>
      </c>
      <c r="DVZ1240" s="204">
        <v>2</v>
      </c>
      <c r="DWA1240" s="205" t="s">
        <v>236</v>
      </c>
      <c r="DWB1240" s="206">
        <v>111</v>
      </c>
      <c r="DWC1240" s="110">
        <v>211</v>
      </c>
      <c r="DWD1240" s="147">
        <v>344.68</v>
      </c>
      <c r="DWE1240" s="109" t="s">
        <v>29</v>
      </c>
      <c r="DWF1240" s="256" t="s">
        <v>25</v>
      </c>
      <c r="DWG1240" s="204">
        <v>7</v>
      </c>
      <c r="DWH1240" s="204">
        <v>2</v>
      </c>
      <c r="DWI1240" s="205" t="s">
        <v>236</v>
      </c>
      <c r="DWJ1240" s="206">
        <v>111</v>
      </c>
      <c r="DWK1240" s="110">
        <v>211</v>
      </c>
      <c r="DWL1240" s="147">
        <v>344.68</v>
      </c>
      <c r="DWM1240" s="109" t="s">
        <v>29</v>
      </c>
      <c r="DWN1240" s="256" t="s">
        <v>25</v>
      </c>
      <c r="DWO1240" s="204">
        <v>7</v>
      </c>
      <c r="DWP1240" s="204">
        <v>2</v>
      </c>
      <c r="DWQ1240" s="205" t="s">
        <v>236</v>
      </c>
      <c r="DWR1240" s="206">
        <v>111</v>
      </c>
      <c r="DWS1240" s="110">
        <v>211</v>
      </c>
      <c r="DWT1240" s="147">
        <v>344.68</v>
      </c>
      <c r="DWU1240" s="109" t="s">
        <v>29</v>
      </c>
      <c r="DWV1240" s="256" t="s">
        <v>25</v>
      </c>
      <c r="DWW1240" s="204">
        <v>7</v>
      </c>
      <c r="DWX1240" s="204">
        <v>2</v>
      </c>
      <c r="DWY1240" s="205" t="s">
        <v>236</v>
      </c>
      <c r="DWZ1240" s="206">
        <v>111</v>
      </c>
      <c r="DXA1240" s="110">
        <v>211</v>
      </c>
      <c r="DXB1240" s="147">
        <v>344.68</v>
      </c>
      <c r="DXC1240" s="109" t="s">
        <v>29</v>
      </c>
      <c r="DXD1240" s="256" t="s">
        <v>25</v>
      </c>
      <c r="DXE1240" s="204">
        <v>7</v>
      </c>
      <c r="DXF1240" s="204">
        <v>2</v>
      </c>
      <c r="DXG1240" s="205" t="s">
        <v>236</v>
      </c>
      <c r="DXH1240" s="206">
        <v>111</v>
      </c>
      <c r="DXI1240" s="110">
        <v>211</v>
      </c>
      <c r="DXJ1240" s="147">
        <v>344.68</v>
      </c>
      <c r="DXK1240" s="109" t="s">
        <v>29</v>
      </c>
      <c r="DXL1240" s="256" t="s">
        <v>25</v>
      </c>
      <c r="DXM1240" s="204">
        <v>7</v>
      </c>
      <c r="DXN1240" s="204">
        <v>2</v>
      </c>
      <c r="DXO1240" s="205" t="s">
        <v>236</v>
      </c>
      <c r="DXP1240" s="206">
        <v>111</v>
      </c>
      <c r="DXQ1240" s="110">
        <v>211</v>
      </c>
      <c r="DXR1240" s="147">
        <v>344.68</v>
      </c>
      <c r="DXS1240" s="109" t="s">
        <v>29</v>
      </c>
      <c r="DXT1240" s="256" t="s">
        <v>25</v>
      </c>
      <c r="DXU1240" s="204">
        <v>7</v>
      </c>
      <c r="DXV1240" s="204">
        <v>2</v>
      </c>
      <c r="DXW1240" s="205" t="s">
        <v>236</v>
      </c>
      <c r="DXX1240" s="206">
        <v>111</v>
      </c>
      <c r="DXY1240" s="110">
        <v>211</v>
      </c>
      <c r="DXZ1240" s="147">
        <v>344.68</v>
      </c>
      <c r="DYA1240" s="109" t="s">
        <v>29</v>
      </c>
      <c r="DYB1240" s="256" t="s">
        <v>25</v>
      </c>
      <c r="DYC1240" s="204">
        <v>7</v>
      </c>
      <c r="DYD1240" s="204">
        <v>2</v>
      </c>
      <c r="DYE1240" s="205" t="s">
        <v>236</v>
      </c>
      <c r="DYF1240" s="206">
        <v>111</v>
      </c>
      <c r="DYG1240" s="110">
        <v>211</v>
      </c>
      <c r="DYH1240" s="147">
        <v>344.68</v>
      </c>
      <c r="DYI1240" s="109" t="s">
        <v>29</v>
      </c>
      <c r="DYJ1240" s="256" t="s">
        <v>25</v>
      </c>
      <c r="DYK1240" s="204">
        <v>7</v>
      </c>
      <c r="DYL1240" s="204">
        <v>2</v>
      </c>
      <c r="DYM1240" s="205" t="s">
        <v>236</v>
      </c>
      <c r="DYN1240" s="206">
        <v>111</v>
      </c>
      <c r="DYO1240" s="110">
        <v>211</v>
      </c>
      <c r="DYP1240" s="147">
        <v>344.68</v>
      </c>
      <c r="DYQ1240" s="109" t="s">
        <v>29</v>
      </c>
      <c r="DYR1240" s="256" t="s">
        <v>25</v>
      </c>
      <c r="DYS1240" s="204">
        <v>7</v>
      </c>
      <c r="DYT1240" s="204">
        <v>2</v>
      </c>
      <c r="DYU1240" s="205" t="s">
        <v>236</v>
      </c>
      <c r="DYV1240" s="206">
        <v>111</v>
      </c>
      <c r="DYW1240" s="110">
        <v>211</v>
      </c>
      <c r="DYX1240" s="147">
        <v>344.68</v>
      </c>
      <c r="DYY1240" s="109" t="s">
        <v>29</v>
      </c>
      <c r="DYZ1240" s="256" t="s">
        <v>25</v>
      </c>
      <c r="DZA1240" s="204">
        <v>7</v>
      </c>
      <c r="DZB1240" s="204">
        <v>2</v>
      </c>
      <c r="DZC1240" s="205" t="s">
        <v>236</v>
      </c>
      <c r="DZD1240" s="206">
        <v>111</v>
      </c>
      <c r="DZE1240" s="110">
        <v>211</v>
      </c>
      <c r="DZF1240" s="147">
        <v>344.68</v>
      </c>
      <c r="DZG1240" s="109" t="s">
        <v>29</v>
      </c>
      <c r="DZH1240" s="256" t="s">
        <v>25</v>
      </c>
      <c r="DZI1240" s="204">
        <v>7</v>
      </c>
      <c r="DZJ1240" s="204">
        <v>2</v>
      </c>
      <c r="DZK1240" s="205" t="s">
        <v>236</v>
      </c>
      <c r="DZL1240" s="206">
        <v>111</v>
      </c>
      <c r="DZM1240" s="110">
        <v>211</v>
      </c>
      <c r="DZN1240" s="147">
        <v>344.68</v>
      </c>
      <c r="DZO1240" s="109" t="s">
        <v>29</v>
      </c>
      <c r="DZP1240" s="256" t="s">
        <v>25</v>
      </c>
      <c r="DZQ1240" s="204">
        <v>7</v>
      </c>
      <c r="DZR1240" s="204">
        <v>2</v>
      </c>
      <c r="DZS1240" s="205" t="s">
        <v>236</v>
      </c>
      <c r="DZT1240" s="206">
        <v>111</v>
      </c>
      <c r="DZU1240" s="110">
        <v>211</v>
      </c>
      <c r="DZV1240" s="147">
        <v>344.68</v>
      </c>
      <c r="DZW1240" s="109" t="s">
        <v>29</v>
      </c>
      <c r="DZX1240" s="256" t="s">
        <v>25</v>
      </c>
      <c r="DZY1240" s="204">
        <v>7</v>
      </c>
      <c r="DZZ1240" s="204">
        <v>2</v>
      </c>
      <c r="EAA1240" s="205" t="s">
        <v>236</v>
      </c>
      <c r="EAB1240" s="206">
        <v>111</v>
      </c>
      <c r="EAC1240" s="110">
        <v>211</v>
      </c>
      <c r="EAD1240" s="147">
        <v>344.68</v>
      </c>
      <c r="EAE1240" s="109" t="s">
        <v>29</v>
      </c>
      <c r="EAF1240" s="256" t="s">
        <v>25</v>
      </c>
      <c r="EAG1240" s="204">
        <v>7</v>
      </c>
      <c r="EAH1240" s="204">
        <v>2</v>
      </c>
      <c r="EAI1240" s="205" t="s">
        <v>236</v>
      </c>
      <c r="EAJ1240" s="206">
        <v>111</v>
      </c>
      <c r="EAK1240" s="110">
        <v>211</v>
      </c>
      <c r="EAL1240" s="147">
        <v>344.68</v>
      </c>
      <c r="EAM1240" s="109" t="s">
        <v>29</v>
      </c>
      <c r="EAN1240" s="256" t="s">
        <v>25</v>
      </c>
      <c r="EAO1240" s="204">
        <v>7</v>
      </c>
      <c r="EAP1240" s="204">
        <v>2</v>
      </c>
      <c r="EAQ1240" s="205" t="s">
        <v>236</v>
      </c>
      <c r="EAR1240" s="206">
        <v>111</v>
      </c>
      <c r="EAS1240" s="110">
        <v>211</v>
      </c>
      <c r="EAT1240" s="147">
        <v>344.68</v>
      </c>
      <c r="EAU1240" s="109" t="s">
        <v>29</v>
      </c>
      <c r="EAV1240" s="256" t="s">
        <v>25</v>
      </c>
      <c r="EAW1240" s="204">
        <v>7</v>
      </c>
      <c r="EAX1240" s="204">
        <v>2</v>
      </c>
      <c r="EAY1240" s="205" t="s">
        <v>236</v>
      </c>
      <c r="EAZ1240" s="206">
        <v>111</v>
      </c>
      <c r="EBA1240" s="110">
        <v>211</v>
      </c>
      <c r="EBB1240" s="147">
        <v>344.68</v>
      </c>
      <c r="EBC1240" s="109" t="s">
        <v>29</v>
      </c>
      <c r="EBD1240" s="256" t="s">
        <v>25</v>
      </c>
      <c r="EBE1240" s="204">
        <v>7</v>
      </c>
      <c r="EBF1240" s="204">
        <v>2</v>
      </c>
      <c r="EBG1240" s="205" t="s">
        <v>236</v>
      </c>
      <c r="EBH1240" s="206">
        <v>111</v>
      </c>
      <c r="EBI1240" s="110">
        <v>211</v>
      </c>
      <c r="EBJ1240" s="147">
        <v>344.68</v>
      </c>
      <c r="EBK1240" s="109" t="s">
        <v>29</v>
      </c>
      <c r="EBL1240" s="256" t="s">
        <v>25</v>
      </c>
      <c r="EBM1240" s="204">
        <v>7</v>
      </c>
      <c r="EBN1240" s="204">
        <v>2</v>
      </c>
      <c r="EBO1240" s="205" t="s">
        <v>236</v>
      </c>
      <c r="EBP1240" s="206">
        <v>111</v>
      </c>
      <c r="EBQ1240" s="110">
        <v>211</v>
      </c>
      <c r="EBR1240" s="147">
        <v>344.68</v>
      </c>
      <c r="EBS1240" s="109" t="s">
        <v>29</v>
      </c>
      <c r="EBT1240" s="256" t="s">
        <v>25</v>
      </c>
      <c r="EBU1240" s="204">
        <v>7</v>
      </c>
      <c r="EBV1240" s="204">
        <v>2</v>
      </c>
      <c r="EBW1240" s="205" t="s">
        <v>236</v>
      </c>
      <c r="EBX1240" s="206">
        <v>111</v>
      </c>
      <c r="EBY1240" s="110">
        <v>211</v>
      </c>
      <c r="EBZ1240" s="147">
        <v>344.68</v>
      </c>
      <c r="ECA1240" s="109" t="s">
        <v>29</v>
      </c>
      <c r="ECB1240" s="256" t="s">
        <v>25</v>
      </c>
      <c r="ECC1240" s="204">
        <v>7</v>
      </c>
      <c r="ECD1240" s="204">
        <v>2</v>
      </c>
      <c r="ECE1240" s="205" t="s">
        <v>236</v>
      </c>
      <c r="ECF1240" s="206">
        <v>111</v>
      </c>
      <c r="ECG1240" s="110">
        <v>211</v>
      </c>
      <c r="ECH1240" s="147">
        <v>344.68</v>
      </c>
      <c r="ECI1240" s="109" t="s">
        <v>29</v>
      </c>
      <c r="ECJ1240" s="256" t="s">
        <v>25</v>
      </c>
      <c r="ECK1240" s="204">
        <v>7</v>
      </c>
      <c r="ECL1240" s="204">
        <v>2</v>
      </c>
      <c r="ECM1240" s="205" t="s">
        <v>236</v>
      </c>
      <c r="ECN1240" s="206">
        <v>111</v>
      </c>
      <c r="ECO1240" s="110">
        <v>211</v>
      </c>
      <c r="ECP1240" s="147">
        <v>344.68</v>
      </c>
      <c r="ECQ1240" s="109" t="s">
        <v>29</v>
      </c>
      <c r="ECR1240" s="256" t="s">
        <v>25</v>
      </c>
      <c r="ECS1240" s="204">
        <v>7</v>
      </c>
      <c r="ECT1240" s="204">
        <v>2</v>
      </c>
      <c r="ECU1240" s="205" t="s">
        <v>236</v>
      </c>
      <c r="ECV1240" s="206">
        <v>111</v>
      </c>
      <c r="ECW1240" s="110">
        <v>211</v>
      </c>
      <c r="ECX1240" s="147">
        <v>344.68</v>
      </c>
      <c r="ECY1240" s="109" t="s">
        <v>29</v>
      </c>
      <c r="ECZ1240" s="256" t="s">
        <v>25</v>
      </c>
      <c r="EDA1240" s="204">
        <v>7</v>
      </c>
      <c r="EDB1240" s="204">
        <v>2</v>
      </c>
      <c r="EDC1240" s="205" t="s">
        <v>236</v>
      </c>
      <c r="EDD1240" s="206">
        <v>111</v>
      </c>
      <c r="EDE1240" s="110">
        <v>211</v>
      </c>
      <c r="EDF1240" s="147">
        <v>344.68</v>
      </c>
      <c r="EDG1240" s="109" t="s">
        <v>29</v>
      </c>
      <c r="EDH1240" s="256" t="s">
        <v>25</v>
      </c>
      <c r="EDI1240" s="204">
        <v>7</v>
      </c>
      <c r="EDJ1240" s="204">
        <v>2</v>
      </c>
      <c r="EDK1240" s="205" t="s">
        <v>236</v>
      </c>
      <c r="EDL1240" s="206">
        <v>111</v>
      </c>
      <c r="EDM1240" s="110">
        <v>211</v>
      </c>
      <c r="EDN1240" s="147">
        <v>344.68</v>
      </c>
      <c r="EDO1240" s="109" t="s">
        <v>29</v>
      </c>
      <c r="EDP1240" s="256" t="s">
        <v>25</v>
      </c>
      <c r="EDQ1240" s="204">
        <v>7</v>
      </c>
      <c r="EDR1240" s="204">
        <v>2</v>
      </c>
      <c r="EDS1240" s="205" t="s">
        <v>236</v>
      </c>
      <c r="EDT1240" s="206">
        <v>111</v>
      </c>
      <c r="EDU1240" s="110">
        <v>211</v>
      </c>
      <c r="EDV1240" s="147">
        <v>344.68</v>
      </c>
      <c r="EDW1240" s="109" t="s">
        <v>29</v>
      </c>
      <c r="EDX1240" s="256" t="s">
        <v>25</v>
      </c>
      <c r="EDY1240" s="204">
        <v>7</v>
      </c>
      <c r="EDZ1240" s="204">
        <v>2</v>
      </c>
      <c r="EEA1240" s="205" t="s">
        <v>236</v>
      </c>
      <c r="EEB1240" s="206">
        <v>111</v>
      </c>
      <c r="EEC1240" s="110">
        <v>211</v>
      </c>
      <c r="EED1240" s="147">
        <v>344.68</v>
      </c>
      <c r="EEE1240" s="109" t="s">
        <v>29</v>
      </c>
      <c r="EEF1240" s="256" t="s">
        <v>25</v>
      </c>
      <c r="EEG1240" s="204">
        <v>7</v>
      </c>
      <c r="EEH1240" s="204">
        <v>2</v>
      </c>
      <c r="EEI1240" s="205" t="s">
        <v>236</v>
      </c>
      <c r="EEJ1240" s="206">
        <v>111</v>
      </c>
      <c r="EEK1240" s="110">
        <v>211</v>
      </c>
      <c r="EEL1240" s="147">
        <v>344.68</v>
      </c>
      <c r="EEM1240" s="109" t="s">
        <v>29</v>
      </c>
      <c r="EEN1240" s="256" t="s">
        <v>25</v>
      </c>
      <c r="EEO1240" s="204">
        <v>7</v>
      </c>
      <c r="EEP1240" s="204">
        <v>2</v>
      </c>
      <c r="EEQ1240" s="205" t="s">
        <v>236</v>
      </c>
      <c r="EER1240" s="206">
        <v>111</v>
      </c>
      <c r="EES1240" s="110">
        <v>211</v>
      </c>
      <c r="EET1240" s="147">
        <v>344.68</v>
      </c>
      <c r="EEU1240" s="109" t="s">
        <v>29</v>
      </c>
      <c r="EEV1240" s="256" t="s">
        <v>25</v>
      </c>
      <c r="EEW1240" s="204">
        <v>7</v>
      </c>
      <c r="EEX1240" s="204">
        <v>2</v>
      </c>
      <c r="EEY1240" s="205" t="s">
        <v>236</v>
      </c>
      <c r="EEZ1240" s="206">
        <v>111</v>
      </c>
      <c r="EFA1240" s="110">
        <v>211</v>
      </c>
      <c r="EFB1240" s="147">
        <v>344.68</v>
      </c>
      <c r="EFC1240" s="109" t="s">
        <v>29</v>
      </c>
      <c r="EFD1240" s="256" t="s">
        <v>25</v>
      </c>
      <c r="EFE1240" s="204">
        <v>7</v>
      </c>
      <c r="EFF1240" s="204">
        <v>2</v>
      </c>
      <c r="EFG1240" s="205" t="s">
        <v>236</v>
      </c>
      <c r="EFH1240" s="206">
        <v>111</v>
      </c>
      <c r="EFI1240" s="110">
        <v>211</v>
      </c>
      <c r="EFJ1240" s="147">
        <v>344.68</v>
      </c>
      <c r="EFK1240" s="109" t="s">
        <v>29</v>
      </c>
      <c r="EFL1240" s="256" t="s">
        <v>25</v>
      </c>
      <c r="EFM1240" s="204">
        <v>7</v>
      </c>
      <c r="EFN1240" s="204">
        <v>2</v>
      </c>
      <c r="EFO1240" s="205" t="s">
        <v>236</v>
      </c>
      <c r="EFP1240" s="206">
        <v>111</v>
      </c>
      <c r="EFQ1240" s="110">
        <v>211</v>
      </c>
      <c r="EFR1240" s="147">
        <v>344.68</v>
      </c>
      <c r="EFS1240" s="109" t="s">
        <v>29</v>
      </c>
      <c r="EFT1240" s="256" t="s">
        <v>25</v>
      </c>
      <c r="EFU1240" s="204">
        <v>7</v>
      </c>
      <c r="EFV1240" s="204">
        <v>2</v>
      </c>
      <c r="EFW1240" s="205" t="s">
        <v>236</v>
      </c>
      <c r="EFX1240" s="206">
        <v>111</v>
      </c>
      <c r="EFY1240" s="110">
        <v>211</v>
      </c>
      <c r="EFZ1240" s="147">
        <v>344.68</v>
      </c>
      <c r="EGA1240" s="109" t="s">
        <v>29</v>
      </c>
      <c r="EGB1240" s="256" t="s">
        <v>25</v>
      </c>
      <c r="EGC1240" s="204">
        <v>7</v>
      </c>
      <c r="EGD1240" s="204">
        <v>2</v>
      </c>
      <c r="EGE1240" s="205" t="s">
        <v>236</v>
      </c>
      <c r="EGF1240" s="206">
        <v>111</v>
      </c>
      <c r="EGG1240" s="110">
        <v>211</v>
      </c>
      <c r="EGH1240" s="147">
        <v>344.68</v>
      </c>
      <c r="EGI1240" s="109" t="s">
        <v>29</v>
      </c>
      <c r="EGJ1240" s="256" t="s">
        <v>25</v>
      </c>
      <c r="EGK1240" s="204">
        <v>7</v>
      </c>
      <c r="EGL1240" s="204">
        <v>2</v>
      </c>
      <c r="EGM1240" s="205" t="s">
        <v>236</v>
      </c>
      <c r="EGN1240" s="206">
        <v>111</v>
      </c>
      <c r="EGO1240" s="110">
        <v>211</v>
      </c>
      <c r="EGP1240" s="147">
        <v>344.68</v>
      </c>
      <c r="EGQ1240" s="109" t="s">
        <v>29</v>
      </c>
      <c r="EGR1240" s="256" t="s">
        <v>25</v>
      </c>
      <c r="EGS1240" s="204">
        <v>7</v>
      </c>
      <c r="EGT1240" s="204">
        <v>2</v>
      </c>
      <c r="EGU1240" s="205" t="s">
        <v>236</v>
      </c>
      <c r="EGV1240" s="206">
        <v>111</v>
      </c>
      <c r="EGW1240" s="110">
        <v>211</v>
      </c>
      <c r="EGX1240" s="147">
        <v>344.68</v>
      </c>
      <c r="EGY1240" s="109" t="s">
        <v>29</v>
      </c>
      <c r="EGZ1240" s="256" t="s">
        <v>25</v>
      </c>
      <c r="EHA1240" s="204">
        <v>7</v>
      </c>
      <c r="EHB1240" s="204">
        <v>2</v>
      </c>
      <c r="EHC1240" s="205" t="s">
        <v>236</v>
      </c>
      <c r="EHD1240" s="206">
        <v>111</v>
      </c>
      <c r="EHE1240" s="110">
        <v>211</v>
      </c>
      <c r="EHF1240" s="147">
        <v>344.68</v>
      </c>
      <c r="EHG1240" s="109" t="s">
        <v>29</v>
      </c>
      <c r="EHH1240" s="256" t="s">
        <v>25</v>
      </c>
      <c r="EHI1240" s="204">
        <v>7</v>
      </c>
      <c r="EHJ1240" s="204">
        <v>2</v>
      </c>
      <c r="EHK1240" s="205" t="s">
        <v>236</v>
      </c>
      <c r="EHL1240" s="206">
        <v>111</v>
      </c>
      <c r="EHM1240" s="110">
        <v>211</v>
      </c>
      <c r="EHN1240" s="147">
        <v>344.68</v>
      </c>
      <c r="EHO1240" s="109" t="s">
        <v>29</v>
      </c>
      <c r="EHP1240" s="256" t="s">
        <v>25</v>
      </c>
      <c r="EHQ1240" s="204">
        <v>7</v>
      </c>
      <c r="EHR1240" s="204">
        <v>2</v>
      </c>
      <c r="EHS1240" s="205" t="s">
        <v>236</v>
      </c>
      <c r="EHT1240" s="206">
        <v>111</v>
      </c>
      <c r="EHU1240" s="110">
        <v>211</v>
      </c>
      <c r="EHV1240" s="147">
        <v>344.68</v>
      </c>
      <c r="EHW1240" s="109" t="s">
        <v>29</v>
      </c>
      <c r="EHX1240" s="256" t="s">
        <v>25</v>
      </c>
      <c r="EHY1240" s="204">
        <v>7</v>
      </c>
      <c r="EHZ1240" s="204">
        <v>2</v>
      </c>
      <c r="EIA1240" s="205" t="s">
        <v>236</v>
      </c>
      <c r="EIB1240" s="206">
        <v>111</v>
      </c>
      <c r="EIC1240" s="110">
        <v>211</v>
      </c>
      <c r="EID1240" s="147">
        <v>344.68</v>
      </c>
      <c r="EIE1240" s="109" t="s">
        <v>29</v>
      </c>
      <c r="EIF1240" s="256" t="s">
        <v>25</v>
      </c>
      <c r="EIG1240" s="204">
        <v>7</v>
      </c>
      <c r="EIH1240" s="204">
        <v>2</v>
      </c>
      <c r="EII1240" s="205" t="s">
        <v>236</v>
      </c>
      <c r="EIJ1240" s="206">
        <v>111</v>
      </c>
      <c r="EIK1240" s="110">
        <v>211</v>
      </c>
      <c r="EIL1240" s="147">
        <v>344.68</v>
      </c>
      <c r="EIM1240" s="109" t="s">
        <v>29</v>
      </c>
      <c r="EIN1240" s="256" t="s">
        <v>25</v>
      </c>
      <c r="EIO1240" s="204">
        <v>7</v>
      </c>
      <c r="EIP1240" s="204">
        <v>2</v>
      </c>
      <c r="EIQ1240" s="205" t="s">
        <v>236</v>
      </c>
      <c r="EIR1240" s="206">
        <v>111</v>
      </c>
      <c r="EIS1240" s="110">
        <v>211</v>
      </c>
      <c r="EIT1240" s="147">
        <v>344.68</v>
      </c>
      <c r="EIU1240" s="109" t="s">
        <v>29</v>
      </c>
      <c r="EIV1240" s="256" t="s">
        <v>25</v>
      </c>
      <c r="EIW1240" s="204">
        <v>7</v>
      </c>
      <c r="EIX1240" s="204">
        <v>2</v>
      </c>
      <c r="EIY1240" s="205" t="s">
        <v>236</v>
      </c>
      <c r="EIZ1240" s="206">
        <v>111</v>
      </c>
      <c r="EJA1240" s="110">
        <v>211</v>
      </c>
      <c r="EJB1240" s="147">
        <v>344.68</v>
      </c>
      <c r="EJC1240" s="109" t="s">
        <v>29</v>
      </c>
      <c r="EJD1240" s="256" t="s">
        <v>25</v>
      </c>
      <c r="EJE1240" s="204">
        <v>7</v>
      </c>
      <c r="EJF1240" s="204">
        <v>2</v>
      </c>
      <c r="EJG1240" s="205" t="s">
        <v>236</v>
      </c>
      <c r="EJH1240" s="206">
        <v>111</v>
      </c>
      <c r="EJI1240" s="110">
        <v>211</v>
      </c>
      <c r="EJJ1240" s="147">
        <v>344.68</v>
      </c>
      <c r="EJK1240" s="109" t="s">
        <v>29</v>
      </c>
      <c r="EJL1240" s="256" t="s">
        <v>25</v>
      </c>
      <c r="EJM1240" s="204">
        <v>7</v>
      </c>
      <c r="EJN1240" s="204">
        <v>2</v>
      </c>
      <c r="EJO1240" s="205" t="s">
        <v>236</v>
      </c>
      <c r="EJP1240" s="206">
        <v>111</v>
      </c>
      <c r="EJQ1240" s="110">
        <v>211</v>
      </c>
      <c r="EJR1240" s="147">
        <v>344.68</v>
      </c>
      <c r="EJS1240" s="109" t="s">
        <v>29</v>
      </c>
      <c r="EJT1240" s="256" t="s">
        <v>25</v>
      </c>
      <c r="EJU1240" s="204">
        <v>7</v>
      </c>
      <c r="EJV1240" s="204">
        <v>2</v>
      </c>
      <c r="EJW1240" s="205" t="s">
        <v>236</v>
      </c>
      <c r="EJX1240" s="206">
        <v>111</v>
      </c>
      <c r="EJY1240" s="110">
        <v>211</v>
      </c>
      <c r="EJZ1240" s="147">
        <v>344.68</v>
      </c>
      <c r="EKA1240" s="109" t="s">
        <v>29</v>
      </c>
      <c r="EKB1240" s="256" t="s">
        <v>25</v>
      </c>
      <c r="EKC1240" s="204">
        <v>7</v>
      </c>
      <c r="EKD1240" s="204">
        <v>2</v>
      </c>
      <c r="EKE1240" s="205" t="s">
        <v>236</v>
      </c>
      <c r="EKF1240" s="206">
        <v>111</v>
      </c>
      <c r="EKG1240" s="110">
        <v>211</v>
      </c>
      <c r="EKH1240" s="147">
        <v>344.68</v>
      </c>
      <c r="EKI1240" s="109" t="s">
        <v>29</v>
      </c>
      <c r="EKJ1240" s="256" t="s">
        <v>25</v>
      </c>
      <c r="EKK1240" s="204">
        <v>7</v>
      </c>
      <c r="EKL1240" s="204">
        <v>2</v>
      </c>
      <c r="EKM1240" s="205" t="s">
        <v>236</v>
      </c>
      <c r="EKN1240" s="206">
        <v>111</v>
      </c>
      <c r="EKO1240" s="110">
        <v>211</v>
      </c>
      <c r="EKP1240" s="147">
        <v>344.68</v>
      </c>
      <c r="EKQ1240" s="109" t="s">
        <v>29</v>
      </c>
      <c r="EKR1240" s="256" t="s">
        <v>25</v>
      </c>
      <c r="EKS1240" s="204">
        <v>7</v>
      </c>
      <c r="EKT1240" s="204">
        <v>2</v>
      </c>
      <c r="EKU1240" s="205" t="s">
        <v>236</v>
      </c>
      <c r="EKV1240" s="206">
        <v>111</v>
      </c>
      <c r="EKW1240" s="110">
        <v>211</v>
      </c>
      <c r="EKX1240" s="147">
        <v>344.68</v>
      </c>
      <c r="EKY1240" s="109" t="s">
        <v>29</v>
      </c>
      <c r="EKZ1240" s="256" t="s">
        <v>25</v>
      </c>
      <c r="ELA1240" s="204">
        <v>7</v>
      </c>
      <c r="ELB1240" s="204">
        <v>2</v>
      </c>
      <c r="ELC1240" s="205" t="s">
        <v>236</v>
      </c>
      <c r="ELD1240" s="206">
        <v>111</v>
      </c>
      <c r="ELE1240" s="110">
        <v>211</v>
      </c>
      <c r="ELF1240" s="147">
        <v>344.68</v>
      </c>
      <c r="ELG1240" s="109" t="s">
        <v>29</v>
      </c>
      <c r="ELH1240" s="256" t="s">
        <v>25</v>
      </c>
      <c r="ELI1240" s="204">
        <v>7</v>
      </c>
      <c r="ELJ1240" s="204">
        <v>2</v>
      </c>
      <c r="ELK1240" s="205" t="s">
        <v>236</v>
      </c>
      <c r="ELL1240" s="206">
        <v>111</v>
      </c>
      <c r="ELM1240" s="110">
        <v>211</v>
      </c>
      <c r="ELN1240" s="147">
        <v>344.68</v>
      </c>
      <c r="ELO1240" s="109" t="s">
        <v>29</v>
      </c>
      <c r="ELP1240" s="256" t="s">
        <v>25</v>
      </c>
      <c r="ELQ1240" s="204">
        <v>7</v>
      </c>
      <c r="ELR1240" s="204">
        <v>2</v>
      </c>
      <c r="ELS1240" s="205" t="s">
        <v>236</v>
      </c>
      <c r="ELT1240" s="206">
        <v>111</v>
      </c>
      <c r="ELU1240" s="110">
        <v>211</v>
      </c>
      <c r="ELV1240" s="147">
        <v>344.68</v>
      </c>
      <c r="ELW1240" s="109" t="s">
        <v>29</v>
      </c>
      <c r="ELX1240" s="256" t="s">
        <v>25</v>
      </c>
      <c r="ELY1240" s="204">
        <v>7</v>
      </c>
      <c r="ELZ1240" s="204">
        <v>2</v>
      </c>
      <c r="EMA1240" s="205" t="s">
        <v>236</v>
      </c>
      <c r="EMB1240" s="206">
        <v>111</v>
      </c>
      <c r="EMC1240" s="110">
        <v>211</v>
      </c>
      <c r="EMD1240" s="147">
        <v>344.68</v>
      </c>
      <c r="EME1240" s="109" t="s">
        <v>29</v>
      </c>
      <c r="EMF1240" s="256" t="s">
        <v>25</v>
      </c>
      <c r="EMG1240" s="204">
        <v>7</v>
      </c>
      <c r="EMH1240" s="204">
        <v>2</v>
      </c>
      <c r="EMI1240" s="205" t="s">
        <v>236</v>
      </c>
      <c r="EMJ1240" s="206">
        <v>111</v>
      </c>
      <c r="EMK1240" s="110">
        <v>211</v>
      </c>
      <c r="EML1240" s="147">
        <v>344.68</v>
      </c>
      <c r="EMM1240" s="109" t="s">
        <v>29</v>
      </c>
      <c r="EMN1240" s="256" t="s">
        <v>25</v>
      </c>
      <c r="EMO1240" s="204">
        <v>7</v>
      </c>
      <c r="EMP1240" s="204">
        <v>2</v>
      </c>
      <c r="EMQ1240" s="205" t="s">
        <v>236</v>
      </c>
      <c r="EMR1240" s="206">
        <v>111</v>
      </c>
      <c r="EMS1240" s="110">
        <v>211</v>
      </c>
      <c r="EMT1240" s="147">
        <v>344.68</v>
      </c>
      <c r="EMU1240" s="109" t="s">
        <v>29</v>
      </c>
      <c r="EMV1240" s="256" t="s">
        <v>25</v>
      </c>
      <c r="EMW1240" s="204">
        <v>7</v>
      </c>
      <c r="EMX1240" s="204">
        <v>2</v>
      </c>
      <c r="EMY1240" s="205" t="s">
        <v>236</v>
      </c>
      <c r="EMZ1240" s="206">
        <v>111</v>
      </c>
      <c r="ENA1240" s="110">
        <v>211</v>
      </c>
      <c r="ENB1240" s="147">
        <v>344.68</v>
      </c>
      <c r="ENC1240" s="109" t="s">
        <v>29</v>
      </c>
      <c r="END1240" s="256" t="s">
        <v>25</v>
      </c>
      <c r="ENE1240" s="204">
        <v>7</v>
      </c>
      <c r="ENF1240" s="204">
        <v>2</v>
      </c>
      <c r="ENG1240" s="205" t="s">
        <v>236</v>
      </c>
      <c r="ENH1240" s="206">
        <v>111</v>
      </c>
      <c r="ENI1240" s="110">
        <v>211</v>
      </c>
      <c r="ENJ1240" s="147">
        <v>344.68</v>
      </c>
      <c r="ENK1240" s="109" t="s">
        <v>29</v>
      </c>
      <c r="ENL1240" s="256" t="s">
        <v>25</v>
      </c>
      <c r="ENM1240" s="204">
        <v>7</v>
      </c>
      <c r="ENN1240" s="204">
        <v>2</v>
      </c>
      <c r="ENO1240" s="205" t="s">
        <v>236</v>
      </c>
      <c r="ENP1240" s="206">
        <v>111</v>
      </c>
      <c r="ENQ1240" s="110">
        <v>211</v>
      </c>
      <c r="ENR1240" s="147">
        <v>344.68</v>
      </c>
      <c r="ENS1240" s="109" t="s">
        <v>29</v>
      </c>
      <c r="ENT1240" s="256" t="s">
        <v>25</v>
      </c>
      <c r="ENU1240" s="204">
        <v>7</v>
      </c>
      <c r="ENV1240" s="204">
        <v>2</v>
      </c>
      <c r="ENW1240" s="205" t="s">
        <v>236</v>
      </c>
      <c r="ENX1240" s="206">
        <v>111</v>
      </c>
      <c r="ENY1240" s="110">
        <v>211</v>
      </c>
      <c r="ENZ1240" s="147">
        <v>344.68</v>
      </c>
      <c r="EOA1240" s="109" t="s">
        <v>29</v>
      </c>
      <c r="EOB1240" s="256" t="s">
        <v>25</v>
      </c>
      <c r="EOC1240" s="204">
        <v>7</v>
      </c>
      <c r="EOD1240" s="204">
        <v>2</v>
      </c>
      <c r="EOE1240" s="205" t="s">
        <v>236</v>
      </c>
      <c r="EOF1240" s="206">
        <v>111</v>
      </c>
      <c r="EOG1240" s="110">
        <v>211</v>
      </c>
      <c r="EOH1240" s="147">
        <v>344.68</v>
      </c>
      <c r="EOI1240" s="109" t="s">
        <v>29</v>
      </c>
      <c r="EOJ1240" s="256" t="s">
        <v>25</v>
      </c>
      <c r="EOK1240" s="204">
        <v>7</v>
      </c>
      <c r="EOL1240" s="204">
        <v>2</v>
      </c>
      <c r="EOM1240" s="205" t="s">
        <v>236</v>
      </c>
      <c r="EON1240" s="206">
        <v>111</v>
      </c>
      <c r="EOO1240" s="110">
        <v>211</v>
      </c>
      <c r="EOP1240" s="147">
        <v>344.68</v>
      </c>
      <c r="EOQ1240" s="109" t="s">
        <v>29</v>
      </c>
      <c r="EOR1240" s="256" t="s">
        <v>25</v>
      </c>
      <c r="EOS1240" s="204">
        <v>7</v>
      </c>
      <c r="EOT1240" s="204">
        <v>2</v>
      </c>
      <c r="EOU1240" s="205" t="s">
        <v>236</v>
      </c>
      <c r="EOV1240" s="206">
        <v>111</v>
      </c>
      <c r="EOW1240" s="110">
        <v>211</v>
      </c>
      <c r="EOX1240" s="147">
        <v>344.68</v>
      </c>
      <c r="EOY1240" s="109" t="s">
        <v>29</v>
      </c>
      <c r="EOZ1240" s="256" t="s">
        <v>25</v>
      </c>
      <c r="EPA1240" s="204">
        <v>7</v>
      </c>
      <c r="EPB1240" s="204">
        <v>2</v>
      </c>
      <c r="EPC1240" s="205" t="s">
        <v>236</v>
      </c>
      <c r="EPD1240" s="206">
        <v>111</v>
      </c>
      <c r="EPE1240" s="110">
        <v>211</v>
      </c>
      <c r="EPF1240" s="147">
        <v>344.68</v>
      </c>
      <c r="EPG1240" s="109" t="s">
        <v>29</v>
      </c>
      <c r="EPH1240" s="256" t="s">
        <v>25</v>
      </c>
      <c r="EPI1240" s="204">
        <v>7</v>
      </c>
      <c r="EPJ1240" s="204">
        <v>2</v>
      </c>
      <c r="EPK1240" s="205" t="s">
        <v>236</v>
      </c>
      <c r="EPL1240" s="206">
        <v>111</v>
      </c>
      <c r="EPM1240" s="110">
        <v>211</v>
      </c>
      <c r="EPN1240" s="147">
        <v>344.68</v>
      </c>
      <c r="EPO1240" s="109" t="s">
        <v>29</v>
      </c>
      <c r="EPP1240" s="256" t="s">
        <v>25</v>
      </c>
      <c r="EPQ1240" s="204">
        <v>7</v>
      </c>
      <c r="EPR1240" s="204">
        <v>2</v>
      </c>
      <c r="EPS1240" s="205" t="s">
        <v>236</v>
      </c>
      <c r="EPT1240" s="206">
        <v>111</v>
      </c>
      <c r="EPU1240" s="110">
        <v>211</v>
      </c>
      <c r="EPV1240" s="147">
        <v>344.68</v>
      </c>
      <c r="EPW1240" s="109" t="s">
        <v>29</v>
      </c>
      <c r="EPX1240" s="256" t="s">
        <v>25</v>
      </c>
      <c r="EPY1240" s="204">
        <v>7</v>
      </c>
      <c r="EPZ1240" s="204">
        <v>2</v>
      </c>
      <c r="EQA1240" s="205" t="s">
        <v>236</v>
      </c>
      <c r="EQB1240" s="206">
        <v>111</v>
      </c>
      <c r="EQC1240" s="110">
        <v>211</v>
      </c>
      <c r="EQD1240" s="147">
        <v>344.68</v>
      </c>
      <c r="EQE1240" s="109" t="s">
        <v>29</v>
      </c>
      <c r="EQF1240" s="256" t="s">
        <v>25</v>
      </c>
      <c r="EQG1240" s="204">
        <v>7</v>
      </c>
      <c r="EQH1240" s="204">
        <v>2</v>
      </c>
      <c r="EQI1240" s="205" t="s">
        <v>236</v>
      </c>
      <c r="EQJ1240" s="206">
        <v>111</v>
      </c>
      <c r="EQK1240" s="110">
        <v>211</v>
      </c>
      <c r="EQL1240" s="147">
        <v>344.68</v>
      </c>
      <c r="EQM1240" s="109" t="s">
        <v>29</v>
      </c>
      <c r="EQN1240" s="256" t="s">
        <v>25</v>
      </c>
      <c r="EQO1240" s="204">
        <v>7</v>
      </c>
      <c r="EQP1240" s="204">
        <v>2</v>
      </c>
      <c r="EQQ1240" s="205" t="s">
        <v>236</v>
      </c>
      <c r="EQR1240" s="206">
        <v>111</v>
      </c>
      <c r="EQS1240" s="110">
        <v>211</v>
      </c>
      <c r="EQT1240" s="147">
        <v>344.68</v>
      </c>
      <c r="EQU1240" s="109" t="s">
        <v>29</v>
      </c>
      <c r="EQV1240" s="256" t="s">
        <v>25</v>
      </c>
      <c r="EQW1240" s="204">
        <v>7</v>
      </c>
      <c r="EQX1240" s="204">
        <v>2</v>
      </c>
      <c r="EQY1240" s="205" t="s">
        <v>236</v>
      </c>
      <c r="EQZ1240" s="206">
        <v>111</v>
      </c>
      <c r="ERA1240" s="110">
        <v>211</v>
      </c>
      <c r="ERB1240" s="147">
        <v>344.68</v>
      </c>
      <c r="ERC1240" s="109" t="s">
        <v>29</v>
      </c>
      <c r="ERD1240" s="256" t="s">
        <v>25</v>
      </c>
      <c r="ERE1240" s="204">
        <v>7</v>
      </c>
      <c r="ERF1240" s="204">
        <v>2</v>
      </c>
      <c r="ERG1240" s="205" t="s">
        <v>236</v>
      </c>
      <c r="ERH1240" s="206">
        <v>111</v>
      </c>
      <c r="ERI1240" s="110">
        <v>211</v>
      </c>
      <c r="ERJ1240" s="147">
        <v>344.68</v>
      </c>
      <c r="ERK1240" s="109" t="s">
        <v>29</v>
      </c>
      <c r="ERL1240" s="256" t="s">
        <v>25</v>
      </c>
      <c r="ERM1240" s="204">
        <v>7</v>
      </c>
      <c r="ERN1240" s="204">
        <v>2</v>
      </c>
      <c r="ERO1240" s="205" t="s">
        <v>236</v>
      </c>
      <c r="ERP1240" s="206">
        <v>111</v>
      </c>
      <c r="ERQ1240" s="110">
        <v>211</v>
      </c>
      <c r="ERR1240" s="147">
        <v>344.68</v>
      </c>
      <c r="ERS1240" s="109" t="s">
        <v>29</v>
      </c>
      <c r="ERT1240" s="256" t="s">
        <v>25</v>
      </c>
      <c r="ERU1240" s="204">
        <v>7</v>
      </c>
      <c r="ERV1240" s="204">
        <v>2</v>
      </c>
      <c r="ERW1240" s="205" t="s">
        <v>236</v>
      </c>
      <c r="ERX1240" s="206">
        <v>111</v>
      </c>
      <c r="ERY1240" s="110">
        <v>211</v>
      </c>
      <c r="ERZ1240" s="147">
        <v>344.68</v>
      </c>
      <c r="ESA1240" s="109" t="s">
        <v>29</v>
      </c>
      <c r="ESB1240" s="256" t="s">
        <v>25</v>
      </c>
      <c r="ESC1240" s="204">
        <v>7</v>
      </c>
      <c r="ESD1240" s="204">
        <v>2</v>
      </c>
      <c r="ESE1240" s="205" t="s">
        <v>236</v>
      </c>
      <c r="ESF1240" s="206">
        <v>111</v>
      </c>
      <c r="ESG1240" s="110">
        <v>211</v>
      </c>
      <c r="ESH1240" s="147">
        <v>344.68</v>
      </c>
      <c r="ESI1240" s="109" t="s">
        <v>29</v>
      </c>
      <c r="ESJ1240" s="256" t="s">
        <v>25</v>
      </c>
      <c r="ESK1240" s="204">
        <v>7</v>
      </c>
      <c r="ESL1240" s="204">
        <v>2</v>
      </c>
      <c r="ESM1240" s="205" t="s">
        <v>236</v>
      </c>
      <c r="ESN1240" s="206">
        <v>111</v>
      </c>
      <c r="ESO1240" s="110">
        <v>211</v>
      </c>
      <c r="ESP1240" s="147">
        <v>344.68</v>
      </c>
      <c r="ESQ1240" s="109" t="s">
        <v>29</v>
      </c>
      <c r="ESR1240" s="256" t="s">
        <v>25</v>
      </c>
      <c r="ESS1240" s="204">
        <v>7</v>
      </c>
      <c r="EST1240" s="204">
        <v>2</v>
      </c>
      <c r="ESU1240" s="205" t="s">
        <v>236</v>
      </c>
      <c r="ESV1240" s="206">
        <v>111</v>
      </c>
      <c r="ESW1240" s="110">
        <v>211</v>
      </c>
      <c r="ESX1240" s="147">
        <v>344.68</v>
      </c>
      <c r="ESY1240" s="109" t="s">
        <v>29</v>
      </c>
      <c r="ESZ1240" s="256" t="s">
        <v>25</v>
      </c>
      <c r="ETA1240" s="204">
        <v>7</v>
      </c>
      <c r="ETB1240" s="204">
        <v>2</v>
      </c>
      <c r="ETC1240" s="205" t="s">
        <v>236</v>
      </c>
      <c r="ETD1240" s="206">
        <v>111</v>
      </c>
      <c r="ETE1240" s="110">
        <v>211</v>
      </c>
      <c r="ETF1240" s="147">
        <v>344.68</v>
      </c>
      <c r="ETG1240" s="109" t="s">
        <v>29</v>
      </c>
      <c r="ETH1240" s="256" t="s">
        <v>25</v>
      </c>
      <c r="ETI1240" s="204">
        <v>7</v>
      </c>
      <c r="ETJ1240" s="204">
        <v>2</v>
      </c>
      <c r="ETK1240" s="205" t="s">
        <v>236</v>
      </c>
      <c r="ETL1240" s="206">
        <v>111</v>
      </c>
      <c r="ETM1240" s="110">
        <v>211</v>
      </c>
      <c r="ETN1240" s="147">
        <v>344.68</v>
      </c>
      <c r="ETO1240" s="109" t="s">
        <v>29</v>
      </c>
      <c r="ETP1240" s="256" t="s">
        <v>25</v>
      </c>
      <c r="ETQ1240" s="204">
        <v>7</v>
      </c>
      <c r="ETR1240" s="204">
        <v>2</v>
      </c>
      <c r="ETS1240" s="205" t="s">
        <v>236</v>
      </c>
      <c r="ETT1240" s="206">
        <v>111</v>
      </c>
      <c r="ETU1240" s="110">
        <v>211</v>
      </c>
      <c r="ETV1240" s="147">
        <v>344.68</v>
      </c>
      <c r="ETW1240" s="109" t="s">
        <v>29</v>
      </c>
      <c r="ETX1240" s="256" t="s">
        <v>25</v>
      </c>
      <c r="ETY1240" s="204">
        <v>7</v>
      </c>
      <c r="ETZ1240" s="204">
        <v>2</v>
      </c>
      <c r="EUA1240" s="205" t="s">
        <v>236</v>
      </c>
      <c r="EUB1240" s="206">
        <v>111</v>
      </c>
      <c r="EUC1240" s="110">
        <v>211</v>
      </c>
      <c r="EUD1240" s="147">
        <v>344.68</v>
      </c>
      <c r="EUE1240" s="109" t="s">
        <v>29</v>
      </c>
      <c r="EUF1240" s="256" t="s">
        <v>25</v>
      </c>
      <c r="EUG1240" s="204">
        <v>7</v>
      </c>
      <c r="EUH1240" s="204">
        <v>2</v>
      </c>
      <c r="EUI1240" s="205" t="s">
        <v>236</v>
      </c>
      <c r="EUJ1240" s="206">
        <v>111</v>
      </c>
      <c r="EUK1240" s="110">
        <v>211</v>
      </c>
      <c r="EUL1240" s="147">
        <v>344.68</v>
      </c>
      <c r="EUM1240" s="109" t="s">
        <v>29</v>
      </c>
      <c r="EUN1240" s="256" t="s">
        <v>25</v>
      </c>
      <c r="EUO1240" s="204">
        <v>7</v>
      </c>
      <c r="EUP1240" s="204">
        <v>2</v>
      </c>
      <c r="EUQ1240" s="205" t="s">
        <v>236</v>
      </c>
      <c r="EUR1240" s="206">
        <v>111</v>
      </c>
      <c r="EUS1240" s="110">
        <v>211</v>
      </c>
      <c r="EUT1240" s="147">
        <v>344.68</v>
      </c>
      <c r="EUU1240" s="109" t="s">
        <v>29</v>
      </c>
      <c r="EUV1240" s="256" t="s">
        <v>25</v>
      </c>
      <c r="EUW1240" s="204">
        <v>7</v>
      </c>
      <c r="EUX1240" s="204">
        <v>2</v>
      </c>
      <c r="EUY1240" s="205" t="s">
        <v>236</v>
      </c>
      <c r="EUZ1240" s="206">
        <v>111</v>
      </c>
      <c r="EVA1240" s="110">
        <v>211</v>
      </c>
      <c r="EVB1240" s="147">
        <v>344.68</v>
      </c>
      <c r="EVC1240" s="109" t="s">
        <v>29</v>
      </c>
      <c r="EVD1240" s="256" t="s">
        <v>25</v>
      </c>
      <c r="EVE1240" s="204">
        <v>7</v>
      </c>
      <c r="EVF1240" s="204">
        <v>2</v>
      </c>
      <c r="EVG1240" s="205" t="s">
        <v>236</v>
      </c>
      <c r="EVH1240" s="206">
        <v>111</v>
      </c>
      <c r="EVI1240" s="110">
        <v>211</v>
      </c>
      <c r="EVJ1240" s="147">
        <v>344.68</v>
      </c>
      <c r="EVK1240" s="109" t="s">
        <v>29</v>
      </c>
      <c r="EVL1240" s="256" t="s">
        <v>25</v>
      </c>
      <c r="EVM1240" s="204">
        <v>7</v>
      </c>
      <c r="EVN1240" s="204">
        <v>2</v>
      </c>
      <c r="EVO1240" s="205" t="s">
        <v>236</v>
      </c>
      <c r="EVP1240" s="206">
        <v>111</v>
      </c>
      <c r="EVQ1240" s="110">
        <v>211</v>
      </c>
      <c r="EVR1240" s="147">
        <v>344.68</v>
      </c>
      <c r="EVS1240" s="109" t="s">
        <v>29</v>
      </c>
      <c r="EVT1240" s="256" t="s">
        <v>25</v>
      </c>
      <c r="EVU1240" s="204">
        <v>7</v>
      </c>
      <c r="EVV1240" s="204">
        <v>2</v>
      </c>
      <c r="EVW1240" s="205" t="s">
        <v>236</v>
      </c>
      <c r="EVX1240" s="206">
        <v>111</v>
      </c>
      <c r="EVY1240" s="110">
        <v>211</v>
      </c>
      <c r="EVZ1240" s="147">
        <v>344.68</v>
      </c>
      <c r="EWA1240" s="109" t="s">
        <v>29</v>
      </c>
      <c r="EWB1240" s="256" t="s">
        <v>25</v>
      </c>
      <c r="EWC1240" s="204">
        <v>7</v>
      </c>
      <c r="EWD1240" s="204">
        <v>2</v>
      </c>
      <c r="EWE1240" s="205" t="s">
        <v>236</v>
      </c>
      <c r="EWF1240" s="206">
        <v>111</v>
      </c>
      <c r="EWG1240" s="110">
        <v>211</v>
      </c>
      <c r="EWH1240" s="147">
        <v>344.68</v>
      </c>
      <c r="EWI1240" s="109" t="s">
        <v>29</v>
      </c>
      <c r="EWJ1240" s="256" t="s">
        <v>25</v>
      </c>
      <c r="EWK1240" s="204">
        <v>7</v>
      </c>
      <c r="EWL1240" s="204">
        <v>2</v>
      </c>
      <c r="EWM1240" s="205" t="s">
        <v>236</v>
      </c>
      <c r="EWN1240" s="206">
        <v>111</v>
      </c>
      <c r="EWO1240" s="110">
        <v>211</v>
      </c>
      <c r="EWP1240" s="147">
        <v>344.68</v>
      </c>
      <c r="EWQ1240" s="109" t="s">
        <v>29</v>
      </c>
      <c r="EWR1240" s="256" t="s">
        <v>25</v>
      </c>
      <c r="EWS1240" s="204">
        <v>7</v>
      </c>
      <c r="EWT1240" s="204">
        <v>2</v>
      </c>
      <c r="EWU1240" s="205" t="s">
        <v>236</v>
      </c>
      <c r="EWV1240" s="206">
        <v>111</v>
      </c>
      <c r="EWW1240" s="110">
        <v>211</v>
      </c>
      <c r="EWX1240" s="147">
        <v>344.68</v>
      </c>
      <c r="EWY1240" s="109" t="s">
        <v>29</v>
      </c>
      <c r="EWZ1240" s="256" t="s">
        <v>25</v>
      </c>
      <c r="EXA1240" s="204">
        <v>7</v>
      </c>
      <c r="EXB1240" s="204">
        <v>2</v>
      </c>
      <c r="EXC1240" s="205" t="s">
        <v>236</v>
      </c>
      <c r="EXD1240" s="206">
        <v>111</v>
      </c>
      <c r="EXE1240" s="110">
        <v>211</v>
      </c>
      <c r="EXF1240" s="147">
        <v>344.68</v>
      </c>
      <c r="EXG1240" s="109" t="s">
        <v>29</v>
      </c>
      <c r="EXH1240" s="256" t="s">
        <v>25</v>
      </c>
      <c r="EXI1240" s="204">
        <v>7</v>
      </c>
      <c r="EXJ1240" s="204">
        <v>2</v>
      </c>
      <c r="EXK1240" s="205" t="s">
        <v>236</v>
      </c>
      <c r="EXL1240" s="206">
        <v>111</v>
      </c>
      <c r="EXM1240" s="110">
        <v>211</v>
      </c>
      <c r="EXN1240" s="147">
        <v>344.68</v>
      </c>
      <c r="EXO1240" s="109" t="s">
        <v>29</v>
      </c>
      <c r="EXP1240" s="256" t="s">
        <v>25</v>
      </c>
      <c r="EXQ1240" s="204">
        <v>7</v>
      </c>
      <c r="EXR1240" s="204">
        <v>2</v>
      </c>
      <c r="EXS1240" s="205" t="s">
        <v>236</v>
      </c>
      <c r="EXT1240" s="206">
        <v>111</v>
      </c>
      <c r="EXU1240" s="110">
        <v>211</v>
      </c>
      <c r="EXV1240" s="147">
        <v>344.68</v>
      </c>
      <c r="EXW1240" s="109" t="s">
        <v>29</v>
      </c>
      <c r="EXX1240" s="256" t="s">
        <v>25</v>
      </c>
      <c r="EXY1240" s="204">
        <v>7</v>
      </c>
      <c r="EXZ1240" s="204">
        <v>2</v>
      </c>
      <c r="EYA1240" s="205" t="s">
        <v>236</v>
      </c>
      <c r="EYB1240" s="206">
        <v>111</v>
      </c>
      <c r="EYC1240" s="110">
        <v>211</v>
      </c>
      <c r="EYD1240" s="147">
        <v>344.68</v>
      </c>
      <c r="EYE1240" s="109" t="s">
        <v>29</v>
      </c>
      <c r="EYF1240" s="256" t="s">
        <v>25</v>
      </c>
      <c r="EYG1240" s="204">
        <v>7</v>
      </c>
      <c r="EYH1240" s="204">
        <v>2</v>
      </c>
      <c r="EYI1240" s="205" t="s">
        <v>236</v>
      </c>
      <c r="EYJ1240" s="206">
        <v>111</v>
      </c>
      <c r="EYK1240" s="110">
        <v>211</v>
      </c>
      <c r="EYL1240" s="147">
        <v>344.68</v>
      </c>
      <c r="EYM1240" s="109" t="s">
        <v>29</v>
      </c>
      <c r="EYN1240" s="256" t="s">
        <v>25</v>
      </c>
      <c r="EYO1240" s="204">
        <v>7</v>
      </c>
      <c r="EYP1240" s="204">
        <v>2</v>
      </c>
      <c r="EYQ1240" s="205" t="s">
        <v>236</v>
      </c>
      <c r="EYR1240" s="206">
        <v>111</v>
      </c>
      <c r="EYS1240" s="110">
        <v>211</v>
      </c>
      <c r="EYT1240" s="147">
        <v>344.68</v>
      </c>
      <c r="EYU1240" s="109" t="s">
        <v>29</v>
      </c>
      <c r="EYV1240" s="256" t="s">
        <v>25</v>
      </c>
      <c r="EYW1240" s="204">
        <v>7</v>
      </c>
      <c r="EYX1240" s="204">
        <v>2</v>
      </c>
      <c r="EYY1240" s="205" t="s">
        <v>236</v>
      </c>
      <c r="EYZ1240" s="206">
        <v>111</v>
      </c>
      <c r="EZA1240" s="110">
        <v>211</v>
      </c>
      <c r="EZB1240" s="147">
        <v>344.68</v>
      </c>
      <c r="EZC1240" s="109" t="s">
        <v>29</v>
      </c>
      <c r="EZD1240" s="256" t="s">
        <v>25</v>
      </c>
      <c r="EZE1240" s="204">
        <v>7</v>
      </c>
      <c r="EZF1240" s="204">
        <v>2</v>
      </c>
      <c r="EZG1240" s="205" t="s">
        <v>236</v>
      </c>
      <c r="EZH1240" s="206">
        <v>111</v>
      </c>
      <c r="EZI1240" s="110">
        <v>211</v>
      </c>
      <c r="EZJ1240" s="147">
        <v>344.68</v>
      </c>
      <c r="EZK1240" s="109" t="s">
        <v>29</v>
      </c>
      <c r="EZL1240" s="256" t="s">
        <v>25</v>
      </c>
      <c r="EZM1240" s="204">
        <v>7</v>
      </c>
      <c r="EZN1240" s="204">
        <v>2</v>
      </c>
      <c r="EZO1240" s="205" t="s">
        <v>236</v>
      </c>
      <c r="EZP1240" s="206">
        <v>111</v>
      </c>
      <c r="EZQ1240" s="110">
        <v>211</v>
      </c>
      <c r="EZR1240" s="147">
        <v>344.68</v>
      </c>
      <c r="EZS1240" s="109" t="s">
        <v>29</v>
      </c>
      <c r="EZT1240" s="256" t="s">
        <v>25</v>
      </c>
      <c r="EZU1240" s="204">
        <v>7</v>
      </c>
      <c r="EZV1240" s="204">
        <v>2</v>
      </c>
      <c r="EZW1240" s="205" t="s">
        <v>236</v>
      </c>
      <c r="EZX1240" s="206">
        <v>111</v>
      </c>
      <c r="EZY1240" s="110">
        <v>211</v>
      </c>
      <c r="EZZ1240" s="147">
        <v>344.68</v>
      </c>
      <c r="FAA1240" s="109" t="s">
        <v>29</v>
      </c>
      <c r="FAB1240" s="256" t="s">
        <v>25</v>
      </c>
      <c r="FAC1240" s="204">
        <v>7</v>
      </c>
      <c r="FAD1240" s="204">
        <v>2</v>
      </c>
      <c r="FAE1240" s="205" t="s">
        <v>236</v>
      </c>
      <c r="FAF1240" s="206">
        <v>111</v>
      </c>
      <c r="FAG1240" s="110">
        <v>211</v>
      </c>
      <c r="FAH1240" s="147">
        <v>344.68</v>
      </c>
      <c r="FAI1240" s="109" t="s">
        <v>29</v>
      </c>
      <c r="FAJ1240" s="256" t="s">
        <v>25</v>
      </c>
      <c r="FAK1240" s="204">
        <v>7</v>
      </c>
      <c r="FAL1240" s="204">
        <v>2</v>
      </c>
      <c r="FAM1240" s="205" t="s">
        <v>236</v>
      </c>
      <c r="FAN1240" s="206">
        <v>111</v>
      </c>
      <c r="FAO1240" s="110">
        <v>211</v>
      </c>
      <c r="FAP1240" s="147">
        <v>344.68</v>
      </c>
      <c r="FAQ1240" s="109" t="s">
        <v>29</v>
      </c>
      <c r="FAR1240" s="256" t="s">
        <v>25</v>
      </c>
      <c r="FAS1240" s="204">
        <v>7</v>
      </c>
      <c r="FAT1240" s="204">
        <v>2</v>
      </c>
      <c r="FAU1240" s="205" t="s">
        <v>236</v>
      </c>
      <c r="FAV1240" s="206">
        <v>111</v>
      </c>
      <c r="FAW1240" s="110">
        <v>211</v>
      </c>
      <c r="FAX1240" s="147">
        <v>344.68</v>
      </c>
      <c r="FAY1240" s="109" t="s">
        <v>29</v>
      </c>
      <c r="FAZ1240" s="256" t="s">
        <v>25</v>
      </c>
      <c r="FBA1240" s="204">
        <v>7</v>
      </c>
      <c r="FBB1240" s="204">
        <v>2</v>
      </c>
      <c r="FBC1240" s="205" t="s">
        <v>236</v>
      </c>
      <c r="FBD1240" s="206">
        <v>111</v>
      </c>
      <c r="FBE1240" s="110">
        <v>211</v>
      </c>
      <c r="FBF1240" s="147">
        <v>344.68</v>
      </c>
      <c r="FBG1240" s="109" t="s">
        <v>29</v>
      </c>
      <c r="FBH1240" s="256" t="s">
        <v>25</v>
      </c>
      <c r="FBI1240" s="204">
        <v>7</v>
      </c>
      <c r="FBJ1240" s="204">
        <v>2</v>
      </c>
      <c r="FBK1240" s="205" t="s">
        <v>236</v>
      </c>
      <c r="FBL1240" s="206">
        <v>111</v>
      </c>
      <c r="FBM1240" s="110">
        <v>211</v>
      </c>
      <c r="FBN1240" s="147">
        <v>344.68</v>
      </c>
      <c r="FBO1240" s="109" t="s">
        <v>29</v>
      </c>
      <c r="FBP1240" s="256" t="s">
        <v>25</v>
      </c>
      <c r="FBQ1240" s="204">
        <v>7</v>
      </c>
      <c r="FBR1240" s="204">
        <v>2</v>
      </c>
      <c r="FBS1240" s="205" t="s">
        <v>236</v>
      </c>
      <c r="FBT1240" s="206">
        <v>111</v>
      </c>
      <c r="FBU1240" s="110">
        <v>211</v>
      </c>
      <c r="FBV1240" s="147">
        <v>344.68</v>
      </c>
      <c r="FBW1240" s="109" t="s">
        <v>29</v>
      </c>
      <c r="FBX1240" s="256" t="s">
        <v>25</v>
      </c>
      <c r="FBY1240" s="204">
        <v>7</v>
      </c>
      <c r="FBZ1240" s="204">
        <v>2</v>
      </c>
      <c r="FCA1240" s="205" t="s">
        <v>236</v>
      </c>
      <c r="FCB1240" s="206">
        <v>111</v>
      </c>
      <c r="FCC1240" s="110">
        <v>211</v>
      </c>
      <c r="FCD1240" s="147">
        <v>344.68</v>
      </c>
      <c r="FCE1240" s="109" t="s">
        <v>29</v>
      </c>
      <c r="FCF1240" s="256" t="s">
        <v>25</v>
      </c>
      <c r="FCG1240" s="204">
        <v>7</v>
      </c>
      <c r="FCH1240" s="204">
        <v>2</v>
      </c>
      <c r="FCI1240" s="205" t="s">
        <v>236</v>
      </c>
      <c r="FCJ1240" s="206">
        <v>111</v>
      </c>
      <c r="FCK1240" s="110">
        <v>211</v>
      </c>
      <c r="FCL1240" s="147">
        <v>344.68</v>
      </c>
      <c r="FCM1240" s="109" t="s">
        <v>29</v>
      </c>
      <c r="FCN1240" s="256" t="s">
        <v>25</v>
      </c>
      <c r="FCO1240" s="204">
        <v>7</v>
      </c>
      <c r="FCP1240" s="204">
        <v>2</v>
      </c>
      <c r="FCQ1240" s="205" t="s">
        <v>236</v>
      </c>
      <c r="FCR1240" s="206">
        <v>111</v>
      </c>
      <c r="FCS1240" s="110">
        <v>211</v>
      </c>
      <c r="FCT1240" s="147">
        <v>344.68</v>
      </c>
      <c r="FCU1240" s="109" t="s">
        <v>29</v>
      </c>
      <c r="FCV1240" s="256" t="s">
        <v>25</v>
      </c>
      <c r="FCW1240" s="204">
        <v>7</v>
      </c>
      <c r="FCX1240" s="204">
        <v>2</v>
      </c>
      <c r="FCY1240" s="205" t="s">
        <v>236</v>
      </c>
      <c r="FCZ1240" s="206">
        <v>111</v>
      </c>
      <c r="FDA1240" s="110">
        <v>211</v>
      </c>
      <c r="FDB1240" s="147">
        <v>344.68</v>
      </c>
      <c r="FDC1240" s="109" t="s">
        <v>29</v>
      </c>
      <c r="FDD1240" s="256" t="s">
        <v>25</v>
      </c>
      <c r="FDE1240" s="204">
        <v>7</v>
      </c>
      <c r="FDF1240" s="204">
        <v>2</v>
      </c>
      <c r="FDG1240" s="205" t="s">
        <v>236</v>
      </c>
      <c r="FDH1240" s="206">
        <v>111</v>
      </c>
      <c r="FDI1240" s="110">
        <v>211</v>
      </c>
      <c r="FDJ1240" s="147">
        <v>344.68</v>
      </c>
      <c r="FDK1240" s="109" t="s">
        <v>29</v>
      </c>
      <c r="FDL1240" s="256" t="s">
        <v>25</v>
      </c>
      <c r="FDM1240" s="204">
        <v>7</v>
      </c>
      <c r="FDN1240" s="204">
        <v>2</v>
      </c>
      <c r="FDO1240" s="205" t="s">
        <v>236</v>
      </c>
      <c r="FDP1240" s="206">
        <v>111</v>
      </c>
      <c r="FDQ1240" s="110">
        <v>211</v>
      </c>
      <c r="FDR1240" s="147">
        <v>344.68</v>
      </c>
      <c r="FDS1240" s="109" t="s">
        <v>29</v>
      </c>
      <c r="FDT1240" s="256" t="s">
        <v>25</v>
      </c>
      <c r="FDU1240" s="204">
        <v>7</v>
      </c>
      <c r="FDV1240" s="204">
        <v>2</v>
      </c>
      <c r="FDW1240" s="205" t="s">
        <v>236</v>
      </c>
      <c r="FDX1240" s="206">
        <v>111</v>
      </c>
      <c r="FDY1240" s="110">
        <v>211</v>
      </c>
      <c r="FDZ1240" s="147">
        <v>344.68</v>
      </c>
      <c r="FEA1240" s="109" t="s">
        <v>29</v>
      </c>
      <c r="FEB1240" s="256" t="s">
        <v>25</v>
      </c>
      <c r="FEC1240" s="204">
        <v>7</v>
      </c>
      <c r="FED1240" s="204">
        <v>2</v>
      </c>
      <c r="FEE1240" s="205" t="s">
        <v>236</v>
      </c>
      <c r="FEF1240" s="206">
        <v>111</v>
      </c>
      <c r="FEG1240" s="110">
        <v>211</v>
      </c>
      <c r="FEH1240" s="147">
        <v>344.68</v>
      </c>
      <c r="FEI1240" s="109" t="s">
        <v>29</v>
      </c>
      <c r="FEJ1240" s="256" t="s">
        <v>25</v>
      </c>
      <c r="FEK1240" s="204">
        <v>7</v>
      </c>
      <c r="FEL1240" s="204">
        <v>2</v>
      </c>
      <c r="FEM1240" s="205" t="s">
        <v>236</v>
      </c>
      <c r="FEN1240" s="206">
        <v>111</v>
      </c>
      <c r="FEO1240" s="110">
        <v>211</v>
      </c>
      <c r="FEP1240" s="147">
        <v>344.68</v>
      </c>
      <c r="FEQ1240" s="109" t="s">
        <v>29</v>
      </c>
      <c r="FER1240" s="256" t="s">
        <v>25</v>
      </c>
      <c r="FES1240" s="204">
        <v>7</v>
      </c>
      <c r="FET1240" s="204">
        <v>2</v>
      </c>
      <c r="FEU1240" s="205" t="s">
        <v>236</v>
      </c>
      <c r="FEV1240" s="206">
        <v>111</v>
      </c>
      <c r="FEW1240" s="110">
        <v>211</v>
      </c>
      <c r="FEX1240" s="147">
        <v>344.68</v>
      </c>
      <c r="FEY1240" s="109" t="s">
        <v>29</v>
      </c>
      <c r="FEZ1240" s="256" t="s">
        <v>25</v>
      </c>
      <c r="FFA1240" s="204">
        <v>7</v>
      </c>
      <c r="FFB1240" s="204">
        <v>2</v>
      </c>
      <c r="FFC1240" s="205" t="s">
        <v>236</v>
      </c>
      <c r="FFD1240" s="206">
        <v>111</v>
      </c>
      <c r="FFE1240" s="110">
        <v>211</v>
      </c>
      <c r="FFF1240" s="147">
        <v>344.68</v>
      </c>
      <c r="FFG1240" s="109" t="s">
        <v>29</v>
      </c>
      <c r="FFH1240" s="256" t="s">
        <v>25</v>
      </c>
      <c r="FFI1240" s="204">
        <v>7</v>
      </c>
      <c r="FFJ1240" s="204">
        <v>2</v>
      </c>
      <c r="FFK1240" s="205" t="s">
        <v>236</v>
      </c>
      <c r="FFL1240" s="206">
        <v>111</v>
      </c>
      <c r="FFM1240" s="110">
        <v>211</v>
      </c>
      <c r="FFN1240" s="147">
        <v>344.68</v>
      </c>
      <c r="FFO1240" s="109" t="s">
        <v>29</v>
      </c>
      <c r="FFP1240" s="256" t="s">
        <v>25</v>
      </c>
      <c r="FFQ1240" s="204">
        <v>7</v>
      </c>
      <c r="FFR1240" s="204">
        <v>2</v>
      </c>
      <c r="FFS1240" s="205" t="s">
        <v>236</v>
      </c>
      <c r="FFT1240" s="206">
        <v>111</v>
      </c>
      <c r="FFU1240" s="110">
        <v>211</v>
      </c>
      <c r="FFV1240" s="147">
        <v>344.68</v>
      </c>
      <c r="FFW1240" s="109" t="s">
        <v>29</v>
      </c>
      <c r="FFX1240" s="256" t="s">
        <v>25</v>
      </c>
      <c r="FFY1240" s="204">
        <v>7</v>
      </c>
      <c r="FFZ1240" s="204">
        <v>2</v>
      </c>
      <c r="FGA1240" s="205" t="s">
        <v>236</v>
      </c>
      <c r="FGB1240" s="206">
        <v>111</v>
      </c>
      <c r="FGC1240" s="110">
        <v>211</v>
      </c>
      <c r="FGD1240" s="147">
        <v>344.68</v>
      </c>
      <c r="FGE1240" s="109" t="s">
        <v>29</v>
      </c>
      <c r="FGF1240" s="256" t="s">
        <v>25</v>
      </c>
      <c r="FGG1240" s="204">
        <v>7</v>
      </c>
      <c r="FGH1240" s="204">
        <v>2</v>
      </c>
      <c r="FGI1240" s="205" t="s">
        <v>236</v>
      </c>
      <c r="FGJ1240" s="206">
        <v>111</v>
      </c>
      <c r="FGK1240" s="110">
        <v>211</v>
      </c>
      <c r="FGL1240" s="147">
        <v>344.68</v>
      </c>
      <c r="FGM1240" s="109" t="s">
        <v>29</v>
      </c>
      <c r="FGN1240" s="256" t="s">
        <v>25</v>
      </c>
      <c r="FGO1240" s="204">
        <v>7</v>
      </c>
      <c r="FGP1240" s="204">
        <v>2</v>
      </c>
      <c r="FGQ1240" s="205" t="s">
        <v>236</v>
      </c>
      <c r="FGR1240" s="206">
        <v>111</v>
      </c>
      <c r="FGS1240" s="110">
        <v>211</v>
      </c>
      <c r="FGT1240" s="147">
        <v>344.68</v>
      </c>
      <c r="FGU1240" s="109" t="s">
        <v>29</v>
      </c>
      <c r="FGV1240" s="256" t="s">
        <v>25</v>
      </c>
      <c r="FGW1240" s="204">
        <v>7</v>
      </c>
      <c r="FGX1240" s="204">
        <v>2</v>
      </c>
      <c r="FGY1240" s="205" t="s">
        <v>236</v>
      </c>
      <c r="FGZ1240" s="206">
        <v>111</v>
      </c>
      <c r="FHA1240" s="110">
        <v>211</v>
      </c>
      <c r="FHB1240" s="147">
        <v>344.68</v>
      </c>
      <c r="FHC1240" s="109" t="s">
        <v>29</v>
      </c>
      <c r="FHD1240" s="256" t="s">
        <v>25</v>
      </c>
      <c r="FHE1240" s="204">
        <v>7</v>
      </c>
      <c r="FHF1240" s="204">
        <v>2</v>
      </c>
      <c r="FHG1240" s="205" t="s">
        <v>236</v>
      </c>
      <c r="FHH1240" s="206">
        <v>111</v>
      </c>
      <c r="FHI1240" s="110">
        <v>211</v>
      </c>
      <c r="FHJ1240" s="147">
        <v>344.68</v>
      </c>
      <c r="FHK1240" s="109" t="s">
        <v>29</v>
      </c>
      <c r="FHL1240" s="256" t="s">
        <v>25</v>
      </c>
      <c r="FHM1240" s="204">
        <v>7</v>
      </c>
      <c r="FHN1240" s="204">
        <v>2</v>
      </c>
      <c r="FHO1240" s="205" t="s">
        <v>236</v>
      </c>
      <c r="FHP1240" s="206">
        <v>111</v>
      </c>
      <c r="FHQ1240" s="110">
        <v>211</v>
      </c>
      <c r="FHR1240" s="147">
        <v>344.68</v>
      </c>
      <c r="FHS1240" s="109" t="s">
        <v>29</v>
      </c>
      <c r="FHT1240" s="256" t="s">
        <v>25</v>
      </c>
      <c r="FHU1240" s="204">
        <v>7</v>
      </c>
      <c r="FHV1240" s="204">
        <v>2</v>
      </c>
      <c r="FHW1240" s="205" t="s">
        <v>236</v>
      </c>
      <c r="FHX1240" s="206">
        <v>111</v>
      </c>
      <c r="FHY1240" s="110">
        <v>211</v>
      </c>
      <c r="FHZ1240" s="147">
        <v>344.68</v>
      </c>
      <c r="FIA1240" s="109" t="s">
        <v>29</v>
      </c>
      <c r="FIB1240" s="256" t="s">
        <v>25</v>
      </c>
      <c r="FIC1240" s="204">
        <v>7</v>
      </c>
      <c r="FID1240" s="204">
        <v>2</v>
      </c>
      <c r="FIE1240" s="205" t="s">
        <v>236</v>
      </c>
      <c r="FIF1240" s="206">
        <v>111</v>
      </c>
      <c r="FIG1240" s="110">
        <v>211</v>
      </c>
      <c r="FIH1240" s="147">
        <v>344.68</v>
      </c>
      <c r="FII1240" s="109" t="s">
        <v>29</v>
      </c>
      <c r="FIJ1240" s="256" t="s">
        <v>25</v>
      </c>
      <c r="FIK1240" s="204">
        <v>7</v>
      </c>
      <c r="FIL1240" s="204">
        <v>2</v>
      </c>
      <c r="FIM1240" s="205" t="s">
        <v>236</v>
      </c>
      <c r="FIN1240" s="206">
        <v>111</v>
      </c>
      <c r="FIO1240" s="110">
        <v>211</v>
      </c>
      <c r="FIP1240" s="147">
        <v>344.68</v>
      </c>
      <c r="FIQ1240" s="109" t="s">
        <v>29</v>
      </c>
      <c r="FIR1240" s="256" t="s">
        <v>25</v>
      </c>
      <c r="FIS1240" s="204">
        <v>7</v>
      </c>
      <c r="FIT1240" s="204">
        <v>2</v>
      </c>
      <c r="FIU1240" s="205" t="s">
        <v>236</v>
      </c>
      <c r="FIV1240" s="206">
        <v>111</v>
      </c>
      <c r="FIW1240" s="110">
        <v>211</v>
      </c>
      <c r="FIX1240" s="147">
        <v>344.68</v>
      </c>
      <c r="FIY1240" s="109" t="s">
        <v>29</v>
      </c>
      <c r="FIZ1240" s="256" t="s">
        <v>25</v>
      </c>
      <c r="FJA1240" s="204">
        <v>7</v>
      </c>
      <c r="FJB1240" s="204">
        <v>2</v>
      </c>
      <c r="FJC1240" s="205" t="s">
        <v>236</v>
      </c>
      <c r="FJD1240" s="206">
        <v>111</v>
      </c>
      <c r="FJE1240" s="110">
        <v>211</v>
      </c>
      <c r="FJF1240" s="147">
        <v>344.68</v>
      </c>
      <c r="FJG1240" s="109" t="s">
        <v>29</v>
      </c>
      <c r="FJH1240" s="256" t="s">
        <v>25</v>
      </c>
      <c r="FJI1240" s="204">
        <v>7</v>
      </c>
      <c r="FJJ1240" s="204">
        <v>2</v>
      </c>
      <c r="FJK1240" s="205" t="s">
        <v>236</v>
      </c>
      <c r="FJL1240" s="206">
        <v>111</v>
      </c>
      <c r="FJM1240" s="110">
        <v>211</v>
      </c>
      <c r="FJN1240" s="147">
        <v>344.68</v>
      </c>
      <c r="FJO1240" s="109" t="s">
        <v>29</v>
      </c>
      <c r="FJP1240" s="256" t="s">
        <v>25</v>
      </c>
      <c r="FJQ1240" s="204">
        <v>7</v>
      </c>
      <c r="FJR1240" s="204">
        <v>2</v>
      </c>
      <c r="FJS1240" s="205" t="s">
        <v>236</v>
      </c>
      <c r="FJT1240" s="206">
        <v>111</v>
      </c>
      <c r="FJU1240" s="110">
        <v>211</v>
      </c>
      <c r="FJV1240" s="147">
        <v>344.68</v>
      </c>
      <c r="FJW1240" s="109" t="s">
        <v>29</v>
      </c>
      <c r="FJX1240" s="256" t="s">
        <v>25</v>
      </c>
      <c r="FJY1240" s="204">
        <v>7</v>
      </c>
      <c r="FJZ1240" s="204">
        <v>2</v>
      </c>
      <c r="FKA1240" s="205" t="s">
        <v>236</v>
      </c>
      <c r="FKB1240" s="206">
        <v>111</v>
      </c>
      <c r="FKC1240" s="110">
        <v>211</v>
      </c>
      <c r="FKD1240" s="147">
        <v>344.68</v>
      </c>
      <c r="FKE1240" s="109" t="s">
        <v>29</v>
      </c>
      <c r="FKF1240" s="256" t="s">
        <v>25</v>
      </c>
      <c r="FKG1240" s="204">
        <v>7</v>
      </c>
      <c r="FKH1240" s="204">
        <v>2</v>
      </c>
      <c r="FKI1240" s="205" t="s">
        <v>236</v>
      </c>
      <c r="FKJ1240" s="206">
        <v>111</v>
      </c>
      <c r="FKK1240" s="110">
        <v>211</v>
      </c>
      <c r="FKL1240" s="147">
        <v>344.68</v>
      </c>
      <c r="FKM1240" s="109" t="s">
        <v>29</v>
      </c>
      <c r="FKN1240" s="256" t="s">
        <v>25</v>
      </c>
      <c r="FKO1240" s="204">
        <v>7</v>
      </c>
      <c r="FKP1240" s="204">
        <v>2</v>
      </c>
      <c r="FKQ1240" s="205" t="s">
        <v>236</v>
      </c>
      <c r="FKR1240" s="206">
        <v>111</v>
      </c>
      <c r="FKS1240" s="110">
        <v>211</v>
      </c>
      <c r="FKT1240" s="147">
        <v>344.68</v>
      </c>
      <c r="FKU1240" s="109" t="s">
        <v>29</v>
      </c>
      <c r="FKV1240" s="256" t="s">
        <v>25</v>
      </c>
      <c r="FKW1240" s="204">
        <v>7</v>
      </c>
      <c r="FKX1240" s="204">
        <v>2</v>
      </c>
      <c r="FKY1240" s="205" t="s">
        <v>236</v>
      </c>
      <c r="FKZ1240" s="206">
        <v>111</v>
      </c>
      <c r="FLA1240" s="110">
        <v>211</v>
      </c>
      <c r="FLB1240" s="147">
        <v>344.68</v>
      </c>
      <c r="FLC1240" s="109" t="s">
        <v>29</v>
      </c>
      <c r="FLD1240" s="256" t="s">
        <v>25</v>
      </c>
      <c r="FLE1240" s="204">
        <v>7</v>
      </c>
      <c r="FLF1240" s="204">
        <v>2</v>
      </c>
      <c r="FLG1240" s="205" t="s">
        <v>236</v>
      </c>
      <c r="FLH1240" s="206">
        <v>111</v>
      </c>
      <c r="FLI1240" s="110">
        <v>211</v>
      </c>
      <c r="FLJ1240" s="147">
        <v>344.68</v>
      </c>
      <c r="FLK1240" s="109" t="s">
        <v>29</v>
      </c>
      <c r="FLL1240" s="256" t="s">
        <v>25</v>
      </c>
      <c r="FLM1240" s="204">
        <v>7</v>
      </c>
      <c r="FLN1240" s="204">
        <v>2</v>
      </c>
      <c r="FLO1240" s="205" t="s">
        <v>236</v>
      </c>
      <c r="FLP1240" s="206">
        <v>111</v>
      </c>
      <c r="FLQ1240" s="110">
        <v>211</v>
      </c>
      <c r="FLR1240" s="147">
        <v>344.68</v>
      </c>
      <c r="FLS1240" s="109" t="s">
        <v>29</v>
      </c>
      <c r="FLT1240" s="256" t="s">
        <v>25</v>
      </c>
      <c r="FLU1240" s="204">
        <v>7</v>
      </c>
      <c r="FLV1240" s="204">
        <v>2</v>
      </c>
      <c r="FLW1240" s="205" t="s">
        <v>236</v>
      </c>
      <c r="FLX1240" s="206">
        <v>111</v>
      </c>
      <c r="FLY1240" s="110">
        <v>211</v>
      </c>
      <c r="FLZ1240" s="147">
        <v>344.68</v>
      </c>
      <c r="FMA1240" s="109" t="s">
        <v>29</v>
      </c>
      <c r="FMB1240" s="256" t="s">
        <v>25</v>
      </c>
      <c r="FMC1240" s="204">
        <v>7</v>
      </c>
      <c r="FMD1240" s="204">
        <v>2</v>
      </c>
      <c r="FME1240" s="205" t="s">
        <v>236</v>
      </c>
      <c r="FMF1240" s="206">
        <v>111</v>
      </c>
      <c r="FMG1240" s="110">
        <v>211</v>
      </c>
      <c r="FMH1240" s="147">
        <v>344.68</v>
      </c>
      <c r="FMI1240" s="109" t="s">
        <v>29</v>
      </c>
      <c r="FMJ1240" s="256" t="s">
        <v>25</v>
      </c>
      <c r="FMK1240" s="204">
        <v>7</v>
      </c>
      <c r="FML1240" s="204">
        <v>2</v>
      </c>
      <c r="FMM1240" s="205" t="s">
        <v>236</v>
      </c>
      <c r="FMN1240" s="206">
        <v>111</v>
      </c>
      <c r="FMO1240" s="110">
        <v>211</v>
      </c>
      <c r="FMP1240" s="147">
        <v>344.68</v>
      </c>
      <c r="FMQ1240" s="109" t="s">
        <v>29</v>
      </c>
      <c r="FMR1240" s="256" t="s">
        <v>25</v>
      </c>
      <c r="FMS1240" s="204">
        <v>7</v>
      </c>
      <c r="FMT1240" s="204">
        <v>2</v>
      </c>
      <c r="FMU1240" s="205" t="s">
        <v>236</v>
      </c>
      <c r="FMV1240" s="206">
        <v>111</v>
      </c>
      <c r="FMW1240" s="110">
        <v>211</v>
      </c>
      <c r="FMX1240" s="147">
        <v>344.68</v>
      </c>
      <c r="FMY1240" s="109" t="s">
        <v>29</v>
      </c>
      <c r="FMZ1240" s="256" t="s">
        <v>25</v>
      </c>
      <c r="FNA1240" s="204">
        <v>7</v>
      </c>
      <c r="FNB1240" s="204">
        <v>2</v>
      </c>
      <c r="FNC1240" s="205" t="s">
        <v>236</v>
      </c>
      <c r="FND1240" s="206">
        <v>111</v>
      </c>
      <c r="FNE1240" s="110">
        <v>211</v>
      </c>
      <c r="FNF1240" s="147">
        <v>344.68</v>
      </c>
      <c r="FNG1240" s="109" t="s">
        <v>29</v>
      </c>
      <c r="FNH1240" s="256" t="s">
        <v>25</v>
      </c>
      <c r="FNI1240" s="204">
        <v>7</v>
      </c>
      <c r="FNJ1240" s="204">
        <v>2</v>
      </c>
      <c r="FNK1240" s="205" t="s">
        <v>236</v>
      </c>
      <c r="FNL1240" s="206">
        <v>111</v>
      </c>
      <c r="FNM1240" s="110">
        <v>211</v>
      </c>
      <c r="FNN1240" s="147">
        <v>344.68</v>
      </c>
      <c r="FNO1240" s="109" t="s">
        <v>29</v>
      </c>
      <c r="FNP1240" s="256" t="s">
        <v>25</v>
      </c>
      <c r="FNQ1240" s="204">
        <v>7</v>
      </c>
      <c r="FNR1240" s="204">
        <v>2</v>
      </c>
      <c r="FNS1240" s="205" t="s">
        <v>236</v>
      </c>
      <c r="FNT1240" s="206">
        <v>111</v>
      </c>
      <c r="FNU1240" s="110">
        <v>211</v>
      </c>
      <c r="FNV1240" s="147">
        <v>344.68</v>
      </c>
      <c r="FNW1240" s="109" t="s">
        <v>29</v>
      </c>
      <c r="FNX1240" s="256" t="s">
        <v>25</v>
      </c>
      <c r="FNY1240" s="204">
        <v>7</v>
      </c>
      <c r="FNZ1240" s="204">
        <v>2</v>
      </c>
      <c r="FOA1240" s="205" t="s">
        <v>236</v>
      </c>
      <c r="FOB1240" s="206">
        <v>111</v>
      </c>
      <c r="FOC1240" s="110">
        <v>211</v>
      </c>
      <c r="FOD1240" s="147">
        <v>344.68</v>
      </c>
      <c r="FOE1240" s="109" t="s">
        <v>29</v>
      </c>
      <c r="FOF1240" s="256" t="s">
        <v>25</v>
      </c>
      <c r="FOG1240" s="204">
        <v>7</v>
      </c>
      <c r="FOH1240" s="204">
        <v>2</v>
      </c>
      <c r="FOI1240" s="205" t="s">
        <v>236</v>
      </c>
      <c r="FOJ1240" s="206">
        <v>111</v>
      </c>
      <c r="FOK1240" s="110">
        <v>211</v>
      </c>
      <c r="FOL1240" s="147">
        <v>344.68</v>
      </c>
      <c r="FOM1240" s="109" t="s">
        <v>29</v>
      </c>
      <c r="FON1240" s="256" t="s">
        <v>25</v>
      </c>
      <c r="FOO1240" s="204">
        <v>7</v>
      </c>
      <c r="FOP1240" s="204">
        <v>2</v>
      </c>
      <c r="FOQ1240" s="205" t="s">
        <v>236</v>
      </c>
      <c r="FOR1240" s="206">
        <v>111</v>
      </c>
      <c r="FOS1240" s="110">
        <v>211</v>
      </c>
      <c r="FOT1240" s="147">
        <v>344.68</v>
      </c>
      <c r="FOU1240" s="109" t="s">
        <v>29</v>
      </c>
      <c r="FOV1240" s="256" t="s">
        <v>25</v>
      </c>
      <c r="FOW1240" s="204">
        <v>7</v>
      </c>
      <c r="FOX1240" s="204">
        <v>2</v>
      </c>
      <c r="FOY1240" s="205" t="s">
        <v>236</v>
      </c>
      <c r="FOZ1240" s="206">
        <v>111</v>
      </c>
      <c r="FPA1240" s="110">
        <v>211</v>
      </c>
      <c r="FPB1240" s="147">
        <v>344.68</v>
      </c>
      <c r="FPC1240" s="109" t="s">
        <v>29</v>
      </c>
      <c r="FPD1240" s="256" t="s">
        <v>25</v>
      </c>
      <c r="FPE1240" s="204">
        <v>7</v>
      </c>
      <c r="FPF1240" s="204">
        <v>2</v>
      </c>
      <c r="FPG1240" s="205" t="s">
        <v>236</v>
      </c>
      <c r="FPH1240" s="206">
        <v>111</v>
      </c>
      <c r="FPI1240" s="110">
        <v>211</v>
      </c>
      <c r="FPJ1240" s="147">
        <v>344.68</v>
      </c>
      <c r="FPK1240" s="109" t="s">
        <v>29</v>
      </c>
      <c r="FPL1240" s="256" t="s">
        <v>25</v>
      </c>
      <c r="FPM1240" s="204">
        <v>7</v>
      </c>
      <c r="FPN1240" s="204">
        <v>2</v>
      </c>
      <c r="FPO1240" s="205" t="s">
        <v>236</v>
      </c>
      <c r="FPP1240" s="206">
        <v>111</v>
      </c>
      <c r="FPQ1240" s="110">
        <v>211</v>
      </c>
      <c r="FPR1240" s="147">
        <v>344.68</v>
      </c>
      <c r="FPS1240" s="109" t="s">
        <v>29</v>
      </c>
      <c r="FPT1240" s="256" t="s">
        <v>25</v>
      </c>
      <c r="FPU1240" s="204">
        <v>7</v>
      </c>
      <c r="FPV1240" s="204">
        <v>2</v>
      </c>
      <c r="FPW1240" s="205" t="s">
        <v>236</v>
      </c>
      <c r="FPX1240" s="206">
        <v>111</v>
      </c>
      <c r="FPY1240" s="110">
        <v>211</v>
      </c>
      <c r="FPZ1240" s="147">
        <v>344.68</v>
      </c>
      <c r="FQA1240" s="109" t="s">
        <v>29</v>
      </c>
      <c r="FQB1240" s="256" t="s">
        <v>25</v>
      </c>
      <c r="FQC1240" s="204">
        <v>7</v>
      </c>
      <c r="FQD1240" s="204">
        <v>2</v>
      </c>
      <c r="FQE1240" s="205" t="s">
        <v>236</v>
      </c>
      <c r="FQF1240" s="206">
        <v>111</v>
      </c>
      <c r="FQG1240" s="110">
        <v>211</v>
      </c>
      <c r="FQH1240" s="147">
        <v>344.68</v>
      </c>
      <c r="FQI1240" s="109" t="s">
        <v>29</v>
      </c>
      <c r="FQJ1240" s="256" t="s">
        <v>25</v>
      </c>
      <c r="FQK1240" s="204">
        <v>7</v>
      </c>
      <c r="FQL1240" s="204">
        <v>2</v>
      </c>
      <c r="FQM1240" s="205" t="s">
        <v>236</v>
      </c>
      <c r="FQN1240" s="206">
        <v>111</v>
      </c>
      <c r="FQO1240" s="110">
        <v>211</v>
      </c>
      <c r="FQP1240" s="147">
        <v>344.68</v>
      </c>
      <c r="FQQ1240" s="109" t="s">
        <v>29</v>
      </c>
      <c r="FQR1240" s="256" t="s">
        <v>25</v>
      </c>
      <c r="FQS1240" s="204">
        <v>7</v>
      </c>
      <c r="FQT1240" s="204">
        <v>2</v>
      </c>
      <c r="FQU1240" s="205" t="s">
        <v>236</v>
      </c>
      <c r="FQV1240" s="206">
        <v>111</v>
      </c>
      <c r="FQW1240" s="110">
        <v>211</v>
      </c>
      <c r="FQX1240" s="147">
        <v>344.68</v>
      </c>
      <c r="FQY1240" s="109" t="s">
        <v>29</v>
      </c>
      <c r="FQZ1240" s="256" t="s">
        <v>25</v>
      </c>
      <c r="FRA1240" s="204">
        <v>7</v>
      </c>
      <c r="FRB1240" s="204">
        <v>2</v>
      </c>
      <c r="FRC1240" s="205" t="s">
        <v>236</v>
      </c>
      <c r="FRD1240" s="206">
        <v>111</v>
      </c>
      <c r="FRE1240" s="110">
        <v>211</v>
      </c>
      <c r="FRF1240" s="147">
        <v>344.68</v>
      </c>
      <c r="FRG1240" s="109" t="s">
        <v>29</v>
      </c>
      <c r="FRH1240" s="256" t="s">
        <v>25</v>
      </c>
      <c r="FRI1240" s="204">
        <v>7</v>
      </c>
      <c r="FRJ1240" s="204">
        <v>2</v>
      </c>
      <c r="FRK1240" s="205" t="s">
        <v>236</v>
      </c>
      <c r="FRL1240" s="206">
        <v>111</v>
      </c>
      <c r="FRM1240" s="110">
        <v>211</v>
      </c>
      <c r="FRN1240" s="147">
        <v>344.68</v>
      </c>
      <c r="FRO1240" s="109" t="s">
        <v>29</v>
      </c>
      <c r="FRP1240" s="256" t="s">
        <v>25</v>
      </c>
      <c r="FRQ1240" s="204">
        <v>7</v>
      </c>
      <c r="FRR1240" s="204">
        <v>2</v>
      </c>
      <c r="FRS1240" s="205" t="s">
        <v>236</v>
      </c>
      <c r="FRT1240" s="206">
        <v>111</v>
      </c>
      <c r="FRU1240" s="110">
        <v>211</v>
      </c>
      <c r="FRV1240" s="147">
        <v>344.68</v>
      </c>
      <c r="FRW1240" s="109" t="s">
        <v>29</v>
      </c>
      <c r="FRX1240" s="256" t="s">
        <v>25</v>
      </c>
      <c r="FRY1240" s="204">
        <v>7</v>
      </c>
      <c r="FRZ1240" s="204">
        <v>2</v>
      </c>
      <c r="FSA1240" s="205" t="s">
        <v>236</v>
      </c>
      <c r="FSB1240" s="206">
        <v>111</v>
      </c>
      <c r="FSC1240" s="110">
        <v>211</v>
      </c>
      <c r="FSD1240" s="147">
        <v>344.68</v>
      </c>
      <c r="FSE1240" s="109" t="s">
        <v>29</v>
      </c>
      <c r="FSF1240" s="256" t="s">
        <v>25</v>
      </c>
      <c r="FSG1240" s="204">
        <v>7</v>
      </c>
      <c r="FSH1240" s="204">
        <v>2</v>
      </c>
      <c r="FSI1240" s="205" t="s">
        <v>236</v>
      </c>
      <c r="FSJ1240" s="206">
        <v>111</v>
      </c>
      <c r="FSK1240" s="110">
        <v>211</v>
      </c>
      <c r="FSL1240" s="147">
        <v>344.68</v>
      </c>
      <c r="FSM1240" s="109" t="s">
        <v>29</v>
      </c>
      <c r="FSN1240" s="256" t="s">
        <v>25</v>
      </c>
      <c r="FSO1240" s="204">
        <v>7</v>
      </c>
      <c r="FSP1240" s="204">
        <v>2</v>
      </c>
      <c r="FSQ1240" s="205" t="s">
        <v>236</v>
      </c>
      <c r="FSR1240" s="206">
        <v>111</v>
      </c>
      <c r="FSS1240" s="110">
        <v>211</v>
      </c>
      <c r="FST1240" s="147">
        <v>344.68</v>
      </c>
      <c r="FSU1240" s="109" t="s">
        <v>29</v>
      </c>
      <c r="FSV1240" s="256" t="s">
        <v>25</v>
      </c>
      <c r="FSW1240" s="204">
        <v>7</v>
      </c>
      <c r="FSX1240" s="204">
        <v>2</v>
      </c>
      <c r="FSY1240" s="205" t="s">
        <v>236</v>
      </c>
      <c r="FSZ1240" s="206">
        <v>111</v>
      </c>
      <c r="FTA1240" s="110">
        <v>211</v>
      </c>
      <c r="FTB1240" s="147">
        <v>344.68</v>
      </c>
      <c r="FTC1240" s="109" t="s">
        <v>29</v>
      </c>
      <c r="FTD1240" s="256" t="s">
        <v>25</v>
      </c>
      <c r="FTE1240" s="204">
        <v>7</v>
      </c>
      <c r="FTF1240" s="204">
        <v>2</v>
      </c>
      <c r="FTG1240" s="205" t="s">
        <v>236</v>
      </c>
      <c r="FTH1240" s="206">
        <v>111</v>
      </c>
      <c r="FTI1240" s="110">
        <v>211</v>
      </c>
      <c r="FTJ1240" s="147">
        <v>344.68</v>
      </c>
      <c r="FTK1240" s="109" t="s">
        <v>29</v>
      </c>
      <c r="FTL1240" s="256" t="s">
        <v>25</v>
      </c>
      <c r="FTM1240" s="204">
        <v>7</v>
      </c>
      <c r="FTN1240" s="204">
        <v>2</v>
      </c>
      <c r="FTO1240" s="205" t="s">
        <v>236</v>
      </c>
      <c r="FTP1240" s="206">
        <v>111</v>
      </c>
      <c r="FTQ1240" s="110">
        <v>211</v>
      </c>
      <c r="FTR1240" s="147">
        <v>344.68</v>
      </c>
      <c r="FTS1240" s="109" t="s">
        <v>29</v>
      </c>
      <c r="FTT1240" s="256" t="s">
        <v>25</v>
      </c>
      <c r="FTU1240" s="204">
        <v>7</v>
      </c>
      <c r="FTV1240" s="204">
        <v>2</v>
      </c>
      <c r="FTW1240" s="205" t="s">
        <v>236</v>
      </c>
      <c r="FTX1240" s="206">
        <v>111</v>
      </c>
      <c r="FTY1240" s="110">
        <v>211</v>
      </c>
      <c r="FTZ1240" s="147">
        <v>344.68</v>
      </c>
      <c r="FUA1240" s="109" t="s">
        <v>29</v>
      </c>
      <c r="FUB1240" s="256" t="s">
        <v>25</v>
      </c>
      <c r="FUC1240" s="204">
        <v>7</v>
      </c>
      <c r="FUD1240" s="204">
        <v>2</v>
      </c>
      <c r="FUE1240" s="205" t="s">
        <v>236</v>
      </c>
      <c r="FUF1240" s="206">
        <v>111</v>
      </c>
      <c r="FUG1240" s="110">
        <v>211</v>
      </c>
      <c r="FUH1240" s="147">
        <v>344.68</v>
      </c>
      <c r="FUI1240" s="109" t="s">
        <v>29</v>
      </c>
      <c r="FUJ1240" s="256" t="s">
        <v>25</v>
      </c>
      <c r="FUK1240" s="204">
        <v>7</v>
      </c>
      <c r="FUL1240" s="204">
        <v>2</v>
      </c>
      <c r="FUM1240" s="205" t="s">
        <v>236</v>
      </c>
      <c r="FUN1240" s="206">
        <v>111</v>
      </c>
      <c r="FUO1240" s="110">
        <v>211</v>
      </c>
      <c r="FUP1240" s="147">
        <v>344.68</v>
      </c>
      <c r="FUQ1240" s="109" t="s">
        <v>29</v>
      </c>
      <c r="FUR1240" s="256" t="s">
        <v>25</v>
      </c>
      <c r="FUS1240" s="204">
        <v>7</v>
      </c>
      <c r="FUT1240" s="204">
        <v>2</v>
      </c>
      <c r="FUU1240" s="205" t="s">
        <v>236</v>
      </c>
      <c r="FUV1240" s="206">
        <v>111</v>
      </c>
      <c r="FUW1240" s="110">
        <v>211</v>
      </c>
      <c r="FUX1240" s="147">
        <v>344.68</v>
      </c>
      <c r="FUY1240" s="109" t="s">
        <v>29</v>
      </c>
      <c r="FUZ1240" s="256" t="s">
        <v>25</v>
      </c>
      <c r="FVA1240" s="204">
        <v>7</v>
      </c>
      <c r="FVB1240" s="204">
        <v>2</v>
      </c>
      <c r="FVC1240" s="205" t="s">
        <v>236</v>
      </c>
      <c r="FVD1240" s="206">
        <v>111</v>
      </c>
      <c r="FVE1240" s="110">
        <v>211</v>
      </c>
      <c r="FVF1240" s="147">
        <v>344.68</v>
      </c>
      <c r="FVG1240" s="109" t="s">
        <v>29</v>
      </c>
      <c r="FVH1240" s="256" t="s">
        <v>25</v>
      </c>
      <c r="FVI1240" s="204">
        <v>7</v>
      </c>
      <c r="FVJ1240" s="204">
        <v>2</v>
      </c>
      <c r="FVK1240" s="205" t="s">
        <v>236</v>
      </c>
      <c r="FVL1240" s="206">
        <v>111</v>
      </c>
      <c r="FVM1240" s="110">
        <v>211</v>
      </c>
      <c r="FVN1240" s="147">
        <v>344.68</v>
      </c>
      <c r="FVO1240" s="109" t="s">
        <v>29</v>
      </c>
      <c r="FVP1240" s="256" t="s">
        <v>25</v>
      </c>
      <c r="FVQ1240" s="204">
        <v>7</v>
      </c>
      <c r="FVR1240" s="204">
        <v>2</v>
      </c>
      <c r="FVS1240" s="205" t="s">
        <v>236</v>
      </c>
      <c r="FVT1240" s="206">
        <v>111</v>
      </c>
      <c r="FVU1240" s="110">
        <v>211</v>
      </c>
      <c r="FVV1240" s="147">
        <v>344.68</v>
      </c>
      <c r="FVW1240" s="109" t="s">
        <v>29</v>
      </c>
      <c r="FVX1240" s="256" t="s">
        <v>25</v>
      </c>
      <c r="FVY1240" s="204">
        <v>7</v>
      </c>
      <c r="FVZ1240" s="204">
        <v>2</v>
      </c>
      <c r="FWA1240" s="205" t="s">
        <v>236</v>
      </c>
      <c r="FWB1240" s="206">
        <v>111</v>
      </c>
      <c r="FWC1240" s="110">
        <v>211</v>
      </c>
      <c r="FWD1240" s="147">
        <v>344.68</v>
      </c>
      <c r="FWE1240" s="109" t="s">
        <v>29</v>
      </c>
      <c r="FWF1240" s="256" t="s">
        <v>25</v>
      </c>
      <c r="FWG1240" s="204">
        <v>7</v>
      </c>
      <c r="FWH1240" s="204">
        <v>2</v>
      </c>
      <c r="FWI1240" s="205" t="s">
        <v>236</v>
      </c>
      <c r="FWJ1240" s="206">
        <v>111</v>
      </c>
      <c r="FWK1240" s="110">
        <v>211</v>
      </c>
      <c r="FWL1240" s="147">
        <v>344.68</v>
      </c>
      <c r="FWM1240" s="109" t="s">
        <v>29</v>
      </c>
      <c r="FWN1240" s="256" t="s">
        <v>25</v>
      </c>
      <c r="FWO1240" s="204">
        <v>7</v>
      </c>
      <c r="FWP1240" s="204">
        <v>2</v>
      </c>
      <c r="FWQ1240" s="205" t="s">
        <v>236</v>
      </c>
      <c r="FWR1240" s="206">
        <v>111</v>
      </c>
      <c r="FWS1240" s="110">
        <v>211</v>
      </c>
      <c r="FWT1240" s="147">
        <v>344.68</v>
      </c>
      <c r="FWU1240" s="109" t="s">
        <v>29</v>
      </c>
      <c r="FWV1240" s="256" t="s">
        <v>25</v>
      </c>
      <c r="FWW1240" s="204">
        <v>7</v>
      </c>
      <c r="FWX1240" s="204">
        <v>2</v>
      </c>
      <c r="FWY1240" s="205" t="s">
        <v>236</v>
      </c>
      <c r="FWZ1240" s="206">
        <v>111</v>
      </c>
      <c r="FXA1240" s="110">
        <v>211</v>
      </c>
      <c r="FXB1240" s="147">
        <v>344.68</v>
      </c>
      <c r="FXC1240" s="109" t="s">
        <v>29</v>
      </c>
      <c r="FXD1240" s="256" t="s">
        <v>25</v>
      </c>
      <c r="FXE1240" s="204">
        <v>7</v>
      </c>
      <c r="FXF1240" s="204">
        <v>2</v>
      </c>
      <c r="FXG1240" s="205" t="s">
        <v>236</v>
      </c>
      <c r="FXH1240" s="206">
        <v>111</v>
      </c>
      <c r="FXI1240" s="110">
        <v>211</v>
      </c>
      <c r="FXJ1240" s="147">
        <v>344.68</v>
      </c>
      <c r="FXK1240" s="109" t="s">
        <v>29</v>
      </c>
      <c r="FXL1240" s="256" t="s">
        <v>25</v>
      </c>
      <c r="FXM1240" s="204">
        <v>7</v>
      </c>
      <c r="FXN1240" s="204">
        <v>2</v>
      </c>
      <c r="FXO1240" s="205" t="s">
        <v>236</v>
      </c>
      <c r="FXP1240" s="206">
        <v>111</v>
      </c>
      <c r="FXQ1240" s="110">
        <v>211</v>
      </c>
      <c r="FXR1240" s="147">
        <v>344.68</v>
      </c>
      <c r="FXS1240" s="109" t="s">
        <v>29</v>
      </c>
      <c r="FXT1240" s="256" t="s">
        <v>25</v>
      </c>
      <c r="FXU1240" s="204">
        <v>7</v>
      </c>
      <c r="FXV1240" s="204">
        <v>2</v>
      </c>
      <c r="FXW1240" s="205" t="s">
        <v>236</v>
      </c>
      <c r="FXX1240" s="206">
        <v>111</v>
      </c>
      <c r="FXY1240" s="110">
        <v>211</v>
      </c>
      <c r="FXZ1240" s="147">
        <v>344.68</v>
      </c>
      <c r="FYA1240" s="109" t="s">
        <v>29</v>
      </c>
      <c r="FYB1240" s="256" t="s">
        <v>25</v>
      </c>
      <c r="FYC1240" s="204">
        <v>7</v>
      </c>
      <c r="FYD1240" s="204">
        <v>2</v>
      </c>
      <c r="FYE1240" s="205" t="s">
        <v>236</v>
      </c>
      <c r="FYF1240" s="206">
        <v>111</v>
      </c>
      <c r="FYG1240" s="110">
        <v>211</v>
      </c>
      <c r="FYH1240" s="147">
        <v>344.68</v>
      </c>
      <c r="FYI1240" s="109" t="s">
        <v>29</v>
      </c>
      <c r="FYJ1240" s="256" t="s">
        <v>25</v>
      </c>
      <c r="FYK1240" s="204">
        <v>7</v>
      </c>
      <c r="FYL1240" s="204">
        <v>2</v>
      </c>
      <c r="FYM1240" s="205" t="s">
        <v>236</v>
      </c>
      <c r="FYN1240" s="206">
        <v>111</v>
      </c>
      <c r="FYO1240" s="110">
        <v>211</v>
      </c>
      <c r="FYP1240" s="147">
        <v>344.68</v>
      </c>
      <c r="FYQ1240" s="109" t="s">
        <v>29</v>
      </c>
      <c r="FYR1240" s="256" t="s">
        <v>25</v>
      </c>
      <c r="FYS1240" s="204">
        <v>7</v>
      </c>
      <c r="FYT1240" s="204">
        <v>2</v>
      </c>
      <c r="FYU1240" s="205" t="s">
        <v>236</v>
      </c>
      <c r="FYV1240" s="206">
        <v>111</v>
      </c>
      <c r="FYW1240" s="110">
        <v>211</v>
      </c>
      <c r="FYX1240" s="147">
        <v>344.68</v>
      </c>
      <c r="FYY1240" s="109" t="s">
        <v>29</v>
      </c>
      <c r="FYZ1240" s="256" t="s">
        <v>25</v>
      </c>
      <c r="FZA1240" s="204">
        <v>7</v>
      </c>
      <c r="FZB1240" s="204">
        <v>2</v>
      </c>
      <c r="FZC1240" s="205" t="s">
        <v>236</v>
      </c>
      <c r="FZD1240" s="206">
        <v>111</v>
      </c>
      <c r="FZE1240" s="110">
        <v>211</v>
      </c>
      <c r="FZF1240" s="147">
        <v>344.68</v>
      </c>
      <c r="FZG1240" s="109" t="s">
        <v>29</v>
      </c>
      <c r="FZH1240" s="256" t="s">
        <v>25</v>
      </c>
      <c r="FZI1240" s="204">
        <v>7</v>
      </c>
      <c r="FZJ1240" s="204">
        <v>2</v>
      </c>
      <c r="FZK1240" s="205" t="s">
        <v>236</v>
      </c>
      <c r="FZL1240" s="206">
        <v>111</v>
      </c>
      <c r="FZM1240" s="110">
        <v>211</v>
      </c>
      <c r="FZN1240" s="147">
        <v>344.68</v>
      </c>
      <c r="FZO1240" s="109" t="s">
        <v>29</v>
      </c>
      <c r="FZP1240" s="256" t="s">
        <v>25</v>
      </c>
      <c r="FZQ1240" s="204">
        <v>7</v>
      </c>
      <c r="FZR1240" s="204">
        <v>2</v>
      </c>
      <c r="FZS1240" s="205" t="s">
        <v>236</v>
      </c>
      <c r="FZT1240" s="206">
        <v>111</v>
      </c>
      <c r="FZU1240" s="110">
        <v>211</v>
      </c>
      <c r="FZV1240" s="147">
        <v>344.68</v>
      </c>
      <c r="FZW1240" s="109" t="s">
        <v>29</v>
      </c>
      <c r="FZX1240" s="256" t="s">
        <v>25</v>
      </c>
      <c r="FZY1240" s="204">
        <v>7</v>
      </c>
      <c r="FZZ1240" s="204">
        <v>2</v>
      </c>
      <c r="GAA1240" s="205" t="s">
        <v>236</v>
      </c>
      <c r="GAB1240" s="206">
        <v>111</v>
      </c>
      <c r="GAC1240" s="110">
        <v>211</v>
      </c>
      <c r="GAD1240" s="147">
        <v>344.68</v>
      </c>
      <c r="GAE1240" s="109" t="s">
        <v>29</v>
      </c>
      <c r="GAF1240" s="256" t="s">
        <v>25</v>
      </c>
      <c r="GAG1240" s="204">
        <v>7</v>
      </c>
      <c r="GAH1240" s="204">
        <v>2</v>
      </c>
      <c r="GAI1240" s="205" t="s">
        <v>236</v>
      </c>
      <c r="GAJ1240" s="206">
        <v>111</v>
      </c>
      <c r="GAK1240" s="110">
        <v>211</v>
      </c>
      <c r="GAL1240" s="147">
        <v>344.68</v>
      </c>
      <c r="GAM1240" s="109" t="s">
        <v>29</v>
      </c>
      <c r="GAN1240" s="256" t="s">
        <v>25</v>
      </c>
      <c r="GAO1240" s="204">
        <v>7</v>
      </c>
      <c r="GAP1240" s="204">
        <v>2</v>
      </c>
      <c r="GAQ1240" s="205" t="s">
        <v>236</v>
      </c>
      <c r="GAR1240" s="206">
        <v>111</v>
      </c>
      <c r="GAS1240" s="110">
        <v>211</v>
      </c>
      <c r="GAT1240" s="147">
        <v>344.68</v>
      </c>
      <c r="GAU1240" s="109" t="s">
        <v>29</v>
      </c>
      <c r="GAV1240" s="256" t="s">
        <v>25</v>
      </c>
      <c r="GAW1240" s="204">
        <v>7</v>
      </c>
      <c r="GAX1240" s="204">
        <v>2</v>
      </c>
      <c r="GAY1240" s="205" t="s">
        <v>236</v>
      </c>
      <c r="GAZ1240" s="206">
        <v>111</v>
      </c>
      <c r="GBA1240" s="110">
        <v>211</v>
      </c>
      <c r="GBB1240" s="147">
        <v>344.68</v>
      </c>
      <c r="GBC1240" s="109" t="s">
        <v>29</v>
      </c>
      <c r="GBD1240" s="256" t="s">
        <v>25</v>
      </c>
      <c r="GBE1240" s="204">
        <v>7</v>
      </c>
      <c r="GBF1240" s="204">
        <v>2</v>
      </c>
      <c r="GBG1240" s="205" t="s">
        <v>236</v>
      </c>
      <c r="GBH1240" s="206">
        <v>111</v>
      </c>
      <c r="GBI1240" s="110">
        <v>211</v>
      </c>
      <c r="GBJ1240" s="147">
        <v>344.68</v>
      </c>
      <c r="GBK1240" s="109" t="s">
        <v>29</v>
      </c>
      <c r="GBL1240" s="256" t="s">
        <v>25</v>
      </c>
      <c r="GBM1240" s="204">
        <v>7</v>
      </c>
      <c r="GBN1240" s="204">
        <v>2</v>
      </c>
      <c r="GBO1240" s="205" t="s">
        <v>236</v>
      </c>
      <c r="GBP1240" s="206">
        <v>111</v>
      </c>
      <c r="GBQ1240" s="110">
        <v>211</v>
      </c>
      <c r="GBR1240" s="147">
        <v>344.68</v>
      </c>
      <c r="GBS1240" s="109" t="s">
        <v>29</v>
      </c>
      <c r="GBT1240" s="256" t="s">
        <v>25</v>
      </c>
      <c r="GBU1240" s="204">
        <v>7</v>
      </c>
      <c r="GBV1240" s="204">
        <v>2</v>
      </c>
      <c r="GBW1240" s="205" t="s">
        <v>236</v>
      </c>
      <c r="GBX1240" s="206">
        <v>111</v>
      </c>
      <c r="GBY1240" s="110">
        <v>211</v>
      </c>
      <c r="GBZ1240" s="147">
        <v>344.68</v>
      </c>
      <c r="GCA1240" s="109" t="s">
        <v>29</v>
      </c>
      <c r="GCB1240" s="256" t="s">
        <v>25</v>
      </c>
      <c r="GCC1240" s="204">
        <v>7</v>
      </c>
      <c r="GCD1240" s="204">
        <v>2</v>
      </c>
      <c r="GCE1240" s="205" t="s">
        <v>236</v>
      </c>
      <c r="GCF1240" s="206">
        <v>111</v>
      </c>
      <c r="GCG1240" s="110">
        <v>211</v>
      </c>
      <c r="GCH1240" s="147">
        <v>344.68</v>
      </c>
      <c r="GCI1240" s="109" t="s">
        <v>29</v>
      </c>
      <c r="GCJ1240" s="256" t="s">
        <v>25</v>
      </c>
      <c r="GCK1240" s="204">
        <v>7</v>
      </c>
      <c r="GCL1240" s="204">
        <v>2</v>
      </c>
      <c r="GCM1240" s="205" t="s">
        <v>236</v>
      </c>
      <c r="GCN1240" s="206">
        <v>111</v>
      </c>
      <c r="GCO1240" s="110">
        <v>211</v>
      </c>
      <c r="GCP1240" s="147">
        <v>344.68</v>
      </c>
      <c r="GCQ1240" s="109" t="s">
        <v>29</v>
      </c>
      <c r="GCR1240" s="256" t="s">
        <v>25</v>
      </c>
      <c r="GCS1240" s="204">
        <v>7</v>
      </c>
      <c r="GCT1240" s="204">
        <v>2</v>
      </c>
      <c r="GCU1240" s="205" t="s">
        <v>236</v>
      </c>
      <c r="GCV1240" s="206">
        <v>111</v>
      </c>
      <c r="GCW1240" s="110">
        <v>211</v>
      </c>
      <c r="GCX1240" s="147">
        <v>344.68</v>
      </c>
      <c r="GCY1240" s="109" t="s">
        <v>29</v>
      </c>
      <c r="GCZ1240" s="256" t="s">
        <v>25</v>
      </c>
      <c r="GDA1240" s="204">
        <v>7</v>
      </c>
      <c r="GDB1240" s="204">
        <v>2</v>
      </c>
      <c r="GDC1240" s="205" t="s">
        <v>236</v>
      </c>
      <c r="GDD1240" s="206">
        <v>111</v>
      </c>
      <c r="GDE1240" s="110">
        <v>211</v>
      </c>
      <c r="GDF1240" s="147">
        <v>344.68</v>
      </c>
      <c r="GDG1240" s="109" t="s">
        <v>29</v>
      </c>
      <c r="GDH1240" s="256" t="s">
        <v>25</v>
      </c>
      <c r="GDI1240" s="204">
        <v>7</v>
      </c>
      <c r="GDJ1240" s="204">
        <v>2</v>
      </c>
      <c r="GDK1240" s="205" t="s">
        <v>236</v>
      </c>
      <c r="GDL1240" s="206">
        <v>111</v>
      </c>
      <c r="GDM1240" s="110">
        <v>211</v>
      </c>
      <c r="GDN1240" s="147">
        <v>344.68</v>
      </c>
      <c r="GDO1240" s="109" t="s">
        <v>29</v>
      </c>
      <c r="GDP1240" s="256" t="s">
        <v>25</v>
      </c>
      <c r="GDQ1240" s="204">
        <v>7</v>
      </c>
      <c r="GDR1240" s="204">
        <v>2</v>
      </c>
      <c r="GDS1240" s="205" t="s">
        <v>236</v>
      </c>
      <c r="GDT1240" s="206">
        <v>111</v>
      </c>
      <c r="GDU1240" s="110">
        <v>211</v>
      </c>
      <c r="GDV1240" s="147">
        <v>344.68</v>
      </c>
      <c r="GDW1240" s="109" t="s">
        <v>29</v>
      </c>
      <c r="GDX1240" s="256" t="s">
        <v>25</v>
      </c>
      <c r="GDY1240" s="204">
        <v>7</v>
      </c>
      <c r="GDZ1240" s="204">
        <v>2</v>
      </c>
      <c r="GEA1240" s="205" t="s">
        <v>236</v>
      </c>
      <c r="GEB1240" s="206">
        <v>111</v>
      </c>
      <c r="GEC1240" s="110">
        <v>211</v>
      </c>
      <c r="GED1240" s="147">
        <v>344.68</v>
      </c>
      <c r="GEE1240" s="109" t="s">
        <v>29</v>
      </c>
      <c r="GEF1240" s="256" t="s">
        <v>25</v>
      </c>
      <c r="GEG1240" s="204">
        <v>7</v>
      </c>
      <c r="GEH1240" s="204">
        <v>2</v>
      </c>
      <c r="GEI1240" s="205" t="s">
        <v>236</v>
      </c>
      <c r="GEJ1240" s="206">
        <v>111</v>
      </c>
      <c r="GEK1240" s="110">
        <v>211</v>
      </c>
      <c r="GEL1240" s="147">
        <v>344.68</v>
      </c>
      <c r="GEM1240" s="109" t="s">
        <v>29</v>
      </c>
      <c r="GEN1240" s="256" t="s">
        <v>25</v>
      </c>
      <c r="GEO1240" s="204">
        <v>7</v>
      </c>
      <c r="GEP1240" s="204">
        <v>2</v>
      </c>
      <c r="GEQ1240" s="205" t="s">
        <v>236</v>
      </c>
      <c r="GER1240" s="206">
        <v>111</v>
      </c>
      <c r="GES1240" s="110">
        <v>211</v>
      </c>
      <c r="GET1240" s="147">
        <v>344.68</v>
      </c>
      <c r="GEU1240" s="109" t="s">
        <v>29</v>
      </c>
      <c r="GEV1240" s="256" t="s">
        <v>25</v>
      </c>
      <c r="GEW1240" s="204">
        <v>7</v>
      </c>
      <c r="GEX1240" s="204">
        <v>2</v>
      </c>
      <c r="GEY1240" s="205" t="s">
        <v>236</v>
      </c>
      <c r="GEZ1240" s="206">
        <v>111</v>
      </c>
      <c r="GFA1240" s="110">
        <v>211</v>
      </c>
      <c r="GFB1240" s="147">
        <v>344.68</v>
      </c>
      <c r="GFC1240" s="109" t="s">
        <v>29</v>
      </c>
      <c r="GFD1240" s="256" t="s">
        <v>25</v>
      </c>
      <c r="GFE1240" s="204">
        <v>7</v>
      </c>
      <c r="GFF1240" s="204">
        <v>2</v>
      </c>
      <c r="GFG1240" s="205" t="s">
        <v>236</v>
      </c>
      <c r="GFH1240" s="206">
        <v>111</v>
      </c>
      <c r="GFI1240" s="110">
        <v>211</v>
      </c>
      <c r="GFJ1240" s="147">
        <v>344.68</v>
      </c>
      <c r="GFK1240" s="109" t="s">
        <v>29</v>
      </c>
      <c r="GFL1240" s="256" t="s">
        <v>25</v>
      </c>
      <c r="GFM1240" s="204">
        <v>7</v>
      </c>
      <c r="GFN1240" s="204">
        <v>2</v>
      </c>
      <c r="GFO1240" s="205" t="s">
        <v>236</v>
      </c>
      <c r="GFP1240" s="206">
        <v>111</v>
      </c>
      <c r="GFQ1240" s="110">
        <v>211</v>
      </c>
      <c r="GFR1240" s="147">
        <v>344.68</v>
      </c>
      <c r="GFS1240" s="109" t="s">
        <v>29</v>
      </c>
      <c r="GFT1240" s="256" t="s">
        <v>25</v>
      </c>
      <c r="GFU1240" s="204">
        <v>7</v>
      </c>
      <c r="GFV1240" s="204">
        <v>2</v>
      </c>
      <c r="GFW1240" s="205" t="s">
        <v>236</v>
      </c>
      <c r="GFX1240" s="206">
        <v>111</v>
      </c>
      <c r="GFY1240" s="110">
        <v>211</v>
      </c>
      <c r="GFZ1240" s="147">
        <v>344.68</v>
      </c>
      <c r="GGA1240" s="109" t="s">
        <v>29</v>
      </c>
      <c r="GGB1240" s="256" t="s">
        <v>25</v>
      </c>
      <c r="GGC1240" s="204">
        <v>7</v>
      </c>
      <c r="GGD1240" s="204">
        <v>2</v>
      </c>
      <c r="GGE1240" s="205" t="s">
        <v>236</v>
      </c>
      <c r="GGF1240" s="206">
        <v>111</v>
      </c>
      <c r="GGG1240" s="110">
        <v>211</v>
      </c>
      <c r="GGH1240" s="147">
        <v>344.68</v>
      </c>
      <c r="GGI1240" s="109" t="s">
        <v>29</v>
      </c>
      <c r="GGJ1240" s="256" t="s">
        <v>25</v>
      </c>
      <c r="GGK1240" s="204">
        <v>7</v>
      </c>
      <c r="GGL1240" s="204">
        <v>2</v>
      </c>
      <c r="GGM1240" s="205" t="s">
        <v>236</v>
      </c>
      <c r="GGN1240" s="206">
        <v>111</v>
      </c>
      <c r="GGO1240" s="110">
        <v>211</v>
      </c>
      <c r="GGP1240" s="147">
        <v>344.68</v>
      </c>
      <c r="GGQ1240" s="109" t="s">
        <v>29</v>
      </c>
      <c r="GGR1240" s="256" t="s">
        <v>25</v>
      </c>
      <c r="GGS1240" s="204">
        <v>7</v>
      </c>
      <c r="GGT1240" s="204">
        <v>2</v>
      </c>
      <c r="GGU1240" s="205" t="s">
        <v>236</v>
      </c>
      <c r="GGV1240" s="206">
        <v>111</v>
      </c>
      <c r="GGW1240" s="110">
        <v>211</v>
      </c>
      <c r="GGX1240" s="147">
        <v>344.68</v>
      </c>
      <c r="GGY1240" s="109" t="s">
        <v>29</v>
      </c>
      <c r="GGZ1240" s="256" t="s">
        <v>25</v>
      </c>
      <c r="GHA1240" s="204">
        <v>7</v>
      </c>
      <c r="GHB1240" s="204">
        <v>2</v>
      </c>
      <c r="GHC1240" s="205" t="s">
        <v>236</v>
      </c>
      <c r="GHD1240" s="206">
        <v>111</v>
      </c>
      <c r="GHE1240" s="110">
        <v>211</v>
      </c>
      <c r="GHF1240" s="147">
        <v>344.68</v>
      </c>
      <c r="GHG1240" s="109" t="s">
        <v>29</v>
      </c>
      <c r="GHH1240" s="256" t="s">
        <v>25</v>
      </c>
      <c r="GHI1240" s="204">
        <v>7</v>
      </c>
      <c r="GHJ1240" s="204">
        <v>2</v>
      </c>
      <c r="GHK1240" s="205" t="s">
        <v>236</v>
      </c>
      <c r="GHL1240" s="206">
        <v>111</v>
      </c>
      <c r="GHM1240" s="110">
        <v>211</v>
      </c>
      <c r="GHN1240" s="147">
        <v>344.68</v>
      </c>
      <c r="GHO1240" s="109" t="s">
        <v>29</v>
      </c>
      <c r="GHP1240" s="256" t="s">
        <v>25</v>
      </c>
      <c r="GHQ1240" s="204">
        <v>7</v>
      </c>
      <c r="GHR1240" s="204">
        <v>2</v>
      </c>
      <c r="GHS1240" s="205" t="s">
        <v>236</v>
      </c>
      <c r="GHT1240" s="206">
        <v>111</v>
      </c>
      <c r="GHU1240" s="110">
        <v>211</v>
      </c>
      <c r="GHV1240" s="147">
        <v>344.68</v>
      </c>
      <c r="GHW1240" s="109" t="s">
        <v>29</v>
      </c>
      <c r="GHX1240" s="256" t="s">
        <v>25</v>
      </c>
      <c r="GHY1240" s="204">
        <v>7</v>
      </c>
      <c r="GHZ1240" s="204">
        <v>2</v>
      </c>
      <c r="GIA1240" s="205" t="s">
        <v>236</v>
      </c>
      <c r="GIB1240" s="206">
        <v>111</v>
      </c>
      <c r="GIC1240" s="110">
        <v>211</v>
      </c>
      <c r="GID1240" s="147">
        <v>344.68</v>
      </c>
      <c r="GIE1240" s="109" t="s">
        <v>29</v>
      </c>
      <c r="GIF1240" s="256" t="s">
        <v>25</v>
      </c>
      <c r="GIG1240" s="204">
        <v>7</v>
      </c>
      <c r="GIH1240" s="204">
        <v>2</v>
      </c>
      <c r="GII1240" s="205" t="s">
        <v>236</v>
      </c>
      <c r="GIJ1240" s="206">
        <v>111</v>
      </c>
      <c r="GIK1240" s="110">
        <v>211</v>
      </c>
      <c r="GIL1240" s="147">
        <v>344.68</v>
      </c>
      <c r="GIM1240" s="109" t="s">
        <v>29</v>
      </c>
      <c r="GIN1240" s="256" t="s">
        <v>25</v>
      </c>
      <c r="GIO1240" s="204">
        <v>7</v>
      </c>
      <c r="GIP1240" s="204">
        <v>2</v>
      </c>
      <c r="GIQ1240" s="205" t="s">
        <v>236</v>
      </c>
      <c r="GIR1240" s="206">
        <v>111</v>
      </c>
      <c r="GIS1240" s="110">
        <v>211</v>
      </c>
      <c r="GIT1240" s="147">
        <v>344.68</v>
      </c>
      <c r="GIU1240" s="109" t="s">
        <v>29</v>
      </c>
      <c r="GIV1240" s="256" t="s">
        <v>25</v>
      </c>
      <c r="GIW1240" s="204">
        <v>7</v>
      </c>
      <c r="GIX1240" s="204">
        <v>2</v>
      </c>
      <c r="GIY1240" s="205" t="s">
        <v>236</v>
      </c>
      <c r="GIZ1240" s="206">
        <v>111</v>
      </c>
      <c r="GJA1240" s="110">
        <v>211</v>
      </c>
      <c r="GJB1240" s="147">
        <v>344.68</v>
      </c>
      <c r="GJC1240" s="109" t="s">
        <v>29</v>
      </c>
      <c r="GJD1240" s="256" t="s">
        <v>25</v>
      </c>
      <c r="GJE1240" s="204">
        <v>7</v>
      </c>
      <c r="GJF1240" s="204">
        <v>2</v>
      </c>
      <c r="GJG1240" s="205" t="s">
        <v>236</v>
      </c>
      <c r="GJH1240" s="206">
        <v>111</v>
      </c>
      <c r="GJI1240" s="110">
        <v>211</v>
      </c>
      <c r="GJJ1240" s="147">
        <v>344.68</v>
      </c>
      <c r="GJK1240" s="109" t="s">
        <v>29</v>
      </c>
      <c r="GJL1240" s="256" t="s">
        <v>25</v>
      </c>
      <c r="GJM1240" s="204">
        <v>7</v>
      </c>
      <c r="GJN1240" s="204">
        <v>2</v>
      </c>
      <c r="GJO1240" s="205" t="s">
        <v>236</v>
      </c>
      <c r="GJP1240" s="206">
        <v>111</v>
      </c>
      <c r="GJQ1240" s="110">
        <v>211</v>
      </c>
      <c r="GJR1240" s="147">
        <v>344.68</v>
      </c>
      <c r="GJS1240" s="109" t="s">
        <v>29</v>
      </c>
      <c r="GJT1240" s="256" t="s">
        <v>25</v>
      </c>
      <c r="GJU1240" s="204">
        <v>7</v>
      </c>
      <c r="GJV1240" s="204">
        <v>2</v>
      </c>
      <c r="GJW1240" s="205" t="s">
        <v>236</v>
      </c>
      <c r="GJX1240" s="206">
        <v>111</v>
      </c>
      <c r="GJY1240" s="110">
        <v>211</v>
      </c>
      <c r="GJZ1240" s="147">
        <v>344.68</v>
      </c>
      <c r="GKA1240" s="109" t="s">
        <v>29</v>
      </c>
      <c r="GKB1240" s="256" t="s">
        <v>25</v>
      </c>
      <c r="GKC1240" s="204">
        <v>7</v>
      </c>
      <c r="GKD1240" s="204">
        <v>2</v>
      </c>
      <c r="GKE1240" s="205" t="s">
        <v>236</v>
      </c>
      <c r="GKF1240" s="206">
        <v>111</v>
      </c>
      <c r="GKG1240" s="110">
        <v>211</v>
      </c>
      <c r="GKH1240" s="147">
        <v>344.68</v>
      </c>
      <c r="GKI1240" s="109" t="s">
        <v>29</v>
      </c>
      <c r="GKJ1240" s="256" t="s">
        <v>25</v>
      </c>
      <c r="GKK1240" s="204">
        <v>7</v>
      </c>
      <c r="GKL1240" s="204">
        <v>2</v>
      </c>
      <c r="GKM1240" s="205" t="s">
        <v>236</v>
      </c>
      <c r="GKN1240" s="206">
        <v>111</v>
      </c>
      <c r="GKO1240" s="110">
        <v>211</v>
      </c>
      <c r="GKP1240" s="147">
        <v>344.68</v>
      </c>
      <c r="GKQ1240" s="109" t="s">
        <v>29</v>
      </c>
      <c r="GKR1240" s="256" t="s">
        <v>25</v>
      </c>
      <c r="GKS1240" s="204">
        <v>7</v>
      </c>
      <c r="GKT1240" s="204">
        <v>2</v>
      </c>
      <c r="GKU1240" s="205" t="s">
        <v>236</v>
      </c>
      <c r="GKV1240" s="206">
        <v>111</v>
      </c>
      <c r="GKW1240" s="110">
        <v>211</v>
      </c>
      <c r="GKX1240" s="147">
        <v>344.68</v>
      </c>
      <c r="GKY1240" s="109" t="s">
        <v>29</v>
      </c>
      <c r="GKZ1240" s="256" t="s">
        <v>25</v>
      </c>
      <c r="GLA1240" s="204">
        <v>7</v>
      </c>
      <c r="GLB1240" s="204">
        <v>2</v>
      </c>
      <c r="GLC1240" s="205" t="s">
        <v>236</v>
      </c>
      <c r="GLD1240" s="206">
        <v>111</v>
      </c>
      <c r="GLE1240" s="110">
        <v>211</v>
      </c>
      <c r="GLF1240" s="147">
        <v>344.68</v>
      </c>
      <c r="GLG1240" s="109" t="s">
        <v>29</v>
      </c>
      <c r="GLH1240" s="256" t="s">
        <v>25</v>
      </c>
      <c r="GLI1240" s="204">
        <v>7</v>
      </c>
      <c r="GLJ1240" s="204">
        <v>2</v>
      </c>
      <c r="GLK1240" s="205" t="s">
        <v>236</v>
      </c>
      <c r="GLL1240" s="206">
        <v>111</v>
      </c>
      <c r="GLM1240" s="110">
        <v>211</v>
      </c>
      <c r="GLN1240" s="147">
        <v>344.68</v>
      </c>
      <c r="GLO1240" s="109" t="s">
        <v>29</v>
      </c>
      <c r="GLP1240" s="256" t="s">
        <v>25</v>
      </c>
      <c r="GLQ1240" s="204">
        <v>7</v>
      </c>
      <c r="GLR1240" s="204">
        <v>2</v>
      </c>
      <c r="GLS1240" s="205" t="s">
        <v>236</v>
      </c>
      <c r="GLT1240" s="206">
        <v>111</v>
      </c>
      <c r="GLU1240" s="110">
        <v>211</v>
      </c>
      <c r="GLV1240" s="147">
        <v>344.68</v>
      </c>
      <c r="GLW1240" s="109" t="s">
        <v>29</v>
      </c>
      <c r="GLX1240" s="256" t="s">
        <v>25</v>
      </c>
      <c r="GLY1240" s="204">
        <v>7</v>
      </c>
      <c r="GLZ1240" s="204">
        <v>2</v>
      </c>
      <c r="GMA1240" s="205" t="s">
        <v>236</v>
      </c>
      <c r="GMB1240" s="206">
        <v>111</v>
      </c>
      <c r="GMC1240" s="110">
        <v>211</v>
      </c>
      <c r="GMD1240" s="147">
        <v>344.68</v>
      </c>
      <c r="GME1240" s="109" t="s">
        <v>29</v>
      </c>
      <c r="GMF1240" s="256" t="s">
        <v>25</v>
      </c>
      <c r="GMG1240" s="204">
        <v>7</v>
      </c>
      <c r="GMH1240" s="204">
        <v>2</v>
      </c>
      <c r="GMI1240" s="205" t="s">
        <v>236</v>
      </c>
      <c r="GMJ1240" s="206">
        <v>111</v>
      </c>
      <c r="GMK1240" s="110">
        <v>211</v>
      </c>
      <c r="GML1240" s="147">
        <v>344.68</v>
      </c>
      <c r="GMM1240" s="109" t="s">
        <v>29</v>
      </c>
      <c r="GMN1240" s="256" t="s">
        <v>25</v>
      </c>
      <c r="GMO1240" s="204">
        <v>7</v>
      </c>
      <c r="GMP1240" s="204">
        <v>2</v>
      </c>
      <c r="GMQ1240" s="205" t="s">
        <v>236</v>
      </c>
      <c r="GMR1240" s="206">
        <v>111</v>
      </c>
      <c r="GMS1240" s="110">
        <v>211</v>
      </c>
      <c r="GMT1240" s="147">
        <v>344.68</v>
      </c>
      <c r="GMU1240" s="109" t="s">
        <v>29</v>
      </c>
      <c r="GMV1240" s="256" t="s">
        <v>25</v>
      </c>
      <c r="GMW1240" s="204">
        <v>7</v>
      </c>
      <c r="GMX1240" s="204">
        <v>2</v>
      </c>
      <c r="GMY1240" s="205" t="s">
        <v>236</v>
      </c>
      <c r="GMZ1240" s="206">
        <v>111</v>
      </c>
      <c r="GNA1240" s="110">
        <v>211</v>
      </c>
      <c r="GNB1240" s="147">
        <v>344.68</v>
      </c>
      <c r="GNC1240" s="109" t="s">
        <v>29</v>
      </c>
      <c r="GND1240" s="256" t="s">
        <v>25</v>
      </c>
      <c r="GNE1240" s="204">
        <v>7</v>
      </c>
      <c r="GNF1240" s="204">
        <v>2</v>
      </c>
      <c r="GNG1240" s="205" t="s">
        <v>236</v>
      </c>
      <c r="GNH1240" s="206">
        <v>111</v>
      </c>
      <c r="GNI1240" s="110">
        <v>211</v>
      </c>
      <c r="GNJ1240" s="147">
        <v>344.68</v>
      </c>
      <c r="GNK1240" s="109" t="s">
        <v>29</v>
      </c>
      <c r="GNL1240" s="256" t="s">
        <v>25</v>
      </c>
      <c r="GNM1240" s="204">
        <v>7</v>
      </c>
      <c r="GNN1240" s="204">
        <v>2</v>
      </c>
      <c r="GNO1240" s="205" t="s">
        <v>236</v>
      </c>
      <c r="GNP1240" s="206">
        <v>111</v>
      </c>
      <c r="GNQ1240" s="110">
        <v>211</v>
      </c>
      <c r="GNR1240" s="147">
        <v>344.68</v>
      </c>
      <c r="GNS1240" s="109" t="s">
        <v>29</v>
      </c>
      <c r="GNT1240" s="256" t="s">
        <v>25</v>
      </c>
      <c r="GNU1240" s="204">
        <v>7</v>
      </c>
      <c r="GNV1240" s="204">
        <v>2</v>
      </c>
      <c r="GNW1240" s="205" t="s">
        <v>236</v>
      </c>
      <c r="GNX1240" s="206">
        <v>111</v>
      </c>
      <c r="GNY1240" s="110">
        <v>211</v>
      </c>
      <c r="GNZ1240" s="147">
        <v>344.68</v>
      </c>
      <c r="GOA1240" s="109" t="s">
        <v>29</v>
      </c>
      <c r="GOB1240" s="256" t="s">
        <v>25</v>
      </c>
      <c r="GOC1240" s="204">
        <v>7</v>
      </c>
      <c r="GOD1240" s="204">
        <v>2</v>
      </c>
      <c r="GOE1240" s="205" t="s">
        <v>236</v>
      </c>
      <c r="GOF1240" s="206">
        <v>111</v>
      </c>
      <c r="GOG1240" s="110">
        <v>211</v>
      </c>
      <c r="GOH1240" s="147">
        <v>344.68</v>
      </c>
      <c r="GOI1240" s="109" t="s">
        <v>29</v>
      </c>
      <c r="GOJ1240" s="256" t="s">
        <v>25</v>
      </c>
      <c r="GOK1240" s="204">
        <v>7</v>
      </c>
      <c r="GOL1240" s="204">
        <v>2</v>
      </c>
      <c r="GOM1240" s="205" t="s">
        <v>236</v>
      </c>
      <c r="GON1240" s="206">
        <v>111</v>
      </c>
      <c r="GOO1240" s="110">
        <v>211</v>
      </c>
      <c r="GOP1240" s="147">
        <v>344.68</v>
      </c>
      <c r="GOQ1240" s="109" t="s">
        <v>29</v>
      </c>
      <c r="GOR1240" s="256" t="s">
        <v>25</v>
      </c>
      <c r="GOS1240" s="204">
        <v>7</v>
      </c>
      <c r="GOT1240" s="204">
        <v>2</v>
      </c>
      <c r="GOU1240" s="205" t="s">
        <v>236</v>
      </c>
      <c r="GOV1240" s="206">
        <v>111</v>
      </c>
      <c r="GOW1240" s="110">
        <v>211</v>
      </c>
      <c r="GOX1240" s="147">
        <v>344.68</v>
      </c>
      <c r="GOY1240" s="109" t="s">
        <v>29</v>
      </c>
      <c r="GOZ1240" s="256" t="s">
        <v>25</v>
      </c>
      <c r="GPA1240" s="204">
        <v>7</v>
      </c>
      <c r="GPB1240" s="204">
        <v>2</v>
      </c>
      <c r="GPC1240" s="205" t="s">
        <v>236</v>
      </c>
      <c r="GPD1240" s="206">
        <v>111</v>
      </c>
      <c r="GPE1240" s="110">
        <v>211</v>
      </c>
      <c r="GPF1240" s="147">
        <v>344.68</v>
      </c>
      <c r="GPG1240" s="109" t="s">
        <v>29</v>
      </c>
      <c r="GPH1240" s="256" t="s">
        <v>25</v>
      </c>
      <c r="GPI1240" s="204">
        <v>7</v>
      </c>
      <c r="GPJ1240" s="204">
        <v>2</v>
      </c>
      <c r="GPK1240" s="205" t="s">
        <v>236</v>
      </c>
      <c r="GPL1240" s="206">
        <v>111</v>
      </c>
      <c r="GPM1240" s="110">
        <v>211</v>
      </c>
      <c r="GPN1240" s="147">
        <v>344.68</v>
      </c>
      <c r="GPO1240" s="109" t="s">
        <v>29</v>
      </c>
      <c r="GPP1240" s="256" t="s">
        <v>25</v>
      </c>
      <c r="GPQ1240" s="204">
        <v>7</v>
      </c>
      <c r="GPR1240" s="204">
        <v>2</v>
      </c>
      <c r="GPS1240" s="205" t="s">
        <v>236</v>
      </c>
      <c r="GPT1240" s="206">
        <v>111</v>
      </c>
      <c r="GPU1240" s="110">
        <v>211</v>
      </c>
      <c r="GPV1240" s="147">
        <v>344.68</v>
      </c>
      <c r="GPW1240" s="109" t="s">
        <v>29</v>
      </c>
      <c r="GPX1240" s="256" t="s">
        <v>25</v>
      </c>
      <c r="GPY1240" s="204">
        <v>7</v>
      </c>
      <c r="GPZ1240" s="204">
        <v>2</v>
      </c>
      <c r="GQA1240" s="205" t="s">
        <v>236</v>
      </c>
      <c r="GQB1240" s="206">
        <v>111</v>
      </c>
      <c r="GQC1240" s="110">
        <v>211</v>
      </c>
      <c r="GQD1240" s="147">
        <v>344.68</v>
      </c>
      <c r="GQE1240" s="109" t="s">
        <v>29</v>
      </c>
      <c r="GQF1240" s="256" t="s">
        <v>25</v>
      </c>
      <c r="GQG1240" s="204">
        <v>7</v>
      </c>
      <c r="GQH1240" s="204">
        <v>2</v>
      </c>
      <c r="GQI1240" s="205" t="s">
        <v>236</v>
      </c>
      <c r="GQJ1240" s="206">
        <v>111</v>
      </c>
      <c r="GQK1240" s="110">
        <v>211</v>
      </c>
      <c r="GQL1240" s="147">
        <v>344.68</v>
      </c>
      <c r="GQM1240" s="109" t="s">
        <v>29</v>
      </c>
      <c r="GQN1240" s="256" t="s">
        <v>25</v>
      </c>
      <c r="GQO1240" s="204">
        <v>7</v>
      </c>
      <c r="GQP1240" s="204">
        <v>2</v>
      </c>
      <c r="GQQ1240" s="205" t="s">
        <v>236</v>
      </c>
      <c r="GQR1240" s="206">
        <v>111</v>
      </c>
      <c r="GQS1240" s="110">
        <v>211</v>
      </c>
      <c r="GQT1240" s="147">
        <v>344.68</v>
      </c>
      <c r="GQU1240" s="109" t="s">
        <v>29</v>
      </c>
      <c r="GQV1240" s="256" t="s">
        <v>25</v>
      </c>
      <c r="GQW1240" s="204">
        <v>7</v>
      </c>
      <c r="GQX1240" s="204">
        <v>2</v>
      </c>
      <c r="GQY1240" s="205" t="s">
        <v>236</v>
      </c>
      <c r="GQZ1240" s="206">
        <v>111</v>
      </c>
      <c r="GRA1240" s="110">
        <v>211</v>
      </c>
      <c r="GRB1240" s="147">
        <v>344.68</v>
      </c>
      <c r="GRC1240" s="109" t="s">
        <v>29</v>
      </c>
      <c r="GRD1240" s="256" t="s">
        <v>25</v>
      </c>
      <c r="GRE1240" s="204">
        <v>7</v>
      </c>
      <c r="GRF1240" s="204">
        <v>2</v>
      </c>
      <c r="GRG1240" s="205" t="s">
        <v>236</v>
      </c>
      <c r="GRH1240" s="206">
        <v>111</v>
      </c>
      <c r="GRI1240" s="110">
        <v>211</v>
      </c>
      <c r="GRJ1240" s="147">
        <v>344.68</v>
      </c>
      <c r="GRK1240" s="109" t="s">
        <v>29</v>
      </c>
      <c r="GRL1240" s="256" t="s">
        <v>25</v>
      </c>
      <c r="GRM1240" s="204">
        <v>7</v>
      </c>
      <c r="GRN1240" s="204">
        <v>2</v>
      </c>
      <c r="GRO1240" s="205" t="s">
        <v>236</v>
      </c>
      <c r="GRP1240" s="206">
        <v>111</v>
      </c>
      <c r="GRQ1240" s="110">
        <v>211</v>
      </c>
      <c r="GRR1240" s="147">
        <v>344.68</v>
      </c>
      <c r="GRS1240" s="109" t="s">
        <v>29</v>
      </c>
      <c r="GRT1240" s="256" t="s">
        <v>25</v>
      </c>
      <c r="GRU1240" s="204">
        <v>7</v>
      </c>
      <c r="GRV1240" s="204">
        <v>2</v>
      </c>
      <c r="GRW1240" s="205" t="s">
        <v>236</v>
      </c>
      <c r="GRX1240" s="206">
        <v>111</v>
      </c>
      <c r="GRY1240" s="110">
        <v>211</v>
      </c>
      <c r="GRZ1240" s="147">
        <v>344.68</v>
      </c>
      <c r="GSA1240" s="109" t="s">
        <v>29</v>
      </c>
      <c r="GSB1240" s="256" t="s">
        <v>25</v>
      </c>
      <c r="GSC1240" s="204">
        <v>7</v>
      </c>
      <c r="GSD1240" s="204">
        <v>2</v>
      </c>
      <c r="GSE1240" s="205" t="s">
        <v>236</v>
      </c>
      <c r="GSF1240" s="206">
        <v>111</v>
      </c>
      <c r="GSG1240" s="110">
        <v>211</v>
      </c>
      <c r="GSH1240" s="147">
        <v>344.68</v>
      </c>
      <c r="GSI1240" s="109" t="s">
        <v>29</v>
      </c>
      <c r="GSJ1240" s="256" t="s">
        <v>25</v>
      </c>
      <c r="GSK1240" s="204">
        <v>7</v>
      </c>
      <c r="GSL1240" s="204">
        <v>2</v>
      </c>
      <c r="GSM1240" s="205" t="s">
        <v>236</v>
      </c>
      <c r="GSN1240" s="206">
        <v>111</v>
      </c>
      <c r="GSO1240" s="110">
        <v>211</v>
      </c>
      <c r="GSP1240" s="147">
        <v>344.68</v>
      </c>
      <c r="GSQ1240" s="109" t="s">
        <v>29</v>
      </c>
      <c r="GSR1240" s="256" t="s">
        <v>25</v>
      </c>
      <c r="GSS1240" s="204">
        <v>7</v>
      </c>
      <c r="GST1240" s="204">
        <v>2</v>
      </c>
      <c r="GSU1240" s="205" t="s">
        <v>236</v>
      </c>
      <c r="GSV1240" s="206">
        <v>111</v>
      </c>
      <c r="GSW1240" s="110">
        <v>211</v>
      </c>
      <c r="GSX1240" s="147">
        <v>344.68</v>
      </c>
      <c r="GSY1240" s="109" t="s">
        <v>29</v>
      </c>
      <c r="GSZ1240" s="256" t="s">
        <v>25</v>
      </c>
      <c r="GTA1240" s="204">
        <v>7</v>
      </c>
      <c r="GTB1240" s="204">
        <v>2</v>
      </c>
      <c r="GTC1240" s="205" t="s">
        <v>236</v>
      </c>
      <c r="GTD1240" s="206">
        <v>111</v>
      </c>
      <c r="GTE1240" s="110">
        <v>211</v>
      </c>
      <c r="GTF1240" s="147">
        <v>344.68</v>
      </c>
      <c r="GTG1240" s="109" t="s">
        <v>29</v>
      </c>
      <c r="GTH1240" s="256" t="s">
        <v>25</v>
      </c>
      <c r="GTI1240" s="204">
        <v>7</v>
      </c>
      <c r="GTJ1240" s="204">
        <v>2</v>
      </c>
      <c r="GTK1240" s="205" t="s">
        <v>236</v>
      </c>
      <c r="GTL1240" s="206">
        <v>111</v>
      </c>
      <c r="GTM1240" s="110">
        <v>211</v>
      </c>
      <c r="GTN1240" s="147">
        <v>344.68</v>
      </c>
      <c r="GTO1240" s="109" t="s">
        <v>29</v>
      </c>
      <c r="GTP1240" s="256" t="s">
        <v>25</v>
      </c>
      <c r="GTQ1240" s="204">
        <v>7</v>
      </c>
      <c r="GTR1240" s="204">
        <v>2</v>
      </c>
      <c r="GTS1240" s="205" t="s">
        <v>236</v>
      </c>
      <c r="GTT1240" s="206">
        <v>111</v>
      </c>
      <c r="GTU1240" s="110">
        <v>211</v>
      </c>
      <c r="GTV1240" s="147">
        <v>344.68</v>
      </c>
      <c r="GTW1240" s="109" t="s">
        <v>29</v>
      </c>
      <c r="GTX1240" s="256" t="s">
        <v>25</v>
      </c>
      <c r="GTY1240" s="204">
        <v>7</v>
      </c>
      <c r="GTZ1240" s="204">
        <v>2</v>
      </c>
      <c r="GUA1240" s="205" t="s">
        <v>236</v>
      </c>
      <c r="GUB1240" s="206">
        <v>111</v>
      </c>
      <c r="GUC1240" s="110">
        <v>211</v>
      </c>
      <c r="GUD1240" s="147">
        <v>344.68</v>
      </c>
      <c r="GUE1240" s="109" t="s">
        <v>29</v>
      </c>
      <c r="GUF1240" s="256" t="s">
        <v>25</v>
      </c>
      <c r="GUG1240" s="204">
        <v>7</v>
      </c>
      <c r="GUH1240" s="204">
        <v>2</v>
      </c>
      <c r="GUI1240" s="205" t="s">
        <v>236</v>
      </c>
      <c r="GUJ1240" s="206">
        <v>111</v>
      </c>
      <c r="GUK1240" s="110">
        <v>211</v>
      </c>
      <c r="GUL1240" s="147">
        <v>344.68</v>
      </c>
      <c r="GUM1240" s="109" t="s">
        <v>29</v>
      </c>
      <c r="GUN1240" s="256" t="s">
        <v>25</v>
      </c>
      <c r="GUO1240" s="204">
        <v>7</v>
      </c>
      <c r="GUP1240" s="204">
        <v>2</v>
      </c>
      <c r="GUQ1240" s="205" t="s">
        <v>236</v>
      </c>
      <c r="GUR1240" s="206">
        <v>111</v>
      </c>
      <c r="GUS1240" s="110">
        <v>211</v>
      </c>
      <c r="GUT1240" s="147">
        <v>344.68</v>
      </c>
      <c r="GUU1240" s="109" t="s">
        <v>29</v>
      </c>
      <c r="GUV1240" s="256" t="s">
        <v>25</v>
      </c>
      <c r="GUW1240" s="204">
        <v>7</v>
      </c>
      <c r="GUX1240" s="204">
        <v>2</v>
      </c>
      <c r="GUY1240" s="205" t="s">
        <v>236</v>
      </c>
      <c r="GUZ1240" s="206">
        <v>111</v>
      </c>
      <c r="GVA1240" s="110">
        <v>211</v>
      </c>
      <c r="GVB1240" s="147">
        <v>344.68</v>
      </c>
      <c r="GVC1240" s="109" t="s">
        <v>29</v>
      </c>
      <c r="GVD1240" s="256" t="s">
        <v>25</v>
      </c>
      <c r="GVE1240" s="204">
        <v>7</v>
      </c>
      <c r="GVF1240" s="204">
        <v>2</v>
      </c>
      <c r="GVG1240" s="205" t="s">
        <v>236</v>
      </c>
      <c r="GVH1240" s="206">
        <v>111</v>
      </c>
      <c r="GVI1240" s="110">
        <v>211</v>
      </c>
      <c r="GVJ1240" s="147">
        <v>344.68</v>
      </c>
      <c r="GVK1240" s="109" t="s">
        <v>29</v>
      </c>
      <c r="GVL1240" s="256" t="s">
        <v>25</v>
      </c>
      <c r="GVM1240" s="204">
        <v>7</v>
      </c>
      <c r="GVN1240" s="204">
        <v>2</v>
      </c>
      <c r="GVO1240" s="205" t="s">
        <v>236</v>
      </c>
      <c r="GVP1240" s="206">
        <v>111</v>
      </c>
      <c r="GVQ1240" s="110">
        <v>211</v>
      </c>
      <c r="GVR1240" s="147">
        <v>344.68</v>
      </c>
      <c r="GVS1240" s="109" t="s">
        <v>29</v>
      </c>
      <c r="GVT1240" s="256" t="s">
        <v>25</v>
      </c>
      <c r="GVU1240" s="204">
        <v>7</v>
      </c>
      <c r="GVV1240" s="204">
        <v>2</v>
      </c>
      <c r="GVW1240" s="205" t="s">
        <v>236</v>
      </c>
      <c r="GVX1240" s="206">
        <v>111</v>
      </c>
      <c r="GVY1240" s="110">
        <v>211</v>
      </c>
      <c r="GVZ1240" s="147">
        <v>344.68</v>
      </c>
      <c r="GWA1240" s="109" t="s">
        <v>29</v>
      </c>
      <c r="GWB1240" s="256" t="s">
        <v>25</v>
      </c>
      <c r="GWC1240" s="204">
        <v>7</v>
      </c>
      <c r="GWD1240" s="204">
        <v>2</v>
      </c>
      <c r="GWE1240" s="205" t="s">
        <v>236</v>
      </c>
      <c r="GWF1240" s="206">
        <v>111</v>
      </c>
      <c r="GWG1240" s="110">
        <v>211</v>
      </c>
      <c r="GWH1240" s="147">
        <v>344.68</v>
      </c>
      <c r="GWI1240" s="109" t="s">
        <v>29</v>
      </c>
      <c r="GWJ1240" s="256" t="s">
        <v>25</v>
      </c>
      <c r="GWK1240" s="204">
        <v>7</v>
      </c>
      <c r="GWL1240" s="204">
        <v>2</v>
      </c>
      <c r="GWM1240" s="205" t="s">
        <v>236</v>
      </c>
      <c r="GWN1240" s="206">
        <v>111</v>
      </c>
      <c r="GWO1240" s="110">
        <v>211</v>
      </c>
      <c r="GWP1240" s="147">
        <v>344.68</v>
      </c>
      <c r="GWQ1240" s="109" t="s">
        <v>29</v>
      </c>
      <c r="GWR1240" s="256" t="s">
        <v>25</v>
      </c>
      <c r="GWS1240" s="204">
        <v>7</v>
      </c>
      <c r="GWT1240" s="204">
        <v>2</v>
      </c>
      <c r="GWU1240" s="205" t="s">
        <v>236</v>
      </c>
      <c r="GWV1240" s="206">
        <v>111</v>
      </c>
      <c r="GWW1240" s="110">
        <v>211</v>
      </c>
      <c r="GWX1240" s="147">
        <v>344.68</v>
      </c>
      <c r="GWY1240" s="109" t="s">
        <v>29</v>
      </c>
      <c r="GWZ1240" s="256" t="s">
        <v>25</v>
      </c>
      <c r="GXA1240" s="204">
        <v>7</v>
      </c>
      <c r="GXB1240" s="204">
        <v>2</v>
      </c>
      <c r="GXC1240" s="205" t="s">
        <v>236</v>
      </c>
      <c r="GXD1240" s="206">
        <v>111</v>
      </c>
      <c r="GXE1240" s="110">
        <v>211</v>
      </c>
      <c r="GXF1240" s="147">
        <v>344.68</v>
      </c>
      <c r="GXG1240" s="109" t="s">
        <v>29</v>
      </c>
      <c r="GXH1240" s="256" t="s">
        <v>25</v>
      </c>
      <c r="GXI1240" s="204">
        <v>7</v>
      </c>
      <c r="GXJ1240" s="204">
        <v>2</v>
      </c>
      <c r="GXK1240" s="205" t="s">
        <v>236</v>
      </c>
      <c r="GXL1240" s="206">
        <v>111</v>
      </c>
      <c r="GXM1240" s="110">
        <v>211</v>
      </c>
      <c r="GXN1240" s="147">
        <v>344.68</v>
      </c>
      <c r="GXO1240" s="109" t="s">
        <v>29</v>
      </c>
      <c r="GXP1240" s="256" t="s">
        <v>25</v>
      </c>
      <c r="GXQ1240" s="204">
        <v>7</v>
      </c>
      <c r="GXR1240" s="204">
        <v>2</v>
      </c>
      <c r="GXS1240" s="205" t="s">
        <v>236</v>
      </c>
      <c r="GXT1240" s="206">
        <v>111</v>
      </c>
      <c r="GXU1240" s="110">
        <v>211</v>
      </c>
      <c r="GXV1240" s="147">
        <v>344.68</v>
      </c>
      <c r="GXW1240" s="109" t="s">
        <v>29</v>
      </c>
      <c r="GXX1240" s="256" t="s">
        <v>25</v>
      </c>
      <c r="GXY1240" s="204">
        <v>7</v>
      </c>
      <c r="GXZ1240" s="204">
        <v>2</v>
      </c>
      <c r="GYA1240" s="205" t="s">
        <v>236</v>
      </c>
      <c r="GYB1240" s="206">
        <v>111</v>
      </c>
      <c r="GYC1240" s="110">
        <v>211</v>
      </c>
      <c r="GYD1240" s="147">
        <v>344.68</v>
      </c>
      <c r="GYE1240" s="109" t="s">
        <v>29</v>
      </c>
      <c r="GYF1240" s="256" t="s">
        <v>25</v>
      </c>
      <c r="GYG1240" s="204">
        <v>7</v>
      </c>
      <c r="GYH1240" s="204">
        <v>2</v>
      </c>
      <c r="GYI1240" s="205" t="s">
        <v>236</v>
      </c>
      <c r="GYJ1240" s="206">
        <v>111</v>
      </c>
      <c r="GYK1240" s="110">
        <v>211</v>
      </c>
      <c r="GYL1240" s="147">
        <v>344.68</v>
      </c>
      <c r="GYM1240" s="109" t="s">
        <v>29</v>
      </c>
      <c r="GYN1240" s="256" t="s">
        <v>25</v>
      </c>
      <c r="GYO1240" s="204">
        <v>7</v>
      </c>
      <c r="GYP1240" s="204">
        <v>2</v>
      </c>
      <c r="GYQ1240" s="205" t="s">
        <v>236</v>
      </c>
      <c r="GYR1240" s="206">
        <v>111</v>
      </c>
      <c r="GYS1240" s="110">
        <v>211</v>
      </c>
      <c r="GYT1240" s="147">
        <v>344.68</v>
      </c>
      <c r="GYU1240" s="109" t="s">
        <v>29</v>
      </c>
      <c r="GYV1240" s="256" t="s">
        <v>25</v>
      </c>
      <c r="GYW1240" s="204">
        <v>7</v>
      </c>
      <c r="GYX1240" s="204">
        <v>2</v>
      </c>
      <c r="GYY1240" s="205" t="s">
        <v>236</v>
      </c>
      <c r="GYZ1240" s="206">
        <v>111</v>
      </c>
      <c r="GZA1240" s="110">
        <v>211</v>
      </c>
      <c r="GZB1240" s="147">
        <v>344.68</v>
      </c>
      <c r="GZC1240" s="109" t="s">
        <v>29</v>
      </c>
      <c r="GZD1240" s="256" t="s">
        <v>25</v>
      </c>
      <c r="GZE1240" s="204">
        <v>7</v>
      </c>
      <c r="GZF1240" s="204">
        <v>2</v>
      </c>
      <c r="GZG1240" s="205" t="s">
        <v>236</v>
      </c>
      <c r="GZH1240" s="206">
        <v>111</v>
      </c>
      <c r="GZI1240" s="110">
        <v>211</v>
      </c>
      <c r="GZJ1240" s="147">
        <v>344.68</v>
      </c>
      <c r="GZK1240" s="109" t="s">
        <v>29</v>
      </c>
      <c r="GZL1240" s="256" t="s">
        <v>25</v>
      </c>
      <c r="GZM1240" s="204">
        <v>7</v>
      </c>
      <c r="GZN1240" s="204">
        <v>2</v>
      </c>
      <c r="GZO1240" s="205" t="s">
        <v>236</v>
      </c>
      <c r="GZP1240" s="206">
        <v>111</v>
      </c>
      <c r="GZQ1240" s="110">
        <v>211</v>
      </c>
      <c r="GZR1240" s="147">
        <v>344.68</v>
      </c>
      <c r="GZS1240" s="109" t="s">
        <v>29</v>
      </c>
      <c r="GZT1240" s="256" t="s">
        <v>25</v>
      </c>
      <c r="GZU1240" s="204">
        <v>7</v>
      </c>
      <c r="GZV1240" s="204">
        <v>2</v>
      </c>
      <c r="GZW1240" s="205" t="s">
        <v>236</v>
      </c>
      <c r="GZX1240" s="206">
        <v>111</v>
      </c>
      <c r="GZY1240" s="110">
        <v>211</v>
      </c>
      <c r="GZZ1240" s="147">
        <v>344.68</v>
      </c>
      <c r="HAA1240" s="109" t="s">
        <v>29</v>
      </c>
      <c r="HAB1240" s="256" t="s">
        <v>25</v>
      </c>
      <c r="HAC1240" s="204">
        <v>7</v>
      </c>
      <c r="HAD1240" s="204">
        <v>2</v>
      </c>
      <c r="HAE1240" s="205" t="s">
        <v>236</v>
      </c>
      <c r="HAF1240" s="206">
        <v>111</v>
      </c>
      <c r="HAG1240" s="110">
        <v>211</v>
      </c>
      <c r="HAH1240" s="147">
        <v>344.68</v>
      </c>
      <c r="HAI1240" s="109" t="s">
        <v>29</v>
      </c>
      <c r="HAJ1240" s="256" t="s">
        <v>25</v>
      </c>
      <c r="HAK1240" s="204">
        <v>7</v>
      </c>
      <c r="HAL1240" s="204">
        <v>2</v>
      </c>
      <c r="HAM1240" s="205" t="s">
        <v>236</v>
      </c>
      <c r="HAN1240" s="206">
        <v>111</v>
      </c>
      <c r="HAO1240" s="110">
        <v>211</v>
      </c>
      <c r="HAP1240" s="147">
        <v>344.68</v>
      </c>
      <c r="HAQ1240" s="109" t="s">
        <v>29</v>
      </c>
      <c r="HAR1240" s="256" t="s">
        <v>25</v>
      </c>
      <c r="HAS1240" s="204">
        <v>7</v>
      </c>
      <c r="HAT1240" s="204">
        <v>2</v>
      </c>
      <c r="HAU1240" s="205" t="s">
        <v>236</v>
      </c>
      <c r="HAV1240" s="206">
        <v>111</v>
      </c>
      <c r="HAW1240" s="110">
        <v>211</v>
      </c>
      <c r="HAX1240" s="147">
        <v>344.68</v>
      </c>
      <c r="HAY1240" s="109" t="s">
        <v>29</v>
      </c>
      <c r="HAZ1240" s="256" t="s">
        <v>25</v>
      </c>
      <c r="HBA1240" s="204">
        <v>7</v>
      </c>
      <c r="HBB1240" s="204">
        <v>2</v>
      </c>
      <c r="HBC1240" s="205" t="s">
        <v>236</v>
      </c>
      <c r="HBD1240" s="206">
        <v>111</v>
      </c>
      <c r="HBE1240" s="110">
        <v>211</v>
      </c>
      <c r="HBF1240" s="147">
        <v>344.68</v>
      </c>
      <c r="HBG1240" s="109" t="s">
        <v>29</v>
      </c>
      <c r="HBH1240" s="256" t="s">
        <v>25</v>
      </c>
      <c r="HBI1240" s="204">
        <v>7</v>
      </c>
      <c r="HBJ1240" s="204">
        <v>2</v>
      </c>
      <c r="HBK1240" s="205" t="s">
        <v>236</v>
      </c>
      <c r="HBL1240" s="206">
        <v>111</v>
      </c>
      <c r="HBM1240" s="110">
        <v>211</v>
      </c>
      <c r="HBN1240" s="147">
        <v>344.68</v>
      </c>
      <c r="HBO1240" s="109" t="s">
        <v>29</v>
      </c>
      <c r="HBP1240" s="256" t="s">
        <v>25</v>
      </c>
      <c r="HBQ1240" s="204">
        <v>7</v>
      </c>
      <c r="HBR1240" s="204">
        <v>2</v>
      </c>
      <c r="HBS1240" s="205" t="s">
        <v>236</v>
      </c>
      <c r="HBT1240" s="206">
        <v>111</v>
      </c>
      <c r="HBU1240" s="110">
        <v>211</v>
      </c>
      <c r="HBV1240" s="147">
        <v>344.68</v>
      </c>
      <c r="HBW1240" s="109" t="s">
        <v>29</v>
      </c>
      <c r="HBX1240" s="256" t="s">
        <v>25</v>
      </c>
      <c r="HBY1240" s="204">
        <v>7</v>
      </c>
      <c r="HBZ1240" s="204">
        <v>2</v>
      </c>
      <c r="HCA1240" s="205" t="s">
        <v>236</v>
      </c>
      <c r="HCB1240" s="206">
        <v>111</v>
      </c>
      <c r="HCC1240" s="110">
        <v>211</v>
      </c>
      <c r="HCD1240" s="147">
        <v>344.68</v>
      </c>
      <c r="HCE1240" s="109" t="s">
        <v>29</v>
      </c>
      <c r="HCF1240" s="256" t="s">
        <v>25</v>
      </c>
      <c r="HCG1240" s="204">
        <v>7</v>
      </c>
      <c r="HCH1240" s="204">
        <v>2</v>
      </c>
      <c r="HCI1240" s="205" t="s">
        <v>236</v>
      </c>
      <c r="HCJ1240" s="206">
        <v>111</v>
      </c>
      <c r="HCK1240" s="110">
        <v>211</v>
      </c>
      <c r="HCL1240" s="147">
        <v>344.68</v>
      </c>
      <c r="HCM1240" s="109" t="s">
        <v>29</v>
      </c>
      <c r="HCN1240" s="256" t="s">
        <v>25</v>
      </c>
      <c r="HCO1240" s="204">
        <v>7</v>
      </c>
      <c r="HCP1240" s="204">
        <v>2</v>
      </c>
      <c r="HCQ1240" s="205" t="s">
        <v>236</v>
      </c>
      <c r="HCR1240" s="206">
        <v>111</v>
      </c>
      <c r="HCS1240" s="110">
        <v>211</v>
      </c>
      <c r="HCT1240" s="147">
        <v>344.68</v>
      </c>
      <c r="HCU1240" s="109" t="s">
        <v>29</v>
      </c>
      <c r="HCV1240" s="256" t="s">
        <v>25</v>
      </c>
      <c r="HCW1240" s="204">
        <v>7</v>
      </c>
      <c r="HCX1240" s="204">
        <v>2</v>
      </c>
      <c r="HCY1240" s="205" t="s">
        <v>236</v>
      </c>
      <c r="HCZ1240" s="206">
        <v>111</v>
      </c>
      <c r="HDA1240" s="110">
        <v>211</v>
      </c>
      <c r="HDB1240" s="147">
        <v>344.68</v>
      </c>
      <c r="HDC1240" s="109" t="s">
        <v>29</v>
      </c>
      <c r="HDD1240" s="256" t="s">
        <v>25</v>
      </c>
      <c r="HDE1240" s="204">
        <v>7</v>
      </c>
      <c r="HDF1240" s="204">
        <v>2</v>
      </c>
      <c r="HDG1240" s="205" t="s">
        <v>236</v>
      </c>
      <c r="HDH1240" s="206">
        <v>111</v>
      </c>
      <c r="HDI1240" s="110">
        <v>211</v>
      </c>
      <c r="HDJ1240" s="147">
        <v>344.68</v>
      </c>
      <c r="HDK1240" s="109" t="s">
        <v>29</v>
      </c>
      <c r="HDL1240" s="256" t="s">
        <v>25</v>
      </c>
      <c r="HDM1240" s="204">
        <v>7</v>
      </c>
      <c r="HDN1240" s="204">
        <v>2</v>
      </c>
      <c r="HDO1240" s="205" t="s">
        <v>236</v>
      </c>
      <c r="HDP1240" s="206">
        <v>111</v>
      </c>
      <c r="HDQ1240" s="110">
        <v>211</v>
      </c>
      <c r="HDR1240" s="147">
        <v>344.68</v>
      </c>
      <c r="HDS1240" s="109" t="s">
        <v>29</v>
      </c>
      <c r="HDT1240" s="256" t="s">
        <v>25</v>
      </c>
      <c r="HDU1240" s="204">
        <v>7</v>
      </c>
      <c r="HDV1240" s="204">
        <v>2</v>
      </c>
      <c r="HDW1240" s="205" t="s">
        <v>236</v>
      </c>
      <c r="HDX1240" s="206">
        <v>111</v>
      </c>
      <c r="HDY1240" s="110">
        <v>211</v>
      </c>
      <c r="HDZ1240" s="147">
        <v>344.68</v>
      </c>
      <c r="HEA1240" s="109" t="s">
        <v>29</v>
      </c>
      <c r="HEB1240" s="256" t="s">
        <v>25</v>
      </c>
      <c r="HEC1240" s="204">
        <v>7</v>
      </c>
      <c r="HED1240" s="204">
        <v>2</v>
      </c>
      <c r="HEE1240" s="205" t="s">
        <v>236</v>
      </c>
      <c r="HEF1240" s="206">
        <v>111</v>
      </c>
      <c r="HEG1240" s="110">
        <v>211</v>
      </c>
      <c r="HEH1240" s="147">
        <v>344.68</v>
      </c>
      <c r="HEI1240" s="109" t="s">
        <v>29</v>
      </c>
      <c r="HEJ1240" s="256" t="s">
        <v>25</v>
      </c>
      <c r="HEK1240" s="204">
        <v>7</v>
      </c>
      <c r="HEL1240" s="204">
        <v>2</v>
      </c>
      <c r="HEM1240" s="205" t="s">
        <v>236</v>
      </c>
      <c r="HEN1240" s="206">
        <v>111</v>
      </c>
      <c r="HEO1240" s="110">
        <v>211</v>
      </c>
      <c r="HEP1240" s="147">
        <v>344.68</v>
      </c>
      <c r="HEQ1240" s="109" t="s">
        <v>29</v>
      </c>
      <c r="HER1240" s="256" t="s">
        <v>25</v>
      </c>
      <c r="HES1240" s="204">
        <v>7</v>
      </c>
      <c r="HET1240" s="204">
        <v>2</v>
      </c>
      <c r="HEU1240" s="205" t="s">
        <v>236</v>
      </c>
      <c r="HEV1240" s="206">
        <v>111</v>
      </c>
      <c r="HEW1240" s="110">
        <v>211</v>
      </c>
      <c r="HEX1240" s="147">
        <v>344.68</v>
      </c>
      <c r="HEY1240" s="109" t="s">
        <v>29</v>
      </c>
      <c r="HEZ1240" s="256" t="s">
        <v>25</v>
      </c>
      <c r="HFA1240" s="204">
        <v>7</v>
      </c>
      <c r="HFB1240" s="204">
        <v>2</v>
      </c>
      <c r="HFC1240" s="205" t="s">
        <v>236</v>
      </c>
      <c r="HFD1240" s="206">
        <v>111</v>
      </c>
      <c r="HFE1240" s="110">
        <v>211</v>
      </c>
      <c r="HFF1240" s="147">
        <v>344.68</v>
      </c>
      <c r="HFG1240" s="109" t="s">
        <v>29</v>
      </c>
      <c r="HFH1240" s="256" t="s">
        <v>25</v>
      </c>
      <c r="HFI1240" s="204">
        <v>7</v>
      </c>
      <c r="HFJ1240" s="204">
        <v>2</v>
      </c>
      <c r="HFK1240" s="205" t="s">
        <v>236</v>
      </c>
      <c r="HFL1240" s="206">
        <v>111</v>
      </c>
      <c r="HFM1240" s="110">
        <v>211</v>
      </c>
      <c r="HFN1240" s="147">
        <v>344.68</v>
      </c>
      <c r="HFO1240" s="109" t="s">
        <v>29</v>
      </c>
      <c r="HFP1240" s="256" t="s">
        <v>25</v>
      </c>
      <c r="HFQ1240" s="204">
        <v>7</v>
      </c>
      <c r="HFR1240" s="204">
        <v>2</v>
      </c>
      <c r="HFS1240" s="205" t="s">
        <v>236</v>
      </c>
      <c r="HFT1240" s="206">
        <v>111</v>
      </c>
      <c r="HFU1240" s="110">
        <v>211</v>
      </c>
      <c r="HFV1240" s="147">
        <v>344.68</v>
      </c>
      <c r="HFW1240" s="109" t="s">
        <v>29</v>
      </c>
      <c r="HFX1240" s="256" t="s">
        <v>25</v>
      </c>
      <c r="HFY1240" s="204">
        <v>7</v>
      </c>
      <c r="HFZ1240" s="204">
        <v>2</v>
      </c>
      <c r="HGA1240" s="205" t="s">
        <v>236</v>
      </c>
      <c r="HGB1240" s="206">
        <v>111</v>
      </c>
      <c r="HGC1240" s="110">
        <v>211</v>
      </c>
      <c r="HGD1240" s="147">
        <v>344.68</v>
      </c>
      <c r="HGE1240" s="109" t="s">
        <v>29</v>
      </c>
      <c r="HGF1240" s="256" t="s">
        <v>25</v>
      </c>
      <c r="HGG1240" s="204">
        <v>7</v>
      </c>
      <c r="HGH1240" s="204">
        <v>2</v>
      </c>
      <c r="HGI1240" s="205" t="s">
        <v>236</v>
      </c>
      <c r="HGJ1240" s="206">
        <v>111</v>
      </c>
      <c r="HGK1240" s="110">
        <v>211</v>
      </c>
      <c r="HGL1240" s="147">
        <v>344.68</v>
      </c>
      <c r="HGM1240" s="109" t="s">
        <v>29</v>
      </c>
      <c r="HGN1240" s="256" t="s">
        <v>25</v>
      </c>
      <c r="HGO1240" s="204">
        <v>7</v>
      </c>
      <c r="HGP1240" s="204">
        <v>2</v>
      </c>
      <c r="HGQ1240" s="205" t="s">
        <v>236</v>
      </c>
      <c r="HGR1240" s="206">
        <v>111</v>
      </c>
      <c r="HGS1240" s="110">
        <v>211</v>
      </c>
      <c r="HGT1240" s="147">
        <v>344.68</v>
      </c>
      <c r="HGU1240" s="109" t="s">
        <v>29</v>
      </c>
      <c r="HGV1240" s="256" t="s">
        <v>25</v>
      </c>
      <c r="HGW1240" s="204">
        <v>7</v>
      </c>
      <c r="HGX1240" s="204">
        <v>2</v>
      </c>
      <c r="HGY1240" s="205" t="s">
        <v>236</v>
      </c>
      <c r="HGZ1240" s="206">
        <v>111</v>
      </c>
      <c r="HHA1240" s="110">
        <v>211</v>
      </c>
      <c r="HHB1240" s="147">
        <v>344.68</v>
      </c>
      <c r="HHC1240" s="109" t="s">
        <v>29</v>
      </c>
      <c r="HHD1240" s="256" t="s">
        <v>25</v>
      </c>
      <c r="HHE1240" s="204">
        <v>7</v>
      </c>
      <c r="HHF1240" s="204">
        <v>2</v>
      </c>
      <c r="HHG1240" s="205" t="s">
        <v>236</v>
      </c>
      <c r="HHH1240" s="206">
        <v>111</v>
      </c>
      <c r="HHI1240" s="110">
        <v>211</v>
      </c>
      <c r="HHJ1240" s="147">
        <v>344.68</v>
      </c>
      <c r="HHK1240" s="109" t="s">
        <v>29</v>
      </c>
      <c r="HHL1240" s="256" t="s">
        <v>25</v>
      </c>
      <c r="HHM1240" s="204">
        <v>7</v>
      </c>
      <c r="HHN1240" s="204">
        <v>2</v>
      </c>
      <c r="HHO1240" s="205" t="s">
        <v>236</v>
      </c>
      <c r="HHP1240" s="206">
        <v>111</v>
      </c>
      <c r="HHQ1240" s="110">
        <v>211</v>
      </c>
      <c r="HHR1240" s="147">
        <v>344.68</v>
      </c>
      <c r="HHS1240" s="109" t="s">
        <v>29</v>
      </c>
      <c r="HHT1240" s="256" t="s">
        <v>25</v>
      </c>
      <c r="HHU1240" s="204">
        <v>7</v>
      </c>
      <c r="HHV1240" s="204">
        <v>2</v>
      </c>
      <c r="HHW1240" s="205" t="s">
        <v>236</v>
      </c>
      <c r="HHX1240" s="206">
        <v>111</v>
      </c>
      <c r="HHY1240" s="110">
        <v>211</v>
      </c>
      <c r="HHZ1240" s="147">
        <v>344.68</v>
      </c>
      <c r="HIA1240" s="109" t="s">
        <v>29</v>
      </c>
      <c r="HIB1240" s="256" t="s">
        <v>25</v>
      </c>
      <c r="HIC1240" s="204">
        <v>7</v>
      </c>
      <c r="HID1240" s="204">
        <v>2</v>
      </c>
      <c r="HIE1240" s="205" t="s">
        <v>236</v>
      </c>
      <c r="HIF1240" s="206">
        <v>111</v>
      </c>
      <c r="HIG1240" s="110">
        <v>211</v>
      </c>
      <c r="HIH1240" s="147">
        <v>344.68</v>
      </c>
      <c r="HII1240" s="109" t="s">
        <v>29</v>
      </c>
      <c r="HIJ1240" s="256" t="s">
        <v>25</v>
      </c>
      <c r="HIK1240" s="204">
        <v>7</v>
      </c>
      <c r="HIL1240" s="204">
        <v>2</v>
      </c>
      <c r="HIM1240" s="205" t="s">
        <v>236</v>
      </c>
      <c r="HIN1240" s="206">
        <v>111</v>
      </c>
      <c r="HIO1240" s="110">
        <v>211</v>
      </c>
      <c r="HIP1240" s="147">
        <v>344.68</v>
      </c>
      <c r="HIQ1240" s="109" t="s">
        <v>29</v>
      </c>
      <c r="HIR1240" s="256" t="s">
        <v>25</v>
      </c>
      <c r="HIS1240" s="204">
        <v>7</v>
      </c>
      <c r="HIT1240" s="204">
        <v>2</v>
      </c>
      <c r="HIU1240" s="205" t="s">
        <v>236</v>
      </c>
      <c r="HIV1240" s="206">
        <v>111</v>
      </c>
      <c r="HIW1240" s="110">
        <v>211</v>
      </c>
      <c r="HIX1240" s="147">
        <v>344.68</v>
      </c>
      <c r="HIY1240" s="109" t="s">
        <v>29</v>
      </c>
      <c r="HIZ1240" s="256" t="s">
        <v>25</v>
      </c>
      <c r="HJA1240" s="204">
        <v>7</v>
      </c>
      <c r="HJB1240" s="204">
        <v>2</v>
      </c>
      <c r="HJC1240" s="205" t="s">
        <v>236</v>
      </c>
      <c r="HJD1240" s="206">
        <v>111</v>
      </c>
      <c r="HJE1240" s="110">
        <v>211</v>
      </c>
      <c r="HJF1240" s="147">
        <v>344.68</v>
      </c>
      <c r="HJG1240" s="109" t="s">
        <v>29</v>
      </c>
      <c r="HJH1240" s="256" t="s">
        <v>25</v>
      </c>
      <c r="HJI1240" s="204">
        <v>7</v>
      </c>
      <c r="HJJ1240" s="204">
        <v>2</v>
      </c>
      <c r="HJK1240" s="205" t="s">
        <v>236</v>
      </c>
      <c r="HJL1240" s="206">
        <v>111</v>
      </c>
      <c r="HJM1240" s="110">
        <v>211</v>
      </c>
      <c r="HJN1240" s="147">
        <v>344.68</v>
      </c>
      <c r="HJO1240" s="109" t="s">
        <v>29</v>
      </c>
      <c r="HJP1240" s="256" t="s">
        <v>25</v>
      </c>
      <c r="HJQ1240" s="204">
        <v>7</v>
      </c>
      <c r="HJR1240" s="204">
        <v>2</v>
      </c>
      <c r="HJS1240" s="205" t="s">
        <v>236</v>
      </c>
      <c r="HJT1240" s="206">
        <v>111</v>
      </c>
      <c r="HJU1240" s="110">
        <v>211</v>
      </c>
      <c r="HJV1240" s="147">
        <v>344.68</v>
      </c>
      <c r="HJW1240" s="109" t="s">
        <v>29</v>
      </c>
      <c r="HJX1240" s="256" t="s">
        <v>25</v>
      </c>
      <c r="HJY1240" s="204">
        <v>7</v>
      </c>
      <c r="HJZ1240" s="204">
        <v>2</v>
      </c>
      <c r="HKA1240" s="205" t="s">
        <v>236</v>
      </c>
      <c r="HKB1240" s="206">
        <v>111</v>
      </c>
      <c r="HKC1240" s="110">
        <v>211</v>
      </c>
      <c r="HKD1240" s="147">
        <v>344.68</v>
      </c>
      <c r="HKE1240" s="109" t="s">
        <v>29</v>
      </c>
      <c r="HKF1240" s="256" t="s">
        <v>25</v>
      </c>
      <c r="HKG1240" s="204">
        <v>7</v>
      </c>
      <c r="HKH1240" s="204">
        <v>2</v>
      </c>
      <c r="HKI1240" s="205" t="s">
        <v>236</v>
      </c>
      <c r="HKJ1240" s="206">
        <v>111</v>
      </c>
      <c r="HKK1240" s="110">
        <v>211</v>
      </c>
      <c r="HKL1240" s="147">
        <v>344.68</v>
      </c>
      <c r="HKM1240" s="109" t="s">
        <v>29</v>
      </c>
      <c r="HKN1240" s="256" t="s">
        <v>25</v>
      </c>
      <c r="HKO1240" s="204">
        <v>7</v>
      </c>
      <c r="HKP1240" s="204">
        <v>2</v>
      </c>
      <c r="HKQ1240" s="205" t="s">
        <v>236</v>
      </c>
      <c r="HKR1240" s="206">
        <v>111</v>
      </c>
      <c r="HKS1240" s="110">
        <v>211</v>
      </c>
      <c r="HKT1240" s="147">
        <v>344.68</v>
      </c>
      <c r="HKU1240" s="109" t="s">
        <v>29</v>
      </c>
      <c r="HKV1240" s="256" t="s">
        <v>25</v>
      </c>
      <c r="HKW1240" s="204">
        <v>7</v>
      </c>
      <c r="HKX1240" s="204">
        <v>2</v>
      </c>
      <c r="HKY1240" s="205" t="s">
        <v>236</v>
      </c>
      <c r="HKZ1240" s="206">
        <v>111</v>
      </c>
      <c r="HLA1240" s="110">
        <v>211</v>
      </c>
      <c r="HLB1240" s="147">
        <v>344.68</v>
      </c>
      <c r="HLC1240" s="109" t="s">
        <v>29</v>
      </c>
      <c r="HLD1240" s="256" t="s">
        <v>25</v>
      </c>
      <c r="HLE1240" s="204">
        <v>7</v>
      </c>
      <c r="HLF1240" s="204">
        <v>2</v>
      </c>
      <c r="HLG1240" s="205" t="s">
        <v>236</v>
      </c>
      <c r="HLH1240" s="206">
        <v>111</v>
      </c>
      <c r="HLI1240" s="110">
        <v>211</v>
      </c>
      <c r="HLJ1240" s="147">
        <v>344.68</v>
      </c>
      <c r="HLK1240" s="109" t="s">
        <v>29</v>
      </c>
      <c r="HLL1240" s="256" t="s">
        <v>25</v>
      </c>
      <c r="HLM1240" s="204">
        <v>7</v>
      </c>
      <c r="HLN1240" s="204">
        <v>2</v>
      </c>
      <c r="HLO1240" s="205" t="s">
        <v>236</v>
      </c>
      <c r="HLP1240" s="206">
        <v>111</v>
      </c>
      <c r="HLQ1240" s="110">
        <v>211</v>
      </c>
      <c r="HLR1240" s="147">
        <v>344.68</v>
      </c>
      <c r="HLS1240" s="109" t="s">
        <v>29</v>
      </c>
      <c r="HLT1240" s="256" t="s">
        <v>25</v>
      </c>
      <c r="HLU1240" s="204">
        <v>7</v>
      </c>
      <c r="HLV1240" s="204">
        <v>2</v>
      </c>
      <c r="HLW1240" s="205" t="s">
        <v>236</v>
      </c>
      <c r="HLX1240" s="206">
        <v>111</v>
      </c>
      <c r="HLY1240" s="110">
        <v>211</v>
      </c>
      <c r="HLZ1240" s="147">
        <v>344.68</v>
      </c>
      <c r="HMA1240" s="109" t="s">
        <v>29</v>
      </c>
      <c r="HMB1240" s="256" t="s">
        <v>25</v>
      </c>
      <c r="HMC1240" s="204">
        <v>7</v>
      </c>
      <c r="HMD1240" s="204">
        <v>2</v>
      </c>
      <c r="HME1240" s="205" t="s">
        <v>236</v>
      </c>
      <c r="HMF1240" s="206">
        <v>111</v>
      </c>
      <c r="HMG1240" s="110">
        <v>211</v>
      </c>
      <c r="HMH1240" s="147">
        <v>344.68</v>
      </c>
      <c r="HMI1240" s="109" t="s">
        <v>29</v>
      </c>
      <c r="HMJ1240" s="256" t="s">
        <v>25</v>
      </c>
      <c r="HMK1240" s="204">
        <v>7</v>
      </c>
      <c r="HML1240" s="204">
        <v>2</v>
      </c>
      <c r="HMM1240" s="205" t="s">
        <v>236</v>
      </c>
      <c r="HMN1240" s="206">
        <v>111</v>
      </c>
      <c r="HMO1240" s="110">
        <v>211</v>
      </c>
      <c r="HMP1240" s="147">
        <v>344.68</v>
      </c>
      <c r="HMQ1240" s="109" t="s">
        <v>29</v>
      </c>
      <c r="HMR1240" s="256" t="s">
        <v>25</v>
      </c>
      <c r="HMS1240" s="204">
        <v>7</v>
      </c>
      <c r="HMT1240" s="204">
        <v>2</v>
      </c>
      <c r="HMU1240" s="205" t="s">
        <v>236</v>
      </c>
      <c r="HMV1240" s="206">
        <v>111</v>
      </c>
      <c r="HMW1240" s="110">
        <v>211</v>
      </c>
      <c r="HMX1240" s="147">
        <v>344.68</v>
      </c>
      <c r="HMY1240" s="109" t="s">
        <v>29</v>
      </c>
      <c r="HMZ1240" s="256" t="s">
        <v>25</v>
      </c>
      <c r="HNA1240" s="204">
        <v>7</v>
      </c>
      <c r="HNB1240" s="204">
        <v>2</v>
      </c>
      <c r="HNC1240" s="205" t="s">
        <v>236</v>
      </c>
      <c r="HND1240" s="206">
        <v>111</v>
      </c>
      <c r="HNE1240" s="110">
        <v>211</v>
      </c>
      <c r="HNF1240" s="147">
        <v>344.68</v>
      </c>
      <c r="HNG1240" s="109" t="s">
        <v>29</v>
      </c>
      <c r="HNH1240" s="256" t="s">
        <v>25</v>
      </c>
      <c r="HNI1240" s="204">
        <v>7</v>
      </c>
      <c r="HNJ1240" s="204">
        <v>2</v>
      </c>
      <c r="HNK1240" s="205" t="s">
        <v>236</v>
      </c>
      <c r="HNL1240" s="206">
        <v>111</v>
      </c>
      <c r="HNM1240" s="110">
        <v>211</v>
      </c>
      <c r="HNN1240" s="147">
        <v>344.68</v>
      </c>
      <c r="HNO1240" s="109" t="s">
        <v>29</v>
      </c>
      <c r="HNP1240" s="256" t="s">
        <v>25</v>
      </c>
      <c r="HNQ1240" s="204">
        <v>7</v>
      </c>
      <c r="HNR1240" s="204">
        <v>2</v>
      </c>
      <c r="HNS1240" s="205" t="s">
        <v>236</v>
      </c>
      <c r="HNT1240" s="206">
        <v>111</v>
      </c>
      <c r="HNU1240" s="110">
        <v>211</v>
      </c>
      <c r="HNV1240" s="147">
        <v>344.68</v>
      </c>
      <c r="HNW1240" s="109" t="s">
        <v>29</v>
      </c>
      <c r="HNX1240" s="256" t="s">
        <v>25</v>
      </c>
      <c r="HNY1240" s="204">
        <v>7</v>
      </c>
      <c r="HNZ1240" s="204">
        <v>2</v>
      </c>
      <c r="HOA1240" s="205" t="s">
        <v>236</v>
      </c>
      <c r="HOB1240" s="206">
        <v>111</v>
      </c>
      <c r="HOC1240" s="110">
        <v>211</v>
      </c>
      <c r="HOD1240" s="147">
        <v>344.68</v>
      </c>
      <c r="HOE1240" s="109" t="s">
        <v>29</v>
      </c>
      <c r="HOF1240" s="256" t="s">
        <v>25</v>
      </c>
      <c r="HOG1240" s="204">
        <v>7</v>
      </c>
      <c r="HOH1240" s="204">
        <v>2</v>
      </c>
      <c r="HOI1240" s="205" t="s">
        <v>236</v>
      </c>
      <c r="HOJ1240" s="206">
        <v>111</v>
      </c>
      <c r="HOK1240" s="110">
        <v>211</v>
      </c>
      <c r="HOL1240" s="147">
        <v>344.68</v>
      </c>
      <c r="HOM1240" s="109" t="s">
        <v>29</v>
      </c>
      <c r="HON1240" s="256" t="s">
        <v>25</v>
      </c>
      <c r="HOO1240" s="204">
        <v>7</v>
      </c>
      <c r="HOP1240" s="204">
        <v>2</v>
      </c>
      <c r="HOQ1240" s="205" t="s">
        <v>236</v>
      </c>
      <c r="HOR1240" s="206">
        <v>111</v>
      </c>
      <c r="HOS1240" s="110">
        <v>211</v>
      </c>
      <c r="HOT1240" s="147">
        <v>344.68</v>
      </c>
      <c r="HOU1240" s="109" t="s">
        <v>29</v>
      </c>
      <c r="HOV1240" s="256" t="s">
        <v>25</v>
      </c>
      <c r="HOW1240" s="204">
        <v>7</v>
      </c>
      <c r="HOX1240" s="204">
        <v>2</v>
      </c>
      <c r="HOY1240" s="205" t="s">
        <v>236</v>
      </c>
      <c r="HOZ1240" s="206">
        <v>111</v>
      </c>
      <c r="HPA1240" s="110">
        <v>211</v>
      </c>
      <c r="HPB1240" s="147">
        <v>344.68</v>
      </c>
      <c r="HPC1240" s="109" t="s">
        <v>29</v>
      </c>
      <c r="HPD1240" s="256" t="s">
        <v>25</v>
      </c>
      <c r="HPE1240" s="204">
        <v>7</v>
      </c>
      <c r="HPF1240" s="204">
        <v>2</v>
      </c>
      <c r="HPG1240" s="205" t="s">
        <v>236</v>
      </c>
      <c r="HPH1240" s="206">
        <v>111</v>
      </c>
      <c r="HPI1240" s="110">
        <v>211</v>
      </c>
      <c r="HPJ1240" s="147">
        <v>344.68</v>
      </c>
      <c r="HPK1240" s="109" t="s">
        <v>29</v>
      </c>
      <c r="HPL1240" s="256" t="s">
        <v>25</v>
      </c>
      <c r="HPM1240" s="204">
        <v>7</v>
      </c>
      <c r="HPN1240" s="204">
        <v>2</v>
      </c>
      <c r="HPO1240" s="205" t="s">
        <v>236</v>
      </c>
      <c r="HPP1240" s="206">
        <v>111</v>
      </c>
      <c r="HPQ1240" s="110">
        <v>211</v>
      </c>
      <c r="HPR1240" s="147">
        <v>344.68</v>
      </c>
      <c r="HPS1240" s="109" t="s">
        <v>29</v>
      </c>
      <c r="HPT1240" s="256" t="s">
        <v>25</v>
      </c>
      <c r="HPU1240" s="204">
        <v>7</v>
      </c>
      <c r="HPV1240" s="204">
        <v>2</v>
      </c>
      <c r="HPW1240" s="205" t="s">
        <v>236</v>
      </c>
      <c r="HPX1240" s="206">
        <v>111</v>
      </c>
      <c r="HPY1240" s="110">
        <v>211</v>
      </c>
      <c r="HPZ1240" s="147">
        <v>344.68</v>
      </c>
      <c r="HQA1240" s="109" t="s">
        <v>29</v>
      </c>
      <c r="HQB1240" s="256" t="s">
        <v>25</v>
      </c>
      <c r="HQC1240" s="204">
        <v>7</v>
      </c>
      <c r="HQD1240" s="204">
        <v>2</v>
      </c>
      <c r="HQE1240" s="205" t="s">
        <v>236</v>
      </c>
      <c r="HQF1240" s="206">
        <v>111</v>
      </c>
      <c r="HQG1240" s="110">
        <v>211</v>
      </c>
      <c r="HQH1240" s="147">
        <v>344.68</v>
      </c>
      <c r="HQI1240" s="109" t="s">
        <v>29</v>
      </c>
      <c r="HQJ1240" s="256" t="s">
        <v>25</v>
      </c>
      <c r="HQK1240" s="204">
        <v>7</v>
      </c>
      <c r="HQL1240" s="204">
        <v>2</v>
      </c>
      <c r="HQM1240" s="205" t="s">
        <v>236</v>
      </c>
      <c r="HQN1240" s="206">
        <v>111</v>
      </c>
      <c r="HQO1240" s="110">
        <v>211</v>
      </c>
      <c r="HQP1240" s="147">
        <v>344.68</v>
      </c>
      <c r="HQQ1240" s="109" t="s">
        <v>29</v>
      </c>
      <c r="HQR1240" s="256" t="s">
        <v>25</v>
      </c>
      <c r="HQS1240" s="204">
        <v>7</v>
      </c>
      <c r="HQT1240" s="204">
        <v>2</v>
      </c>
      <c r="HQU1240" s="205" t="s">
        <v>236</v>
      </c>
      <c r="HQV1240" s="206">
        <v>111</v>
      </c>
      <c r="HQW1240" s="110">
        <v>211</v>
      </c>
      <c r="HQX1240" s="147">
        <v>344.68</v>
      </c>
      <c r="HQY1240" s="109" t="s">
        <v>29</v>
      </c>
      <c r="HQZ1240" s="256" t="s">
        <v>25</v>
      </c>
      <c r="HRA1240" s="204">
        <v>7</v>
      </c>
      <c r="HRB1240" s="204">
        <v>2</v>
      </c>
      <c r="HRC1240" s="205" t="s">
        <v>236</v>
      </c>
      <c r="HRD1240" s="206">
        <v>111</v>
      </c>
      <c r="HRE1240" s="110">
        <v>211</v>
      </c>
      <c r="HRF1240" s="147">
        <v>344.68</v>
      </c>
      <c r="HRG1240" s="109" t="s">
        <v>29</v>
      </c>
      <c r="HRH1240" s="256" t="s">
        <v>25</v>
      </c>
      <c r="HRI1240" s="204">
        <v>7</v>
      </c>
      <c r="HRJ1240" s="204">
        <v>2</v>
      </c>
      <c r="HRK1240" s="205" t="s">
        <v>236</v>
      </c>
      <c r="HRL1240" s="206">
        <v>111</v>
      </c>
      <c r="HRM1240" s="110">
        <v>211</v>
      </c>
      <c r="HRN1240" s="147">
        <v>344.68</v>
      </c>
      <c r="HRO1240" s="109" t="s">
        <v>29</v>
      </c>
      <c r="HRP1240" s="256" t="s">
        <v>25</v>
      </c>
      <c r="HRQ1240" s="204">
        <v>7</v>
      </c>
      <c r="HRR1240" s="204">
        <v>2</v>
      </c>
      <c r="HRS1240" s="205" t="s">
        <v>236</v>
      </c>
      <c r="HRT1240" s="206">
        <v>111</v>
      </c>
      <c r="HRU1240" s="110">
        <v>211</v>
      </c>
      <c r="HRV1240" s="147">
        <v>344.68</v>
      </c>
      <c r="HRW1240" s="109" t="s">
        <v>29</v>
      </c>
      <c r="HRX1240" s="256" t="s">
        <v>25</v>
      </c>
      <c r="HRY1240" s="204">
        <v>7</v>
      </c>
      <c r="HRZ1240" s="204">
        <v>2</v>
      </c>
      <c r="HSA1240" s="205" t="s">
        <v>236</v>
      </c>
      <c r="HSB1240" s="206">
        <v>111</v>
      </c>
      <c r="HSC1240" s="110">
        <v>211</v>
      </c>
      <c r="HSD1240" s="147">
        <v>344.68</v>
      </c>
      <c r="HSE1240" s="109" t="s">
        <v>29</v>
      </c>
      <c r="HSF1240" s="256" t="s">
        <v>25</v>
      </c>
      <c r="HSG1240" s="204">
        <v>7</v>
      </c>
      <c r="HSH1240" s="204">
        <v>2</v>
      </c>
      <c r="HSI1240" s="205" t="s">
        <v>236</v>
      </c>
      <c r="HSJ1240" s="206">
        <v>111</v>
      </c>
      <c r="HSK1240" s="110">
        <v>211</v>
      </c>
      <c r="HSL1240" s="147">
        <v>344.68</v>
      </c>
      <c r="HSM1240" s="109" t="s">
        <v>29</v>
      </c>
      <c r="HSN1240" s="256" t="s">
        <v>25</v>
      </c>
      <c r="HSO1240" s="204">
        <v>7</v>
      </c>
      <c r="HSP1240" s="204">
        <v>2</v>
      </c>
      <c r="HSQ1240" s="205" t="s">
        <v>236</v>
      </c>
      <c r="HSR1240" s="206">
        <v>111</v>
      </c>
      <c r="HSS1240" s="110">
        <v>211</v>
      </c>
      <c r="HST1240" s="147">
        <v>344.68</v>
      </c>
      <c r="HSU1240" s="109" t="s">
        <v>29</v>
      </c>
      <c r="HSV1240" s="256" t="s">
        <v>25</v>
      </c>
      <c r="HSW1240" s="204">
        <v>7</v>
      </c>
      <c r="HSX1240" s="204">
        <v>2</v>
      </c>
      <c r="HSY1240" s="205" t="s">
        <v>236</v>
      </c>
      <c r="HSZ1240" s="206">
        <v>111</v>
      </c>
      <c r="HTA1240" s="110">
        <v>211</v>
      </c>
      <c r="HTB1240" s="147">
        <v>344.68</v>
      </c>
      <c r="HTC1240" s="109" t="s">
        <v>29</v>
      </c>
      <c r="HTD1240" s="256" t="s">
        <v>25</v>
      </c>
      <c r="HTE1240" s="204">
        <v>7</v>
      </c>
      <c r="HTF1240" s="204">
        <v>2</v>
      </c>
      <c r="HTG1240" s="205" t="s">
        <v>236</v>
      </c>
      <c r="HTH1240" s="206">
        <v>111</v>
      </c>
      <c r="HTI1240" s="110">
        <v>211</v>
      </c>
      <c r="HTJ1240" s="147">
        <v>344.68</v>
      </c>
      <c r="HTK1240" s="109" t="s">
        <v>29</v>
      </c>
      <c r="HTL1240" s="256" t="s">
        <v>25</v>
      </c>
      <c r="HTM1240" s="204">
        <v>7</v>
      </c>
      <c r="HTN1240" s="204">
        <v>2</v>
      </c>
      <c r="HTO1240" s="205" t="s">
        <v>236</v>
      </c>
      <c r="HTP1240" s="206">
        <v>111</v>
      </c>
      <c r="HTQ1240" s="110">
        <v>211</v>
      </c>
      <c r="HTR1240" s="147">
        <v>344.68</v>
      </c>
      <c r="HTS1240" s="109" t="s">
        <v>29</v>
      </c>
      <c r="HTT1240" s="256" t="s">
        <v>25</v>
      </c>
      <c r="HTU1240" s="204">
        <v>7</v>
      </c>
      <c r="HTV1240" s="204">
        <v>2</v>
      </c>
      <c r="HTW1240" s="205" t="s">
        <v>236</v>
      </c>
      <c r="HTX1240" s="206">
        <v>111</v>
      </c>
      <c r="HTY1240" s="110">
        <v>211</v>
      </c>
      <c r="HTZ1240" s="147">
        <v>344.68</v>
      </c>
      <c r="HUA1240" s="109" t="s">
        <v>29</v>
      </c>
      <c r="HUB1240" s="256" t="s">
        <v>25</v>
      </c>
      <c r="HUC1240" s="204">
        <v>7</v>
      </c>
      <c r="HUD1240" s="204">
        <v>2</v>
      </c>
      <c r="HUE1240" s="205" t="s">
        <v>236</v>
      </c>
      <c r="HUF1240" s="206">
        <v>111</v>
      </c>
      <c r="HUG1240" s="110">
        <v>211</v>
      </c>
      <c r="HUH1240" s="147">
        <v>344.68</v>
      </c>
      <c r="HUI1240" s="109" t="s">
        <v>29</v>
      </c>
      <c r="HUJ1240" s="256" t="s">
        <v>25</v>
      </c>
      <c r="HUK1240" s="204">
        <v>7</v>
      </c>
      <c r="HUL1240" s="204">
        <v>2</v>
      </c>
      <c r="HUM1240" s="205" t="s">
        <v>236</v>
      </c>
      <c r="HUN1240" s="206">
        <v>111</v>
      </c>
      <c r="HUO1240" s="110">
        <v>211</v>
      </c>
      <c r="HUP1240" s="147">
        <v>344.68</v>
      </c>
      <c r="HUQ1240" s="109" t="s">
        <v>29</v>
      </c>
      <c r="HUR1240" s="256" t="s">
        <v>25</v>
      </c>
      <c r="HUS1240" s="204">
        <v>7</v>
      </c>
      <c r="HUT1240" s="204">
        <v>2</v>
      </c>
      <c r="HUU1240" s="205" t="s">
        <v>236</v>
      </c>
      <c r="HUV1240" s="206">
        <v>111</v>
      </c>
      <c r="HUW1240" s="110">
        <v>211</v>
      </c>
      <c r="HUX1240" s="147">
        <v>344.68</v>
      </c>
      <c r="HUY1240" s="109" t="s">
        <v>29</v>
      </c>
      <c r="HUZ1240" s="256" t="s">
        <v>25</v>
      </c>
      <c r="HVA1240" s="204">
        <v>7</v>
      </c>
      <c r="HVB1240" s="204">
        <v>2</v>
      </c>
      <c r="HVC1240" s="205" t="s">
        <v>236</v>
      </c>
      <c r="HVD1240" s="206">
        <v>111</v>
      </c>
      <c r="HVE1240" s="110">
        <v>211</v>
      </c>
      <c r="HVF1240" s="147">
        <v>344.68</v>
      </c>
      <c r="HVG1240" s="109" t="s">
        <v>29</v>
      </c>
      <c r="HVH1240" s="256" t="s">
        <v>25</v>
      </c>
      <c r="HVI1240" s="204">
        <v>7</v>
      </c>
      <c r="HVJ1240" s="204">
        <v>2</v>
      </c>
      <c r="HVK1240" s="205" t="s">
        <v>236</v>
      </c>
      <c r="HVL1240" s="206">
        <v>111</v>
      </c>
      <c r="HVM1240" s="110">
        <v>211</v>
      </c>
      <c r="HVN1240" s="147">
        <v>344.68</v>
      </c>
      <c r="HVO1240" s="109" t="s">
        <v>29</v>
      </c>
      <c r="HVP1240" s="256" t="s">
        <v>25</v>
      </c>
      <c r="HVQ1240" s="204">
        <v>7</v>
      </c>
      <c r="HVR1240" s="204">
        <v>2</v>
      </c>
      <c r="HVS1240" s="205" t="s">
        <v>236</v>
      </c>
      <c r="HVT1240" s="206">
        <v>111</v>
      </c>
      <c r="HVU1240" s="110">
        <v>211</v>
      </c>
      <c r="HVV1240" s="147">
        <v>344.68</v>
      </c>
      <c r="HVW1240" s="109" t="s">
        <v>29</v>
      </c>
      <c r="HVX1240" s="256" t="s">
        <v>25</v>
      </c>
      <c r="HVY1240" s="204">
        <v>7</v>
      </c>
      <c r="HVZ1240" s="204">
        <v>2</v>
      </c>
      <c r="HWA1240" s="205" t="s">
        <v>236</v>
      </c>
      <c r="HWB1240" s="206">
        <v>111</v>
      </c>
      <c r="HWC1240" s="110">
        <v>211</v>
      </c>
      <c r="HWD1240" s="147">
        <v>344.68</v>
      </c>
      <c r="HWE1240" s="109" t="s">
        <v>29</v>
      </c>
      <c r="HWF1240" s="256" t="s">
        <v>25</v>
      </c>
      <c r="HWG1240" s="204">
        <v>7</v>
      </c>
      <c r="HWH1240" s="204">
        <v>2</v>
      </c>
      <c r="HWI1240" s="205" t="s">
        <v>236</v>
      </c>
      <c r="HWJ1240" s="206">
        <v>111</v>
      </c>
      <c r="HWK1240" s="110">
        <v>211</v>
      </c>
      <c r="HWL1240" s="147">
        <v>344.68</v>
      </c>
      <c r="HWM1240" s="109" t="s">
        <v>29</v>
      </c>
      <c r="HWN1240" s="256" t="s">
        <v>25</v>
      </c>
      <c r="HWO1240" s="204">
        <v>7</v>
      </c>
      <c r="HWP1240" s="204">
        <v>2</v>
      </c>
      <c r="HWQ1240" s="205" t="s">
        <v>236</v>
      </c>
      <c r="HWR1240" s="206">
        <v>111</v>
      </c>
      <c r="HWS1240" s="110">
        <v>211</v>
      </c>
      <c r="HWT1240" s="147">
        <v>344.68</v>
      </c>
      <c r="HWU1240" s="109" t="s">
        <v>29</v>
      </c>
      <c r="HWV1240" s="256" t="s">
        <v>25</v>
      </c>
      <c r="HWW1240" s="204">
        <v>7</v>
      </c>
      <c r="HWX1240" s="204">
        <v>2</v>
      </c>
      <c r="HWY1240" s="205" t="s">
        <v>236</v>
      </c>
      <c r="HWZ1240" s="206">
        <v>111</v>
      </c>
      <c r="HXA1240" s="110">
        <v>211</v>
      </c>
      <c r="HXB1240" s="147">
        <v>344.68</v>
      </c>
      <c r="HXC1240" s="109" t="s">
        <v>29</v>
      </c>
      <c r="HXD1240" s="256" t="s">
        <v>25</v>
      </c>
      <c r="HXE1240" s="204">
        <v>7</v>
      </c>
      <c r="HXF1240" s="204">
        <v>2</v>
      </c>
      <c r="HXG1240" s="205" t="s">
        <v>236</v>
      </c>
      <c r="HXH1240" s="206">
        <v>111</v>
      </c>
      <c r="HXI1240" s="110">
        <v>211</v>
      </c>
      <c r="HXJ1240" s="147">
        <v>344.68</v>
      </c>
      <c r="HXK1240" s="109" t="s">
        <v>29</v>
      </c>
      <c r="HXL1240" s="256" t="s">
        <v>25</v>
      </c>
      <c r="HXM1240" s="204">
        <v>7</v>
      </c>
      <c r="HXN1240" s="204">
        <v>2</v>
      </c>
      <c r="HXO1240" s="205" t="s">
        <v>236</v>
      </c>
      <c r="HXP1240" s="206">
        <v>111</v>
      </c>
      <c r="HXQ1240" s="110">
        <v>211</v>
      </c>
      <c r="HXR1240" s="147">
        <v>344.68</v>
      </c>
      <c r="HXS1240" s="109" t="s">
        <v>29</v>
      </c>
      <c r="HXT1240" s="256" t="s">
        <v>25</v>
      </c>
      <c r="HXU1240" s="204">
        <v>7</v>
      </c>
      <c r="HXV1240" s="204">
        <v>2</v>
      </c>
      <c r="HXW1240" s="205" t="s">
        <v>236</v>
      </c>
      <c r="HXX1240" s="206">
        <v>111</v>
      </c>
      <c r="HXY1240" s="110">
        <v>211</v>
      </c>
      <c r="HXZ1240" s="147">
        <v>344.68</v>
      </c>
      <c r="HYA1240" s="109" t="s">
        <v>29</v>
      </c>
      <c r="HYB1240" s="256" t="s">
        <v>25</v>
      </c>
      <c r="HYC1240" s="204">
        <v>7</v>
      </c>
      <c r="HYD1240" s="204">
        <v>2</v>
      </c>
      <c r="HYE1240" s="205" t="s">
        <v>236</v>
      </c>
      <c r="HYF1240" s="206">
        <v>111</v>
      </c>
      <c r="HYG1240" s="110">
        <v>211</v>
      </c>
      <c r="HYH1240" s="147">
        <v>344.68</v>
      </c>
      <c r="HYI1240" s="109" t="s">
        <v>29</v>
      </c>
      <c r="HYJ1240" s="256" t="s">
        <v>25</v>
      </c>
      <c r="HYK1240" s="204">
        <v>7</v>
      </c>
      <c r="HYL1240" s="204">
        <v>2</v>
      </c>
      <c r="HYM1240" s="205" t="s">
        <v>236</v>
      </c>
      <c r="HYN1240" s="206">
        <v>111</v>
      </c>
      <c r="HYO1240" s="110">
        <v>211</v>
      </c>
      <c r="HYP1240" s="147">
        <v>344.68</v>
      </c>
      <c r="HYQ1240" s="109" t="s">
        <v>29</v>
      </c>
      <c r="HYR1240" s="256" t="s">
        <v>25</v>
      </c>
      <c r="HYS1240" s="204">
        <v>7</v>
      </c>
      <c r="HYT1240" s="204">
        <v>2</v>
      </c>
      <c r="HYU1240" s="205" t="s">
        <v>236</v>
      </c>
      <c r="HYV1240" s="206">
        <v>111</v>
      </c>
      <c r="HYW1240" s="110">
        <v>211</v>
      </c>
      <c r="HYX1240" s="147">
        <v>344.68</v>
      </c>
      <c r="HYY1240" s="109" t="s">
        <v>29</v>
      </c>
      <c r="HYZ1240" s="256" t="s">
        <v>25</v>
      </c>
      <c r="HZA1240" s="204">
        <v>7</v>
      </c>
      <c r="HZB1240" s="204">
        <v>2</v>
      </c>
      <c r="HZC1240" s="205" t="s">
        <v>236</v>
      </c>
      <c r="HZD1240" s="206">
        <v>111</v>
      </c>
      <c r="HZE1240" s="110">
        <v>211</v>
      </c>
      <c r="HZF1240" s="147">
        <v>344.68</v>
      </c>
      <c r="HZG1240" s="109" t="s">
        <v>29</v>
      </c>
      <c r="HZH1240" s="256" t="s">
        <v>25</v>
      </c>
      <c r="HZI1240" s="204">
        <v>7</v>
      </c>
      <c r="HZJ1240" s="204">
        <v>2</v>
      </c>
      <c r="HZK1240" s="205" t="s">
        <v>236</v>
      </c>
      <c r="HZL1240" s="206">
        <v>111</v>
      </c>
      <c r="HZM1240" s="110">
        <v>211</v>
      </c>
      <c r="HZN1240" s="147">
        <v>344.68</v>
      </c>
      <c r="HZO1240" s="109" t="s">
        <v>29</v>
      </c>
      <c r="HZP1240" s="256" t="s">
        <v>25</v>
      </c>
      <c r="HZQ1240" s="204">
        <v>7</v>
      </c>
      <c r="HZR1240" s="204">
        <v>2</v>
      </c>
      <c r="HZS1240" s="205" t="s">
        <v>236</v>
      </c>
      <c r="HZT1240" s="206">
        <v>111</v>
      </c>
      <c r="HZU1240" s="110">
        <v>211</v>
      </c>
      <c r="HZV1240" s="147">
        <v>344.68</v>
      </c>
      <c r="HZW1240" s="109" t="s">
        <v>29</v>
      </c>
      <c r="HZX1240" s="256" t="s">
        <v>25</v>
      </c>
      <c r="HZY1240" s="204">
        <v>7</v>
      </c>
      <c r="HZZ1240" s="204">
        <v>2</v>
      </c>
      <c r="IAA1240" s="205" t="s">
        <v>236</v>
      </c>
      <c r="IAB1240" s="206">
        <v>111</v>
      </c>
      <c r="IAC1240" s="110">
        <v>211</v>
      </c>
      <c r="IAD1240" s="147">
        <v>344.68</v>
      </c>
      <c r="IAE1240" s="109" t="s">
        <v>29</v>
      </c>
      <c r="IAF1240" s="256" t="s">
        <v>25</v>
      </c>
      <c r="IAG1240" s="204">
        <v>7</v>
      </c>
      <c r="IAH1240" s="204">
        <v>2</v>
      </c>
      <c r="IAI1240" s="205" t="s">
        <v>236</v>
      </c>
      <c r="IAJ1240" s="206">
        <v>111</v>
      </c>
      <c r="IAK1240" s="110">
        <v>211</v>
      </c>
      <c r="IAL1240" s="147">
        <v>344.68</v>
      </c>
      <c r="IAM1240" s="109" t="s">
        <v>29</v>
      </c>
      <c r="IAN1240" s="256" t="s">
        <v>25</v>
      </c>
      <c r="IAO1240" s="204">
        <v>7</v>
      </c>
      <c r="IAP1240" s="204">
        <v>2</v>
      </c>
      <c r="IAQ1240" s="205" t="s">
        <v>236</v>
      </c>
      <c r="IAR1240" s="206">
        <v>111</v>
      </c>
      <c r="IAS1240" s="110">
        <v>211</v>
      </c>
      <c r="IAT1240" s="147">
        <v>344.68</v>
      </c>
      <c r="IAU1240" s="109" t="s">
        <v>29</v>
      </c>
      <c r="IAV1240" s="256" t="s">
        <v>25</v>
      </c>
      <c r="IAW1240" s="204">
        <v>7</v>
      </c>
      <c r="IAX1240" s="204">
        <v>2</v>
      </c>
      <c r="IAY1240" s="205" t="s">
        <v>236</v>
      </c>
      <c r="IAZ1240" s="206">
        <v>111</v>
      </c>
      <c r="IBA1240" s="110">
        <v>211</v>
      </c>
      <c r="IBB1240" s="147">
        <v>344.68</v>
      </c>
      <c r="IBC1240" s="109" t="s">
        <v>29</v>
      </c>
      <c r="IBD1240" s="256" t="s">
        <v>25</v>
      </c>
      <c r="IBE1240" s="204">
        <v>7</v>
      </c>
      <c r="IBF1240" s="204">
        <v>2</v>
      </c>
      <c r="IBG1240" s="205" t="s">
        <v>236</v>
      </c>
      <c r="IBH1240" s="206">
        <v>111</v>
      </c>
      <c r="IBI1240" s="110">
        <v>211</v>
      </c>
      <c r="IBJ1240" s="147">
        <v>344.68</v>
      </c>
      <c r="IBK1240" s="109" t="s">
        <v>29</v>
      </c>
      <c r="IBL1240" s="256" t="s">
        <v>25</v>
      </c>
      <c r="IBM1240" s="204">
        <v>7</v>
      </c>
      <c r="IBN1240" s="204">
        <v>2</v>
      </c>
      <c r="IBO1240" s="205" t="s">
        <v>236</v>
      </c>
      <c r="IBP1240" s="206">
        <v>111</v>
      </c>
      <c r="IBQ1240" s="110">
        <v>211</v>
      </c>
      <c r="IBR1240" s="147">
        <v>344.68</v>
      </c>
      <c r="IBS1240" s="109" t="s">
        <v>29</v>
      </c>
      <c r="IBT1240" s="256" t="s">
        <v>25</v>
      </c>
      <c r="IBU1240" s="204">
        <v>7</v>
      </c>
      <c r="IBV1240" s="204">
        <v>2</v>
      </c>
      <c r="IBW1240" s="205" t="s">
        <v>236</v>
      </c>
      <c r="IBX1240" s="206">
        <v>111</v>
      </c>
      <c r="IBY1240" s="110">
        <v>211</v>
      </c>
      <c r="IBZ1240" s="147">
        <v>344.68</v>
      </c>
      <c r="ICA1240" s="109" t="s">
        <v>29</v>
      </c>
      <c r="ICB1240" s="256" t="s">
        <v>25</v>
      </c>
      <c r="ICC1240" s="204">
        <v>7</v>
      </c>
      <c r="ICD1240" s="204">
        <v>2</v>
      </c>
      <c r="ICE1240" s="205" t="s">
        <v>236</v>
      </c>
      <c r="ICF1240" s="206">
        <v>111</v>
      </c>
      <c r="ICG1240" s="110">
        <v>211</v>
      </c>
      <c r="ICH1240" s="147">
        <v>344.68</v>
      </c>
      <c r="ICI1240" s="109" t="s">
        <v>29</v>
      </c>
      <c r="ICJ1240" s="256" t="s">
        <v>25</v>
      </c>
      <c r="ICK1240" s="204">
        <v>7</v>
      </c>
      <c r="ICL1240" s="204">
        <v>2</v>
      </c>
      <c r="ICM1240" s="205" t="s">
        <v>236</v>
      </c>
      <c r="ICN1240" s="206">
        <v>111</v>
      </c>
      <c r="ICO1240" s="110">
        <v>211</v>
      </c>
      <c r="ICP1240" s="147">
        <v>344.68</v>
      </c>
      <c r="ICQ1240" s="109" t="s">
        <v>29</v>
      </c>
      <c r="ICR1240" s="256" t="s">
        <v>25</v>
      </c>
      <c r="ICS1240" s="204">
        <v>7</v>
      </c>
      <c r="ICT1240" s="204">
        <v>2</v>
      </c>
      <c r="ICU1240" s="205" t="s">
        <v>236</v>
      </c>
      <c r="ICV1240" s="206">
        <v>111</v>
      </c>
      <c r="ICW1240" s="110">
        <v>211</v>
      </c>
      <c r="ICX1240" s="147">
        <v>344.68</v>
      </c>
      <c r="ICY1240" s="109" t="s">
        <v>29</v>
      </c>
      <c r="ICZ1240" s="256" t="s">
        <v>25</v>
      </c>
      <c r="IDA1240" s="204">
        <v>7</v>
      </c>
      <c r="IDB1240" s="204">
        <v>2</v>
      </c>
      <c r="IDC1240" s="205" t="s">
        <v>236</v>
      </c>
      <c r="IDD1240" s="206">
        <v>111</v>
      </c>
      <c r="IDE1240" s="110">
        <v>211</v>
      </c>
      <c r="IDF1240" s="147">
        <v>344.68</v>
      </c>
      <c r="IDG1240" s="109" t="s">
        <v>29</v>
      </c>
      <c r="IDH1240" s="256" t="s">
        <v>25</v>
      </c>
      <c r="IDI1240" s="204">
        <v>7</v>
      </c>
      <c r="IDJ1240" s="204">
        <v>2</v>
      </c>
      <c r="IDK1240" s="205" t="s">
        <v>236</v>
      </c>
      <c r="IDL1240" s="206">
        <v>111</v>
      </c>
      <c r="IDM1240" s="110">
        <v>211</v>
      </c>
      <c r="IDN1240" s="147">
        <v>344.68</v>
      </c>
      <c r="IDO1240" s="109" t="s">
        <v>29</v>
      </c>
      <c r="IDP1240" s="256" t="s">
        <v>25</v>
      </c>
      <c r="IDQ1240" s="204">
        <v>7</v>
      </c>
      <c r="IDR1240" s="204">
        <v>2</v>
      </c>
      <c r="IDS1240" s="205" t="s">
        <v>236</v>
      </c>
      <c r="IDT1240" s="206">
        <v>111</v>
      </c>
      <c r="IDU1240" s="110">
        <v>211</v>
      </c>
      <c r="IDV1240" s="147">
        <v>344.68</v>
      </c>
      <c r="IDW1240" s="109" t="s">
        <v>29</v>
      </c>
      <c r="IDX1240" s="256" t="s">
        <v>25</v>
      </c>
      <c r="IDY1240" s="204">
        <v>7</v>
      </c>
      <c r="IDZ1240" s="204">
        <v>2</v>
      </c>
      <c r="IEA1240" s="205" t="s">
        <v>236</v>
      </c>
      <c r="IEB1240" s="206">
        <v>111</v>
      </c>
      <c r="IEC1240" s="110">
        <v>211</v>
      </c>
      <c r="IED1240" s="147">
        <v>344.68</v>
      </c>
      <c r="IEE1240" s="109" t="s">
        <v>29</v>
      </c>
      <c r="IEF1240" s="256" t="s">
        <v>25</v>
      </c>
      <c r="IEG1240" s="204">
        <v>7</v>
      </c>
      <c r="IEH1240" s="204">
        <v>2</v>
      </c>
      <c r="IEI1240" s="205" t="s">
        <v>236</v>
      </c>
      <c r="IEJ1240" s="206">
        <v>111</v>
      </c>
      <c r="IEK1240" s="110">
        <v>211</v>
      </c>
      <c r="IEL1240" s="147">
        <v>344.68</v>
      </c>
      <c r="IEM1240" s="109" t="s">
        <v>29</v>
      </c>
      <c r="IEN1240" s="256" t="s">
        <v>25</v>
      </c>
      <c r="IEO1240" s="204">
        <v>7</v>
      </c>
      <c r="IEP1240" s="204">
        <v>2</v>
      </c>
      <c r="IEQ1240" s="205" t="s">
        <v>236</v>
      </c>
      <c r="IER1240" s="206">
        <v>111</v>
      </c>
      <c r="IES1240" s="110">
        <v>211</v>
      </c>
      <c r="IET1240" s="147">
        <v>344.68</v>
      </c>
      <c r="IEU1240" s="109" t="s">
        <v>29</v>
      </c>
      <c r="IEV1240" s="256" t="s">
        <v>25</v>
      </c>
      <c r="IEW1240" s="204">
        <v>7</v>
      </c>
      <c r="IEX1240" s="204">
        <v>2</v>
      </c>
      <c r="IEY1240" s="205" t="s">
        <v>236</v>
      </c>
      <c r="IEZ1240" s="206">
        <v>111</v>
      </c>
      <c r="IFA1240" s="110">
        <v>211</v>
      </c>
      <c r="IFB1240" s="147">
        <v>344.68</v>
      </c>
      <c r="IFC1240" s="109" t="s">
        <v>29</v>
      </c>
      <c r="IFD1240" s="256" t="s">
        <v>25</v>
      </c>
      <c r="IFE1240" s="204">
        <v>7</v>
      </c>
      <c r="IFF1240" s="204">
        <v>2</v>
      </c>
      <c r="IFG1240" s="205" t="s">
        <v>236</v>
      </c>
      <c r="IFH1240" s="206">
        <v>111</v>
      </c>
      <c r="IFI1240" s="110">
        <v>211</v>
      </c>
      <c r="IFJ1240" s="147">
        <v>344.68</v>
      </c>
      <c r="IFK1240" s="109" t="s">
        <v>29</v>
      </c>
      <c r="IFL1240" s="256" t="s">
        <v>25</v>
      </c>
      <c r="IFM1240" s="204">
        <v>7</v>
      </c>
      <c r="IFN1240" s="204">
        <v>2</v>
      </c>
      <c r="IFO1240" s="205" t="s">
        <v>236</v>
      </c>
      <c r="IFP1240" s="206">
        <v>111</v>
      </c>
      <c r="IFQ1240" s="110">
        <v>211</v>
      </c>
      <c r="IFR1240" s="147">
        <v>344.68</v>
      </c>
      <c r="IFS1240" s="109" t="s">
        <v>29</v>
      </c>
      <c r="IFT1240" s="256" t="s">
        <v>25</v>
      </c>
      <c r="IFU1240" s="204">
        <v>7</v>
      </c>
      <c r="IFV1240" s="204">
        <v>2</v>
      </c>
      <c r="IFW1240" s="205" t="s">
        <v>236</v>
      </c>
      <c r="IFX1240" s="206">
        <v>111</v>
      </c>
      <c r="IFY1240" s="110">
        <v>211</v>
      </c>
      <c r="IFZ1240" s="147">
        <v>344.68</v>
      </c>
      <c r="IGA1240" s="109" t="s">
        <v>29</v>
      </c>
      <c r="IGB1240" s="256" t="s">
        <v>25</v>
      </c>
      <c r="IGC1240" s="204">
        <v>7</v>
      </c>
      <c r="IGD1240" s="204">
        <v>2</v>
      </c>
      <c r="IGE1240" s="205" t="s">
        <v>236</v>
      </c>
      <c r="IGF1240" s="206">
        <v>111</v>
      </c>
      <c r="IGG1240" s="110">
        <v>211</v>
      </c>
      <c r="IGH1240" s="147">
        <v>344.68</v>
      </c>
      <c r="IGI1240" s="109" t="s">
        <v>29</v>
      </c>
      <c r="IGJ1240" s="256" t="s">
        <v>25</v>
      </c>
      <c r="IGK1240" s="204">
        <v>7</v>
      </c>
      <c r="IGL1240" s="204">
        <v>2</v>
      </c>
      <c r="IGM1240" s="205" t="s">
        <v>236</v>
      </c>
      <c r="IGN1240" s="206">
        <v>111</v>
      </c>
      <c r="IGO1240" s="110">
        <v>211</v>
      </c>
      <c r="IGP1240" s="147">
        <v>344.68</v>
      </c>
      <c r="IGQ1240" s="109" t="s">
        <v>29</v>
      </c>
      <c r="IGR1240" s="256" t="s">
        <v>25</v>
      </c>
      <c r="IGS1240" s="204">
        <v>7</v>
      </c>
      <c r="IGT1240" s="204">
        <v>2</v>
      </c>
      <c r="IGU1240" s="205" t="s">
        <v>236</v>
      </c>
      <c r="IGV1240" s="206">
        <v>111</v>
      </c>
      <c r="IGW1240" s="110">
        <v>211</v>
      </c>
      <c r="IGX1240" s="147">
        <v>344.68</v>
      </c>
      <c r="IGY1240" s="109" t="s">
        <v>29</v>
      </c>
      <c r="IGZ1240" s="256" t="s">
        <v>25</v>
      </c>
      <c r="IHA1240" s="204">
        <v>7</v>
      </c>
      <c r="IHB1240" s="204">
        <v>2</v>
      </c>
      <c r="IHC1240" s="205" t="s">
        <v>236</v>
      </c>
      <c r="IHD1240" s="206">
        <v>111</v>
      </c>
      <c r="IHE1240" s="110">
        <v>211</v>
      </c>
      <c r="IHF1240" s="147">
        <v>344.68</v>
      </c>
      <c r="IHG1240" s="109" t="s">
        <v>29</v>
      </c>
      <c r="IHH1240" s="256" t="s">
        <v>25</v>
      </c>
      <c r="IHI1240" s="204">
        <v>7</v>
      </c>
      <c r="IHJ1240" s="204">
        <v>2</v>
      </c>
      <c r="IHK1240" s="205" t="s">
        <v>236</v>
      </c>
      <c r="IHL1240" s="206">
        <v>111</v>
      </c>
      <c r="IHM1240" s="110">
        <v>211</v>
      </c>
      <c r="IHN1240" s="147">
        <v>344.68</v>
      </c>
      <c r="IHO1240" s="109" t="s">
        <v>29</v>
      </c>
      <c r="IHP1240" s="256" t="s">
        <v>25</v>
      </c>
      <c r="IHQ1240" s="204">
        <v>7</v>
      </c>
      <c r="IHR1240" s="204">
        <v>2</v>
      </c>
      <c r="IHS1240" s="205" t="s">
        <v>236</v>
      </c>
      <c r="IHT1240" s="206">
        <v>111</v>
      </c>
      <c r="IHU1240" s="110">
        <v>211</v>
      </c>
      <c r="IHV1240" s="147">
        <v>344.68</v>
      </c>
      <c r="IHW1240" s="109" t="s">
        <v>29</v>
      </c>
      <c r="IHX1240" s="256" t="s">
        <v>25</v>
      </c>
      <c r="IHY1240" s="204">
        <v>7</v>
      </c>
      <c r="IHZ1240" s="204">
        <v>2</v>
      </c>
      <c r="IIA1240" s="205" t="s">
        <v>236</v>
      </c>
      <c r="IIB1240" s="206">
        <v>111</v>
      </c>
      <c r="IIC1240" s="110">
        <v>211</v>
      </c>
      <c r="IID1240" s="147">
        <v>344.68</v>
      </c>
      <c r="IIE1240" s="109" t="s">
        <v>29</v>
      </c>
      <c r="IIF1240" s="256" t="s">
        <v>25</v>
      </c>
      <c r="IIG1240" s="204">
        <v>7</v>
      </c>
      <c r="IIH1240" s="204">
        <v>2</v>
      </c>
      <c r="III1240" s="205" t="s">
        <v>236</v>
      </c>
      <c r="IIJ1240" s="206">
        <v>111</v>
      </c>
      <c r="IIK1240" s="110">
        <v>211</v>
      </c>
      <c r="IIL1240" s="147">
        <v>344.68</v>
      </c>
      <c r="IIM1240" s="109" t="s">
        <v>29</v>
      </c>
      <c r="IIN1240" s="256" t="s">
        <v>25</v>
      </c>
      <c r="IIO1240" s="204">
        <v>7</v>
      </c>
      <c r="IIP1240" s="204">
        <v>2</v>
      </c>
      <c r="IIQ1240" s="205" t="s">
        <v>236</v>
      </c>
      <c r="IIR1240" s="206">
        <v>111</v>
      </c>
      <c r="IIS1240" s="110">
        <v>211</v>
      </c>
      <c r="IIT1240" s="147">
        <v>344.68</v>
      </c>
      <c r="IIU1240" s="109" t="s">
        <v>29</v>
      </c>
      <c r="IIV1240" s="256" t="s">
        <v>25</v>
      </c>
      <c r="IIW1240" s="204">
        <v>7</v>
      </c>
      <c r="IIX1240" s="204">
        <v>2</v>
      </c>
      <c r="IIY1240" s="205" t="s">
        <v>236</v>
      </c>
      <c r="IIZ1240" s="206">
        <v>111</v>
      </c>
      <c r="IJA1240" s="110">
        <v>211</v>
      </c>
      <c r="IJB1240" s="147">
        <v>344.68</v>
      </c>
      <c r="IJC1240" s="109" t="s">
        <v>29</v>
      </c>
      <c r="IJD1240" s="256" t="s">
        <v>25</v>
      </c>
      <c r="IJE1240" s="204">
        <v>7</v>
      </c>
      <c r="IJF1240" s="204">
        <v>2</v>
      </c>
      <c r="IJG1240" s="205" t="s">
        <v>236</v>
      </c>
      <c r="IJH1240" s="206">
        <v>111</v>
      </c>
      <c r="IJI1240" s="110">
        <v>211</v>
      </c>
      <c r="IJJ1240" s="147">
        <v>344.68</v>
      </c>
      <c r="IJK1240" s="109" t="s">
        <v>29</v>
      </c>
      <c r="IJL1240" s="256" t="s">
        <v>25</v>
      </c>
      <c r="IJM1240" s="204">
        <v>7</v>
      </c>
      <c r="IJN1240" s="204">
        <v>2</v>
      </c>
      <c r="IJO1240" s="205" t="s">
        <v>236</v>
      </c>
      <c r="IJP1240" s="206">
        <v>111</v>
      </c>
      <c r="IJQ1240" s="110">
        <v>211</v>
      </c>
      <c r="IJR1240" s="147">
        <v>344.68</v>
      </c>
      <c r="IJS1240" s="109" t="s">
        <v>29</v>
      </c>
      <c r="IJT1240" s="256" t="s">
        <v>25</v>
      </c>
      <c r="IJU1240" s="204">
        <v>7</v>
      </c>
      <c r="IJV1240" s="204">
        <v>2</v>
      </c>
      <c r="IJW1240" s="205" t="s">
        <v>236</v>
      </c>
      <c r="IJX1240" s="206">
        <v>111</v>
      </c>
      <c r="IJY1240" s="110">
        <v>211</v>
      </c>
      <c r="IJZ1240" s="147">
        <v>344.68</v>
      </c>
      <c r="IKA1240" s="109" t="s">
        <v>29</v>
      </c>
      <c r="IKB1240" s="256" t="s">
        <v>25</v>
      </c>
      <c r="IKC1240" s="204">
        <v>7</v>
      </c>
      <c r="IKD1240" s="204">
        <v>2</v>
      </c>
      <c r="IKE1240" s="205" t="s">
        <v>236</v>
      </c>
      <c r="IKF1240" s="206">
        <v>111</v>
      </c>
      <c r="IKG1240" s="110">
        <v>211</v>
      </c>
      <c r="IKH1240" s="147">
        <v>344.68</v>
      </c>
      <c r="IKI1240" s="109" t="s">
        <v>29</v>
      </c>
      <c r="IKJ1240" s="256" t="s">
        <v>25</v>
      </c>
      <c r="IKK1240" s="204">
        <v>7</v>
      </c>
      <c r="IKL1240" s="204">
        <v>2</v>
      </c>
      <c r="IKM1240" s="205" t="s">
        <v>236</v>
      </c>
      <c r="IKN1240" s="206">
        <v>111</v>
      </c>
      <c r="IKO1240" s="110">
        <v>211</v>
      </c>
      <c r="IKP1240" s="147">
        <v>344.68</v>
      </c>
      <c r="IKQ1240" s="109" t="s">
        <v>29</v>
      </c>
      <c r="IKR1240" s="256" t="s">
        <v>25</v>
      </c>
      <c r="IKS1240" s="204">
        <v>7</v>
      </c>
      <c r="IKT1240" s="204">
        <v>2</v>
      </c>
      <c r="IKU1240" s="205" t="s">
        <v>236</v>
      </c>
      <c r="IKV1240" s="206">
        <v>111</v>
      </c>
      <c r="IKW1240" s="110">
        <v>211</v>
      </c>
      <c r="IKX1240" s="147">
        <v>344.68</v>
      </c>
      <c r="IKY1240" s="109" t="s">
        <v>29</v>
      </c>
      <c r="IKZ1240" s="256" t="s">
        <v>25</v>
      </c>
      <c r="ILA1240" s="204">
        <v>7</v>
      </c>
      <c r="ILB1240" s="204">
        <v>2</v>
      </c>
      <c r="ILC1240" s="205" t="s">
        <v>236</v>
      </c>
      <c r="ILD1240" s="206">
        <v>111</v>
      </c>
      <c r="ILE1240" s="110">
        <v>211</v>
      </c>
      <c r="ILF1240" s="147">
        <v>344.68</v>
      </c>
      <c r="ILG1240" s="109" t="s">
        <v>29</v>
      </c>
      <c r="ILH1240" s="256" t="s">
        <v>25</v>
      </c>
      <c r="ILI1240" s="204">
        <v>7</v>
      </c>
      <c r="ILJ1240" s="204">
        <v>2</v>
      </c>
      <c r="ILK1240" s="205" t="s">
        <v>236</v>
      </c>
      <c r="ILL1240" s="206">
        <v>111</v>
      </c>
      <c r="ILM1240" s="110">
        <v>211</v>
      </c>
      <c r="ILN1240" s="147">
        <v>344.68</v>
      </c>
      <c r="ILO1240" s="109" t="s">
        <v>29</v>
      </c>
      <c r="ILP1240" s="256" t="s">
        <v>25</v>
      </c>
      <c r="ILQ1240" s="204">
        <v>7</v>
      </c>
      <c r="ILR1240" s="204">
        <v>2</v>
      </c>
      <c r="ILS1240" s="205" t="s">
        <v>236</v>
      </c>
      <c r="ILT1240" s="206">
        <v>111</v>
      </c>
      <c r="ILU1240" s="110">
        <v>211</v>
      </c>
      <c r="ILV1240" s="147">
        <v>344.68</v>
      </c>
      <c r="ILW1240" s="109" t="s">
        <v>29</v>
      </c>
      <c r="ILX1240" s="256" t="s">
        <v>25</v>
      </c>
      <c r="ILY1240" s="204">
        <v>7</v>
      </c>
      <c r="ILZ1240" s="204">
        <v>2</v>
      </c>
      <c r="IMA1240" s="205" t="s">
        <v>236</v>
      </c>
      <c r="IMB1240" s="206">
        <v>111</v>
      </c>
      <c r="IMC1240" s="110">
        <v>211</v>
      </c>
      <c r="IMD1240" s="147">
        <v>344.68</v>
      </c>
      <c r="IME1240" s="109" t="s">
        <v>29</v>
      </c>
      <c r="IMF1240" s="256" t="s">
        <v>25</v>
      </c>
      <c r="IMG1240" s="204">
        <v>7</v>
      </c>
      <c r="IMH1240" s="204">
        <v>2</v>
      </c>
      <c r="IMI1240" s="205" t="s">
        <v>236</v>
      </c>
      <c r="IMJ1240" s="206">
        <v>111</v>
      </c>
      <c r="IMK1240" s="110">
        <v>211</v>
      </c>
      <c r="IML1240" s="147">
        <v>344.68</v>
      </c>
      <c r="IMM1240" s="109" t="s">
        <v>29</v>
      </c>
      <c r="IMN1240" s="256" t="s">
        <v>25</v>
      </c>
      <c r="IMO1240" s="204">
        <v>7</v>
      </c>
      <c r="IMP1240" s="204">
        <v>2</v>
      </c>
      <c r="IMQ1240" s="205" t="s">
        <v>236</v>
      </c>
      <c r="IMR1240" s="206">
        <v>111</v>
      </c>
      <c r="IMS1240" s="110">
        <v>211</v>
      </c>
      <c r="IMT1240" s="147">
        <v>344.68</v>
      </c>
      <c r="IMU1240" s="109" t="s">
        <v>29</v>
      </c>
      <c r="IMV1240" s="256" t="s">
        <v>25</v>
      </c>
      <c r="IMW1240" s="204">
        <v>7</v>
      </c>
      <c r="IMX1240" s="204">
        <v>2</v>
      </c>
      <c r="IMY1240" s="205" t="s">
        <v>236</v>
      </c>
      <c r="IMZ1240" s="206">
        <v>111</v>
      </c>
      <c r="INA1240" s="110">
        <v>211</v>
      </c>
      <c r="INB1240" s="147">
        <v>344.68</v>
      </c>
      <c r="INC1240" s="109" t="s">
        <v>29</v>
      </c>
      <c r="IND1240" s="256" t="s">
        <v>25</v>
      </c>
      <c r="INE1240" s="204">
        <v>7</v>
      </c>
      <c r="INF1240" s="204">
        <v>2</v>
      </c>
      <c r="ING1240" s="205" t="s">
        <v>236</v>
      </c>
      <c r="INH1240" s="206">
        <v>111</v>
      </c>
      <c r="INI1240" s="110">
        <v>211</v>
      </c>
      <c r="INJ1240" s="147">
        <v>344.68</v>
      </c>
      <c r="INK1240" s="109" t="s">
        <v>29</v>
      </c>
      <c r="INL1240" s="256" t="s">
        <v>25</v>
      </c>
      <c r="INM1240" s="204">
        <v>7</v>
      </c>
      <c r="INN1240" s="204">
        <v>2</v>
      </c>
      <c r="INO1240" s="205" t="s">
        <v>236</v>
      </c>
      <c r="INP1240" s="206">
        <v>111</v>
      </c>
      <c r="INQ1240" s="110">
        <v>211</v>
      </c>
      <c r="INR1240" s="147">
        <v>344.68</v>
      </c>
      <c r="INS1240" s="109" t="s">
        <v>29</v>
      </c>
      <c r="INT1240" s="256" t="s">
        <v>25</v>
      </c>
      <c r="INU1240" s="204">
        <v>7</v>
      </c>
      <c r="INV1240" s="204">
        <v>2</v>
      </c>
      <c r="INW1240" s="205" t="s">
        <v>236</v>
      </c>
      <c r="INX1240" s="206">
        <v>111</v>
      </c>
      <c r="INY1240" s="110">
        <v>211</v>
      </c>
      <c r="INZ1240" s="147">
        <v>344.68</v>
      </c>
      <c r="IOA1240" s="109" t="s">
        <v>29</v>
      </c>
      <c r="IOB1240" s="256" t="s">
        <v>25</v>
      </c>
      <c r="IOC1240" s="204">
        <v>7</v>
      </c>
      <c r="IOD1240" s="204">
        <v>2</v>
      </c>
      <c r="IOE1240" s="205" t="s">
        <v>236</v>
      </c>
      <c r="IOF1240" s="206">
        <v>111</v>
      </c>
      <c r="IOG1240" s="110">
        <v>211</v>
      </c>
      <c r="IOH1240" s="147">
        <v>344.68</v>
      </c>
      <c r="IOI1240" s="109" t="s">
        <v>29</v>
      </c>
      <c r="IOJ1240" s="256" t="s">
        <v>25</v>
      </c>
      <c r="IOK1240" s="204">
        <v>7</v>
      </c>
      <c r="IOL1240" s="204">
        <v>2</v>
      </c>
      <c r="IOM1240" s="205" t="s">
        <v>236</v>
      </c>
      <c r="ION1240" s="206">
        <v>111</v>
      </c>
      <c r="IOO1240" s="110">
        <v>211</v>
      </c>
      <c r="IOP1240" s="147">
        <v>344.68</v>
      </c>
      <c r="IOQ1240" s="109" t="s">
        <v>29</v>
      </c>
      <c r="IOR1240" s="256" t="s">
        <v>25</v>
      </c>
      <c r="IOS1240" s="204">
        <v>7</v>
      </c>
      <c r="IOT1240" s="204">
        <v>2</v>
      </c>
      <c r="IOU1240" s="205" t="s">
        <v>236</v>
      </c>
      <c r="IOV1240" s="206">
        <v>111</v>
      </c>
      <c r="IOW1240" s="110">
        <v>211</v>
      </c>
      <c r="IOX1240" s="147">
        <v>344.68</v>
      </c>
      <c r="IOY1240" s="109" t="s">
        <v>29</v>
      </c>
      <c r="IOZ1240" s="256" t="s">
        <v>25</v>
      </c>
      <c r="IPA1240" s="204">
        <v>7</v>
      </c>
      <c r="IPB1240" s="204">
        <v>2</v>
      </c>
      <c r="IPC1240" s="205" t="s">
        <v>236</v>
      </c>
      <c r="IPD1240" s="206">
        <v>111</v>
      </c>
      <c r="IPE1240" s="110">
        <v>211</v>
      </c>
      <c r="IPF1240" s="147">
        <v>344.68</v>
      </c>
      <c r="IPG1240" s="109" t="s">
        <v>29</v>
      </c>
      <c r="IPH1240" s="256" t="s">
        <v>25</v>
      </c>
      <c r="IPI1240" s="204">
        <v>7</v>
      </c>
      <c r="IPJ1240" s="204">
        <v>2</v>
      </c>
      <c r="IPK1240" s="205" t="s">
        <v>236</v>
      </c>
      <c r="IPL1240" s="206">
        <v>111</v>
      </c>
      <c r="IPM1240" s="110">
        <v>211</v>
      </c>
      <c r="IPN1240" s="147">
        <v>344.68</v>
      </c>
      <c r="IPO1240" s="109" t="s">
        <v>29</v>
      </c>
      <c r="IPP1240" s="256" t="s">
        <v>25</v>
      </c>
      <c r="IPQ1240" s="204">
        <v>7</v>
      </c>
      <c r="IPR1240" s="204">
        <v>2</v>
      </c>
      <c r="IPS1240" s="205" t="s">
        <v>236</v>
      </c>
      <c r="IPT1240" s="206">
        <v>111</v>
      </c>
      <c r="IPU1240" s="110">
        <v>211</v>
      </c>
      <c r="IPV1240" s="147">
        <v>344.68</v>
      </c>
      <c r="IPW1240" s="109" t="s">
        <v>29</v>
      </c>
      <c r="IPX1240" s="256" t="s">
        <v>25</v>
      </c>
      <c r="IPY1240" s="204">
        <v>7</v>
      </c>
      <c r="IPZ1240" s="204">
        <v>2</v>
      </c>
      <c r="IQA1240" s="205" t="s">
        <v>236</v>
      </c>
      <c r="IQB1240" s="206">
        <v>111</v>
      </c>
      <c r="IQC1240" s="110">
        <v>211</v>
      </c>
      <c r="IQD1240" s="147">
        <v>344.68</v>
      </c>
      <c r="IQE1240" s="109" t="s">
        <v>29</v>
      </c>
      <c r="IQF1240" s="256" t="s">
        <v>25</v>
      </c>
      <c r="IQG1240" s="204">
        <v>7</v>
      </c>
      <c r="IQH1240" s="204">
        <v>2</v>
      </c>
      <c r="IQI1240" s="205" t="s">
        <v>236</v>
      </c>
      <c r="IQJ1240" s="206">
        <v>111</v>
      </c>
      <c r="IQK1240" s="110">
        <v>211</v>
      </c>
      <c r="IQL1240" s="147">
        <v>344.68</v>
      </c>
      <c r="IQM1240" s="109" t="s">
        <v>29</v>
      </c>
      <c r="IQN1240" s="256" t="s">
        <v>25</v>
      </c>
      <c r="IQO1240" s="204">
        <v>7</v>
      </c>
      <c r="IQP1240" s="204">
        <v>2</v>
      </c>
      <c r="IQQ1240" s="205" t="s">
        <v>236</v>
      </c>
      <c r="IQR1240" s="206">
        <v>111</v>
      </c>
      <c r="IQS1240" s="110">
        <v>211</v>
      </c>
      <c r="IQT1240" s="147">
        <v>344.68</v>
      </c>
      <c r="IQU1240" s="109" t="s">
        <v>29</v>
      </c>
      <c r="IQV1240" s="256" t="s">
        <v>25</v>
      </c>
      <c r="IQW1240" s="204">
        <v>7</v>
      </c>
      <c r="IQX1240" s="204">
        <v>2</v>
      </c>
      <c r="IQY1240" s="205" t="s">
        <v>236</v>
      </c>
      <c r="IQZ1240" s="206">
        <v>111</v>
      </c>
      <c r="IRA1240" s="110">
        <v>211</v>
      </c>
      <c r="IRB1240" s="147">
        <v>344.68</v>
      </c>
      <c r="IRC1240" s="109" t="s">
        <v>29</v>
      </c>
      <c r="IRD1240" s="256" t="s">
        <v>25</v>
      </c>
      <c r="IRE1240" s="204">
        <v>7</v>
      </c>
      <c r="IRF1240" s="204">
        <v>2</v>
      </c>
      <c r="IRG1240" s="205" t="s">
        <v>236</v>
      </c>
      <c r="IRH1240" s="206">
        <v>111</v>
      </c>
      <c r="IRI1240" s="110">
        <v>211</v>
      </c>
      <c r="IRJ1240" s="147">
        <v>344.68</v>
      </c>
      <c r="IRK1240" s="109" t="s">
        <v>29</v>
      </c>
      <c r="IRL1240" s="256" t="s">
        <v>25</v>
      </c>
      <c r="IRM1240" s="204">
        <v>7</v>
      </c>
      <c r="IRN1240" s="204">
        <v>2</v>
      </c>
      <c r="IRO1240" s="205" t="s">
        <v>236</v>
      </c>
      <c r="IRP1240" s="206">
        <v>111</v>
      </c>
      <c r="IRQ1240" s="110">
        <v>211</v>
      </c>
      <c r="IRR1240" s="147">
        <v>344.68</v>
      </c>
      <c r="IRS1240" s="109" t="s">
        <v>29</v>
      </c>
      <c r="IRT1240" s="256" t="s">
        <v>25</v>
      </c>
      <c r="IRU1240" s="204">
        <v>7</v>
      </c>
      <c r="IRV1240" s="204">
        <v>2</v>
      </c>
      <c r="IRW1240" s="205" t="s">
        <v>236</v>
      </c>
      <c r="IRX1240" s="206">
        <v>111</v>
      </c>
      <c r="IRY1240" s="110">
        <v>211</v>
      </c>
      <c r="IRZ1240" s="147">
        <v>344.68</v>
      </c>
      <c r="ISA1240" s="109" t="s">
        <v>29</v>
      </c>
      <c r="ISB1240" s="256" t="s">
        <v>25</v>
      </c>
      <c r="ISC1240" s="204">
        <v>7</v>
      </c>
      <c r="ISD1240" s="204">
        <v>2</v>
      </c>
      <c r="ISE1240" s="205" t="s">
        <v>236</v>
      </c>
      <c r="ISF1240" s="206">
        <v>111</v>
      </c>
      <c r="ISG1240" s="110">
        <v>211</v>
      </c>
      <c r="ISH1240" s="147">
        <v>344.68</v>
      </c>
      <c r="ISI1240" s="109" t="s">
        <v>29</v>
      </c>
      <c r="ISJ1240" s="256" t="s">
        <v>25</v>
      </c>
      <c r="ISK1240" s="204">
        <v>7</v>
      </c>
      <c r="ISL1240" s="204">
        <v>2</v>
      </c>
      <c r="ISM1240" s="205" t="s">
        <v>236</v>
      </c>
      <c r="ISN1240" s="206">
        <v>111</v>
      </c>
      <c r="ISO1240" s="110">
        <v>211</v>
      </c>
      <c r="ISP1240" s="147">
        <v>344.68</v>
      </c>
      <c r="ISQ1240" s="109" t="s">
        <v>29</v>
      </c>
      <c r="ISR1240" s="256" t="s">
        <v>25</v>
      </c>
      <c r="ISS1240" s="204">
        <v>7</v>
      </c>
      <c r="IST1240" s="204">
        <v>2</v>
      </c>
      <c r="ISU1240" s="205" t="s">
        <v>236</v>
      </c>
      <c r="ISV1240" s="206">
        <v>111</v>
      </c>
      <c r="ISW1240" s="110">
        <v>211</v>
      </c>
      <c r="ISX1240" s="147">
        <v>344.68</v>
      </c>
      <c r="ISY1240" s="109" t="s">
        <v>29</v>
      </c>
      <c r="ISZ1240" s="256" t="s">
        <v>25</v>
      </c>
      <c r="ITA1240" s="204">
        <v>7</v>
      </c>
      <c r="ITB1240" s="204">
        <v>2</v>
      </c>
      <c r="ITC1240" s="205" t="s">
        <v>236</v>
      </c>
      <c r="ITD1240" s="206">
        <v>111</v>
      </c>
      <c r="ITE1240" s="110">
        <v>211</v>
      </c>
      <c r="ITF1240" s="147">
        <v>344.68</v>
      </c>
      <c r="ITG1240" s="109" t="s">
        <v>29</v>
      </c>
      <c r="ITH1240" s="256" t="s">
        <v>25</v>
      </c>
      <c r="ITI1240" s="204">
        <v>7</v>
      </c>
      <c r="ITJ1240" s="204">
        <v>2</v>
      </c>
      <c r="ITK1240" s="205" t="s">
        <v>236</v>
      </c>
      <c r="ITL1240" s="206">
        <v>111</v>
      </c>
      <c r="ITM1240" s="110">
        <v>211</v>
      </c>
      <c r="ITN1240" s="147">
        <v>344.68</v>
      </c>
      <c r="ITO1240" s="109" t="s">
        <v>29</v>
      </c>
      <c r="ITP1240" s="256" t="s">
        <v>25</v>
      </c>
      <c r="ITQ1240" s="204">
        <v>7</v>
      </c>
      <c r="ITR1240" s="204">
        <v>2</v>
      </c>
      <c r="ITS1240" s="205" t="s">
        <v>236</v>
      </c>
      <c r="ITT1240" s="206">
        <v>111</v>
      </c>
      <c r="ITU1240" s="110">
        <v>211</v>
      </c>
      <c r="ITV1240" s="147">
        <v>344.68</v>
      </c>
      <c r="ITW1240" s="109" t="s">
        <v>29</v>
      </c>
      <c r="ITX1240" s="256" t="s">
        <v>25</v>
      </c>
      <c r="ITY1240" s="204">
        <v>7</v>
      </c>
      <c r="ITZ1240" s="204">
        <v>2</v>
      </c>
      <c r="IUA1240" s="205" t="s">
        <v>236</v>
      </c>
      <c r="IUB1240" s="206">
        <v>111</v>
      </c>
      <c r="IUC1240" s="110">
        <v>211</v>
      </c>
      <c r="IUD1240" s="147">
        <v>344.68</v>
      </c>
      <c r="IUE1240" s="109" t="s">
        <v>29</v>
      </c>
      <c r="IUF1240" s="256" t="s">
        <v>25</v>
      </c>
      <c r="IUG1240" s="204">
        <v>7</v>
      </c>
      <c r="IUH1240" s="204">
        <v>2</v>
      </c>
      <c r="IUI1240" s="205" t="s">
        <v>236</v>
      </c>
      <c r="IUJ1240" s="206">
        <v>111</v>
      </c>
      <c r="IUK1240" s="110">
        <v>211</v>
      </c>
      <c r="IUL1240" s="147">
        <v>344.68</v>
      </c>
      <c r="IUM1240" s="109" t="s">
        <v>29</v>
      </c>
      <c r="IUN1240" s="256" t="s">
        <v>25</v>
      </c>
      <c r="IUO1240" s="204">
        <v>7</v>
      </c>
      <c r="IUP1240" s="204">
        <v>2</v>
      </c>
      <c r="IUQ1240" s="205" t="s">
        <v>236</v>
      </c>
      <c r="IUR1240" s="206">
        <v>111</v>
      </c>
      <c r="IUS1240" s="110">
        <v>211</v>
      </c>
      <c r="IUT1240" s="147">
        <v>344.68</v>
      </c>
      <c r="IUU1240" s="109" t="s">
        <v>29</v>
      </c>
      <c r="IUV1240" s="256" t="s">
        <v>25</v>
      </c>
      <c r="IUW1240" s="204">
        <v>7</v>
      </c>
      <c r="IUX1240" s="204">
        <v>2</v>
      </c>
      <c r="IUY1240" s="205" t="s">
        <v>236</v>
      </c>
      <c r="IUZ1240" s="206">
        <v>111</v>
      </c>
      <c r="IVA1240" s="110">
        <v>211</v>
      </c>
      <c r="IVB1240" s="147">
        <v>344.68</v>
      </c>
      <c r="IVC1240" s="109" t="s">
        <v>29</v>
      </c>
      <c r="IVD1240" s="256" t="s">
        <v>25</v>
      </c>
      <c r="IVE1240" s="204">
        <v>7</v>
      </c>
      <c r="IVF1240" s="204">
        <v>2</v>
      </c>
      <c r="IVG1240" s="205" t="s">
        <v>236</v>
      </c>
      <c r="IVH1240" s="206">
        <v>111</v>
      </c>
      <c r="IVI1240" s="110">
        <v>211</v>
      </c>
      <c r="IVJ1240" s="147">
        <v>344.68</v>
      </c>
      <c r="IVK1240" s="109" t="s">
        <v>29</v>
      </c>
      <c r="IVL1240" s="256" t="s">
        <v>25</v>
      </c>
      <c r="IVM1240" s="204">
        <v>7</v>
      </c>
      <c r="IVN1240" s="204">
        <v>2</v>
      </c>
      <c r="IVO1240" s="205" t="s">
        <v>236</v>
      </c>
      <c r="IVP1240" s="206">
        <v>111</v>
      </c>
      <c r="IVQ1240" s="110">
        <v>211</v>
      </c>
      <c r="IVR1240" s="147">
        <v>344.68</v>
      </c>
      <c r="IVS1240" s="109" t="s">
        <v>29</v>
      </c>
      <c r="IVT1240" s="256" t="s">
        <v>25</v>
      </c>
      <c r="IVU1240" s="204">
        <v>7</v>
      </c>
      <c r="IVV1240" s="204">
        <v>2</v>
      </c>
      <c r="IVW1240" s="205" t="s">
        <v>236</v>
      </c>
      <c r="IVX1240" s="206">
        <v>111</v>
      </c>
      <c r="IVY1240" s="110">
        <v>211</v>
      </c>
      <c r="IVZ1240" s="147">
        <v>344.68</v>
      </c>
      <c r="IWA1240" s="109" t="s">
        <v>29</v>
      </c>
      <c r="IWB1240" s="256" t="s">
        <v>25</v>
      </c>
      <c r="IWC1240" s="204">
        <v>7</v>
      </c>
      <c r="IWD1240" s="204">
        <v>2</v>
      </c>
      <c r="IWE1240" s="205" t="s">
        <v>236</v>
      </c>
      <c r="IWF1240" s="206">
        <v>111</v>
      </c>
      <c r="IWG1240" s="110">
        <v>211</v>
      </c>
      <c r="IWH1240" s="147">
        <v>344.68</v>
      </c>
      <c r="IWI1240" s="109" t="s">
        <v>29</v>
      </c>
      <c r="IWJ1240" s="256" t="s">
        <v>25</v>
      </c>
      <c r="IWK1240" s="204">
        <v>7</v>
      </c>
      <c r="IWL1240" s="204">
        <v>2</v>
      </c>
      <c r="IWM1240" s="205" t="s">
        <v>236</v>
      </c>
      <c r="IWN1240" s="206">
        <v>111</v>
      </c>
      <c r="IWO1240" s="110">
        <v>211</v>
      </c>
      <c r="IWP1240" s="147">
        <v>344.68</v>
      </c>
      <c r="IWQ1240" s="109" t="s">
        <v>29</v>
      </c>
      <c r="IWR1240" s="256" t="s">
        <v>25</v>
      </c>
      <c r="IWS1240" s="204">
        <v>7</v>
      </c>
      <c r="IWT1240" s="204">
        <v>2</v>
      </c>
      <c r="IWU1240" s="205" t="s">
        <v>236</v>
      </c>
      <c r="IWV1240" s="206">
        <v>111</v>
      </c>
      <c r="IWW1240" s="110">
        <v>211</v>
      </c>
      <c r="IWX1240" s="147">
        <v>344.68</v>
      </c>
      <c r="IWY1240" s="109" t="s">
        <v>29</v>
      </c>
      <c r="IWZ1240" s="256" t="s">
        <v>25</v>
      </c>
      <c r="IXA1240" s="204">
        <v>7</v>
      </c>
      <c r="IXB1240" s="204">
        <v>2</v>
      </c>
      <c r="IXC1240" s="205" t="s">
        <v>236</v>
      </c>
      <c r="IXD1240" s="206">
        <v>111</v>
      </c>
      <c r="IXE1240" s="110">
        <v>211</v>
      </c>
      <c r="IXF1240" s="147">
        <v>344.68</v>
      </c>
      <c r="IXG1240" s="109" t="s">
        <v>29</v>
      </c>
      <c r="IXH1240" s="256" t="s">
        <v>25</v>
      </c>
      <c r="IXI1240" s="204">
        <v>7</v>
      </c>
      <c r="IXJ1240" s="204">
        <v>2</v>
      </c>
      <c r="IXK1240" s="205" t="s">
        <v>236</v>
      </c>
      <c r="IXL1240" s="206">
        <v>111</v>
      </c>
      <c r="IXM1240" s="110">
        <v>211</v>
      </c>
      <c r="IXN1240" s="147">
        <v>344.68</v>
      </c>
      <c r="IXO1240" s="109" t="s">
        <v>29</v>
      </c>
      <c r="IXP1240" s="256" t="s">
        <v>25</v>
      </c>
      <c r="IXQ1240" s="204">
        <v>7</v>
      </c>
      <c r="IXR1240" s="204">
        <v>2</v>
      </c>
      <c r="IXS1240" s="205" t="s">
        <v>236</v>
      </c>
      <c r="IXT1240" s="206">
        <v>111</v>
      </c>
      <c r="IXU1240" s="110">
        <v>211</v>
      </c>
      <c r="IXV1240" s="147">
        <v>344.68</v>
      </c>
      <c r="IXW1240" s="109" t="s">
        <v>29</v>
      </c>
      <c r="IXX1240" s="256" t="s">
        <v>25</v>
      </c>
      <c r="IXY1240" s="204">
        <v>7</v>
      </c>
      <c r="IXZ1240" s="204">
        <v>2</v>
      </c>
      <c r="IYA1240" s="205" t="s">
        <v>236</v>
      </c>
      <c r="IYB1240" s="206">
        <v>111</v>
      </c>
      <c r="IYC1240" s="110">
        <v>211</v>
      </c>
      <c r="IYD1240" s="147">
        <v>344.68</v>
      </c>
      <c r="IYE1240" s="109" t="s">
        <v>29</v>
      </c>
      <c r="IYF1240" s="256" t="s">
        <v>25</v>
      </c>
      <c r="IYG1240" s="204">
        <v>7</v>
      </c>
      <c r="IYH1240" s="204">
        <v>2</v>
      </c>
      <c r="IYI1240" s="205" t="s">
        <v>236</v>
      </c>
      <c r="IYJ1240" s="206">
        <v>111</v>
      </c>
      <c r="IYK1240" s="110">
        <v>211</v>
      </c>
      <c r="IYL1240" s="147">
        <v>344.68</v>
      </c>
      <c r="IYM1240" s="109" t="s">
        <v>29</v>
      </c>
      <c r="IYN1240" s="256" t="s">
        <v>25</v>
      </c>
      <c r="IYO1240" s="204">
        <v>7</v>
      </c>
      <c r="IYP1240" s="204">
        <v>2</v>
      </c>
      <c r="IYQ1240" s="205" t="s">
        <v>236</v>
      </c>
      <c r="IYR1240" s="206">
        <v>111</v>
      </c>
      <c r="IYS1240" s="110">
        <v>211</v>
      </c>
      <c r="IYT1240" s="147">
        <v>344.68</v>
      </c>
      <c r="IYU1240" s="109" t="s">
        <v>29</v>
      </c>
      <c r="IYV1240" s="256" t="s">
        <v>25</v>
      </c>
      <c r="IYW1240" s="204">
        <v>7</v>
      </c>
      <c r="IYX1240" s="204">
        <v>2</v>
      </c>
      <c r="IYY1240" s="205" t="s">
        <v>236</v>
      </c>
      <c r="IYZ1240" s="206">
        <v>111</v>
      </c>
      <c r="IZA1240" s="110">
        <v>211</v>
      </c>
      <c r="IZB1240" s="147">
        <v>344.68</v>
      </c>
      <c r="IZC1240" s="109" t="s">
        <v>29</v>
      </c>
      <c r="IZD1240" s="256" t="s">
        <v>25</v>
      </c>
      <c r="IZE1240" s="204">
        <v>7</v>
      </c>
      <c r="IZF1240" s="204">
        <v>2</v>
      </c>
      <c r="IZG1240" s="205" t="s">
        <v>236</v>
      </c>
      <c r="IZH1240" s="206">
        <v>111</v>
      </c>
      <c r="IZI1240" s="110">
        <v>211</v>
      </c>
      <c r="IZJ1240" s="147">
        <v>344.68</v>
      </c>
      <c r="IZK1240" s="109" t="s">
        <v>29</v>
      </c>
      <c r="IZL1240" s="256" t="s">
        <v>25</v>
      </c>
      <c r="IZM1240" s="204">
        <v>7</v>
      </c>
      <c r="IZN1240" s="204">
        <v>2</v>
      </c>
      <c r="IZO1240" s="205" t="s">
        <v>236</v>
      </c>
      <c r="IZP1240" s="206">
        <v>111</v>
      </c>
      <c r="IZQ1240" s="110">
        <v>211</v>
      </c>
      <c r="IZR1240" s="147">
        <v>344.68</v>
      </c>
      <c r="IZS1240" s="109" t="s">
        <v>29</v>
      </c>
      <c r="IZT1240" s="256" t="s">
        <v>25</v>
      </c>
      <c r="IZU1240" s="204">
        <v>7</v>
      </c>
      <c r="IZV1240" s="204">
        <v>2</v>
      </c>
      <c r="IZW1240" s="205" t="s">
        <v>236</v>
      </c>
      <c r="IZX1240" s="206">
        <v>111</v>
      </c>
      <c r="IZY1240" s="110">
        <v>211</v>
      </c>
      <c r="IZZ1240" s="147">
        <v>344.68</v>
      </c>
      <c r="JAA1240" s="109" t="s">
        <v>29</v>
      </c>
      <c r="JAB1240" s="256" t="s">
        <v>25</v>
      </c>
      <c r="JAC1240" s="204">
        <v>7</v>
      </c>
      <c r="JAD1240" s="204">
        <v>2</v>
      </c>
      <c r="JAE1240" s="205" t="s">
        <v>236</v>
      </c>
      <c r="JAF1240" s="206">
        <v>111</v>
      </c>
      <c r="JAG1240" s="110">
        <v>211</v>
      </c>
      <c r="JAH1240" s="147">
        <v>344.68</v>
      </c>
      <c r="JAI1240" s="109" t="s">
        <v>29</v>
      </c>
      <c r="JAJ1240" s="256" t="s">
        <v>25</v>
      </c>
      <c r="JAK1240" s="204">
        <v>7</v>
      </c>
      <c r="JAL1240" s="204">
        <v>2</v>
      </c>
      <c r="JAM1240" s="205" t="s">
        <v>236</v>
      </c>
      <c r="JAN1240" s="206">
        <v>111</v>
      </c>
      <c r="JAO1240" s="110">
        <v>211</v>
      </c>
      <c r="JAP1240" s="147">
        <v>344.68</v>
      </c>
      <c r="JAQ1240" s="109" t="s">
        <v>29</v>
      </c>
      <c r="JAR1240" s="256" t="s">
        <v>25</v>
      </c>
      <c r="JAS1240" s="204">
        <v>7</v>
      </c>
      <c r="JAT1240" s="204">
        <v>2</v>
      </c>
      <c r="JAU1240" s="205" t="s">
        <v>236</v>
      </c>
      <c r="JAV1240" s="206">
        <v>111</v>
      </c>
      <c r="JAW1240" s="110">
        <v>211</v>
      </c>
      <c r="JAX1240" s="147">
        <v>344.68</v>
      </c>
      <c r="JAY1240" s="109" t="s">
        <v>29</v>
      </c>
      <c r="JAZ1240" s="256" t="s">
        <v>25</v>
      </c>
      <c r="JBA1240" s="204">
        <v>7</v>
      </c>
      <c r="JBB1240" s="204">
        <v>2</v>
      </c>
      <c r="JBC1240" s="205" t="s">
        <v>236</v>
      </c>
      <c r="JBD1240" s="206">
        <v>111</v>
      </c>
      <c r="JBE1240" s="110">
        <v>211</v>
      </c>
      <c r="JBF1240" s="147">
        <v>344.68</v>
      </c>
      <c r="JBG1240" s="109" t="s">
        <v>29</v>
      </c>
      <c r="JBH1240" s="256" t="s">
        <v>25</v>
      </c>
      <c r="JBI1240" s="204">
        <v>7</v>
      </c>
      <c r="JBJ1240" s="204">
        <v>2</v>
      </c>
      <c r="JBK1240" s="205" t="s">
        <v>236</v>
      </c>
      <c r="JBL1240" s="206">
        <v>111</v>
      </c>
      <c r="JBM1240" s="110">
        <v>211</v>
      </c>
      <c r="JBN1240" s="147">
        <v>344.68</v>
      </c>
      <c r="JBO1240" s="109" t="s">
        <v>29</v>
      </c>
      <c r="JBP1240" s="256" t="s">
        <v>25</v>
      </c>
      <c r="JBQ1240" s="204">
        <v>7</v>
      </c>
      <c r="JBR1240" s="204">
        <v>2</v>
      </c>
      <c r="JBS1240" s="205" t="s">
        <v>236</v>
      </c>
      <c r="JBT1240" s="206">
        <v>111</v>
      </c>
      <c r="JBU1240" s="110">
        <v>211</v>
      </c>
      <c r="JBV1240" s="147">
        <v>344.68</v>
      </c>
      <c r="JBW1240" s="109" t="s">
        <v>29</v>
      </c>
      <c r="JBX1240" s="256" t="s">
        <v>25</v>
      </c>
      <c r="JBY1240" s="204">
        <v>7</v>
      </c>
      <c r="JBZ1240" s="204">
        <v>2</v>
      </c>
      <c r="JCA1240" s="205" t="s">
        <v>236</v>
      </c>
      <c r="JCB1240" s="206">
        <v>111</v>
      </c>
      <c r="JCC1240" s="110">
        <v>211</v>
      </c>
      <c r="JCD1240" s="147">
        <v>344.68</v>
      </c>
      <c r="JCE1240" s="109" t="s">
        <v>29</v>
      </c>
      <c r="JCF1240" s="256" t="s">
        <v>25</v>
      </c>
      <c r="JCG1240" s="204">
        <v>7</v>
      </c>
      <c r="JCH1240" s="204">
        <v>2</v>
      </c>
      <c r="JCI1240" s="205" t="s">
        <v>236</v>
      </c>
      <c r="JCJ1240" s="206">
        <v>111</v>
      </c>
      <c r="JCK1240" s="110">
        <v>211</v>
      </c>
      <c r="JCL1240" s="147">
        <v>344.68</v>
      </c>
      <c r="JCM1240" s="109" t="s">
        <v>29</v>
      </c>
      <c r="JCN1240" s="256" t="s">
        <v>25</v>
      </c>
      <c r="JCO1240" s="204">
        <v>7</v>
      </c>
      <c r="JCP1240" s="204">
        <v>2</v>
      </c>
      <c r="JCQ1240" s="205" t="s">
        <v>236</v>
      </c>
      <c r="JCR1240" s="206">
        <v>111</v>
      </c>
      <c r="JCS1240" s="110">
        <v>211</v>
      </c>
      <c r="JCT1240" s="147">
        <v>344.68</v>
      </c>
      <c r="JCU1240" s="109" t="s">
        <v>29</v>
      </c>
      <c r="JCV1240" s="256" t="s">
        <v>25</v>
      </c>
      <c r="JCW1240" s="204">
        <v>7</v>
      </c>
      <c r="JCX1240" s="204">
        <v>2</v>
      </c>
      <c r="JCY1240" s="205" t="s">
        <v>236</v>
      </c>
      <c r="JCZ1240" s="206">
        <v>111</v>
      </c>
      <c r="JDA1240" s="110">
        <v>211</v>
      </c>
      <c r="JDB1240" s="147">
        <v>344.68</v>
      </c>
      <c r="JDC1240" s="109" t="s">
        <v>29</v>
      </c>
      <c r="JDD1240" s="256" t="s">
        <v>25</v>
      </c>
      <c r="JDE1240" s="204">
        <v>7</v>
      </c>
      <c r="JDF1240" s="204">
        <v>2</v>
      </c>
      <c r="JDG1240" s="205" t="s">
        <v>236</v>
      </c>
      <c r="JDH1240" s="206">
        <v>111</v>
      </c>
      <c r="JDI1240" s="110">
        <v>211</v>
      </c>
      <c r="JDJ1240" s="147">
        <v>344.68</v>
      </c>
      <c r="JDK1240" s="109" t="s">
        <v>29</v>
      </c>
      <c r="JDL1240" s="256" t="s">
        <v>25</v>
      </c>
      <c r="JDM1240" s="204">
        <v>7</v>
      </c>
      <c r="JDN1240" s="204">
        <v>2</v>
      </c>
      <c r="JDO1240" s="205" t="s">
        <v>236</v>
      </c>
      <c r="JDP1240" s="206">
        <v>111</v>
      </c>
      <c r="JDQ1240" s="110">
        <v>211</v>
      </c>
      <c r="JDR1240" s="147">
        <v>344.68</v>
      </c>
      <c r="JDS1240" s="109" t="s">
        <v>29</v>
      </c>
      <c r="JDT1240" s="256" t="s">
        <v>25</v>
      </c>
      <c r="JDU1240" s="204">
        <v>7</v>
      </c>
      <c r="JDV1240" s="204">
        <v>2</v>
      </c>
      <c r="JDW1240" s="205" t="s">
        <v>236</v>
      </c>
      <c r="JDX1240" s="206">
        <v>111</v>
      </c>
      <c r="JDY1240" s="110">
        <v>211</v>
      </c>
      <c r="JDZ1240" s="147">
        <v>344.68</v>
      </c>
      <c r="JEA1240" s="109" t="s">
        <v>29</v>
      </c>
      <c r="JEB1240" s="256" t="s">
        <v>25</v>
      </c>
      <c r="JEC1240" s="204">
        <v>7</v>
      </c>
      <c r="JED1240" s="204">
        <v>2</v>
      </c>
      <c r="JEE1240" s="205" t="s">
        <v>236</v>
      </c>
      <c r="JEF1240" s="206">
        <v>111</v>
      </c>
      <c r="JEG1240" s="110">
        <v>211</v>
      </c>
      <c r="JEH1240" s="147">
        <v>344.68</v>
      </c>
      <c r="JEI1240" s="109" t="s">
        <v>29</v>
      </c>
      <c r="JEJ1240" s="256" t="s">
        <v>25</v>
      </c>
      <c r="JEK1240" s="204">
        <v>7</v>
      </c>
      <c r="JEL1240" s="204">
        <v>2</v>
      </c>
      <c r="JEM1240" s="205" t="s">
        <v>236</v>
      </c>
      <c r="JEN1240" s="206">
        <v>111</v>
      </c>
      <c r="JEO1240" s="110">
        <v>211</v>
      </c>
      <c r="JEP1240" s="147">
        <v>344.68</v>
      </c>
      <c r="JEQ1240" s="109" t="s">
        <v>29</v>
      </c>
      <c r="JER1240" s="256" t="s">
        <v>25</v>
      </c>
      <c r="JES1240" s="204">
        <v>7</v>
      </c>
      <c r="JET1240" s="204">
        <v>2</v>
      </c>
      <c r="JEU1240" s="205" t="s">
        <v>236</v>
      </c>
      <c r="JEV1240" s="206">
        <v>111</v>
      </c>
      <c r="JEW1240" s="110">
        <v>211</v>
      </c>
      <c r="JEX1240" s="147">
        <v>344.68</v>
      </c>
      <c r="JEY1240" s="109" t="s">
        <v>29</v>
      </c>
      <c r="JEZ1240" s="256" t="s">
        <v>25</v>
      </c>
      <c r="JFA1240" s="204">
        <v>7</v>
      </c>
      <c r="JFB1240" s="204">
        <v>2</v>
      </c>
      <c r="JFC1240" s="205" t="s">
        <v>236</v>
      </c>
      <c r="JFD1240" s="206">
        <v>111</v>
      </c>
      <c r="JFE1240" s="110">
        <v>211</v>
      </c>
      <c r="JFF1240" s="147">
        <v>344.68</v>
      </c>
      <c r="JFG1240" s="109" t="s">
        <v>29</v>
      </c>
      <c r="JFH1240" s="256" t="s">
        <v>25</v>
      </c>
      <c r="JFI1240" s="204">
        <v>7</v>
      </c>
      <c r="JFJ1240" s="204">
        <v>2</v>
      </c>
      <c r="JFK1240" s="205" t="s">
        <v>236</v>
      </c>
      <c r="JFL1240" s="206">
        <v>111</v>
      </c>
      <c r="JFM1240" s="110">
        <v>211</v>
      </c>
      <c r="JFN1240" s="147">
        <v>344.68</v>
      </c>
      <c r="JFO1240" s="109" t="s">
        <v>29</v>
      </c>
      <c r="JFP1240" s="256" t="s">
        <v>25</v>
      </c>
      <c r="JFQ1240" s="204">
        <v>7</v>
      </c>
      <c r="JFR1240" s="204">
        <v>2</v>
      </c>
      <c r="JFS1240" s="205" t="s">
        <v>236</v>
      </c>
      <c r="JFT1240" s="206">
        <v>111</v>
      </c>
      <c r="JFU1240" s="110">
        <v>211</v>
      </c>
      <c r="JFV1240" s="147">
        <v>344.68</v>
      </c>
      <c r="JFW1240" s="109" t="s">
        <v>29</v>
      </c>
      <c r="JFX1240" s="256" t="s">
        <v>25</v>
      </c>
      <c r="JFY1240" s="204">
        <v>7</v>
      </c>
      <c r="JFZ1240" s="204">
        <v>2</v>
      </c>
      <c r="JGA1240" s="205" t="s">
        <v>236</v>
      </c>
      <c r="JGB1240" s="206">
        <v>111</v>
      </c>
      <c r="JGC1240" s="110">
        <v>211</v>
      </c>
      <c r="JGD1240" s="147">
        <v>344.68</v>
      </c>
      <c r="JGE1240" s="109" t="s">
        <v>29</v>
      </c>
      <c r="JGF1240" s="256" t="s">
        <v>25</v>
      </c>
      <c r="JGG1240" s="204">
        <v>7</v>
      </c>
      <c r="JGH1240" s="204">
        <v>2</v>
      </c>
      <c r="JGI1240" s="205" t="s">
        <v>236</v>
      </c>
      <c r="JGJ1240" s="206">
        <v>111</v>
      </c>
      <c r="JGK1240" s="110">
        <v>211</v>
      </c>
      <c r="JGL1240" s="147">
        <v>344.68</v>
      </c>
      <c r="JGM1240" s="109" t="s">
        <v>29</v>
      </c>
      <c r="JGN1240" s="256" t="s">
        <v>25</v>
      </c>
      <c r="JGO1240" s="204">
        <v>7</v>
      </c>
      <c r="JGP1240" s="204">
        <v>2</v>
      </c>
      <c r="JGQ1240" s="205" t="s">
        <v>236</v>
      </c>
      <c r="JGR1240" s="206">
        <v>111</v>
      </c>
      <c r="JGS1240" s="110">
        <v>211</v>
      </c>
      <c r="JGT1240" s="147">
        <v>344.68</v>
      </c>
      <c r="JGU1240" s="109" t="s">
        <v>29</v>
      </c>
      <c r="JGV1240" s="256" t="s">
        <v>25</v>
      </c>
      <c r="JGW1240" s="204">
        <v>7</v>
      </c>
      <c r="JGX1240" s="204">
        <v>2</v>
      </c>
      <c r="JGY1240" s="205" t="s">
        <v>236</v>
      </c>
      <c r="JGZ1240" s="206">
        <v>111</v>
      </c>
      <c r="JHA1240" s="110">
        <v>211</v>
      </c>
      <c r="JHB1240" s="147">
        <v>344.68</v>
      </c>
      <c r="JHC1240" s="109" t="s">
        <v>29</v>
      </c>
      <c r="JHD1240" s="256" t="s">
        <v>25</v>
      </c>
      <c r="JHE1240" s="204">
        <v>7</v>
      </c>
      <c r="JHF1240" s="204">
        <v>2</v>
      </c>
      <c r="JHG1240" s="205" t="s">
        <v>236</v>
      </c>
      <c r="JHH1240" s="206">
        <v>111</v>
      </c>
      <c r="JHI1240" s="110">
        <v>211</v>
      </c>
      <c r="JHJ1240" s="147">
        <v>344.68</v>
      </c>
      <c r="JHK1240" s="109" t="s">
        <v>29</v>
      </c>
      <c r="JHL1240" s="256" t="s">
        <v>25</v>
      </c>
      <c r="JHM1240" s="204">
        <v>7</v>
      </c>
      <c r="JHN1240" s="204">
        <v>2</v>
      </c>
      <c r="JHO1240" s="205" t="s">
        <v>236</v>
      </c>
      <c r="JHP1240" s="206">
        <v>111</v>
      </c>
      <c r="JHQ1240" s="110">
        <v>211</v>
      </c>
      <c r="JHR1240" s="147">
        <v>344.68</v>
      </c>
      <c r="JHS1240" s="109" t="s">
        <v>29</v>
      </c>
      <c r="JHT1240" s="256" t="s">
        <v>25</v>
      </c>
      <c r="JHU1240" s="204">
        <v>7</v>
      </c>
      <c r="JHV1240" s="204">
        <v>2</v>
      </c>
      <c r="JHW1240" s="205" t="s">
        <v>236</v>
      </c>
      <c r="JHX1240" s="206">
        <v>111</v>
      </c>
      <c r="JHY1240" s="110">
        <v>211</v>
      </c>
      <c r="JHZ1240" s="147">
        <v>344.68</v>
      </c>
      <c r="JIA1240" s="109" t="s">
        <v>29</v>
      </c>
      <c r="JIB1240" s="256" t="s">
        <v>25</v>
      </c>
      <c r="JIC1240" s="204">
        <v>7</v>
      </c>
      <c r="JID1240" s="204">
        <v>2</v>
      </c>
      <c r="JIE1240" s="205" t="s">
        <v>236</v>
      </c>
      <c r="JIF1240" s="206">
        <v>111</v>
      </c>
      <c r="JIG1240" s="110">
        <v>211</v>
      </c>
      <c r="JIH1240" s="147">
        <v>344.68</v>
      </c>
      <c r="JII1240" s="109" t="s">
        <v>29</v>
      </c>
      <c r="JIJ1240" s="256" t="s">
        <v>25</v>
      </c>
      <c r="JIK1240" s="204">
        <v>7</v>
      </c>
      <c r="JIL1240" s="204">
        <v>2</v>
      </c>
      <c r="JIM1240" s="205" t="s">
        <v>236</v>
      </c>
      <c r="JIN1240" s="206">
        <v>111</v>
      </c>
      <c r="JIO1240" s="110">
        <v>211</v>
      </c>
      <c r="JIP1240" s="147">
        <v>344.68</v>
      </c>
      <c r="JIQ1240" s="109" t="s">
        <v>29</v>
      </c>
      <c r="JIR1240" s="256" t="s">
        <v>25</v>
      </c>
      <c r="JIS1240" s="204">
        <v>7</v>
      </c>
      <c r="JIT1240" s="204">
        <v>2</v>
      </c>
      <c r="JIU1240" s="205" t="s">
        <v>236</v>
      </c>
      <c r="JIV1240" s="206">
        <v>111</v>
      </c>
      <c r="JIW1240" s="110">
        <v>211</v>
      </c>
      <c r="JIX1240" s="147">
        <v>344.68</v>
      </c>
      <c r="JIY1240" s="109" t="s">
        <v>29</v>
      </c>
      <c r="JIZ1240" s="256" t="s">
        <v>25</v>
      </c>
      <c r="JJA1240" s="204">
        <v>7</v>
      </c>
      <c r="JJB1240" s="204">
        <v>2</v>
      </c>
      <c r="JJC1240" s="205" t="s">
        <v>236</v>
      </c>
      <c r="JJD1240" s="206">
        <v>111</v>
      </c>
      <c r="JJE1240" s="110">
        <v>211</v>
      </c>
      <c r="JJF1240" s="147">
        <v>344.68</v>
      </c>
      <c r="JJG1240" s="109" t="s">
        <v>29</v>
      </c>
      <c r="JJH1240" s="256" t="s">
        <v>25</v>
      </c>
      <c r="JJI1240" s="204">
        <v>7</v>
      </c>
      <c r="JJJ1240" s="204">
        <v>2</v>
      </c>
      <c r="JJK1240" s="205" t="s">
        <v>236</v>
      </c>
      <c r="JJL1240" s="206">
        <v>111</v>
      </c>
      <c r="JJM1240" s="110">
        <v>211</v>
      </c>
      <c r="JJN1240" s="147">
        <v>344.68</v>
      </c>
      <c r="JJO1240" s="109" t="s">
        <v>29</v>
      </c>
      <c r="JJP1240" s="256" t="s">
        <v>25</v>
      </c>
      <c r="JJQ1240" s="204">
        <v>7</v>
      </c>
      <c r="JJR1240" s="204">
        <v>2</v>
      </c>
      <c r="JJS1240" s="205" t="s">
        <v>236</v>
      </c>
      <c r="JJT1240" s="206">
        <v>111</v>
      </c>
      <c r="JJU1240" s="110">
        <v>211</v>
      </c>
      <c r="JJV1240" s="147">
        <v>344.68</v>
      </c>
      <c r="JJW1240" s="109" t="s">
        <v>29</v>
      </c>
      <c r="JJX1240" s="256" t="s">
        <v>25</v>
      </c>
      <c r="JJY1240" s="204">
        <v>7</v>
      </c>
      <c r="JJZ1240" s="204">
        <v>2</v>
      </c>
      <c r="JKA1240" s="205" t="s">
        <v>236</v>
      </c>
      <c r="JKB1240" s="206">
        <v>111</v>
      </c>
      <c r="JKC1240" s="110">
        <v>211</v>
      </c>
      <c r="JKD1240" s="147">
        <v>344.68</v>
      </c>
      <c r="JKE1240" s="109" t="s">
        <v>29</v>
      </c>
      <c r="JKF1240" s="256" t="s">
        <v>25</v>
      </c>
      <c r="JKG1240" s="204">
        <v>7</v>
      </c>
      <c r="JKH1240" s="204">
        <v>2</v>
      </c>
      <c r="JKI1240" s="205" t="s">
        <v>236</v>
      </c>
      <c r="JKJ1240" s="206">
        <v>111</v>
      </c>
      <c r="JKK1240" s="110">
        <v>211</v>
      </c>
      <c r="JKL1240" s="147">
        <v>344.68</v>
      </c>
      <c r="JKM1240" s="109" t="s">
        <v>29</v>
      </c>
      <c r="JKN1240" s="256" t="s">
        <v>25</v>
      </c>
      <c r="JKO1240" s="204">
        <v>7</v>
      </c>
      <c r="JKP1240" s="204">
        <v>2</v>
      </c>
      <c r="JKQ1240" s="205" t="s">
        <v>236</v>
      </c>
      <c r="JKR1240" s="206">
        <v>111</v>
      </c>
      <c r="JKS1240" s="110">
        <v>211</v>
      </c>
      <c r="JKT1240" s="147">
        <v>344.68</v>
      </c>
      <c r="JKU1240" s="109" t="s">
        <v>29</v>
      </c>
      <c r="JKV1240" s="256" t="s">
        <v>25</v>
      </c>
      <c r="JKW1240" s="204">
        <v>7</v>
      </c>
      <c r="JKX1240" s="204">
        <v>2</v>
      </c>
      <c r="JKY1240" s="205" t="s">
        <v>236</v>
      </c>
      <c r="JKZ1240" s="206">
        <v>111</v>
      </c>
      <c r="JLA1240" s="110">
        <v>211</v>
      </c>
      <c r="JLB1240" s="147">
        <v>344.68</v>
      </c>
      <c r="JLC1240" s="109" t="s">
        <v>29</v>
      </c>
      <c r="JLD1240" s="256" t="s">
        <v>25</v>
      </c>
      <c r="JLE1240" s="204">
        <v>7</v>
      </c>
      <c r="JLF1240" s="204">
        <v>2</v>
      </c>
      <c r="JLG1240" s="205" t="s">
        <v>236</v>
      </c>
      <c r="JLH1240" s="206">
        <v>111</v>
      </c>
      <c r="JLI1240" s="110">
        <v>211</v>
      </c>
      <c r="JLJ1240" s="147">
        <v>344.68</v>
      </c>
      <c r="JLK1240" s="109" t="s">
        <v>29</v>
      </c>
      <c r="JLL1240" s="256" t="s">
        <v>25</v>
      </c>
      <c r="JLM1240" s="204">
        <v>7</v>
      </c>
      <c r="JLN1240" s="204">
        <v>2</v>
      </c>
      <c r="JLO1240" s="205" t="s">
        <v>236</v>
      </c>
      <c r="JLP1240" s="206">
        <v>111</v>
      </c>
      <c r="JLQ1240" s="110">
        <v>211</v>
      </c>
      <c r="JLR1240" s="147">
        <v>344.68</v>
      </c>
      <c r="JLS1240" s="109" t="s">
        <v>29</v>
      </c>
      <c r="JLT1240" s="256" t="s">
        <v>25</v>
      </c>
      <c r="JLU1240" s="204">
        <v>7</v>
      </c>
      <c r="JLV1240" s="204">
        <v>2</v>
      </c>
      <c r="JLW1240" s="205" t="s">
        <v>236</v>
      </c>
      <c r="JLX1240" s="206">
        <v>111</v>
      </c>
      <c r="JLY1240" s="110">
        <v>211</v>
      </c>
      <c r="JLZ1240" s="147">
        <v>344.68</v>
      </c>
      <c r="JMA1240" s="109" t="s">
        <v>29</v>
      </c>
      <c r="JMB1240" s="256" t="s">
        <v>25</v>
      </c>
      <c r="JMC1240" s="204">
        <v>7</v>
      </c>
      <c r="JMD1240" s="204">
        <v>2</v>
      </c>
      <c r="JME1240" s="205" t="s">
        <v>236</v>
      </c>
      <c r="JMF1240" s="206">
        <v>111</v>
      </c>
      <c r="JMG1240" s="110">
        <v>211</v>
      </c>
      <c r="JMH1240" s="147">
        <v>344.68</v>
      </c>
      <c r="JMI1240" s="109" t="s">
        <v>29</v>
      </c>
      <c r="JMJ1240" s="256" t="s">
        <v>25</v>
      </c>
      <c r="JMK1240" s="204">
        <v>7</v>
      </c>
      <c r="JML1240" s="204">
        <v>2</v>
      </c>
      <c r="JMM1240" s="205" t="s">
        <v>236</v>
      </c>
      <c r="JMN1240" s="206">
        <v>111</v>
      </c>
      <c r="JMO1240" s="110">
        <v>211</v>
      </c>
      <c r="JMP1240" s="147">
        <v>344.68</v>
      </c>
      <c r="JMQ1240" s="109" t="s">
        <v>29</v>
      </c>
      <c r="JMR1240" s="256" t="s">
        <v>25</v>
      </c>
      <c r="JMS1240" s="204">
        <v>7</v>
      </c>
      <c r="JMT1240" s="204">
        <v>2</v>
      </c>
      <c r="JMU1240" s="205" t="s">
        <v>236</v>
      </c>
      <c r="JMV1240" s="206">
        <v>111</v>
      </c>
      <c r="JMW1240" s="110">
        <v>211</v>
      </c>
      <c r="JMX1240" s="147">
        <v>344.68</v>
      </c>
      <c r="JMY1240" s="109" t="s">
        <v>29</v>
      </c>
      <c r="JMZ1240" s="256" t="s">
        <v>25</v>
      </c>
      <c r="JNA1240" s="204">
        <v>7</v>
      </c>
      <c r="JNB1240" s="204">
        <v>2</v>
      </c>
      <c r="JNC1240" s="205" t="s">
        <v>236</v>
      </c>
      <c r="JND1240" s="206">
        <v>111</v>
      </c>
      <c r="JNE1240" s="110">
        <v>211</v>
      </c>
      <c r="JNF1240" s="147">
        <v>344.68</v>
      </c>
      <c r="JNG1240" s="109" t="s">
        <v>29</v>
      </c>
      <c r="JNH1240" s="256" t="s">
        <v>25</v>
      </c>
      <c r="JNI1240" s="204">
        <v>7</v>
      </c>
      <c r="JNJ1240" s="204">
        <v>2</v>
      </c>
      <c r="JNK1240" s="205" t="s">
        <v>236</v>
      </c>
      <c r="JNL1240" s="206">
        <v>111</v>
      </c>
      <c r="JNM1240" s="110">
        <v>211</v>
      </c>
      <c r="JNN1240" s="147">
        <v>344.68</v>
      </c>
      <c r="JNO1240" s="109" t="s">
        <v>29</v>
      </c>
      <c r="JNP1240" s="256" t="s">
        <v>25</v>
      </c>
      <c r="JNQ1240" s="204">
        <v>7</v>
      </c>
      <c r="JNR1240" s="204">
        <v>2</v>
      </c>
      <c r="JNS1240" s="205" t="s">
        <v>236</v>
      </c>
      <c r="JNT1240" s="206">
        <v>111</v>
      </c>
      <c r="JNU1240" s="110">
        <v>211</v>
      </c>
      <c r="JNV1240" s="147">
        <v>344.68</v>
      </c>
      <c r="JNW1240" s="109" t="s">
        <v>29</v>
      </c>
      <c r="JNX1240" s="256" t="s">
        <v>25</v>
      </c>
      <c r="JNY1240" s="204">
        <v>7</v>
      </c>
      <c r="JNZ1240" s="204">
        <v>2</v>
      </c>
      <c r="JOA1240" s="205" t="s">
        <v>236</v>
      </c>
      <c r="JOB1240" s="206">
        <v>111</v>
      </c>
      <c r="JOC1240" s="110">
        <v>211</v>
      </c>
      <c r="JOD1240" s="147">
        <v>344.68</v>
      </c>
      <c r="JOE1240" s="109" t="s">
        <v>29</v>
      </c>
      <c r="JOF1240" s="256" t="s">
        <v>25</v>
      </c>
      <c r="JOG1240" s="204">
        <v>7</v>
      </c>
      <c r="JOH1240" s="204">
        <v>2</v>
      </c>
      <c r="JOI1240" s="205" t="s">
        <v>236</v>
      </c>
      <c r="JOJ1240" s="206">
        <v>111</v>
      </c>
      <c r="JOK1240" s="110">
        <v>211</v>
      </c>
      <c r="JOL1240" s="147">
        <v>344.68</v>
      </c>
      <c r="JOM1240" s="109" t="s">
        <v>29</v>
      </c>
      <c r="JON1240" s="256" t="s">
        <v>25</v>
      </c>
      <c r="JOO1240" s="204">
        <v>7</v>
      </c>
      <c r="JOP1240" s="204">
        <v>2</v>
      </c>
      <c r="JOQ1240" s="205" t="s">
        <v>236</v>
      </c>
      <c r="JOR1240" s="206">
        <v>111</v>
      </c>
      <c r="JOS1240" s="110">
        <v>211</v>
      </c>
      <c r="JOT1240" s="147">
        <v>344.68</v>
      </c>
      <c r="JOU1240" s="109" t="s">
        <v>29</v>
      </c>
      <c r="JOV1240" s="256" t="s">
        <v>25</v>
      </c>
      <c r="JOW1240" s="204">
        <v>7</v>
      </c>
      <c r="JOX1240" s="204">
        <v>2</v>
      </c>
      <c r="JOY1240" s="205" t="s">
        <v>236</v>
      </c>
      <c r="JOZ1240" s="206">
        <v>111</v>
      </c>
      <c r="JPA1240" s="110">
        <v>211</v>
      </c>
      <c r="JPB1240" s="147">
        <v>344.68</v>
      </c>
      <c r="JPC1240" s="109" t="s">
        <v>29</v>
      </c>
      <c r="JPD1240" s="256" t="s">
        <v>25</v>
      </c>
      <c r="JPE1240" s="204">
        <v>7</v>
      </c>
      <c r="JPF1240" s="204">
        <v>2</v>
      </c>
      <c r="JPG1240" s="205" t="s">
        <v>236</v>
      </c>
      <c r="JPH1240" s="206">
        <v>111</v>
      </c>
      <c r="JPI1240" s="110">
        <v>211</v>
      </c>
      <c r="JPJ1240" s="147">
        <v>344.68</v>
      </c>
      <c r="JPK1240" s="109" t="s">
        <v>29</v>
      </c>
      <c r="JPL1240" s="256" t="s">
        <v>25</v>
      </c>
      <c r="JPM1240" s="204">
        <v>7</v>
      </c>
      <c r="JPN1240" s="204">
        <v>2</v>
      </c>
      <c r="JPO1240" s="205" t="s">
        <v>236</v>
      </c>
      <c r="JPP1240" s="206">
        <v>111</v>
      </c>
      <c r="JPQ1240" s="110">
        <v>211</v>
      </c>
      <c r="JPR1240" s="147">
        <v>344.68</v>
      </c>
      <c r="JPS1240" s="109" t="s">
        <v>29</v>
      </c>
      <c r="JPT1240" s="256" t="s">
        <v>25</v>
      </c>
      <c r="JPU1240" s="204">
        <v>7</v>
      </c>
      <c r="JPV1240" s="204">
        <v>2</v>
      </c>
      <c r="JPW1240" s="205" t="s">
        <v>236</v>
      </c>
      <c r="JPX1240" s="206">
        <v>111</v>
      </c>
      <c r="JPY1240" s="110">
        <v>211</v>
      </c>
      <c r="JPZ1240" s="147">
        <v>344.68</v>
      </c>
      <c r="JQA1240" s="109" t="s">
        <v>29</v>
      </c>
      <c r="JQB1240" s="256" t="s">
        <v>25</v>
      </c>
      <c r="JQC1240" s="204">
        <v>7</v>
      </c>
      <c r="JQD1240" s="204">
        <v>2</v>
      </c>
      <c r="JQE1240" s="205" t="s">
        <v>236</v>
      </c>
      <c r="JQF1240" s="206">
        <v>111</v>
      </c>
      <c r="JQG1240" s="110">
        <v>211</v>
      </c>
      <c r="JQH1240" s="147">
        <v>344.68</v>
      </c>
      <c r="JQI1240" s="109" t="s">
        <v>29</v>
      </c>
      <c r="JQJ1240" s="256" t="s">
        <v>25</v>
      </c>
      <c r="JQK1240" s="204">
        <v>7</v>
      </c>
      <c r="JQL1240" s="204">
        <v>2</v>
      </c>
      <c r="JQM1240" s="205" t="s">
        <v>236</v>
      </c>
      <c r="JQN1240" s="206">
        <v>111</v>
      </c>
      <c r="JQO1240" s="110">
        <v>211</v>
      </c>
      <c r="JQP1240" s="147">
        <v>344.68</v>
      </c>
      <c r="JQQ1240" s="109" t="s">
        <v>29</v>
      </c>
      <c r="JQR1240" s="256" t="s">
        <v>25</v>
      </c>
      <c r="JQS1240" s="204">
        <v>7</v>
      </c>
      <c r="JQT1240" s="204">
        <v>2</v>
      </c>
      <c r="JQU1240" s="205" t="s">
        <v>236</v>
      </c>
      <c r="JQV1240" s="206">
        <v>111</v>
      </c>
      <c r="JQW1240" s="110">
        <v>211</v>
      </c>
      <c r="JQX1240" s="147">
        <v>344.68</v>
      </c>
      <c r="JQY1240" s="109" t="s">
        <v>29</v>
      </c>
      <c r="JQZ1240" s="256" t="s">
        <v>25</v>
      </c>
      <c r="JRA1240" s="204">
        <v>7</v>
      </c>
      <c r="JRB1240" s="204">
        <v>2</v>
      </c>
      <c r="JRC1240" s="205" t="s">
        <v>236</v>
      </c>
      <c r="JRD1240" s="206">
        <v>111</v>
      </c>
      <c r="JRE1240" s="110">
        <v>211</v>
      </c>
      <c r="JRF1240" s="147">
        <v>344.68</v>
      </c>
      <c r="JRG1240" s="109" t="s">
        <v>29</v>
      </c>
      <c r="JRH1240" s="256" t="s">
        <v>25</v>
      </c>
      <c r="JRI1240" s="204">
        <v>7</v>
      </c>
      <c r="JRJ1240" s="204">
        <v>2</v>
      </c>
      <c r="JRK1240" s="205" t="s">
        <v>236</v>
      </c>
      <c r="JRL1240" s="206">
        <v>111</v>
      </c>
      <c r="JRM1240" s="110">
        <v>211</v>
      </c>
      <c r="JRN1240" s="147">
        <v>344.68</v>
      </c>
      <c r="JRO1240" s="109" t="s">
        <v>29</v>
      </c>
      <c r="JRP1240" s="256" t="s">
        <v>25</v>
      </c>
      <c r="JRQ1240" s="204">
        <v>7</v>
      </c>
      <c r="JRR1240" s="204">
        <v>2</v>
      </c>
      <c r="JRS1240" s="205" t="s">
        <v>236</v>
      </c>
      <c r="JRT1240" s="206">
        <v>111</v>
      </c>
      <c r="JRU1240" s="110">
        <v>211</v>
      </c>
      <c r="JRV1240" s="147">
        <v>344.68</v>
      </c>
      <c r="JRW1240" s="109" t="s">
        <v>29</v>
      </c>
      <c r="JRX1240" s="256" t="s">
        <v>25</v>
      </c>
      <c r="JRY1240" s="204">
        <v>7</v>
      </c>
      <c r="JRZ1240" s="204">
        <v>2</v>
      </c>
      <c r="JSA1240" s="205" t="s">
        <v>236</v>
      </c>
      <c r="JSB1240" s="206">
        <v>111</v>
      </c>
      <c r="JSC1240" s="110">
        <v>211</v>
      </c>
      <c r="JSD1240" s="147">
        <v>344.68</v>
      </c>
      <c r="JSE1240" s="109" t="s">
        <v>29</v>
      </c>
      <c r="JSF1240" s="256" t="s">
        <v>25</v>
      </c>
      <c r="JSG1240" s="204">
        <v>7</v>
      </c>
      <c r="JSH1240" s="204">
        <v>2</v>
      </c>
      <c r="JSI1240" s="205" t="s">
        <v>236</v>
      </c>
      <c r="JSJ1240" s="206">
        <v>111</v>
      </c>
      <c r="JSK1240" s="110">
        <v>211</v>
      </c>
      <c r="JSL1240" s="147">
        <v>344.68</v>
      </c>
      <c r="JSM1240" s="109" t="s">
        <v>29</v>
      </c>
      <c r="JSN1240" s="256" t="s">
        <v>25</v>
      </c>
      <c r="JSO1240" s="204">
        <v>7</v>
      </c>
      <c r="JSP1240" s="204">
        <v>2</v>
      </c>
      <c r="JSQ1240" s="205" t="s">
        <v>236</v>
      </c>
      <c r="JSR1240" s="206">
        <v>111</v>
      </c>
      <c r="JSS1240" s="110">
        <v>211</v>
      </c>
      <c r="JST1240" s="147">
        <v>344.68</v>
      </c>
      <c r="JSU1240" s="109" t="s">
        <v>29</v>
      </c>
      <c r="JSV1240" s="256" t="s">
        <v>25</v>
      </c>
      <c r="JSW1240" s="204">
        <v>7</v>
      </c>
      <c r="JSX1240" s="204">
        <v>2</v>
      </c>
      <c r="JSY1240" s="205" t="s">
        <v>236</v>
      </c>
      <c r="JSZ1240" s="206">
        <v>111</v>
      </c>
      <c r="JTA1240" s="110">
        <v>211</v>
      </c>
      <c r="JTB1240" s="147">
        <v>344.68</v>
      </c>
      <c r="JTC1240" s="109" t="s">
        <v>29</v>
      </c>
      <c r="JTD1240" s="256" t="s">
        <v>25</v>
      </c>
      <c r="JTE1240" s="204">
        <v>7</v>
      </c>
      <c r="JTF1240" s="204">
        <v>2</v>
      </c>
      <c r="JTG1240" s="205" t="s">
        <v>236</v>
      </c>
      <c r="JTH1240" s="206">
        <v>111</v>
      </c>
      <c r="JTI1240" s="110">
        <v>211</v>
      </c>
      <c r="JTJ1240" s="147">
        <v>344.68</v>
      </c>
      <c r="JTK1240" s="109" t="s">
        <v>29</v>
      </c>
      <c r="JTL1240" s="256" t="s">
        <v>25</v>
      </c>
      <c r="JTM1240" s="204">
        <v>7</v>
      </c>
      <c r="JTN1240" s="204">
        <v>2</v>
      </c>
      <c r="JTO1240" s="205" t="s">
        <v>236</v>
      </c>
      <c r="JTP1240" s="206">
        <v>111</v>
      </c>
      <c r="JTQ1240" s="110">
        <v>211</v>
      </c>
      <c r="JTR1240" s="147">
        <v>344.68</v>
      </c>
      <c r="JTS1240" s="109" t="s">
        <v>29</v>
      </c>
      <c r="JTT1240" s="256" t="s">
        <v>25</v>
      </c>
      <c r="JTU1240" s="204">
        <v>7</v>
      </c>
      <c r="JTV1240" s="204">
        <v>2</v>
      </c>
      <c r="JTW1240" s="205" t="s">
        <v>236</v>
      </c>
      <c r="JTX1240" s="206">
        <v>111</v>
      </c>
      <c r="JTY1240" s="110">
        <v>211</v>
      </c>
      <c r="JTZ1240" s="147">
        <v>344.68</v>
      </c>
      <c r="JUA1240" s="109" t="s">
        <v>29</v>
      </c>
      <c r="JUB1240" s="256" t="s">
        <v>25</v>
      </c>
      <c r="JUC1240" s="204">
        <v>7</v>
      </c>
      <c r="JUD1240" s="204">
        <v>2</v>
      </c>
      <c r="JUE1240" s="205" t="s">
        <v>236</v>
      </c>
      <c r="JUF1240" s="206">
        <v>111</v>
      </c>
      <c r="JUG1240" s="110">
        <v>211</v>
      </c>
      <c r="JUH1240" s="147">
        <v>344.68</v>
      </c>
      <c r="JUI1240" s="109" t="s">
        <v>29</v>
      </c>
      <c r="JUJ1240" s="256" t="s">
        <v>25</v>
      </c>
      <c r="JUK1240" s="204">
        <v>7</v>
      </c>
      <c r="JUL1240" s="204">
        <v>2</v>
      </c>
      <c r="JUM1240" s="205" t="s">
        <v>236</v>
      </c>
      <c r="JUN1240" s="206">
        <v>111</v>
      </c>
      <c r="JUO1240" s="110">
        <v>211</v>
      </c>
      <c r="JUP1240" s="147">
        <v>344.68</v>
      </c>
      <c r="JUQ1240" s="109" t="s">
        <v>29</v>
      </c>
      <c r="JUR1240" s="256" t="s">
        <v>25</v>
      </c>
      <c r="JUS1240" s="204">
        <v>7</v>
      </c>
      <c r="JUT1240" s="204">
        <v>2</v>
      </c>
      <c r="JUU1240" s="205" t="s">
        <v>236</v>
      </c>
      <c r="JUV1240" s="206">
        <v>111</v>
      </c>
      <c r="JUW1240" s="110">
        <v>211</v>
      </c>
      <c r="JUX1240" s="147">
        <v>344.68</v>
      </c>
      <c r="JUY1240" s="109" t="s">
        <v>29</v>
      </c>
      <c r="JUZ1240" s="256" t="s">
        <v>25</v>
      </c>
      <c r="JVA1240" s="204">
        <v>7</v>
      </c>
      <c r="JVB1240" s="204">
        <v>2</v>
      </c>
      <c r="JVC1240" s="205" t="s">
        <v>236</v>
      </c>
      <c r="JVD1240" s="206">
        <v>111</v>
      </c>
      <c r="JVE1240" s="110">
        <v>211</v>
      </c>
      <c r="JVF1240" s="147">
        <v>344.68</v>
      </c>
      <c r="JVG1240" s="109" t="s">
        <v>29</v>
      </c>
      <c r="JVH1240" s="256" t="s">
        <v>25</v>
      </c>
      <c r="JVI1240" s="204">
        <v>7</v>
      </c>
      <c r="JVJ1240" s="204">
        <v>2</v>
      </c>
      <c r="JVK1240" s="205" t="s">
        <v>236</v>
      </c>
      <c r="JVL1240" s="206">
        <v>111</v>
      </c>
      <c r="JVM1240" s="110">
        <v>211</v>
      </c>
      <c r="JVN1240" s="147">
        <v>344.68</v>
      </c>
      <c r="JVO1240" s="109" t="s">
        <v>29</v>
      </c>
      <c r="JVP1240" s="256" t="s">
        <v>25</v>
      </c>
      <c r="JVQ1240" s="204">
        <v>7</v>
      </c>
      <c r="JVR1240" s="204">
        <v>2</v>
      </c>
      <c r="JVS1240" s="205" t="s">
        <v>236</v>
      </c>
      <c r="JVT1240" s="206">
        <v>111</v>
      </c>
      <c r="JVU1240" s="110">
        <v>211</v>
      </c>
      <c r="JVV1240" s="147">
        <v>344.68</v>
      </c>
      <c r="JVW1240" s="109" t="s">
        <v>29</v>
      </c>
      <c r="JVX1240" s="256" t="s">
        <v>25</v>
      </c>
      <c r="JVY1240" s="204">
        <v>7</v>
      </c>
      <c r="JVZ1240" s="204">
        <v>2</v>
      </c>
      <c r="JWA1240" s="205" t="s">
        <v>236</v>
      </c>
      <c r="JWB1240" s="206">
        <v>111</v>
      </c>
      <c r="JWC1240" s="110">
        <v>211</v>
      </c>
      <c r="JWD1240" s="147">
        <v>344.68</v>
      </c>
      <c r="JWE1240" s="109" t="s">
        <v>29</v>
      </c>
      <c r="JWF1240" s="256" t="s">
        <v>25</v>
      </c>
      <c r="JWG1240" s="204">
        <v>7</v>
      </c>
      <c r="JWH1240" s="204">
        <v>2</v>
      </c>
      <c r="JWI1240" s="205" t="s">
        <v>236</v>
      </c>
      <c r="JWJ1240" s="206">
        <v>111</v>
      </c>
      <c r="JWK1240" s="110">
        <v>211</v>
      </c>
      <c r="JWL1240" s="147">
        <v>344.68</v>
      </c>
      <c r="JWM1240" s="109" t="s">
        <v>29</v>
      </c>
      <c r="JWN1240" s="256" t="s">
        <v>25</v>
      </c>
      <c r="JWO1240" s="204">
        <v>7</v>
      </c>
      <c r="JWP1240" s="204">
        <v>2</v>
      </c>
      <c r="JWQ1240" s="205" t="s">
        <v>236</v>
      </c>
      <c r="JWR1240" s="206">
        <v>111</v>
      </c>
      <c r="JWS1240" s="110">
        <v>211</v>
      </c>
      <c r="JWT1240" s="147">
        <v>344.68</v>
      </c>
      <c r="JWU1240" s="109" t="s">
        <v>29</v>
      </c>
      <c r="JWV1240" s="256" t="s">
        <v>25</v>
      </c>
      <c r="JWW1240" s="204">
        <v>7</v>
      </c>
      <c r="JWX1240" s="204">
        <v>2</v>
      </c>
      <c r="JWY1240" s="205" t="s">
        <v>236</v>
      </c>
      <c r="JWZ1240" s="206">
        <v>111</v>
      </c>
      <c r="JXA1240" s="110">
        <v>211</v>
      </c>
      <c r="JXB1240" s="147">
        <v>344.68</v>
      </c>
      <c r="JXC1240" s="109" t="s">
        <v>29</v>
      </c>
      <c r="JXD1240" s="256" t="s">
        <v>25</v>
      </c>
      <c r="JXE1240" s="204">
        <v>7</v>
      </c>
      <c r="JXF1240" s="204">
        <v>2</v>
      </c>
      <c r="JXG1240" s="205" t="s">
        <v>236</v>
      </c>
      <c r="JXH1240" s="206">
        <v>111</v>
      </c>
      <c r="JXI1240" s="110">
        <v>211</v>
      </c>
      <c r="JXJ1240" s="147">
        <v>344.68</v>
      </c>
      <c r="JXK1240" s="109" t="s">
        <v>29</v>
      </c>
      <c r="JXL1240" s="256" t="s">
        <v>25</v>
      </c>
      <c r="JXM1240" s="204">
        <v>7</v>
      </c>
      <c r="JXN1240" s="204">
        <v>2</v>
      </c>
      <c r="JXO1240" s="205" t="s">
        <v>236</v>
      </c>
      <c r="JXP1240" s="206">
        <v>111</v>
      </c>
      <c r="JXQ1240" s="110">
        <v>211</v>
      </c>
      <c r="JXR1240" s="147">
        <v>344.68</v>
      </c>
      <c r="JXS1240" s="109" t="s">
        <v>29</v>
      </c>
      <c r="JXT1240" s="256" t="s">
        <v>25</v>
      </c>
      <c r="JXU1240" s="204">
        <v>7</v>
      </c>
      <c r="JXV1240" s="204">
        <v>2</v>
      </c>
      <c r="JXW1240" s="205" t="s">
        <v>236</v>
      </c>
      <c r="JXX1240" s="206">
        <v>111</v>
      </c>
      <c r="JXY1240" s="110">
        <v>211</v>
      </c>
      <c r="JXZ1240" s="147">
        <v>344.68</v>
      </c>
      <c r="JYA1240" s="109" t="s">
        <v>29</v>
      </c>
      <c r="JYB1240" s="256" t="s">
        <v>25</v>
      </c>
      <c r="JYC1240" s="204">
        <v>7</v>
      </c>
      <c r="JYD1240" s="204">
        <v>2</v>
      </c>
      <c r="JYE1240" s="205" t="s">
        <v>236</v>
      </c>
      <c r="JYF1240" s="206">
        <v>111</v>
      </c>
      <c r="JYG1240" s="110">
        <v>211</v>
      </c>
      <c r="JYH1240" s="147">
        <v>344.68</v>
      </c>
      <c r="JYI1240" s="109" t="s">
        <v>29</v>
      </c>
      <c r="JYJ1240" s="256" t="s">
        <v>25</v>
      </c>
      <c r="JYK1240" s="204">
        <v>7</v>
      </c>
      <c r="JYL1240" s="204">
        <v>2</v>
      </c>
      <c r="JYM1240" s="205" t="s">
        <v>236</v>
      </c>
      <c r="JYN1240" s="206">
        <v>111</v>
      </c>
      <c r="JYO1240" s="110">
        <v>211</v>
      </c>
      <c r="JYP1240" s="147">
        <v>344.68</v>
      </c>
      <c r="JYQ1240" s="109" t="s">
        <v>29</v>
      </c>
      <c r="JYR1240" s="256" t="s">
        <v>25</v>
      </c>
      <c r="JYS1240" s="204">
        <v>7</v>
      </c>
      <c r="JYT1240" s="204">
        <v>2</v>
      </c>
      <c r="JYU1240" s="205" t="s">
        <v>236</v>
      </c>
      <c r="JYV1240" s="206">
        <v>111</v>
      </c>
      <c r="JYW1240" s="110">
        <v>211</v>
      </c>
      <c r="JYX1240" s="147">
        <v>344.68</v>
      </c>
      <c r="JYY1240" s="109" t="s">
        <v>29</v>
      </c>
      <c r="JYZ1240" s="256" t="s">
        <v>25</v>
      </c>
      <c r="JZA1240" s="204">
        <v>7</v>
      </c>
      <c r="JZB1240" s="204">
        <v>2</v>
      </c>
      <c r="JZC1240" s="205" t="s">
        <v>236</v>
      </c>
      <c r="JZD1240" s="206">
        <v>111</v>
      </c>
      <c r="JZE1240" s="110">
        <v>211</v>
      </c>
      <c r="JZF1240" s="147">
        <v>344.68</v>
      </c>
      <c r="JZG1240" s="109" t="s">
        <v>29</v>
      </c>
      <c r="JZH1240" s="256" t="s">
        <v>25</v>
      </c>
      <c r="JZI1240" s="204">
        <v>7</v>
      </c>
      <c r="JZJ1240" s="204">
        <v>2</v>
      </c>
      <c r="JZK1240" s="205" t="s">
        <v>236</v>
      </c>
      <c r="JZL1240" s="206">
        <v>111</v>
      </c>
      <c r="JZM1240" s="110">
        <v>211</v>
      </c>
      <c r="JZN1240" s="147">
        <v>344.68</v>
      </c>
      <c r="JZO1240" s="109" t="s">
        <v>29</v>
      </c>
      <c r="JZP1240" s="256" t="s">
        <v>25</v>
      </c>
      <c r="JZQ1240" s="204">
        <v>7</v>
      </c>
      <c r="JZR1240" s="204">
        <v>2</v>
      </c>
      <c r="JZS1240" s="205" t="s">
        <v>236</v>
      </c>
      <c r="JZT1240" s="206">
        <v>111</v>
      </c>
      <c r="JZU1240" s="110">
        <v>211</v>
      </c>
      <c r="JZV1240" s="147">
        <v>344.68</v>
      </c>
      <c r="JZW1240" s="109" t="s">
        <v>29</v>
      </c>
      <c r="JZX1240" s="256" t="s">
        <v>25</v>
      </c>
      <c r="JZY1240" s="204">
        <v>7</v>
      </c>
      <c r="JZZ1240" s="204">
        <v>2</v>
      </c>
      <c r="KAA1240" s="205" t="s">
        <v>236</v>
      </c>
      <c r="KAB1240" s="206">
        <v>111</v>
      </c>
      <c r="KAC1240" s="110">
        <v>211</v>
      </c>
      <c r="KAD1240" s="147">
        <v>344.68</v>
      </c>
      <c r="KAE1240" s="109" t="s">
        <v>29</v>
      </c>
      <c r="KAF1240" s="256" t="s">
        <v>25</v>
      </c>
      <c r="KAG1240" s="204">
        <v>7</v>
      </c>
      <c r="KAH1240" s="204">
        <v>2</v>
      </c>
      <c r="KAI1240" s="205" t="s">
        <v>236</v>
      </c>
      <c r="KAJ1240" s="206">
        <v>111</v>
      </c>
      <c r="KAK1240" s="110">
        <v>211</v>
      </c>
      <c r="KAL1240" s="147">
        <v>344.68</v>
      </c>
      <c r="KAM1240" s="109" t="s">
        <v>29</v>
      </c>
      <c r="KAN1240" s="256" t="s">
        <v>25</v>
      </c>
      <c r="KAO1240" s="204">
        <v>7</v>
      </c>
      <c r="KAP1240" s="204">
        <v>2</v>
      </c>
      <c r="KAQ1240" s="205" t="s">
        <v>236</v>
      </c>
      <c r="KAR1240" s="206">
        <v>111</v>
      </c>
      <c r="KAS1240" s="110">
        <v>211</v>
      </c>
      <c r="KAT1240" s="147">
        <v>344.68</v>
      </c>
      <c r="KAU1240" s="109" t="s">
        <v>29</v>
      </c>
      <c r="KAV1240" s="256" t="s">
        <v>25</v>
      </c>
      <c r="KAW1240" s="204">
        <v>7</v>
      </c>
      <c r="KAX1240" s="204">
        <v>2</v>
      </c>
      <c r="KAY1240" s="205" t="s">
        <v>236</v>
      </c>
      <c r="KAZ1240" s="206">
        <v>111</v>
      </c>
      <c r="KBA1240" s="110">
        <v>211</v>
      </c>
      <c r="KBB1240" s="147">
        <v>344.68</v>
      </c>
      <c r="KBC1240" s="109" t="s">
        <v>29</v>
      </c>
      <c r="KBD1240" s="256" t="s">
        <v>25</v>
      </c>
      <c r="KBE1240" s="204">
        <v>7</v>
      </c>
      <c r="KBF1240" s="204">
        <v>2</v>
      </c>
      <c r="KBG1240" s="205" t="s">
        <v>236</v>
      </c>
      <c r="KBH1240" s="206">
        <v>111</v>
      </c>
      <c r="KBI1240" s="110">
        <v>211</v>
      </c>
      <c r="KBJ1240" s="147">
        <v>344.68</v>
      </c>
      <c r="KBK1240" s="109" t="s">
        <v>29</v>
      </c>
      <c r="KBL1240" s="256" t="s">
        <v>25</v>
      </c>
      <c r="KBM1240" s="204">
        <v>7</v>
      </c>
      <c r="KBN1240" s="204">
        <v>2</v>
      </c>
      <c r="KBO1240" s="205" t="s">
        <v>236</v>
      </c>
      <c r="KBP1240" s="206">
        <v>111</v>
      </c>
      <c r="KBQ1240" s="110">
        <v>211</v>
      </c>
      <c r="KBR1240" s="147">
        <v>344.68</v>
      </c>
      <c r="KBS1240" s="109" t="s">
        <v>29</v>
      </c>
      <c r="KBT1240" s="256" t="s">
        <v>25</v>
      </c>
      <c r="KBU1240" s="204">
        <v>7</v>
      </c>
      <c r="KBV1240" s="204">
        <v>2</v>
      </c>
      <c r="KBW1240" s="205" t="s">
        <v>236</v>
      </c>
      <c r="KBX1240" s="206">
        <v>111</v>
      </c>
      <c r="KBY1240" s="110">
        <v>211</v>
      </c>
      <c r="KBZ1240" s="147">
        <v>344.68</v>
      </c>
      <c r="KCA1240" s="109" t="s">
        <v>29</v>
      </c>
      <c r="KCB1240" s="256" t="s">
        <v>25</v>
      </c>
      <c r="KCC1240" s="204">
        <v>7</v>
      </c>
      <c r="KCD1240" s="204">
        <v>2</v>
      </c>
      <c r="KCE1240" s="205" t="s">
        <v>236</v>
      </c>
      <c r="KCF1240" s="206">
        <v>111</v>
      </c>
      <c r="KCG1240" s="110">
        <v>211</v>
      </c>
      <c r="KCH1240" s="147">
        <v>344.68</v>
      </c>
      <c r="KCI1240" s="109" t="s">
        <v>29</v>
      </c>
      <c r="KCJ1240" s="256" t="s">
        <v>25</v>
      </c>
      <c r="KCK1240" s="204">
        <v>7</v>
      </c>
      <c r="KCL1240" s="204">
        <v>2</v>
      </c>
      <c r="KCM1240" s="205" t="s">
        <v>236</v>
      </c>
      <c r="KCN1240" s="206">
        <v>111</v>
      </c>
      <c r="KCO1240" s="110">
        <v>211</v>
      </c>
      <c r="KCP1240" s="147">
        <v>344.68</v>
      </c>
      <c r="KCQ1240" s="109" t="s">
        <v>29</v>
      </c>
      <c r="KCR1240" s="256" t="s">
        <v>25</v>
      </c>
      <c r="KCS1240" s="204">
        <v>7</v>
      </c>
      <c r="KCT1240" s="204">
        <v>2</v>
      </c>
      <c r="KCU1240" s="205" t="s">
        <v>236</v>
      </c>
      <c r="KCV1240" s="206">
        <v>111</v>
      </c>
      <c r="KCW1240" s="110">
        <v>211</v>
      </c>
      <c r="KCX1240" s="147">
        <v>344.68</v>
      </c>
      <c r="KCY1240" s="109" t="s">
        <v>29</v>
      </c>
      <c r="KCZ1240" s="256" t="s">
        <v>25</v>
      </c>
      <c r="KDA1240" s="204">
        <v>7</v>
      </c>
      <c r="KDB1240" s="204">
        <v>2</v>
      </c>
      <c r="KDC1240" s="205" t="s">
        <v>236</v>
      </c>
      <c r="KDD1240" s="206">
        <v>111</v>
      </c>
      <c r="KDE1240" s="110">
        <v>211</v>
      </c>
      <c r="KDF1240" s="147">
        <v>344.68</v>
      </c>
      <c r="KDG1240" s="109" t="s">
        <v>29</v>
      </c>
      <c r="KDH1240" s="256" t="s">
        <v>25</v>
      </c>
      <c r="KDI1240" s="204">
        <v>7</v>
      </c>
      <c r="KDJ1240" s="204">
        <v>2</v>
      </c>
      <c r="KDK1240" s="205" t="s">
        <v>236</v>
      </c>
      <c r="KDL1240" s="206">
        <v>111</v>
      </c>
      <c r="KDM1240" s="110">
        <v>211</v>
      </c>
      <c r="KDN1240" s="147">
        <v>344.68</v>
      </c>
      <c r="KDO1240" s="109" t="s">
        <v>29</v>
      </c>
      <c r="KDP1240" s="256" t="s">
        <v>25</v>
      </c>
      <c r="KDQ1240" s="204">
        <v>7</v>
      </c>
      <c r="KDR1240" s="204">
        <v>2</v>
      </c>
      <c r="KDS1240" s="205" t="s">
        <v>236</v>
      </c>
      <c r="KDT1240" s="206">
        <v>111</v>
      </c>
      <c r="KDU1240" s="110">
        <v>211</v>
      </c>
      <c r="KDV1240" s="147">
        <v>344.68</v>
      </c>
      <c r="KDW1240" s="109" t="s">
        <v>29</v>
      </c>
      <c r="KDX1240" s="256" t="s">
        <v>25</v>
      </c>
      <c r="KDY1240" s="204">
        <v>7</v>
      </c>
      <c r="KDZ1240" s="204">
        <v>2</v>
      </c>
      <c r="KEA1240" s="205" t="s">
        <v>236</v>
      </c>
      <c r="KEB1240" s="206">
        <v>111</v>
      </c>
      <c r="KEC1240" s="110">
        <v>211</v>
      </c>
      <c r="KED1240" s="147">
        <v>344.68</v>
      </c>
      <c r="KEE1240" s="109" t="s">
        <v>29</v>
      </c>
      <c r="KEF1240" s="256" t="s">
        <v>25</v>
      </c>
      <c r="KEG1240" s="204">
        <v>7</v>
      </c>
      <c r="KEH1240" s="204">
        <v>2</v>
      </c>
      <c r="KEI1240" s="205" t="s">
        <v>236</v>
      </c>
      <c r="KEJ1240" s="206">
        <v>111</v>
      </c>
      <c r="KEK1240" s="110">
        <v>211</v>
      </c>
      <c r="KEL1240" s="147">
        <v>344.68</v>
      </c>
      <c r="KEM1240" s="109" t="s">
        <v>29</v>
      </c>
      <c r="KEN1240" s="256" t="s">
        <v>25</v>
      </c>
      <c r="KEO1240" s="204">
        <v>7</v>
      </c>
      <c r="KEP1240" s="204">
        <v>2</v>
      </c>
      <c r="KEQ1240" s="205" t="s">
        <v>236</v>
      </c>
      <c r="KER1240" s="206">
        <v>111</v>
      </c>
      <c r="KES1240" s="110">
        <v>211</v>
      </c>
      <c r="KET1240" s="147">
        <v>344.68</v>
      </c>
      <c r="KEU1240" s="109" t="s">
        <v>29</v>
      </c>
      <c r="KEV1240" s="256" t="s">
        <v>25</v>
      </c>
      <c r="KEW1240" s="204">
        <v>7</v>
      </c>
      <c r="KEX1240" s="204">
        <v>2</v>
      </c>
      <c r="KEY1240" s="205" t="s">
        <v>236</v>
      </c>
      <c r="KEZ1240" s="206">
        <v>111</v>
      </c>
      <c r="KFA1240" s="110">
        <v>211</v>
      </c>
      <c r="KFB1240" s="147">
        <v>344.68</v>
      </c>
      <c r="KFC1240" s="109" t="s">
        <v>29</v>
      </c>
      <c r="KFD1240" s="256" t="s">
        <v>25</v>
      </c>
      <c r="KFE1240" s="204">
        <v>7</v>
      </c>
      <c r="KFF1240" s="204">
        <v>2</v>
      </c>
      <c r="KFG1240" s="205" t="s">
        <v>236</v>
      </c>
      <c r="KFH1240" s="206">
        <v>111</v>
      </c>
      <c r="KFI1240" s="110">
        <v>211</v>
      </c>
      <c r="KFJ1240" s="147">
        <v>344.68</v>
      </c>
      <c r="KFK1240" s="109" t="s">
        <v>29</v>
      </c>
      <c r="KFL1240" s="256" t="s">
        <v>25</v>
      </c>
      <c r="KFM1240" s="204">
        <v>7</v>
      </c>
      <c r="KFN1240" s="204">
        <v>2</v>
      </c>
      <c r="KFO1240" s="205" t="s">
        <v>236</v>
      </c>
      <c r="KFP1240" s="206">
        <v>111</v>
      </c>
      <c r="KFQ1240" s="110">
        <v>211</v>
      </c>
      <c r="KFR1240" s="147">
        <v>344.68</v>
      </c>
      <c r="KFS1240" s="109" t="s">
        <v>29</v>
      </c>
      <c r="KFT1240" s="256" t="s">
        <v>25</v>
      </c>
      <c r="KFU1240" s="204">
        <v>7</v>
      </c>
      <c r="KFV1240" s="204">
        <v>2</v>
      </c>
      <c r="KFW1240" s="205" t="s">
        <v>236</v>
      </c>
      <c r="KFX1240" s="206">
        <v>111</v>
      </c>
      <c r="KFY1240" s="110">
        <v>211</v>
      </c>
      <c r="KFZ1240" s="147">
        <v>344.68</v>
      </c>
      <c r="KGA1240" s="109" t="s">
        <v>29</v>
      </c>
      <c r="KGB1240" s="256" t="s">
        <v>25</v>
      </c>
      <c r="KGC1240" s="204">
        <v>7</v>
      </c>
      <c r="KGD1240" s="204">
        <v>2</v>
      </c>
      <c r="KGE1240" s="205" t="s">
        <v>236</v>
      </c>
      <c r="KGF1240" s="206">
        <v>111</v>
      </c>
      <c r="KGG1240" s="110">
        <v>211</v>
      </c>
      <c r="KGH1240" s="147">
        <v>344.68</v>
      </c>
      <c r="KGI1240" s="109" t="s">
        <v>29</v>
      </c>
      <c r="KGJ1240" s="256" t="s">
        <v>25</v>
      </c>
      <c r="KGK1240" s="204">
        <v>7</v>
      </c>
      <c r="KGL1240" s="204">
        <v>2</v>
      </c>
      <c r="KGM1240" s="205" t="s">
        <v>236</v>
      </c>
      <c r="KGN1240" s="206">
        <v>111</v>
      </c>
      <c r="KGO1240" s="110">
        <v>211</v>
      </c>
      <c r="KGP1240" s="147">
        <v>344.68</v>
      </c>
      <c r="KGQ1240" s="109" t="s">
        <v>29</v>
      </c>
      <c r="KGR1240" s="256" t="s">
        <v>25</v>
      </c>
      <c r="KGS1240" s="204">
        <v>7</v>
      </c>
      <c r="KGT1240" s="204">
        <v>2</v>
      </c>
      <c r="KGU1240" s="205" t="s">
        <v>236</v>
      </c>
      <c r="KGV1240" s="206">
        <v>111</v>
      </c>
      <c r="KGW1240" s="110">
        <v>211</v>
      </c>
      <c r="KGX1240" s="147">
        <v>344.68</v>
      </c>
      <c r="KGY1240" s="109" t="s">
        <v>29</v>
      </c>
      <c r="KGZ1240" s="256" t="s">
        <v>25</v>
      </c>
      <c r="KHA1240" s="204">
        <v>7</v>
      </c>
      <c r="KHB1240" s="204">
        <v>2</v>
      </c>
      <c r="KHC1240" s="205" t="s">
        <v>236</v>
      </c>
      <c r="KHD1240" s="206">
        <v>111</v>
      </c>
      <c r="KHE1240" s="110">
        <v>211</v>
      </c>
      <c r="KHF1240" s="147">
        <v>344.68</v>
      </c>
      <c r="KHG1240" s="109" t="s">
        <v>29</v>
      </c>
      <c r="KHH1240" s="256" t="s">
        <v>25</v>
      </c>
      <c r="KHI1240" s="204">
        <v>7</v>
      </c>
      <c r="KHJ1240" s="204">
        <v>2</v>
      </c>
      <c r="KHK1240" s="205" t="s">
        <v>236</v>
      </c>
      <c r="KHL1240" s="206">
        <v>111</v>
      </c>
      <c r="KHM1240" s="110">
        <v>211</v>
      </c>
      <c r="KHN1240" s="147">
        <v>344.68</v>
      </c>
      <c r="KHO1240" s="109" t="s">
        <v>29</v>
      </c>
      <c r="KHP1240" s="256" t="s">
        <v>25</v>
      </c>
      <c r="KHQ1240" s="204">
        <v>7</v>
      </c>
      <c r="KHR1240" s="204">
        <v>2</v>
      </c>
      <c r="KHS1240" s="205" t="s">
        <v>236</v>
      </c>
      <c r="KHT1240" s="206">
        <v>111</v>
      </c>
      <c r="KHU1240" s="110">
        <v>211</v>
      </c>
      <c r="KHV1240" s="147">
        <v>344.68</v>
      </c>
      <c r="KHW1240" s="109" t="s">
        <v>29</v>
      </c>
      <c r="KHX1240" s="256" t="s">
        <v>25</v>
      </c>
      <c r="KHY1240" s="204">
        <v>7</v>
      </c>
      <c r="KHZ1240" s="204">
        <v>2</v>
      </c>
      <c r="KIA1240" s="205" t="s">
        <v>236</v>
      </c>
      <c r="KIB1240" s="206">
        <v>111</v>
      </c>
      <c r="KIC1240" s="110">
        <v>211</v>
      </c>
      <c r="KID1240" s="147">
        <v>344.68</v>
      </c>
      <c r="KIE1240" s="109" t="s">
        <v>29</v>
      </c>
      <c r="KIF1240" s="256" t="s">
        <v>25</v>
      </c>
      <c r="KIG1240" s="204">
        <v>7</v>
      </c>
      <c r="KIH1240" s="204">
        <v>2</v>
      </c>
      <c r="KII1240" s="205" t="s">
        <v>236</v>
      </c>
      <c r="KIJ1240" s="206">
        <v>111</v>
      </c>
      <c r="KIK1240" s="110">
        <v>211</v>
      </c>
      <c r="KIL1240" s="147">
        <v>344.68</v>
      </c>
      <c r="KIM1240" s="109" t="s">
        <v>29</v>
      </c>
      <c r="KIN1240" s="256" t="s">
        <v>25</v>
      </c>
      <c r="KIO1240" s="204">
        <v>7</v>
      </c>
      <c r="KIP1240" s="204">
        <v>2</v>
      </c>
      <c r="KIQ1240" s="205" t="s">
        <v>236</v>
      </c>
      <c r="KIR1240" s="206">
        <v>111</v>
      </c>
      <c r="KIS1240" s="110">
        <v>211</v>
      </c>
      <c r="KIT1240" s="147">
        <v>344.68</v>
      </c>
      <c r="KIU1240" s="109" t="s">
        <v>29</v>
      </c>
      <c r="KIV1240" s="256" t="s">
        <v>25</v>
      </c>
      <c r="KIW1240" s="204">
        <v>7</v>
      </c>
      <c r="KIX1240" s="204">
        <v>2</v>
      </c>
      <c r="KIY1240" s="205" t="s">
        <v>236</v>
      </c>
      <c r="KIZ1240" s="206">
        <v>111</v>
      </c>
      <c r="KJA1240" s="110">
        <v>211</v>
      </c>
      <c r="KJB1240" s="147">
        <v>344.68</v>
      </c>
      <c r="KJC1240" s="109" t="s">
        <v>29</v>
      </c>
      <c r="KJD1240" s="256" t="s">
        <v>25</v>
      </c>
      <c r="KJE1240" s="204">
        <v>7</v>
      </c>
      <c r="KJF1240" s="204">
        <v>2</v>
      </c>
      <c r="KJG1240" s="205" t="s">
        <v>236</v>
      </c>
      <c r="KJH1240" s="206">
        <v>111</v>
      </c>
      <c r="KJI1240" s="110">
        <v>211</v>
      </c>
      <c r="KJJ1240" s="147">
        <v>344.68</v>
      </c>
      <c r="KJK1240" s="109" t="s">
        <v>29</v>
      </c>
      <c r="KJL1240" s="256" t="s">
        <v>25</v>
      </c>
      <c r="KJM1240" s="204">
        <v>7</v>
      </c>
      <c r="KJN1240" s="204">
        <v>2</v>
      </c>
      <c r="KJO1240" s="205" t="s">
        <v>236</v>
      </c>
      <c r="KJP1240" s="206">
        <v>111</v>
      </c>
      <c r="KJQ1240" s="110">
        <v>211</v>
      </c>
      <c r="KJR1240" s="147">
        <v>344.68</v>
      </c>
      <c r="KJS1240" s="109" t="s">
        <v>29</v>
      </c>
      <c r="KJT1240" s="256" t="s">
        <v>25</v>
      </c>
      <c r="KJU1240" s="204">
        <v>7</v>
      </c>
      <c r="KJV1240" s="204">
        <v>2</v>
      </c>
      <c r="KJW1240" s="205" t="s">
        <v>236</v>
      </c>
      <c r="KJX1240" s="206">
        <v>111</v>
      </c>
      <c r="KJY1240" s="110">
        <v>211</v>
      </c>
      <c r="KJZ1240" s="147">
        <v>344.68</v>
      </c>
      <c r="KKA1240" s="109" t="s">
        <v>29</v>
      </c>
      <c r="KKB1240" s="256" t="s">
        <v>25</v>
      </c>
      <c r="KKC1240" s="204">
        <v>7</v>
      </c>
      <c r="KKD1240" s="204">
        <v>2</v>
      </c>
      <c r="KKE1240" s="205" t="s">
        <v>236</v>
      </c>
      <c r="KKF1240" s="206">
        <v>111</v>
      </c>
      <c r="KKG1240" s="110">
        <v>211</v>
      </c>
      <c r="KKH1240" s="147">
        <v>344.68</v>
      </c>
      <c r="KKI1240" s="109" t="s">
        <v>29</v>
      </c>
      <c r="KKJ1240" s="256" t="s">
        <v>25</v>
      </c>
      <c r="KKK1240" s="204">
        <v>7</v>
      </c>
      <c r="KKL1240" s="204">
        <v>2</v>
      </c>
      <c r="KKM1240" s="205" t="s">
        <v>236</v>
      </c>
      <c r="KKN1240" s="206">
        <v>111</v>
      </c>
      <c r="KKO1240" s="110">
        <v>211</v>
      </c>
      <c r="KKP1240" s="147">
        <v>344.68</v>
      </c>
      <c r="KKQ1240" s="109" t="s">
        <v>29</v>
      </c>
      <c r="KKR1240" s="256" t="s">
        <v>25</v>
      </c>
      <c r="KKS1240" s="204">
        <v>7</v>
      </c>
      <c r="KKT1240" s="204">
        <v>2</v>
      </c>
      <c r="KKU1240" s="205" t="s">
        <v>236</v>
      </c>
      <c r="KKV1240" s="206">
        <v>111</v>
      </c>
      <c r="KKW1240" s="110">
        <v>211</v>
      </c>
      <c r="KKX1240" s="147">
        <v>344.68</v>
      </c>
      <c r="KKY1240" s="109" t="s">
        <v>29</v>
      </c>
      <c r="KKZ1240" s="256" t="s">
        <v>25</v>
      </c>
      <c r="KLA1240" s="204">
        <v>7</v>
      </c>
      <c r="KLB1240" s="204">
        <v>2</v>
      </c>
      <c r="KLC1240" s="205" t="s">
        <v>236</v>
      </c>
      <c r="KLD1240" s="206">
        <v>111</v>
      </c>
      <c r="KLE1240" s="110">
        <v>211</v>
      </c>
      <c r="KLF1240" s="147">
        <v>344.68</v>
      </c>
      <c r="KLG1240" s="109" t="s">
        <v>29</v>
      </c>
      <c r="KLH1240" s="256" t="s">
        <v>25</v>
      </c>
      <c r="KLI1240" s="204">
        <v>7</v>
      </c>
      <c r="KLJ1240" s="204">
        <v>2</v>
      </c>
      <c r="KLK1240" s="205" t="s">
        <v>236</v>
      </c>
      <c r="KLL1240" s="206">
        <v>111</v>
      </c>
      <c r="KLM1240" s="110">
        <v>211</v>
      </c>
      <c r="KLN1240" s="147">
        <v>344.68</v>
      </c>
      <c r="KLO1240" s="109" t="s">
        <v>29</v>
      </c>
      <c r="KLP1240" s="256" t="s">
        <v>25</v>
      </c>
      <c r="KLQ1240" s="204">
        <v>7</v>
      </c>
      <c r="KLR1240" s="204">
        <v>2</v>
      </c>
      <c r="KLS1240" s="205" t="s">
        <v>236</v>
      </c>
      <c r="KLT1240" s="206">
        <v>111</v>
      </c>
      <c r="KLU1240" s="110">
        <v>211</v>
      </c>
      <c r="KLV1240" s="147">
        <v>344.68</v>
      </c>
      <c r="KLW1240" s="109" t="s">
        <v>29</v>
      </c>
      <c r="KLX1240" s="256" t="s">
        <v>25</v>
      </c>
      <c r="KLY1240" s="204">
        <v>7</v>
      </c>
      <c r="KLZ1240" s="204">
        <v>2</v>
      </c>
      <c r="KMA1240" s="205" t="s">
        <v>236</v>
      </c>
      <c r="KMB1240" s="206">
        <v>111</v>
      </c>
      <c r="KMC1240" s="110">
        <v>211</v>
      </c>
      <c r="KMD1240" s="147">
        <v>344.68</v>
      </c>
      <c r="KME1240" s="109" t="s">
        <v>29</v>
      </c>
      <c r="KMF1240" s="256" t="s">
        <v>25</v>
      </c>
      <c r="KMG1240" s="204">
        <v>7</v>
      </c>
      <c r="KMH1240" s="204">
        <v>2</v>
      </c>
      <c r="KMI1240" s="205" t="s">
        <v>236</v>
      </c>
      <c r="KMJ1240" s="206">
        <v>111</v>
      </c>
      <c r="KMK1240" s="110">
        <v>211</v>
      </c>
      <c r="KML1240" s="147">
        <v>344.68</v>
      </c>
      <c r="KMM1240" s="109" t="s">
        <v>29</v>
      </c>
      <c r="KMN1240" s="256" t="s">
        <v>25</v>
      </c>
      <c r="KMO1240" s="204">
        <v>7</v>
      </c>
      <c r="KMP1240" s="204">
        <v>2</v>
      </c>
      <c r="KMQ1240" s="205" t="s">
        <v>236</v>
      </c>
      <c r="KMR1240" s="206">
        <v>111</v>
      </c>
      <c r="KMS1240" s="110">
        <v>211</v>
      </c>
      <c r="KMT1240" s="147">
        <v>344.68</v>
      </c>
      <c r="KMU1240" s="109" t="s">
        <v>29</v>
      </c>
      <c r="KMV1240" s="256" t="s">
        <v>25</v>
      </c>
      <c r="KMW1240" s="204">
        <v>7</v>
      </c>
      <c r="KMX1240" s="204">
        <v>2</v>
      </c>
      <c r="KMY1240" s="205" t="s">
        <v>236</v>
      </c>
      <c r="KMZ1240" s="206">
        <v>111</v>
      </c>
      <c r="KNA1240" s="110">
        <v>211</v>
      </c>
      <c r="KNB1240" s="147">
        <v>344.68</v>
      </c>
      <c r="KNC1240" s="109" t="s">
        <v>29</v>
      </c>
      <c r="KND1240" s="256" t="s">
        <v>25</v>
      </c>
      <c r="KNE1240" s="204">
        <v>7</v>
      </c>
      <c r="KNF1240" s="204">
        <v>2</v>
      </c>
      <c r="KNG1240" s="205" t="s">
        <v>236</v>
      </c>
      <c r="KNH1240" s="206">
        <v>111</v>
      </c>
      <c r="KNI1240" s="110">
        <v>211</v>
      </c>
      <c r="KNJ1240" s="147">
        <v>344.68</v>
      </c>
      <c r="KNK1240" s="109" t="s">
        <v>29</v>
      </c>
      <c r="KNL1240" s="256" t="s">
        <v>25</v>
      </c>
      <c r="KNM1240" s="204">
        <v>7</v>
      </c>
      <c r="KNN1240" s="204">
        <v>2</v>
      </c>
      <c r="KNO1240" s="205" t="s">
        <v>236</v>
      </c>
      <c r="KNP1240" s="206">
        <v>111</v>
      </c>
      <c r="KNQ1240" s="110">
        <v>211</v>
      </c>
      <c r="KNR1240" s="147">
        <v>344.68</v>
      </c>
      <c r="KNS1240" s="109" t="s">
        <v>29</v>
      </c>
      <c r="KNT1240" s="256" t="s">
        <v>25</v>
      </c>
      <c r="KNU1240" s="204">
        <v>7</v>
      </c>
      <c r="KNV1240" s="204">
        <v>2</v>
      </c>
      <c r="KNW1240" s="205" t="s">
        <v>236</v>
      </c>
      <c r="KNX1240" s="206">
        <v>111</v>
      </c>
      <c r="KNY1240" s="110">
        <v>211</v>
      </c>
      <c r="KNZ1240" s="147">
        <v>344.68</v>
      </c>
      <c r="KOA1240" s="109" t="s">
        <v>29</v>
      </c>
      <c r="KOB1240" s="256" t="s">
        <v>25</v>
      </c>
      <c r="KOC1240" s="204">
        <v>7</v>
      </c>
      <c r="KOD1240" s="204">
        <v>2</v>
      </c>
      <c r="KOE1240" s="205" t="s">
        <v>236</v>
      </c>
      <c r="KOF1240" s="206">
        <v>111</v>
      </c>
      <c r="KOG1240" s="110">
        <v>211</v>
      </c>
      <c r="KOH1240" s="147">
        <v>344.68</v>
      </c>
      <c r="KOI1240" s="109" t="s">
        <v>29</v>
      </c>
      <c r="KOJ1240" s="256" t="s">
        <v>25</v>
      </c>
      <c r="KOK1240" s="204">
        <v>7</v>
      </c>
      <c r="KOL1240" s="204">
        <v>2</v>
      </c>
      <c r="KOM1240" s="205" t="s">
        <v>236</v>
      </c>
      <c r="KON1240" s="206">
        <v>111</v>
      </c>
      <c r="KOO1240" s="110">
        <v>211</v>
      </c>
      <c r="KOP1240" s="147">
        <v>344.68</v>
      </c>
      <c r="KOQ1240" s="109" t="s">
        <v>29</v>
      </c>
      <c r="KOR1240" s="256" t="s">
        <v>25</v>
      </c>
      <c r="KOS1240" s="204">
        <v>7</v>
      </c>
      <c r="KOT1240" s="204">
        <v>2</v>
      </c>
      <c r="KOU1240" s="205" t="s">
        <v>236</v>
      </c>
      <c r="KOV1240" s="206">
        <v>111</v>
      </c>
      <c r="KOW1240" s="110">
        <v>211</v>
      </c>
      <c r="KOX1240" s="147">
        <v>344.68</v>
      </c>
      <c r="KOY1240" s="109" t="s">
        <v>29</v>
      </c>
      <c r="KOZ1240" s="256" t="s">
        <v>25</v>
      </c>
      <c r="KPA1240" s="204">
        <v>7</v>
      </c>
      <c r="KPB1240" s="204">
        <v>2</v>
      </c>
      <c r="KPC1240" s="205" t="s">
        <v>236</v>
      </c>
      <c r="KPD1240" s="206">
        <v>111</v>
      </c>
      <c r="KPE1240" s="110">
        <v>211</v>
      </c>
      <c r="KPF1240" s="147">
        <v>344.68</v>
      </c>
      <c r="KPG1240" s="109" t="s">
        <v>29</v>
      </c>
      <c r="KPH1240" s="256" t="s">
        <v>25</v>
      </c>
      <c r="KPI1240" s="204">
        <v>7</v>
      </c>
      <c r="KPJ1240" s="204">
        <v>2</v>
      </c>
      <c r="KPK1240" s="205" t="s">
        <v>236</v>
      </c>
      <c r="KPL1240" s="206">
        <v>111</v>
      </c>
      <c r="KPM1240" s="110">
        <v>211</v>
      </c>
      <c r="KPN1240" s="147">
        <v>344.68</v>
      </c>
      <c r="KPO1240" s="109" t="s">
        <v>29</v>
      </c>
      <c r="KPP1240" s="256" t="s">
        <v>25</v>
      </c>
      <c r="KPQ1240" s="204">
        <v>7</v>
      </c>
      <c r="KPR1240" s="204">
        <v>2</v>
      </c>
      <c r="KPS1240" s="205" t="s">
        <v>236</v>
      </c>
      <c r="KPT1240" s="206">
        <v>111</v>
      </c>
      <c r="KPU1240" s="110">
        <v>211</v>
      </c>
      <c r="KPV1240" s="147">
        <v>344.68</v>
      </c>
      <c r="KPW1240" s="109" t="s">
        <v>29</v>
      </c>
      <c r="KPX1240" s="256" t="s">
        <v>25</v>
      </c>
      <c r="KPY1240" s="204">
        <v>7</v>
      </c>
      <c r="KPZ1240" s="204">
        <v>2</v>
      </c>
      <c r="KQA1240" s="205" t="s">
        <v>236</v>
      </c>
      <c r="KQB1240" s="206">
        <v>111</v>
      </c>
      <c r="KQC1240" s="110">
        <v>211</v>
      </c>
      <c r="KQD1240" s="147">
        <v>344.68</v>
      </c>
      <c r="KQE1240" s="109" t="s">
        <v>29</v>
      </c>
      <c r="KQF1240" s="256" t="s">
        <v>25</v>
      </c>
      <c r="KQG1240" s="204">
        <v>7</v>
      </c>
      <c r="KQH1240" s="204">
        <v>2</v>
      </c>
      <c r="KQI1240" s="205" t="s">
        <v>236</v>
      </c>
      <c r="KQJ1240" s="206">
        <v>111</v>
      </c>
      <c r="KQK1240" s="110">
        <v>211</v>
      </c>
      <c r="KQL1240" s="147">
        <v>344.68</v>
      </c>
      <c r="KQM1240" s="109" t="s">
        <v>29</v>
      </c>
      <c r="KQN1240" s="256" t="s">
        <v>25</v>
      </c>
      <c r="KQO1240" s="204">
        <v>7</v>
      </c>
      <c r="KQP1240" s="204">
        <v>2</v>
      </c>
      <c r="KQQ1240" s="205" t="s">
        <v>236</v>
      </c>
      <c r="KQR1240" s="206">
        <v>111</v>
      </c>
      <c r="KQS1240" s="110">
        <v>211</v>
      </c>
      <c r="KQT1240" s="147">
        <v>344.68</v>
      </c>
      <c r="KQU1240" s="109" t="s">
        <v>29</v>
      </c>
      <c r="KQV1240" s="256" t="s">
        <v>25</v>
      </c>
      <c r="KQW1240" s="204">
        <v>7</v>
      </c>
      <c r="KQX1240" s="204">
        <v>2</v>
      </c>
      <c r="KQY1240" s="205" t="s">
        <v>236</v>
      </c>
      <c r="KQZ1240" s="206">
        <v>111</v>
      </c>
      <c r="KRA1240" s="110">
        <v>211</v>
      </c>
      <c r="KRB1240" s="147">
        <v>344.68</v>
      </c>
      <c r="KRC1240" s="109" t="s">
        <v>29</v>
      </c>
      <c r="KRD1240" s="256" t="s">
        <v>25</v>
      </c>
      <c r="KRE1240" s="204">
        <v>7</v>
      </c>
      <c r="KRF1240" s="204">
        <v>2</v>
      </c>
      <c r="KRG1240" s="205" t="s">
        <v>236</v>
      </c>
      <c r="KRH1240" s="206">
        <v>111</v>
      </c>
      <c r="KRI1240" s="110">
        <v>211</v>
      </c>
      <c r="KRJ1240" s="147">
        <v>344.68</v>
      </c>
      <c r="KRK1240" s="109" t="s">
        <v>29</v>
      </c>
      <c r="KRL1240" s="256" t="s">
        <v>25</v>
      </c>
      <c r="KRM1240" s="204">
        <v>7</v>
      </c>
      <c r="KRN1240" s="204">
        <v>2</v>
      </c>
      <c r="KRO1240" s="205" t="s">
        <v>236</v>
      </c>
      <c r="KRP1240" s="206">
        <v>111</v>
      </c>
      <c r="KRQ1240" s="110">
        <v>211</v>
      </c>
      <c r="KRR1240" s="147">
        <v>344.68</v>
      </c>
      <c r="KRS1240" s="109" t="s">
        <v>29</v>
      </c>
      <c r="KRT1240" s="256" t="s">
        <v>25</v>
      </c>
      <c r="KRU1240" s="204">
        <v>7</v>
      </c>
      <c r="KRV1240" s="204">
        <v>2</v>
      </c>
      <c r="KRW1240" s="205" t="s">
        <v>236</v>
      </c>
      <c r="KRX1240" s="206">
        <v>111</v>
      </c>
      <c r="KRY1240" s="110">
        <v>211</v>
      </c>
      <c r="KRZ1240" s="147">
        <v>344.68</v>
      </c>
      <c r="KSA1240" s="109" t="s">
        <v>29</v>
      </c>
      <c r="KSB1240" s="256" t="s">
        <v>25</v>
      </c>
      <c r="KSC1240" s="204">
        <v>7</v>
      </c>
      <c r="KSD1240" s="204">
        <v>2</v>
      </c>
      <c r="KSE1240" s="205" t="s">
        <v>236</v>
      </c>
      <c r="KSF1240" s="206">
        <v>111</v>
      </c>
      <c r="KSG1240" s="110">
        <v>211</v>
      </c>
      <c r="KSH1240" s="147">
        <v>344.68</v>
      </c>
      <c r="KSI1240" s="109" t="s">
        <v>29</v>
      </c>
      <c r="KSJ1240" s="256" t="s">
        <v>25</v>
      </c>
      <c r="KSK1240" s="204">
        <v>7</v>
      </c>
      <c r="KSL1240" s="204">
        <v>2</v>
      </c>
      <c r="KSM1240" s="205" t="s">
        <v>236</v>
      </c>
      <c r="KSN1240" s="206">
        <v>111</v>
      </c>
      <c r="KSO1240" s="110">
        <v>211</v>
      </c>
      <c r="KSP1240" s="147">
        <v>344.68</v>
      </c>
      <c r="KSQ1240" s="109" t="s">
        <v>29</v>
      </c>
      <c r="KSR1240" s="256" t="s">
        <v>25</v>
      </c>
      <c r="KSS1240" s="204">
        <v>7</v>
      </c>
      <c r="KST1240" s="204">
        <v>2</v>
      </c>
      <c r="KSU1240" s="205" t="s">
        <v>236</v>
      </c>
      <c r="KSV1240" s="206">
        <v>111</v>
      </c>
      <c r="KSW1240" s="110">
        <v>211</v>
      </c>
      <c r="KSX1240" s="147">
        <v>344.68</v>
      </c>
      <c r="KSY1240" s="109" t="s">
        <v>29</v>
      </c>
      <c r="KSZ1240" s="256" t="s">
        <v>25</v>
      </c>
      <c r="KTA1240" s="204">
        <v>7</v>
      </c>
      <c r="KTB1240" s="204">
        <v>2</v>
      </c>
      <c r="KTC1240" s="205" t="s">
        <v>236</v>
      </c>
      <c r="KTD1240" s="206">
        <v>111</v>
      </c>
      <c r="KTE1240" s="110">
        <v>211</v>
      </c>
      <c r="KTF1240" s="147">
        <v>344.68</v>
      </c>
      <c r="KTG1240" s="109" t="s">
        <v>29</v>
      </c>
      <c r="KTH1240" s="256" t="s">
        <v>25</v>
      </c>
      <c r="KTI1240" s="204">
        <v>7</v>
      </c>
      <c r="KTJ1240" s="204">
        <v>2</v>
      </c>
      <c r="KTK1240" s="205" t="s">
        <v>236</v>
      </c>
      <c r="KTL1240" s="206">
        <v>111</v>
      </c>
      <c r="KTM1240" s="110">
        <v>211</v>
      </c>
      <c r="KTN1240" s="147">
        <v>344.68</v>
      </c>
      <c r="KTO1240" s="109" t="s">
        <v>29</v>
      </c>
      <c r="KTP1240" s="256" t="s">
        <v>25</v>
      </c>
      <c r="KTQ1240" s="204">
        <v>7</v>
      </c>
      <c r="KTR1240" s="204">
        <v>2</v>
      </c>
      <c r="KTS1240" s="205" t="s">
        <v>236</v>
      </c>
      <c r="KTT1240" s="206">
        <v>111</v>
      </c>
      <c r="KTU1240" s="110">
        <v>211</v>
      </c>
      <c r="KTV1240" s="147">
        <v>344.68</v>
      </c>
      <c r="KTW1240" s="109" t="s">
        <v>29</v>
      </c>
      <c r="KTX1240" s="256" t="s">
        <v>25</v>
      </c>
      <c r="KTY1240" s="204">
        <v>7</v>
      </c>
      <c r="KTZ1240" s="204">
        <v>2</v>
      </c>
      <c r="KUA1240" s="205" t="s">
        <v>236</v>
      </c>
      <c r="KUB1240" s="206">
        <v>111</v>
      </c>
      <c r="KUC1240" s="110">
        <v>211</v>
      </c>
      <c r="KUD1240" s="147">
        <v>344.68</v>
      </c>
      <c r="KUE1240" s="109" t="s">
        <v>29</v>
      </c>
      <c r="KUF1240" s="256" t="s">
        <v>25</v>
      </c>
      <c r="KUG1240" s="204">
        <v>7</v>
      </c>
      <c r="KUH1240" s="204">
        <v>2</v>
      </c>
      <c r="KUI1240" s="205" t="s">
        <v>236</v>
      </c>
      <c r="KUJ1240" s="206">
        <v>111</v>
      </c>
      <c r="KUK1240" s="110">
        <v>211</v>
      </c>
      <c r="KUL1240" s="147">
        <v>344.68</v>
      </c>
      <c r="KUM1240" s="109" t="s">
        <v>29</v>
      </c>
      <c r="KUN1240" s="256" t="s">
        <v>25</v>
      </c>
      <c r="KUO1240" s="204">
        <v>7</v>
      </c>
      <c r="KUP1240" s="204">
        <v>2</v>
      </c>
      <c r="KUQ1240" s="205" t="s">
        <v>236</v>
      </c>
      <c r="KUR1240" s="206">
        <v>111</v>
      </c>
      <c r="KUS1240" s="110">
        <v>211</v>
      </c>
      <c r="KUT1240" s="147">
        <v>344.68</v>
      </c>
      <c r="KUU1240" s="109" t="s">
        <v>29</v>
      </c>
      <c r="KUV1240" s="256" t="s">
        <v>25</v>
      </c>
      <c r="KUW1240" s="204">
        <v>7</v>
      </c>
      <c r="KUX1240" s="204">
        <v>2</v>
      </c>
      <c r="KUY1240" s="205" t="s">
        <v>236</v>
      </c>
      <c r="KUZ1240" s="206">
        <v>111</v>
      </c>
      <c r="KVA1240" s="110">
        <v>211</v>
      </c>
      <c r="KVB1240" s="147">
        <v>344.68</v>
      </c>
      <c r="KVC1240" s="109" t="s">
        <v>29</v>
      </c>
      <c r="KVD1240" s="256" t="s">
        <v>25</v>
      </c>
      <c r="KVE1240" s="204">
        <v>7</v>
      </c>
      <c r="KVF1240" s="204">
        <v>2</v>
      </c>
      <c r="KVG1240" s="205" t="s">
        <v>236</v>
      </c>
      <c r="KVH1240" s="206">
        <v>111</v>
      </c>
      <c r="KVI1240" s="110">
        <v>211</v>
      </c>
      <c r="KVJ1240" s="147">
        <v>344.68</v>
      </c>
      <c r="KVK1240" s="109" t="s">
        <v>29</v>
      </c>
      <c r="KVL1240" s="256" t="s">
        <v>25</v>
      </c>
      <c r="KVM1240" s="204">
        <v>7</v>
      </c>
      <c r="KVN1240" s="204">
        <v>2</v>
      </c>
      <c r="KVO1240" s="205" t="s">
        <v>236</v>
      </c>
      <c r="KVP1240" s="206">
        <v>111</v>
      </c>
      <c r="KVQ1240" s="110">
        <v>211</v>
      </c>
      <c r="KVR1240" s="147">
        <v>344.68</v>
      </c>
      <c r="KVS1240" s="109" t="s">
        <v>29</v>
      </c>
      <c r="KVT1240" s="256" t="s">
        <v>25</v>
      </c>
      <c r="KVU1240" s="204">
        <v>7</v>
      </c>
      <c r="KVV1240" s="204">
        <v>2</v>
      </c>
      <c r="KVW1240" s="205" t="s">
        <v>236</v>
      </c>
      <c r="KVX1240" s="206">
        <v>111</v>
      </c>
      <c r="KVY1240" s="110">
        <v>211</v>
      </c>
      <c r="KVZ1240" s="147">
        <v>344.68</v>
      </c>
      <c r="KWA1240" s="109" t="s">
        <v>29</v>
      </c>
      <c r="KWB1240" s="256" t="s">
        <v>25</v>
      </c>
      <c r="KWC1240" s="204">
        <v>7</v>
      </c>
      <c r="KWD1240" s="204">
        <v>2</v>
      </c>
      <c r="KWE1240" s="205" t="s">
        <v>236</v>
      </c>
      <c r="KWF1240" s="206">
        <v>111</v>
      </c>
      <c r="KWG1240" s="110">
        <v>211</v>
      </c>
      <c r="KWH1240" s="147">
        <v>344.68</v>
      </c>
      <c r="KWI1240" s="109" t="s">
        <v>29</v>
      </c>
      <c r="KWJ1240" s="256" t="s">
        <v>25</v>
      </c>
      <c r="KWK1240" s="204">
        <v>7</v>
      </c>
      <c r="KWL1240" s="204">
        <v>2</v>
      </c>
      <c r="KWM1240" s="205" t="s">
        <v>236</v>
      </c>
      <c r="KWN1240" s="206">
        <v>111</v>
      </c>
      <c r="KWO1240" s="110">
        <v>211</v>
      </c>
      <c r="KWP1240" s="147">
        <v>344.68</v>
      </c>
      <c r="KWQ1240" s="109" t="s">
        <v>29</v>
      </c>
      <c r="KWR1240" s="256" t="s">
        <v>25</v>
      </c>
      <c r="KWS1240" s="204">
        <v>7</v>
      </c>
      <c r="KWT1240" s="204">
        <v>2</v>
      </c>
      <c r="KWU1240" s="205" t="s">
        <v>236</v>
      </c>
      <c r="KWV1240" s="206">
        <v>111</v>
      </c>
      <c r="KWW1240" s="110">
        <v>211</v>
      </c>
      <c r="KWX1240" s="147">
        <v>344.68</v>
      </c>
      <c r="KWY1240" s="109" t="s">
        <v>29</v>
      </c>
      <c r="KWZ1240" s="256" t="s">
        <v>25</v>
      </c>
      <c r="KXA1240" s="204">
        <v>7</v>
      </c>
      <c r="KXB1240" s="204">
        <v>2</v>
      </c>
      <c r="KXC1240" s="205" t="s">
        <v>236</v>
      </c>
      <c r="KXD1240" s="206">
        <v>111</v>
      </c>
      <c r="KXE1240" s="110">
        <v>211</v>
      </c>
      <c r="KXF1240" s="147">
        <v>344.68</v>
      </c>
      <c r="KXG1240" s="109" t="s">
        <v>29</v>
      </c>
      <c r="KXH1240" s="256" t="s">
        <v>25</v>
      </c>
      <c r="KXI1240" s="204">
        <v>7</v>
      </c>
      <c r="KXJ1240" s="204">
        <v>2</v>
      </c>
      <c r="KXK1240" s="205" t="s">
        <v>236</v>
      </c>
      <c r="KXL1240" s="206">
        <v>111</v>
      </c>
      <c r="KXM1240" s="110">
        <v>211</v>
      </c>
      <c r="KXN1240" s="147">
        <v>344.68</v>
      </c>
      <c r="KXO1240" s="109" t="s">
        <v>29</v>
      </c>
      <c r="KXP1240" s="256" t="s">
        <v>25</v>
      </c>
      <c r="KXQ1240" s="204">
        <v>7</v>
      </c>
      <c r="KXR1240" s="204">
        <v>2</v>
      </c>
      <c r="KXS1240" s="205" t="s">
        <v>236</v>
      </c>
      <c r="KXT1240" s="206">
        <v>111</v>
      </c>
      <c r="KXU1240" s="110">
        <v>211</v>
      </c>
      <c r="KXV1240" s="147">
        <v>344.68</v>
      </c>
      <c r="KXW1240" s="109" t="s">
        <v>29</v>
      </c>
      <c r="KXX1240" s="256" t="s">
        <v>25</v>
      </c>
      <c r="KXY1240" s="204">
        <v>7</v>
      </c>
      <c r="KXZ1240" s="204">
        <v>2</v>
      </c>
      <c r="KYA1240" s="205" t="s">
        <v>236</v>
      </c>
      <c r="KYB1240" s="206">
        <v>111</v>
      </c>
      <c r="KYC1240" s="110">
        <v>211</v>
      </c>
      <c r="KYD1240" s="147">
        <v>344.68</v>
      </c>
      <c r="KYE1240" s="109" t="s">
        <v>29</v>
      </c>
      <c r="KYF1240" s="256" t="s">
        <v>25</v>
      </c>
      <c r="KYG1240" s="204">
        <v>7</v>
      </c>
      <c r="KYH1240" s="204">
        <v>2</v>
      </c>
      <c r="KYI1240" s="205" t="s">
        <v>236</v>
      </c>
      <c r="KYJ1240" s="206">
        <v>111</v>
      </c>
      <c r="KYK1240" s="110">
        <v>211</v>
      </c>
      <c r="KYL1240" s="147">
        <v>344.68</v>
      </c>
      <c r="KYM1240" s="109" t="s">
        <v>29</v>
      </c>
      <c r="KYN1240" s="256" t="s">
        <v>25</v>
      </c>
      <c r="KYO1240" s="204">
        <v>7</v>
      </c>
      <c r="KYP1240" s="204">
        <v>2</v>
      </c>
      <c r="KYQ1240" s="205" t="s">
        <v>236</v>
      </c>
      <c r="KYR1240" s="206">
        <v>111</v>
      </c>
      <c r="KYS1240" s="110">
        <v>211</v>
      </c>
      <c r="KYT1240" s="147">
        <v>344.68</v>
      </c>
      <c r="KYU1240" s="109" t="s">
        <v>29</v>
      </c>
      <c r="KYV1240" s="256" t="s">
        <v>25</v>
      </c>
      <c r="KYW1240" s="204">
        <v>7</v>
      </c>
      <c r="KYX1240" s="204">
        <v>2</v>
      </c>
      <c r="KYY1240" s="205" t="s">
        <v>236</v>
      </c>
      <c r="KYZ1240" s="206">
        <v>111</v>
      </c>
      <c r="KZA1240" s="110">
        <v>211</v>
      </c>
      <c r="KZB1240" s="147">
        <v>344.68</v>
      </c>
      <c r="KZC1240" s="109" t="s">
        <v>29</v>
      </c>
      <c r="KZD1240" s="256" t="s">
        <v>25</v>
      </c>
      <c r="KZE1240" s="204">
        <v>7</v>
      </c>
      <c r="KZF1240" s="204">
        <v>2</v>
      </c>
      <c r="KZG1240" s="205" t="s">
        <v>236</v>
      </c>
      <c r="KZH1240" s="206">
        <v>111</v>
      </c>
      <c r="KZI1240" s="110">
        <v>211</v>
      </c>
      <c r="KZJ1240" s="147">
        <v>344.68</v>
      </c>
      <c r="KZK1240" s="109" t="s">
        <v>29</v>
      </c>
      <c r="KZL1240" s="256" t="s">
        <v>25</v>
      </c>
      <c r="KZM1240" s="204">
        <v>7</v>
      </c>
      <c r="KZN1240" s="204">
        <v>2</v>
      </c>
      <c r="KZO1240" s="205" t="s">
        <v>236</v>
      </c>
      <c r="KZP1240" s="206">
        <v>111</v>
      </c>
      <c r="KZQ1240" s="110">
        <v>211</v>
      </c>
      <c r="KZR1240" s="147">
        <v>344.68</v>
      </c>
      <c r="KZS1240" s="109" t="s">
        <v>29</v>
      </c>
      <c r="KZT1240" s="256" t="s">
        <v>25</v>
      </c>
      <c r="KZU1240" s="204">
        <v>7</v>
      </c>
      <c r="KZV1240" s="204">
        <v>2</v>
      </c>
      <c r="KZW1240" s="205" t="s">
        <v>236</v>
      </c>
      <c r="KZX1240" s="206">
        <v>111</v>
      </c>
      <c r="KZY1240" s="110">
        <v>211</v>
      </c>
      <c r="KZZ1240" s="147">
        <v>344.68</v>
      </c>
      <c r="LAA1240" s="109" t="s">
        <v>29</v>
      </c>
      <c r="LAB1240" s="256" t="s">
        <v>25</v>
      </c>
      <c r="LAC1240" s="204">
        <v>7</v>
      </c>
      <c r="LAD1240" s="204">
        <v>2</v>
      </c>
      <c r="LAE1240" s="205" t="s">
        <v>236</v>
      </c>
      <c r="LAF1240" s="206">
        <v>111</v>
      </c>
      <c r="LAG1240" s="110">
        <v>211</v>
      </c>
      <c r="LAH1240" s="147">
        <v>344.68</v>
      </c>
      <c r="LAI1240" s="109" t="s">
        <v>29</v>
      </c>
      <c r="LAJ1240" s="256" t="s">
        <v>25</v>
      </c>
      <c r="LAK1240" s="204">
        <v>7</v>
      </c>
      <c r="LAL1240" s="204">
        <v>2</v>
      </c>
      <c r="LAM1240" s="205" t="s">
        <v>236</v>
      </c>
      <c r="LAN1240" s="206">
        <v>111</v>
      </c>
      <c r="LAO1240" s="110">
        <v>211</v>
      </c>
      <c r="LAP1240" s="147">
        <v>344.68</v>
      </c>
      <c r="LAQ1240" s="109" t="s">
        <v>29</v>
      </c>
      <c r="LAR1240" s="256" t="s">
        <v>25</v>
      </c>
      <c r="LAS1240" s="204">
        <v>7</v>
      </c>
      <c r="LAT1240" s="204">
        <v>2</v>
      </c>
      <c r="LAU1240" s="205" t="s">
        <v>236</v>
      </c>
      <c r="LAV1240" s="206">
        <v>111</v>
      </c>
      <c r="LAW1240" s="110">
        <v>211</v>
      </c>
      <c r="LAX1240" s="147">
        <v>344.68</v>
      </c>
      <c r="LAY1240" s="109" t="s">
        <v>29</v>
      </c>
      <c r="LAZ1240" s="256" t="s">
        <v>25</v>
      </c>
      <c r="LBA1240" s="204">
        <v>7</v>
      </c>
      <c r="LBB1240" s="204">
        <v>2</v>
      </c>
      <c r="LBC1240" s="205" t="s">
        <v>236</v>
      </c>
      <c r="LBD1240" s="206">
        <v>111</v>
      </c>
      <c r="LBE1240" s="110">
        <v>211</v>
      </c>
      <c r="LBF1240" s="147">
        <v>344.68</v>
      </c>
      <c r="LBG1240" s="109" t="s">
        <v>29</v>
      </c>
      <c r="LBH1240" s="256" t="s">
        <v>25</v>
      </c>
      <c r="LBI1240" s="204">
        <v>7</v>
      </c>
      <c r="LBJ1240" s="204">
        <v>2</v>
      </c>
      <c r="LBK1240" s="205" t="s">
        <v>236</v>
      </c>
      <c r="LBL1240" s="206">
        <v>111</v>
      </c>
      <c r="LBM1240" s="110">
        <v>211</v>
      </c>
      <c r="LBN1240" s="147">
        <v>344.68</v>
      </c>
      <c r="LBO1240" s="109" t="s">
        <v>29</v>
      </c>
      <c r="LBP1240" s="256" t="s">
        <v>25</v>
      </c>
      <c r="LBQ1240" s="204">
        <v>7</v>
      </c>
      <c r="LBR1240" s="204">
        <v>2</v>
      </c>
      <c r="LBS1240" s="205" t="s">
        <v>236</v>
      </c>
      <c r="LBT1240" s="206">
        <v>111</v>
      </c>
      <c r="LBU1240" s="110">
        <v>211</v>
      </c>
      <c r="LBV1240" s="147">
        <v>344.68</v>
      </c>
      <c r="LBW1240" s="109" t="s">
        <v>29</v>
      </c>
      <c r="LBX1240" s="256" t="s">
        <v>25</v>
      </c>
      <c r="LBY1240" s="204">
        <v>7</v>
      </c>
      <c r="LBZ1240" s="204">
        <v>2</v>
      </c>
      <c r="LCA1240" s="205" t="s">
        <v>236</v>
      </c>
      <c r="LCB1240" s="206">
        <v>111</v>
      </c>
      <c r="LCC1240" s="110">
        <v>211</v>
      </c>
      <c r="LCD1240" s="147">
        <v>344.68</v>
      </c>
      <c r="LCE1240" s="109" t="s">
        <v>29</v>
      </c>
      <c r="LCF1240" s="256" t="s">
        <v>25</v>
      </c>
      <c r="LCG1240" s="204">
        <v>7</v>
      </c>
      <c r="LCH1240" s="204">
        <v>2</v>
      </c>
      <c r="LCI1240" s="205" t="s">
        <v>236</v>
      </c>
      <c r="LCJ1240" s="206">
        <v>111</v>
      </c>
      <c r="LCK1240" s="110">
        <v>211</v>
      </c>
      <c r="LCL1240" s="147">
        <v>344.68</v>
      </c>
      <c r="LCM1240" s="109" t="s">
        <v>29</v>
      </c>
      <c r="LCN1240" s="256" t="s">
        <v>25</v>
      </c>
      <c r="LCO1240" s="204">
        <v>7</v>
      </c>
      <c r="LCP1240" s="204">
        <v>2</v>
      </c>
      <c r="LCQ1240" s="205" t="s">
        <v>236</v>
      </c>
      <c r="LCR1240" s="206">
        <v>111</v>
      </c>
      <c r="LCS1240" s="110">
        <v>211</v>
      </c>
      <c r="LCT1240" s="147">
        <v>344.68</v>
      </c>
      <c r="LCU1240" s="109" t="s">
        <v>29</v>
      </c>
      <c r="LCV1240" s="256" t="s">
        <v>25</v>
      </c>
      <c r="LCW1240" s="204">
        <v>7</v>
      </c>
      <c r="LCX1240" s="204">
        <v>2</v>
      </c>
      <c r="LCY1240" s="205" t="s">
        <v>236</v>
      </c>
      <c r="LCZ1240" s="206">
        <v>111</v>
      </c>
      <c r="LDA1240" s="110">
        <v>211</v>
      </c>
      <c r="LDB1240" s="147">
        <v>344.68</v>
      </c>
      <c r="LDC1240" s="109" t="s">
        <v>29</v>
      </c>
      <c r="LDD1240" s="256" t="s">
        <v>25</v>
      </c>
      <c r="LDE1240" s="204">
        <v>7</v>
      </c>
      <c r="LDF1240" s="204">
        <v>2</v>
      </c>
      <c r="LDG1240" s="205" t="s">
        <v>236</v>
      </c>
      <c r="LDH1240" s="206">
        <v>111</v>
      </c>
      <c r="LDI1240" s="110">
        <v>211</v>
      </c>
      <c r="LDJ1240" s="147">
        <v>344.68</v>
      </c>
      <c r="LDK1240" s="109" t="s">
        <v>29</v>
      </c>
      <c r="LDL1240" s="256" t="s">
        <v>25</v>
      </c>
      <c r="LDM1240" s="204">
        <v>7</v>
      </c>
      <c r="LDN1240" s="204">
        <v>2</v>
      </c>
      <c r="LDO1240" s="205" t="s">
        <v>236</v>
      </c>
      <c r="LDP1240" s="206">
        <v>111</v>
      </c>
      <c r="LDQ1240" s="110">
        <v>211</v>
      </c>
      <c r="LDR1240" s="147">
        <v>344.68</v>
      </c>
      <c r="LDS1240" s="109" t="s">
        <v>29</v>
      </c>
      <c r="LDT1240" s="256" t="s">
        <v>25</v>
      </c>
      <c r="LDU1240" s="204">
        <v>7</v>
      </c>
      <c r="LDV1240" s="204">
        <v>2</v>
      </c>
      <c r="LDW1240" s="205" t="s">
        <v>236</v>
      </c>
      <c r="LDX1240" s="206">
        <v>111</v>
      </c>
      <c r="LDY1240" s="110">
        <v>211</v>
      </c>
      <c r="LDZ1240" s="147">
        <v>344.68</v>
      </c>
      <c r="LEA1240" s="109" t="s">
        <v>29</v>
      </c>
      <c r="LEB1240" s="256" t="s">
        <v>25</v>
      </c>
      <c r="LEC1240" s="204">
        <v>7</v>
      </c>
      <c r="LED1240" s="204">
        <v>2</v>
      </c>
      <c r="LEE1240" s="205" t="s">
        <v>236</v>
      </c>
      <c r="LEF1240" s="206">
        <v>111</v>
      </c>
      <c r="LEG1240" s="110">
        <v>211</v>
      </c>
      <c r="LEH1240" s="147">
        <v>344.68</v>
      </c>
      <c r="LEI1240" s="109" t="s">
        <v>29</v>
      </c>
      <c r="LEJ1240" s="256" t="s">
        <v>25</v>
      </c>
      <c r="LEK1240" s="204">
        <v>7</v>
      </c>
      <c r="LEL1240" s="204">
        <v>2</v>
      </c>
      <c r="LEM1240" s="205" t="s">
        <v>236</v>
      </c>
      <c r="LEN1240" s="206">
        <v>111</v>
      </c>
      <c r="LEO1240" s="110">
        <v>211</v>
      </c>
      <c r="LEP1240" s="147">
        <v>344.68</v>
      </c>
      <c r="LEQ1240" s="109" t="s">
        <v>29</v>
      </c>
      <c r="LER1240" s="256" t="s">
        <v>25</v>
      </c>
      <c r="LES1240" s="204">
        <v>7</v>
      </c>
      <c r="LET1240" s="204">
        <v>2</v>
      </c>
      <c r="LEU1240" s="205" t="s">
        <v>236</v>
      </c>
      <c r="LEV1240" s="206">
        <v>111</v>
      </c>
      <c r="LEW1240" s="110">
        <v>211</v>
      </c>
      <c r="LEX1240" s="147">
        <v>344.68</v>
      </c>
      <c r="LEY1240" s="109" t="s">
        <v>29</v>
      </c>
      <c r="LEZ1240" s="256" t="s">
        <v>25</v>
      </c>
      <c r="LFA1240" s="204">
        <v>7</v>
      </c>
      <c r="LFB1240" s="204">
        <v>2</v>
      </c>
      <c r="LFC1240" s="205" t="s">
        <v>236</v>
      </c>
      <c r="LFD1240" s="206">
        <v>111</v>
      </c>
      <c r="LFE1240" s="110">
        <v>211</v>
      </c>
      <c r="LFF1240" s="147">
        <v>344.68</v>
      </c>
      <c r="LFG1240" s="109" t="s">
        <v>29</v>
      </c>
      <c r="LFH1240" s="256" t="s">
        <v>25</v>
      </c>
      <c r="LFI1240" s="204">
        <v>7</v>
      </c>
      <c r="LFJ1240" s="204">
        <v>2</v>
      </c>
      <c r="LFK1240" s="205" t="s">
        <v>236</v>
      </c>
      <c r="LFL1240" s="206">
        <v>111</v>
      </c>
      <c r="LFM1240" s="110">
        <v>211</v>
      </c>
      <c r="LFN1240" s="147">
        <v>344.68</v>
      </c>
      <c r="LFO1240" s="109" t="s">
        <v>29</v>
      </c>
      <c r="LFP1240" s="256" t="s">
        <v>25</v>
      </c>
      <c r="LFQ1240" s="204">
        <v>7</v>
      </c>
      <c r="LFR1240" s="204">
        <v>2</v>
      </c>
      <c r="LFS1240" s="205" t="s">
        <v>236</v>
      </c>
      <c r="LFT1240" s="206">
        <v>111</v>
      </c>
      <c r="LFU1240" s="110">
        <v>211</v>
      </c>
      <c r="LFV1240" s="147">
        <v>344.68</v>
      </c>
      <c r="LFW1240" s="109" t="s">
        <v>29</v>
      </c>
      <c r="LFX1240" s="256" t="s">
        <v>25</v>
      </c>
      <c r="LFY1240" s="204">
        <v>7</v>
      </c>
      <c r="LFZ1240" s="204">
        <v>2</v>
      </c>
      <c r="LGA1240" s="205" t="s">
        <v>236</v>
      </c>
      <c r="LGB1240" s="206">
        <v>111</v>
      </c>
      <c r="LGC1240" s="110">
        <v>211</v>
      </c>
      <c r="LGD1240" s="147">
        <v>344.68</v>
      </c>
      <c r="LGE1240" s="109" t="s">
        <v>29</v>
      </c>
      <c r="LGF1240" s="256" t="s">
        <v>25</v>
      </c>
      <c r="LGG1240" s="204">
        <v>7</v>
      </c>
      <c r="LGH1240" s="204">
        <v>2</v>
      </c>
      <c r="LGI1240" s="205" t="s">
        <v>236</v>
      </c>
      <c r="LGJ1240" s="206">
        <v>111</v>
      </c>
      <c r="LGK1240" s="110">
        <v>211</v>
      </c>
      <c r="LGL1240" s="147">
        <v>344.68</v>
      </c>
      <c r="LGM1240" s="109" t="s">
        <v>29</v>
      </c>
      <c r="LGN1240" s="256" t="s">
        <v>25</v>
      </c>
      <c r="LGO1240" s="204">
        <v>7</v>
      </c>
      <c r="LGP1240" s="204">
        <v>2</v>
      </c>
      <c r="LGQ1240" s="205" t="s">
        <v>236</v>
      </c>
      <c r="LGR1240" s="206">
        <v>111</v>
      </c>
      <c r="LGS1240" s="110">
        <v>211</v>
      </c>
      <c r="LGT1240" s="147">
        <v>344.68</v>
      </c>
      <c r="LGU1240" s="109" t="s">
        <v>29</v>
      </c>
      <c r="LGV1240" s="256" t="s">
        <v>25</v>
      </c>
      <c r="LGW1240" s="204">
        <v>7</v>
      </c>
      <c r="LGX1240" s="204">
        <v>2</v>
      </c>
      <c r="LGY1240" s="205" t="s">
        <v>236</v>
      </c>
      <c r="LGZ1240" s="206">
        <v>111</v>
      </c>
      <c r="LHA1240" s="110">
        <v>211</v>
      </c>
      <c r="LHB1240" s="147">
        <v>344.68</v>
      </c>
      <c r="LHC1240" s="109" t="s">
        <v>29</v>
      </c>
      <c r="LHD1240" s="256" t="s">
        <v>25</v>
      </c>
      <c r="LHE1240" s="204">
        <v>7</v>
      </c>
      <c r="LHF1240" s="204">
        <v>2</v>
      </c>
      <c r="LHG1240" s="205" t="s">
        <v>236</v>
      </c>
      <c r="LHH1240" s="206">
        <v>111</v>
      </c>
      <c r="LHI1240" s="110">
        <v>211</v>
      </c>
      <c r="LHJ1240" s="147">
        <v>344.68</v>
      </c>
      <c r="LHK1240" s="109" t="s">
        <v>29</v>
      </c>
      <c r="LHL1240" s="256" t="s">
        <v>25</v>
      </c>
      <c r="LHM1240" s="204">
        <v>7</v>
      </c>
      <c r="LHN1240" s="204">
        <v>2</v>
      </c>
      <c r="LHO1240" s="205" t="s">
        <v>236</v>
      </c>
      <c r="LHP1240" s="206">
        <v>111</v>
      </c>
      <c r="LHQ1240" s="110">
        <v>211</v>
      </c>
      <c r="LHR1240" s="147">
        <v>344.68</v>
      </c>
      <c r="LHS1240" s="109" t="s">
        <v>29</v>
      </c>
      <c r="LHT1240" s="256" t="s">
        <v>25</v>
      </c>
      <c r="LHU1240" s="204">
        <v>7</v>
      </c>
      <c r="LHV1240" s="204">
        <v>2</v>
      </c>
      <c r="LHW1240" s="205" t="s">
        <v>236</v>
      </c>
      <c r="LHX1240" s="206">
        <v>111</v>
      </c>
      <c r="LHY1240" s="110">
        <v>211</v>
      </c>
      <c r="LHZ1240" s="147">
        <v>344.68</v>
      </c>
      <c r="LIA1240" s="109" t="s">
        <v>29</v>
      </c>
      <c r="LIB1240" s="256" t="s">
        <v>25</v>
      </c>
      <c r="LIC1240" s="204">
        <v>7</v>
      </c>
      <c r="LID1240" s="204">
        <v>2</v>
      </c>
      <c r="LIE1240" s="205" t="s">
        <v>236</v>
      </c>
      <c r="LIF1240" s="206">
        <v>111</v>
      </c>
      <c r="LIG1240" s="110">
        <v>211</v>
      </c>
      <c r="LIH1240" s="147">
        <v>344.68</v>
      </c>
      <c r="LII1240" s="109" t="s">
        <v>29</v>
      </c>
      <c r="LIJ1240" s="256" t="s">
        <v>25</v>
      </c>
      <c r="LIK1240" s="204">
        <v>7</v>
      </c>
      <c r="LIL1240" s="204">
        <v>2</v>
      </c>
      <c r="LIM1240" s="205" t="s">
        <v>236</v>
      </c>
      <c r="LIN1240" s="206">
        <v>111</v>
      </c>
      <c r="LIO1240" s="110">
        <v>211</v>
      </c>
      <c r="LIP1240" s="147">
        <v>344.68</v>
      </c>
      <c r="LIQ1240" s="109" t="s">
        <v>29</v>
      </c>
      <c r="LIR1240" s="256" t="s">
        <v>25</v>
      </c>
      <c r="LIS1240" s="204">
        <v>7</v>
      </c>
      <c r="LIT1240" s="204">
        <v>2</v>
      </c>
      <c r="LIU1240" s="205" t="s">
        <v>236</v>
      </c>
      <c r="LIV1240" s="206">
        <v>111</v>
      </c>
      <c r="LIW1240" s="110">
        <v>211</v>
      </c>
      <c r="LIX1240" s="147">
        <v>344.68</v>
      </c>
      <c r="LIY1240" s="109" t="s">
        <v>29</v>
      </c>
      <c r="LIZ1240" s="256" t="s">
        <v>25</v>
      </c>
      <c r="LJA1240" s="204">
        <v>7</v>
      </c>
      <c r="LJB1240" s="204">
        <v>2</v>
      </c>
      <c r="LJC1240" s="205" t="s">
        <v>236</v>
      </c>
      <c r="LJD1240" s="206">
        <v>111</v>
      </c>
      <c r="LJE1240" s="110">
        <v>211</v>
      </c>
      <c r="LJF1240" s="147">
        <v>344.68</v>
      </c>
      <c r="LJG1240" s="109" t="s">
        <v>29</v>
      </c>
      <c r="LJH1240" s="256" t="s">
        <v>25</v>
      </c>
      <c r="LJI1240" s="204">
        <v>7</v>
      </c>
      <c r="LJJ1240" s="204">
        <v>2</v>
      </c>
      <c r="LJK1240" s="205" t="s">
        <v>236</v>
      </c>
      <c r="LJL1240" s="206">
        <v>111</v>
      </c>
      <c r="LJM1240" s="110">
        <v>211</v>
      </c>
      <c r="LJN1240" s="147">
        <v>344.68</v>
      </c>
      <c r="LJO1240" s="109" t="s">
        <v>29</v>
      </c>
      <c r="LJP1240" s="256" t="s">
        <v>25</v>
      </c>
      <c r="LJQ1240" s="204">
        <v>7</v>
      </c>
      <c r="LJR1240" s="204">
        <v>2</v>
      </c>
      <c r="LJS1240" s="205" t="s">
        <v>236</v>
      </c>
      <c r="LJT1240" s="206">
        <v>111</v>
      </c>
      <c r="LJU1240" s="110">
        <v>211</v>
      </c>
      <c r="LJV1240" s="147">
        <v>344.68</v>
      </c>
      <c r="LJW1240" s="109" t="s">
        <v>29</v>
      </c>
      <c r="LJX1240" s="256" t="s">
        <v>25</v>
      </c>
      <c r="LJY1240" s="204">
        <v>7</v>
      </c>
      <c r="LJZ1240" s="204">
        <v>2</v>
      </c>
      <c r="LKA1240" s="205" t="s">
        <v>236</v>
      </c>
      <c r="LKB1240" s="206">
        <v>111</v>
      </c>
      <c r="LKC1240" s="110">
        <v>211</v>
      </c>
      <c r="LKD1240" s="147">
        <v>344.68</v>
      </c>
      <c r="LKE1240" s="109" t="s">
        <v>29</v>
      </c>
      <c r="LKF1240" s="256" t="s">
        <v>25</v>
      </c>
      <c r="LKG1240" s="204">
        <v>7</v>
      </c>
      <c r="LKH1240" s="204">
        <v>2</v>
      </c>
      <c r="LKI1240" s="205" t="s">
        <v>236</v>
      </c>
      <c r="LKJ1240" s="206">
        <v>111</v>
      </c>
      <c r="LKK1240" s="110">
        <v>211</v>
      </c>
      <c r="LKL1240" s="147">
        <v>344.68</v>
      </c>
      <c r="LKM1240" s="109" t="s">
        <v>29</v>
      </c>
      <c r="LKN1240" s="256" t="s">
        <v>25</v>
      </c>
      <c r="LKO1240" s="204">
        <v>7</v>
      </c>
      <c r="LKP1240" s="204">
        <v>2</v>
      </c>
      <c r="LKQ1240" s="205" t="s">
        <v>236</v>
      </c>
      <c r="LKR1240" s="206">
        <v>111</v>
      </c>
      <c r="LKS1240" s="110">
        <v>211</v>
      </c>
      <c r="LKT1240" s="147">
        <v>344.68</v>
      </c>
      <c r="LKU1240" s="109" t="s">
        <v>29</v>
      </c>
      <c r="LKV1240" s="256" t="s">
        <v>25</v>
      </c>
      <c r="LKW1240" s="204">
        <v>7</v>
      </c>
      <c r="LKX1240" s="204">
        <v>2</v>
      </c>
      <c r="LKY1240" s="205" t="s">
        <v>236</v>
      </c>
      <c r="LKZ1240" s="206">
        <v>111</v>
      </c>
      <c r="LLA1240" s="110">
        <v>211</v>
      </c>
      <c r="LLB1240" s="147">
        <v>344.68</v>
      </c>
      <c r="LLC1240" s="109" t="s">
        <v>29</v>
      </c>
      <c r="LLD1240" s="256" t="s">
        <v>25</v>
      </c>
      <c r="LLE1240" s="204">
        <v>7</v>
      </c>
      <c r="LLF1240" s="204">
        <v>2</v>
      </c>
      <c r="LLG1240" s="205" t="s">
        <v>236</v>
      </c>
      <c r="LLH1240" s="206">
        <v>111</v>
      </c>
      <c r="LLI1240" s="110">
        <v>211</v>
      </c>
      <c r="LLJ1240" s="147">
        <v>344.68</v>
      </c>
      <c r="LLK1240" s="109" t="s">
        <v>29</v>
      </c>
      <c r="LLL1240" s="256" t="s">
        <v>25</v>
      </c>
      <c r="LLM1240" s="204">
        <v>7</v>
      </c>
      <c r="LLN1240" s="204">
        <v>2</v>
      </c>
      <c r="LLO1240" s="205" t="s">
        <v>236</v>
      </c>
      <c r="LLP1240" s="206">
        <v>111</v>
      </c>
      <c r="LLQ1240" s="110">
        <v>211</v>
      </c>
      <c r="LLR1240" s="147">
        <v>344.68</v>
      </c>
      <c r="LLS1240" s="109" t="s">
        <v>29</v>
      </c>
      <c r="LLT1240" s="256" t="s">
        <v>25</v>
      </c>
      <c r="LLU1240" s="204">
        <v>7</v>
      </c>
      <c r="LLV1240" s="204">
        <v>2</v>
      </c>
      <c r="LLW1240" s="205" t="s">
        <v>236</v>
      </c>
      <c r="LLX1240" s="206">
        <v>111</v>
      </c>
      <c r="LLY1240" s="110">
        <v>211</v>
      </c>
      <c r="LLZ1240" s="147">
        <v>344.68</v>
      </c>
      <c r="LMA1240" s="109" t="s">
        <v>29</v>
      </c>
      <c r="LMB1240" s="256" t="s">
        <v>25</v>
      </c>
      <c r="LMC1240" s="204">
        <v>7</v>
      </c>
      <c r="LMD1240" s="204">
        <v>2</v>
      </c>
      <c r="LME1240" s="205" t="s">
        <v>236</v>
      </c>
      <c r="LMF1240" s="206">
        <v>111</v>
      </c>
      <c r="LMG1240" s="110">
        <v>211</v>
      </c>
      <c r="LMH1240" s="147">
        <v>344.68</v>
      </c>
      <c r="LMI1240" s="109" t="s">
        <v>29</v>
      </c>
      <c r="LMJ1240" s="256" t="s">
        <v>25</v>
      </c>
      <c r="LMK1240" s="204">
        <v>7</v>
      </c>
      <c r="LML1240" s="204">
        <v>2</v>
      </c>
      <c r="LMM1240" s="205" t="s">
        <v>236</v>
      </c>
      <c r="LMN1240" s="206">
        <v>111</v>
      </c>
      <c r="LMO1240" s="110">
        <v>211</v>
      </c>
      <c r="LMP1240" s="147">
        <v>344.68</v>
      </c>
      <c r="LMQ1240" s="109" t="s">
        <v>29</v>
      </c>
      <c r="LMR1240" s="256" t="s">
        <v>25</v>
      </c>
      <c r="LMS1240" s="204">
        <v>7</v>
      </c>
      <c r="LMT1240" s="204">
        <v>2</v>
      </c>
      <c r="LMU1240" s="205" t="s">
        <v>236</v>
      </c>
      <c r="LMV1240" s="206">
        <v>111</v>
      </c>
      <c r="LMW1240" s="110">
        <v>211</v>
      </c>
      <c r="LMX1240" s="147">
        <v>344.68</v>
      </c>
      <c r="LMY1240" s="109" t="s">
        <v>29</v>
      </c>
      <c r="LMZ1240" s="256" t="s">
        <v>25</v>
      </c>
      <c r="LNA1240" s="204">
        <v>7</v>
      </c>
      <c r="LNB1240" s="204">
        <v>2</v>
      </c>
      <c r="LNC1240" s="205" t="s">
        <v>236</v>
      </c>
      <c r="LND1240" s="206">
        <v>111</v>
      </c>
      <c r="LNE1240" s="110">
        <v>211</v>
      </c>
      <c r="LNF1240" s="147">
        <v>344.68</v>
      </c>
      <c r="LNG1240" s="109" t="s">
        <v>29</v>
      </c>
      <c r="LNH1240" s="256" t="s">
        <v>25</v>
      </c>
      <c r="LNI1240" s="204">
        <v>7</v>
      </c>
      <c r="LNJ1240" s="204">
        <v>2</v>
      </c>
      <c r="LNK1240" s="205" t="s">
        <v>236</v>
      </c>
      <c r="LNL1240" s="206">
        <v>111</v>
      </c>
      <c r="LNM1240" s="110">
        <v>211</v>
      </c>
      <c r="LNN1240" s="147">
        <v>344.68</v>
      </c>
      <c r="LNO1240" s="109" t="s">
        <v>29</v>
      </c>
      <c r="LNP1240" s="256" t="s">
        <v>25</v>
      </c>
      <c r="LNQ1240" s="204">
        <v>7</v>
      </c>
      <c r="LNR1240" s="204">
        <v>2</v>
      </c>
      <c r="LNS1240" s="205" t="s">
        <v>236</v>
      </c>
      <c r="LNT1240" s="206">
        <v>111</v>
      </c>
      <c r="LNU1240" s="110">
        <v>211</v>
      </c>
      <c r="LNV1240" s="147">
        <v>344.68</v>
      </c>
      <c r="LNW1240" s="109" t="s">
        <v>29</v>
      </c>
      <c r="LNX1240" s="256" t="s">
        <v>25</v>
      </c>
      <c r="LNY1240" s="204">
        <v>7</v>
      </c>
      <c r="LNZ1240" s="204">
        <v>2</v>
      </c>
      <c r="LOA1240" s="205" t="s">
        <v>236</v>
      </c>
      <c r="LOB1240" s="206">
        <v>111</v>
      </c>
      <c r="LOC1240" s="110">
        <v>211</v>
      </c>
      <c r="LOD1240" s="147">
        <v>344.68</v>
      </c>
      <c r="LOE1240" s="109" t="s">
        <v>29</v>
      </c>
      <c r="LOF1240" s="256" t="s">
        <v>25</v>
      </c>
      <c r="LOG1240" s="204">
        <v>7</v>
      </c>
      <c r="LOH1240" s="204">
        <v>2</v>
      </c>
      <c r="LOI1240" s="205" t="s">
        <v>236</v>
      </c>
      <c r="LOJ1240" s="206">
        <v>111</v>
      </c>
      <c r="LOK1240" s="110">
        <v>211</v>
      </c>
      <c r="LOL1240" s="147">
        <v>344.68</v>
      </c>
      <c r="LOM1240" s="109" t="s">
        <v>29</v>
      </c>
      <c r="LON1240" s="256" t="s">
        <v>25</v>
      </c>
      <c r="LOO1240" s="204">
        <v>7</v>
      </c>
      <c r="LOP1240" s="204">
        <v>2</v>
      </c>
      <c r="LOQ1240" s="205" t="s">
        <v>236</v>
      </c>
      <c r="LOR1240" s="206">
        <v>111</v>
      </c>
      <c r="LOS1240" s="110">
        <v>211</v>
      </c>
      <c r="LOT1240" s="147">
        <v>344.68</v>
      </c>
      <c r="LOU1240" s="109" t="s">
        <v>29</v>
      </c>
      <c r="LOV1240" s="256" t="s">
        <v>25</v>
      </c>
      <c r="LOW1240" s="204">
        <v>7</v>
      </c>
      <c r="LOX1240" s="204">
        <v>2</v>
      </c>
      <c r="LOY1240" s="205" t="s">
        <v>236</v>
      </c>
      <c r="LOZ1240" s="206">
        <v>111</v>
      </c>
      <c r="LPA1240" s="110">
        <v>211</v>
      </c>
      <c r="LPB1240" s="147">
        <v>344.68</v>
      </c>
      <c r="LPC1240" s="109" t="s">
        <v>29</v>
      </c>
      <c r="LPD1240" s="256" t="s">
        <v>25</v>
      </c>
      <c r="LPE1240" s="204">
        <v>7</v>
      </c>
      <c r="LPF1240" s="204">
        <v>2</v>
      </c>
      <c r="LPG1240" s="205" t="s">
        <v>236</v>
      </c>
      <c r="LPH1240" s="206">
        <v>111</v>
      </c>
      <c r="LPI1240" s="110">
        <v>211</v>
      </c>
      <c r="LPJ1240" s="147">
        <v>344.68</v>
      </c>
      <c r="LPK1240" s="109" t="s">
        <v>29</v>
      </c>
      <c r="LPL1240" s="256" t="s">
        <v>25</v>
      </c>
      <c r="LPM1240" s="204">
        <v>7</v>
      </c>
      <c r="LPN1240" s="204">
        <v>2</v>
      </c>
      <c r="LPO1240" s="205" t="s">
        <v>236</v>
      </c>
      <c r="LPP1240" s="206">
        <v>111</v>
      </c>
      <c r="LPQ1240" s="110">
        <v>211</v>
      </c>
      <c r="LPR1240" s="147">
        <v>344.68</v>
      </c>
      <c r="LPS1240" s="109" t="s">
        <v>29</v>
      </c>
      <c r="LPT1240" s="256" t="s">
        <v>25</v>
      </c>
      <c r="LPU1240" s="204">
        <v>7</v>
      </c>
      <c r="LPV1240" s="204">
        <v>2</v>
      </c>
      <c r="LPW1240" s="205" t="s">
        <v>236</v>
      </c>
      <c r="LPX1240" s="206">
        <v>111</v>
      </c>
      <c r="LPY1240" s="110">
        <v>211</v>
      </c>
      <c r="LPZ1240" s="147">
        <v>344.68</v>
      </c>
      <c r="LQA1240" s="109" t="s">
        <v>29</v>
      </c>
      <c r="LQB1240" s="256" t="s">
        <v>25</v>
      </c>
      <c r="LQC1240" s="204">
        <v>7</v>
      </c>
      <c r="LQD1240" s="204">
        <v>2</v>
      </c>
      <c r="LQE1240" s="205" t="s">
        <v>236</v>
      </c>
      <c r="LQF1240" s="206">
        <v>111</v>
      </c>
      <c r="LQG1240" s="110">
        <v>211</v>
      </c>
      <c r="LQH1240" s="147">
        <v>344.68</v>
      </c>
      <c r="LQI1240" s="109" t="s">
        <v>29</v>
      </c>
      <c r="LQJ1240" s="256" t="s">
        <v>25</v>
      </c>
      <c r="LQK1240" s="204">
        <v>7</v>
      </c>
      <c r="LQL1240" s="204">
        <v>2</v>
      </c>
      <c r="LQM1240" s="205" t="s">
        <v>236</v>
      </c>
      <c r="LQN1240" s="206">
        <v>111</v>
      </c>
      <c r="LQO1240" s="110">
        <v>211</v>
      </c>
      <c r="LQP1240" s="147">
        <v>344.68</v>
      </c>
      <c r="LQQ1240" s="109" t="s">
        <v>29</v>
      </c>
      <c r="LQR1240" s="256" t="s">
        <v>25</v>
      </c>
      <c r="LQS1240" s="204">
        <v>7</v>
      </c>
      <c r="LQT1240" s="204">
        <v>2</v>
      </c>
      <c r="LQU1240" s="205" t="s">
        <v>236</v>
      </c>
      <c r="LQV1240" s="206">
        <v>111</v>
      </c>
      <c r="LQW1240" s="110">
        <v>211</v>
      </c>
      <c r="LQX1240" s="147">
        <v>344.68</v>
      </c>
      <c r="LQY1240" s="109" t="s">
        <v>29</v>
      </c>
      <c r="LQZ1240" s="256" t="s">
        <v>25</v>
      </c>
      <c r="LRA1240" s="204">
        <v>7</v>
      </c>
      <c r="LRB1240" s="204">
        <v>2</v>
      </c>
      <c r="LRC1240" s="205" t="s">
        <v>236</v>
      </c>
      <c r="LRD1240" s="206">
        <v>111</v>
      </c>
      <c r="LRE1240" s="110">
        <v>211</v>
      </c>
      <c r="LRF1240" s="147">
        <v>344.68</v>
      </c>
      <c r="LRG1240" s="109" t="s">
        <v>29</v>
      </c>
      <c r="LRH1240" s="256" t="s">
        <v>25</v>
      </c>
      <c r="LRI1240" s="204">
        <v>7</v>
      </c>
      <c r="LRJ1240" s="204">
        <v>2</v>
      </c>
      <c r="LRK1240" s="205" t="s">
        <v>236</v>
      </c>
      <c r="LRL1240" s="206">
        <v>111</v>
      </c>
      <c r="LRM1240" s="110">
        <v>211</v>
      </c>
      <c r="LRN1240" s="147">
        <v>344.68</v>
      </c>
      <c r="LRO1240" s="109" t="s">
        <v>29</v>
      </c>
      <c r="LRP1240" s="256" t="s">
        <v>25</v>
      </c>
      <c r="LRQ1240" s="204">
        <v>7</v>
      </c>
      <c r="LRR1240" s="204">
        <v>2</v>
      </c>
      <c r="LRS1240" s="205" t="s">
        <v>236</v>
      </c>
      <c r="LRT1240" s="206">
        <v>111</v>
      </c>
      <c r="LRU1240" s="110">
        <v>211</v>
      </c>
      <c r="LRV1240" s="147">
        <v>344.68</v>
      </c>
      <c r="LRW1240" s="109" t="s">
        <v>29</v>
      </c>
      <c r="LRX1240" s="256" t="s">
        <v>25</v>
      </c>
      <c r="LRY1240" s="204">
        <v>7</v>
      </c>
      <c r="LRZ1240" s="204">
        <v>2</v>
      </c>
      <c r="LSA1240" s="205" t="s">
        <v>236</v>
      </c>
      <c r="LSB1240" s="206">
        <v>111</v>
      </c>
      <c r="LSC1240" s="110">
        <v>211</v>
      </c>
      <c r="LSD1240" s="147">
        <v>344.68</v>
      </c>
      <c r="LSE1240" s="109" t="s">
        <v>29</v>
      </c>
      <c r="LSF1240" s="256" t="s">
        <v>25</v>
      </c>
      <c r="LSG1240" s="204">
        <v>7</v>
      </c>
      <c r="LSH1240" s="204">
        <v>2</v>
      </c>
      <c r="LSI1240" s="205" t="s">
        <v>236</v>
      </c>
      <c r="LSJ1240" s="206">
        <v>111</v>
      </c>
      <c r="LSK1240" s="110">
        <v>211</v>
      </c>
      <c r="LSL1240" s="147">
        <v>344.68</v>
      </c>
      <c r="LSM1240" s="109" t="s">
        <v>29</v>
      </c>
      <c r="LSN1240" s="256" t="s">
        <v>25</v>
      </c>
      <c r="LSO1240" s="204">
        <v>7</v>
      </c>
      <c r="LSP1240" s="204">
        <v>2</v>
      </c>
      <c r="LSQ1240" s="205" t="s">
        <v>236</v>
      </c>
      <c r="LSR1240" s="206">
        <v>111</v>
      </c>
      <c r="LSS1240" s="110">
        <v>211</v>
      </c>
      <c r="LST1240" s="147">
        <v>344.68</v>
      </c>
      <c r="LSU1240" s="109" t="s">
        <v>29</v>
      </c>
      <c r="LSV1240" s="256" t="s">
        <v>25</v>
      </c>
      <c r="LSW1240" s="204">
        <v>7</v>
      </c>
      <c r="LSX1240" s="204">
        <v>2</v>
      </c>
      <c r="LSY1240" s="205" t="s">
        <v>236</v>
      </c>
      <c r="LSZ1240" s="206">
        <v>111</v>
      </c>
      <c r="LTA1240" s="110">
        <v>211</v>
      </c>
      <c r="LTB1240" s="147">
        <v>344.68</v>
      </c>
      <c r="LTC1240" s="109" t="s">
        <v>29</v>
      </c>
      <c r="LTD1240" s="256" t="s">
        <v>25</v>
      </c>
      <c r="LTE1240" s="204">
        <v>7</v>
      </c>
      <c r="LTF1240" s="204">
        <v>2</v>
      </c>
      <c r="LTG1240" s="205" t="s">
        <v>236</v>
      </c>
      <c r="LTH1240" s="206">
        <v>111</v>
      </c>
      <c r="LTI1240" s="110">
        <v>211</v>
      </c>
      <c r="LTJ1240" s="147">
        <v>344.68</v>
      </c>
      <c r="LTK1240" s="109" t="s">
        <v>29</v>
      </c>
      <c r="LTL1240" s="256" t="s">
        <v>25</v>
      </c>
      <c r="LTM1240" s="204">
        <v>7</v>
      </c>
      <c r="LTN1240" s="204">
        <v>2</v>
      </c>
      <c r="LTO1240" s="205" t="s">
        <v>236</v>
      </c>
      <c r="LTP1240" s="206">
        <v>111</v>
      </c>
      <c r="LTQ1240" s="110">
        <v>211</v>
      </c>
      <c r="LTR1240" s="147">
        <v>344.68</v>
      </c>
      <c r="LTS1240" s="109" t="s">
        <v>29</v>
      </c>
      <c r="LTT1240" s="256" t="s">
        <v>25</v>
      </c>
      <c r="LTU1240" s="204">
        <v>7</v>
      </c>
      <c r="LTV1240" s="204">
        <v>2</v>
      </c>
      <c r="LTW1240" s="205" t="s">
        <v>236</v>
      </c>
      <c r="LTX1240" s="206">
        <v>111</v>
      </c>
      <c r="LTY1240" s="110">
        <v>211</v>
      </c>
      <c r="LTZ1240" s="147">
        <v>344.68</v>
      </c>
      <c r="LUA1240" s="109" t="s">
        <v>29</v>
      </c>
      <c r="LUB1240" s="256" t="s">
        <v>25</v>
      </c>
      <c r="LUC1240" s="204">
        <v>7</v>
      </c>
      <c r="LUD1240" s="204">
        <v>2</v>
      </c>
      <c r="LUE1240" s="205" t="s">
        <v>236</v>
      </c>
      <c r="LUF1240" s="206">
        <v>111</v>
      </c>
      <c r="LUG1240" s="110">
        <v>211</v>
      </c>
      <c r="LUH1240" s="147">
        <v>344.68</v>
      </c>
      <c r="LUI1240" s="109" t="s">
        <v>29</v>
      </c>
      <c r="LUJ1240" s="256" t="s">
        <v>25</v>
      </c>
      <c r="LUK1240" s="204">
        <v>7</v>
      </c>
      <c r="LUL1240" s="204">
        <v>2</v>
      </c>
      <c r="LUM1240" s="205" t="s">
        <v>236</v>
      </c>
      <c r="LUN1240" s="206">
        <v>111</v>
      </c>
      <c r="LUO1240" s="110">
        <v>211</v>
      </c>
      <c r="LUP1240" s="147">
        <v>344.68</v>
      </c>
      <c r="LUQ1240" s="109" t="s">
        <v>29</v>
      </c>
      <c r="LUR1240" s="256" t="s">
        <v>25</v>
      </c>
      <c r="LUS1240" s="204">
        <v>7</v>
      </c>
      <c r="LUT1240" s="204">
        <v>2</v>
      </c>
      <c r="LUU1240" s="205" t="s">
        <v>236</v>
      </c>
      <c r="LUV1240" s="206">
        <v>111</v>
      </c>
      <c r="LUW1240" s="110">
        <v>211</v>
      </c>
      <c r="LUX1240" s="147">
        <v>344.68</v>
      </c>
      <c r="LUY1240" s="109" t="s">
        <v>29</v>
      </c>
      <c r="LUZ1240" s="256" t="s">
        <v>25</v>
      </c>
      <c r="LVA1240" s="204">
        <v>7</v>
      </c>
      <c r="LVB1240" s="204">
        <v>2</v>
      </c>
      <c r="LVC1240" s="205" t="s">
        <v>236</v>
      </c>
      <c r="LVD1240" s="206">
        <v>111</v>
      </c>
      <c r="LVE1240" s="110">
        <v>211</v>
      </c>
      <c r="LVF1240" s="147">
        <v>344.68</v>
      </c>
      <c r="LVG1240" s="109" t="s">
        <v>29</v>
      </c>
      <c r="LVH1240" s="256" t="s">
        <v>25</v>
      </c>
      <c r="LVI1240" s="204">
        <v>7</v>
      </c>
      <c r="LVJ1240" s="204">
        <v>2</v>
      </c>
      <c r="LVK1240" s="205" t="s">
        <v>236</v>
      </c>
      <c r="LVL1240" s="206">
        <v>111</v>
      </c>
      <c r="LVM1240" s="110">
        <v>211</v>
      </c>
      <c r="LVN1240" s="147">
        <v>344.68</v>
      </c>
      <c r="LVO1240" s="109" t="s">
        <v>29</v>
      </c>
      <c r="LVP1240" s="256" t="s">
        <v>25</v>
      </c>
      <c r="LVQ1240" s="204">
        <v>7</v>
      </c>
      <c r="LVR1240" s="204">
        <v>2</v>
      </c>
      <c r="LVS1240" s="205" t="s">
        <v>236</v>
      </c>
      <c r="LVT1240" s="206">
        <v>111</v>
      </c>
      <c r="LVU1240" s="110">
        <v>211</v>
      </c>
      <c r="LVV1240" s="147">
        <v>344.68</v>
      </c>
      <c r="LVW1240" s="109" t="s">
        <v>29</v>
      </c>
      <c r="LVX1240" s="256" t="s">
        <v>25</v>
      </c>
      <c r="LVY1240" s="204">
        <v>7</v>
      </c>
      <c r="LVZ1240" s="204">
        <v>2</v>
      </c>
      <c r="LWA1240" s="205" t="s">
        <v>236</v>
      </c>
      <c r="LWB1240" s="206">
        <v>111</v>
      </c>
      <c r="LWC1240" s="110">
        <v>211</v>
      </c>
      <c r="LWD1240" s="147">
        <v>344.68</v>
      </c>
      <c r="LWE1240" s="109" t="s">
        <v>29</v>
      </c>
      <c r="LWF1240" s="256" t="s">
        <v>25</v>
      </c>
      <c r="LWG1240" s="204">
        <v>7</v>
      </c>
      <c r="LWH1240" s="204">
        <v>2</v>
      </c>
      <c r="LWI1240" s="205" t="s">
        <v>236</v>
      </c>
      <c r="LWJ1240" s="206">
        <v>111</v>
      </c>
      <c r="LWK1240" s="110">
        <v>211</v>
      </c>
      <c r="LWL1240" s="147">
        <v>344.68</v>
      </c>
      <c r="LWM1240" s="109" t="s">
        <v>29</v>
      </c>
      <c r="LWN1240" s="256" t="s">
        <v>25</v>
      </c>
      <c r="LWO1240" s="204">
        <v>7</v>
      </c>
      <c r="LWP1240" s="204">
        <v>2</v>
      </c>
      <c r="LWQ1240" s="205" t="s">
        <v>236</v>
      </c>
      <c r="LWR1240" s="206">
        <v>111</v>
      </c>
      <c r="LWS1240" s="110">
        <v>211</v>
      </c>
      <c r="LWT1240" s="147">
        <v>344.68</v>
      </c>
      <c r="LWU1240" s="109" t="s">
        <v>29</v>
      </c>
      <c r="LWV1240" s="256" t="s">
        <v>25</v>
      </c>
      <c r="LWW1240" s="204">
        <v>7</v>
      </c>
      <c r="LWX1240" s="204">
        <v>2</v>
      </c>
      <c r="LWY1240" s="205" t="s">
        <v>236</v>
      </c>
      <c r="LWZ1240" s="206">
        <v>111</v>
      </c>
      <c r="LXA1240" s="110">
        <v>211</v>
      </c>
      <c r="LXB1240" s="147">
        <v>344.68</v>
      </c>
      <c r="LXC1240" s="109" t="s">
        <v>29</v>
      </c>
      <c r="LXD1240" s="256" t="s">
        <v>25</v>
      </c>
      <c r="LXE1240" s="204">
        <v>7</v>
      </c>
      <c r="LXF1240" s="204">
        <v>2</v>
      </c>
      <c r="LXG1240" s="205" t="s">
        <v>236</v>
      </c>
      <c r="LXH1240" s="206">
        <v>111</v>
      </c>
      <c r="LXI1240" s="110">
        <v>211</v>
      </c>
      <c r="LXJ1240" s="147">
        <v>344.68</v>
      </c>
      <c r="LXK1240" s="109" t="s">
        <v>29</v>
      </c>
      <c r="LXL1240" s="256" t="s">
        <v>25</v>
      </c>
      <c r="LXM1240" s="204">
        <v>7</v>
      </c>
      <c r="LXN1240" s="204">
        <v>2</v>
      </c>
      <c r="LXO1240" s="205" t="s">
        <v>236</v>
      </c>
      <c r="LXP1240" s="206">
        <v>111</v>
      </c>
      <c r="LXQ1240" s="110">
        <v>211</v>
      </c>
      <c r="LXR1240" s="147">
        <v>344.68</v>
      </c>
      <c r="LXS1240" s="109" t="s">
        <v>29</v>
      </c>
      <c r="LXT1240" s="256" t="s">
        <v>25</v>
      </c>
      <c r="LXU1240" s="204">
        <v>7</v>
      </c>
      <c r="LXV1240" s="204">
        <v>2</v>
      </c>
      <c r="LXW1240" s="205" t="s">
        <v>236</v>
      </c>
      <c r="LXX1240" s="206">
        <v>111</v>
      </c>
      <c r="LXY1240" s="110">
        <v>211</v>
      </c>
      <c r="LXZ1240" s="147">
        <v>344.68</v>
      </c>
      <c r="LYA1240" s="109" t="s">
        <v>29</v>
      </c>
      <c r="LYB1240" s="256" t="s">
        <v>25</v>
      </c>
      <c r="LYC1240" s="204">
        <v>7</v>
      </c>
      <c r="LYD1240" s="204">
        <v>2</v>
      </c>
      <c r="LYE1240" s="205" t="s">
        <v>236</v>
      </c>
      <c r="LYF1240" s="206">
        <v>111</v>
      </c>
      <c r="LYG1240" s="110">
        <v>211</v>
      </c>
      <c r="LYH1240" s="147">
        <v>344.68</v>
      </c>
      <c r="LYI1240" s="109" t="s">
        <v>29</v>
      </c>
      <c r="LYJ1240" s="256" t="s">
        <v>25</v>
      </c>
      <c r="LYK1240" s="204">
        <v>7</v>
      </c>
      <c r="LYL1240" s="204">
        <v>2</v>
      </c>
      <c r="LYM1240" s="205" t="s">
        <v>236</v>
      </c>
      <c r="LYN1240" s="206">
        <v>111</v>
      </c>
      <c r="LYO1240" s="110">
        <v>211</v>
      </c>
      <c r="LYP1240" s="147">
        <v>344.68</v>
      </c>
      <c r="LYQ1240" s="109" t="s">
        <v>29</v>
      </c>
      <c r="LYR1240" s="256" t="s">
        <v>25</v>
      </c>
      <c r="LYS1240" s="204">
        <v>7</v>
      </c>
      <c r="LYT1240" s="204">
        <v>2</v>
      </c>
      <c r="LYU1240" s="205" t="s">
        <v>236</v>
      </c>
      <c r="LYV1240" s="206">
        <v>111</v>
      </c>
      <c r="LYW1240" s="110">
        <v>211</v>
      </c>
      <c r="LYX1240" s="147">
        <v>344.68</v>
      </c>
      <c r="LYY1240" s="109" t="s">
        <v>29</v>
      </c>
      <c r="LYZ1240" s="256" t="s">
        <v>25</v>
      </c>
      <c r="LZA1240" s="204">
        <v>7</v>
      </c>
      <c r="LZB1240" s="204">
        <v>2</v>
      </c>
      <c r="LZC1240" s="205" t="s">
        <v>236</v>
      </c>
      <c r="LZD1240" s="206">
        <v>111</v>
      </c>
      <c r="LZE1240" s="110">
        <v>211</v>
      </c>
      <c r="LZF1240" s="147">
        <v>344.68</v>
      </c>
      <c r="LZG1240" s="109" t="s">
        <v>29</v>
      </c>
      <c r="LZH1240" s="256" t="s">
        <v>25</v>
      </c>
      <c r="LZI1240" s="204">
        <v>7</v>
      </c>
      <c r="LZJ1240" s="204">
        <v>2</v>
      </c>
      <c r="LZK1240" s="205" t="s">
        <v>236</v>
      </c>
      <c r="LZL1240" s="206">
        <v>111</v>
      </c>
      <c r="LZM1240" s="110">
        <v>211</v>
      </c>
      <c r="LZN1240" s="147">
        <v>344.68</v>
      </c>
      <c r="LZO1240" s="109" t="s">
        <v>29</v>
      </c>
      <c r="LZP1240" s="256" t="s">
        <v>25</v>
      </c>
      <c r="LZQ1240" s="204">
        <v>7</v>
      </c>
      <c r="LZR1240" s="204">
        <v>2</v>
      </c>
      <c r="LZS1240" s="205" t="s">
        <v>236</v>
      </c>
      <c r="LZT1240" s="206">
        <v>111</v>
      </c>
      <c r="LZU1240" s="110">
        <v>211</v>
      </c>
      <c r="LZV1240" s="147">
        <v>344.68</v>
      </c>
      <c r="LZW1240" s="109" t="s">
        <v>29</v>
      </c>
      <c r="LZX1240" s="256" t="s">
        <v>25</v>
      </c>
      <c r="LZY1240" s="204">
        <v>7</v>
      </c>
      <c r="LZZ1240" s="204">
        <v>2</v>
      </c>
      <c r="MAA1240" s="205" t="s">
        <v>236</v>
      </c>
      <c r="MAB1240" s="206">
        <v>111</v>
      </c>
      <c r="MAC1240" s="110">
        <v>211</v>
      </c>
      <c r="MAD1240" s="147">
        <v>344.68</v>
      </c>
      <c r="MAE1240" s="109" t="s">
        <v>29</v>
      </c>
      <c r="MAF1240" s="256" t="s">
        <v>25</v>
      </c>
      <c r="MAG1240" s="204">
        <v>7</v>
      </c>
      <c r="MAH1240" s="204">
        <v>2</v>
      </c>
      <c r="MAI1240" s="205" t="s">
        <v>236</v>
      </c>
      <c r="MAJ1240" s="206">
        <v>111</v>
      </c>
      <c r="MAK1240" s="110">
        <v>211</v>
      </c>
      <c r="MAL1240" s="147">
        <v>344.68</v>
      </c>
      <c r="MAM1240" s="109" t="s">
        <v>29</v>
      </c>
      <c r="MAN1240" s="256" t="s">
        <v>25</v>
      </c>
      <c r="MAO1240" s="204">
        <v>7</v>
      </c>
      <c r="MAP1240" s="204">
        <v>2</v>
      </c>
      <c r="MAQ1240" s="205" t="s">
        <v>236</v>
      </c>
      <c r="MAR1240" s="206">
        <v>111</v>
      </c>
      <c r="MAS1240" s="110">
        <v>211</v>
      </c>
      <c r="MAT1240" s="147">
        <v>344.68</v>
      </c>
      <c r="MAU1240" s="109" t="s">
        <v>29</v>
      </c>
      <c r="MAV1240" s="256" t="s">
        <v>25</v>
      </c>
      <c r="MAW1240" s="204">
        <v>7</v>
      </c>
      <c r="MAX1240" s="204">
        <v>2</v>
      </c>
      <c r="MAY1240" s="205" t="s">
        <v>236</v>
      </c>
      <c r="MAZ1240" s="206">
        <v>111</v>
      </c>
      <c r="MBA1240" s="110">
        <v>211</v>
      </c>
      <c r="MBB1240" s="147">
        <v>344.68</v>
      </c>
      <c r="MBC1240" s="109" t="s">
        <v>29</v>
      </c>
      <c r="MBD1240" s="256" t="s">
        <v>25</v>
      </c>
      <c r="MBE1240" s="204">
        <v>7</v>
      </c>
      <c r="MBF1240" s="204">
        <v>2</v>
      </c>
      <c r="MBG1240" s="205" t="s">
        <v>236</v>
      </c>
      <c r="MBH1240" s="206">
        <v>111</v>
      </c>
      <c r="MBI1240" s="110">
        <v>211</v>
      </c>
      <c r="MBJ1240" s="147">
        <v>344.68</v>
      </c>
      <c r="MBK1240" s="109" t="s">
        <v>29</v>
      </c>
      <c r="MBL1240" s="256" t="s">
        <v>25</v>
      </c>
      <c r="MBM1240" s="204">
        <v>7</v>
      </c>
      <c r="MBN1240" s="204">
        <v>2</v>
      </c>
      <c r="MBO1240" s="205" t="s">
        <v>236</v>
      </c>
      <c r="MBP1240" s="206">
        <v>111</v>
      </c>
      <c r="MBQ1240" s="110">
        <v>211</v>
      </c>
      <c r="MBR1240" s="147">
        <v>344.68</v>
      </c>
      <c r="MBS1240" s="109" t="s">
        <v>29</v>
      </c>
      <c r="MBT1240" s="256" t="s">
        <v>25</v>
      </c>
      <c r="MBU1240" s="204">
        <v>7</v>
      </c>
      <c r="MBV1240" s="204">
        <v>2</v>
      </c>
      <c r="MBW1240" s="205" t="s">
        <v>236</v>
      </c>
      <c r="MBX1240" s="206">
        <v>111</v>
      </c>
      <c r="MBY1240" s="110">
        <v>211</v>
      </c>
      <c r="MBZ1240" s="147">
        <v>344.68</v>
      </c>
      <c r="MCA1240" s="109" t="s">
        <v>29</v>
      </c>
      <c r="MCB1240" s="256" t="s">
        <v>25</v>
      </c>
      <c r="MCC1240" s="204">
        <v>7</v>
      </c>
      <c r="MCD1240" s="204">
        <v>2</v>
      </c>
      <c r="MCE1240" s="205" t="s">
        <v>236</v>
      </c>
      <c r="MCF1240" s="206">
        <v>111</v>
      </c>
      <c r="MCG1240" s="110">
        <v>211</v>
      </c>
      <c r="MCH1240" s="147">
        <v>344.68</v>
      </c>
      <c r="MCI1240" s="109" t="s">
        <v>29</v>
      </c>
      <c r="MCJ1240" s="256" t="s">
        <v>25</v>
      </c>
      <c r="MCK1240" s="204">
        <v>7</v>
      </c>
      <c r="MCL1240" s="204">
        <v>2</v>
      </c>
      <c r="MCM1240" s="205" t="s">
        <v>236</v>
      </c>
      <c r="MCN1240" s="206">
        <v>111</v>
      </c>
      <c r="MCO1240" s="110">
        <v>211</v>
      </c>
      <c r="MCP1240" s="147">
        <v>344.68</v>
      </c>
      <c r="MCQ1240" s="109" t="s">
        <v>29</v>
      </c>
      <c r="MCR1240" s="256" t="s">
        <v>25</v>
      </c>
      <c r="MCS1240" s="204">
        <v>7</v>
      </c>
      <c r="MCT1240" s="204">
        <v>2</v>
      </c>
      <c r="MCU1240" s="205" t="s">
        <v>236</v>
      </c>
      <c r="MCV1240" s="206">
        <v>111</v>
      </c>
      <c r="MCW1240" s="110">
        <v>211</v>
      </c>
      <c r="MCX1240" s="147">
        <v>344.68</v>
      </c>
      <c r="MCY1240" s="109" t="s">
        <v>29</v>
      </c>
      <c r="MCZ1240" s="256" t="s">
        <v>25</v>
      </c>
      <c r="MDA1240" s="204">
        <v>7</v>
      </c>
      <c r="MDB1240" s="204">
        <v>2</v>
      </c>
      <c r="MDC1240" s="205" t="s">
        <v>236</v>
      </c>
      <c r="MDD1240" s="206">
        <v>111</v>
      </c>
      <c r="MDE1240" s="110">
        <v>211</v>
      </c>
      <c r="MDF1240" s="147">
        <v>344.68</v>
      </c>
      <c r="MDG1240" s="109" t="s">
        <v>29</v>
      </c>
      <c r="MDH1240" s="256" t="s">
        <v>25</v>
      </c>
      <c r="MDI1240" s="204">
        <v>7</v>
      </c>
      <c r="MDJ1240" s="204">
        <v>2</v>
      </c>
      <c r="MDK1240" s="205" t="s">
        <v>236</v>
      </c>
      <c r="MDL1240" s="206">
        <v>111</v>
      </c>
      <c r="MDM1240" s="110">
        <v>211</v>
      </c>
      <c r="MDN1240" s="147">
        <v>344.68</v>
      </c>
      <c r="MDO1240" s="109" t="s">
        <v>29</v>
      </c>
      <c r="MDP1240" s="256" t="s">
        <v>25</v>
      </c>
      <c r="MDQ1240" s="204">
        <v>7</v>
      </c>
      <c r="MDR1240" s="204">
        <v>2</v>
      </c>
      <c r="MDS1240" s="205" t="s">
        <v>236</v>
      </c>
      <c r="MDT1240" s="206">
        <v>111</v>
      </c>
      <c r="MDU1240" s="110">
        <v>211</v>
      </c>
      <c r="MDV1240" s="147">
        <v>344.68</v>
      </c>
      <c r="MDW1240" s="109" t="s">
        <v>29</v>
      </c>
      <c r="MDX1240" s="256" t="s">
        <v>25</v>
      </c>
      <c r="MDY1240" s="204">
        <v>7</v>
      </c>
      <c r="MDZ1240" s="204">
        <v>2</v>
      </c>
      <c r="MEA1240" s="205" t="s">
        <v>236</v>
      </c>
      <c r="MEB1240" s="206">
        <v>111</v>
      </c>
      <c r="MEC1240" s="110">
        <v>211</v>
      </c>
      <c r="MED1240" s="147">
        <v>344.68</v>
      </c>
      <c r="MEE1240" s="109" t="s">
        <v>29</v>
      </c>
      <c r="MEF1240" s="256" t="s">
        <v>25</v>
      </c>
      <c r="MEG1240" s="204">
        <v>7</v>
      </c>
      <c r="MEH1240" s="204">
        <v>2</v>
      </c>
      <c r="MEI1240" s="205" t="s">
        <v>236</v>
      </c>
      <c r="MEJ1240" s="206">
        <v>111</v>
      </c>
      <c r="MEK1240" s="110">
        <v>211</v>
      </c>
      <c r="MEL1240" s="147">
        <v>344.68</v>
      </c>
      <c r="MEM1240" s="109" t="s">
        <v>29</v>
      </c>
      <c r="MEN1240" s="256" t="s">
        <v>25</v>
      </c>
      <c r="MEO1240" s="204">
        <v>7</v>
      </c>
      <c r="MEP1240" s="204">
        <v>2</v>
      </c>
      <c r="MEQ1240" s="205" t="s">
        <v>236</v>
      </c>
      <c r="MER1240" s="206">
        <v>111</v>
      </c>
      <c r="MES1240" s="110">
        <v>211</v>
      </c>
      <c r="MET1240" s="147">
        <v>344.68</v>
      </c>
      <c r="MEU1240" s="109" t="s">
        <v>29</v>
      </c>
      <c r="MEV1240" s="256" t="s">
        <v>25</v>
      </c>
      <c r="MEW1240" s="204">
        <v>7</v>
      </c>
      <c r="MEX1240" s="204">
        <v>2</v>
      </c>
      <c r="MEY1240" s="205" t="s">
        <v>236</v>
      </c>
      <c r="MEZ1240" s="206">
        <v>111</v>
      </c>
      <c r="MFA1240" s="110">
        <v>211</v>
      </c>
      <c r="MFB1240" s="147">
        <v>344.68</v>
      </c>
      <c r="MFC1240" s="109" t="s">
        <v>29</v>
      </c>
      <c r="MFD1240" s="256" t="s">
        <v>25</v>
      </c>
      <c r="MFE1240" s="204">
        <v>7</v>
      </c>
      <c r="MFF1240" s="204">
        <v>2</v>
      </c>
      <c r="MFG1240" s="205" t="s">
        <v>236</v>
      </c>
      <c r="MFH1240" s="206">
        <v>111</v>
      </c>
      <c r="MFI1240" s="110">
        <v>211</v>
      </c>
      <c r="MFJ1240" s="147">
        <v>344.68</v>
      </c>
      <c r="MFK1240" s="109" t="s">
        <v>29</v>
      </c>
      <c r="MFL1240" s="256" t="s">
        <v>25</v>
      </c>
      <c r="MFM1240" s="204">
        <v>7</v>
      </c>
      <c r="MFN1240" s="204">
        <v>2</v>
      </c>
      <c r="MFO1240" s="205" t="s">
        <v>236</v>
      </c>
      <c r="MFP1240" s="206">
        <v>111</v>
      </c>
      <c r="MFQ1240" s="110">
        <v>211</v>
      </c>
      <c r="MFR1240" s="147">
        <v>344.68</v>
      </c>
      <c r="MFS1240" s="109" t="s">
        <v>29</v>
      </c>
      <c r="MFT1240" s="256" t="s">
        <v>25</v>
      </c>
      <c r="MFU1240" s="204">
        <v>7</v>
      </c>
      <c r="MFV1240" s="204">
        <v>2</v>
      </c>
      <c r="MFW1240" s="205" t="s">
        <v>236</v>
      </c>
      <c r="MFX1240" s="206">
        <v>111</v>
      </c>
      <c r="MFY1240" s="110">
        <v>211</v>
      </c>
      <c r="MFZ1240" s="147">
        <v>344.68</v>
      </c>
      <c r="MGA1240" s="109" t="s">
        <v>29</v>
      </c>
      <c r="MGB1240" s="256" t="s">
        <v>25</v>
      </c>
      <c r="MGC1240" s="204">
        <v>7</v>
      </c>
      <c r="MGD1240" s="204">
        <v>2</v>
      </c>
      <c r="MGE1240" s="205" t="s">
        <v>236</v>
      </c>
      <c r="MGF1240" s="206">
        <v>111</v>
      </c>
      <c r="MGG1240" s="110">
        <v>211</v>
      </c>
      <c r="MGH1240" s="147">
        <v>344.68</v>
      </c>
      <c r="MGI1240" s="109" t="s">
        <v>29</v>
      </c>
      <c r="MGJ1240" s="256" t="s">
        <v>25</v>
      </c>
      <c r="MGK1240" s="204">
        <v>7</v>
      </c>
      <c r="MGL1240" s="204">
        <v>2</v>
      </c>
      <c r="MGM1240" s="205" t="s">
        <v>236</v>
      </c>
      <c r="MGN1240" s="206">
        <v>111</v>
      </c>
      <c r="MGO1240" s="110">
        <v>211</v>
      </c>
      <c r="MGP1240" s="147">
        <v>344.68</v>
      </c>
      <c r="MGQ1240" s="109" t="s">
        <v>29</v>
      </c>
      <c r="MGR1240" s="256" t="s">
        <v>25</v>
      </c>
      <c r="MGS1240" s="204">
        <v>7</v>
      </c>
      <c r="MGT1240" s="204">
        <v>2</v>
      </c>
      <c r="MGU1240" s="205" t="s">
        <v>236</v>
      </c>
      <c r="MGV1240" s="206">
        <v>111</v>
      </c>
      <c r="MGW1240" s="110">
        <v>211</v>
      </c>
      <c r="MGX1240" s="147">
        <v>344.68</v>
      </c>
      <c r="MGY1240" s="109" t="s">
        <v>29</v>
      </c>
      <c r="MGZ1240" s="256" t="s">
        <v>25</v>
      </c>
      <c r="MHA1240" s="204">
        <v>7</v>
      </c>
      <c r="MHB1240" s="204">
        <v>2</v>
      </c>
      <c r="MHC1240" s="205" t="s">
        <v>236</v>
      </c>
      <c r="MHD1240" s="206">
        <v>111</v>
      </c>
      <c r="MHE1240" s="110">
        <v>211</v>
      </c>
      <c r="MHF1240" s="147">
        <v>344.68</v>
      </c>
      <c r="MHG1240" s="109" t="s">
        <v>29</v>
      </c>
      <c r="MHH1240" s="256" t="s">
        <v>25</v>
      </c>
      <c r="MHI1240" s="204">
        <v>7</v>
      </c>
      <c r="MHJ1240" s="204">
        <v>2</v>
      </c>
      <c r="MHK1240" s="205" t="s">
        <v>236</v>
      </c>
      <c r="MHL1240" s="206">
        <v>111</v>
      </c>
      <c r="MHM1240" s="110">
        <v>211</v>
      </c>
      <c r="MHN1240" s="147">
        <v>344.68</v>
      </c>
      <c r="MHO1240" s="109" t="s">
        <v>29</v>
      </c>
      <c r="MHP1240" s="256" t="s">
        <v>25</v>
      </c>
      <c r="MHQ1240" s="204">
        <v>7</v>
      </c>
      <c r="MHR1240" s="204">
        <v>2</v>
      </c>
      <c r="MHS1240" s="205" t="s">
        <v>236</v>
      </c>
      <c r="MHT1240" s="206">
        <v>111</v>
      </c>
      <c r="MHU1240" s="110">
        <v>211</v>
      </c>
      <c r="MHV1240" s="147">
        <v>344.68</v>
      </c>
      <c r="MHW1240" s="109" t="s">
        <v>29</v>
      </c>
      <c r="MHX1240" s="256" t="s">
        <v>25</v>
      </c>
      <c r="MHY1240" s="204">
        <v>7</v>
      </c>
      <c r="MHZ1240" s="204">
        <v>2</v>
      </c>
      <c r="MIA1240" s="205" t="s">
        <v>236</v>
      </c>
      <c r="MIB1240" s="206">
        <v>111</v>
      </c>
      <c r="MIC1240" s="110">
        <v>211</v>
      </c>
      <c r="MID1240" s="147">
        <v>344.68</v>
      </c>
      <c r="MIE1240" s="109" t="s">
        <v>29</v>
      </c>
      <c r="MIF1240" s="256" t="s">
        <v>25</v>
      </c>
      <c r="MIG1240" s="204">
        <v>7</v>
      </c>
      <c r="MIH1240" s="204">
        <v>2</v>
      </c>
      <c r="MII1240" s="205" t="s">
        <v>236</v>
      </c>
      <c r="MIJ1240" s="206">
        <v>111</v>
      </c>
      <c r="MIK1240" s="110">
        <v>211</v>
      </c>
      <c r="MIL1240" s="147">
        <v>344.68</v>
      </c>
      <c r="MIM1240" s="109" t="s">
        <v>29</v>
      </c>
      <c r="MIN1240" s="256" t="s">
        <v>25</v>
      </c>
      <c r="MIO1240" s="204">
        <v>7</v>
      </c>
      <c r="MIP1240" s="204">
        <v>2</v>
      </c>
      <c r="MIQ1240" s="205" t="s">
        <v>236</v>
      </c>
      <c r="MIR1240" s="206">
        <v>111</v>
      </c>
      <c r="MIS1240" s="110">
        <v>211</v>
      </c>
      <c r="MIT1240" s="147">
        <v>344.68</v>
      </c>
      <c r="MIU1240" s="109" t="s">
        <v>29</v>
      </c>
      <c r="MIV1240" s="256" t="s">
        <v>25</v>
      </c>
      <c r="MIW1240" s="204">
        <v>7</v>
      </c>
      <c r="MIX1240" s="204">
        <v>2</v>
      </c>
      <c r="MIY1240" s="205" t="s">
        <v>236</v>
      </c>
      <c r="MIZ1240" s="206">
        <v>111</v>
      </c>
      <c r="MJA1240" s="110">
        <v>211</v>
      </c>
      <c r="MJB1240" s="147">
        <v>344.68</v>
      </c>
      <c r="MJC1240" s="109" t="s">
        <v>29</v>
      </c>
      <c r="MJD1240" s="256" t="s">
        <v>25</v>
      </c>
      <c r="MJE1240" s="204">
        <v>7</v>
      </c>
      <c r="MJF1240" s="204">
        <v>2</v>
      </c>
      <c r="MJG1240" s="205" t="s">
        <v>236</v>
      </c>
      <c r="MJH1240" s="206">
        <v>111</v>
      </c>
      <c r="MJI1240" s="110">
        <v>211</v>
      </c>
      <c r="MJJ1240" s="147">
        <v>344.68</v>
      </c>
      <c r="MJK1240" s="109" t="s">
        <v>29</v>
      </c>
      <c r="MJL1240" s="256" t="s">
        <v>25</v>
      </c>
      <c r="MJM1240" s="204">
        <v>7</v>
      </c>
      <c r="MJN1240" s="204">
        <v>2</v>
      </c>
      <c r="MJO1240" s="205" t="s">
        <v>236</v>
      </c>
      <c r="MJP1240" s="206">
        <v>111</v>
      </c>
      <c r="MJQ1240" s="110">
        <v>211</v>
      </c>
      <c r="MJR1240" s="147">
        <v>344.68</v>
      </c>
      <c r="MJS1240" s="109" t="s">
        <v>29</v>
      </c>
      <c r="MJT1240" s="256" t="s">
        <v>25</v>
      </c>
      <c r="MJU1240" s="204">
        <v>7</v>
      </c>
      <c r="MJV1240" s="204">
        <v>2</v>
      </c>
      <c r="MJW1240" s="205" t="s">
        <v>236</v>
      </c>
      <c r="MJX1240" s="206">
        <v>111</v>
      </c>
      <c r="MJY1240" s="110">
        <v>211</v>
      </c>
      <c r="MJZ1240" s="147">
        <v>344.68</v>
      </c>
      <c r="MKA1240" s="109" t="s">
        <v>29</v>
      </c>
      <c r="MKB1240" s="256" t="s">
        <v>25</v>
      </c>
      <c r="MKC1240" s="204">
        <v>7</v>
      </c>
      <c r="MKD1240" s="204">
        <v>2</v>
      </c>
      <c r="MKE1240" s="205" t="s">
        <v>236</v>
      </c>
      <c r="MKF1240" s="206">
        <v>111</v>
      </c>
      <c r="MKG1240" s="110">
        <v>211</v>
      </c>
      <c r="MKH1240" s="147">
        <v>344.68</v>
      </c>
      <c r="MKI1240" s="109" t="s">
        <v>29</v>
      </c>
      <c r="MKJ1240" s="256" t="s">
        <v>25</v>
      </c>
      <c r="MKK1240" s="204">
        <v>7</v>
      </c>
      <c r="MKL1240" s="204">
        <v>2</v>
      </c>
      <c r="MKM1240" s="205" t="s">
        <v>236</v>
      </c>
      <c r="MKN1240" s="206">
        <v>111</v>
      </c>
      <c r="MKO1240" s="110">
        <v>211</v>
      </c>
      <c r="MKP1240" s="147">
        <v>344.68</v>
      </c>
      <c r="MKQ1240" s="109" t="s">
        <v>29</v>
      </c>
      <c r="MKR1240" s="256" t="s">
        <v>25</v>
      </c>
      <c r="MKS1240" s="204">
        <v>7</v>
      </c>
      <c r="MKT1240" s="204">
        <v>2</v>
      </c>
      <c r="MKU1240" s="205" t="s">
        <v>236</v>
      </c>
      <c r="MKV1240" s="206">
        <v>111</v>
      </c>
      <c r="MKW1240" s="110">
        <v>211</v>
      </c>
      <c r="MKX1240" s="147">
        <v>344.68</v>
      </c>
      <c r="MKY1240" s="109" t="s">
        <v>29</v>
      </c>
      <c r="MKZ1240" s="256" t="s">
        <v>25</v>
      </c>
      <c r="MLA1240" s="204">
        <v>7</v>
      </c>
      <c r="MLB1240" s="204">
        <v>2</v>
      </c>
      <c r="MLC1240" s="205" t="s">
        <v>236</v>
      </c>
      <c r="MLD1240" s="206">
        <v>111</v>
      </c>
      <c r="MLE1240" s="110">
        <v>211</v>
      </c>
      <c r="MLF1240" s="147">
        <v>344.68</v>
      </c>
      <c r="MLG1240" s="109" t="s">
        <v>29</v>
      </c>
      <c r="MLH1240" s="256" t="s">
        <v>25</v>
      </c>
      <c r="MLI1240" s="204">
        <v>7</v>
      </c>
      <c r="MLJ1240" s="204">
        <v>2</v>
      </c>
      <c r="MLK1240" s="205" t="s">
        <v>236</v>
      </c>
      <c r="MLL1240" s="206">
        <v>111</v>
      </c>
      <c r="MLM1240" s="110">
        <v>211</v>
      </c>
      <c r="MLN1240" s="147">
        <v>344.68</v>
      </c>
      <c r="MLO1240" s="109" t="s">
        <v>29</v>
      </c>
      <c r="MLP1240" s="256" t="s">
        <v>25</v>
      </c>
      <c r="MLQ1240" s="204">
        <v>7</v>
      </c>
      <c r="MLR1240" s="204">
        <v>2</v>
      </c>
      <c r="MLS1240" s="205" t="s">
        <v>236</v>
      </c>
      <c r="MLT1240" s="206">
        <v>111</v>
      </c>
      <c r="MLU1240" s="110">
        <v>211</v>
      </c>
      <c r="MLV1240" s="147">
        <v>344.68</v>
      </c>
      <c r="MLW1240" s="109" t="s">
        <v>29</v>
      </c>
      <c r="MLX1240" s="256" t="s">
        <v>25</v>
      </c>
      <c r="MLY1240" s="204">
        <v>7</v>
      </c>
      <c r="MLZ1240" s="204">
        <v>2</v>
      </c>
      <c r="MMA1240" s="205" t="s">
        <v>236</v>
      </c>
      <c r="MMB1240" s="206">
        <v>111</v>
      </c>
      <c r="MMC1240" s="110">
        <v>211</v>
      </c>
      <c r="MMD1240" s="147">
        <v>344.68</v>
      </c>
      <c r="MME1240" s="109" t="s">
        <v>29</v>
      </c>
      <c r="MMF1240" s="256" t="s">
        <v>25</v>
      </c>
      <c r="MMG1240" s="204">
        <v>7</v>
      </c>
      <c r="MMH1240" s="204">
        <v>2</v>
      </c>
      <c r="MMI1240" s="205" t="s">
        <v>236</v>
      </c>
      <c r="MMJ1240" s="206">
        <v>111</v>
      </c>
      <c r="MMK1240" s="110">
        <v>211</v>
      </c>
      <c r="MML1240" s="147">
        <v>344.68</v>
      </c>
      <c r="MMM1240" s="109" t="s">
        <v>29</v>
      </c>
      <c r="MMN1240" s="256" t="s">
        <v>25</v>
      </c>
      <c r="MMO1240" s="204">
        <v>7</v>
      </c>
      <c r="MMP1240" s="204">
        <v>2</v>
      </c>
      <c r="MMQ1240" s="205" t="s">
        <v>236</v>
      </c>
      <c r="MMR1240" s="206">
        <v>111</v>
      </c>
      <c r="MMS1240" s="110">
        <v>211</v>
      </c>
      <c r="MMT1240" s="147">
        <v>344.68</v>
      </c>
      <c r="MMU1240" s="109" t="s">
        <v>29</v>
      </c>
      <c r="MMV1240" s="256" t="s">
        <v>25</v>
      </c>
      <c r="MMW1240" s="204">
        <v>7</v>
      </c>
      <c r="MMX1240" s="204">
        <v>2</v>
      </c>
      <c r="MMY1240" s="205" t="s">
        <v>236</v>
      </c>
      <c r="MMZ1240" s="206">
        <v>111</v>
      </c>
      <c r="MNA1240" s="110">
        <v>211</v>
      </c>
      <c r="MNB1240" s="147">
        <v>344.68</v>
      </c>
      <c r="MNC1240" s="109" t="s">
        <v>29</v>
      </c>
      <c r="MND1240" s="256" t="s">
        <v>25</v>
      </c>
      <c r="MNE1240" s="204">
        <v>7</v>
      </c>
      <c r="MNF1240" s="204">
        <v>2</v>
      </c>
      <c r="MNG1240" s="205" t="s">
        <v>236</v>
      </c>
      <c r="MNH1240" s="206">
        <v>111</v>
      </c>
      <c r="MNI1240" s="110">
        <v>211</v>
      </c>
      <c r="MNJ1240" s="147">
        <v>344.68</v>
      </c>
      <c r="MNK1240" s="109" t="s">
        <v>29</v>
      </c>
      <c r="MNL1240" s="256" t="s">
        <v>25</v>
      </c>
      <c r="MNM1240" s="204">
        <v>7</v>
      </c>
      <c r="MNN1240" s="204">
        <v>2</v>
      </c>
      <c r="MNO1240" s="205" t="s">
        <v>236</v>
      </c>
      <c r="MNP1240" s="206">
        <v>111</v>
      </c>
      <c r="MNQ1240" s="110">
        <v>211</v>
      </c>
      <c r="MNR1240" s="147">
        <v>344.68</v>
      </c>
      <c r="MNS1240" s="109" t="s">
        <v>29</v>
      </c>
      <c r="MNT1240" s="256" t="s">
        <v>25</v>
      </c>
      <c r="MNU1240" s="204">
        <v>7</v>
      </c>
      <c r="MNV1240" s="204">
        <v>2</v>
      </c>
      <c r="MNW1240" s="205" t="s">
        <v>236</v>
      </c>
      <c r="MNX1240" s="206">
        <v>111</v>
      </c>
      <c r="MNY1240" s="110">
        <v>211</v>
      </c>
      <c r="MNZ1240" s="147">
        <v>344.68</v>
      </c>
      <c r="MOA1240" s="109" t="s">
        <v>29</v>
      </c>
      <c r="MOB1240" s="256" t="s">
        <v>25</v>
      </c>
      <c r="MOC1240" s="204">
        <v>7</v>
      </c>
      <c r="MOD1240" s="204">
        <v>2</v>
      </c>
      <c r="MOE1240" s="205" t="s">
        <v>236</v>
      </c>
      <c r="MOF1240" s="206">
        <v>111</v>
      </c>
      <c r="MOG1240" s="110">
        <v>211</v>
      </c>
      <c r="MOH1240" s="147">
        <v>344.68</v>
      </c>
      <c r="MOI1240" s="109" t="s">
        <v>29</v>
      </c>
      <c r="MOJ1240" s="256" t="s">
        <v>25</v>
      </c>
      <c r="MOK1240" s="204">
        <v>7</v>
      </c>
      <c r="MOL1240" s="204">
        <v>2</v>
      </c>
      <c r="MOM1240" s="205" t="s">
        <v>236</v>
      </c>
      <c r="MON1240" s="206">
        <v>111</v>
      </c>
      <c r="MOO1240" s="110">
        <v>211</v>
      </c>
      <c r="MOP1240" s="147">
        <v>344.68</v>
      </c>
      <c r="MOQ1240" s="109" t="s">
        <v>29</v>
      </c>
      <c r="MOR1240" s="256" t="s">
        <v>25</v>
      </c>
      <c r="MOS1240" s="204">
        <v>7</v>
      </c>
      <c r="MOT1240" s="204">
        <v>2</v>
      </c>
      <c r="MOU1240" s="205" t="s">
        <v>236</v>
      </c>
      <c r="MOV1240" s="206">
        <v>111</v>
      </c>
      <c r="MOW1240" s="110">
        <v>211</v>
      </c>
      <c r="MOX1240" s="147">
        <v>344.68</v>
      </c>
      <c r="MOY1240" s="109" t="s">
        <v>29</v>
      </c>
      <c r="MOZ1240" s="256" t="s">
        <v>25</v>
      </c>
      <c r="MPA1240" s="204">
        <v>7</v>
      </c>
      <c r="MPB1240" s="204">
        <v>2</v>
      </c>
      <c r="MPC1240" s="205" t="s">
        <v>236</v>
      </c>
      <c r="MPD1240" s="206">
        <v>111</v>
      </c>
      <c r="MPE1240" s="110">
        <v>211</v>
      </c>
      <c r="MPF1240" s="147">
        <v>344.68</v>
      </c>
      <c r="MPG1240" s="109" t="s">
        <v>29</v>
      </c>
      <c r="MPH1240" s="256" t="s">
        <v>25</v>
      </c>
      <c r="MPI1240" s="204">
        <v>7</v>
      </c>
      <c r="MPJ1240" s="204">
        <v>2</v>
      </c>
      <c r="MPK1240" s="205" t="s">
        <v>236</v>
      </c>
      <c r="MPL1240" s="206">
        <v>111</v>
      </c>
      <c r="MPM1240" s="110">
        <v>211</v>
      </c>
      <c r="MPN1240" s="147">
        <v>344.68</v>
      </c>
      <c r="MPO1240" s="109" t="s">
        <v>29</v>
      </c>
      <c r="MPP1240" s="256" t="s">
        <v>25</v>
      </c>
      <c r="MPQ1240" s="204">
        <v>7</v>
      </c>
      <c r="MPR1240" s="204">
        <v>2</v>
      </c>
      <c r="MPS1240" s="205" t="s">
        <v>236</v>
      </c>
      <c r="MPT1240" s="206">
        <v>111</v>
      </c>
      <c r="MPU1240" s="110">
        <v>211</v>
      </c>
      <c r="MPV1240" s="147">
        <v>344.68</v>
      </c>
      <c r="MPW1240" s="109" t="s">
        <v>29</v>
      </c>
      <c r="MPX1240" s="256" t="s">
        <v>25</v>
      </c>
      <c r="MPY1240" s="204">
        <v>7</v>
      </c>
      <c r="MPZ1240" s="204">
        <v>2</v>
      </c>
      <c r="MQA1240" s="205" t="s">
        <v>236</v>
      </c>
      <c r="MQB1240" s="206">
        <v>111</v>
      </c>
      <c r="MQC1240" s="110">
        <v>211</v>
      </c>
      <c r="MQD1240" s="147">
        <v>344.68</v>
      </c>
      <c r="MQE1240" s="109" t="s">
        <v>29</v>
      </c>
      <c r="MQF1240" s="256" t="s">
        <v>25</v>
      </c>
      <c r="MQG1240" s="204">
        <v>7</v>
      </c>
      <c r="MQH1240" s="204">
        <v>2</v>
      </c>
      <c r="MQI1240" s="205" t="s">
        <v>236</v>
      </c>
      <c r="MQJ1240" s="206">
        <v>111</v>
      </c>
      <c r="MQK1240" s="110">
        <v>211</v>
      </c>
      <c r="MQL1240" s="147">
        <v>344.68</v>
      </c>
      <c r="MQM1240" s="109" t="s">
        <v>29</v>
      </c>
      <c r="MQN1240" s="256" t="s">
        <v>25</v>
      </c>
      <c r="MQO1240" s="204">
        <v>7</v>
      </c>
      <c r="MQP1240" s="204">
        <v>2</v>
      </c>
      <c r="MQQ1240" s="205" t="s">
        <v>236</v>
      </c>
      <c r="MQR1240" s="206">
        <v>111</v>
      </c>
      <c r="MQS1240" s="110">
        <v>211</v>
      </c>
      <c r="MQT1240" s="147">
        <v>344.68</v>
      </c>
      <c r="MQU1240" s="109" t="s">
        <v>29</v>
      </c>
      <c r="MQV1240" s="256" t="s">
        <v>25</v>
      </c>
      <c r="MQW1240" s="204">
        <v>7</v>
      </c>
      <c r="MQX1240" s="204">
        <v>2</v>
      </c>
      <c r="MQY1240" s="205" t="s">
        <v>236</v>
      </c>
      <c r="MQZ1240" s="206">
        <v>111</v>
      </c>
      <c r="MRA1240" s="110">
        <v>211</v>
      </c>
      <c r="MRB1240" s="147">
        <v>344.68</v>
      </c>
      <c r="MRC1240" s="109" t="s">
        <v>29</v>
      </c>
      <c r="MRD1240" s="256" t="s">
        <v>25</v>
      </c>
      <c r="MRE1240" s="204">
        <v>7</v>
      </c>
      <c r="MRF1240" s="204">
        <v>2</v>
      </c>
      <c r="MRG1240" s="205" t="s">
        <v>236</v>
      </c>
      <c r="MRH1240" s="206">
        <v>111</v>
      </c>
      <c r="MRI1240" s="110">
        <v>211</v>
      </c>
      <c r="MRJ1240" s="147">
        <v>344.68</v>
      </c>
      <c r="MRK1240" s="109" t="s">
        <v>29</v>
      </c>
      <c r="MRL1240" s="256" t="s">
        <v>25</v>
      </c>
      <c r="MRM1240" s="204">
        <v>7</v>
      </c>
      <c r="MRN1240" s="204">
        <v>2</v>
      </c>
      <c r="MRO1240" s="205" t="s">
        <v>236</v>
      </c>
      <c r="MRP1240" s="206">
        <v>111</v>
      </c>
      <c r="MRQ1240" s="110">
        <v>211</v>
      </c>
      <c r="MRR1240" s="147">
        <v>344.68</v>
      </c>
      <c r="MRS1240" s="109" t="s">
        <v>29</v>
      </c>
      <c r="MRT1240" s="256" t="s">
        <v>25</v>
      </c>
      <c r="MRU1240" s="204">
        <v>7</v>
      </c>
      <c r="MRV1240" s="204">
        <v>2</v>
      </c>
      <c r="MRW1240" s="205" t="s">
        <v>236</v>
      </c>
      <c r="MRX1240" s="206">
        <v>111</v>
      </c>
      <c r="MRY1240" s="110">
        <v>211</v>
      </c>
      <c r="MRZ1240" s="147">
        <v>344.68</v>
      </c>
      <c r="MSA1240" s="109" t="s">
        <v>29</v>
      </c>
      <c r="MSB1240" s="256" t="s">
        <v>25</v>
      </c>
      <c r="MSC1240" s="204">
        <v>7</v>
      </c>
      <c r="MSD1240" s="204">
        <v>2</v>
      </c>
      <c r="MSE1240" s="205" t="s">
        <v>236</v>
      </c>
      <c r="MSF1240" s="206">
        <v>111</v>
      </c>
      <c r="MSG1240" s="110">
        <v>211</v>
      </c>
      <c r="MSH1240" s="147">
        <v>344.68</v>
      </c>
      <c r="MSI1240" s="109" t="s">
        <v>29</v>
      </c>
      <c r="MSJ1240" s="256" t="s">
        <v>25</v>
      </c>
      <c r="MSK1240" s="204">
        <v>7</v>
      </c>
      <c r="MSL1240" s="204">
        <v>2</v>
      </c>
      <c r="MSM1240" s="205" t="s">
        <v>236</v>
      </c>
      <c r="MSN1240" s="206">
        <v>111</v>
      </c>
      <c r="MSO1240" s="110">
        <v>211</v>
      </c>
      <c r="MSP1240" s="147">
        <v>344.68</v>
      </c>
      <c r="MSQ1240" s="109" t="s">
        <v>29</v>
      </c>
      <c r="MSR1240" s="256" t="s">
        <v>25</v>
      </c>
      <c r="MSS1240" s="204">
        <v>7</v>
      </c>
      <c r="MST1240" s="204">
        <v>2</v>
      </c>
      <c r="MSU1240" s="205" t="s">
        <v>236</v>
      </c>
      <c r="MSV1240" s="206">
        <v>111</v>
      </c>
      <c r="MSW1240" s="110">
        <v>211</v>
      </c>
      <c r="MSX1240" s="147">
        <v>344.68</v>
      </c>
      <c r="MSY1240" s="109" t="s">
        <v>29</v>
      </c>
      <c r="MSZ1240" s="256" t="s">
        <v>25</v>
      </c>
      <c r="MTA1240" s="204">
        <v>7</v>
      </c>
      <c r="MTB1240" s="204">
        <v>2</v>
      </c>
      <c r="MTC1240" s="205" t="s">
        <v>236</v>
      </c>
      <c r="MTD1240" s="206">
        <v>111</v>
      </c>
      <c r="MTE1240" s="110">
        <v>211</v>
      </c>
      <c r="MTF1240" s="147">
        <v>344.68</v>
      </c>
      <c r="MTG1240" s="109" t="s">
        <v>29</v>
      </c>
      <c r="MTH1240" s="256" t="s">
        <v>25</v>
      </c>
      <c r="MTI1240" s="204">
        <v>7</v>
      </c>
      <c r="MTJ1240" s="204">
        <v>2</v>
      </c>
      <c r="MTK1240" s="205" t="s">
        <v>236</v>
      </c>
      <c r="MTL1240" s="206">
        <v>111</v>
      </c>
      <c r="MTM1240" s="110">
        <v>211</v>
      </c>
      <c r="MTN1240" s="147">
        <v>344.68</v>
      </c>
      <c r="MTO1240" s="109" t="s">
        <v>29</v>
      </c>
      <c r="MTP1240" s="256" t="s">
        <v>25</v>
      </c>
      <c r="MTQ1240" s="204">
        <v>7</v>
      </c>
      <c r="MTR1240" s="204">
        <v>2</v>
      </c>
      <c r="MTS1240" s="205" t="s">
        <v>236</v>
      </c>
      <c r="MTT1240" s="206">
        <v>111</v>
      </c>
      <c r="MTU1240" s="110">
        <v>211</v>
      </c>
      <c r="MTV1240" s="147">
        <v>344.68</v>
      </c>
      <c r="MTW1240" s="109" t="s">
        <v>29</v>
      </c>
      <c r="MTX1240" s="256" t="s">
        <v>25</v>
      </c>
      <c r="MTY1240" s="204">
        <v>7</v>
      </c>
      <c r="MTZ1240" s="204">
        <v>2</v>
      </c>
      <c r="MUA1240" s="205" t="s">
        <v>236</v>
      </c>
      <c r="MUB1240" s="206">
        <v>111</v>
      </c>
      <c r="MUC1240" s="110">
        <v>211</v>
      </c>
      <c r="MUD1240" s="147">
        <v>344.68</v>
      </c>
      <c r="MUE1240" s="109" t="s">
        <v>29</v>
      </c>
      <c r="MUF1240" s="256" t="s">
        <v>25</v>
      </c>
      <c r="MUG1240" s="204">
        <v>7</v>
      </c>
      <c r="MUH1240" s="204">
        <v>2</v>
      </c>
      <c r="MUI1240" s="205" t="s">
        <v>236</v>
      </c>
      <c r="MUJ1240" s="206">
        <v>111</v>
      </c>
      <c r="MUK1240" s="110">
        <v>211</v>
      </c>
      <c r="MUL1240" s="147">
        <v>344.68</v>
      </c>
      <c r="MUM1240" s="109" t="s">
        <v>29</v>
      </c>
      <c r="MUN1240" s="256" t="s">
        <v>25</v>
      </c>
      <c r="MUO1240" s="204">
        <v>7</v>
      </c>
      <c r="MUP1240" s="204">
        <v>2</v>
      </c>
      <c r="MUQ1240" s="205" t="s">
        <v>236</v>
      </c>
      <c r="MUR1240" s="206">
        <v>111</v>
      </c>
      <c r="MUS1240" s="110">
        <v>211</v>
      </c>
      <c r="MUT1240" s="147">
        <v>344.68</v>
      </c>
      <c r="MUU1240" s="109" t="s">
        <v>29</v>
      </c>
      <c r="MUV1240" s="256" t="s">
        <v>25</v>
      </c>
      <c r="MUW1240" s="204">
        <v>7</v>
      </c>
      <c r="MUX1240" s="204">
        <v>2</v>
      </c>
      <c r="MUY1240" s="205" t="s">
        <v>236</v>
      </c>
      <c r="MUZ1240" s="206">
        <v>111</v>
      </c>
      <c r="MVA1240" s="110">
        <v>211</v>
      </c>
      <c r="MVB1240" s="147">
        <v>344.68</v>
      </c>
      <c r="MVC1240" s="109" t="s">
        <v>29</v>
      </c>
      <c r="MVD1240" s="256" t="s">
        <v>25</v>
      </c>
      <c r="MVE1240" s="204">
        <v>7</v>
      </c>
      <c r="MVF1240" s="204">
        <v>2</v>
      </c>
      <c r="MVG1240" s="205" t="s">
        <v>236</v>
      </c>
      <c r="MVH1240" s="206">
        <v>111</v>
      </c>
      <c r="MVI1240" s="110">
        <v>211</v>
      </c>
      <c r="MVJ1240" s="147">
        <v>344.68</v>
      </c>
      <c r="MVK1240" s="109" t="s">
        <v>29</v>
      </c>
      <c r="MVL1240" s="256" t="s">
        <v>25</v>
      </c>
      <c r="MVM1240" s="204">
        <v>7</v>
      </c>
      <c r="MVN1240" s="204">
        <v>2</v>
      </c>
      <c r="MVO1240" s="205" t="s">
        <v>236</v>
      </c>
      <c r="MVP1240" s="206">
        <v>111</v>
      </c>
      <c r="MVQ1240" s="110">
        <v>211</v>
      </c>
      <c r="MVR1240" s="147">
        <v>344.68</v>
      </c>
      <c r="MVS1240" s="109" t="s">
        <v>29</v>
      </c>
      <c r="MVT1240" s="256" t="s">
        <v>25</v>
      </c>
      <c r="MVU1240" s="204">
        <v>7</v>
      </c>
      <c r="MVV1240" s="204">
        <v>2</v>
      </c>
      <c r="MVW1240" s="205" t="s">
        <v>236</v>
      </c>
      <c r="MVX1240" s="206">
        <v>111</v>
      </c>
      <c r="MVY1240" s="110">
        <v>211</v>
      </c>
      <c r="MVZ1240" s="147">
        <v>344.68</v>
      </c>
      <c r="MWA1240" s="109" t="s">
        <v>29</v>
      </c>
      <c r="MWB1240" s="256" t="s">
        <v>25</v>
      </c>
      <c r="MWC1240" s="204">
        <v>7</v>
      </c>
      <c r="MWD1240" s="204">
        <v>2</v>
      </c>
      <c r="MWE1240" s="205" t="s">
        <v>236</v>
      </c>
      <c r="MWF1240" s="206">
        <v>111</v>
      </c>
      <c r="MWG1240" s="110">
        <v>211</v>
      </c>
      <c r="MWH1240" s="147">
        <v>344.68</v>
      </c>
      <c r="MWI1240" s="109" t="s">
        <v>29</v>
      </c>
      <c r="MWJ1240" s="256" t="s">
        <v>25</v>
      </c>
      <c r="MWK1240" s="204">
        <v>7</v>
      </c>
      <c r="MWL1240" s="204">
        <v>2</v>
      </c>
      <c r="MWM1240" s="205" t="s">
        <v>236</v>
      </c>
      <c r="MWN1240" s="206">
        <v>111</v>
      </c>
      <c r="MWO1240" s="110">
        <v>211</v>
      </c>
      <c r="MWP1240" s="147">
        <v>344.68</v>
      </c>
      <c r="MWQ1240" s="109" t="s">
        <v>29</v>
      </c>
      <c r="MWR1240" s="256" t="s">
        <v>25</v>
      </c>
      <c r="MWS1240" s="204">
        <v>7</v>
      </c>
      <c r="MWT1240" s="204">
        <v>2</v>
      </c>
      <c r="MWU1240" s="205" t="s">
        <v>236</v>
      </c>
      <c r="MWV1240" s="206">
        <v>111</v>
      </c>
      <c r="MWW1240" s="110">
        <v>211</v>
      </c>
      <c r="MWX1240" s="147">
        <v>344.68</v>
      </c>
      <c r="MWY1240" s="109" t="s">
        <v>29</v>
      </c>
      <c r="MWZ1240" s="256" t="s">
        <v>25</v>
      </c>
      <c r="MXA1240" s="204">
        <v>7</v>
      </c>
      <c r="MXB1240" s="204">
        <v>2</v>
      </c>
      <c r="MXC1240" s="205" t="s">
        <v>236</v>
      </c>
      <c r="MXD1240" s="206">
        <v>111</v>
      </c>
      <c r="MXE1240" s="110">
        <v>211</v>
      </c>
      <c r="MXF1240" s="147">
        <v>344.68</v>
      </c>
      <c r="MXG1240" s="109" t="s">
        <v>29</v>
      </c>
      <c r="MXH1240" s="256" t="s">
        <v>25</v>
      </c>
      <c r="MXI1240" s="204">
        <v>7</v>
      </c>
      <c r="MXJ1240" s="204">
        <v>2</v>
      </c>
      <c r="MXK1240" s="205" t="s">
        <v>236</v>
      </c>
      <c r="MXL1240" s="206">
        <v>111</v>
      </c>
      <c r="MXM1240" s="110">
        <v>211</v>
      </c>
      <c r="MXN1240" s="147">
        <v>344.68</v>
      </c>
      <c r="MXO1240" s="109" t="s">
        <v>29</v>
      </c>
      <c r="MXP1240" s="256" t="s">
        <v>25</v>
      </c>
      <c r="MXQ1240" s="204">
        <v>7</v>
      </c>
      <c r="MXR1240" s="204">
        <v>2</v>
      </c>
      <c r="MXS1240" s="205" t="s">
        <v>236</v>
      </c>
      <c r="MXT1240" s="206">
        <v>111</v>
      </c>
      <c r="MXU1240" s="110">
        <v>211</v>
      </c>
      <c r="MXV1240" s="147">
        <v>344.68</v>
      </c>
      <c r="MXW1240" s="109" t="s">
        <v>29</v>
      </c>
      <c r="MXX1240" s="256" t="s">
        <v>25</v>
      </c>
      <c r="MXY1240" s="204">
        <v>7</v>
      </c>
      <c r="MXZ1240" s="204">
        <v>2</v>
      </c>
      <c r="MYA1240" s="205" t="s">
        <v>236</v>
      </c>
      <c r="MYB1240" s="206">
        <v>111</v>
      </c>
      <c r="MYC1240" s="110">
        <v>211</v>
      </c>
      <c r="MYD1240" s="147">
        <v>344.68</v>
      </c>
      <c r="MYE1240" s="109" t="s">
        <v>29</v>
      </c>
      <c r="MYF1240" s="256" t="s">
        <v>25</v>
      </c>
      <c r="MYG1240" s="204">
        <v>7</v>
      </c>
      <c r="MYH1240" s="204">
        <v>2</v>
      </c>
      <c r="MYI1240" s="205" t="s">
        <v>236</v>
      </c>
      <c r="MYJ1240" s="206">
        <v>111</v>
      </c>
      <c r="MYK1240" s="110">
        <v>211</v>
      </c>
      <c r="MYL1240" s="147">
        <v>344.68</v>
      </c>
      <c r="MYM1240" s="109" t="s">
        <v>29</v>
      </c>
      <c r="MYN1240" s="256" t="s">
        <v>25</v>
      </c>
      <c r="MYO1240" s="204">
        <v>7</v>
      </c>
      <c r="MYP1240" s="204">
        <v>2</v>
      </c>
      <c r="MYQ1240" s="205" t="s">
        <v>236</v>
      </c>
      <c r="MYR1240" s="206">
        <v>111</v>
      </c>
      <c r="MYS1240" s="110">
        <v>211</v>
      </c>
      <c r="MYT1240" s="147">
        <v>344.68</v>
      </c>
      <c r="MYU1240" s="109" t="s">
        <v>29</v>
      </c>
      <c r="MYV1240" s="256" t="s">
        <v>25</v>
      </c>
      <c r="MYW1240" s="204">
        <v>7</v>
      </c>
      <c r="MYX1240" s="204">
        <v>2</v>
      </c>
      <c r="MYY1240" s="205" t="s">
        <v>236</v>
      </c>
      <c r="MYZ1240" s="206">
        <v>111</v>
      </c>
      <c r="MZA1240" s="110">
        <v>211</v>
      </c>
      <c r="MZB1240" s="147">
        <v>344.68</v>
      </c>
      <c r="MZC1240" s="109" t="s">
        <v>29</v>
      </c>
      <c r="MZD1240" s="256" t="s">
        <v>25</v>
      </c>
      <c r="MZE1240" s="204">
        <v>7</v>
      </c>
      <c r="MZF1240" s="204">
        <v>2</v>
      </c>
      <c r="MZG1240" s="205" t="s">
        <v>236</v>
      </c>
      <c r="MZH1240" s="206">
        <v>111</v>
      </c>
      <c r="MZI1240" s="110">
        <v>211</v>
      </c>
      <c r="MZJ1240" s="147">
        <v>344.68</v>
      </c>
      <c r="MZK1240" s="109" t="s">
        <v>29</v>
      </c>
      <c r="MZL1240" s="256" t="s">
        <v>25</v>
      </c>
      <c r="MZM1240" s="204">
        <v>7</v>
      </c>
      <c r="MZN1240" s="204">
        <v>2</v>
      </c>
      <c r="MZO1240" s="205" t="s">
        <v>236</v>
      </c>
      <c r="MZP1240" s="206">
        <v>111</v>
      </c>
      <c r="MZQ1240" s="110">
        <v>211</v>
      </c>
      <c r="MZR1240" s="147">
        <v>344.68</v>
      </c>
      <c r="MZS1240" s="109" t="s">
        <v>29</v>
      </c>
      <c r="MZT1240" s="256" t="s">
        <v>25</v>
      </c>
      <c r="MZU1240" s="204">
        <v>7</v>
      </c>
      <c r="MZV1240" s="204">
        <v>2</v>
      </c>
      <c r="MZW1240" s="205" t="s">
        <v>236</v>
      </c>
      <c r="MZX1240" s="206">
        <v>111</v>
      </c>
      <c r="MZY1240" s="110">
        <v>211</v>
      </c>
      <c r="MZZ1240" s="147">
        <v>344.68</v>
      </c>
      <c r="NAA1240" s="109" t="s">
        <v>29</v>
      </c>
      <c r="NAB1240" s="256" t="s">
        <v>25</v>
      </c>
      <c r="NAC1240" s="204">
        <v>7</v>
      </c>
      <c r="NAD1240" s="204">
        <v>2</v>
      </c>
      <c r="NAE1240" s="205" t="s">
        <v>236</v>
      </c>
      <c r="NAF1240" s="206">
        <v>111</v>
      </c>
      <c r="NAG1240" s="110">
        <v>211</v>
      </c>
      <c r="NAH1240" s="147">
        <v>344.68</v>
      </c>
      <c r="NAI1240" s="109" t="s">
        <v>29</v>
      </c>
      <c r="NAJ1240" s="256" t="s">
        <v>25</v>
      </c>
      <c r="NAK1240" s="204">
        <v>7</v>
      </c>
      <c r="NAL1240" s="204">
        <v>2</v>
      </c>
      <c r="NAM1240" s="205" t="s">
        <v>236</v>
      </c>
      <c r="NAN1240" s="206">
        <v>111</v>
      </c>
      <c r="NAO1240" s="110">
        <v>211</v>
      </c>
      <c r="NAP1240" s="147">
        <v>344.68</v>
      </c>
      <c r="NAQ1240" s="109" t="s">
        <v>29</v>
      </c>
      <c r="NAR1240" s="256" t="s">
        <v>25</v>
      </c>
      <c r="NAS1240" s="204">
        <v>7</v>
      </c>
      <c r="NAT1240" s="204">
        <v>2</v>
      </c>
      <c r="NAU1240" s="205" t="s">
        <v>236</v>
      </c>
      <c r="NAV1240" s="206">
        <v>111</v>
      </c>
      <c r="NAW1240" s="110">
        <v>211</v>
      </c>
      <c r="NAX1240" s="147">
        <v>344.68</v>
      </c>
      <c r="NAY1240" s="109" t="s">
        <v>29</v>
      </c>
      <c r="NAZ1240" s="256" t="s">
        <v>25</v>
      </c>
      <c r="NBA1240" s="204">
        <v>7</v>
      </c>
      <c r="NBB1240" s="204">
        <v>2</v>
      </c>
      <c r="NBC1240" s="205" t="s">
        <v>236</v>
      </c>
      <c r="NBD1240" s="206">
        <v>111</v>
      </c>
      <c r="NBE1240" s="110">
        <v>211</v>
      </c>
      <c r="NBF1240" s="147">
        <v>344.68</v>
      </c>
      <c r="NBG1240" s="109" t="s">
        <v>29</v>
      </c>
      <c r="NBH1240" s="256" t="s">
        <v>25</v>
      </c>
      <c r="NBI1240" s="204">
        <v>7</v>
      </c>
      <c r="NBJ1240" s="204">
        <v>2</v>
      </c>
      <c r="NBK1240" s="205" t="s">
        <v>236</v>
      </c>
      <c r="NBL1240" s="206">
        <v>111</v>
      </c>
      <c r="NBM1240" s="110">
        <v>211</v>
      </c>
      <c r="NBN1240" s="147">
        <v>344.68</v>
      </c>
      <c r="NBO1240" s="109" t="s">
        <v>29</v>
      </c>
      <c r="NBP1240" s="256" t="s">
        <v>25</v>
      </c>
      <c r="NBQ1240" s="204">
        <v>7</v>
      </c>
      <c r="NBR1240" s="204">
        <v>2</v>
      </c>
      <c r="NBS1240" s="205" t="s">
        <v>236</v>
      </c>
      <c r="NBT1240" s="206">
        <v>111</v>
      </c>
      <c r="NBU1240" s="110">
        <v>211</v>
      </c>
      <c r="NBV1240" s="147">
        <v>344.68</v>
      </c>
      <c r="NBW1240" s="109" t="s">
        <v>29</v>
      </c>
      <c r="NBX1240" s="256" t="s">
        <v>25</v>
      </c>
      <c r="NBY1240" s="204">
        <v>7</v>
      </c>
      <c r="NBZ1240" s="204">
        <v>2</v>
      </c>
      <c r="NCA1240" s="205" t="s">
        <v>236</v>
      </c>
      <c r="NCB1240" s="206">
        <v>111</v>
      </c>
      <c r="NCC1240" s="110">
        <v>211</v>
      </c>
      <c r="NCD1240" s="147">
        <v>344.68</v>
      </c>
      <c r="NCE1240" s="109" t="s">
        <v>29</v>
      </c>
      <c r="NCF1240" s="256" t="s">
        <v>25</v>
      </c>
      <c r="NCG1240" s="204">
        <v>7</v>
      </c>
      <c r="NCH1240" s="204">
        <v>2</v>
      </c>
      <c r="NCI1240" s="205" t="s">
        <v>236</v>
      </c>
      <c r="NCJ1240" s="206">
        <v>111</v>
      </c>
      <c r="NCK1240" s="110">
        <v>211</v>
      </c>
      <c r="NCL1240" s="147">
        <v>344.68</v>
      </c>
      <c r="NCM1240" s="109" t="s">
        <v>29</v>
      </c>
      <c r="NCN1240" s="256" t="s">
        <v>25</v>
      </c>
      <c r="NCO1240" s="204">
        <v>7</v>
      </c>
      <c r="NCP1240" s="204">
        <v>2</v>
      </c>
      <c r="NCQ1240" s="205" t="s">
        <v>236</v>
      </c>
      <c r="NCR1240" s="206">
        <v>111</v>
      </c>
      <c r="NCS1240" s="110">
        <v>211</v>
      </c>
      <c r="NCT1240" s="147">
        <v>344.68</v>
      </c>
      <c r="NCU1240" s="109" t="s">
        <v>29</v>
      </c>
      <c r="NCV1240" s="256" t="s">
        <v>25</v>
      </c>
      <c r="NCW1240" s="204">
        <v>7</v>
      </c>
      <c r="NCX1240" s="204">
        <v>2</v>
      </c>
      <c r="NCY1240" s="205" t="s">
        <v>236</v>
      </c>
      <c r="NCZ1240" s="206">
        <v>111</v>
      </c>
      <c r="NDA1240" s="110">
        <v>211</v>
      </c>
      <c r="NDB1240" s="147">
        <v>344.68</v>
      </c>
      <c r="NDC1240" s="109" t="s">
        <v>29</v>
      </c>
      <c r="NDD1240" s="256" t="s">
        <v>25</v>
      </c>
      <c r="NDE1240" s="204">
        <v>7</v>
      </c>
      <c r="NDF1240" s="204">
        <v>2</v>
      </c>
      <c r="NDG1240" s="205" t="s">
        <v>236</v>
      </c>
      <c r="NDH1240" s="206">
        <v>111</v>
      </c>
      <c r="NDI1240" s="110">
        <v>211</v>
      </c>
      <c r="NDJ1240" s="147">
        <v>344.68</v>
      </c>
      <c r="NDK1240" s="109" t="s">
        <v>29</v>
      </c>
      <c r="NDL1240" s="256" t="s">
        <v>25</v>
      </c>
      <c r="NDM1240" s="204">
        <v>7</v>
      </c>
      <c r="NDN1240" s="204">
        <v>2</v>
      </c>
      <c r="NDO1240" s="205" t="s">
        <v>236</v>
      </c>
      <c r="NDP1240" s="206">
        <v>111</v>
      </c>
      <c r="NDQ1240" s="110">
        <v>211</v>
      </c>
      <c r="NDR1240" s="147">
        <v>344.68</v>
      </c>
      <c r="NDS1240" s="109" t="s">
        <v>29</v>
      </c>
      <c r="NDT1240" s="256" t="s">
        <v>25</v>
      </c>
      <c r="NDU1240" s="204">
        <v>7</v>
      </c>
      <c r="NDV1240" s="204">
        <v>2</v>
      </c>
      <c r="NDW1240" s="205" t="s">
        <v>236</v>
      </c>
      <c r="NDX1240" s="206">
        <v>111</v>
      </c>
      <c r="NDY1240" s="110">
        <v>211</v>
      </c>
      <c r="NDZ1240" s="147">
        <v>344.68</v>
      </c>
      <c r="NEA1240" s="109" t="s">
        <v>29</v>
      </c>
      <c r="NEB1240" s="256" t="s">
        <v>25</v>
      </c>
      <c r="NEC1240" s="204">
        <v>7</v>
      </c>
      <c r="NED1240" s="204">
        <v>2</v>
      </c>
      <c r="NEE1240" s="205" t="s">
        <v>236</v>
      </c>
      <c r="NEF1240" s="206">
        <v>111</v>
      </c>
      <c r="NEG1240" s="110">
        <v>211</v>
      </c>
      <c r="NEH1240" s="147">
        <v>344.68</v>
      </c>
      <c r="NEI1240" s="109" t="s">
        <v>29</v>
      </c>
      <c r="NEJ1240" s="256" t="s">
        <v>25</v>
      </c>
      <c r="NEK1240" s="204">
        <v>7</v>
      </c>
      <c r="NEL1240" s="204">
        <v>2</v>
      </c>
      <c r="NEM1240" s="205" t="s">
        <v>236</v>
      </c>
      <c r="NEN1240" s="206">
        <v>111</v>
      </c>
      <c r="NEO1240" s="110">
        <v>211</v>
      </c>
      <c r="NEP1240" s="147">
        <v>344.68</v>
      </c>
      <c r="NEQ1240" s="109" t="s">
        <v>29</v>
      </c>
      <c r="NER1240" s="256" t="s">
        <v>25</v>
      </c>
      <c r="NES1240" s="204">
        <v>7</v>
      </c>
      <c r="NET1240" s="204">
        <v>2</v>
      </c>
      <c r="NEU1240" s="205" t="s">
        <v>236</v>
      </c>
      <c r="NEV1240" s="206">
        <v>111</v>
      </c>
      <c r="NEW1240" s="110">
        <v>211</v>
      </c>
      <c r="NEX1240" s="147">
        <v>344.68</v>
      </c>
      <c r="NEY1240" s="109" t="s">
        <v>29</v>
      </c>
      <c r="NEZ1240" s="256" t="s">
        <v>25</v>
      </c>
      <c r="NFA1240" s="204">
        <v>7</v>
      </c>
      <c r="NFB1240" s="204">
        <v>2</v>
      </c>
      <c r="NFC1240" s="205" t="s">
        <v>236</v>
      </c>
      <c r="NFD1240" s="206">
        <v>111</v>
      </c>
      <c r="NFE1240" s="110">
        <v>211</v>
      </c>
      <c r="NFF1240" s="147">
        <v>344.68</v>
      </c>
      <c r="NFG1240" s="109" t="s">
        <v>29</v>
      </c>
      <c r="NFH1240" s="256" t="s">
        <v>25</v>
      </c>
      <c r="NFI1240" s="204">
        <v>7</v>
      </c>
      <c r="NFJ1240" s="204">
        <v>2</v>
      </c>
      <c r="NFK1240" s="205" t="s">
        <v>236</v>
      </c>
      <c r="NFL1240" s="206">
        <v>111</v>
      </c>
      <c r="NFM1240" s="110">
        <v>211</v>
      </c>
      <c r="NFN1240" s="147">
        <v>344.68</v>
      </c>
      <c r="NFO1240" s="109" t="s">
        <v>29</v>
      </c>
      <c r="NFP1240" s="256" t="s">
        <v>25</v>
      </c>
      <c r="NFQ1240" s="204">
        <v>7</v>
      </c>
      <c r="NFR1240" s="204">
        <v>2</v>
      </c>
      <c r="NFS1240" s="205" t="s">
        <v>236</v>
      </c>
      <c r="NFT1240" s="206">
        <v>111</v>
      </c>
      <c r="NFU1240" s="110">
        <v>211</v>
      </c>
      <c r="NFV1240" s="147">
        <v>344.68</v>
      </c>
      <c r="NFW1240" s="109" t="s">
        <v>29</v>
      </c>
      <c r="NFX1240" s="256" t="s">
        <v>25</v>
      </c>
      <c r="NFY1240" s="204">
        <v>7</v>
      </c>
      <c r="NFZ1240" s="204">
        <v>2</v>
      </c>
      <c r="NGA1240" s="205" t="s">
        <v>236</v>
      </c>
      <c r="NGB1240" s="206">
        <v>111</v>
      </c>
      <c r="NGC1240" s="110">
        <v>211</v>
      </c>
      <c r="NGD1240" s="147">
        <v>344.68</v>
      </c>
      <c r="NGE1240" s="109" t="s">
        <v>29</v>
      </c>
      <c r="NGF1240" s="256" t="s">
        <v>25</v>
      </c>
      <c r="NGG1240" s="204">
        <v>7</v>
      </c>
      <c r="NGH1240" s="204">
        <v>2</v>
      </c>
      <c r="NGI1240" s="205" t="s">
        <v>236</v>
      </c>
      <c r="NGJ1240" s="206">
        <v>111</v>
      </c>
      <c r="NGK1240" s="110">
        <v>211</v>
      </c>
      <c r="NGL1240" s="147">
        <v>344.68</v>
      </c>
      <c r="NGM1240" s="109" t="s">
        <v>29</v>
      </c>
      <c r="NGN1240" s="256" t="s">
        <v>25</v>
      </c>
      <c r="NGO1240" s="204">
        <v>7</v>
      </c>
      <c r="NGP1240" s="204">
        <v>2</v>
      </c>
      <c r="NGQ1240" s="205" t="s">
        <v>236</v>
      </c>
      <c r="NGR1240" s="206">
        <v>111</v>
      </c>
      <c r="NGS1240" s="110">
        <v>211</v>
      </c>
      <c r="NGT1240" s="147">
        <v>344.68</v>
      </c>
      <c r="NGU1240" s="109" t="s">
        <v>29</v>
      </c>
      <c r="NGV1240" s="256" t="s">
        <v>25</v>
      </c>
      <c r="NGW1240" s="204">
        <v>7</v>
      </c>
      <c r="NGX1240" s="204">
        <v>2</v>
      </c>
      <c r="NGY1240" s="205" t="s">
        <v>236</v>
      </c>
      <c r="NGZ1240" s="206">
        <v>111</v>
      </c>
      <c r="NHA1240" s="110">
        <v>211</v>
      </c>
      <c r="NHB1240" s="147">
        <v>344.68</v>
      </c>
      <c r="NHC1240" s="109" t="s">
        <v>29</v>
      </c>
      <c r="NHD1240" s="256" t="s">
        <v>25</v>
      </c>
      <c r="NHE1240" s="204">
        <v>7</v>
      </c>
      <c r="NHF1240" s="204">
        <v>2</v>
      </c>
      <c r="NHG1240" s="205" t="s">
        <v>236</v>
      </c>
      <c r="NHH1240" s="206">
        <v>111</v>
      </c>
      <c r="NHI1240" s="110">
        <v>211</v>
      </c>
      <c r="NHJ1240" s="147">
        <v>344.68</v>
      </c>
      <c r="NHK1240" s="109" t="s">
        <v>29</v>
      </c>
      <c r="NHL1240" s="256" t="s">
        <v>25</v>
      </c>
      <c r="NHM1240" s="204">
        <v>7</v>
      </c>
      <c r="NHN1240" s="204">
        <v>2</v>
      </c>
      <c r="NHO1240" s="205" t="s">
        <v>236</v>
      </c>
      <c r="NHP1240" s="206">
        <v>111</v>
      </c>
      <c r="NHQ1240" s="110">
        <v>211</v>
      </c>
      <c r="NHR1240" s="147">
        <v>344.68</v>
      </c>
      <c r="NHS1240" s="109" t="s">
        <v>29</v>
      </c>
      <c r="NHT1240" s="256" t="s">
        <v>25</v>
      </c>
      <c r="NHU1240" s="204">
        <v>7</v>
      </c>
      <c r="NHV1240" s="204">
        <v>2</v>
      </c>
      <c r="NHW1240" s="205" t="s">
        <v>236</v>
      </c>
      <c r="NHX1240" s="206">
        <v>111</v>
      </c>
      <c r="NHY1240" s="110">
        <v>211</v>
      </c>
      <c r="NHZ1240" s="147">
        <v>344.68</v>
      </c>
      <c r="NIA1240" s="109" t="s">
        <v>29</v>
      </c>
      <c r="NIB1240" s="256" t="s">
        <v>25</v>
      </c>
      <c r="NIC1240" s="204">
        <v>7</v>
      </c>
      <c r="NID1240" s="204">
        <v>2</v>
      </c>
      <c r="NIE1240" s="205" t="s">
        <v>236</v>
      </c>
      <c r="NIF1240" s="206">
        <v>111</v>
      </c>
      <c r="NIG1240" s="110">
        <v>211</v>
      </c>
      <c r="NIH1240" s="147">
        <v>344.68</v>
      </c>
      <c r="NII1240" s="109" t="s">
        <v>29</v>
      </c>
      <c r="NIJ1240" s="256" t="s">
        <v>25</v>
      </c>
      <c r="NIK1240" s="204">
        <v>7</v>
      </c>
      <c r="NIL1240" s="204">
        <v>2</v>
      </c>
      <c r="NIM1240" s="205" t="s">
        <v>236</v>
      </c>
      <c r="NIN1240" s="206">
        <v>111</v>
      </c>
      <c r="NIO1240" s="110">
        <v>211</v>
      </c>
      <c r="NIP1240" s="147">
        <v>344.68</v>
      </c>
      <c r="NIQ1240" s="109" t="s">
        <v>29</v>
      </c>
      <c r="NIR1240" s="256" t="s">
        <v>25</v>
      </c>
      <c r="NIS1240" s="204">
        <v>7</v>
      </c>
      <c r="NIT1240" s="204">
        <v>2</v>
      </c>
      <c r="NIU1240" s="205" t="s">
        <v>236</v>
      </c>
      <c r="NIV1240" s="206">
        <v>111</v>
      </c>
      <c r="NIW1240" s="110">
        <v>211</v>
      </c>
      <c r="NIX1240" s="147">
        <v>344.68</v>
      </c>
      <c r="NIY1240" s="109" t="s">
        <v>29</v>
      </c>
      <c r="NIZ1240" s="256" t="s">
        <v>25</v>
      </c>
      <c r="NJA1240" s="204">
        <v>7</v>
      </c>
      <c r="NJB1240" s="204">
        <v>2</v>
      </c>
      <c r="NJC1240" s="205" t="s">
        <v>236</v>
      </c>
      <c r="NJD1240" s="206">
        <v>111</v>
      </c>
      <c r="NJE1240" s="110">
        <v>211</v>
      </c>
      <c r="NJF1240" s="147">
        <v>344.68</v>
      </c>
      <c r="NJG1240" s="109" t="s">
        <v>29</v>
      </c>
      <c r="NJH1240" s="256" t="s">
        <v>25</v>
      </c>
      <c r="NJI1240" s="204">
        <v>7</v>
      </c>
      <c r="NJJ1240" s="204">
        <v>2</v>
      </c>
      <c r="NJK1240" s="205" t="s">
        <v>236</v>
      </c>
      <c r="NJL1240" s="206">
        <v>111</v>
      </c>
      <c r="NJM1240" s="110">
        <v>211</v>
      </c>
      <c r="NJN1240" s="147">
        <v>344.68</v>
      </c>
      <c r="NJO1240" s="109" t="s">
        <v>29</v>
      </c>
      <c r="NJP1240" s="256" t="s">
        <v>25</v>
      </c>
      <c r="NJQ1240" s="204">
        <v>7</v>
      </c>
      <c r="NJR1240" s="204">
        <v>2</v>
      </c>
      <c r="NJS1240" s="205" t="s">
        <v>236</v>
      </c>
      <c r="NJT1240" s="206">
        <v>111</v>
      </c>
      <c r="NJU1240" s="110">
        <v>211</v>
      </c>
      <c r="NJV1240" s="147">
        <v>344.68</v>
      </c>
      <c r="NJW1240" s="109" t="s">
        <v>29</v>
      </c>
      <c r="NJX1240" s="256" t="s">
        <v>25</v>
      </c>
      <c r="NJY1240" s="204">
        <v>7</v>
      </c>
      <c r="NJZ1240" s="204">
        <v>2</v>
      </c>
      <c r="NKA1240" s="205" t="s">
        <v>236</v>
      </c>
      <c r="NKB1240" s="206">
        <v>111</v>
      </c>
      <c r="NKC1240" s="110">
        <v>211</v>
      </c>
      <c r="NKD1240" s="147">
        <v>344.68</v>
      </c>
      <c r="NKE1240" s="109" t="s">
        <v>29</v>
      </c>
      <c r="NKF1240" s="256" t="s">
        <v>25</v>
      </c>
      <c r="NKG1240" s="204">
        <v>7</v>
      </c>
      <c r="NKH1240" s="204">
        <v>2</v>
      </c>
      <c r="NKI1240" s="205" t="s">
        <v>236</v>
      </c>
      <c r="NKJ1240" s="206">
        <v>111</v>
      </c>
      <c r="NKK1240" s="110">
        <v>211</v>
      </c>
      <c r="NKL1240" s="147">
        <v>344.68</v>
      </c>
      <c r="NKM1240" s="109" t="s">
        <v>29</v>
      </c>
      <c r="NKN1240" s="256" t="s">
        <v>25</v>
      </c>
      <c r="NKO1240" s="204">
        <v>7</v>
      </c>
      <c r="NKP1240" s="204">
        <v>2</v>
      </c>
      <c r="NKQ1240" s="205" t="s">
        <v>236</v>
      </c>
      <c r="NKR1240" s="206">
        <v>111</v>
      </c>
      <c r="NKS1240" s="110">
        <v>211</v>
      </c>
      <c r="NKT1240" s="147">
        <v>344.68</v>
      </c>
      <c r="NKU1240" s="109" t="s">
        <v>29</v>
      </c>
      <c r="NKV1240" s="256" t="s">
        <v>25</v>
      </c>
      <c r="NKW1240" s="204">
        <v>7</v>
      </c>
      <c r="NKX1240" s="204">
        <v>2</v>
      </c>
      <c r="NKY1240" s="205" t="s">
        <v>236</v>
      </c>
      <c r="NKZ1240" s="206">
        <v>111</v>
      </c>
      <c r="NLA1240" s="110">
        <v>211</v>
      </c>
      <c r="NLB1240" s="147">
        <v>344.68</v>
      </c>
      <c r="NLC1240" s="109" t="s">
        <v>29</v>
      </c>
      <c r="NLD1240" s="256" t="s">
        <v>25</v>
      </c>
      <c r="NLE1240" s="204">
        <v>7</v>
      </c>
      <c r="NLF1240" s="204">
        <v>2</v>
      </c>
      <c r="NLG1240" s="205" t="s">
        <v>236</v>
      </c>
      <c r="NLH1240" s="206">
        <v>111</v>
      </c>
      <c r="NLI1240" s="110">
        <v>211</v>
      </c>
      <c r="NLJ1240" s="147">
        <v>344.68</v>
      </c>
      <c r="NLK1240" s="109" t="s">
        <v>29</v>
      </c>
      <c r="NLL1240" s="256" t="s">
        <v>25</v>
      </c>
      <c r="NLM1240" s="204">
        <v>7</v>
      </c>
      <c r="NLN1240" s="204">
        <v>2</v>
      </c>
      <c r="NLO1240" s="205" t="s">
        <v>236</v>
      </c>
      <c r="NLP1240" s="206">
        <v>111</v>
      </c>
      <c r="NLQ1240" s="110">
        <v>211</v>
      </c>
      <c r="NLR1240" s="147">
        <v>344.68</v>
      </c>
      <c r="NLS1240" s="109" t="s">
        <v>29</v>
      </c>
      <c r="NLT1240" s="256" t="s">
        <v>25</v>
      </c>
      <c r="NLU1240" s="204">
        <v>7</v>
      </c>
      <c r="NLV1240" s="204">
        <v>2</v>
      </c>
      <c r="NLW1240" s="205" t="s">
        <v>236</v>
      </c>
      <c r="NLX1240" s="206">
        <v>111</v>
      </c>
      <c r="NLY1240" s="110">
        <v>211</v>
      </c>
      <c r="NLZ1240" s="147">
        <v>344.68</v>
      </c>
      <c r="NMA1240" s="109" t="s">
        <v>29</v>
      </c>
      <c r="NMB1240" s="256" t="s">
        <v>25</v>
      </c>
      <c r="NMC1240" s="204">
        <v>7</v>
      </c>
      <c r="NMD1240" s="204">
        <v>2</v>
      </c>
      <c r="NME1240" s="205" t="s">
        <v>236</v>
      </c>
      <c r="NMF1240" s="206">
        <v>111</v>
      </c>
      <c r="NMG1240" s="110">
        <v>211</v>
      </c>
      <c r="NMH1240" s="147">
        <v>344.68</v>
      </c>
      <c r="NMI1240" s="109" t="s">
        <v>29</v>
      </c>
      <c r="NMJ1240" s="256" t="s">
        <v>25</v>
      </c>
      <c r="NMK1240" s="204">
        <v>7</v>
      </c>
      <c r="NML1240" s="204">
        <v>2</v>
      </c>
      <c r="NMM1240" s="205" t="s">
        <v>236</v>
      </c>
      <c r="NMN1240" s="206">
        <v>111</v>
      </c>
      <c r="NMO1240" s="110">
        <v>211</v>
      </c>
      <c r="NMP1240" s="147">
        <v>344.68</v>
      </c>
      <c r="NMQ1240" s="109" t="s">
        <v>29</v>
      </c>
      <c r="NMR1240" s="256" t="s">
        <v>25</v>
      </c>
      <c r="NMS1240" s="204">
        <v>7</v>
      </c>
      <c r="NMT1240" s="204">
        <v>2</v>
      </c>
      <c r="NMU1240" s="205" t="s">
        <v>236</v>
      </c>
      <c r="NMV1240" s="206">
        <v>111</v>
      </c>
      <c r="NMW1240" s="110">
        <v>211</v>
      </c>
      <c r="NMX1240" s="147">
        <v>344.68</v>
      </c>
      <c r="NMY1240" s="109" t="s">
        <v>29</v>
      </c>
      <c r="NMZ1240" s="256" t="s">
        <v>25</v>
      </c>
      <c r="NNA1240" s="204">
        <v>7</v>
      </c>
      <c r="NNB1240" s="204">
        <v>2</v>
      </c>
      <c r="NNC1240" s="205" t="s">
        <v>236</v>
      </c>
      <c r="NND1240" s="206">
        <v>111</v>
      </c>
      <c r="NNE1240" s="110">
        <v>211</v>
      </c>
      <c r="NNF1240" s="147">
        <v>344.68</v>
      </c>
      <c r="NNG1240" s="109" t="s">
        <v>29</v>
      </c>
      <c r="NNH1240" s="256" t="s">
        <v>25</v>
      </c>
      <c r="NNI1240" s="204">
        <v>7</v>
      </c>
      <c r="NNJ1240" s="204">
        <v>2</v>
      </c>
      <c r="NNK1240" s="205" t="s">
        <v>236</v>
      </c>
      <c r="NNL1240" s="206">
        <v>111</v>
      </c>
      <c r="NNM1240" s="110">
        <v>211</v>
      </c>
      <c r="NNN1240" s="147">
        <v>344.68</v>
      </c>
      <c r="NNO1240" s="109" t="s">
        <v>29</v>
      </c>
      <c r="NNP1240" s="256" t="s">
        <v>25</v>
      </c>
      <c r="NNQ1240" s="204">
        <v>7</v>
      </c>
      <c r="NNR1240" s="204">
        <v>2</v>
      </c>
      <c r="NNS1240" s="205" t="s">
        <v>236</v>
      </c>
      <c r="NNT1240" s="206">
        <v>111</v>
      </c>
      <c r="NNU1240" s="110">
        <v>211</v>
      </c>
      <c r="NNV1240" s="147">
        <v>344.68</v>
      </c>
      <c r="NNW1240" s="109" t="s">
        <v>29</v>
      </c>
      <c r="NNX1240" s="256" t="s">
        <v>25</v>
      </c>
      <c r="NNY1240" s="204">
        <v>7</v>
      </c>
      <c r="NNZ1240" s="204">
        <v>2</v>
      </c>
      <c r="NOA1240" s="205" t="s">
        <v>236</v>
      </c>
      <c r="NOB1240" s="206">
        <v>111</v>
      </c>
      <c r="NOC1240" s="110">
        <v>211</v>
      </c>
      <c r="NOD1240" s="147">
        <v>344.68</v>
      </c>
      <c r="NOE1240" s="109" t="s">
        <v>29</v>
      </c>
      <c r="NOF1240" s="256" t="s">
        <v>25</v>
      </c>
      <c r="NOG1240" s="204">
        <v>7</v>
      </c>
      <c r="NOH1240" s="204">
        <v>2</v>
      </c>
      <c r="NOI1240" s="205" t="s">
        <v>236</v>
      </c>
      <c r="NOJ1240" s="206">
        <v>111</v>
      </c>
      <c r="NOK1240" s="110">
        <v>211</v>
      </c>
      <c r="NOL1240" s="147">
        <v>344.68</v>
      </c>
      <c r="NOM1240" s="109" t="s">
        <v>29</v>
      </c>
      <c r="NON1240" s="256" t="s">
        <v>25</v>
      </c>
      <c r="NOO1240" s="204">
        <v>7</v>
      </c>
      <c r="NOP1240" s="204">
        <v>2</v>
      </c>
      <c r="NOQ1240" s="205" t="s">
        <v>236</v>
      </c>
      <c r="NOR1240" s="206">
        <v>111</v>
      </c>
      <c r="NOS1240" s="110">
        <v>211</v>
      </c>
      <c r="NOT1240" s="147">
        <v>344.68</v>
      </c>
      <c r="NOU1240" s="109" t="s">
        <v>29</v>
      </c>
      <c r="NOV1240" s="256" t="s">
        <v>25</v>
      </c>
      <c r="NOW1240" s="204">
        <v>7</v>
      </c>
      <c r="NOX1240" s="204">
        <v>2</v>
      </c>
      <c r="NOY1240" s="205" t="s">
        <v>236</v>
      </c>
      <c r="NOZ1240" s="206">
        <v>111</v>
      </c>
      <c r="NPA1240" s="110">
        <v>211</v>
      </c>
      <c r="NPB1240" s="147">
        <v>344.68</v>
      </c>
      <c r="NPC1240" s="109" t="s">
        <v>29</v>
      </c>
      <c r="NPD1240" s="256" t="s">
        <v>25</v>
      </c>
      <c r="NPE1240" s="204">
        <v>7</v>
      </c>
      <c r="NPF1240" s="204">
        <v>2</v>
      </c>
      <c r="NPG1240" s="205" t="s">
        <v>236</v>
      </c>
      <c r="NPH1240" s="206">
        <v>111</v>
      </c>
      <c r="NPI1240" s="110">
        <v>211</v>
      </c>
      <c r="NPJ1240" s="147">
        <v>344.68</v>
      </c>
      <c r="NPK1240" s="109" t="s">
        <v>29</v>
      </c>
      <c r="NPL1240" s="256" t="s">
        <v>25</v>
      </c>
      <c r="NPM1240" s="204">
        <v>7</v>
      </c>
      <c r="NPN1240" s="204">
        <v>2</v>
      </c>
      <c r="NPO1240" s="205" t="s">
        <v>236</v>
      </c>
      <c r="NPP1240" s="206">
        <v>111</v>
      </c>
      <c r="NPQ1240" s="110">
        <v>211</v>
      </c>
      <c r="NPR1240" s="147">
        <v>344.68</v>
      </c>
      <c r="NPS1240" s="109" t="s">
        <v>29</v>
      </c>
      <c r="NPT1240" s="256" t="s">
        <v>25</v>
      </c>
      <c r="NPU1240" s="204">
        <v>7</v>
      </c>
      <c r="NPV1240" s="204">
        <v>2</v>
      </c>
      <c r="NPW1240" s="205" t="s">
        <v>236</v>
      </c>
      <c r="NPX1240" s="206">
        <v>111</v>
      </c>
      <c r="NPY1240" s="110">
        <v>211</v>
      </c>
      <c r="NPZ1240" s="147">
        <v>344.68</v>
      </c>
      <c r="NQA1240" s="109" t="s">
        <v>29</v>
      </c>
      <c r="NQB1240" s="256" t="s">
        <v>25</v>
      </c>
      <c r="NQC1240" s="204">
        <v>7</v>
      </c>
      <c r="NQD1240" s="204">
        <v>2</v>
      </c>
      <c r="NQE1240" s="205" t="s">
        <v>236</v>
      </c>
      <c r="NQF1240" s="206">
        <v>111</v>
      </c>
      <c r="NQG1240" s="110">
        <v>211</v>
      </c>
      <c r="NQH1240" s="147">
        <v>344.68</v>
      </c>
      <c r="NQI1240" s="109" t="s">
        <v>29</v>
      </c>
      <c r="NQJ1240" s="256" t="s">
        <v>25</v>
      </c>
      <c r="NQK1240" s="204">
        <v>7</v>
      </c>
      <c r="NQL1240" s="204">
        <v>2</v>
      </c>
      <c r="NQM1240" s="205" t="s">
        <v>236</v>
      </c>
      <c r="NQN1240" s="206">
        <v>111</v>
      </c>
      <c r="NQO1240" s="110">
        <v>211</v>
      </c>
      <c r="NQP1240" s="147">
        <v>344.68</v>
      </c>
      <c r="NQQ1240" s="109" t="s">
        <v>29</v>
      </c>
      <c r="NQR1240" s="256" t="s">
        <v>25</v>
      </c>
      <c r="NQS1240" s="204">
        <v>7</v>
      </c>
      <c r="NQT1240" s="204">
        <v>2</v>
      </c>
      <c r="NQU1240" s="205" t="s">
        <v>236</v>
      </c>
      <c r="NQV1240" s="206">
        <v>111</v>
      </c>
      <c r="NQW1240" s="110">
        <v>211</v>
      </c>
      <c r="NQX1240" s="147">
        <v>344.68</v>
      </c>
      <c r="NQY1240" s="109" t="s">
        <v>29</v>
      </c>
      <c r="NQZ1240" s="256" t="s">
        <v>25</v>
      </c>
      <c r="NRA1240" s="204">
        <v>7</v>
      </c>
      <c r="NRB1240" s="204">
        <v>2</v>
      </c>
      <c r="NRC1240" s="205" t="s">
        <v>236</v>
      </c>
      <c r="NRD1240" s="206">
        <v>111</v>
      </c>
      <c r="NRE1240" s="110">
        <v>211</v>
      </c>
      <c r="NRF1240" s="147">
        <v>344.68</v>
      </c>
      <c r="NRG1240" s="109" t="s">
        <v>29</v>
      </c>
      <c r="NRH1240" s="256" t="s">
        <v>25</v>
      </c>
      <c r="NRI1240" s="204">
        <v>7</v>
      </c>
      <c r="NRJ1240" s="204">
        <v>2</v>
      </c>
      <c r="NRK1240" s="205" t="s">
        <v>236</v>
      </c>
      <c r="NRL1240" s="206">
        <v>111</v>
      </c>
      <c r="NRM1240" s="110">
        <v>211</v>
      </c>
      <c r="NRN1240" s="147">
        <v>344.68</v>
      </c>
      <c r="NRO1240" s="109" t="s">
        <v>29</v>
      </c>
      <c r="NRP1240" s="256" t="s">
        <v>25</v>
      </c>
      <c r="NRQ1240" s="204">
        <v>7</v>
      </c>
      <c r="NRR1240" s="204">
        <v>2</v>
      </c>
      <c r="NRS1240" s="205" t="s">
        <v>236</v>
      </c>
      <c r="NRT1240" s="206">
        <v>111</v>
      </c>
      <c r="NRU1240" s="110">
        <v>211</v>
      </c>
      <c r="NRV1240" s="147">
        <v>344.68</v>
      </c>
      <c r="NRW1240" s="109" t="s">
        <v>29</v>
      </c>
      <c r="NRX1240" s="256" t="s">
        <v>25</v>
      </c>
      <c r="NRY1240" s="204">
        <v>7</v>
      </c>
      <c r="NRZ1240" s="204">
        <v>2</v>
      </c>
      <c r="NSA1240" s="205" t="s">
        <v>236</v>
      </c>
      <c r="NSB1240" s="206">
        <v>111</v>
      </c>
      <c r="NSC1240" s="110">
        <v>211</v>
      </c>
      <c r="NSD1240" s="147">
        <v>344.68</v>
      </c>
      <c r="NSE1240" s="109" t="s">
        <v>29</v>
      </c>
      <c r="NSF1240" s="256" t="s">
        <v>25</v>
      </c>
      <c r="NSG1240" s="204">
        <v>7</v>
      </c>
      <c r="NSH1240" s="204">
        <v>2</v>
      </c>
      <c r="NSI1240" s="205" t="s">
        <v>236</v>
      </c>
      <c r="NSJ1240" s="206">
        <v>111</v>
      </c>
      <c r="NSK1240" s="110">
        <v>211</v>
      </c>
      <c r="NSL1240" s="147">
        <v>344.68</v>
      </c>
      <c r="NSM1240" s="109" t="s">
        <v>29</v>
      </c>
      <c r="NSN1240" s="256" t="s">
        <v>25</v>
      </c>
      <c r="NSO1240" s="204">
        <v>7</v>
      </c>
      <c r="NSP1240" s="204">
        <v>2</v>
      </c>
      <c r="NSQ1240" s="205" t="s">
        <v>236</v>
      </c>
      <c r="NSR1240" s="206">
        <v>111</v>
      </c>
      <c r="NSS1240" s="110">
        <v>211</v>
      </c>
      <c r="NST1240" s="147">
        <v>344.68</v>
      </c>
      <c r="NSU1240" s="109" t="s">
        <v>29</v>
      </c>
      <c r="NSV1240" s="256" t="s">
        <v>25</v>
      </c>
      <c r="NSW1240" s="204">
        <v>7</v>
      </c>
      <c r="NSX1240" s="204">
        <v>2</v>
      </c>
      <c r="NSY1240" s="205" t="s">
        <v>236</v>
      </c>
      <c r="NSZ1240" s="206">
        <v>111</v>
      </c>
      <c r="NTA1240" s="110">
        <v>211</v>
      </c>
      <c r="NTB1240" s="147">
        <v>344.68</v>
      </c>
      <c r="NTC1240" s="109" t="s">
        <v>29</v>
      </c>
      <c r="NTD1240" s="256" t="s">
        <v>25</v>
      </c>
      <c r="NTE1240" s="204">
        <v>7</v>
      </c>
      <c r="NTF1240" s="204">
        <v>2</v>
      </c>
      <c r="NTG1240" s="205" t="s">
        <v>236</v>
      </c>
      <c r="NTH1240" s="206">
        <v>111</v>
      </c>
      <c r="NTI1240" s="110">
        <v>211</v>
      </c>
      <c r="NTJ1240" s="147">
        <v>344.68</v>
      </c>
      <c r="NTK1240" s="109" t="s">
        <v>29</v>
      </c>
      <c r="NTL1240" s="256" t="s">
        <v>25</v>
      </c>
      <c r="NTM1240" s="204">
        <v>7</v>
      </c>
      <c r="NTN1240" s="204">
        <v>2</v>
      </c>
      <c r="NTO1240" s="205" t="s">
        <v>236</v>
      </c>
      <c r="NTP1240" s="206">
        <v>111</v>
      </c>
      <c r="NTQ1240" s="110">
        <v>211</v>
      </c>
      <c r="NTR1240" s="147">
        <v>344.68</v>
      </c>
      <c r="NTS1240" s="109" t="s">
        <v>29</v>
      </c>
      <c r="NTT1240" s="256" t="s">
        <v>25</v>
      </c>
      <c r="NTU1240" s="204">
        <v>7</v>
      </c>
      <c r="NTV1240" s="204">
        <v>2</v>
      </c>
      <c r="NTW1240" s="205" t="s">
        <v>236</v>
      </c>
      <c r="NTX1240" s="206">
        <v>111</v>
      </c>
      <c r="NTY1240" s="110">
        <v>211</v>
      </c>
      <c r="NTZ1240" s="147">
        <v>344.68</v>
      </c>
      <c r="NUA1240" s="109" t="s">
        <v>29</v>
      </c>
      <c r="NUB1240" s="256" t="s">
        <v>25</v>
      </c>
      <c r="NUC1240" s="204">
        <v>7</v>
      </c>
      <c r="NUD1240" s="204">
        <v>2</v>
      </c>
      <c r="NUE1240" s="205" t="s">
        <v>236</v>
      </c>
      <c r="NUF1240" s="206">
        <v>111</v>
      </c>
      <c r="NUG1240" s="110">
        <v>211</v>
      </c>
      <c r="NUH1240" s="147">
        <v>344.68</v>
      </c>
      <c r="NUI1240" s="109" t="s">
        <v>29</v>
      </c>
      <c r="NUJ1240" s="256" t="s">
        <v>25</v>
      </c>
      <c r="NUK1240" s="204">
        <v>7</v>
      </c>
      <c r="NUL1240" s="204">
        <v>2</v>
      </c>
      <c r="NUM1240" s="205" t="s">
        <v>236</v>
      </c>
      <c r="NUN1240" s="206">
        <v>111</v>
      </c>
      <c r="NUO1240" s="110">
        <v>211</v>
      </c>
      <c r="NUP1240" s="147">
        <v>344.68</v>
      </c>
      <c r="NUQ1240" s="109" t="s">
        <v>29</v>
      </c>
      <c r="NUR1240" s="256" t="s">
        <v>25</v>
      </c>
      <c r="NUS1240" s="204">
        <v>7</v>
      </c>
      <c r="NUT1240" s="204">
        <v>2</v>
      </c>
      <c r="NUU1240" s="205" t="s">
        <v>236</v>
      </c>
      <c r="NUV1240" s="206">
        <v>111</v>
      </c>
      <c r="NUW1240" s="110">
        <v>211</v>
      </c>
      <c r="NUX1240" s="147">
        <v>344.68</v>
      </c>
      <c r="NUY1240" s="109" t="s">
        <v>29</v>
      </c>
      <c r="NUZ1240" s="256" t="s">
        <v>25</v>
      </c>
      <c r="NVA1240" s="204">
        <v>7</v>
      </c>
      <c r="NVB1240" s="204">
        <v>2</v>
      </c>
      <c r="NVC1240" s="205" t="s">
        <v>236</v>
      </c>
      <c r="NVD1240" s="206">
        <v>111</v>
      </c>
      <c r="NVE1240" s="110">
        <v>211</v>
      </c>
      <c r="NVF1240" s="147">
        <v>344.68</v>
      </c>
      <c r="NVG1240" s="109" t="s">
        <v>29</v>
      </c>
      <c r="NVH1240" s="256" t="s">
        <v>25</v>
      </c>
      <c r="NVI1240" s="204">
        <v>7</v>
      </c>
      <c r="NVJ1240" s="204">
        <v>2</v>
      </c>
      <c r="NVK1240" s="205" t="s">
        <v>236</v>
      </c>
      <c r="NVL1240" s="206">
        <v>111</v>
      </c>
      <c r="NVM1240" s="110">
        <v>211</v>
      </c>
      <c r="NVN1240" s="147">
        <v>344.68</v>
      </c>
      <c r="NVO1240" s="109" t="s">
        <v>29</v>
      </c>
      <c r="NVP1240" s="256" t="s">
        <v>25</v>
      </c>
      <c r="NVQ1240" s="204">
        <v>7</v>
      </c>
      <c r="NVR1240" s="204">
        <v>2</v>
      </c>
      <c r="NVS1240" s="205" t="s">
        <v>236</v>
      </c>
      <c r="NVT1240" s="206">
        <v>111</v>
      </c>
      <c r="NVU1240" s="110">
        <v>211</v>
      </c>
      <c r="NVV1240" s="147">
        <v>344.68</v>
      </c>
      <c r="NVW1240" s="109" t="s">
        <v>29</v>
      </c>
      <c r="NVX1240" s="256" t="s">
        <v>25</v>
      </c>
      <c r="NVY1240" s="204">
        <v>7</v>
      </c>
      <c r="NVZ1240" s="204">
        <v>2</v>
      </c>
      <c r="NWA1240" s="205" t="s">
        <v>236</v>
      </c>
      <c r="NWB1240" s="206">
        <v>111</v>
      </c>
      <c r="NWC1240" s="110">
        <v>211</v>
      </c>
      <c r="NWD1240" s="147">
        <v>344.68</v>
      </c>
      <c r="NWE1240" s="109" t="s">
        <v>29</v>
      </c>
      <c r="NWF1240" s="256" t="s">
        <v>25</v>
      </c>
      <c r="NWG1240" s="204">
        <v>7</v>
      </c>
      <c r="NWH1240" s="204">
        <v>2</v>
      </c>
      <c r="NWI1240" s="205" t="s">
        <v>236</v>
      </c>
      <c r="NWJ1240" s="206">
        <v>111</v>
      </c>
      <c r="NWK1240" s="110">
        <v>211</v>
      </c>
      <c r="NWL1240" s="147">
        <v>344.68</v>
      </c>
      <c r="NWM1240" s="109" t="s">
        <v>29</v>
      </c>
      <c r="NWN1240" s="256" t="s">
        <v>25</v>
      </c>
      <c r="NWO1240" s="204">
        <v>7</v>
      </c>
      <c r="NWP1240" s="204">
        <v>2</v>
      </c>
      <c r="NWQ1240" s="205" t="s">
        <v>236</v>
      </c>
      <c r="NWR1240" s="206">
        <v>111</v>
      </c>
      <c r="NWS1240" s="110">
        <v>211</v>
      </c>
      <c r="NWT1240" s="147">
        <v>344.68</v>
      </c>
      <c r="NWU1240" s="109" t="s">
        <v>29</v>
      </c>
      <c r="NWV1240" s="256" t="s">
        <v>25</v>
      </c>
      <c r="NWW1240" s="204">
        <v>7</v>
      </c>
      <c r="NWX1240" s="204">
        <v>2</v>
      </c>
      <c r="NWY1240" s="205" t="s">
        <v>236</v>
      </c>
      <c r="NWZ1240" s="206">
        <v>111</v>
      </c>
      <c r="NXA1240" s="110">
        <v>211</v>
      </c>
      <c r="NXB1240" s="147">
        <v>344.68</v>
      </c>
      <c r="NXC1240" s="109" t="s">
        <v>29</v>
      </c>
      <c r="NXD1240" s="256" t="s">
        <v>25</v>
      </c>
      <c r="NXE1240" s="204">
        <v>7</v>
      </c>
      <c r="NXF1240" s="204">
        <v>2</v>
      </c>
      <c r="NXG1240" s="205" t="s">
        <v>236</v>
      </c>
      <c r="NXH1240" s="206">
        <v>111</v>
      </c>
      <c r="NXI1240" s="110">
        <v>211</v>
      </c>
      <c r="NXJ1240" s="147">
        <v>344.68</v>
      </c>
      <c r="NXK1240" s="109" t="s">
        <v>29</v>
      </c>
      <c r="NXL1240" s="256" t="s">
        <v>25</v>
      </c>
      <c r="NXM1240" s="204">
        <v>7</v>
      </c>
      <c r="NXN1240" s="204">
        <v>2</v>
      </c>
      <c r="NXO1240" s="205" t="s">
        <v>236</v>
      </c>
      <c r="NXP1240" s="206">
        <v>111</v>
      </c>
      <c r="NXQ1240" s="110">
        <v>211</v>
      </c>
      <c r="NXR1240" s="147">
        <v>344.68</v>
      </c>
      <c r="NXS1240" s="109" t="s">
        <v>29</v>
      </c>
      <c r="NXT1240" s="256" t="s">
        <v>25</v>
      </c>
      <c r="NXU1240" s="204">
        <v>7</v>
      </c>
      <c r="NXV1240" s="204">
        <v>2</v>
      </c>
      <c r="NXW1240" s="205" t="s">
        <v>236</v>
      </c>
      <c r="NXX1240" s="206">
        <v>111</v>
      </c>
      <c r="NXY1240" s="110">
        <v>211</v>
      </c>
      <c r="NXZ1240" s="147">
        <v>344.68</v>
      </c>
      <c r="NYA1240" s="109" t="s">
        <v>29</v>
      </c>
      <c r="NYB1240" s="256" t="s">
        <v>25</v>
      </c>
      <c r="NYC1240" s="204">
        <v>7</v>
      </c>
      <c r="NYD1240" s="204">
        <v>2</v>
      </c>
      <c r="NYE1240" s="205" t="s">
        <v>236</v>
      </c>
      <c r="NYF1240" s="206">
        <v>111</v>
      </c>
      <c r="NYG1240" s="110">
        <v>211</v>
      </c>
      <c r="NYH1240" s="147">
        <v>344.68</v>
      </c>
      <c r="NYI1240" s="109" t="s">
        <v>29</v>
      </c>
      <c r="NYJ1240" s="256" t="s">
        <v>25</v>
      </c>
      <c r="NYK1240" s="204">
        <v>7</v>
      </c>
      <c r="NYL1240" s="204">
        <v>2</v>
      </c>
      <c r="NYM1240" s="205" t="s">
        <v>236</v>
      </c>
      <c r="NYN1240" s="206">
        <v>111</v>
      </c>
      <c r="NYO1240" s="110">
        <v>211</v>
      </c>
      <c r="NYP1240" s="147">
        <v>344.68</v>
      </c>
      <c r="NYQ1240" s="109" t="s">
        <v>29</v>
      </c>
      <c r="NYR1240" s="256" t="s">
        <v>25</v>
      </c>
      <c r="NYS1240" s="204">
        <v>7</v>
      </c>
      <c r="NYT1240" s="204">
        <v>2</v>
      </c>
      <c r="NYU1240" s="205" t="s">
        <v>236</v>
      </c>
      <c r="NYV1240" s="206">
        <v>111</v>
      </c>
      <c r="NYW1240" s="110">
        <v>211</v>
      </c>
      <c r="NYX1240" s="147">
        <v>344.68</v>
      </c>
      <c r="NYY1240" s="109" t="s">
        <v>29</v>
      </c>
      <c r="NYZ1240" s="256" t="s">
        <v>25</v>
      </c>
      <c r="NZA1240" s="204">
        <v>7</v>
      </c>
      <c r="NZB1240" s="204">
        <v>2</v>
      </c>
      <c r="NZC1240" s="205" t="s">
        <v>236</v>
      </c>
      <c r="NZD1240" s="206">
        <v>111</v>
      </c>
      <c r="NZE1240" s="110">
        <v>211</v>
      </c>
      <c r="NZF1240" s="147">
        <v>344.68</v>
      </c>
      <c r="NZG1240" s="109" t="s">
        <v>29</v>
      </c>
      <c r="NZH1240" s="256" t="s">
        <v>25</v>
      </c>
      <c r="NZI1240" s="204">
        <v>7</v>
      </c>
      <c r="NZJ1240" s="204">
        <v>2</v>
      </c>
      <c r="NZK1240" s="205" t="s">
        <v>236</v>
      </c>
      <c r="NZL1240" s="206">
        <v>111</v>
      </c>
      <c r="NZM1240" s="110">
        <v>211</v>
      </c>
      <c r="NZN1240" s="147">
        <v>344.68</v>
      </c>
      <c r="NZO1240" s="109" t="s">
        <v>29</v>
      </c>
      <c r="NZP1240" s="256" t="s">
        <v>25</v>
      </c>
      <c r="NZQ1240" s="204">
        <v>7</v>
      </c>
      <c r="NZR1240" s="204">
        <v>2</v>
      </c>
      <c r="NZS1240" s="205" t="s">
        <v>236</v>
      </c>
      <c r="NZT1240" s="206">
        <v>111</v>
      </c>
      <c r="NZU1240" s="110">
        <v>211</v>
      </c>
      <c r="NZV1240" s="147">
        <v>344.68</v>
      </c>
      <c r="NZW1240" s="109" t="s">
        <v>29</v>
      </c>
      <c r="NZX1240" s="256" t="s">
        <v>25</v>
      </c>
      <c r="NZY1240" s="204">
        <v>7</v>
      </c>
      <c r="NZZ1240" s="204">
        <v>2</v>
      </c>
      <c r="OAA1240" s="205" t="s">
        <v>236</v>
      </c>
      <c r="OAB1240" s="206">
        <v>111</v>
      </c>
      <c r="OAC1240" s="110">
        <v>211</v>
      </c>
      <c r="OAD1240" s="147">
        <v>344.68</v>
      </c>
      <c r="OAE1240" s="109" t="s">
        <v>29</v>
      </c>
      <c r="OAF1240" s="256" t="s">
        <v>25</v>
      </c>
      <c r="OAG1240" s="204">
        <v>7</v>
      </c>
      <c r="OAH1240" s="204">
        <v>2</v>
      </c>
      <c r="OAI1240" s="205" t="s">
        <v>236</v>
      </c>
      <c r="OAJ1240" s="206">
        <v>111</v>
      </c>
      <c r="OAK1240" s="110">
        <v>211</v>
      </c>
      <c r="OAL1240" s="147">
        <v>344.68</v>
      </c>
      <c r="OAM1240" s="109" t="s">
        <v>29</v>
      </c>
      <c r="OAN1240" s="256" t="s">
        <v>25</v>
      </c>
      <c r="OAO1240" s="204">
        <v>7</v>
      </c>
      <c r="OAP1240" s="204">
        <v>2</v>
      </c>
      <c r="OAQ1240" s="205" t="s">
        <v>236</v>
      </c>
      <c r="OAR1240" s="206">
        <v>111</v>
      </c>
      <c r="OAS1240" s="110">
        <v>211</v>
      </c>
      <c r="OAT1240" s="147">
        <v>344.68</v>
      </c>
      <c r="OAU1240" s="109" t="s">
        <v>29</v>
      </c>
      <c r="OAV1240" s="256" t="s">
        <v>25</v>
      </c>
      <c r="OAW1240" s="204">
        <v>7</v>
      </c>
      <c r="OAX1240" s="204">
        <v>2</v>
      </c>
      <c r="OAY1240" s="205" t="s">
        <v>236</v>
      </c>
      <c r="OAZ1240" s="206">
        <v>111</v>
      </c>
      <c r="OBA1240" s="110">
        <v>211</v>
      </c>
      <c r="OBB1240" s="147">
        <v>344.68</v>
      </c>
      <c r="OBC1240" s="109" t="s">
        <v>29</v>
      </c>
      <c r="OBD1240" s="256" t="s">
        <v>25</v>
      </c>
      <c r="OBE1240" s="204">
        <v>7</v>
      </c>
      <c r="OBF1240" s="204">
        <v>2</v>
      </c>
      <c r="OBG1240" s="205" t="s">
        <v>236</v>
      </c>
      <c r="OBH1240" s="206">
        <v>111</v>
      </c>
      <c r="OBI1240" s="110">
        <v>211</v>
      </c>
      <c r="OBJ1240" s="147">
        <v>344.68</v>
      </c>
      <c r="OBK1240" s="109" t="s">
        <v>29</v>
      </c>
      <c r="OBL1240" s="256" t="s">
        <v>25</v>
      </c>
      <c r="OBM1240" s="204">
        <v>7</v>
      </c>
      <c r="OBN1240" s="204">
        <v>2</v>
      </c>
      <c r="OBO1240" s="205" t="s">
        <v>236</v>
      </c>
      <c r="OBP1240" s="206">
        <v>111</v>
      </c>
      <c r="OBQ1240" s="110">
        <v>211</v>
      </c>
      <c r="OBR1240" s="147">
        <v>344.68</v>
      </c>
      <c r="OBS1240" s="109" t="s">
        <v>29</v>
      </c>
      <c r="OBT1240" s="256" t="s">
        <v>25</v>
      </c>
      <c r="OBU1240" s="204">
        <v>7</v>
      </c>
      <c r="OBV1240" s="204">
        <v>2</v>
      </c>
      <c r="OBW1240" s="205" t="s">
        <v>236</v>
      </c>
      <c r="OBX1240" s="206">
        <v>111</v>
      </c>
      <c r="OBY1240" s="110">
        <v>211</v>
      </c>
      <c r="OBZ1240" s="147">
        <v>344.68</v>
      </c>
      <c r="OCA1240" s="109" t="s">
        <v>29</v>
      </c>
      <c r="OCB1240" s="256" t="s">
        <v>25</v>
      </c>
      <c r="OCC1240" s="204">
        <v>7</v>
      </c>
      <c r="OCD1240" s="204">
        <v>2</v>
      </c>
      <c r="OCE1240" s="205" t="s">
        <v>236</v>
      </c>
      <c r="OCF1240" s="206">
        <v>111</v>
      </c>
      <c r="OCG1240" s="110">
        <v>211</v>
      </c>
      <c r="OCH1240" s="147">
        <v>344.68</v>
      </c>
      <c r="OCI1240" s="109" t="s">
        <v>29</v>
      </c>
      <c r="OCJ1240" s="256" t="s">
        <v>25</v>
      </c>
      <c r="OCK1240" s="204">
        <v>7</v>
      </c>
      <c r="OCL1240" s="204">
        <v>2</v>
      </c>
      <c r="OCM1240" s="205" t="s">
        <v>236</v>
      </c>
      <c r="OCN1240" s="206">
        <v>111</v>
      </c>
      <c r="OCO1240" s="110">
        <v>211</v>
      </c>
      <c r="OCP1240" s="147">
        <v>344.68</v>
      </c>
      <c r="OCQ1240" s="109" t="s">
        <v>29</v>
      </c>
      <c r="OCR1240" s="256" t="s">
        <v>25</v>
      </c>
      <c r="OCS1240" s="204">
        <v>7</v>
      </c>
      <c r="OCT1240" s="204">
        <v>2</v>
      </c>
      <c r="OCU1240" s="205" t="s">
        <v>236</v>
      </c>
      <c r="OCV1240" s="206">
        <v>111</v>
      </c>
      <c r="OCW1240" s="110">
        <v>211</v>
      </c>
      <c r="OCX1240" s="147">
        <v>344.68</v>
      </c>
      <c r="OCY1240" s="109" t="s">
        <v>29</v>
      </c>
      <c r="OCZ1240" s="256" t="s">
        <v>25</v>
      </c>
      <c r="ODA1240" s="204">
        <v>7</v>
      </c>
      <c r="ODB1240" s="204">
        <v>2</v>
      </c>
      <c r="ODC1240" s="205" t="s">
        <v>236</v>
      </c>
      <c r="ODD1240" s="206">
        <v>111</v>
      </c>
      <c r="ODE1240" s="110">
        <v>211</v>
      </c>
      <c r="ODF1240" s="147">
        <v>344.68</v>
      </c>
      <c r="ODG1240" s="109" t="s">
        <v>29</v>
      </c>
      <c r="ODH1240" s="256" t="s">
        <v>25</v>
      </c>
      <c r="ODI1240" s="204">
        <v>7</v>
      </c>
      <c r="ODJ1240" s="204">
        <v>2</v>
      </c>
      <c r="ODK1240" s="205" t="s">
        <v>236</v>
      </c>
      <c r="ODL1240" s="206">
        <v>111</v>
      </c>
      <c r="ODM1240" s="110">
        <v>211</v>
      </c>
      <c r="ODN1240" s="147">
        <v>344.68</v>
      </c>
      <c r="ODO1240" s="109" t="s">
        <v>29</v>
      </c>
      <c r="ODP1240" s="256" t="s">
        <v>25</v>
      </c>
      <c r="ODQ1240" s="204">
        <v>7</v>
      </c>
      <c r="ODR1240" s="204">
        <v>2</v>
      </c>
      <c r="ODS1240" s="205" t="s">
        <v>236</v>
      </c>
      <c r="ODT1240" s="206">
        <v>111</v>
      </c>
      <c r="ODU1240" s="110">
        <v>211</v>
      </c>
      <c r="ODV1240" s="147">
        <v>344.68</v>
      </c>
      <c r="ODW1240" s="109" t="s">
        <v>29</v>
      </c>
      <c r="ODX1240" s="256" t="s">
        <v>25</v>
      </c>
      <c r="ODY1240" s="204">
        <v>7</v>
      </c>
      <c r="ODZ1240" s="204">
        <v>2</v>
      </c>
      <c r="OEA1240" s="205" t="s">
        <v>236</v>
      </c>
      <c r="OEB1240" s="206">
        <v>111</v>
      </c>
      <c r="OEC1240" s="110">
        <v>211</v>
      </c>
      <c r="OED1240" s="147">
        <v>344.68</v>
      </c>
      <c r="OEE1240" s="109" t="s">
        <v>29</v>
      </c>
      <c r="OEF1240" s="256" t="s">
        <v>25</v>
      </c>
      <c r="OEG1240" s="204">
        <v>7</v>
      </c>
      <c r="OEH1240" s="204">
        <v>2</v>
      </c>
      <c r="OEI1240" s="205" t="s">
        <v>236</v>
      </c>
      <c r="OEJ1240" s="206">
        <v>111</v>
      </c>
      <c r="OEK1240" s="110">
        <v>211</v>
      </c>
      <c r="OEL1240" s="147">
        <v>344.68</v>
      </c>
      <c r="OEM1240" s="109" t="s">
        <v>29</v>
      </c>
      <c r="OEN1240" s="256" t="s">
        <v>25</v>
      </c>
      <c r="OEO1240" s="204">
        <v>7</v>
      </c>
      <c r="OEP1240" s="204">
        <v>2</v>
      </c>
      <c r="OEQ1240" s="205" t="s">
        <v>236</v>
      </c>
      <c r="OER1240" s="206">
        <v>111</v>
      </c>
      <c r="OES1240" s="110">
        <v>211</v>
      </c>
      <c r="OET1240" s="147">
        <v>344.68</v>
      </c>
      <c r="OEU1240" s="109" t="s">
        <v>29</v>
      </c>
      <c r="OEV1240" s="256" t="s">
        <v>25</v>
      </c>
      <c r="OEW1240" s="204">
        <v>7</v>
      </c>
      <c r="OEX1240" s="204">
        <v>2</v>
      </c>
      <c r="OEY1240" s="205" t="s">
        <v>236</v>
      </c>
      <c r="OEZ1240" s="206">
        <v>111</v>
      </c>
      <c r="OFA1240" s="110">
        <v>211</v>
      </c>
      <c r="OFB1240" s="147">
        <v>344.68</v>
      </c>
      <c r="OFC1240" s="109" t="s">
        <v>29</v>
      </c>
      <c r="OFD1240" s="256" t="s">
        <v>25</v>
      </c>
      <c r="OFE1240" s="204">
        <v>7</v>
      </c>
      <c r="OFF1240" s="204">
        <v>2</v>
      </c>
      <c r="OFG1240" s="205" t="s">
        <v>236</v>
      </c>
      <c r="OFH1240" s="206">
        <v>111</v>
      </c>
      <c r="OFI1240" s="110">
        <v>211</v>
      </c>
      <c r="OFJ1240" s="147">
        <v>344.68</v>
      </c>
      <c r="OFK1240" s="109" t="s">
        <v>29</v>
      </c>
      <c r="OFL1240" s="256" t="s">
        <v>25</v>
      </c>
      <c r="OFM1240" s="204">
        <v>7</v>
      </c>
      <c r="OFN1240" s="204">
        <v>2</v>
      </c>
      <c r="OFO1240" s="205" t="s">
        <v>236</v>
      </c>
      <c r="OFP1240" s="206">
        <v>111</v>
      </c>
      <c r="OFQ1240" s="110">
        <v>211</v>
      </c>
      <c r="OFR1240" s="147">
        <v>344.68</v>
      </c>
      <c r="OFS1240" s="109" t="s">
        <v>29</v>
      </c>
      <c r="OFT1240" s="256" t="s">
        <v>25</v>
      </c>
      <c r="OFU1240" s="204">
        <v>7</v>
      </c>
      <c r="OFV1240" s="204">
        <v>2</v>
      </c>
      <c r="OFW1240" s="205" t="s">
        <v>236</v>
      </c>
      <c r="OFX1240" s="206">
        <v>111</v>
      </c>
      <c r="OFY1240" s="110">
        <v>211</v>
      </c>
      <c r="OFZ1240" s="147">
        <v>344.68</v>
      </c>
      <c r="OGA1240" s="109" t="s">
        <v>29</v>
      </c>
      <c r="OGB1240" s="256" t="s">
        <v>25</v>
      </c>
      <c r="OGC1240" s="204">
        <v>7</v>
      </c>
      <c r="OGD1240" s="204">
        <v>2</v>
      </c>
      <c r="OGE1240" s="205" t="s">
        <v>236</v>
      </c>
      <c r="OGF1240" s="206">
        <v>111</v>
      </c>
      <c r="OGG1240" s="110">
        <v>211</v>
      </c>
      <c r="OGH1240" s="147">
        <v>344.68</v>
      </c>
      <c r="OGI1240" s="109" t="s">
        <v>29</v>
      </c>
      <c r="OGJ1240" s="256" t="s">
        <v>25</v>
      </c>
      <c r="OGK1240" s="204">
        <v>7</v>
      </c>
      <c r="OGL1240" s="204">
        <v>2</v>
      </c>
      <c r="OGM1240" s="205" t="s">
        <v>236</v>
      </c>
      <c r="OGN1240" s="206">
        <v>111</v>
      </c>
      <c r="OGO1240" s="110">
        <v>211</v>
      </c>
      <c r="OGP1240" s="147">
        <v>344.68</v>
      </c>
      <c r="OGQ1240" s="109" t="s">
        <v>29</v>
      </c>
      <c r="OGR1240" s="256" t="s">
        <v>25</v>
      </c>
      <c r="OGS1240" s="204">
        <v>7</v>
      </c>
      <c r="OGT1240" s="204">
        <v>2</v>
      </c>
      <c r="OGU1240" s="205" t="s">
        <v>236</v>
      </c>
      <c r="OGV1240" s="206">
        <v>111</v>
      </c>
      <c r="OGW1240" s="110">
        <v>211</v>
      </c>
      <c r="OGX1240" s="147">
        <v>344.68</v>
      </c>
      <c r="OGY1240" s="109" t="s">
        <v>29</v>
      </c>
      <c r="OGZ1240" s="256" t="s">
        <v>25</v>
      </c>
      <c r="OHA1240" s="204">
        <v>7</v>
      </c>
      <c r="OHB1240" s="204">
        <v>2</v>
      </c>
      <c r="OHC1240" s="205" t="s">
        <v>236</v>
      </c>
      <c r="OHD1240" s="206">
        <v>111</v>
      </c>
      <c r="OHE1240" s="110">
        <v>211</v>
      </c>
      <c r="OHF1240" s="147">
        <v>344.68</v>
      </c>
      <c r="OHG1240" s="109" t="s">
        <v>29</v>
      </c>
      <c r="OHH1240" s="256" t="s">
        <v>25</v>
      </c>
      <c r="OHI1240" s="204">
        <v>7</v>
      </c>
      <c r="OHJ1240" s="204">
        <v>2</v>
      </c>
      <c r="OHK1240" s="205" t="s">
        <v>236</v>
      </c>
      <c r="OHL1240" s="206">
        <v>111</v>
      </c>
      <c r="OHM1240" s="110">
        <v>211</v>
      </c>
      <c r="OHN1240" s="147">
        <v>344.68</v>
      </c>
      <c r="OHO1240" s="109" t="s">
        <v>29</v>
      </c>
      <c r="OHP1240" s="256" t="s">
        <v>25</v>
      </c>
      <c r="OHQ1240" s="204">
        <v>7</v>
      </c>
      <c r="OHR1240" s="204">
        <v>2</v>
      </c>
      <c r="OHS1240" s="205" t="s">
        <v>236</v>
      </c>
      <c r="OHT1240" s="206">
        <v>111</v>
      </c>
      <c r="OHU1240" s="110">
        <v>211</v>
      </c>
      <c r="OHV1240" s="147">
        <v>344.68</v>
      </c>
      <c r="OHW1240" s="109" t="s">
        <v>29</v>
      </c>
      <c r="OHX1240" s="256" t="s">
        <v>25</v>
      </c>
      <c r="OHY1240" s="204">
        <v>7</v>
      </c>
      <c r="OHZ1240" s="204">
        <v>2</v>
      </c>
      <c r="OIA1240" s="205" t="s">
        <v>236</v>
      </c>
      <c r="OIB1240" s="206">
        <v>111</v>
      </c>
      <c r="OIC1240" s="110">
        <v>211</v>
      </c>
      <c r="OID1240" s="147">
        <v>344.68</v>
      </c>
      <c r="OIE1240" s="109" t="s">
        <v>29</v>
      </c>
      <c r="OIF1240" s="256" t="s">
        <v>25</v>
      </c>
      <c r="OIG1240" s="204">
        <v>7</v>
      </c>
      <c r="OIH1240" s="204">
        <v>2</v>
      </c>
      <c r="OII1240" s="205" t="s">
        <v>236</v>
      </c>
      <c r="OIJ1240" s="206">
        <v>111</v>
      </c>
      <c r="OIK1240" s="110">
        <v>211</v>
      </c>
      <c r="OIL1240" s="147">
        <v>344.68</v>
      </c>
      <c r="OIM1240" s="109" t="s">
        <v>29</v>
      </c>
      <c r="OIN1240" s="256" t="s">
        <v>25</v>
      </c>
      <c r="OIO1240" s="204">
        <v>7</v>
      </c>
      <c r="OIP1240" s="204">
        <v>2</v>
      </c>
      <c r="OIQ1240" s="205" t="s">
        <v>236</v>
      </c>
      <c r="OIR1240" s="206">
        <v>111</v>
      </c>
      <c r="OIS1240" s="110">
        <v>211</v>
      </c>
      <c r="OIT1240" s="147">
        <v>344.68</v>
      </c>
      <c r="OIU1240" s="109" t="s">
        <v>29</v>
      </c>
      <c r="OIV1240" s="256" t="s">
        <v>25</v>
      </c>
      <c r="OIW1240" s="204">
        <v>7</v>
      </c>
      <c r="OIX1240" s="204">
        <v>2</v>
      </c>
      <c r="OIY1240" s="205" t="s">
        <v>236</v>
      </c>
      <c r="OIZ1240" s="206">
        <v>111</v>
      </c>
      <c r="OJA1240" s="110">
        <v>211</v>
      </c>
      <c r="OJB1240" s="147">
        <v>344.68</v>
      </c>
      <c r="OJC1240" s="109" t="s">
        <v>29</v>
      </c>
      <c r="OJD1240" s="256" t="s">
        <v>25</v>
      </c>
      <c r="OJE1240" s="204">
        <v>7</v>
      </c>
      <c r="OJF1240" s="204">
        <v>2</v>
      </c>
      <c r="OJG1240" s="205" t="s">
        <v>236</v>
      </c>
      <c r="OJH1240" s="206">
        <v>111</v>
      </c>
      <c r="OJI1240" s="110">
        <v>211</v>
      </c>
      <c r="OJJ1240" s="147">
        <v>344.68</v>
      </c>
      <c r="OJK1240" s="109" t="s">
        <v>29</v>
      </c>
      <c r="OJL1240" s="256" t="s">
        <v>25</v>
      </c>
      <c r="OJM1240" s="204">
        <v>7</v>
      </c>
      <c r="OJN1240" s="204">
        <v>2</v>
      </c>
      <c r="OJO1240" s="205" t="s">
        <v>236</v>
      </c>
      <c r="OJP1240" s="206">
        <v>111</v>
      </c>
      <c r="OJQ1240" s="110">
        <v>211</v>
      </c>
      <c r="OJR1240" s="147">
        <v>344.68</v>
      </c>
      <c r="OJS1240" s="109" t="s">
        <v>29</v>
      </c>
      <c r="OJT1240" s="256" t="s">
        <v>25</v>
      </c>
      <c r="OJU1240" s="204">
        <v>7</v>
      </c>
      <c r="OJV1240" s="204">
        <v>2</v>
      </c>
      <c r="OJW1240" s="205" t="s">
        <v>236</v>
      </c>
      <c r="OJX1240" s="206">
        <v>111</v>
      </c>
      <c r="OJY1240" s="110">
        <v>211</v>
      </c>
      <c r="OJZ1240" s="147">
        <v>344.68</v>
      </c>
      <c r="OKA1240" s="109" t="s">
        <v>29</v>
      </c>
      <c r="OKB1240" s="256" t="s">
        <v>25</v>
      </c>
      <c r="OKC1240" s="204">
        <v>7</v>
      </c>
      <c r="OKD1240" s="204">
        <v>2</v>
      </c>
      <c r="OKE1240" s="205" t="s">
        <v>236</v>
      </c>
      <c r="OKF1240" s="206">
        <v>111</v>
      </c>
      <c r="OKG1240" s="110">
        <v>211</v>
      </c>
      <c r="OKH1240" s="147">
        <v>344.68</v>
      </c>
      <c r="OKI1240" s="109" t="s">
        <v>29</v>
      </c>
      <c r="OKJ1240" s="256" t="s">
        <v>25</v>
      </c>
      <c r="OKK1240" s="204">
        <v>7</v>
      </c>
      <c r="OKL1240" s="204">
        <v>2</v>
      </c>
      <c r="OKM1240" s="205" t="s">
        <v>236</v>
      </c>
      <c r="OKN1240" s="206">
        <v>111</v>
      </c>
      <c r="OKO1240" s="110">
        <v>211</v>
      </c>
      <c r="OKP1240" s="147">
        <v>344.68</v>
      </c>
      <c r="OKQ1240" s="109" t="s">
        <v>29</v>
      </c>
      <c r="OKR1240" s="256" t="s">
        <v>25</v>
      </c>
      <c r="OKS1240" s="204">
        <v>7</v>
      </c>
      <c r="OKT1240" s="204">
        <v>2</v>
      </c>
      <c r="OKU1240" s="205" t="s">
        <v>236</v>
      </c>
      <c r="OKV1240" s="206">
        <v>111</v>
      </c>
      <c r="OKW1240" s="110">
        <v>211</v>
      </c>
      <c r="OKX1240" s="147">
        <v>344.68</v>
      </c>
      <c r="OKY1240" s="109" t="s">
        <v>29</v>
      </c>
      <c r="OKZ1240" s="256" t="s">
        <v>25</v>
      </c>
      <c r="OLA1240" s="204">
        <v>7</v>
      </c>
      <c r="OLB1240" s="204">
        <v>2</v>
      </c>
      <c r="OLC1240" s="205" t="s">
        <v>236</v>
      </c>
      <c r="OLD1240" s="206">
        <v>111</v>
      </c>
      <c r="OLE1240" s="110">
        <v>211</v>
      </c>
      <c r="OLF1240" s="147">
        <v>344.68</v>
      </c>
      <c r="OLG1240" s="109" t="s">
        <v>29</v>
      </c>
      <c r="OLH1240" s="256" t="s">
        <v>25</v>
      </c>
      <c r="OLI1240" s="204">
        <v>7</v>
      </c>
      <c r="OLJ1240" s="204">
        <v>2</v>
      </c>
      <c r="OLK1240" s="205" t="s">
        <v>236</v>
      </c>
      <c r="OLL1240" s="206">
        <v>111</v>
      </c>
      <c r="OLM1240" s="110">
        <v>211</v>
      </c>
      <c r="OLN1240" s="147">
        <v>344.68</v>
      </c>
      <c r="OLO1240" s="109" t="s">
        <v>29</v>
      </c>
      <c r="OLP1240" s="256" t="s">
        <v>25</v>
      </c>
      <c r="OLQ1240" s="204">
        <v>7</v>
      </c>
      <c r="OLR1240" s="204">
        <v>2</v>
      </c>
      <c r="OLS1240" s="205" t="s">
        <v>236</v>
      </c>
      <c r="OLT1240" s="206">
        <v>111</v>
      </c>
      <c r="OLU1240" s="110">
        <v>211</v>
      </c>
      <c r="OLV1240" s="147">
        <v>344.68</v>
      </c>
      <c r="OLW1240" s="109" t="s">
        <v>29</v>
      </c>
      <c r="OLX1240" s="256" t="s">
        <v>25</v>
      </c>
      <c r="OLY1240" s="204">
        <v>7</v>
      </c>
      <c r="OLZ1240" s="204">
        <v>2</v>
      </c>
      <c r="OMA1240" s="205" t="s">
        <v>236</v>
      </c>
      <c r="OMB1240" s="206">
        <v>111</v>
      </c>
      <c r="OMC1240" s="110">
        <v>211</v>
      </c>
      <c r="OMD1240" s="147">
        <v>344.68</v>
      </c>
      <c r="OME1240" s="109" t="s">
        <v>29</v>
      </c>
      <c r="OMF1240" s="256" t="s">
        <v>25</v>
      </c>
      <c r="OMG1240" s="204">
        <v>7</v>
      </c>
      <c r="OMH1240" s="204">
        <v>2</v>
      </c>
      <c r="OMI1240" s="205" t="s">
        <v>236</v>
      </c>
      <c r="OMJ1240" s="206">
        <v>111</v>
      </c>
      <c r="OMK1240" s="110">
        <v>211</v>
      </c>
      <c r="OML1240" s="147">
        <v>344.68</v>
      </c>
      <c r="OMM1240" s="109" t="s">
        <v>29</v>
      </c>
      <c r="OMN1240" s="256" t="s">
        <v>25</v>
      </c>
      <c r="OMO1240" s="204">
        <v>7</v>
      </c>
      <c r="OMP1240" s="204">
        <v>2</v>
      </c>
      <c r="OMQ1240" s="205" t="s">
        <v>236</v>
      </c>
      <c r="OMR1240" s="206">
        <v>111</v>
      </c>
      <c r="OMS1240" s="110">
        <v>211</v>
      </c>
      <c r="OMT1240" s="147">
        <v>344.68</v>
      </c>
      <c r="OMU1240" s="109" t="s">
        <v>29</v>
      </c>
      <c r="OMV1240" s="256" t="s">
        <v>25</v>
      </c>
      <c r="OMW1240" s="204">
        <v>7</v>
      </c>
      <c r="OMX1240" s="204">
        <v>2</v>
      </c>
      <c r="OMY1240" s="205" t="s">
        <v>236</v>
      </c>
      <c r="OMZ1240" s="206">
        <v>111</v>
      </c>
      <c r="ONA1240" s="110">
        <v>211</v>
      </c>
      <c r="ONB1240" s="147">
        <v>344.68</v>
      </c>
      <c r="ONC1240" s="109" t="s">
        <v>29</v>
      </c>
      <c r="OND1240" s="256" t="s">
        <v>25</v>
      </c>
      <c r="ONE1240" s="204">
        <v>7</v>
      </c>
      <c r="ONF1240" s="204">
        <v>2</v>
      </c>
      <c r="ONG1240" s="205" t="s">
        <v>236</v>
      </c>
      <c r="ONH1240" s="206">
        <v>111</v>
      </c>
      <c r="ONI1240" s="110">
        <v>211</v>
      </c>
      <c r="ONJ1240" s="147">
        <v>344.68</v>
      </c>
      <c r="ONK1240" s="109" t="s">
        <v>29</v>
      </c>
      <c r="ONL1240" s="256" t="s">
        <v>25</v>
      </c>
      <c r="ONM1240" s="204">
        <v>7</v>
      </c>
      <c r="ONN1240" s="204">
        <v>2</v>
      </c>
      <c r="ONO1240" s="205" t="s">
        <v>236</v>
      </c>
      <c r="ONP1240" s="206">
        <v>111</v>
      </c>
      <c r="ONQ1240" s="110">
        <v>211</v>
      </c>
      <c r="ONR1240" s="147">
        <v>344.68</v>
      </c>
      <c r="ONS1240" s="109" t="s">
        <v>29</v>
      </c>
      <c r="ONT1240" s="256" t="s">
        <v>25</v>
      </c>
      <c r="ONU1240" s="204">
        <v>7</v>
      </c>
      <c r="ONV1240" s="204">
        <v>2</v>
      </c>
      <c r="ONW1240" s="205" t="s">
        <v>236</v>
      </c>
      <c r="ONX1240" s="206">
        <v>111</v>
      </c>
      <c r="ONY1240" s="110">
        <v>211</v>
      </c>
      <c r="ONZ1240" s="147">
        <v>344.68</v>
      </c>
      <c r="OOA1240" s="109" t="s">
        <v>29</v>
      </c>
      <c r="OOB1240" s="256" t="s">
        <v>25</v>
      </c>
      <c r="OOC1240" s="204">
        <v>7</v>
      </c>
      <c r="OOD1240" s="204">
        <v>2</v>
      </c>
      <c r="OOE1240" s="205" t="s">
        <v>236</v>
      </c>
      <c r="OOF1240" s="206">
        <v>111</v>
      </c>
      <c r="OOG1240" s="110">
        <v>211</v>
      </c>
      <c r="OOH1240" s="147">
        <v>344.68</v>
      </c>
      <c r="OOI1240" s="109" t="s">
        <v>29</v>
      </c>
      <c r="OOJ1240" s="256" t="s">
        <v>25</v>
      </c>
      <c r="OOK1240" s="204">
        <v>7</v>
      </c>
      <c r="OOL1240" s="204">
        <v>2</v>
      </c>
      <c r="OOM1240" s="205" t="s">
        <v>236</v>
      </c>
      <c r="OON1240" s="206">
        <v>111</v>
      </c>
      <c r="OOO1240" s="110">
        <v>211</v>
      </c>
      <c r="OOP1240" s="147">
        <v>344.68</v>
      </c>
      <c r="OOQ1240" s="109" t="s">
        <v>29</v>
      </c>
      <c r="OOR1240" s="256" t="s">
        <v>25</v>
      </c>
      <c r="OOS1240" s="204">
        <v>7</v>
      </c>
      <c r="OOT1240" s="204">
        <v>2</v>
      </c>
      <c r="OOU1240" s="205" t="s">
        <v>236</v>
      </c>
      <c r="OOV1240" s="206">
        <v>111</v>
      </c>
      <c r="OOW1240" s="110">
        <v>211</v>
      </c>
      <c r="OOX1240" s="147">
        <v>344.68</v>
      </c>
      <c r="OOY1240" s="109" t="s">
        <v>29</v>
      </c>
      <c r="OOZ1240" s="256" t="s">
        <v>25</v>
      </c>
      <c r="OPA1240" s="204">
        <v>7</v>
      </c>
      <c r="OPB1240" s="204">
        <v>2</v>
      </c>
      <c r="OPC1240" s="205" t="s">
        <v>236</v>
      </c>
      <c r="OPD1240" s="206">
        <v>111</v>
      </c>
      <c r="OPE1240" s="110">
        <v>211</v>
      </c>
      <c r="OPF1240" s="147">
        <v>344.68</v>
      </c>
      <c r="OPG1240" s="109" t="s">
        <v>29</v>
      </c>
      <c r="OPH1240" s="256" t="s">
        <v>25</v>
      </c>
      <c r="OPI1240" s="204">
        <v>7</v>
      </c>
      <c r="OPJ1240" s="204">
        <v>2</v>
      </c>
      <c r="OPK1240" s="205" t="s">
        <v>236</v>
      </c>
      <c r="OPL1240" s="206">
        <v>111</v>
      </c>
      <c r="OPM1240" s="110">
        <v>211</v>
      </c>
      <c r="OPN1240" s="147">
        <v>344.68</v>
      </c>
      <c r="OPO1240" s="109" t="s">
        <v>29</v>
      </c>
      <c r="OPP1240" s="256" t="s">
        <v>25</v>
      </c>
      <c r="OPQ1240" s="204">
        <v>7</v>
      </c>
      <c r="OPR1240" s="204">
        <v>2</v>
      </c>
      <c r="OPS1240" s="205" t="s">
        <v>236</v>
      </c>
      <c r="OPT1240" s="206">
        <v>111</v>
      </c>
      <c r="OPU1240" s="110">
        <v>211</v>
      </c>
      <c r="OPV1240" s="147">
        <v>344.68</v>
      </c>
      <c r="OPW1240" s="109" t="s">
        <v>29</v>
      </c>
      <c r="OPX1240" s="256" t="s">
        <v>25</v>
      </c>
      <c r="OPY1240" s="204">
        <v>7</v>
      </c>
      <c r="OPZ1240" s="204">
        <v>2</v>
      </c>
      <c r="OQA1240" s="205" t="s">
        <v>236</v>
      </c>
      <c r="OQB1240" s="206">
        <v>111</v>
      </c>
      <c r="OQC1240" s="110">
        <v>211</v>
      </c>
      <c r="OQD1240" s="147">
        <v>344.68</v>
      </c>
      <c r="OQE1240" s="109" t="s">
        <v>29</v>
      </c>
      <c r="OQF1240" s="256" t="s">
        <v>25</v>
      </c>
      <c r="OQG1240" s="204">
        <v>7</v>
      </c>
      <c r="OQH1240" s="204">
        <v>2</v>
      </c>
      <c r="OQI1240" s="205" t="s">
        <v>236</v>
      </c>
      <c r="OQJ1240" s="206">
        <v>111</v>
      </c>
      <c r="OQK1240" s="110">
        <v>211</v>
      </c>
      <c r="OQL1240" s="147">
        <v>344.68</v>
      </c>
      <c r="OQM1240" s="109" t="s">
        <v>29</v>
      </c>
      <c r="OQN1240" s="256" t="s">
        <v>25</v>
      </c>
      <c r="OQO1240" s="204">
        <v>7</v>
      </c>
      <c r="OQP1240" s="204">
        <v>2</v>
      </c>
      <c r="OQQ1240" s="205" t="s">
        <v>236</v>
      </c>
      <c r="OQR1240" s="206">
        <v>111</v>
      </c>
      <c r="OQS1240" s="110">
        <v>211</v>
      </c>
      <c r="OQT1240" s="147">
        <v>344.68</v>
      </c>
      <c r="OQU1240" s="109" t="s">
        <v>29</v>
      </c>
      <c r="OQV1240" s="256" t="s">
        <v>25</v>
      </c>
      <c r="OQW1240" s="204">
        <v>7</v>
      </c>
      <c r="OQX1240" s="204">
        <v>2</v>
      </c>
      <c r="OQY1240" s="205" t="s">
        <v>236</v>
      </c>
      <c r="OQZ1240" s="206">
        <v>111</v>
      </c>
      <c r="ORA1240" s="110">
        <v>211</v>
      </c>
      <c r="ORB1240" s="147">
        <v>344.68</v>
      </c>
      <c r="ORC1240" s="109" t="s">
        <v>29</v>
      </c>
      <c r="ORD1240" s="256" t="s">
        <v>25</v>
      </c>
      <c r="ORE1240" s="204">
        <v>7</v>
      </c>
      <c r="ORF1240" s="204">
        <v>2</v>
      </c>
      <c r="ORG1240" s="205" t="s">
        <v>236</v>
      </c>
      <c r="ORH1240" s="206">
        <v>111</v>
      </c>
      <c r="ORI1240" s="110">
        <v>211</v>
      </c>
      <c r="ORJ1240" s="147">
        <v>344.68</v>
      </c>
      <c r="ORK1240" s="109" t="s">
        <v>29</v>
      </c>
      <c r="ORL1240" s="256" t="s">
        <v>25</v>
      </c>
      <c r="ORM1240" s="204">
        <v>7</v>
      </c>
      <c r="ORN1240" s="204">
        <v>2</v>
      </c>
      <c r="ORO1240" s="205" t="s">
        <v>236</v>
      </c>
      <c r="ORP1240" s="206">
        <v>111</v>
      </c>
      <c r="ORQ1240" s="110">
        <v>211</v>
      </c>
      <c r="ORR1240" s="147">
        <v>344.68</v>
      </c>
      <c r="ORS1240" s="109" t="s">
        <v>29</v>
      </c>
      <c r="ORT1240" s="256" t="s">
        <v>25</v>
      </c>
      <c r="ORU1240" s="204">
        <v>7</v>
      </c>
      <c r="ORV1240" s="204">
        <v>2</v>
      </c>
      <c r="ORW1240" s="205" t="s">
        <v>236</v>
      </c>
      <c r="ORX1240" s="206">
        <v>111</v>
      </c>
      <c r="ORY1240" s="110">
        <v>211</v>
      </c>
      <c r="ORZ1240" s="147">
        <v>344.68</v>
      </c>
      <c r="OSA1240" s="109" t="s">
        <v>29</v>
      </c>
      <c r="OSB1240" s="256" t="s">
        <v>25</v>
      </c>
      <c r="OSC1240" s="204">
        <v>7</v>
      </c>
      <c r="OSD1240" s="204">
        <v>2</v>
      </c>
      <c r="OSE1240" s="205" t="s">
        <v>236</v>
      </c>
      <c r="OSF1240" s="206">
        <v>111</v>
      </c>
      <c r="OSG1240" s="110">
        <v>211</v>
      </c>
      <c r="OSH1240" s="147">
        <v>344.68</v>
      </c>
      <c r="OSI1240" s="109" t="s">
        <v>29</v>
      </c>
      <c r="OSJ1240" s="256" t="s">
        <v>25</v>
      </c>
      <c r="OSK1240" s="204">
        <v>7</v>
      </c>
      <c r="OSL1240" s="204">
        <v>2</v>
      </c>
      <c r="OSM1240" s="205" t="s">
        <v>236</v>
      </c>
      <c r="OSN1240" s="206">
        <v>111</v>
      </c>
      <c r="OSO1240" s="110">
        <v>211</v>
      </c>
      <c r="OSP1240" s="147">
        <v>344.68</v>
      </c>
      <c r="OSQ1240" s="109" t="s">
        <v>29</v>
      </c>
      <c r="OSR1240" s="256" t="s">
        <v>25</v>
      </c>
      <c r="OSS1240" s="204">
        <v>7</v>
      </c>
      <c r="OST1240" s="204">
        <v>2</v>
      </c>
      <c r="OSU1240" s="205" t="s">
        <v>236</v>
      </c>
      <c r="OSV1240" s="206">
        <v>111</v>
      </c>
      <c r="OSW1240" s="110">
        <v>211</v>
      </c>
      <c r="OSX1240" s="147">
        <v>344.68</v>
      </c>
      <c r="OSY1240" s="109" t="s">
        <v>29</v>
      </c>
      <c r="OSZ1240" s="256" t="s">
        <v>25</v>
      </c>
      <c r="OTA1240" s="204">
        <v>7</v>
      </c>
      <c r="OTB1240" s="204">
        <v>2</v>
      </c>
      <c r="OTC1240" s="205" t="s">
        <v>236</v>
      </c>
      <c r="OTD1240" s="206">
        <v>111</v>
      </c>
      <c r="OTE1240" s="110">
        <v>211</v>
      </c>
      <c r="OTF1240" s="147">
        <v>344.68</v>
      </c>
      <c r="OTG1240" s="109" t="s">
        <v>29</v>
      </c>
      <c r="OTH1240" s="256" t="s">
        <v>25</v>
      </c>
      <c r="OTI1240" s="204">
        <v>7</v>
      </c>
      <c r="OTJ1240" s="204">
        <v>2</v>
      </c>
      <c r="OTK1240" s="205" t="s">
        <v>236</v>
      </c>
      <c r="OTL1240" s="206">
        <v>111</v>
      </c>
      <c r="OTM1240" s="110">
        <v>211</v>
      </c>
      <c r="OTN1240" s="147">
        <v>344.68</v>
      </c>
      <c r="OTO1240" s="109" t="s">
        <v>29</v>
      </c>
      <c r="OTP1240" s="256" t="s">
        <v>25</v>
      </c>
      <c r="OTQ1240" s="204">
        <v>7</v>
      </c>
      <c r="OTR1240" s="204">
        <v>2</v>
      </c>
      <c r="OTS1240" s="205" t="s">
        <v>236</v>
      </c>
      <c r="OTT1240" s="206">
        <v>111</v>
      </c>
      <c r="OTU1240" s="110">
        <v>211</v>
      </c>
      <c r="OTV1240" s="147">
        <v>344.68</v>
      </c>
      <c r="OTW1240" s="109" t="s">
        <v>29</v>
      </c>
      <c r="OTX1240" s="256" t="s">
        <v>25</v>
      </c>
      <c r="OTY1240" s="204">
        <v>7</v>
      </c>
      <c r="OTZ1240" s="204">
        <v>2</v>
      </c>
      <c r="OUA1240" s="205" t="s">
        <v>236</v>
      </c>
      <c r="OUB1240" s="206">
        <v>111</v>
      </c>
      <c r="OUC1240" s="110">
        <v>211</v>
      </c>
      <c r="OUD1240" s="147">
        <v>344.68</v>
      </c>
      <c r="OUE1240" s="109" t="s">
        <v>29</v>
      </c>
      <c r="OUF1240" s="256" t="s">
        <v>25</v>
      </c>
      <c r="OUG1240" s="204">
        <v>7</v>
      </c>
      <c r="OUH1240" s="204">
        <v>2</v>
      </c>
      <c r="OUI1240" s="205" t="s">
        <v>236</v>
      </c>
      <c r="OUJ1240" s="206">
        <v>111</v>
      </c>
      <c r="OUK1240" s="110">
        <v>211</v>
      </c>
      <c r="OUL1240" s="147">
        <v>344.68</v>
      </c>
      <c r="OUM1240" s="109" t="s">
        <v>29</v>
      </c>
      <c r="OUN1240" s="256" t="s">
        <v>25</v>
      </c>
      <c r="OUO1240" s="204">
        <v>7</v>
      </c>
      <c r="OUP1240" s="204">
        <v>2</v>
      </c>
      <c r="OUQ1240" s="205" t="s">
        <v>236</v>
      </c>
      <c r="OUR1240" s="206">
        <v>111</v>
      </c>
      <c r="OUS1240" s="110">
        <v>211</v>
      </c>
      <c r="OUT1240" s="147">
        <v>344.68</v>
      </c>
      <c r="OUU1240" s="109" t="s">
        <v>29</v>
      </c>
      <c r="OUV1240" s="256" t="s">
        <v>25</v>
      </c>
      <c r="OUW1240" s="204">
        <v>7</v>
      </c>
      <c r="OUX1240" s="204">
        <v>2</v>
      </c>
      <c r="OUY1240" s="205" t="s">
        <v>236</v>
      </c>
      <c r="OUZ1240" s="206">
        <v>111</v>
      </c>
      <c r="OVA1240" s="110">
        <v>211</v>
      </c>
      <c r="OVB1240" s="147">
        <v>344.68</v>
      </c>
      <c r="OVC1240" s="109" t="s">
        <v>29</v>
      </c>
      <c r="OVD1240" s="256" t="s">
        <v>25</v>
      </c>
      <c r="OVE1240" s="204">
        <v>7</v>
      </c>
      <c r="OVF1240" s="204">
        <v>2</v>
      </c>
      <c r="OVG1240" s="205" t="s">
        <v>236</v>
      </c>
      <c r="OVH1240" s="206">
        <v>111</v>
      </c>
      <c r="OVI1240" s="110">
        <v>211</v>
      </c>
      <c r="OVJ1240" s="147">
        <v>344.68</v>
      </c>
      <c r="OVK1240" s="109" t="s">
        <v>29</v>
      </c>
      <c r="OVL1240" s="256" t="s">
        <v>25</v>
      </c>
      <c r="OVM1240" s="204">
        <v>7</v>
      </c>
      <c r="OVN1240" s="204">
        <v>2</v>
      </c>
      <c r="OVO1240" s="205" t="s">
        <v>236</v>
      </c>
      <c r="OVP1240" s="206">
        <v>111</v>
      </c>
      <c r="OVQ1240" s="110">
        <v>211</v>
      </c>
      <c r="OVR1240" s="147">
        <v>344.68</v>
      </c>
      <c r="OVS1240" s="109" t="s">
        <v>29</v>
      </c>
      <c r="OVT1240" s="256" t="s">
        <v>25</v>
      </c>
      <c r="OVU1240" s="204">
        <v>7</v>
      </c>
      <c r="OVV1240" s="204">
        <v>2</v>
      </c>
      <c r="OVW1240" s="205" t="s">
        <v>236</v>
      </c>
      <c r="OVX1240" s="206">
        <v>111</v>
      </c>
      <c r="OVY1240" s="110">
        <v>211</v>
      </c>
      <c r="OVZ1240" s="147">
        <v>344.68</v>
      </c>
      <c r="OWA1240" s="109" t="s">
        <v>29</v>
      </c>
      <c r="OWB1240" s="256" t="s">
        <v>25</v>
      </c>
      <c r="OWC1240" s="204">
        <v>7</v>
      </c>
      <c r="OWD1240" s="204">
        <v>2</v>
      </c>
      <c r="OWE1240" s="205" t="s">
        <v>236</v>
      </c>
      <c r="OWF1240" s="206">
        <v>111</v>
      </c>
      <c r="OWG1240" s="110">
        <v>211</v>
      </c>
      <c r="OWH1240" s="147">
        <v>344.68</v>
      </c>
      <c r="OWI1240" s="109" t="s">
        <v>29</v>
      </c>
      <c r="OWJ1240" s="256" t="s">
        <v>25</v>
      </c>
      <c r="OWK1240" s="204">
        <v>7</v>
      </c>
      <c r="OWL1240" s="204">
        <v>2</v>
      </c>
      <c r="OWM1240" s="205" t="s">
        <v>236</v>
      </c>
      <c r="OWN1240" s="206">
        <v>111</v>
      </c>
      <c r="OWO1240" s="110">
        <v>211</v>
      </c>
      <c r="OWP1240" s="147">
        <v>344.68</v>
      </c>
      <c r="OWQ1240" s="109" t="s">
        <v>29</v>
      </c>
      <c r="OWR1240" s="256" t="s">
        <v>25</v>
      </c>
      <c r="OWS1240" s="204">
        <v>7</v>
      </c>
      <c r="OWT1240" s="204">
        <v>2</v>
      </c>
      <c r="OWU1240" s="205" t="s">
        <v>236</v>
      </c>
      <c r="OWV1240" s="206">
        <v>111</v>
      </c>
      <c r="OWW1240" s="110">
        <v>211</v>
      </c>
      <c r="OWX1240" s="147">
        <v>344.68</v>
      </c>
      <c r="OWY1240" s="109" t="s">
        <v>29</v>
      </c>
      <c r="OWZ1240" s="256" t="s">
        <v>25</v>
      </c>
      <c r="OXA1240" s="204">
        <v>7</v>
      </c>
      <c r="OXB1240" s="204">
        <v>2</v>
      </c>
      <c r="OXC1240" s="205" t="s">
        <v>236</v>
      </c>
      <c r="OXD1240" s="206">
        <v>111</v>
      </c>
      <c r="OXE1240" s="110">
        <v>211</v>
      </c>
      <c r="OXF1240" s="147">
        <v>344.68</v>
      </c>
      <c r="OXG1240" s="109" t="s">
        <v>29</v>
      </c>
      <c r="OXH1240" s="256" t="s">
        <v>25</v>
      </c>
      <c r="OXI1240" s="204">
        <v>7</v>
      </c>
      <c r="OXJ1240" s="204">
        <v>2</v>
      </c>
      <c r="OXK1240" s="205" t="s">
        <v>236</v>
      </c>
      <c r="OXL1240" s="206">
        <v>111</v>
      </c>
      <c r="OXM1240" s="110">
        <v>211</v>
      </c>
      <c r="OXN1240" s="147">
        <v>344.68</v>
      </c>
      <c r="OXO1240" s="109" t="s">
        <v>29</v>
      </c>
      <c r="OXP1240" s="256" t="s">
        <v>25</v>
      </c>
      <c r="OXQ1240" s="204">
        <v>7</v>
      </c>
      <c r="OXR1240" s="204">
        <v>2</v>
      </c>
      <c r="OXS1240" s="205" t="s">
        <v>236</v>
      </c>
      <c r="OXT1240" s="206">
        <v>111</v>
      </c>
      <c r="OXU1240" s="110">
        <v>211</v>
      </c>
      <c r="OXV1240" s="147">
        <v>344.68</v>
      </c>
      <c r="OXW1240" s="109" t="s">
        <v>29</v>
      </c>
      <c r="OXX1240" s="256" t="s">
        <v>25</v>
      </c>
      <c r="OXY1240" s="204">
        <v>7</v>
      </c>
      <c r="OXZ1240" s="204">
        <v>2</v>
      </c>
      <c r="OYA1240" s="205" t="s">
        <v>236</v>
      </c>
      <c r="OYB1240" s="206">
        <v>111</v>
      </c>
      <c r="OYC1240" s="110">
        <v>211</v>
      </c>
      <c r="OYD1240" s="147">
        <v>344.68</v>
      </c>
      <c r="OYE1240" s="109" t="s">
        <v>29</v>
      </c>
      <c r="OYF1240" s="256" t="s">
        <v>25</v>
      </c>
      <c r="OYG1240" s="204">
        <v>7</v>
      </c>
      <c r="OYH1240" s="204">
        <v>2</v>
      </c>
      <c r="OYI1240" s="205" t="s">
        <v>236</v>
      </c>
      <c r="OYJ1240" s="206">
        <v>111</v>
      </c>
      <c r="OYK1240" s="110">
        <v>211</v>
      </c>
      <c r="OYL1240" s="147">
        <v>344.68</v>
      </c>
      <c r="OYM1240" s="109" t="s">
        <v>29</v>
      </c>
      <c r="OYN1240" s="256" t="s">
        <v>25</v>
      </c>
      <c r="OYO1240" s="204">
        <v>7</v>
      </c>
      <c r="OYP1240" s="204">
        <v>2</v>
      </c>
      <c r="OYQ1240" s="205" t="s">
        <v>236</v>
      </c>
      <c r="OYR1240" s="206">
        <v>111</v>
      </c>
      <c r="OYS1240" s="110">
        <v>211</v>
      </c>
      <c r="OYT1240" s="147">
        <v>344.68</v>
      </c>
      <c r="OYU1240" s="109" t="s">
        <v>29</v>
      </c>
      <c r="OYV1240" s="256" t="s">
        <v>25</v>
      </c>
      <c r="OYW1240" s="204">
        <v>7</v>
      </c>
      <c r="OYX1240" s="204">
        <v>2</v>
      </c>
      <c r="OYY1240" s="205" t="s">
        <v>236</v>
      </c>
      <c r="OYZ1240" s="206">
        <v>111</v>
      </c>
      <c r="OZA1240" s="110">
        <v>211</v>
      </c>
      <c r="OZB1240" s="147">
        <v>344.68</v>
      </c>
      <c r="OZC1240" s="109" t="s">
        <v>29</v>
      </c>
      <c r="OZD1240" s="256" t="s">
        <v>25</v>
      </c>
      <c r="OZE1240" s="204">
        <v>7</v>
      </c>
      <c r="OZF1240" s="204">
        <v>2</v>
      </c>
      <c r="OZG1240" s="205" t="s">
        <v>236</v>
      </c>
      <c r="OZH1240" s="206">
        <v>111</v>
      </c>
      <c r="OZI1240" s="110">
        <v>211</v>
      </c>
      <c r="OZJ1240" s="147">
        <v>344.68</v>
      </c>
      <c r="OZK1240" s="109" t="s">
        <v>29</v>
      </c>
      <c r="OZL1240" s="256" t="s">
        <v>25</v>
      </c>
      <c r="OZM1240" s="204">
        <v>7</v>
      </c>
      <c r="OZN1240" s="204">
        <v>2</v>
      </c>
      <c r="OZO1240" s="205" t="s">
        <v>236</v>
      </c>
      <c r="OZP1240" s="206">
        <v>111</v>
      </c>
      <c r="OZQ1240" s="110">
        <v>211</v>
      </c>
      <c r="OZR1240" s="147">
        <v>344.68</v>
      </c>
      <c r="OZS1240" s="109" t="s">
        <v>29</v>
      </c>
      <c r="OZT1240" s="256" t="s">
        <v>25</v>
      </c>
      <c r="OZU1240" s="204">
        <v>7</v>
      </c>
      <c r="OZV1240" s="204">
        <v>2</v>
      </c>
      <c r="OZW1240" s="205" t="s">
        <v>236</v>
      </c>
      <c r="OZX1240" s="206">
        <v>111</v>
      </c>
      <c r="OZY1240" s="110">
        <v>211</v>
      </c>
      <c r="OZZ1240" s="147">
        <v>344.68</v>
      </c>
      <c r="PAA1240" s="109" t="s">
        <v>29</v>
      </c>
      <c r="PAB1240" s="256" t="s">
        <v>25</v>
      </c>
      <c r="PAC1240" s="204">
        <v>7</v>
      </c>
      <c r="PAD1240" s="204">
        <v>2</v>
      </c>
      <c r="PAE1240" s="205" t="s">
        <v>236</v>
      </c>
      <c r="PAF1240" s="206">
        <v>111</v>
      </c>
      <c r="PAG1240" s="110">
        <v>211</v>
      </c>
      <c r="PAH1240" s="147">
        <v>344.68</v>
      </c>
      <c r="PAI1240" s="109" t="s">
        <v>29</v>
      </c>
      <c r="PAJ1240" s="256" t="s">
        <v>25</v>
      </c>
      <c r="PAK1240" s="204">
        <v>7</v>
      </c>
      <c r="PAL1240" s="204">
        <v>2</v>
      </c>
      <c r="PAM1240" s="205" t="s">
        <v>236</v>
      </c>
      <c r="PAN1240" s="206">
        <v>111</v>
      </c>
      <c r="PAO1240" s="110">
        <v>211</v>
      </c>
      <c r="PAP1240" s="147">
        <v>344.68</v>
      </c>
      <c r="PAQ1240" s="109" t="s">
        <v>29</v>
      </c>
      <c r="PAR1240" s="256" t="s">
        <v>25</v>
      </c>
      <c r="PAS1240" s="204">
        <v>7</v>
      </c>
      <c r="PAT1240" s="204">
        <v>2</v>
      </c>
      <c r="PAU1240" s="205" t="s">
        <v>236</v>
      </c>
      <c r="PAV1240" s="206">
        <v>111</v>
      </c>
      <c r="PAW1240" s="110">
        <v>211</v>
      </c>
      <c r="PAX1240" s="147">
        <v>344.68</v>
      </c>
      <c r="PAY1240" s="109" t="s">
        <v>29</v>
      </c>
      <c r="PAZ1240" s="256" t="s">
        <v>25</v>
      </c>
      <c r="PBA1240" s="204">
        <v>7</v>
      </c>
      <c r="PBB1240" s="204">
        <v>2</v>
      </c>
      <c r="PBC1240" s="205" t="s">
        <v>236</v>
      </c>
      <c r="PBD1240" s="206">
        <v>111</v>
      </c>
      <c r="PBE1240" s="110">
        <v>211</v>
      </c>
      <c r="PBF1240" s="147">
        <v>344.68</v>
      </c>
      <c r="PBG1240" s="109" t="s">
        <v>29</v>
      </c>
      <c r="PBH1240" s="256" t="s">
        <v>25</v>
      </c>
      <c r="PBI1240" s="204">
        <v>7</v>
      </c>
      <c r="PBJ1240" s="204">
        <v>2</v>
      </c>
      <c r="PBK1240" s="205" t="s">
        <v>236</v>
      </c>
      <c r="PBL1240" s="206">
        <v>111</v>
      </c>
      <c r="PBM1240" s="110">
        <v>211</v>
      </c>
      <c r="PBN1240" s="147">
        <v>344.68</v>
      </c>
      <c r="PBO1240" s="109" t="s">
        <v>29</v>
      </c>
      <c r="PBP1240" s="256" t="s">
        <v>25</v>
      </c>
      <c r="PBQ1240" s="204">
        <v>7</v>
      </c>
      <c r="PBR1240" s="204">
        <v>2</v>
      </c>
      <c r="PBS1240" s="205" t="s">
        <v>236</v>
      </c>
      <c r="PBT1240" s="206">
        <v>111</v>
      </c>
      <c r="PBU1240" s="110">
        <v>211</v>
      </c>
      <c r="PBV1240" s="147">
        <v>344.68</v>
      </c>
      <c r="PBW1240" s="109" t="s">
        <v>29</v>
      </c>
      <c r="PBX1240" s="256" t="s">
        <v>25</v>
      </c>
      <c r="PBY1240" s="204">
        <v>7</v>
      </c>
      <c r="PBZ1240" s="204">
        <v>2</v>
      </c>
      <c r="PCA1240" s="205" t="s">
        <v>236</v>
      </c>
      <c r="PCB1240" s="206">
        <v>111</v>
      </c>
      <c r="PCC1240" s="110">
        <v>211</v>
      </c>
      <c r="PCD1240" s="147">
        <v>344.68</v>
      </c>
      <c r="PCE1240" s="109" t="s">
        <v>29</v>
      </c>
      <c r="PCF1240" s="256" t="s">
        <v>25</v>
      </c>
      <c r="PCG1240" s="204">
        <v>7</v>
      </c>
      <c r="PCH1240" s="204">
        <v>2</v>
      </c>
      <c r="PCI1240" s="205" t="s">
        <v>236</v>
      </c>
      <c r="PCJ1240" s="206">
        <v>111</v>
      </c>
      <c r="PCK1240" s="110">
        <v>211</v>
      </c>
      <c r="PCL1240" s="147">
        <v>344.68</v>
      </c>
      <c r="PCM1240" s="109" t="s">
        <v>29</v>
      </c>
      <c r="PCN1240" s="256" t="s">
        <v>25</v>
      </c>
      <c r="PCO1240" s="204">
        <v>7</v>
      </c>
      <c r="PCP1240" s="204">
        <v>2</v>
      </c>
      <c r="PCQ1240" s="205" t="s">
        <v>236</v>
      </c>
      <c r="PCR1240" s="206">
        <v>111</v>
      </c>
      <c r="PCS1240" s="110">
        <v>211</v>
      </c>
      <c r="PCT1240" s="147">
        <v>344.68</v>
      </c>
      <c r="PCU1240" s="109" t="s">
        <v>29</v>
      </c>
      <c r="PCV1240" s="256" t="s">
        <v>25</v>
      </c>
      <c r="PCW1240" s="204">
        <v>7</v>
      </c>
      <c r="PCX1240" s="204">
        <v>2</v>
      </c>
      <c r="PCY1240" s="205" t="s">
        <v>236</v>
      </c>
      <c r="PCZ1240" s="206">
        <v>111</v>
      </c>
      <c r="PDA1240" s="110">
        <v>211</v>
      </c>
      <c r="PDB1240" s="147">
        <v>344.68</v>
      </c>
      <c r="PDC1240" s="109" t="s">
        <v>29</v>
      </c>
      <c r="PDD1240" s="256" t="s">
        <v>25</v>
      </c>
      <c r="PDE1240" s="204">
        <v>7</v>
      </c>
      <c r="PDF1240" s="204">
        <v>2</v>
      </c>
      <c r="PDG1240" s="205" t="s">
        <v>236</v>
      </c>
      <c r="PDH1240" s="206">
        <v>111</v>
      </c>
      <c r="PDI1240" s="110">
        <v>211</v>
      </c>
      <c r="PDJ1240" s="147">
        <v>344.68</v>
      </c>
      <c r="PDK1240" s="109" t="s">
        <v>29</v>
      </c>
      <c r="PDL1240" s="256" t="s">
        <v>25</v>
      </c>
      <c r="PDM1240" s="204">
        <v>7</v>
      </c>
      <c r="PDN1240" s="204">
        <v>2</v>
      </c>
      <c r="PDO1240" s="205" t="s">
        <v>236</v>
      </c>
      <c r="PDP1240" s="206">
        <v>111</v>
      </c>
      <c r="PDQ1240" s="110">
        <v>211</v>
      </c>
      <c r="PDR1240" s="147">
        <v>344.68</v>
      </c>
      <c r="PDS1240" s="109" t="s">
        <v>29</v>
      </c>
      <c r="PDT1240" s="256" t="s">
        <v>25</v>
      </c>
      <c r="PDU1240" s="204">
        <v>7</v>
      </c>
      <c r="PDV1240" s="204">
        <v>2</v>
      </c>
      <c r="PDW1240" s="205" t="s">
        <v>236</v>
      </c>
      <c r="PDX1240" s="206">
        <v>111</v>
      </c>
      <c r="PDY1240" s="110">
        <v>211</v>
      </c>
      <c r="PDZ1240" s="147">
        <v>344.68</v>
      </c>
      <c r="PEA1240" s="109" t="s">
        <v>29</v>
      </c>
      <c r="PEB1240" s="256" t="s">
        <v>25</v>
      </c>
      <c r="PEC1240" s="204">
        <v>7</v>
      </c>
      <c r="PED1240" s="204">
        <v>2</v>
      </c>
      <c r="PEE1240" s="205" t="s">
        <v>236</v>
      </c>
      <c r="PEF1240" s="206">
        <v>111</v>
      </c>
      <c r="PEG1240" s="110">
        <v>211</v>
      </c>
      <c r="PEH1240" s="147">
        <v>344.68</v>
      </c>
      <c r="PEI1240" s="109" t="s">
        <v>29</v>
      </c>
      <c r="PEJ1240" s="256" t="s">
        <v>25</v>
      </c>
      <c r="PEK1240" s="204">
        <v>7</v>
      </c>
      <c r="PEL1240" s="204">
        <v>2</v>
      </c>
      <c r="PEM1240" s="205" t="s">
        <v>236</v>
      </c>
      <c r="PEN1240" s="206">
        <v>111</v>
      </c>
      <c r="PEO1240" s="110">
        <v>211</v>
      </c>
      <c r="PEP1240" s="147">
        <v>344.68</v>
      </c>
      <c r="PEQ1240" s="109" t="s">
        <v>29</v>
      </c>
      <c r="PER1240" s="256" t="s">
        <v>25</v>
      </c>
      <c r="PES1240" s="204">
        <v>7</v>
      </c>
      <c r="PET1240" s="204">
        <v>2</v>
      </c>
      <c r="PEU1240" s="205" t="s">
        <v>236</v>
      </c>
      <c r="PEV1240" s="206">
        <v>111</v>
      </c>
      <c r="PEW1240" s="110">
        <v>211</v>
      </c>
      <c r="PEX1240" s="147">
        <v>344.68</v>
      </c>
      <c r="PEY1240" s="109" t="s">
        <v>29</v>
      </c>
      <c r="PEZ1240" s="256" t="s">
        <v>25</v>
      </c>
      <c r="PFA1240" s="204">
        <v>7</v>
      </c>
      <c r="PFB1240" s="204">
        <v>2</v>
      </c>
      <c r="PFC1240" s="205" t="s">
        <v>236</v>
      </c>
      <c r="PFD1240" s="206">
        <v>111</v>
      </c>
      <c r="PFE1240" s="110">
        <v>211</v>
      </c>
      <c r="PFF1240" s="147">
        <v>344.68</v>
      </c>
      <c r="PFG1240" s="109" t="s">
        <v>29</v>
      </c>
      <c r="PFH1240" s="256" t="s">
        <v>25</v>
      </c>
      <c r="PFI1240" s="204">
        <v>7</v>
      </c>
      <c r="PFJ1240" s="204">
        <v>2</v>
      </c>
      <c r="PFK1240" s="205" t="s">
        <v>236</v>
      </c>
      <c r="PFL1240" s="206">
        <v>111</v>
      </c>
      <c r="PFM1240" s="110">
        <v>211</v>
      </c>
      <c r="PFN1240" s="147">
        <v>344.68</v>
      </c>
      <c r="PFO1240" s="109" t="s">
        <v>29</v>
      </c>
      <c r="PFP1240" s="256" t="s">
        <v>25</v>
      </c>
      <c r="PFQ1240" s="204">
        <v>7</v>
      </c>
      <c r="PFR1240" s="204">
        <v>2</v>
      </c>
      <c r="PFS1240" s="205" t="s">
        <v>236</v>
      </c>
      <c r="PFT1240" s="206">
        <v>111</v>
      </c>
      <c r="PFU1240" s="110">
        <v>211</v>
      </c>
      <c r="PFV1240" s="147">
        <v>344.68</v>
      </c>
      <c r="PFW1240" s="109" t="s">
        <v>29</v>
      </c>
      <c r="PFX1240" s="256" t="s">
        <v>25</v>
      </c>
      <c r="PFY1240" s="204">
        <v>7</v>
      </c>
      <c r="PFZ1240" s="204">
        <v>2</v>
      </c>
      <c r="PGA1240" s="205" t="s">
        <v>236</v>
      </c>
      <c r="PGB1240" s="206">
        <v>111</v>
      </c>
      <c r="PGC1240" s="110">
        <v>211</v>
      </c>
      <c r="PGD1240" s="147">
        <v>344.68</v>
      </c>
      <c r="PGE1240" s="109" t="s">
        <v>29</v>
      </c>
      <c r="PGF1240" s="256" t="s">
        <v>25</v>
      </c>
      <c r="PGG1240" s="204">
        <v>7</v>
      </c>
      <c r="PGH1240" s="204">
        <v>2</v>
      </c>
      <c r="PGI1240" s="205" t="s">
        <v>236</v>
      </c>
      <c r="PGJ1240" s="206">
        <v>111</v>
      </c>
      <c r="PGK1240" s="110">
        <v>211</v>
      </c>
      <c r="PGL1240" s="147">
        <v>344.68</v>
      </c>
      <c r="PGM1240" s="109" t="s">
        <v>29</v>
      </c>
      <c r="PGN1240" s="256" t="s">
        <v>25</v>
      </c>
      <c r="PGO1240" s="204">
        <v>7</v>
      </c>
      <c r="PGP1240" s="204">
        <v>2</v>
      </c>
      <c r="PGQ1240" s="205" t="s">
        <v>236</v>
      </c>
      <c r="PGR1240" s="206">
        <v>111</v>
      </c>
      <c r="PGS1240" s="110">
        <v>211</v>
      </c>
      <c r="PGT1240" s="147">
        <v>344.68</v>
      </c>
      <c r="PGU1240" s="109" t="s">
        <v>29</v>
      </c>
      <c r="PGV1240" s="256" t="s">
        <v>25</v>
      </c>
      <c r="PGW1240" s="204">
        <v>7</v>
      </c>
      <c r="PGX1240" s="204">
        <v>2</v>
      </c>
      <c r="PGY1240" s="205" t="s">
        <v>236</v>
      </c>
      <c r="PGZ1240" s="206">
        <v>111</v>
      </c>
      <c r="PHA1240" s="110">
        <v>211</v>
      </c>
      <c r="PHB1240" s="147">
        <v>344.68</v>
      </c>
      <c r="PHC1240" s="109" t="s">
        <v>29</v>
      </c>
      <c r="PHD1240" s="256" t="s">
        <v>25</v>
      </c>
      <c r="PHE1240" s="204">
        <v>7</v>
      </c>
      <c r="PHF1240" s="204">
        <v>2</v>
      </c>
      <c r="PHG1240" s="205" t="s">
        <v>236</v>
      </c>
      <c r="PHH1240" s="206">
        <v>111</v>
      </c>
      <c r="PHI1240" s="110">
        <v>211</v>
      </c>
      <c r="PHJ1240" s="147">
        <v>344.68</v>
      </c>
      <c r="PHK1240" s="109" t="s">
        <v>29</v>
      </c>
      <c r="PHL1240" s="256" t="s">
        <v>25</v>
      </c>
      <c r="PHM1240" s="204">
        <v>7</v>
      </c>
      <c r="PHN1240" s="204">
        <v>2</v>
      </c>
      <c r="PHO1240" s="205" t="s">
        <v>236</v>
      </c>
      <c r="PHP1240" s="206">
        <v>111</v>
      </c>
      <c r="PHQ1240" s="110">
        <v>211</v>
      </c>
      <c r="PHR1240" s="147">
        <v>344.68</v>
      </c>
      <c r="PHS1240" s="109" t="s">
        <v>29</v>
      </c>
      <c r="PHT1240" s="256" t="s">
        <v>25</v>
      </c>
      <c r="PHU1240" s="204">
        <v>7</v>
      </c>
      <c r="PHV1240" s="204">
        <v>2</v>
      </c>
      <c r="PHW1240" s="205" t="s">
        <v>236</v>
      </c>
      <c r="PHX1240" s="206">
        <v>111</v>
      </c>
      <c r="PHY1240" s="110">
        <v>211</v>
      </c>
      <c r="PHZ1240" s="147">
        <v>344.68</v>
      </c>
      <c r="PIA1240" s="109" t="s">
        <v>29</v>
      </c>
      <c r="PIB1240" s="256" t="s">
        <v>25</v>
      </c>
      <c r="PIC1240" s="204">
        <v>7</v>
      </c>
      <c r="PID1240" s="204">
        <v>2</v>
      </c>
      <c r="PIE1240" s="205" t="s">
        <v>236</v>
      </c>
      <c r="PIF1240" s="206">
        <v>111</v>
      </c>
      <c r="PIG1240" s="110">
        <v>211</v>
      </c>
      <c r="PIH1240" s="147">
        <v>344.68</v>
      </c>
      <c r="PII1240" s="109" t="s">
        <v>29</v>
      </c>
      <c r="PIJ1240" s="256" t="s">
        <v>25</v>
      </c>
      <c r="PIK1240" s="204">
        <v>7</v>
      </c>
      <c r="PIL1240" s="204">
        <v>2</v>
      </c>
      <c r="PIM1240" s="205" t="s">
        <v>236</v>
      </c>
      <c r="PIN1240" s="206">
        <v>111</v>
      </c>
      <c r="PIO1240" s="110">
        <v>211</v>
      </c>
      <c r="PIP1240" s="147">
        <v>344.68</v>
      </c>
      <c r="PIQ1240" s="109" t="s">
        <v>29</v>
      </c>
      <c r="PIR1240" s="256" t="s">
        <v>25</v>
      </c>
      <c r="PIS1240" s="204">
        <v>7</v>
      </c>
      <c r="PIT1240" s="204">
        <v>2</v>
      </c>
      <c r="PIU1240" s="205" t="s">
        <v>236</v>
      </c>
      <c r="PIV1240" s="206">
        <v>111</v>
      </c>
      <c r="PIW1240" s="110">
        <v>211</v>
      </c>
      <c r="PIX1240" s="147">
        <v>344.68</v>
      </c>
      <c r="PIY1240" s="109" t="s">
        <v>29</v>
      </c>
      <c r="PIZ1240" s="256" t="s">
        <v>25</v>
      </c>
      <c r="PJA1240" s="204">
        <v>7</v>
      </c>
      <c r="PJB1240" s="204">
        <v>2</v>
      </c>
      <c r="PJC1240" s="205" t="s">
        <v>236</v>
      </c>
      <c r="PJD1240" s="206">
        <v>111</v>
      </c>
      <c r="PJE1240" s="110">
        <v>211</v>
      </c>
      <c r="PJF1240" s="147">
        <v>344.68</v>
      </c>
      <c r="PJG1240" s="109" t="s">
        <v>29</v>
      </c>
      <c r="PJH1240" s="256" t="s">
        <v>25</v>
      </c>
      <c r="PJI1240" s="204">
        <v>7</v>
      </c>
      <c r="PJJ1240" s="204">
        <v>2</v>
      </c>
      <c r="PJK1240" s="205" t="s">
        <v>236</v>
      </c>
      <c r="PJL1240" s="206">
        <v>111</v>
      </c>
      <c r="PJM1240" s="110">
        <v>211</v>
      </c>
      <c r="PJN1240" s="147">
        <v>344.68</v>
      </c>
      <c r="PJO1240" s="109" t="s">
        <v>29</v>
      </c>
      <c r="PJP1240" s="256" t="s">
        <v>25</v>
      </c>
      <c r="PJQ1240" s="204">
        <v>7</v>
      </c>
      <c r="PJR1240" s="204">
        <v>2</v>
      </c>
      <c r="PJS1240" s="205" t="s">
        <v>236</v>
      </c>
      <c r="PJT1240" s="206">
        <v>111</v>
      </c>
      <c r="PJU1240" s="110">
        <v>211</v>
      </c>
      <c r="PJV1240" s="147">
        <v>344.68</v>
      </c>
      <c r="PJW1240" s="109" t="s">
        <v>29</v>
      </c>
      <c r="PJX1240" s="256" t="s">
        <v>25</v>
      </c>
      <c r="PJY1240" s="204">
        <v>7</v>
      </c>
      <c r="PJZ1240" s="204">
        <v>2</v>
      </c>
      <c r="PKA1240" s="205" t="s">
        <v>236</v>
      </c>
      <c r="PKB1240" s="206">
        <v>111</v>
      </c>
      <c r="PKC1240" s="110">
        <v>211</v>
      </c>
      <c r="PKD1240" s="147">
        <v>344.68</v>
      </c>
      <c r="PKE1240" s="109" t="s">
        <v>29</v>
      </c>
      <c r="PKF1240" s="256" t="s">
        <v>25</v>
      </c>
      <c r="PKG1240" s="204">
        <v>7</v>
      </c>
      <c r="PKH1240" s="204">
        <v>2</v>
      </c>
      <c r="PKI1240" s="205" t="s">
        <v>236</v>
      </c>
      <c r="PKJ1240" s="206">
        <v>111</v>
      </c>
      <c r="PKK1240" s="110">
        <v>211</v>
      </c>
      <c r="PKL1240" s="147">
        <v>344.68</v>
      </c>
      <c r="PKM1240" s="109" t="s">
        <v>29</v>
      </c>
      <c r="PKN1240" s="256" t="s">
        <v>25</v>
      </c>
      <c r="PKO1240" s="204">
        <v>7</v>
      </c>
      <c r="PKP1240" s="204">
        <v>2</v>
      </c>
      <c r="PKQ1240" s="205" t="s">
        <v>236</v>
      </c>
      <c r="PKR1240" s="206">
        <v>111</v>
      </c>
      <c r="PKS1240" s="110">
        <v>211</v>
      </c>
      <c r="PKT1240" s="147">
        <v>344.68</v>
      </c>
      <c r="PKU1240" s="109" t="s">
        <v>29</v>
      </c>
      <c r="PKV1240" s="256" t="s">
        <v>25</v>
      </c>
      <c r="PKW1240" s="204">
        <v>7</v>
      </c>
      <c r="PKX1240" s="204">
        <v>2</v>
      </c>
      <c r="PKY1240" s="205" t="s">
        <v>236</v>
      </c>
      <c r="PKZ1240" s="206">
        <v>111</v>
      </c>
      <c r="PLA1240" s="110">
        <v>211</v>
      </c>
      <c r="PLB1240" s="147">
        <v>344.68</v>
      </c>
      <c r="PLC1240" s="109" t="s">
        <v>29</v>
      </c>
      <c r="PLD1240" s="256" t="s">
        <v>25</v>
      </c>
      <c r="PLE1240" s="204">
        <v>7</v>
      </c>
      <c r="PLF1240" s="204">
        <v>2</v>
      </c>
      <c r="PLG1240" s="205" t="s">
        <v>236</v>
      </c>
      <c r="PLH1240" s="206">
        <v>111</v>
      </c>
      <c r="PLI1240" s="110">
        <v>211</v>
      </c>
      <c r="PLJ1240" s="147">
        <v>344.68</v>
      </c>
      <c r="PLK1240" s="109" t="s">
        <v>29</v>
      </c>
      <c r="PLL1240" s="256" t="s">
        <v>25</v>
      </c>
      <c r="PLM1240" s="204">
        <v>7</v>
      </c>
      <c r="PLN1240" s="204">
        <v>2</v>
      </c>
      <c r="PLO1240" s="205" t="s">
        <v>236</v>
      </c>
      <c r="PLP1240" s="206">
        <v>111</v>
      </c>
      <c r="PLQ1240" s="110">
        <v>211</v>
      </c>
      <c r="PLR1240" s="147">
        <v>344.68</v>
      </c>
      <c r="PLS1240" s="109" t="s">
        <v>29</v>
      </c>
      <c r="PLT1240" s="256" t="s">
        <v>25</v>
      </c>
      <c r="PLU1240" s="204">
        <v>7</v>
      </c>
      <c r="PLV1240" s="204">
        <v>2</v>
      </c>
      <c r="PLW1240" s="205" t="s">
        <v>236</v>
      </c>
      <c r="PLX1240" s="206">
        <v>111</v>
      </c>
      <c r="PLY1240" s="110">
        <v>211</v>
      </c>
      <c r="PLZ1240" s="147">
        <v>344.68</v>
      </c>
      <c r="PMA1240" s="109" t="s">
        <v>29</v>
      </c>
      <c r="PMB1240" s="256" t="s">
        <v>25</v>
      </c>
      <c r="PMC1240" s="204">
        <v>7</v>
      </c>
      <c r="PMD1240" s="204">
        <v>2</v>
      </c>
      <c r="PME1240" s="205" t="s">
        <v>236</v>
      </c>
      <c r="PMF1240" s="206">
        <v>111</v>
      </c>
      <c r="PMG1240" s="110">
        <v>211</v>
      </c>
      <c r="PMH1240" s="147">
        <v>344.68</v>
      </c>
      <c r="PMI1240" s="109" t="s">
        <v>29</v>
      </c>
      <c r="PMJ1240" s="256" t="s">
        <v>25</v>
      </c>
      <c r="PMK1240" s="204">
        <v>7</v>
      </c>
      <c r="PML1240" s="204">
        <v>2</v>
      </c>
      <c r="PMM1240" s="205" t="s">
        <v>236</v>
      </c>
      <c r="PMN1240" s="206">
        <v>111</v>
      </c>
      <c r="PMO1240" s="110">
        <v>211</v>
      </c>
      <c r="PMP1240" s="147">
        <v>344.68</v>
      </c>
      <c r="PMQ1240" s="109" t="s">
        <v>29</v>
      </c>
      <c r="PMR1240" s="256" t="s">
        <v>25</v>
      </c>
      <c r="PMS1240" s="204">
        <v>7</v>
      </c>
      <c r="PMT1240" s="204">
        <v>2</v>
      </c>
      <c r="PMU1240" s="205" t="s">
        <v>236</v>
      </c>
      <c r="PMV1240" s="206">
        <v>111</v>
      </c>
      <c r="PMW1240" s="110">
        <v>211</v>
      </c>
      <c r="PMX1240" s="147">
        <v>344.68</v>
      </c>
      <c r="PMY1240" s="109" t="s">
        <v>29</v>
      </c>
      <c r="PMZ1240" s="256" t="s">
        <v>25</v>
      </c>
      <c r="PNA1240" s="204">
        <v>7</v>
      </c>
      <c r="PNB1240" s="204">
        <v>2</v>
      </c>
      <c r="PNC1240" s="205" t="s">
        <v>236</v>
      </c>
      <c r="PND1240" s="206">
        <v>111</v>
      </c>
      <c r="PNE1240" s="110">
        <v>211</v>
      </c>
      <c r="PNF1240" s="147">
        <v>344.68</v>
      </c>
      <c r="PNG1240" s="109" t="s">
        <v>29</v>
      </c>
      <c r="PNH1240" s="256" t="s">
        <v>25</v>
      </c>
      <c r="PNI1240" s="204">
        <v>7</v>
      </c>
      <c r="PNJ1240" s="204">
        <v>2</v>
      </c>
      <c r="PNK1240" s="205" t="s">
        <v>236</v>
      </c>
      <c r="PNL1240" s="206">
        <v>111</v>
      </c>
      <c r="PNM1240" s="110">
        <v>211</v>
      </c>
      <c r="PNN1240" s="147">
        <v>344.68</v>
      </c>
      <c r="PNO1240" s="109" t="s">
        <v>29</v>
      </c>
      <c r="PNP1240" s="256" t="s">
        <v>25</v>
      </c>
      <c r="PNQ1240" s="204">
        <v>7</v>
      </c>
      <c r="PNR1240" s="204">
        <v>2</v>
      </c>
      <c r="PNS1240" s="205" t="s">
        <v>236</v>
      </c>
      <c r="PNT1240" s="206">
        <v>111</v>
      </c>
      <c r="PNU1240" s="110">
        <v>211</v>
      </c>
      <c r="PNV1240" s="147">
        <v>344.68</v>
      </c>
      <c r="PNW1240" s="109" t="s">
        <v>29</v>
      </c>
      <c r="PNX1240" s="256" t="s">
        <v>25</v>
      </c>
      <c r="PNY1240" s="204">
        <v>7</v>
      </c>
      <c r="PNZ1240" s="204">
        <v>2</v>
      </c>
      <c r="POA1240" s="205" t="s">
        <v>236</v>
      </c>
      <c r="POB1240" s="206">
        <v>111</v>
      </c>
      <c r="POC1240" s="110">
        <v>211</v>
      </c>
      <c r="POD1240" s="147">
        <v>344.68</v>
      </c>
      <c r="POE1240" s="109" t="s">
        <v>29</v>
      </c>
      <c r="POF1240" s="256" t="s">
        <v>25</v>
      </c>
      <c r="POG1240" s="204">
        <v>7</v>
      </c>
      <c r="POH1240" s="204">
        <v>2</v>
      </c>
      <c r="POI1240" s="205" t="s">
        <v>236</v>
      </c>
      <c r="POJ1240" s="206">
        <v>111</v>
      </c>
      <c r="POK1240" s="110">
        <v>211</v>
      </c>
      <c r="POL1240" s="147">
        <v>344.68</v>
      </c>
      <c r="POM1240" s="109" t="s">
        <v>29</v>
      </c>
      <c r="PON1240" s="256" t="s">
        <v>25</v>
      </c>
      <c r="POO1240" s="204">
        <v>7</v>
      </c>
      <c r="POP1240" s="204">
        <v>2</v>
      </c>
      <c r="POQ1240" s="205" t="s">
        <v>236</v>
      </c>
      <c r="POR1240" s="206">
        <v>111</v>
      </c>
      <c r="POS1240" s="110">
        <v>211</v>
      </c>
      <c r="POT1240" s="147">
        <v>344.68</v>
      </c>
      <c r="POU1240" s="109" t="s">
        <v>29</v>
      </c>
      <c r="POV1240" s="256" t="s">
        <v>25</v>
      </c>
      <c r="POW1240" s="204">
        <v>7</v>
      </c>
      <c r="POX1240" s="204">
        <v>2</v>
      </c>
      <c r="POY1240" s="205" t="s">
        <v>236</v>
      </c>
      <c r="POZ1240" s="206">
        <v>111</v>
      </c>
      <c r="PPA1240" s="110">
        <v>211</v>
      </c>
      <c r="PPB1240" s="147">
        <v>344.68</v>
      </c>
      <c r="PPC1240" s="109" t="s">
        <v>29</v>
      </c>
      <c r="PPD1240" s="256" t="s">
        <v>25</v>
      </c>
      <c r="PPE1240" s="204">
        <v>7</v>
      </c>
      <c r="PPF1240" s="204">
        <v>2</v>
      </c>
      <c r="PPG1240" s="205" t="s">
        <v>236</v>
      </c>
      <c r="PPH1240" s="206">
        <v>111</v>
      </c>
      <c r="PPI1240" s="110">
        <v>211</v>
      </c>
      <c r="PPJ1240" s="147">
        <v>344.68</v>
      </c>
      <c r="PPK1240" s="109" t="s">
        <v>29</v>
      </c>
      <c r="PPL1240" s="256" t="s">
        <v>25</v>
      </c>
      <c r="PPM1240" s="204">
        <v>7</v>
      </c>
      <c r="PPN1240" s="204">
        <v>2</v>
      </c>
      <c r="PPO1240" s="205" t="s">
        <v>236</v>
      </c>
      <c r="PPP1240" s="206">
        <v>111</v>
      </c>
      <c r="PPQ1240" s="110">
        <v>211</v>
      </c>
      <c r="PPR1240" s="147">
        <v>344.68</v>
      </c>
      <c r="PPS1240" s="109" t="s">
        <v>29</v>
      </c>
      <c r="PPT1240" s="256" t="s">
        <v>25</v>
      </c>
      <c r="PPU1240" s="204">
        <v>7</v>
      </c>
      <c r="PPV1240" s="204">
        <v>2</v>
      </c>
      <c r="PPW1240" s="205" t="s">
        <v>236</v>
      </c>
      <c r="PPX1240" s="206">
        <v>111</v>
      </c>
      <c r="PPY1240" s="110">
        <v>211</v>
      </c>
      <c r="PPZ1240" s="147">
        <v>344.68</v>
      </c>
      <c r="PQA1240" s="109" t="s">
        <v>29</v>
      </c>
      <c r="PQB1240" s="256" t="s">
        <v>25</v>
      </c>
      <c r="PQC1240" s="204">
        <v>7</v>
      </c>
      <c r="PQD1240" s="204">
        <v>2</v>
      </c>
      <c r="PQE1240" s="205" t="s">
        <v>236</v>
      </c>
      <c r="PQF1240" s="206">
        <v>111</v>
      </c>
      <c r="PQG1240" s="110">
        <v>211</v>
      </c>
      <c r="PQH1240" s="147">
        <v>344.68</v>
      </c>
      <c r="PQI1240" s="109" t="s">
        <v>29</v>
      </c>
      <c r="PQJ1240" s="256" t="s">
        <v>25</v>
      </c>
      <c r="PQK1240" s="204">
        <v>7</v>
      </c>
      <c r="PQL1240" s="204">
        <v>2</v>
      </c>
      <c r="PQM1240" s="205" t="s">
        <v>236</v>
      </c>
      <c r="PQN1240" s="206">
        <v>111</v>
      </c>
      <c r="PQO1240" s="110">
        <v>211</v>
      </c>
      <c r="PQP1240" s="147">
        <v>344.68</v>
      </c>
      <c r="PQQ1240" s="109" t="s">
        <v>29</v>
      </c>
      <c r="PQR1240" s="256" t="s">
        <v>25</v>
      </c>
      <c r="PQS1240" s="204">
        <v>7</v>
      </c>
      <c r="PQT1240" s="204">
        <v>2</v>
      </c>
      <c r="PQU1240" s="205" t="s">
        <v>236</v>
      </c>
      <c r="PQV1240" s="206">
        <v>111</v>
      </c>
      <c r="PQW1240" s="110">
        <v>211</v>
      </c>
      <c r="PQX1240" s="147">
        <v>344.68</v>
      </c>
      <c r="PQY1240" s="109" t="s">
        <v>29</v>
      </c>
      <c r="PQZ1240" s="256" t="s">
        <v>25</v>
      </c>
      <c r="PRA1240" s="204">
        <v>7</v>
      </c>
      <c r="PRB1240" s="204">
        <v>2</v>
      </c>
      <c r="PRC1240" s="205" t="s">
        <v>236</v>
      </c>
      <c r="PRD1240" s="206">
        <v>111</v>
      </c>
      <c r="PRE1240" s="110">
        <v>211</v>
      </c>
      <c r="PRF1240" s="147">
        <v>344.68</v>
      </c>
      <c r="PRG1240" s="109" t="s">
        <v>29</v>
      </c>
      <c r="PRH1240" s="256" t="s">
        <v>25</v>
      </c>
      <c r="PRI1240" s="204">
        <v>7</v>
      </c>
      <c r="PRJ1240" s="204">
        <v>2</v>
      </c>
      <c r="PRK1240" s="205" t="s">
        <v>236</v>
      </c>
      <c r="PRL1240" s="206">
        <v>111</v>
      </c>
      <c r="PRM1240" s="110">
        <v>211</v>
      </c>
      <c r="PRN1240" s="147">
        <v>344.68</v>
      </c>
      <c r="PRO1240" s="109" t="s">
        <v>29</v>
      </c>
      <c r="PRP1240" s="256" t="s">
        <v>25</v>
      </c>
      <c r="PRQ1240" s="204">
        <v>7</v>
      </c>
      <c r="PRR1240" s="204">
        <v>2</v>
      </c>
      <c r="PRS1240" s="205" t="s">
        <v>236</v>
      </c>
      <c r="PRT1240" s="206">
        <v>111</v>
      </c>
      <c r="PRU1240" s="110">
        <v>211</v>
      </c>
      <c r="PRV1240" s="147">
        <v>344.68</v>
      </c>
      <c r="PRW1240" s="109" t="s">
        <v>29</v>
      </c>
      <c r="PRX1240" s="256" t="s">
        <v>25</v>
      </c>
      <c r="PRY1240" s="204">
        <v>7</v>
      </c>
      <c r="PRZ1240" s="204">
        <v>2</v>
      </c>
      <c r="PSA1240" s="205" t="s">
        <v>236</v>
      </c>
      <c r="PSB1240" s="206">
        <v>111</v>
      </c>
      <c r="PSC1240" s="110">
        <v>211</v>
      </c>
      <c r="PSD1240" s="147">
        <v>344.68</v>
      </c>
      <c r="PSE1240" s="109" t="s">
        <v>29</v>
      </c>
      <c r="PSF1240" s="256" t="s">
        <v>25</v>
      </c>
      <c r="PSG1240" s="204">
        <v>7</v>
      </c>
      <c r="PSH1240" s="204">
        <v>2</v>
      </c>
      <c r="PSI1240" s="205" t="s">
        <v>236</v>
      </c>
      <c r="PSJ1240" s="206">
        <v>111</v>
      </c>
      <c r="PSK1240" s="110">
        <v>211</v>
      </c>
      <c r="PSL1240" s="147">
        <v>344.68</v>
      </c>
      <c r="PSM1240" s="109" t="s">
        <v>29</v>
      </c>
      <c r="PSN1240" s="256" t="s">
        <v>25</v>
      </c>
      <c r="PSO1240" s="204">
        <v>7</v>
      </c>
      <c r="PSP1240" s="204">
        <v>2</v>
      </c>
      <c r="PSQ1240" s="205" t="s">
        <v>236</v>
      </c>
      <c r="PSR1240" s="206">
        <v>111</v>
      </c>
      <c r="PSS1240" s="110">
        <v>211</v>
      </c>
      <c r="PST1240" s="147">
        <v>344.68</v>
      </c>
      <c r="PSU1240" s="109" t="s">
        <v>29</v>
      </c>
      <c r="PSV1240" s="256" t="s">
        <v>25</v>
      </c>
      <c r="PSW1240" s="204">
        <v>7</v>
      </c>
      <c r="PSX1240" s="204">
        <v>2</v>
      </c>
      <c r="PSY1240" s="205" t="s">
        <v>236</v>
      </c>
      <c r="PSZ1240" s="206">
        <v>111</v>
      </c>
      <c r="PTA1240" s="110">
        <v>211</v>
      </c>
      <c r="PTB1240" s="147">
        <v>344.68</v>
      </c>
      <c r="PTC1240" s="109" t="s">
        <v>29</v>
      </c>
      <c r="PTD1240" s="256" t="s">
        <v>25</v>
      </c>
      <c r="PTE1240" s="204">
        <v>7</v>
      </c>
      <c r="PTF1240" s="204">
        <v>2</v>
      </c>
      <c r="PTG1240" s="205" t="s">
        <v>236</v>
      </c>
      <c r="PTH1240" s="206">
        <v>111</v>
      </c>
      <c r="PTI1240" s="110">
        <v>211</v>
      </c>
      <c r="PTJ1240" s="147">
        <v>344.68</v>
      </c>
      <c r="PTK1240" s="109" t="s">
        <v>29</v>
      </c>
      <c r="PTL1240" s="256" t="s">
        <v>25</v>
      </c>
      <c r="PTM1240" s="204">
        <v>7</v>
      </c>
      <c r="PTN1240" s="204">
        <v>2</v>
      </c>
      <c r="PTO1240" s="205" t="s">
        <v>236</v>
      </c>
      <c r="PTP1240" s="206">
        <v>111</v>
      </c>
      <c r="PTQ1240" s="110">
        <v>211</v>
      </c>
      <c r="PTR1240" s="147">
        <v>344.68</v>
      </c>
      <c r="PTS1240" s="109" t="s">
        <v>29</v>
      </c>
      <c r="PTT1240" s="256" t="s">
        <v>25</v>
      </c>
      <c r="PTU1240" s="204">
        <v>7</v>
      </c>
      <c r="PTV1240" s="204">
        <v>2</v>
      </c>
      <c r="PTW1240" s="205" t="s">
        <v>236</v>
      </c>
      <c r="PTX1240" s="206">
        <v>111</v>
      </c>
      <c r="PTY1240" s="110">
        <v>211</v>
      </c>
      <c r="PTZ1240" s="147">
        <v>344.68</v>
      </c>
      <c r="PUA1240" s="109" t="s">
        <v>29</v>
      </c>
      <c r="PUB1240" s="256" t="s">
        <v>25</v>
      </c>
      <c r="PUC1240" s="204">
        <v>7</v>
      </c>
      <c r="PUD1240" s="204">
        <v>2</v>
      </c>
      <c r="PUE1240" s="205" t="s">
        <v>236</v>
      </c>
      <c r="PUF1240" s="206">
        <v>111</v>
      </c>
      <c r="PUG1240" s="110">
        <v>211</v>
      </c>
      <c r="PUH1240" s="147">
        <v>344.68</v>
      </c>
      <c r="PUI1240" s="109" t="s">
        <v>29</v>
      </c>
      <c r="PUJ1240" s="256" t="s">
        <v>25</v>
      </c>
      <c r="PUK1240" s="204">
        <v>7</v>
      </c>
      <c r="PUL1240" s="204">
        <v>2</v>
      </c>
      <c r="PUM1240" s="205" t="s">
        <v>236</v>
      </c>
      <c r="PUN1240" s="206">
        <v>111</v>
      </c>
      <c r="PUO1240" s="110">
        <v>211</v>
      </c>
      <c r="PUP1240" s="147">
        <v>344.68</v>
      </c>
      <c r="PUQ1240" s="109" t="s">
        <v>29</v>
      </c>
      <c r="PUR1240" s="256" t="s">
        <v>25</v>
      </c>
      <c r="PUS1240" s="204">
        <v>7</v>
      </c>
      <c r="PUT1240" s="204">
        <v>2</v>
      </c>
      <c r="PUU1240" s="205" t="s">
        <v>236</v>
      </c>
      <c r="PUV1240" s="206">
        <v>111</v>
      </c>
      <c r="PUW1240" s="110">
        <v>211</v>
      </c>
      <c r="PUX1240" s="147">
        <v>344.68</v>
      </c>
      <c r="PUY1240" s="109" t="s">
        <v>29</v>
      </c>
      <c r="PUZ1240" s="256" t="s">
        <v>25</v>
      </c>
      <c r="PVA1240" s="204">
        <v>7</v>
      </c>
      <c r="PVB1240" s="204">
        <v>2</v>
      </c>
      <c r="PVC1240" s="205" t="s">
        <v>236</v>
      </c>
      <c r="PVD1240" s="206">
        <v>111</v>
      </c>
      <c r="PVE1240" s="110">
        <v>211</v>
      </c>
      <c r="PVF1240" s="147">
        <v>344.68</v>
      </c>
      <c r="PVG1240" s="109" t="s">
        <v>29</v>
      </c>
      <c r="PVH1240" s="256" t="s">
        <v>25</v>
      </c>
      <c r="PVI1240" s="204">
        <v>7</v>
      </c>
      <c r="PVJ1240" s="204">
        <v>2</v>
      </c>
      <c r="PVK1240" s="205" t="s">
        <v>236</v>
      </c>
      <c r="PVL1240" s="206">
        <v>111</v>
      </c>
      <c r="PVM1240" s="110">
        <v>211</v>
      </c>
      <c r="PVN1240" s="147">
        <v>344.68</v>
      </c>
      <c r="PVO1240" s="109" t="s">
        <v>29</v>
      </c>
      <c r="PVP1240" s="256" t="s">
        <v>25</v>
      </c>
      <c r="PVQ1240" s="204">
        <v>7</v>
      </c>
      <c r="PVR1240" s="204">
        <v>2</v>
      </c>
      <c r="PVS1240" s="205" t="s">
        <v>236</v>
      </c>
      <c r="PVT1240" s="206">
        <v>111</v>
      </c>
      <c r="PVU1240" s="110">
        <v>211</v>
      </c>
      <c r="PVV1240" s="147">
        <v>344.68</v>
      </c>
      <c r="PVW1240" s="109" t="s">
        <v>29</v>
      </c>
      <c r="PVX1240" s="256" t="s">
        <v>25</v>
      </c>
      <c r="PVY1240" s="204">
        <v>7</v>
      </c>
      <c r="PVZ1240" s="204">
        <v>2</v>
      </c>
      <c r="PWA1240" s="205" t="s">
        <v>236</v>
      </c>
      <c r="PWB1240" s="206">
        <v>111</v>
      </c>
      <c r="PWC1240" s="110">
        <v>211</v>
      </c>
      <c r="PWD1240" s="147">
        <v>344.68</v>
      </c>
      <c r="PWE1240" s="109" t="s">
        <v>29</v>
      </c>
      <c r="PWF1240" s="256" t="s">
        <v>25</v>
      </c>
      <c r="PWG1240" s="204">
        <v>7</v>
      </c>
      <c r="PWH1240" s="204">
        <v>2</v>
      </c>
      <c r="PWI1240" s="205" t="s">
        <v>236</v>
      </c>
      <c r="PWJ1240" s="206">
        <v>111</v>
      </c>
      <c r="PWK1240" s="110">
        <v>211</v>
      </c>
      <c r="PWL1240" s="147">
        <v>344.68</v>
      </c>
      <c r="PWM1240" s="109" t="s">
        <v>29</v>
      </c>
      <c r="PWN1240" s="256" t="s">
        <v>25</v>
      </c>
      <c r="PWO1240" s="204">
        <v>7</v>
      </c>
      <c r="PWP1240" s="204">
        <v>2</v>
      </c>
      <c r="PWQ1240" s="205" t="s">
        <v>236</v>
      </c>
      <c r="PWR1240" s="206">
        <v>111</v>
      </c>
      <c r="PWS1240" s="110">
        <v>211</v>
      </c>
      <c r="PWT1240" s="147">
        <v>344.68</v>
      </c>
      <c r="PWU1240" s="109" t="s">
        <v>29</v>
      </c>
      <c r="PWV1240" s="256" t="s">
        <v>25</v>
      </c>
      <c r="PWW1240" s="204">
        <v>7</v>
      </c>
      <c r="PWX1240" s="204">
        <v>2</v>
      </c>
      <c r="PWY1240" s="205" t="s">
        <v>236</v>
      </c>
      <c r="PWZ1240" s="206">
        <v>111</v>
      </c>
      <c r="PXA1240" s="110">
        <v>211</v>
      </c>
      <c r="PXB1240" s="147">
        <v>344.68</v>
      </c>
      <c r="PXC1240" s="109" t="s">
        <v>29</v>
      </c>
      <c r="PXD1240" s="256" t="s">
        <v>25</v>
      </c>
      <c r="PXE1240" s="204">
        <v>7</v>
      </c>
      <c r="PXF1240" s="204">
        <v>2</v>
      </c>
      <c r="PXG1240" s="205" t="s">
        <v>236</v>
      </c>
      <c r="PXH1240" s="206">
        <v>111</v>
      </c>
      <c r="PXI1240" s="110">
        <v>211</v>
      </c>
      <c r="PXJ1240" s="147">
        <v>344.68</v>
      </c>
      <c r="PXK1240" s="109" t="s">
        <v>29</v>
      </c>
      <c r="PXL1240" s="256" t="s">
        <v>25</v>
      </c>
      <c r="PXM1240" s="204">
        <v>7</v>
      </c>
      <c r="PXN1240" s="204">
        <v>2</v>
      </c>
      <c r="PXO1240" s="205" t="s">
        <v>236</v>
      </c>
      <c r="PXP1240" s="206">
        <v>111</v>
      </c>
      <c r="PXQ1240" s="110">
        <v>211</v>
      </c>
      <c r="PXR1240" s="147">
        <v>344.68</v>
      </c>
      <c r="PXS1240" s="109" t="s">
        <v>29</v>
      </c>
      <c r="PXT1240" s="256" t="s">
        <v>25</v>
      </c>
      <c r="PXU1240" s="204">
        <v>7</v>
      </c>
      <c r="PXV1240" s="204">
        <v>2</v>
      </c>
      <c r="PXW1240" s="205" t="s">
        <v>236</v>
      </c>
      <c r="PXX1240" s="206">
        <v>111</v>
      </c>
      <c r="PXY1240" s="110">
        <v>211</v>
      </c>
      <c r="PXZ1240" s="147">
        <v>344.68</v>
      </c>
      <c r="PYA1240" s="109" t="s">
        <v>29</v>
      </c>
      <c r="PYB1240" s="256" t="s">
        <v>25</v>
      </c>
      <c r="PYC1240" s="204">
        <v>7</v>
      </c>
      <c r="PYD1240" s="204">
        <v>2</v>
      </c>
      <c r="PYE1240" s="205" t="s">
        <v>236</v>
      </c>
      <c r="PYF1240" s="206">
        <v>111</v>
      </c>
      <c r="PYG1240" s="110">
        <v>211</v>
      </c>
      <c r="PYH1240" s="147">
        <v>344.68</v>
      </c>
      <c r="PYI1240" s="109" t="s">
        <v>29</v>
      </c>
      <c r="PYJ1240" s="256" t="s">
        <v>25</v>
      </c>
      <c r="PYK1240" s="204">
        <v>7</v>
      </c>
      <c r="PYL1240" s="204">
        <v>2</v>
      </c>
      <c r="PYM1240" s="205" t="s">
        <v>236</v>
      </c>
      <c r="PYN1240" s="206">
        <v>111</v>
      </c>
      <c r="PYO1240" s="110">
        <v>211</v>
      </c>
      <c r="PYP1240" s="147">
        <v>344.68</v>
      </c>
      <c r="PYQ1240" s="109" t="s">
        <v>29</v>
      </c>
      <c r="PYR1240" s="256" t="s">
        <v>25</v>
      </c>
      <c r="PYS1240" s="204">
        <v>7</v>
      </c>
      <c r="PYT1240" s="204">
        <v>2</v>
      </c>
      <c r="PYU1240" s="205" t="s">
        <v>236</v>
      </c>
      <c r="PYV1240" s="206">
        <v>111</v>
      </c>
      <c r="PYW1240" s="110">
        <v>211</v>
      </c>
      <c r="PYX1240" s="147">
        <v>344.68</v>
      </c>
      <c r="PYY1240" s="109" t="s">
        <v>29</v>
      </c>
      <c r="PYZ1240" s="256" t="s">
        <v>25</v>
      </c>
      <c r="PZA1240" s="204">
        <v>7</v>
      </c>
      <c r="PZB1240" s="204">
        <v>2</v>
      </c>
      <c r="PZC1240" s="205" t="s">
        <v>236</v>
      </c>
      <c r="PZD1240" s="206">
        <v>111</v>
      </c>
      <c r="PZE1240" s="110">
        <v>211</v>
      </c>
      <c r="PZF1240" s="147">
        <v>344.68</v>
      </c>
      <c r="PZG1240" s="109" t="s">
        <v>29</v>
      </c>
      <c r="PZH1240" s="256" t="s">
        <v>25</v>
      </c>
      <c r="PZI1240" s="204">
        <v>7</v>
      </c>
      <c r="PZJ1240" s="204">
        <v>2</v>
      </c>
      <c r="PZK1240" s="205" t="s">
        <v>236</v>
      </c>
      <c r="PZL1240" s="206">
        <v>111</v>
      </c>
      <c r="PZM1240" s="110">
        <v>211</v>
      </c>
      <c r="PZN1240" s="147">
        <v>344.68</v>
      </c>
      <c r="PZO1240" s="109" t="s">
        <v>29</v>
      </c>
      <c r="PZP1240" s="256" t="s">
        <v>25</v>
      </c>
      <c r="PZQ1240" s="204">
        <v>7</v>
      </c>
      <c r="PZR1240" s="204">
        <v>2</v>
      </c>
      <c r="PZS1240" s="205" t="s">
        <v>236</v>
      </c>
      <c r="PZT1240" s="206">
        <v>111</v>
      </c>
      <c r="PZU1240" s="110">
        <v>211</v>
      </c>
      <c r="PZV1240" s="147">
        <v>344.68</v>
      </c>
      <c r="PZW1240" s="109" t="s">
        <v>29</v>
      </c>
      <c r="PZX1240" s="256" t="s">
        <v>25</v>
      </c>
      <c r="PZY1240" s="204">
        <v>7</v>
      </c>
      <c r="PZZ1240" s="204">
        <v>2</v>
      </c>
      <c r="QAA1240" s="205" t="s">
        <v>236</v>
      </c>
      <c r="QAB1240" s="206">
        <v>111</v>
      </c>
      <c r="QAC1240" s="110">
        <v>211</v>
      </c>
      <c r="QAD1240" s="147">
        <v>344.68</v>
      </c>
      <c r="QAE1240" s="109" t="s">
        <v>29</v>
      </c>
      <c r="QAF1240" s="256" t="s">
        <v>25</v>
      </c>
      <c r="QAG1240" s="204">
        <v>7</v>
      </c>
      <c r="QAH1240" s="204">
        <v>2</v>
      </c>
      <c r="QAI1240" s="205" t="s">
        <v>236</v>
      </c>
      <c r="QAJ1240" s="206">
        <v>111</v>
      </c>
      <c r="QAK1240" s="110">
        <v>211</v>
      </c>
      <c r="QAL1240" s="147">
        <v>344.68</v>
      </c>
      <c r="QAM1240" s="109" t="s">
        <v>29</v>
      </c>
      <c r="QAN1240" s="256" t="s">
        <v>25</v>
      </c>
      <c r="QAO1240" s="204">
        <v>7</v>
      </c>
      <c r="QAP1240" s="204">
        <v>2</v>
      </c>
      <c r="QAQ1240" s="205" t="s">
        <v>236</v>
      </c>
      <c r="QAR1240" s="206">
        <v>111</v>
      </c>
      <c r="QAS1240" s="110">
        <v>211</v>
      </c>
      <c r="QAT1240" s="147">
        <v>344.68</v>
      </c>
      <c r="QAU1240" s="109" t="s">
        <v>29</v>
      </c>
      <c r="QAV1240" s="256" t="s">
        <v>25</v>
      </c>
      <c r="QAW1240" s="204">
        <v>7</v>
      </c>
      <c r="QAX1240" s="204">
        <v>2</v>
      </c>
      <c r="QAY1240" s="205" t="s">
        <v>236</v>
      </c>
      <c r="QAZ1240" s="206">
        <v>111</v>
      </c>
      <c r="QBA1240" s="110">
        <v>211</v>
      </c>
      <c r="QBB1240" s="147">
        <v>344.68</v>
      </c>
      <c r="QBC1240" s="109" t="s">
        <v>29</v>
      </c>
      <c r="QBD1240" s="256" t="s">
        <v>25</v>
      </c>
      <c r="QBE1240" s="204">
        <v>7</v>
      </c>
      <c r="QBF1240" s="204">
        <v>2</v>
      </c>
      <c r="QBG1240" s="205" t="s">
        <v>236</v>
      </c>
      <c r="QBH1240" s="206">
        <v>111</v>
      </c>
      <c r="QBI1240" s="110">
        <v>211</v>
      </c>
      <c r="QBJ1240" s="147">
        <v>344.68</v>
      </c>
      <c r="QBK1240" s="109" t="s">
        <v>29</v>
      </c>
      <c r="QBL1240" s="256" t="s">
        <v>25</v>
      </c>
      <c r="QBM1240" s="204">
        <v>7</v>
      </c>
      <c r="QBN1240" s="204">
        <v>2</v>
      </c>
      <c r="QBO1240" s="205" t="s">
        <v>236</v>
      </c>
      <c r="QBP1240" s="206">
        <v>111</v>
      </c>
      <c r="QBQ1240" s="110">
        <v>211</v>
      </c>
      <c r="QBR1240" s="147">
        <v>344.68</v>
      </c>
      <c r="QBS1240" s="109" t="s">
        <v>29</v>
      </c>
      <c r="QBT1240" s="256" t="s">
        <v>25</v>
      </c>
      <c r="QBU1240" s="204">
        <v>7</v>
      </c>
      <c r="QBV1240" s="204">
        <v>2</v>
      </c>
      <c r="QBW1240" s="205" t="s">
        <v>236</v>
      </c>
      <c r="QBX1240" s="206">
        <v>111</v>
      </c>
      <c r="QBY1240" s="110">
        <v>211</v>
      </c>
      <c r="QBZ1240" s="147">
        <v>344.68</v>
      </c>
      <c r="QCA1240" s="109" t="s">
        <v>29</v>
      </c>
      <c r="QCB1240" s="256" t="s">
        <v>25</v>
      </c>
      <c r="QCC1240" s="204">
        <v>7</v>
      </c>
      <c r="QCD1240" s="204">
        <v>2</v>
      </c>
      <c r="QCE1240" s="205" t="s">
        <v>236</v>
      </c>
      <c r="QCF1240" s="206">
        <v>111</v>
      </c>
      <c r="QCG1240" s="110">
        <v>211</v>
      </c>
      <c r="QCH1240" s="147">
        <v>344.68</v>
      </c>
      <c r="QCI1240" s="109" t="s">
        <v>29</v>
      </c>
      <c r="QCJ1240" s="256" t="s">
        <v>25</v>
      </c>
      <c r="QCK1240" s="204">
        <v>7</v>
      </c>
      <c r="QCL1240" s="204">
        <v>2</v>
      </c>
      <c r="QCM1240" s="205" t="s">
        <v>236</v>
      </c>
      <c r="QCN1240" s="206">
        <v>111</v>
      </c>
      <c r="QCO1240" s="110">
        <v>211</v>
      </c>
      <c r="QCP1240" s="147">
        <v>344.68</v>
      </c>
      <c r="QCQ1240" s="109" t="s">
        <v>29</v>
      </c>
      <c r="QCR1240" s="256" t="s">
        <v>25</v>
      </c>
      <c r="QCS1240" s="204">
        <v>7</v>
      </c>
      <c r="QCT1240" s="204">
        <v>2</v>
      </c>
      <c r="QCU1240" s="205" t="s">
        <v>236</v>
      </c>
      <c r="QCV1240" s="206">
        <v>111</v>
      </c>
      <c r="QCW1240" s="110">
        <v>211</v>
      </c>
      <c r="QCX1240" s="147">
        <v>344.68</v>
      </c>
      <c r="QCY1240" s="109" t="s">
        <v>29</v>
      </c>
      <c r="QCZ1240" s="256" t="s">
        <v>25</v>
      </c>
      <c r="QDA1240" s="204">
        <v>7</v>
      </c>
      <c r="QDB1240" s="204">
        <v>2</v>
      </c>
      <c r="QDC1240" s="205" t="s">
        <v>236</v>
      </c>
      <c r="QDD1240" s="206">
        <v>111</v>
      </c>
      <c r="QDE1240" s="110">
        <v>211</v>
      </c>
      <c r="QDF1240" s="147">
        <v>344.68</v>
      </c>
      <c r="QDG1240" s="109" t="s">
        <v>29</v>
      </c>
      <c r="QDH1240" s="256" t="s">
        <v>25</v>
      </c>
      <c r="QDI1240" s="204">
        <v>7</v>
      </c>
      <c r="QDJ1240" s="204">
        <v>2</v>
      </c>
      <c r="QDK1240" s="205" t="s">
        <v>236</v>
      </c>
      <c r="QDL1240" s="206">
        <v>111</v>
      </c>
      <c r="QDM1240" s="110">
        <v>211</v>
      </c>
      <c r="QDN1240" s="147">
        <v>344.68</v>
      </c>
      <c r="QDO1240" s="109" t="s">
        <v>29</v>
      </c>
      <c r="QDP1240" s="256" t="s">
        <v>25</v>
      </c>
      <c r="QDQ1240" s="204">
        <v>7</v>
      </c>
      <c r="QDR1240" s="204">
        <v>2</v>
      </c>
      <c r="QDS1240" s="205" t="s">
        <v>236</v>
      </c>
      <c r="QDT1240" s="206">
        <v>111</v>
      </c>
      <c r="QDU1240" s="110">
        <v>211</v>
      </c>
      <c r="QDV1240" s="147">
        <v>344.68</v>
      </c>
      <c r="QDW1240" s="109" t="s">
        <v>29</v>
      </c>
      <c r="QDX1240" s="256" t="s">
        <v>25</v>
      </c>
      <c r="QDY1240" s="204">
        <v>7</v>
      </c>
      <c r="QDZ1240" s="204">
        <v>2</v>
      </c>
      <c r="QEA1240" s="205" t="s">
        <v>236</v>
      </c>
      <c r="QEB1240" s="206">
        <v>111</v>
      </c>
      <c r="QEC1240" s="110">
        <v>211</v>
      </c>
      <c r="QED1240" s="147">
        <v>344.68</v>
      </c>
      <c r="QEE1240" s="109" t="s">
        <v>29</v>
      </c>
      <c r="QEF1240" s="256" t="s">
        <v>25</v>
      </c>
      <c r="QEG1240" s="204">
        <v>7</v>
      </c>
      <c r="QEH1240" s="204">
        <v>2</v>
      </c>
      <c r="QEI1240" s="205" t="s">
        <v>236</v>
      </c>
      <c r="QEJ1240" s="206">
        <v>111</v>
      </c>
      <c r="QEK1240" s="110">
        <v>211</v>
      </c>
      <c r="QEL1240" s="147">
        <v>344.68</v>
      </c>
      <c r="QEM1240" s="109" t="s">
        <v>29</v>
      </c>
      <c r="QEN1240" s="256" t="s">
        <v>25</v>
      </c>
      <c r="QEO1240" s="204">
        <v>7</v>
      </c>
      <c r="QEP1240" s="204">
        <v>2</v>
      </c>
      <c r="QEQ1240" s="205" t="s">
        <v>236</v>
      </c>
      <c r="QER1240" s="206">
        <v>111</v>
      </c>
      <c r="QES1240" s="110">
        <v>211</v>
      </c>
      <c r="QET1240" s="147">
        <v>344.68</v>
      </c>
      <c r="QEU1240" s="109" t="s">
        <v>29</v>
      </c>
      <c r="QEV1240" s="256" t="s">
        <v>25</v>
      </c>
      <c r="QEW1240" s="204">
        <v>7</v>
      </c>
      <c r="QEX1240" s="204">
        <v>2</v>
      </c>
      <c r="QEY1240" s="205" t="s">
        <v>236</v>
      </c>
      <c r="QEZ1240" s="206">
        <v>111</v>
      </c>
      <c r="QFA1240" s="110">
        <v>211</v>
      </c>
      <c r="QFB1240" s="147">
        <v>344.68</v>
      </c>
      <c r="QFC1240" s="109" t="s">
        <v>29</v>
      </c>
      <c r="QFD1240" s="256" t="s">
        <v>25</v>
      </c>
      <c r="QFE1240" s="204">
        <v>7</v>
      </c>
      <c r="QFF1240" s="204">
        <v>2</v>
      </c>
      <c r="QFG1240" s="205" t="s">
        <v>236</v>
      </c>
      <c r="QFH1240" s="206">
        <v>111</v>
      </c>
      <c r="QFI1240" s="110">
        <v>211</v>
      </c>
      <c r="QFJ1240" s="147">
        <v>344.68</v>
      </c>
      <c r="QFK1240" s="109" t="s">
        <v>29</v>
      </c>
      <c r="QFL1240" s="256" t="s">
        <v>25</v>
      </c>
      <c r="QFM1240" s="204">
        <v>7</v>
      </c>
      <c r="QFN1240" s="204">
        <v>2</v>
      </c>
      <c r="QFO1240" s="205" t="s">
        <v>236</v>
      </c>
      <c r="QFP1240" s="206">
        <v>111</v>
      </c>
      <c r="QFQ1240" s="110">
        <v>211</v>
      </c>
      <c r="QFR1240" s="147">
        <v>344.68</v>
      </c>
      <c r="QFS1240" s="109" t="s">
        <v>29</v>
      </c>
      <c r="QFT1240" s="256" t="s">
        <v>25</v>
      </c>
      <c r="QFU1240" s="204">
        <v>7</v>
      </c>
      <c r="QFV1240" s="204">
        <v>2</v>
      </c>
      <c r="QFW1240" s="205" t="s">
        <v>236</v>
      </c>
      <c r="QFX1240" s="206">
        <v>111</v>
      </c>
      <c r="QFY1240" s="110">
        <v>211</v>
      </c>
      <c r="QFZ1240" s="147">
        <v>344.68</v>
      </c>
      <c r="QGA1240" s="109" t="s">
        <v>29</v>
      </c>
      <c r="QGB1240" s="256" t="s">
        <v>25</v>
      </c>
      <c r="QGC1240" s="204">
        <v>7</v>
      </c>
      <c r="QGD1240" s="204">
        <v>2</v>
      </c>
      <c r="QGE1240" s="205" t="s">
        <v>236</v>
      </c>
      <c r="QGF1240" s="206">
        <v>111</v>
      </c>
      <c r="QGG1240" s="110">
        <v>211</v>
      </c>
      <c r="QGH1240" s="147">
        <v>344.68</v>
      </c>
      <c r="QGI1240" s="109" t="s">
        <v>29</v>
      </c>
      <c r="QGJ1240" s="256" t="s">
        <v>25</v>
      </c>
      <c r="QGK1240" s="204">
        <v>7</v>
      </c>
      <c r="QGL1240" s="204">
        <v>2</v>
      </c>
      <c r="QGM1240" s="205" t="s">
        <v>236</v>
      </c>
      <c r="QGN1240" s="206">
        <v>111</v>
      </c>
      <c r="QGO1240" s="110">
        <v>211</v>
      </c>
      <c r="QGP1240" s="147">
        <v>344.68</v>
      </c>
      <c r="QGQ1240" s="109" t="s">
        <v>29</v>
      </c>
      <c r="QGR1240" s="256" t="s">
        <v>25</v>
      </c>
      <c r="QGS1240" s="204">
        <v>7</v>
      </c>
      <c r="QGT1240" s="204">
        <v>2</v>
      </c>
      <c r="QGU1240" s="205" t="s">
        <v>236</v>
      </c>
      <c r="QGV1240" s="206">
        <v>111</v>
      </c>
      <c r="QGW1240" s="110">
        <v>211</v>
      </c>
      <c r="QGX1240" s="147">
        <v>344.68</v>
      </c>
      <c r="QGY1240" s="109" t="s">
        <v>29</v>
      </c>
      <c r="QGZ1240" s="256" t="s">
        <v>25</v>
      </c>
      <c r="QHA1240" s="204">
        <v>7</v>
      </c>
      <c r="QHB1240" s="204">
        <v>2</v>
      </c>
      <c r="QHC1240" s="205" t="s">
        <v>236</v>
      </c>
      <c r="QHD1240" s="206">
        <v>111</v>
      </c>
      <c r="QHE1240" s="110">
        <v>211</v>
      </c>
      <c r="QHF1240" s="147">
        <v>344.68</v>
      </c>
      <c r="QHG1240" s="109" t="s">
        <v>29</v>
      </c>
      <c r="QHH1240" s="256" t="s">
        <v>25</v>
      </c>
      <c r="QHI1240" s="204">
        <v>7</v>
      </c>
      <c r="QHJ1240" s="204">
        <v>2</v>
      </c>
      <c r="QHK1240" s="205" t="s">
        <v>236</v>
      </c>
      <c r="QHL1240" s="206">
        <v>111</v>
      </c>
      <c r="QHM1240" s="110">
        <v>211</v>
      </c>
      <c r="QHN1240" s="147">
        <v>344.68</v>
      </c>
      <c r="QHO1240" s="109" t="s">
        <v>29</v>
      </c>
      <c r="QHP1240" s="256" t="s">
        <v>25</v>
      </c>
      <c r="QHQ1240" s="204">
        <v>7</v>
      </c>
      <c r="QHR1240" s="204">
        <v>2</v>
      </c>
      <c r="QHS1240" s="205" t="s">
        <v>236</v>
      </c>
      <c r="QHT1240" s="206">
        <v>111</v>
      </c>
      <c r="QHU1240" s="110">
        <v>211</v>
      </c>
      <c r="QHV1240" s="147">
        <v>344.68</v>
      </c>
      <c r="QHW1240" s="109" t="s">
        <v>29</v>
      </c>
      <c r="QHX1240" s="256" t="s">
        <v>25</v>
      </c>
      <c r="QHY1240" s="204">
        <v>7</v>
      </c>
      <c r="QHZ1240" s="204">
        <v>2</v>
      </c>
      <c r="QIA1240" s="205" t="s">
        <v>236</v>
      </c>
      <c r="QIB1240" s="206">
        <v>111</v>
      </c>
      <c r="QIC1240" s="110">
        <v>211</v>
      </c>
      <c r="QID1240" s="147">
        <v>344.68</v>
      </c>
      <c r="QIE1240" s="109" t="s">
        <v>29</v>
      </c>
      <c r="QIF1240" s="256" t="s">
        <v>25</v>
      </c>
      <c r="QIG1240" s="204">
        <v>7</v>
      </c>
      <c r="QIH1240" s="204">
        <v>2</v>
      </c>
      <c r="QII1240" s="205" t="s">
        <v>236</v>
      </c>
      <c r="QIJ1240" s="206">
        <v>111</v>
      </c>
      <c r="QIK1240" s="110">
        <v>211</v>
      </c>
      <c r="QIL1240" s="147">
        <v>344.68</v>
      </c>
      <c r="QIM1240" s="109" t="s">
        <v>29</v>
      </c>
      <c r="QIN1240" s="256" t="s">
        <v>25</v>
      </c>
      <c r="QIO1240" s="204">
        <v>7</v>
      </c>
      <c r="QIP1240" s="204">
        <v>2</v>
      </c>
      <c r="QIQ1240" s="205" t="s">
        <v>236</v>
      </c>
      <c r="QIR1240" s="206">
        <v>111</v>
      </c>
      <c r="QIS1240" s="110">
        <v>211</v>
      </c>
      <c r="QIT1240" s="147">
        <v>344.68</v>
      </c>
      <c r="QIU1240" s="109" t="s">
        <v>29</v>
      </c>
      <c r="QIV1240" s="256" t="s">
        <v>25</v>
      </c>
      <c r="QIW1240" s="204">
        <v>7</v>
      </c>
      <c r="QIX1240" s="204">
        <v>2</v>
      </c>
      <c r="QIY1240" s="205" t="s">
        <v>236</v>
      </c>
      <c r="QIZ1240" s="206">
        <v>111</v>
      </c>
      <c r="QJA1240" s="110">
        <v>211</v>
      </c>
      <c r="QJB1240" s="147">
        <v>344.68</v>
      </c>
      <c r="QJC1240" s="109" t="s">
        <v>29</v>
      </c>
      <c r="QJD1240" s="256" t="s">
        <v>25</v>
      </c>
      <c r="QJE1240" s="204">
        <v>7</v>
      </c>
      <c r="QJF1240" s="204">
        <v>2</v>
      </c>
      <c r="QJG1240" s="205" t="s">
        <v>236</v>
      </c>
      <c r="QJH1240" s="206">
        <v>111</v>
      </c>
      <c r="QJI1240" s="110">
        <v>211</v>
      </c>
      <c r="QJJ1240" s="147">
        <v>344.68</v>
      </c>
      <c r="QJK1240" s="109" t="s">
        <v>29</v>
      </c>
      <c r="QJL1240" s="256" t="s">
        <v>25</v>
      </c>
      <c r="QJM1240" s="204">
        <v>7</v>
      </c>
      <c r="QJN1240" s="204">
        <v>2</v>
      </c>
      <c r="QJO1240" s="205" t="s">
        <v>236</v>
      </c>
      <c r="QJP1240" s="206">
        <v>111</v>
      </c>
      <c r="QJQ1240" s="110">
        <v>211</v>
      </c>
      <c r="QJR1240" s="147">
        <v>344.68</v>
      </c>
      <c r="QJS1240" s="109" t="s">
        <v>29</v>
      </c>
      <c r="QJT1240" s="256" t="s">
        <v>25</v>
      </c>
      <c r="QJU1240" s="204">
        <v>7</v>
      </c>
      <c r="QJV1240" s="204">
        <v>2</v>
      </c>
      <c r="QJW1240" s="205" t="s">
        <v>236</v>
      </c>
      <c r="QJX1240" s="206">
        <v>111</v>
      </c>
      <c r="QJY1240" s="110">
        <v>211</v>
      </c>
      <c r="QJZ1240" s="147">
        <v>344.68</v>
      </c>
      <c r="QKA1240" s="109" t="s">
        <v>29</v>
      </c>
      <c r="QKB1240" s="256" t="s">
        <v>25</v>
      </c>
      <c r="QKC1240" s="204">
        <v>7</v>
      </c>
      <c r="QKD1240" s="204">
        <v>2</v>
      </c>
      <c r="QKE1240" s="205" t="s">
        <v>236</v>
      </c>
      <c r="QKF1240" s="206">
        <v>111</v>
      </c>
      <c r="QKG1240" s="110">
        <v>211</v>
      </c>
      <c r="QKH1240" s="147">
        <v>344.68</v>
      </c>
      <c r="QKI1240" s="109" t="s">
        <v>29</v>
      </c>
      <c r="QKJ1240" s="256" t="s">
        <v>25</v>
      </c>
      <c r="QKK1240" s="204">
        <v>7</v>
      </c>
      <c r="QKL1240" s="204">
        <v>2</v>
      </c>
      <c r="QKM1240" s="205" t="s">
        <v>236</v>
      </c>
      <c r="QKN1240" s="206">
        <v>111</v>
      </c>
      <c r="QKO1240" s="110">
        <v>211</v>
      </c>
      <c r="QKP1240" s="147">
        <v>344.68</v>
      </c>
      <c r="QKQ1240" s="109" t="s">
        <v>29</v>
      </c>
      <c r="QKR1240" s="256" t="s">
        <v>25</v>
      </c>
      <c r="QKS1240" s="204">
        <v>7</v>
      </c>
      <c r="QKT1240" s="204">
        <v>2</v>
      </c>
      <c r="QKU1240" s="205" t="s">
        <v>236</v>
      </c>
      <c r="QKV1240" s="206">
        <v>111</v>
      </c>
      <c r="QKW1240" s="110">
        <v>211</v>
      </c>
      <c r="QKX1240" s="147">
        <v>344.68</v>
      </c>
      <c r="QKY1240" s="109" t="s">
        <v>29</v>
      </c>
      <c r="QKZ1240" s="256" t="s">
        <v>25</v>
      </c>
      <c r="QLA1240" s="204">
        <v>7</v>
      </c>
      <c r="QLB1240" s="204">
        <v>2</v>
      </c>
      <c r="QLC1240" s="205" t="s">
        <v>236</v>
      </c>
      <c r="QLD1240" s="206">
        <v>111</v>
      </c>
      <c r="QLE1240" s="110">
        <v>211</v>
      </c>
      <c r="QLF1240" s="147">
        <v>344.68</v>
      </c>
      <c r="QLG1240" s="109" t="s">
        <v>29</v>
      </c>
      <c r="QLH1240" s="256" t="s">
        <v>25</v>
      </c>
      <c r="QLI1240" s="204">
        <v>7</v>
      </c>
      <c r="QLJ1240" s="204">
        <v>2</v>
      </c>
      <c r="QLK1240" s="205" t="s">
        <v>236</v>
      </c>
      <c r="QLL1240" s="206">
        <v>111</v>
      </c>
      <c r="QLM1240" s="110">
        <v>211</v>
      </c>
      <c r="QLN1240" s="147">
        <v>344.68</v>
      </c>
      <c r="QLO1240" s="109" t="s">
        <v>29</v>
      </c>
      <c r="QLP1240" s="256" t="s">
        <v>25</v>
      </c>
      <c r="QLQ1240" s="204">
        <v>7</v>
      </c>
      <c r="QLR1240" s="204">
        <v>2</v>
      </c>
      <c r="QLS1240" s="205" t="s">
        <v>236</v>
      </c>
      <c r="QLT1240" s="206">
        <v>111</v>
      </c>
      <c r="QLU1240" s="110">
        <v>211</v>
      </c>
      <c r="QLV1240" s="147">
        <v>344.68</v>
      </c>
      <c r="QLW1240" s="109" t="s">
        <v>29</v>
      </c>
      <c r="QLX1240" s="256" t="s">
        <v>25</v>
      </c>
      <c r="QLY1240" s="204">
        <v>7</v>
      </c>
      <c r="QLZ1240" s="204">
        <v>2</v>
      </c>
      <c r="QMA1240" s="205" t="s">
        <v>236</v>
      </c>
      <c r="QMB1240" s="206">
        <v>111</v>
      </c>
      <c r="QMC1240" s="110">
        <v>211</v>
      </c>
      <c r="QMD1240" s="147">
        <v>344.68</v>
      </c>
      <c r="QME1240" s="109" t="s">
        <v>29</v>
      </c>
      <c r="QMF1240" s="256" t="s">
        <v>25</v>
      </c>
      <c r="QMG1240" s="204">
        <v>7</v>
      </c>
      <c r="QMH1240" s="204">
        <v>2</v>
      </c>
      <c r="QMI1240" s="205" t="s">
        <v>236</v>
      </c>
      <c r="QMJ1240" s="206">
        <v>111</v>
      </c>
      <c r="QMK1240" s="110">
        <v>211</v>
      </c>
      <c r="QML1240" s="147">
        <v>344.68</v>
      </c>
      <c r="QMM1240" s="109" t="s">
        <v>29</v>
      </c>
      <c r="QMN1240" s="256" t="s">
        <v>25</v>
      </c>
      <c r="QMO1240" s="204">
        <v>7</v>
      </c>
      <c r="QMP1240" s="204">
        <v>2</v>
      </c>
      <c r="QMQ1240" s="205" t="s">
        <v>236</v>
      </c>
      <c r="QMR1240" s="206">
        <v>111</v>
      </c>
      <c r="QMS1240" s="110">
        <v>211</v>
      </c>
      <c r="QMT1240" s="147">
        <v>344.68</v>
      </c>
      <c r="QMU1240" s="109" t="s">
        <v>29</v>
      </c>
      <c r="QMV1240" s="256" t="s">
        <v>25</v>
      </c>
      <c r="QMW1240" s="204">
        <v>7</v>
      </c>
      <c r="QMX1240" s="204">
        <v>2</v>
      </c>
      <c r="QMY1240" s="205" t="s">
        <v>236</v>
      </c>
      <c r="QMZ1240" s="206">
        <v>111</v>
      </c>
      <c r="QNA1240" s="110">
        <v>211</v>
      </c>
      <c r="QNB1240" s="147">
        <v>344.68</v>
      </c>
      <c r="QNC1240" s="109" t="s">
        <v>29</v>
      </c>
      <c r="QND1240" s="256" t="s">
        <v>25</v>
      </c>
      <c r="QNE1240" s="204">
        <v>7</v>
      </c>
      <c r="QNF1240" s="204">
        <v>2</v>
      </c>
      <c r="QNG1240" s="205" t="s">
        <v>236</v>
      </c>
      <c r="QNH1240" s="206">
        <v>111</v>
      </c>
      <c r="QNI1240" s="110">
        <v>211</v>
      </c>
      <c r="QNJ1240" s="147">
        <v>344.68</v>
      </c>
      <c r="QNK1240" s="109" t="s">
        <v>29</v>
      </c>
      <c r="QNL1240" s="256" t="s">
        <v>25</v>
      </c>
      <c r="QNM1240" s="204">
        <v>7</v>
      </c>
      <c r="QNN1240" s="204">
        <v>2</v>
      </c>
      <c r="QNO1240" s="205" t="s">
        <v>236</v>
      </c>
      <c r="QNP1240" s="206">
        <v>111</v>
      </c>
      <c r="QNQ1240" s="110">
        <v>211</v>
      </c>
      <c r="QNR1240" s="147">
        <v>344.68</v>
      </c>
      <c r="QNS1240" s="109" t="s">
        <v>29</v>
      </c>
      <c r="QNT1240" s="256" t="s">
        <v>25</v>
      </c>
      <c r="QNU1240" s="204">
        <v>7</v>
      </c>
      <c r="QNV1240" s="204">
        <v>2</v>
      </c>
      <c r="QNW1240" s="205" t="s">
        <v>236</v>
      </c>
      <c r="QNX1240" s="206">
        <v>111</v>
      </c>
      <c r="QNY1240" s="110">
        <v>211</v>
      </c>
      <c r="QNZ1240" s="147">
        <v>344.68</v>
      </c>
      <c r="QOA1240" s="109" t="s">
        <v>29</v>
      </c>
      <c r="QOB1240" s="256" t="s">
        <v>25</v>
      </c>
      <c r="QOC1240" s="204">
        <v>7</v>
      </c>
      <c r="QOD1240" s="204">
        <v>2</v>
      </c>
      <c r="QOE1240" s="205" t="s">
        <v>236</v>
      </c>
      <c r="QOF1240" s="206">
        <v>111</v>
      </c>
      <c r="QOG1240" s="110">
        <v>211</v>
      </c>
      <c r="QOH1240" s="147">
        <v>344.68</v>
      </c>
      <c r="QOI1240" s="109" t="s">
        <v>29</v>
      </c>
      <c r="QOJ1240" s="256" t="s">
        <v>25</v>
      </c>
      <c r="QOK1240" s="204">
        <v>7</v>
      </c>
      <c r="QOL1240" s="204">
        <v>2</v>
      </c>
      <c r="QOM1240" s="205" t="s">
        <v>236</v>
      </c>
      <c r="QON1240" s="206">
        <v>111</v>
      </c>
      <c r="QOO1240" s="110">
        <v>211</v>
      </c>
      <c r="QOP1240" s="147">
        <v>344.68</v>
      </c>
      <c r="QOQ1240" s="109" t="s">
        <v>29</v>
      </c>
      <c r="QOR1240" s="256" t="s">
        <v>25</v>
      </c>
      <c r="QOS1240" s="204">
        <v>7</v>
      </c>
      <c r="QOT1240" s="204">
        <v>2</v>
      </c>
      <c r="QOU1240" s="205" t="s">
        <v>236</v>
      </c>
      <c r="QOV1240" s="206">
        <v>111</v>
      </c>
      <c r="QOW1240" s="110">
        <v>211</v>
      </c>
      <c r="QOX1240" s="147">
        <v>344.68</v>
      </c>
      <c r="QOY1240" s="109" t="s">
        <v>29</v>
      </c>
      <c r="QOZ1240" s="256" t="s">
        <v>25</v>
      </c>
      <c r="QPA1240" s="204">
        <v>7</v>
      </c>
      <c r="QPB1240" s="204">
        <v>2</v>
      </c>
      <c r="QPC1240" s="205" t="s">
        <v>236</v>
      </c>
      <c r="QPD1240" s="206">
        <v>111</v>
      </c>
      <c r="QPE1240" s="110">
        <v>211</v>
      </c>
      <c r="QPF1240" s="147">
        <v>344.68</v>
      </c>
      <c r="QPG1240" s="109" t="s">
        <v>29</v>
      </c>
      <c r="QPH1240" s="256" t="s">
        <v>25</v>
      </c>
      <c r="QPI1240" s="204">
        <v>7</v>
      </c>
      <c r="QPJ1240" s="204">
        <v>2</v>
      </c>
      <c r="QPK1240" s="205" t="s">
        <v>236</v>
      </c>
      <c r="QPL1240" s="206">
        <v>111</v>
      </c>
      <c r="QPM1240" s="110">
        <v>211</v>
      </c>
      <c r="QPN1240" s="147">
        <v>344.68</v>
      </c>
      <c r="QPO1240" s="109" t="s">
        <v>29</v>
      </c>
      <c r="QPP1240" s="256" t="s">
        <v>25</v>
      </c>
      <c r="QPQ1240" s="204">
        <v>7</v>
      </c>
      <c r="QPR1240" s="204">
        <v>2</v>
      </c>
      <c r="QPS1240" s="205" t="s">
        <v>236</v>
      </c>
      <c r="QPT1240" s="206">
        <v>111</v>
      </c>
      <c r="QPU1240" s="110">
        <v>211</v>
      </c>
      <c r="QPV1240" s="147">
        <v>344.68</v>
      </c>
      <c r="QPW1240" s="109" t="s">
        <v>29</v>
      </c>
      <c r="QPX1240" s="256" t="s">
        <v>25</v>
      </c>
      <c r="QPY1240" s="204">
        <v>7</v>
      </c>
      <c r="QPZ1240" s="204">
        <v>2</v>
      </c>
      <c r="QQA1240" s="205" t="s">
        <v>236</v>
      </c>
      <c r="QQB1240" s="206">
        <v>111</v>
      </c>
      <c r="QQC1240" s="110">
        <v>211</v>
      </c>
      <c r="QQD1240" s="147">
        <v>344.68</v>
      </c>
      <c r="QQE1240" s="109" t="s">
        <v>29</v>
      </c>
      <c r="QQF1240" s="256" t="s">
        <v>25</v>
      </c>
      <c r="QQG1240" s="204">
        <v>7</v>
      </c>
      <c r="QQH1240" s="204">
        <v>2</v>
      </c>
      <c r="QQI1240" s="205" t="s">
        <v>236</v>
      </c>
      <c r="QQJ1240" s="206">
        <v>111</v>
      </c>
      <c r="QQK1240" s="110">
        <v>211</v>
      </c>
      <c r="QQL1240" s="147">
        <v>344.68</v>
      </c>
      <c r="QQM1240" s="109" t="s">
        <v>29</v>
      </c>
      <c r="QQN1240" s="256" t="s">
        <v>25</v>
      </c>
      <c r="QQO1240" s="204">
        <v>7</v>
      </c>
      <c r="QQP1240" s="204">
        <v>2</v>
      </c>
      <c r="QQQ1240" s="205" t="s">
        <v>236</v>
      </c>
      <c r="QQR1240" s="206">
        <v>111</v>
      </c>
      <c r="QQS1240" s="110">
        <v>211</v>
      </c>
      <c r="QQT1240" s="147">
        <v>344.68</v>
      </c>
      <c r="QQU1240" s="109" t="s">
        <v>29</v>
      </c>
      <c r="QQV1240" s="256" t="s">
        <v>25</v>
      </c>
      <c r="QQW1240" s="204">
        <v>7</v>
      </c>
      <c r="QQX1240" s="204">
        <v>2</v>
      </c>
      <c r="QQY1240" s="205" t="s">
        <v>236</v>
      </c>
      <c r="QQZ1240" s="206">
        <v>111</v>
      </c>
      <c r="QRA1240" s="110">
        <v>211</v>
      </c>
      <c r="QRB1240" s="147">
        <v>344.68</v>
      </c>
      <c r="QRC1240" s="109" t="s">
        <v>29</v>
      </c>
      <c r="QRD1240" s="256" t="s">
        <v>25</v>
      </c>
      <c r="QRE1240" s="204">
        <v>7</v>
      </c>
      <c r="QRF1240" s="204">
        <v>2</v>
      </c>
      <c r="QRG1240" s="205" t="s">
        <v>236</v>
      </c>
      <c r="QRH1240" s="206">
        <v>111</v>
      </c>
      <c r="QRI1240" s="110">
        <v>211</v>
      </c>
      <c r="QRJ1240" s="147">
        <v>344.68</v>
      </c>
      <c r="QRK1240" s="109" t="s">
        <v>29</v>
      </c>
      <c r="QRL1240" s="256" t="s">
        <v>25</v>
      </c>
      <c r="QRM1240" s="204">
        <v>7</v>
      </c>
      <c r="QRN1240" s="204">
        <v>2</v>
      </c>
      <c r="QRO1240" s="205" t="s">
        <v>236</v>
      </c>
      <c r="QRP1240" s="206">
        <v>111</v>
      </c>
      <c r="QRQ1240" s="110">
        <v>211</v>
      </c>
      <c r="QRR1240" s="147">
        <v>344.68</v>
      </c>
      <c r="QRS1240" s="109" t="s">
        <v>29</v>
      </c>
      <c r="QRT1240" s="256" t="s">
        <v>25</v>
      </c>
      <c r="QRU1240" s="204">
        <v>7</v>
      </c>
      <c r="QRV1240" s="204">
        <v>2</v>
      </c>
      <c r="QRW1240" s="205" t="s">
        <v>236</v>
      </c>
      <c r="QRX1240" s="206">
        <v>111</v>
      </c>
      <c r="QRY1240" s="110">
        <v>211</v>
      </c>
      <c r="QRZ1240" s="147">
        <v>344.68</v>
      </c>
      <c r="QSA1240" s="109" t="s">
        <v>29</v>
      </c>
      <c r="QSB1240" s="256" t="s">
        <v>25</v>
      </c>
      <c r="QSC1240" s="204">
        <v>7</v>
      </c>
      <c r="QSD1240" s="204">
        <v>2</v>
      </c>
      <c r="QSE1240" s="205" t="s">
        <v>236</v>
      </c>
      <c r="QSF1240" s="206">
        <v>111</v>
      </c>
      <c r="QSG1240" s="110">
        <v>211</v>
      </c>
      <c r="QSH1240" s="147">
        <v>344.68</v>
      </c>
      <c r="QSI1240" s="109" t="s">
        <v>29</v>
      </c>
      <c r="QSJ1240" s="256" t="s">
        <v>25</v>
      </c>
      <c r="QSK1240" s="204">
        <v>7</v>
      </c>
      <c r="QSL1240" s="204">
        <v>2</v>
      </c>
      <c r="QSM1240" s="205" t="s">
        <v>236</v>
      </c>
      <c r="QSN1240" s="206">
        <v>111</v>
      </c>
      <c r="QSO1240" s="110">
        <v>211</v>
      </c>
      <c r="QSP1240" s="147">
        <v>344.68</v>
      </c>
      <c r="QSQ1240" s="109" t="s">
        <v>29</v>
      </c>
      <c r="QSR1240" s="256" t="s">
        <v>25</v>
      </c>
      <c r="QSS1240" s="204">
        <v>7</v>
      </c>
      <c r="QST1240" s="204">
        <v>2</v>
      </c>
      <c r="QSU1240" s="205" t="s">
        <v>236</v>
      </c>
      <c r="QSV1240" s="206">
        <v>111</v>
      </c>
      <c r="QSW1240" s="110">
        <v>211</v>
      </c>
      <c r="QSX1240" s="147">
        <v>344.68</v>
      </c>
      <c r="QSY1240" s="109" t="s">
        <v>29</v>
      </c>
      <c r="QSZ1240" s="256" t="s">
        <v>25</v>
      </c>
      <c r="QTA1240" s="204">
        <v>7</v>
      </c>
      <c r="QTB1240" s="204">
        <v>2</v>
      </c>
      <c r="QTC1240" s="205" t="s">
        <v>236</v>
      </c>
      <c r="QTD1240" s="206">
        <v>111</v>
      </c>
      <c r="QTE1240" s="110">
        <v>211</v>
      </c>
      <c r="QTF1240" s="147">
        <v>344.68</v>
      </c>
      <c r="QTG1240" s="109" t="s">
        <v>29</v>
      </c>
      <c r="QTH1240" s="256" t="s">
        <v>25</v>
      </c>
      <c r="QTI1240" s="204">
        <v>7</v>
      </c>
      <c r="QTJ1240" s="204">
        <v>2</v>
      </c>
      <c r="QTK1240" s="205" t="s">
        <v>236</v>
      </c>
      <c r="QTL1240" s="206">
        <v>111</v>
      </c>
      <c r="QTM1240" s="110">
        <v>211</v>
      </c>
      <c r="QTN1240" s="147">
        <v>344.68</v>
      </c>
      <c r="QTO1240" s="109" t="s">
        <v>29</v>
      </c>
      <c r="QTP1240" s="256" t="s">
        <v>25</v>
      </c>
      <c r="QTQ1240" s="204">
        <v>7</v>
      </c>
      <c r="QTR1240" s="204">
        <v>2</v>
      </c>
      <c r="QTS1240" s="205" t="s">
        <v>236</v>
      </c>
      <c r="QTT1240" s="206">
        <v>111</v>
      </c>
      <c r="QTU1240" s="110">
        <v>211</v>
      </c>
      <c r="QTV1240" s="147">
        <v>344.68</v>
      </c>
      <c r="QTW1240" s="109" t="s">
        <v>29</v>
      </c>
      <c r="QTX1240" s="256" t="s">
        <v>25</v>
      </c>
      <c r="QTY1240" s="204">
        <v>7</v>
      </c>
      <c r="QTZ1240" s="204">
        <v>2</v>
      </c>
      <c r="QUA1240" s="205" t="s">
        <v>236</v>
      </c>
      <c r="QUB1240" s="206">
        <v>111</v>
      </c>
      <c r="QUC1240" s="110">
        <v>211</v>
      </c>
      <c r="QUD1240" s="147">
        <v>344.68</v>
      </c>
      <c r="QUE1240" s="109" t="s">
        <v>29</v>
      </c>
      <c r="QUF1240" s="256" t="s">
        <v>25</v>
      </c>
      <c r="QUG1240" s="204">
        <v>7</v>
      </c>
      <c r="QUH1240" s="204">
        <v>2</v>
      </c>
      <c r="QUI1240" s="205" t="s">
        <v>236</v>
      </c>
      <c r="QUJ1240" s="206">
        <v>111</v>
      </c>
      <c r="QUK1240" s="110">
        <v>211</v>
      </c>
      <c r="QUL1240" s="147">
        <v>344.68</v>
      </c>
      <c r="QUM1240" s="109" t="s">
        <v>29</v>
      </c>
      <c r="QUN1240" s="256" t="s">
        <v>25</v>
      </c>
      <c r="QUO1240" s="204">
        <v>7</v>
      </c>
      <c r="QUP1240" s="204">
        <v>2</v>
      </c>
      <c r="QUQ1240" s="205" t="s">
        <v>236</v>
      </c>
      <c r="QUR1240" s="206">
        <v>111</v>
      </c>
      <c r="QUS1240" s="110">
        <v>211</v>
      </c>
      <c r="QUT1240" s="147">
        <v>344.68</v>
      </c>
      <c r="QUU1240" s="109" t="s">
        <v>29</v>
      </c>
      <c r="QUV1240" s="256" t="s">
        <v>25</v>
      </c>
      <c r="QUW1240" s="204">
        <v>7</v>
      </c>
      <c r="QUX1240" s="204">
        <v>2</v>
      </c>
      <c r="QUY1240" s="205" t="s">
        <v>236</v>
      </c>
      <c r="QUZ1240" s="206">
        <v>111</v>
      </c>
      <c r="QVA1240" s="110">
        <v>211</v>
      </c>
      <c r="QVB1240" s="147">
        <v>344.68</v>
      </c>
      <c r="QVC1240" s="109" t="s">
        <v>29</v>
      </c>
      <c r="QVD1240" s="256" t="s">
        <v>25</v>
      </c>
      <c r="QVE1240" s="204">
        <v>7</v>
      </c>
      <c r="QVF1240" s="204">
        <v>2</v>
      </c>
      <c r="QVG1240" s="205" t="s">
        <v>236</v>
      </c>
      <c r="QVH1240" s="206">
        <v>111</v>
      </c>
      <c r="QVI1240" s="110">
        <v>211</v>
      </c>
      <c r="QVJ1240" s="147">
        <v>344.68</v>
      </c>
      <c r="QVK1240" s="109" t="s">
        <v>29</v>
      </c>
      <c r="QVL1240" s="256" t="s">
        <v>25</v>
      </c>
      <c r="QVM1240" s="204">
        <v>7</v>
      </c>
      <c r="QVN1240" s="204">
        <v>2</v>
      </c>
      <c r="QVO1240" s="205" t="s">
        <v>236</v>
      </c>
      <c r="QVP1240" s="206">
        <v>111</v>
      </c>
      <c r="QVQ1240" s="110">
        <v>211</v>
      </c>
      <c r="QVR1240" s="147">
        <v>344.68</v>
      </c>
      <c r="QVS1240" s="109" t="s">
        <v>29</v>
      </c>
      <c r="QVT1240" s="256" t="s">
        <v>25</v>
      </c>
      <c r="QVU1240" s="204">
        <v>7</v>
      </c>
      <c r="QVV1240" s="204">
        <v>2</v>
      </c>
      <c r="QVW1240" s="205" t="s">
        <v>236</v>
      </c>
      <c r="QVX1240" s="206">
        <v>111</v>
      </c>
      <c r="QVY1240" s="110">
        <v>211</v>
      </c>
      <c r="QVZ1240" s="147">
        <v>344.68</v>
      </c>
      <c r="QWA1240" s="109" t="s">
        <v>29</v>
      </c>
      <c r="QWB1240" s="256" t="s">
        <v>25</v>
      </c>
      <c r="QWC1240" s="204">
        <v>7</v>
      </c>
      <c r="QWD1240" s="204">
        <v>2</v>
      </c>
      <c r="QWE1240" s="205" t="s">
        <v>236</v>
      </c>
      <c r="QWF1240" s="206">
        <v>111</v>
      </c>
      <c r="QWG1240" s="110">
        <v>211</v>
      </c>
      <c r="QWH1240" s="147">
        <v>344.68</v>
      </c>
      <c r="QWI1240" s="109" t="s">
        <v>29</v>
      </c>
      <c r="QWJ1240" s="256" t="s">
        <v>25</v>
      </c>
      <c r="QWK1240" s="204">
        <v>7</v>
      </c>
      <c r="QWL1240" s="204">
        <v>2</v>
      </c>
      <c r="QWM1240" s="205" t="s">
        <v>236</v>
      </c>
      <c r="QWN1240" s="206">
        <v>111</v>
      </c>
      <c r="QWO1240" s="110">
        <v>211</v>
      </c>
      <c r="QWP1240" s="147">
        <v>344.68</v>
      </c>
      <c r="QWQ1240" s="109" t="s">
        <v>29</v>
      </c>
      <c r="QWR1240" s="256" t="s">
        <v>25</v>
      </c>
      <c r="QWS1240" s="204">
        <v>7</v>
      </c>
      <c r="QWT1240" s="204">
        <v>2</v>
      </c>
      <c r="QWU1240" s="205" t="s">
        <v>236</v>
      </c>
      <c r="QWV1240" s="206">
        <v>111</v>
      </c>
      <c r="QWW1240" s="110">
        <v>211</v>
      </c>
      <c r="QWX1240" s="147">
        <v>344.68</v>
      </c>
      <c r="QWY1240" s="109" t="s">
        <v>29</v>
      </c>
      <c r="QWZ1240" s="256" t="s">
        <v>25</v>
      </c>
      <c r="QXA1240" s="204">
        <v>7</v>
      </c>
      <c r="QXB1240" s="204">
        <v>2</v>
      </c>
      <c r="QXC1240" s="205" t="s">
        <v>236</v>
      </c>
      <c r="QXD1240" s="206">
        <v>111</v>
      </c>
      <c r="QXE1240" s="110">
        <v>211</v>
      </c>
      <c r="QXF1240" s="147">
        <v>344.68</v>
      </c>
      <c r="QXG1240" s="109" t="s">
        <v>29</v>
      </c>
      <c r="QXH1240" s="256" t="s">
        <v>25</v>
      </c>
      <c r="QXI1240" s="204">
        <v>7</v>
      </c>
      <c r="QXJ1240" s="204">
        <v>2</v>
      </c>
      <c r="QXK1240" s="205" t="s">
        <v>236</v>
      </c>
      <c r="QXL1240" s="206">
        <v>111</v>
      </c>
      <c r="QXM1240" s="110">
        <v>211</v>
      </c>
      <c r="QXN1240" s="147">
        <v>344.68</v>
      </c>
      <c r="QXO1240" s="109" t="s">
        <v>29</v>
      </c>
      <c r="QXP1240" s="256" t="s">
        <v>25</v>
      </c>
      <c r="QXQ1240" s="204">
        <v>7</v>
      </c>
      <c r="QXR1240" s="204">
        <v>2</v>
      </c>
      <c r="QXS1240" s="205" t="s">
        <v>236</v>
      </c>
      <c r="QXT1240" s="206">
        <v>111</v>
      </c>
      <c r="QXU1240" s="110">
        <v>211</v>
      </c>
      <c r="QXV1240" s="147">
        <v>344.68</v>
      </c>
      <c r="QXW1240" s="109" t="s">
        <v>29</v>
      </c>
      <c r="QXX1240" s="256" t="s">
        <v>25</v>
      </c>
      <c r="QXY1240" s="204">
        <v>7</v>
      </c>
      <c r="QXZ1240" s="204">
        <v>2</v>
      </c>
      <c r="QYA1240" s="205" t="s">
        <v>236</v>
      </c>
      <c r="QYB1240" s="206">
        <v>111</v>
      </c>
      <c r="QYC1240" s="110">
        <v>211</v>
      </c>
      <c r="QYD1240" s="147">
        <v>344.68</v>
      </c>
      <c r="QYE1240" s="109" t="s">
        <v>29</v>
      </c>
      <c r="QYF1240" s="256" t="s">
        <v>25</v>
      </c>
      <c r="QYG1240" s="204">
        <v>7</v>
      </c>
      <c r="QYH1240" s="204">
        <v>2</v>
      </c>
      <c r="QYI1240" s="205" t="s">
        <v>236</v>
      </c>
      <c r="QYJ1240" s="206">
        <v>111</v>
      </c>
      <c r="QYK1240" s="110">
        <v>211</v>
      </c>
      <c r="QYL1240" s="147">
        <v>344.68</v>
      </c>
      <c r="QYM1240" s="109" t="s">
        <v>29</v>
      </c>
      <c r="QYN1240" s="256" t="s">
        <v>25</v>
      </c>
      <c r="QYO1240" s="204">
        <v>7</v>
      </c>
      <c r="QYP1240" s="204">
        <v>2</v>
      </c>
      <c r="QYQ1240" s="205" t="s">
        <v>236</v>
      </c>
      <c r="QYR1240" s="206">
        <v>111</v>
      </c>
      <c r="QYS1240" s="110">
        <v>211</v>
      </c>
      <c r="QYT1240" s="147">
        <v>344.68</v>
      </c>
      <c r="QYU1240" s="109" t="s">
        <v>29</v>
      </c>
      <c r="QYV1240" s="256" t="s">
        <v>25</v>
      </c>
      <c r="QYW1240" s="204">
        <v>7</v>
      </c>
      <c r="QYX1240" s="204">
        <v>2</v>
      </c>
      <c r="QYY1240" s="205" t="s">
        <v>236</v>
      </c>
      <c r="QYZ1240" s="206">
        <v>111</v>
      </c>
      <c r="QZA1240" s="110">
        <v>211</v>
      </c>
      <c r="QZB1240" s="147">
        <v>344.68</v>
      </c>
      <c r="QZC1240" s="109" t="s">
        <v>29</v>
      </c>
      <c r="QZD1240" s="256" t="s">
        <v>25</v>
      </c>
      <c r="QZE1240" s="204">
        <v>7</v>
      </c>
      <c r="QZF1240" s="204">
        <v>2</v>
      </c>
      <c r="QZG1240" s="205" t="s">
        <v>236</v>
      </c>
      <c r="QZH1240" s="206">
        <v>111</v>
      </c>
      <c r="QZI1240" s="110">
        <v>211</v>
      </c>
      <c r="QZJ1240" s="147">
        <v>344.68</v>
      </c>
      <c r="QZK1240" s="109" t="s">
        <v>29</v>
      </c>
      <c r="QZL1240" s="256" t="s">
        <v>25</v>
      </c>
      <c r="QZM1240" s="204">
        <v>7</v>
      </c>
      <c r="QZN1240" s="204">
        <v>2</v>
      </c>
      <c r="QZO1240" s="205" t="s">
        <v>236</v>
      </c>
      <c r="QZP1240" s="206">
        <v>111</v>
      </c>
      <c r="QZQ1240" s="110">
        <v>211</v>
      </c>
      <c r="QZR1240" s="147">
        <v>344.68</v>
      </c>
      <c r="QZS1240" s="109" t="s">
        <v>29</v>
      </c>
      <c r="QZT1240" s="256" t="s">
        <v>25</v>
      </c>
      <c r="QZU1240" s="204">
        <v>7</v>
      </c>
      <c r="QZV1240" s="204">
        <v>2</v>
      </c>
      <c r="QZW1240" s="205" t="s">
        <v>236</v>
      </c>
      <c r="QZX1240" s="206">
        <v>111</v>
      </c>
      <c r="QZY1240" s="110">
        <v>211</v>
      </c>
      <c r="QZZ1240" s="147">
        <v>344.68</v>
      </c>
      <c r="RAA1240" s="109" t="s">
        <v>29</v>
      </c>
      <c r="RAB1240" s="256" t="s">
        <v>25</v>
      </c>
      <c r="RAC1240" s="204">
        <v>7</v>
      </c>
      <c r="RAD1240" s="204">
        <v>2</v>
      </c>
      <c r="RAE1240" s="205" t="s">
        <v>236</v>
      </c>
      <c r="RAF1240" s="206">
        <v>111</v>
      </c>
      <c r="RAG1240" s="110">
        <v>211</v>
      </c>
      <c r="RAH1240" s="147">
        <v>344.68</v>
      </c>
      <c r="RAI1240" s="109" t="s">
        <v>29</v>
      </c>
      <c r="RAJ1240" s="256" t="s">
        <v>25</v>
      </c>
      <c r="RAK1240" s="204">
        <v>7</v>
      </c>
      <c r="RAL1240" s="204">
        <v>2</v>
      </c>
      <c r="RAM1240" s="205" t="s">
        <v>236</v>
      </c>
      <c r="RAN1240" s="206">
        <v>111</v>
      </c>
      <c r="RAO1240" s="110">
        <v>211</v>
      </c>
      <c r="RAP1240" s="147">
        <v>344.68</v>
      </c>
      <c r="RAQ1240" s="109" t="s">
        <v>29</v>
      </c>
      <c r="RAR1240" s="256" t="s">
        <v>25</v>
      </c>
      <c r="RAS1240" s="204">
        <v>7</v>
      </c>
      <c r="RAT1240" s="204">
        <v>2</v>
      </c>
      <c r="RAU1240" s="205" t="s">
        <v>236</v>
      </c>
      <c r="RAV1240" s="206">
        <v>111</v>
      </c>
      <c r="RAW1240" s="110">
        <v>211</v>
      </c>
      <c r="RAX1240" s="147">
        <v>344.68</v>
      </c>
      <c r="RAY1240" s="109" t="s">
        <v>29</v>
      </c>
      <c r="RAZ1240" s="256" t="s">
        <v>25</v>
      </c>
      <c r="RBA1240" s="204">
        <v>7</v>
      </c>
      <c r="RBB1240" s="204">
        <v>2</v>
      </c>
      <c r="RBC1240" s="205" t="s">
        <v>236</v>
      </c>
      <c r="RBD1240" s="206">
        <v>111</v>
      </c>
      <c r="RBE1240" s="110">
        <v>211</v>
      </c>
      <c r="RBF1240" s="147">
        <v>344.68</v>
      </c>
      <c r="RBG1240" s="109" t="s">
        <v>29</v>
      </c>
      <c r="RBH1240" s="256" t="s">
        <v>25</v>
      </c>
      <c r="RBI1240" s="204">
        <v>7</v>
      </c>
      <c r="RBJ1240" s="204">
        <v>2</v>
      </c>
      <c r="RBK1240" s="205" t="s">
        <v>236</v>
      </c>
      <c r="RBL1240" s="206">
        <v>111</v>
      </c>
      <c r="RBM1240" s="110">
        <v>211</v>
      </c>
      <c r="RBN1240" s="147">
        <v>344.68</v>
      </c>
      <c r="RBO1240" s="109" t="s">
        <v>29</v>
      </c>
      <c r="RBP1240" s="256" t="s">
        <v>25</v>
      </c>
      <c r="RBQ1240" s="204">
        <v>7</v>
      </c>
      <c r="RBR1240" s="204">
        <v>2</v>
      </c>
      <c r="RBS1240" s="205" t="s">
        <v>236</v>
      </c>
      <c r="RBT1240" s="206">
        <v>111</v>
      </c>
      <c r="RBU1240" s="110">
        <v>211</v>
      </c>
      <c r="RBV1240" s="147">
        <v>344.68</v>
      </c>
      <c r="RBW1240" s="109" t="s">
        <v>29</v>
      </c>
      <c r="RBX1240" s="256" t="s">
        <v>25</v>
      </c>
      <c r="RBY1240" s="204">
        <v>7</v>
      </c>
      <c r="RBZ1240" s="204">
        <v>2</v>
      </c>
      <c r="RCA1240" s="205" t="s">
        <v>236</v>
      </c>
      <c r="RCB1240" s="206">
        <v>111</v>
      </c>
      <c r="RCC1240" s="110">
        <v>211</v>
      </c>
      <c r="RCD1240" s="147">
        <v>344.68</v>
      </c>
      <c r="RCE1240" s="109" t="s">
        <v>29</v>
      </c>
      <c r="RCF1240" s="256" t="s">
        <v>25</v>
      </c>
      <c r="RCG1240" s="204">
        <v>7</v>
      </c>
      <c r="RCH1240" s="204">
        <v>2</v>
      </c>
      <c r="RCI1240" s="205" t="s">
        <v>236</v>
      </c>
      <c r="RCJ1240" s="206">
        <v>111</v>
      </c>
      <c r="RCK1240" s="110">
        <v>211</v>
      </c>
      <c r="RCL1240" s="147">
        <v>344.68</v>
      </c>
      <c r="RCM1240" s="109" t="s">
        <v>29</v>
      </c>
      <c r="RCN1240" s="256" t="s">
        <v>25</v>
      </c>
      <c r="RCO1240" s="204">
        <v>7</v>
      </c>
      <c r="RCP1240" s="204">
        <v>2</v>
      </c>
      <c r="RCQ1240" s="205" t="s">
        <v>236</v>
      </c>
      <c r="RCR1240" s="206">
        <v>111</v>
      </c>
      <c r="RCS1240" s="110">
        <v>211</v>
      </c>
      <c r="RCT1240" s="147">
        <v>344.68</v>
      </c>
      <c r="RCU1240" s="109" t="s">
        <v>29</v>
      </c>
      <c r="RCV1240" s="256" t="s">
        <v>25</v>
      </c>
      <c r="RCW1240" s="204">
        <v>7</v>
      </c>
      <c r="RCX1240" s="204">
        <v>2</v>
      </c>
      <c r="RCY1240" s="205" t="s">
        <v>236</v>
      </c>
      <c r="RCZ1240" s="206">
        <v>111</v>
      </c>
      <c r="RDA1240" s="110">
        <v>211</v>
      </c>
      <c r="RDB1240" s="147">
        <v>344.68</v>
      </c>
      <c r="RDC1240" s="109" t="s">
        <v>29</v>
      </c>
      <c r="RDD1240" s="256" t="s">
        <v>25</v>
      </c>
      <c r="RDE1240" s="204">
        <v>7</v>
      </c>
      <c r="RDF1240" s="204">
        <v>2</v>
      </c>
      <c r="RDG1240" s="205" t="s">
        <v>236</v>
      </c>
      <c r="RDH1240" s="206">
        <v>111</v>
      </c>
      <c r="RDI1240" s="110">
        <v>211</v>
      </c>
      <c r="RDJ1240" s="147">
        <v>344.68</v>
      </c>
      <c r="RDK1240" s="109" t="s">
        <v>29</v>
      </c>
      <c r="RDL1240" s="256" t="s">
        <v>25</v>
      </c>
      <c r="RDM1240" s="204">
        <v>7</v>
      </c>
      <c r="RDN1240" s="204">
        <v>2</v>
      </c>
      <c r="RDO1240" s="205" t="s">
        <v>236</v>
      </c>
      <c r="RDP1240" s="206">
        <v>111</v>
      </c>
      <c r="RDQ1240" s="110">
        <v>211</v>
      </c>
      <c r="RDR1240" s="147">
        <v>344.68</v>
      </c>
      <c r="RDS1240" s="109" t="s">
        <v>29</v>
      </c>
      <c r="RDT1240" s="256" t="s">
        <v>25</v>
      </c>
      <c r="RDU1240" s="204">
        <v>7</v>
      </c>
      <c r="RDV1240" s="204">
        <v>2</v>
      </c>
      <c r="RDW1240" s="205" t="s">
        <v>236</v>
      </c>
      <c r="RDX1240" s="206">
        <v>111</v>
      </c>
      <c r="RDY1240" s="110">
        <v>211</v>
      </c>
      <c r="RDZ1240" s="147">
        <v>344.68</v>
      </c>
      <c r="REA1240" s="109" t="s">
        <v>29</v>
      </c>
      <c r="REB1240" s="256" t="s">
        <v>25</v>
      </c>
      <c r="REC1240" s="204">
        <v>7</v>
      </c>
      <c r="RED1240" s="204">
        <v>2</v>
      </c>
      <c r="REE1240" s="205" t="s">
        <v>236</v>
      </c>
      <c r="REF1240" s="206">
        <v>111</v>
      </c>
      <c r="REG1240" s="110">
        <v>211</v>
      </c>
      <c r="REH1240" s="147">
        <v>344.68</v>
      </c>
      <c r="REI1240" s="109" t="s">
        <v>29</v>
      </c>
      <c r="REJ1240" s="256" t="s">
        <v>25</v>
      </c>
      <c r="REK1240" s="204">
        <v>7</v>
      </c>
      <c r="REL1240" s="204">
        <v>2</v>
      </c>
      <c r="REM1240" s="205" t="s">
        <v>236</v>
      </c>
      <c r="REN1240" s="206">
        <v>111</v>
      </c>
      <c r="REO1240" s="110">
        <v>211</v>
      </c>
      <c r="REP1240" s="147">
        <v>344.68</v>
      </c>
      <c r="REQ1240" s="109" t="s">
        <v>29</v>
      </c>
      <c r="RER1240" s="256" t="s">
        <v>25</v>
      </c>
      <c r="RES1240" s="204">
        <v>7</v>
      </c>
      <c r="RET1240" s="204">
        <v>2</v>
      </c>
      <c r="REU1240" s="205" t="s">
        <v>236</v>
      </c>
      <c r="REV1240" s="206">
        <v>111</v>
      </c>
      <c r="REW1240" s="110">
        <v>211</v>
      </c>
      <c r="REX1240" s="147">
        <v>344.68</v>
      </c>
      <c r="REY1240" s="109" t="s">
        <v>29</v>
      </c>
      <c r="REZ1240" s="256" t="s">
        <v>25</v>
      </c>
      <c r="RFA1240" s="204">
        <v>7</v>
      </c>
      <c r="RFB1240" s="204">
        <v>2</v>
      </c>
      <c r="RFC1240" s="205" t="s">
        <v>236</v>
      </c>
      <c r="RFD1240" s="206">
        <v>111</v>
      </c>
      <c r="RFE1240" s="110">
        <v>211</v>
      </c>
      <c r="RFF1240" s="147">
        <v>344.68</v>
      </c>
      <c r="RFG1240" s="109" t="s">
        <v>29</v>
      </c>
      <c r="RFH1240" s="256" t="s">
        <v>25</v>
      </c>
      <c r="RFI1240" s="204">
        <v>7</v>
      </c>
      <c r="RFJ1240" s="204">
        <v>2</v>
      </c>
      <c r="RFK1240" s="205" t="s">
        <v>236</v>
      </c>
      <c r="RFL1240" s="206">
        <v>111</v>
      </c>
      <c r="RFM1240" s="110">
        <v>211</v>
      </c>
      <c r="RFN1240" s="147">
        <v>344.68</v>
      </c>
      <c r="RFO1240" s="109" t="s">
        <v>29</v>
      </c>
      <c r="RFP1240" s="256" t="s">
        <v>25</v>
      </c>
      <c r="RFQ1240" s="204">
        <v>7</v>
      </c>
      <c r="RFR1240" s="204">
        <v>2</v>
      </c>
      <c r="RFS1240" s="205" t="s">
        <v>236</v>
      </c>
      <c r="RFT1240" s="206">
        <v>111</v>
      </c>
      <c r="RFU1240" s="110">
        <v>211</v>
      </c>
      <c r="RFV1240" s="147">
        <v>344.68</v>
      </c>
      <c r="RFW1240" s="109" t="s">
        <v>29</v>
      </c>
      <c r="RFX1240" s="256" t="s">
        <v>25</v>
      </c>
      <c r="RFY1240" s="204">
        <v>7</v>
      </c>
      <c r="RFZ1240" s="204">
        <v>2</v>
      </c>
      <c r="RGA1240" s="205" t="s">
        <v>236</v>
      </c>
      <c r="RGB1240" s="206">
        <v>111</v>
      </c>
      <c r="RGC1240" s="110">
        <v>211</v>
      </c>
      <c r="RGD1240" s="147">
        <v>344.68</v>
      </c>
      <c r="RGE1240" s="109" t="s">
        <v>29</v>
      </c>
      <c r="RGF1240" s="256" t="s">
        <v>25</v>
      </c>
      <c r="RGG1240" s="204">
        <v>7</v>
      </c>
      <c r="RGH1240" s="204">
        <v>2</v>
      </c>
      <c r="RGI1240" s="205" t="s">
        <v>236</v>
      </c>
      <c r="RGJ1240" s="206">
        <v>111</v>
      </c>
      <c r="RGK1240" s="110">
        <v>211</v>
      </c>
      <c r="RGL1240" s="147">
        <v>344.68</v>
      </c>
      <c r="RGM1240" s="109" t="s">
        <v>29</v>
      </c>
      <c r="RGN1240" s="256" t="s">
        <v>25</v>
      </c>
      <c r="RGO1240" s="204">
        <v>7</v>
      </c>
      <c r="RGP1240" s="204">
        <v>2</v>
      </c>
      <c r="RGQ1240" s="205" t="s">
        <v>236</v>
      </c>
      <c r="RGR1240" s="206">
        <v>111</v>
      </c>
      <c r="RGS1240" s="110">
        <v>211</v>
      </c>
      <c r="RGT1240" s="147">
        <v>344.68</v>
      </c>
      <c r="RGU1240" s="109" t="s">
        <v>29</v>
      </c>
      <c r="RGV1240" s="256" t="s">
        <v>25</v>
      </c>
      <c r="RGW1240" s="204">
        <v>7</v>
      </c>
      <c r="RGX1240" s="204">
        <v>2</v>
      </c>
      <c r="RGY1240" s="205" t="s">
        <v>236</v>
      </c>
      <c r="RGZ1240" s="206">
        <v>111</v>
      </c>
      <c r="RHA1240" s="110">
        <v>211</v>
      </c>
      <c r="RHB1240" s="147">
        <v>344.68</v>
      </c>
      <c r="RHC1240" s="109" t="s">
        <v>29</v>
      </c>
      <c r="RHD1240" s="256" t="s">
        <v>25</v>
      </c>
      <c r="RHE1240" s="204">
        <v>7</v>
      </c>
      <c r="RHF1240" s="204">
        <v>2</v>
      </c>
      <c r="RHG1240" s="205" t="s">
        <v>236</v>
      </c>
      <c r="RHH1240" s="206">
        <v>111</v>
      </c>
      <c r="RHI1240" s="110">
        <v>211</v>
      </c>
      <c r="RHJ1240" s="147">
        <v>344.68</v>
      </c>
      <c r="RHK1240" s="109" t="s">
        <v>29</v>
      </c>
      <c r="RHL1240" s="256" t="s">
        <v>25</v>
      </c>
      <c r="RHM1240" s="204">
        <v>7</v>
      </c>
      <c r="RHN1240" s="204">
        <v>2</v>
      </c>
      <c r="RHO1240" s="205" t="s">
        <v>236</v>
      </c>
      <c r="RHP1240" s="206">
        <v>111</v>
      </c>
      <c r="RHQ1240" s="110">
        <v>211</v>
      </c>
      <c r="RHR1240" s="147">
        <v>344.68</v>
      </c>
      <c r="RHS1240" s="109" t="s">
        <v>29</v>
      </c>
      <c r="RHT1240" s="256" t="s">
        <v>25</v>
      </c>
      <c r="RHU1240" s="204">
        <v>7</v>
      </c>
      <c r="RHV1240" s="204">
        <v>2</v>
      </c>
      <c r="RHW1240" s="205" t="s">
        <v>236</v>
      </c>
      <c r="RHX1240" s="206">
        <v>111</v>
      </c>
      <c r="RHY1240" s="110">
        <v>211</v>
      </c>
      <c r="RHZ1240" s="147">
        <v>344.68</v>
      </c>
      <c r="RIA1240" s="109" t="s">
        <v>29</v>
      </c>
      <c r="RIB1240" s="256" t="s">
        <v>25</v>
      </c>
      <c r="RIC1240" s="204">
        <v>7</v>
      </c>
      <c r="RID1240" s="204">
        <v>2</v>
      </c>
      <c r="RIE1240" s="205" t="s">
        <v>236</v>
      </c>
      <c r="RIF1240" s="206">
        <v>111</v>
      </c>
      <c r="RIG1240" s="110">
        <v>211</v>
      </c>
      <c r="RIH1240" s="147">
        <v>344.68</v>
      </c>
      <c r="RII1240" s="109" t="s">
        <v>29</v>
      </c>
      <c r="RIJ1240" s="256" t="s">
        <v>25</v>
      </c>
      <c r="RIK1240" s="204">
        <v>7</v>
      </c>
      <c r="RIL1240" s="204">
        <v>2</v>
      </c>
      <c r="RIM1240" s="205" t="s">
        <v>236</v>
      </c>
      <c r="RIN1240" s="206">
        <v>111</v>
      </c>
      <c r="RIO1240" s="110">
        <v>211</v>
      </c>
      <c r="RIP1240" s="147">
        <v>344.68</v>
      </c>
      <c r="RIQ1240" s="109" t="s">
        <v>29</v>
      </c>
      <c r="RIR1240" s="256" t="s">
        <v>25</v>
      </c>
      <c r="RIS1240" s="204">
        <v>7</v>
      </c>
      <c r="RIT1240" s="204">
        <v>2</v>
      </c>
      <c r="RIU1240" s="205" t="s">
        <v>236</v>
      </c>
      <c r="RIV1240" s="206">
        <v>111</v>
      </c>
      <c r="RIW1240" s="110">
        <v>211</v>
      </c>
      <c r="RIX1240" s="147">
        <v>344.68</v>
      </c>
      <c r="RIY1240" s="109" t="s">
        <v>29</v>
      </c>
      <c r="RIZ1240" s="256" t="s">
        <v>25</v>
      </c>
      <c r="RJA1240" s="204">
        <v>7</v>
      </c>
      <c r="RJB1240" s="204">
        <v>2</v>
      </c>
      <c r="RJC1240" s="205" t="s">
        <v>236</v>
      </c>
      <c r="RJD1240" s="206">
        <v>111</v>
      </c>
      <c r="RJE1240" s="110">
        <v>211</v>
      </c>
      <c r="RJF1240" s="147">
        <v>344.68</v>
      </c>
      <c r="RJG1240" s="109" t="s">
        <v>29</v>
      </c>
      <c r="RJH1240" s="256" t="s">
        <v>25</v>
      </c>
      <c r="RJI1240" s="204">
        <v>7</v>
      </c>
      <c r="RJJ1240" s="204">
        <v>2</v>
      </c>
      <c r="RJK1240" s="205" t="s">
        <v>236</v>
      </c>
      <c r="RJL1240" s="206">
        <v>111</v>
      </c>
      <c r="RJM1240" s="110">
        <v>211</v>
      </c>
      <c r="RJN1240" s="147">
        <v>344.68</v>
      </c>
      <c r="RJO1240" s="109" t="s">
        <v>29</v>
      </c>
      <c r="RJP1240" s="256" t="s">
        <v>25</v>
      </c>
      <c r="RJQ1240" s="204">
        <v>7</v>
      </c>
      <c r="RJR1240" s="204">
        <v>2</v>
      </c>
      <c r="RJS1240" s="205" t="s">
        <v>236</v>
      </c>
      <c r="RJT1240" s="206">
        <v>111</v>
      </c>
      <c r="RJU1240" s="110">
        <v>211</v>
      </c>
      <c r="RJV1240" s="147">
        <v>344.68</v>
      </c>
      <c r="RJW1240" s="109" t="s">
        <v>29</v>
      </c>
      <c r="RJX1240" s="256" t="s">
        <v>25</v>
      </c>
      <c r="RJY1240" s="204">
        <v>7</v>
      </c>
      <c r="RJZ1240" s="204">
        <v>2</v>
      </c>
      <c r="RKA1240" s="205" t="s">
        <v>236</v>
      </c>
      <c r="RKB1240" s="206">
        <v>111</v>
      </c>
      <c r="RKC1240" s="110">
        <v>211</v>
      </c>
      <c r="RKD1240" s="147">
        <v>344.68</v>
      </c>
      <c r="RKE1240" s="109" t="s">
        <v>29</v>
      </c>
      <c r="RKF1240" s="256" t="s">
        <v>25</v>
      </c>
      <c r="RKG1240" s="204">
        <v>7</v>
      </c>
      <c r="RKH1240" s="204">
        <v>2</v>
      </c>
      <c r="RKI1240" s="205" t="s">
        <v>236</v>
      </c>
      <c r="RKJ1240" s="206">
        <v>111</v>
      </c>
      <c r="RKK1240" s="110">
        <v>211</v>
      </c>
      <c r="RKL1240" s="147">
        <v>344.68</v>
      </c>
      <c r="RKM1240" s="109" t="s">
        <v>29</v>
      </c>
      <c r="RKN1240" s="256" t="s">
        <v>25</v>
      </c>
      <c r="RKO1240" s="204">
        <v>7</v>
      </c>
      <c r="RKP1240" s="204">
        <v>2</v>
      </c>
      <c r="RKQ1240" s="205" t="s">
        <v>236</v>
      </c>
      <c r="RKR1240" s="206">
        <v>111</v>
      </c>
      <c r="RKS1240" s="110">
        <v>211</v>
      </c>
      <c r="RKT1240" s="147">
        <v>344.68</v>
      </c>
      <c r="RKU1240" s="109" t="s">
        <v>29</v>
      </c>
      <c r="RKV1240" s="256" t="s">
        <v>25</v>
      </c>
      <c r="RKW1240" s="204">
        <v>7</v>
      </c>
      <c r="RKX1240" s="204">
        <v>2</v>
      </c>
      <c r="RKY1240" s="205" t="s">
        <v>236</v>
      </c>
      <c r="RKZ1240" s="206">
        <v>111</v>
      </c>
      <c r="RLA1240" s="110">
        <v>211</v>
      </c>
      <c r="RLB1240" s="147">
        <v>344.68</v>
      </c>
      <c r="RLC1240" s="109" t="s">
        <v>29</v>
      </c>
      <c r="RLD1240" s="256" t="s">
        <v>25</v>
      </c>
      <c r="RLE1240" s="204">
        <v>7</v>
      </c>
      <c r="RLF1240" s="204">
        <v>2</v>
      </c>
      <c r="RLG1240" s="205" t="s">
        <v>236</v>
      </c>
      <c r="RLH1240" s="206">
        <v>111</v>
      </c>
      <c r="RLI1240" s="110">
        <v>211</v>
      </c>
      <c r="RLJ1240" s="147">
        <v>344.68</v>
      </c>
      <c r="RLK1240" s="109" t="s">
        <v>29</v>
      </c>
      <c r="RLL1240" s="256" t="s">
        <v>25</v>
      </c>
      <c r="RLM1240" s="204">
        <v>7</v>
      </c>
      <c r="RLN1240" s="204">
        <v>2</v>
      </c>
      <c r="RLO1240" s="205" t="s">
        <v>236</v>
      </c>
      <c r="RLP1240" s="206">
        <v>111</v>
      </c>
      <c r="RLQ1240" s="110">
        <v>211</v>
      </c>
      <c r="RLR1240" s="147">
        <v>344.68</v>
      </c>
      <c r="RLS1240" s="109" t="s">
        <v>29</v>
      </c>
      <c r="RLT1240" s="256" t="s">
        <v>25</v>
      </c>
      <c r="RLU1240" s="204">
        <v>7</v>
      </c>
      <c r="RLV1240" s="204">
        <v>2</v>
      </c>
      <c r="RLW1240" s="205" t="s">
        <v>236</v>
      </c>
      <c r="RLX1240" s="206">
        <v>111</v>
      </c>
      <c r="RLY1240" s="110">
        <v>211</v>
      </c>
      <c r="RLZ1240" s="147">
        <v>344.68</v>
      </c>
      <c r="RMA1240" s="109" t="s">
        <v>29</v>
      </c>
      <c r="RMB1240" s="256" t="s">
        <v>25</v>
      </c>
      <c r="RMC1240" s="204">
        <v>7</v>
      </c>
      <c r="RMD1240" s="204">
        <v>2</v>
      </c>
      <c r="RME1240" s="205" t="s">
        <v>236</v>
      </c>
      <c r="RMF1240" s="206">
        <v>111</v>
      </c>
      <c r="RMG1240" s="110">
        <v>211</v>
      </c>
      <c r="RMH1240" s="147">
        <v>344.68</v>
      </c>
      <c r="RMI1240" s="109" t="s">
        <v>29</v>
      </c>
      <c r="RMJ1240" s="256" t="s">
        <v>25</v>
      </c>
      <c r="RMK1240" s="204">
        <v>7</v>
      </c>
      <c r="RML1240" s="204">
        <v>2</v>
      </c>
      <c r="RMM1240" s="205" t="s">
        <v>236</v>
      </c>
      <c r="RMN1240" s="206">
        <v>111</v>
      </c>
      <c r="RMO1240" s="110">
        <v>211</v>
      </c>
      <c r="RMP1240" s="147">
        <v>344.68</v>
      </c>
      <c r="RMQ1240" s="109" t="s">
        <v>29</v>
      </c>
      <c r="RMR1240" s="256" t="s">
        <v>25</v>
      </c>
      <c r="RMS1240" s="204">
        <v>7</v>
      </c>
      <c r="RMT1240" s="204">
        <v>2</v>
      </c>
      <c r="RMU1240" s="205" t="s">
        <v>236</v>
      </c>
      <c r="RMV1240" s="206">
        <v>111</v>
      </c>
      <c r="RMW1240" s="110">
        <v>211</v>
      </c>
      <c r="RMX1240" s="147">
        <v>344.68</v>
      </c>
      <c r="RMY1240" s="109" t="s">
        <v>29</v>
      </c>
      <c r="RMZ1240" s="256" t="s">
        <v>25</v>
      </c>
      <c r="RNA1240" s="204">
        <v>7</v>
      </c>
      <c r="RNB1240" s="204">
        <v>2</v>
      </c>
      <c r="RNC1240" s="205" t="s">
        <v>236</v>
      </c>
      <c r="RND1240" s="206">
        <v>111</v>
      </c>
      <c r="RNE1240" s="110">
        <v>211</v>
      </c>
      <c r="RNF1240" s="147">
        <v>344.68</v>
      </c>
      <c r="RNG1240" s="109" t="s">
        <v>29</v>
      </c>
      <c r="RNH1240" s="256" t="s">
        <v>25</v>
      </c>
      <c r="RNI1240" s="204">
        <v>7</v>
      </c>
      <c r="RNJ1240" s="204">
        <v>2</v>
      </c>
      <c r="RNK1240" s="205" t="s">
        <v>236</v>
      </c>
      <c r="RNL1240" s="206">
        <v>111</v>
      </c>
      <c r="RNM1240" s="110">
        <v>211</v>
      </c>
      <c r="RNN1240" s="147">
        <v>344.68</v>
      </c>
      <c r="RNO1240" s="109" t="s">
        <v>29</v>
      </c>
      <c r="RNP1240" s="256" t="s">
        <v>25</v>
      </c>
      <c r="RNQ1240" s="204">
        <v>7</v>
      </c>
      <c r="RNR1240" s="204">
        <v>2</v>
      </c>
      <c r="RNS1240" s="205" t="s">
        <v>236</v>
      </c>
      <c r="RNT1240" s="206">
        <v>111</v>
      </c>
      <c r="RNU1240" s="110">
        <v>211</v>
      </c>
      <c r="RNV1240" s="147">
        <v>344.68</v>
      </c>
      <c r="RNW1240" s="109" t="s">
        <v>29</v>
      </c>
      <c r="RNX1240" s="256" t="s">
        <v>25</v>
      </c>
      <c r="RNY1240" s="204">
        <v>7</v>
      </c>
      <c r="RNZ1240" s="204">
        <v>2</v>
      </c>
      <c r="ROA1240" s="205" t="s">
        <v>236</v>
      </c>
      <c r="ROB1240" s="206">
        <v>111</v>
      </c>
      <c r="ROC1240" s="110">
        <v>211</v>
      </c>
      <c r="ROD1240" s="147">
        <v>344.68</v>
      </c>
      <c r="ROE1240" s="109" t="s">
        <v>29</v>
      </c>
      <c r="ROF1240" s="256" t="s">
        <v>25</v>
      </c>
      <c r="ROG1240" s="204">
        <v>7</v>
      </c>
      <c r="ROH1240" s="204">
        <v>2</v>
      </c>
      <c r="ROI1240" s="205" t="s">
        <v>236</v>
      </c>
      <c r="ROJ1240" s="206">
        <v>111</v>
      </c>
      <c r="ROK1240" s="110">
        <v>211</v>
      </c>
      <c r="ROL1240" s="147">
        <v>344.68</v>
      </c>
      <c r="ROM1240" s="109" t="s">
        <v>29</v>
      </c>
      <c r="RON1240" s="256" t="s">
        <v>25</v>
      </c>
      <c r="ROO1240" s="204">
        <v>7</v>
      </c>
      <c r="ROP1240" s="204">
        <v>2</v>
      </c>
      <c r="ROQ1240" s="205" t="s">
        <v>236</v>
      </c>
      <c r="ROR1240" s="206">
        <v>111</v>
      </c>
      <c r="ROS1240" s="110">
        <v>211</v>
      </c>
      <c r="ROT1240" s="147">
        <v>344.68</v>
      </c>
      <c r="ROU1240" s="109" t="s">
        <v>29</v>
      </c>
      <c r="ROV1240" s="256" t="s">
        <v>25</v>
      </c>
      <c r="ROW1240" s="204">
        <v>7</v>
      </c>
      <c r="ROX1240" s="204">
        <v>2</v>
      </c>
      <c r="ROY1240" s="205" t="s">
        <v>236</v>
      </c>
      <c r="ROZ1240" s="206">
        <v>111</v>
      </c>
      <c r="RPA1240" s="110">
        <v>211</v>
      </c>
      <c r="RPB1240" s="147">
        <v>344.68</v>
      </c>
      <c r="RPC1240" s="109" t="s">
        <v>29</v>
      </c>
      <c r="RPD1240" s="256" t="s">
        <v>25</v>
      </c>
      <c r="RPE1240" s="204">
        <v>7</v>
      </c>
      <c r="RPF1240" s="204">
        <v>2</v>
      </c>
      <c r="RPG1240" s="205" t="s">
        <v>236</v>
      </c>
      <c r="RPH1240" s="206">
        <v>111</v>
      </c>
      <c r="RPI1240" s="110">
        <v>211</v>
      </c>
      <c r="RPJ1240" s="147">
        <v>344.68</v>
      </c>
      <c r="RPK1240" s="109" t="s">
        <v>29</v>
      </c>
      <c r="RPL1240" s="256" t="s">
        <v>25</v>
      </c>
      <c r="RPM1240" s="204">
        <v>7</v>
      </c>
      <c r="RPN1240" s="204">
        <v>2</v>
      </c>
      <c r="RPO1240" s="205" t="s">
        <v>236</v>
      </c>
      <c r="RPP1240" s="206">
        <v>111</v>
      </c>
      <c r="RPQ1240" s="110">
        <v>211</v>
      </c>
      <c r="RPR1240" s="147">
        <v>344.68</v>
      </c>
      <c r="RPS1240" s="109" t="s">
        <v>29</v>
      </c>
      <c r="RPT1240" s="256" t="s">
        <v>25</v>
      </c>
      <c r="RPU1240" s="204">
        <v>7</v>
      </c>
      <c r="RPV1240" s="204">
        <v>2</v>
      </c>
      <c r="RPW1240" s="205" t="s">
        <v>236</v>
      </c>
      <c r="RPX1240" s="206">
        <v>111</v>
      </c>
      <c r="RPY1240" s="110">
        <v>211</v>
      </c>
      <c r="RPZ1240" s="147">
        <v>344.68</v>
      </c>
      <c r="RQA1240" s="109" t="s">
        <v>29</v>
      </c>
      <c r="RQB1240" s="256" t="s">
        <v>25</v>
      </c>
      <c r="RQC1240" s="204">
        <v>7</v>
      </c>
      <c r="RQD1240" s="204">
        <v>2</v>
      </c>
      <c r="RQE1240" s="205" t="s">
        <v>236</v>
      </c>
      <c r="RQF1240" s="206">
        <v>111</v>
      </c>
      <c r="RQG1240" s="110">
        <v>211</v>
      </c>
      <c r="RQH1240" s="147">
        <v>344.68</v>
      </c>
      <c r="RQI1240" s="109" t="s">
        <v>29</v>
      </c>
      <c r="RQJ1240" s="256" t="s">
        <v>25</v>
      </c>
      <c r="RQK1240" s="204">
        <v>7</v>
      </c>
      <c r="RQL1240" s="204">
        <v>2</v>
      </c>
      <c r="RQM1240" s="205" t="s">
        <v>236</v>
      </c>
      <c r="RQN1240" s="206">
        <v>111</v>
      </c>
      <c r="RQO1240" s="110">
        <v>211</v>
      </c>
      <c r="RQP1240" s="147">
        <v>344.68</v>
      </c>
      <c r="RQQ1240" s="109" t="s">
        <v>29</v>
      </c>
      <c r="RQR1240" s="256" t="s">
        <v>25</v>
      </c>
      <c r="RQS1240" s="204">
        <v>7</v>
      </c>
      <c r="RQT1240" s="204">
        <v>2</v>
      </c>
      <c r="RQU1240" s="205" t="s">
        <v>236</v>
      </c>
      <c r="RQV1240" s="206">
        <v>111</v>
      </c>
      <c r="RQW1240" s="110">
        <v>211</v>
      </c>
      <c r="RQX1240" s="147">
        <v>344.68</v>
      </c>
      <c r="RQY1240" s="109" t="s">
        <v>29</v>
      </c>
      <c r="RQZ1240" s="256" t="s">
        <v>25</v>
      </c>
      <c r="RRA1240" s="204">
        <v>7</v>
      </c>
      <c r="RRB1240" s="204">
        <v>2</v>
      </c>
      <c r="RRC1240" s="205" t="s">
        <v>236</v>
      </c>
      <c r="RRD1240" s="206">
        <v>111</v>
      </c>
      <c r="RRE1240" s="110">
        <v>211</v>
      </c>
      <c r="RRF1240" s="147">
        <v>344.68</v>
      </c>
      <c r="RRG1240" s="109" t="s">
        <v>29</v>
      </c>
      <c r="RRH1240" s="256" t="s">
        <v>25</v>
      </c>
      <c r="RRI1240" s="204">
        <v>7</v>
      </c>
      <c r="RRJ1240" s="204">
        <v>2</v>
      </c>
      <c r="RRK1240" s="205" t="s">
        <v>236</v>
      </c>
      <c r="RRL1240" s="206">
        <v>111</v>
      </c>
      <c r="RRM1240" s="110">
        <v>211</v>
      </c>
      <c r="RRN1240" s="147">
        <v>344.68</v>
      </c>
      <c r="RRO1240" s="109" t="s">
        <v>29</v>
      </c>
      <c r="RRP1240" s="256" t="s">
        <v>25</v>
      </c>
      <c r="RRQ1240" s="204">
        <v>7</v>
      </c>
      <c r="RRR1240" s="204">
        <v>2</v>
      </c>
      <c r="RRS1240" s="205" t="s">
        <v>236</v>
      </c>
      <c r="RRT1240" s="206">
        <v>111</v>
      </c>
      <c r="RRU1240" s="110">
        <v>211</v>
      </c>
      <c r="RRV1240" s="147">
        <v>344.68</v>
      </c>
      <c r="RRW1240" s="109" t="s">
        <v>29</v>
      </c>
      <c r="RRX1240" s="256" t="s">
        <v>25</v>
      </c>
      <c r="RRY1240" s="204">
        <v>7</v>
      </c>
      <c r="RRZ1240" s="204">
        <v>2</v>
      </c>
      <c r="RSA1240" s="205" t="s">
        <v>236</v>
      </c>
      <c r="RSB1240" s="206">
        <v>111</v>
      </c>
      <c r="RSC1240" s="110">
        <v>211</v>
      </c>
      <c r="RSD1240" s="147">
        <v>344.68</v>
      </c>
      <c r="RSE1240" s="109" t="s">
        <v>29</v>
      </c>
      <c r="RSF1240" s="256" t="s">
        <v>25</v>
      </c>
      <c r="RSG1240" s="204">
        <v>7</v>
      </c>
      <c r="RSH1240" s="204">
        <v>2</v>
      </c>
      <c r="RSI1240" s="205" t="s">
        <v>236</v>
      </c>
      <c r="RSJ1240" s="206">
        <v>111</v>
      </c>
      <c r="RSK1240" s="110">
        <v>211</v>
      </c>
      <c r="RSL1240" s="147">
        <v>344.68</v>
      </c>
      <c r="RSM1240" s="109" t="s">
        <v>29</v>
      </c>
      <c r="RSN1240" s="256" t="s">
        <v>25</v>
      </c>
      <c r="RSO1240" s="204">
        <v>7</v>
      </c>
      <c r="RSP1240" s="204">
        <v>2</v>
      </c>
      <c r="RSQ1240" s="205" t="s">
        <v>236</v>
      </c>
      <c r="RSR1240" s="206">
        <v>111</v>
      </c>
      <c r="RSS1240" s="110">
        <v>211</v>
      </c>
      <c r="RST1240" s="147">
        <v>344.68</v>
      </c>
      <c r="RSU1240" s="109" t="s">
        <v>29</v>
      </c>
      <c r="RSV1240" s="256" t="s">
        <v>25</v>
      </c>
      <c r="RSW1240" s="204">
        <v>7</v>
      </c>
      <c r="RSX1240" s="204">
        <v>2</v>
      </c>
      <c r="RSY1240" s="205" t="s">
        <v>236</v>
      </c>
      <c r="RSZ1240" s="206">
        <v>111</v>
      </c>
      <c r="RTA1240" s="110">
        <v>211</v>
      </c>
      <c r="RTB1240" s="147">
        <v>344.68</v>
      </c>
      <c r="RTC1240" s="109" t="s">
        <v>29</v>
      </c>
      <c r="RTD1240" s="256" t="s">
        <v>25</v>
      </c>
      <c r="RTE1240" s="204">
        <v>7</v>
      </c>
      <c r="RTF1240" s="204">
        <v>2</v>
      </c>
      <c r="RTG1240" s="205" t="s">
        <v>236</v>
      </c>
      <c r="RTH1240" s="206">
        <v>111</v>
      </c>
      <c r="RTI1240" s="110">
        <v>211</v>
      </c>
      <c r="RTJ1240" s="147">
        <v>344.68</v>
      </c>
      <c r="RTK1240" s="109" t="s">
        <v>29</v>
      </c>
      <c r="RTL1240" s="256" t="s">
        <v>25</v>
      </c>
      <c r="RTM1240" s="204">
        <v>7</v>
      </c>
      <c r="RTN1240" s="204">
        <v>2</v>
      </c>
      <c r="RTO1240" s="205" t="s">
        <v>236</v>
      </c>
      <c r="RTP1240" s="206">
        <v>111</v>
      </c>
      <c r="RTQ1240" s="110">
        <v>211</v>
      </c>
      <c r="RTR1240" s="147">
        <v>344.68</v>
      </c>
      <c r="RTS1240" s="109" t="s">
        <v>29</v>
      </c>
      <c r="RTT1240" s="256" t="s">
        <v>25</v>
      </c>
      <c r="RTU1240" s="204">
        <v>7</v>
      </c>
      <c r="RTV1240" s="204">
        <v>2</v>
      </c>
      <c r="RTW1240" s="205" t="s">
        <v>236</v>
      </c>
      <c r="RTX1240" s="206">
        <v>111</v>
      </c>
      <c r="RTY1240" s="110">
        <v>211</v>
      </c>
      <c r="RTZ1240" s="147">
        <v>344.68</v>
      </c>
      <c r="RUA1240" s="109" t="s">
        <v>29</v>
      </c>
      <c r="RUB1240" s="256" t="s">
        <v>25</v>
      </c>
      <c r="RUC1240" s="204">
        <v>7</v>
      </c>
      <c r="RUD1240" s="204">
        <v>2</v>
      </c>
      <c r="RUE1240" s="205" t="s">
        <v>236</v>
      </c>
      <c r="RUF1240" s="206">
        <v>111</v>
      </c>
      <c r="RUG1240" s="110">
        <v>211</v>
      </c>
      <c r="RUH1240" s="147">
        <v>344.68</v>
      </c>
      <c r="RUI1240" s="109" t="s">
        <v>29</v>
      </c>
      <c r="RUJ1240" s="256" t="s">
        <v>25</v>
      </c>
      <c r="RUK1240" s="204">
        <v>7</v>
      </c>
      <c r="RUL1240" s="204">
        <v>2</v>
      </c>
      <c r="RUM1240" s="205" t="s">
        <v>236</v>
      </c>
      <c r="RUN1240" s="206">
        <v>111</v>
      </c>
      <c r="RUO1240" s="110">
        <v>211</v>
      </c>
      <c r="RUP1240" s="147">
        <v>344.68</v>
      </c>
      <c r="RUQ1240" s="109" t="s">
        <v>29</v>
      </c>
      <c r="RUR1240" s="256" t="s">
        <v>25</v>
      </c>
      <c r="RUS1240" s="204">
        <v>7</v>
      </c>
      <c r="RUT1240" s="204">
        <v>2</v>
      </c>
      <c r="RUU1240" s="205" t="s">
        <v>236</v>
      </c>
      <c r="RUV1240" s="206">
        <v>111</v>
      </c>
      <c r="RUW1240" s="110">
        <v>211</v>
      </c>
      <c r="RUX1240" s="147">
        <v>344.68</v>
      </c>
      <c r="RUY1240" s="109" t="s">
        <v>29</v>
      </c>
      <c r="RUZ1240" s="256" t="s">
        <v>25</v>
      </c>
      <c r="RVA1240" s="204">
        <v>7</v>
      </c>
      <c r="RVB1240" s="204">
        <v>2</v>
      </c>
      <c r="RVC1240" s="205" t="s">
        <v>236</v>
      </c>
      <c r="RVD1240" s="206">
        <v>111</v>
      </c>
      <c r="RVE1240" s="110">
        <v>211</v>
      </c>
      <c r="RVF1240" s="147">
        <v>344.68</v>
      </c>
      <c r="RVG1240" s="109" t="s">
        <v>29</v>
      </c>
      <c r="RVH1240" s="256" t="s">
        <v>25</v>
      </c>
      <c r="RVI1240" s="204">
        <v>7</v>
      </c>
      <c r="RVJ1240" s="204">
        <v>2</v>
      </c>
      <c r="RVK1240" s="205" t="s">
        <v>236</v>
      </c>
      <c r="RVL1240" s="206">
        <v>111</v>
      </c>
      <c r="RVM1240" s="110">
        <v>211</v>
      </c>
      <c r="RVN1240" s="147">
        <v>344.68</v>
      </c>
      <c r="RVO1240" s="109" t="s">
        <v>29</v>
      </c>
      <c r="RVP1240" s="256" t="s">
        <v>25</v>
      </c>
      <c r="RVQ1240" s="204">
        <v>7</v>
      </c>
      <c r="RVR1240" s="204">
        <v>2</v>
      </c>
      <c r="RVS1240" s="205" t="s">
        <v>236</v>
      </c>
      <c r="RVT1240" s="206">
        <v>111</v>
      </c>
      <c r="RVU1240" s="110">
        <v>211</v>
      </c>
      <c r="RVV1240" s="147">
        <v>344.68</v>
      </c>
      <c r="RVW1240" s="109" t="s">
        <v>29</v>
      </c>
      <c r="RVX1240" s="256" t="s">
        <v>25</v>
      </c>
      <c r="RVY1240" s="204">
        <v>7</v>
      </c>
      <c r="RVZ1240" s="204">
        <v>2</v>
      </c>
      <c r="RWA1240" s="205" t="s">
        <v>236</v>
      </c>
      <c r="RWB1240" s="206">
        <v>111</v>
      </c>
      <c r="RWC1240" s="110">
        <v>211</v>
      </c>
      <c r="RWD1240" s="147">
        <v>344.68</v>
      </c>
      <c r="RWE1240" s="109" t="s">
        <v>29</v>
      </c>
      <c r="RWF1240" s="256" t="s">
        <v>25</v>
      </c>
      <c r="RWG1240" s="204">
        <v>7</v>
      </c>
      <c r="RWH1240" s="204">
        <v>2</v>
      </c>
      <c r="RWI1240" s="205" t="s">
        <v>236</v>
      </c>
      <c r="RWJ1240" s="206">
        <v>111</v>
      </c>
      <c r="RWK1240" s="110">
        <v>211</v>
      </c>
      <c r="RWL1240" s="147">
        <v>344.68</v>
      </c>
      <c r="RWM1240" s="109" t="s">
        <v>29</v>
      </c>
      <c r="RWN1240" s="256" t="s">
        <v>25</v>
      </c>
      <c r="RWO1240" s="204">
        <v>7</v>
      </c>
      <c r="RWP1240" s="204">
        <v>2</v>
      </c>
      <c r="RWQ1240" s="205" t="s">
        <v>236</v>
      </c>
      <c r="RWR1240" s="206">
        <v>111</v>
      </c>
      <c r="RWS1240" s="110">
        <v>211</v>
      </c>
      <c r="RWT1240" s="147">
        <v>344.68</v>
      </c>
      <c r="RWU1240" s="109" t="s">
        <v>29</v>
      </c>
      <c r="RWV1240" s="256" t="s">
        <v>25</v>
      </c>
      <c r="RWW1240" s="204">
        <v>7</v>
      </c>
      <c r="RWX1240" s="204">
        <v>2</v>
      </c>
      <c r="RWY1240" s="205" t="s">
        <v>236</v>
      </c>
      <c r="RWZ1240" s="206">
        <v>111</v>
      </c>
      <c r="RXA1240" s="110">
        <v>211</v>
      </c>
      <c r="RXB1240" s="147">
        <v>344.68</v>
      </c>
      <c r="RXC1240" s="109" t="s">
        <v>29</v>
      </c>
      <c r="RXD1240" s="256" t="s">
        <v>25</v>
      </c>
      <c r="RXE1240" s="204">
        <v>7</v>
      </c>
      <c r="RXF1240" s="204">
        <v>2</v>
      </c>
      <c r="RXG1240" s="205" t="s">
        <v>236</v>
      </c>
      <c r="RXH1240" s="206">
        <v>111</v>
      </c>
      <c r="RXI1240" s="110">
        <v>211</v>
      </c>
      <c r="RXJ1240" s="147">
        <v>344.68</v>
      </c>
      <c r="RXK1240" s="109" t="s">
        <v>29</v>
      </c>
      <c r="RXL1240" s="256" t="s">
        <v>25</v>
      </c>
      <c r="RXM1240" s="204">
        <v>7</v>
      </c>
      <c r="RXN1240" s="204">
        <v>2</v>
      </c>
      <c r="RXO1240" s="205" t="s">
        <v>236</v>
      </c>
      <c r="RXP1240" s="206">
        <v>111</v>
      </c>
      <c r="RXQ1240" s="110">
        <v>211</v>
      </c>
      <c r="RXR1240" s="147">
        <v>344.68</v>
      </c>
      <c r="RXS1240" s="109" t="s">
        <v>29</v>
      </c>
      <c r="RXT1240" s="256" t="s">
        <v>25</v>
      </c>
      <c r="RXU1240" s="204">
        <v>7</v>
      </c>
      <c r="RXV1240" s="204">
        <v>2</v>
      </c>
      <c r="RXW1240" s="205" t="s">
        <v>236</v>
      </c>
      <c r="RXX1240" s="206">
        <v>111</v>
      </c>
      <c r="RXY1240" s="110">
        <v>211</v>
      </c>
      <c r="RXZ1240" s="147">
        <v>344.68</v>
      </c>
      <c r="RYA1240" s="109" t="s">
        <v>29</v>
      </c>
      <c r="RYB1240" s="256" t="s">
        <v>25</v>
      </c>
      <c r="RYC1240" s="204">
        <v>7</v>
      </c>
      <c r="RYD1240" s="204">
        <v>2</v>
      </c>
      <c r="RYE1240" s="205" t="s">
        <v>236</v>
      </c>
      <c r="RYF1240" s="206">
        <v>111</v>
      </c>
      <c r="RYG1240" s="110">
        <v>211</v>
      </c>
      <c r="RYH1240" s="147">
        <v>344.68</v>
      </c>
      <c r="RYI1240" s="109" t="s">
        <v>29</v>
      </c>
      <c r="RYJ1240" s="256" t="s">
        <v>25</v>
      </c>
      <c r="RYK1240" s="204">
        <v>7</v>
      </c>
      <c r="RYL1240" s="204">
        <v>2</v>
      </c>
      <c r="RYM1240" s="205" t="s">
        <v>236</v>
      </c>
      <c r="RYN1240" s="206">
        <v>111</v>
      </c>
      <c r="RYO1240" s="110">
        <v>211</v>
      </c>
      <c r="RYP1240" s="147">
        <v>344.68</v>
      </c>
      <c r="RYQ1240" s="109" t="s">
        <v>29</v>
      </c>
      <c r="RYR1240" s="256" t="s">
        <v>25</v>
      </c>
      <c r="RYS1240" s="204">
        <v>7</v>
      </c>
      <c r="RYT1240" s="204">
        <v>2</v>
      </c>
      <c r="RYU1240" s="205" t="s">
        <v>236</v>
      </c>
      <c r="RYV1240" s="206">
        <v>111</v>
      </c>
      <c r="RYW1240" s="110">
        <v>211</v>
      </c>
      <c r="RYX1240" s="147">
        <v>344.68</v>
      </c>
      <c r="RYY1240" s="109" t="s">
        <v>29</v>
      </c>
      <c r="RYZ1240" s="256" t="s">
        <v>25</v>
      </c>
      <c r="RZA1240" s="204">
        <v>7</v>
      </c>
      <c r="RZB1240" s="204">
        <v>2</v>
      </c>
      <c r="RZC1240" s="205" t="s">
        <v>236</v>
      </c>
      <c r="RZD1240" s="206">
        <v>111</v>
      </c>
      <c r="RZE1240" s="110">
        <v>211</v>
      </c>
      <c r="RZF1240" s="147">
        <v>344.68</v>
      </c>
      <c r="RZG1240" s="109" t="s">
        <v>29</v>
      </c>
      <c r="RZH1240" s="256" t="s">
        <v>25</v>
      </c>
      <c r="RZI1240" s="204">
        <v>7</v>
      </c>
      <c r="RZJ1240" s="204">
        <v>2</v>
      </c>
      <c r="RZK1240" s="205" t="s">
        <v>236</v>
      </c>
      <c r="RZL1240" s="206">
        <v>111</v>
      </c>
      <c r="RZM1240" s="110">
        <v>211</v>
      </c>
      <c r="RZN1240" s="147">
        <v>344.68</v>
      </c>
      <c r="RZO1240" s="109" t="s">
        <v>29</v>
      </c>
      <c r="RZP1240" s="256" t="s">
        <v>25</v>
      </c>
      <c r="RZQ1240" s="204">
        <v>7</v>
      </c>
      <c r="RZR1240" s="204">
        <v>2</v>
      </c>
      <c r="RZS1240" s="205" t="s">
        <v>236</v>
      </c>
      <c r="RZT1240" s="206">
        <v>111</v>
      </c>
      <c r="RZU1240" s="110">
        <v>211</v>
      </c>
      <c r="RZV1240" s="147">
        <v>344.68</v>
      </c>
      <c r="RZW1240" s="109" t="s">
        <v>29</v>
      </c>
      <c r="RZX1240" s="256" t="s">
        <v>25</v>
      </c>
      <c r="RZY1240" s="204">
        <v>7</v>
      </c>
      <c r="RZZ1240" s="204">
        <v>2</v>
      </c>
      <c r="SAA1240" s="205" t="s">
        <v>236</v>
      </c>
      <c r="SAB1240" s="206">
        <v>111</v>
      </c>
      <c r="SAC1240" s="110">
        <v>211</v>
      </c>
      <c r="SAD1240" s="147">
        <v>344.68</v>
      </c>
      <c r="SAE1240" s="109" t="s">
        <v>29</v>
      </c>
      <c r="SAF1240" s="256" t="s">
        <v>25</v>
      </c>
      <c r="SAG1240" s="204">
        <v>7</v>
      </c>
      <c r="SAH1240" s="204">
        <v>2</v>
      </c>
      <c r="SAI1240" s="205" t="s">
        <v>236</v>
      </c>
      <c r="SAJ1240" s="206">
        <v>111</v>
      </c>
      <c r="SAK1240" s="110">
        <v>211</v>
      </c>
      <c r="SAL1240" s="147">
        <v>344.68</v>
      </c>
      <c r="SAM1240" s="109" t="s">
        <v>29</v>
      </c>
      <c r="SAN1240" s="256" t="s">
        <v>25</v>
      </c>
      <c r="SAO1240" s="204">
        <v>7</v>
      </c>
      <c r="SAP1240" s="204">
        <v>2</v>
      </c>
      <c r="SAQ1240" s="205" t="s">
        <v>236</v>
      </c>
      <c r="SAR1240" s="206">
        <v>111</v>
      </c>
      <c r="SAS1240" s="110">
        <v>211</v>
      </c>
      <c r="SAT1240" s="147">
        <v>344.68</v>
      </c>
      <c r="SAU1240" s="109" t="s">
        <v>29</v>
      </c>
      <c r="SAV1240" s="256" t="s">
        <v>25</v>
      </c>
      <c r="SAW1240" s="204">
        <v>7</v>
      </c>
      <c r="SAX1240" s="204">
        <v>2</v>
      </c>
      <c r="SAY1240" s="205" t="s">
        <v>236</v>
      </c>
      <c r="SAZ1240" s="206">
        <v>111</v>
      </c>
      <c r="SBA1240" s="110">
        <v>211</v>
      </c>
      <c r="SBB1240" s="147">
        <v>344.68</v>
      </c>
      <c r="SBC1240" s="109" t="s">
        <v>29</v>
      </c>
      <c r="SBD1240" s="256" t="s">
        <v>25</v>
      </c>
      <c r="SBE1240" s="204">
        <v>7</v>
      </c>
      <c r="SBF1240" s="204">
        <v>2</v>
      </c>
      <c r="SBG1240" s="205" t="s">
        <v>236</v>
      </c>
      <c r="SBH1240" s="206">
        <v>111</v>
      </c>
      <c r="SBI1240" s="110">
        <v>211</v>
      </c>
      <c r="SBJ1240" s="147">
        <v>344.68</v>
      </c>
      <c r="SBK1240" s="109" t="s">
        <v>29</v>
      </c>
      <c r="SBL1240" s="256" t="s">
        <v>25</v>
      </c>
      <c r="SBM1240" s="204">
        <v>7</v>
      </c>
      <c r="SBN1240" s="204">
        <v>2</v>
      </c>
      <c r="SBO1240" s="205" t="s">
        <v>236</v>
      </c>
      <c r="SBP1240" s="206">
        <v>111</v>
      </c>
      <c r="SBQ1240" s="110">
        <v>211</v>
      </c>
      <c r="SBR1240" s="147">
        <v>344.68</v>
      </c>
      <c r="SBS1240" s="109" t="s">
        <v>29</v>
      </c>
      <c r="SBT1240" s="256" t="s">
        <v>25</v>
      </c>
      <c r="SBU1240" s="204">
        <v>7</v>
      </c>
      <c r="SBV1240" s="204">
        <v>2</v>
      </c>
      <c r="SBW1240" s="205" t="s">
        <v>236</v>
      </c>
      <c r="SBX1240" s="206">
        <v>111</v>
      </c>
      <c r="SBY1240" s="110">
        <v>211</v>
      </c>
      <c r="SBZ1240" s="147">
        <v>344.68</v>
      </c>
      <c r="SCA1240" s="109" t="s">
        <v>29</v>
      </c>
      <c r="SCB1240" s="256" t="s">
        <v>25</v>
      </c>
      <c r="SCC1240" s="204">
        <v>7</v>
      </c>
      <c r="SCD1240" s="204">
        <v>2</v>
      </c>
      <c r="SCE1240" s="205" t="s">
        <v>236</v>
      </c>
      <c r="SCF1240" s="206">
        <v>111</v>
      </c>
      <c r="SCG1240" s="110">
        <v>211</v>
      </c>
      <c r="SCH1240" s="147">
        <v>344.68</v>
      </c>
      <c r="SCI1240" s="109" t="s">
        <v>29</v>
      </c>
      <c r="SCJ1240" s="256" t="s">
        <v>25</v>
      </c>
      <c r="SCK1240" s="204">
        <v>7</v>
      </c>
      <c r="SCL1240" s="204">
        <v>2</v>
      </c>
      <c r="SCM1240" s="205" t="s">
        <v>236</v>
      </c>
      <c r="SCN1240" s="206">
        <v>111</v>
      </c>
      <c r="SCO1240" s="110">
        <v>211</v>
      </c>
      <c r="SCP1240" s="147">
        <v>344.68</v>
      </c>
      <c r="SCQ1240" s="109" t="s">
        <v>29</v>
      </c>
      <c r="SCR1240" s="256" t="s">
        <v>25</v>
      </c>
      <c r="SCS1240" s="204">
        <v>7</v>
      </c>
      <c r="SCT1240" s="204">
        <v>2</v>
      </c>
      <c r="SCU1240" s="205" t="s">
        <v>236</v>
      </c>
      <c r="SCV1240" s="206">
        <v>111</v>
      </c>
      <c r="SCW1240" s="110">
        <v>211</v>
      </c>
      <c r="SCX1240" s="147">
        <v>344.68</v>
      </c>
      <c r="SCY1240" s="109" t="s">
        <v>29</v>
      </c>
      <c r="SCZ1240" s="256" t="s">
        <v>25</v>
      </c>
      <c r="SDA1240" s="204">
        <v>7</v>
      </c>
      <c r="SDB1240" s="204">
        <v>2</v>
      </c>
      <c r="SDC1240" s="205" t="s">
        <v>236</v>
      </c>
      <c r="SDD1240" s="206">
        <v>111</v>
      </c>
      <c r="SDE1240" s="110">
        <v>211</v>
      </c>
      <c r="SDF1240" s="147">
        <v>344.68</v>
      </c>
      <c r="SDG1240" s="109" t="s">
        <v>29</v>
      </c>
      <c r="SDH1240" s="256" t="s">
        <v>25</v>
      </c>
      <c r="SDI1240" s="204">
        <v>7</v>
      </c>
      <c r="SDJ1240" s="204">
        <v>2</v>
      </c>
      <c r="SDK1240" s="205" t="s">
        <v>236</v>
      </c>
      <c r="SDL1240" s="206">
        <v>111</v>
      </c>
      <c r="SDM1240" s="110">
        <v>211</v>
      </c>
      <c r="SDN1240" s="147">
        <v>344.68</v>
      </c>
      <c r="SDO1240" s="109" t="s">
        <v>29</v>
      </c>
      <c r="SDP1240" s="256" t="s">
        <v>25</v>
      </c>
      <c r="SDQ1240" s="204">
        <v>7</v>
      </c>
      <c r="SDR1240" s="204">
        <v>2</v>
      </c>
      <c r="SDS1240" s="205" t="s">
        <v>236</v>
      </c>
      <c r="SDT1240" s="206">
        <v>111</v>
      </c>
      <c r="SDU1240" s="110">
        <v>211</v>
      </c>
      <c r="SDV1240" s="147">
        <v>344.68</v>
      </c>
      <c r="SDW1240" s="109" t="s">
        <v>29</v>
      </c>
      <c r="SDX1240" s="256" t="s">
        <v>25</v>
      </c>
      <c r="SDY1240" s="204">
        <v>7</v>
      </c>
      <c r="SDZ1240" s="204">
        <v>2</v>
      </c>
      <c r="SEA1240" s="205" t="s">
        <v>236</v>
      </c>
      <c r="SEB1240" s="206">
        <v>111</v>
      </c>
      <c r="SEC1240" s="110">
        <v>211</v>
      </c>
      <c r="SED1240" s="147">
        <v>344.68</v>
      </c>
      <c r="SEE1240" s="109" t="s">
        <v>29</v>
      </c>
      <c r="SEF1240" s="256" t="s">
        <v>25</v>
      </c>
      <c r="SEG1240" s="204">
        <v>7</v>
      </c>
      <c r="SEH1240" s="204">
        <v>2</v>
      </c>
      <c r="SEI1240" s="205" t="s">
        <v>236</v>
      </c>
      <c r="SEJ1240" s="206">
        <v>111</v>
      </c>
      <c r="SEK1240" s="110">
        <v>211</v>
      </c>
      <c r="SEL1240" s="147">
        <v>344.68</v>
      </c>
      <c r="SEM1240" s="109" t="s">
        <v>29</v>
      </c>
      <c r="SEN1240" s="256" t="s">
        <v>25</v>
      </c>
      <c r="SEO1240" s="204">
        <v>7</v>
      </c>
      <c r="SEP1240" s="204">
        <v>2</v>
      </c>
      <c r="SEQ1240" s="205" t="s">
        <v>236</v>
      </c>
      <c r="SER1240" s="206">
        <v>111</v>
      </c>
      <c r="SES1240" s="110">
        <v>211</v>
      </c>
      <c r="SET1240" s="147">
        <v>344.68</v>
      </c>
      <c r="SEU1240" s="109" t="s">
        <v>29</v>
      </c>
      <c r="SEV1240" s="256" t="s">
        <v>25</v>
      </c>
      <c r="SEW1240" s="204">
        <v>7</v>
      </c>
      <c r="SEX1240" s="204">
        <v>2</v>
      </c>
      <c r="SEY1240" s="205" t="s">
        <v>236</v>
      </c>
      <c r="SEZ1240" s="206">
        <v>111</v>
      </c>
      <c r="SFA1240" s="110">
        <v>211</v>
      </c>
      <c r="SFB1240" s="147">
        <v>344.68</v>
      </c>
      <c r="SFC1240" s="109" t="s">
        <v>29</v>
      </c>
      <c r="SFD1240" s="256" t="s">
        <v>25</v>
      </c>
      <c r="SFE1240" s="204">
        <v>7</v>
      </c>
      <c r="SFF1240" s="204">
        <v>2</v>
      </c>
      <c r="SFG1240" s="205" t="s">
        <v>236</v>
      </c>
      <c r="SFH1240" s="206">
        <v>111</v>
      </c>
      <c r="SFI1240" s="110">
        <v>211</v>
      </c>
      <c r="SFJ1240" s="147">
        <v>344.68</v>
      </c>
      <c r="SFK1240" s="109" t="s">
        <v>29</v>
      </c>
      <c r="SFL1240" s="256" t="s">
        <v>25</v>
      </c>
      <c r="SFM1240" s="204">
        <v>7</v>
      </c>
      <c r="SFN1240" s="204">
        <v>2</v>
      </c>
      <c r="SFO1240" s="205" t="s">
        <v>236</v>
      </c>
      <c r="SFP1240" s="206">
        <v>111</v>
      </c>
      <c r="SFQ1240" s="110">
        <v>211</v>
      </c>
      <c r="SFR1240" s="147">
        <v>344.68</v>
      </c>
      <c r="SFS1240" s="109" t="s">
        <v>29</v>
      </c>
      <c r="SFT1240" s="256" t="s">
        <v>25</v>
      </c>
      <c r="SFU1240" s="204">
        <v>7</v>
      </c>
      <c r="SFV1240" s="204">
        <v>2</v>
      </c>
      <c r="SFW1240" s="205" t="s">
        <v>236</v>
      </c>
      <c r="SFX1240" s="206">
        <v>111</v>
      </c>
      <c r="SFY1240" s="110">
        <v>211</v>
      </c>
      <c r="SFZ1240" s="147">
        <v>344.68</v>
      </c>
      <c r="SGA1240" s="109" t="s">
        <v>29</v>
      </c>
      <c r="SGB1240" s="256" t="s">
        <v>25</v>
      </c>
      <c r="SGC1240" s="204">
        <v>7</v>
      </c>
      <c r="SGD1240" s="204">
        <v>2</v>
      </c>
      <c r="SGE1240" s="205" t="s">
        <v>236</v>
      </c>
      <c r="SGF1240" s="206">
        <v>111</v>
      </c>
      <c r="SGG1240" s="110">
        <v>211</v>
      </c>
      <c r="SGH1240" s="147">
        <v>344.68</v>
      </c>
      <c r="SGI1240" s="109" t="s">
        <v>29</v>
      </c>
      <c r="SGJ1240" s="256" t="s">
        <v>25</v>
      </c>
      <c r="SGK1240" s="204">
        <v>7</v>
      </c>
      <c r="SGL1240" s="204">
        <v>2</v>
      </c>
      <c r="SGM1240" s="205" t="s">
        <v>236</v>
      </c>
      <c r="SGN1240" s="206">
        <v>111</v>
      </c>
      <c r="SGO1240" s="110">
        <v>211</v>
      </c>
      <c r="SGP1240" s="147">
        <v>344.68</v>
      </c>
      <c r="SGQ1240" s="109" t="s">
        <v>29</v>
      </c>
      <c r="SGR1240" s="256" t="s">
        <v>25</v>
      </c>
      <c r="SGS1240" s="204">
        <v>7</v>
      </c>
      <c r="SGT1240" s="204">
        <v>2</v>
      </c>
      <c r="SGU1240" s="205" t="s">
        <v>236</v>
      </c>
      <c r="SGV1240" s="206">
        <v>111</v>
      </c>
      <c r="SGW1240" s="110">
        <v>211</v>
      </c>
      <c r="SGX1240" s="147">
        <v>344.68</v>
      </c>
      <c r="SGY1240" s="109" t="s">
        <v>29</v>
      </c>
      <c r="SGZ1240" s="256" t="s">
        <v>25</v>
      </c>
      <c r="SHA1240" s="204">
        <v>7</v>
      </c>
      <c r="SHB1240" s="204">
        <v>2</v>
      </c>
      <c r="SHC1240" s="205" t="s">
        <v>236</v>
      </c>
      <c r="SHD1240" s="206">
        <v>111</v>
      </c>
      <c r="SHE1240" s="110">
        <v>211</v>
      </c>
      <c r="SHF1240" s="147">
        <v>344.68</v>
      </c>
      <c r="SHG1240" s="109" t="s">
        <v>29</v>
      </c>
      <c r="SHH1240" s="256" t="s">
        <v>25</v>
      </c>
      <c r="SHI1240" s="204">
        <v>7</v>
      </c>
      <c r="SHJ1240" s="204">
        <v>2</v>
      </c>
      <c r="SHK1240" s="205" t="s">
        <v>236</v>
      </c>
      <c r="SHL1240" s="206">
        <v>111</v>
      </c>
      <c r="SHM1240" s="110">
        <v>211</v>
      </c>
      <c r="SHN1240" s="147">
        <v>344.68</v>
      </c>
      <c r="SHO1240" s="109" t="s">
        <v>29</v>
      </c>
      <c r="SHP1240" s="256" t="s">
        <v>25</v>
      </c>
      <c r="SHQ1240" s="204">
        <v>7</v>
      </c>
      <c r="SHR1240" s="204">
        <v>2</v>
      </c>
      <c r="SHS1240" s="205" t="s">
        <v>236</v>
      </c>
      <c r="SHT1240" s="206">
        <v>111</v>
      </c>
      <c r="SHU1240" s="110">
        <v>211</v>
      </c>
      <c r="SHV1240" s="147">
        <v>344.68</v>
      </c>
      <c r="SHW1240" s="109" t="s">
        <v>29</v>
      </c>
      <c r="SHX1240" s="256" t="s">
        <v>25</v>
      </c>
      <c r="SHY1240" s="204">
        <v>7</v>
      </c>
      <c r="SHZ1240" s="204">
        <v>2</v>
      </c>
      <c r="SIA1240" s="205" t="s">
        <v>236</v>
      </c>
      <c r="SIB1240" s="206">
        <v>111</v>
      </c>
      <c r="SIC1240" s="110">
        <v>211</v>
      </c>
      <c r="SID1240" s="147">
        <v>344.68</v>
      </c>
      <c r="SIE1240" s="109" t="s">
        <v>29</v>
      </c>
      <c r="SIF1240" s="256" t="s">
        <v>25</v>
      </c>
      <c r="SIG1240" s="204">
        <v>7</v>
      </c>
      <c r="SIH1240" s="204">
        <v>2</v>
      </c>
      <c r="SII1240" s="205" t="s">
        <v>236</v>
      </c>
      <c r="SIJ1240" s="206">
        <v>111</v>
      </c>
      <c r="SIK1240" s="110">
        <v>211</v>
      </c>
      <c r="SIL1240" s="147">
        <v>344.68</v>
      </c>
      <c r="SIM1240" s="109" t="s">
        <v>29</v>
      </c>
      <c r="SIN1240" s="256" t="s">
        <v>25</v>
      </c>
      <c r="SIO1240" s="204">
        <v>7</v>
      </c>
      <c r="SIP1240" s="204">
        <v>2</v>
      </c>
      <c r="SIQ1240" s="205" t="s">
        <v>236</v>
      </c>
      <c r="SIR1240" s="206">
        <v>111</v>
      </c>
      <c r="SIS1240" s="110">
        <v>211</v>
      </c>
      <c r="SIT1240" s="147">
        <v>344.68</v>
      </c>
      <c r="SIU1240" s="109" t="s">
        <v>29</v>
      </c>
      <c r="SIV1240" s="256" t="s">
        <v>25</v>
      </c>
      <c r="SIW1240" s="204">
        <v>7</v>
      </c>
      <c r="SIX1240" s="204">
        <v>2</v>
      </c>
      <c r="SIY1240" s="205" t="s">
        <v>236</v>
      </c>
      <c r="SIZ1240" s="206">
        <v>111</v>
      </c>
      <c r="SJA1240" s="110">
        <v>211</v>
      </c>
      <c r="SJB1240" s="147">
        <v>344.68</v>
      </c>
      <c r="SJC1240" s="109" t="s">
        <v>29</v>
      </c>
      <c r="SJD1240" s="256" t="s">
        <v>25</v>
      </c>
      <c r="SJE1240" s="204">
        <v>7</v>
      </c>
      <c r="SJF1240" s="204">
        <v>2</v>
      </c>
      <c r="SJG1240" s="205" t="s">
        <v>236</v>
      </c>
      <c r="SJH1240" s="206">
        <v>111</v>
      </c>
      <c r="SJI1240" s="110">
        <v>211</v>
      </c>
      <c r="SJJ1240" s="147">
        <v>344.68</v>
      </c>
      <c r="SJK1240" s="109" t="s">
        <v>29</v>
      </c>
      <c r="SJL1240" s="256" t="s">
        <v>25</v>
      </c>
      <c r="SJM1240" s="204">
        <v>7</v>
      </c>
      <c r="SJN1240" s="204">
        <v>2</v>
      </c>
      <c r="SJO1240" s="205" t="s">
        <v>236</v>
      </c>
      <c r="SJP1240" s="206">
        <v>111</v>
      </c>
      <c r="SJQ1240" s="110">
        <v>211</v>
      </c>
      <c r="SJR1240" s="147">
        <v>344.68</v>
      </c>
      <c r="SJS1240" s="109" t="s">
        <v>29</v>
      </c>
      <c r="SJT1240" s="256" t="s">
        <v>25</v>
      </c>
      <c r="SJU1240" s="204">
        <v>7</v>
      </c>
      <c r="SJV1240" s="204">
        <v>2</v>
      </c>
      <c r="SJW1240" s="205" t="s">
        <v>236</v>
      </c>
      <c r="SJX1240" s="206">
        <v>111</v>
      </c>
      <c r="SJY1240" s="110">
        <v>211</v>
      </c>
      <c r="SJZ1240" s="147">
        <v>344.68</v>
      </c>
      <c r="SKA1240" s="109" t="s">
        <v>29</v>
      </c>
      <c r="SKB1240" s="256" t="s">
        <v>25</v>
      </c>
      <c r="SKC1240" s="204">
        <v>7</v>
      </c>
      <c r="SKD1240" s="204">
        <v>2</v>
      </c>
      <c r="SKE1240" s="205" t="s">
        <v>236</v>
      </c>
      <c r="SKF1240" s="206">
        <v>111</v>
      </c>
      <c r="SKG1240" s="110">
        <v>211</v>
      </c>
      <c r="SKH1240" s="147">
        <v>344.68</v>
      </c>
      <c r="SKI1240" s="109" t="s">
        <v>29</v>
      </c>
      <c r="SKJ1240" s="256" t="s">
        <v>25</v>
      </c>
      <c r="SKK1240" s="204">
        <v>7</v>
      </c>
      <c r="SKL1240" s="204">
        <v>2</v>
      </c>
      <c r="SKM1240" s="205" t="s">
        <v>236</v>
      </c>
      <c r="SKN1240" s="206">
        <v>111</v>
      </c>
      <c r="SKO1240" s="110">
        <v>211</v>
      </c>
      <c r="SKP1240" s="147">
        <v>344.68</v>
      </c>
      <c r="SKQ1240" s="109" t="s">
        <v>29</v>
      </c>
      <c r="SKR1240" s="256" t="s">
        <v>25</v>
      </c>
      <c r="SKS1240" s="204">
        <v>7</v>
      </c>
      <c r="SKT1240" s="204">
        <v>2</v>
      </c>
      <c r="SKU1240" s="205" t="s">
        <v>236</v>
      </c>
      <c r="SKV1240" s="206">
        <v>111</v>
      </c>
      <c r="SKW1240" s="110">
        <v>211</v>
      </c>
      <c r="SKX1240" s="147">
        <v>344.68</v>
      </c>
      <c r="SKY1240" s="109" t="s">
        <v>29</v>
      </c>
      <c r="SKZ1240" s="256" t="s">
        <v>25</v>
      </c>
      <c r="SLA1240" s="204">
        <v>7</v>
      </c>
      <c r="SLB1240" s="204">
        <v>2</v>
      </c>
      <c r="SLC1240" s="205" t="s">
        <v>236</v>
      </c>
      <c r="SLD1240" s="206">
        <v>111</v>
      </c>
      <c r="SLE1240" s="110">
        <v>211</v>
      </c>
      <c r="SLF1240" s="147">
        <v>344.68</v>
      </c>
      <c r="SLG1240" s="109" t="s">
        <v>29</v>
      </c>
      <c r="SLH1240" s="256" t="s">
        <v>25</v>
      </c>
      <c r="SLI1240" s="204">
        <v>7</v>
      </c>
      <c r="SLJ1240" s="204">
        <v>2</v>
      </c>
      <c r="SLK1240" s="205" t="s">
        <v>236</v>
      </c>
      <c r="SLL1240" s="206">
        <v>111</v>
      </c>
      <c r="SLM1240" s="110">
        <v>211</v>
      </c>
      <c r="SLN1240" s="147">
        <v>344.68</v>
      </c>
      <c r="SLO1240" s="109" t="s">
        <v>29</v>
      </c>
      <c r="SLP1240" s="256" t="s">
        <v>25</v>
      </c>
      <c r="SLQ1240" s="204">
        <v>7</v>
      </c>
      <c r="SLR1240" s="204">
        <v>2</v>
      </c>
      <c r="SLS1240" s="205" t="s">
        <v>236</v>
      </c>
      <c r="SLT1240" s="206">
        <v>111</v>
      </c>
      <c r="SLU1240" s="110">
        <v>211</v>
      </c>
      <c r="SLV1240" s="147">
        <v>344.68</v>
      </c>
      <c r="SLW1240" s="109" t="s">
        <v>29</v>
      </c>
      <c r="SLX1240" s="256" t="s">
        <v>25</v>
      </c>
      <c r="SLY1240" s="204">
        <v>7</v>
      </c>
      <c r="SLZ1240" s="204">
        <v>2</v>
      </c>
      <c r="SMA1240" s="205" t="s">
        <v>236</v>
      </c>
      <c r="SMB1240" s="206">
        <v>111</v>
      </c>
      <c r="SMC1240" s="110">
        <v>211</v>
      </c>
      <c r="SMD1240" s="147">
        <v>344.68</v>
      </c>
      <c r="SME1240" s="109" t="s">
        <v>29</v>
      </c>
      <c r="SMF1240" s="256" t="s">
        <v>25</v>
      </c>
      <c r="SMG1240" s="204">
        <v>7</v>
      </c>
      <c r="SMH1240" s="204">
        <v>2</v>
      </c>
      <c r="SMI1240" s="205" t="s">
        <v>236</v>
      </c>
      <c r="SMJ1240" s="206">
        <v>111</v>
      </c>
      <c r="SMK1240" s="110">
        <v>211</v>
      </c>
      <c r="SML1240" s="147">
        <v>344.68</v>
      </c>
      <c r="SMM1240" s="109" t="s">
        <v>29</v>
      </c>
      <c r="SMN1240" s="256" t="s">
        <v>25</v>
      </c>
      <c r="SMO1240" s="204">
        <v>7</v>
      </c>
      <c r="SMP1240" s="204">
        <v>2</v>
      </c>
      <c r="SMQ1240" s="205" t="s">
        <v>236</v>
      </c>
      <c r="SMR1240" s="206">
        <v>111</v>
      </c>
      <c r="SMS1240" s="110">
        <v>211</v>
      </c>
      <c r="SMT1240" s="147">
        <v>344.68</v>
      </c>
      <c r="SMU1240" s="109" t="s">
        <v>29</v>
      </c>
      <c r="SMV1240" s="256" t="s">
        <v>25</v>
      </c>
      <c r="SMW1240" s="204">
        <v>7</v>
      </c>
      <c r="SMX1240" s="204">
        <v>2</v>
      </c>
      <c r="SMY1240" s="205" t="s">
        <v>236</v>
      </c>
      <c r="SMZ1240" s="206">
        <v>111</v>
      </c>
      <c r="SNA1240" s="110">
        <v>211</v>
      </c>
      <c r="SNB1240" s="147">
        <v>344.68</v>
      </c>
      <c r="SNC1240" s="109" t="s">
        <v>29</v>
      </c>
      <c r="SND1240" s="256" t="s">
        <v>25</v>
      </c>
      <c r="SNE1240" s="204">
        <v>7</v>
      </c>
      <c r="SNF1240" s="204">
        <v>2</v>
      </c>
      <c r="SNG1240" s="205" t="s">
        <v>236</v>
      </c>
      <c r="SNH1240" s="206">
        <v>111</v>
      </c>
      <c r="SNI1240" s="110">
        <v>211</v>
      </c>
      <c r="SNJ1240" s="147">
        <v>344.68</v>
      </c>
      <c r="SNK1240" s="109" t="s">
        <v>29</v>
      </c>
      <c r="SNL1240" s="256" t="s">
        <v>25</v>
      </c>
      <c r="SNM1240" s="204">
        <v>7</v>
      </c>
      <c r="SNN1240" s="204">
        <v>2</v>
      </c>
      <c r="SNO1240" s="205" t="s">
        <v>236</v>
      </c>
      <c r="SNP1240" s="206">
        <v>111</v>
      </c>
      <c r="SNQ1240" s="110">
        <v>211</v>
      </c>
      <c r="SNR1240" s="147">
        <v>344.68</v>
      </c>
      <c r="SNS1240" s="109" t="s">
        <v>29</v>
      </c>
      <c r="SNT1240" s="256" t="s">
        <v>25</v>
      </c>
      <c r="SNU1240" s="204">
        <v>7</v>
      </c>
      <c r="SNV1240" s="204">
        <v>2</v>
      </c>
      <c r="SNW1240" s="205" t="s">
        <v>236</v>
      </c>
      <c r="SNX1240" s="206">
        <v>111</v>
      </c>
      <c r="SNY1240" s="110">
        <v>211</v>
      </c>
      <c r="SNZ1240" s="147">
        <v>344.68</v>
      </c>
      <c r="SOA1240" s="109" t="s">
        <v>29</v>
      </c>
      <c r="SOB1240" s="256" t="s">
        <v>25</v>
      </c>
      <c r="SOC1240" s="204">
        <v>7</v>
      </c>
      <c r="SOD1240" s="204">
        <v>2</v>
      </c>
      <c r="SOE1240" s="205" t="s">
        <v>236</v>
      </c>
      <c r="SOF1240" s="206">
        <v>111</v>
      </c>
      <c r="SOG1240" s="110">
        <v>211</v>
      </c>
      <c r="SOH1240" s="147">
        <v>344.68</v>
      </c>
      <c r="SOI1240" s="109" t="s">
        <v>29</v>
      </c>
      <c r="SOJ1240" s="256" t="s">
        <v>25</v>
      </c>
      <c r="SOK1240" s="204">
        <v>7</v>
      </c>
      <c r="SOL1240" s="204">
        <v>2</v>
      </c>
      <c r="SOM1240" s="205" t="s">
        <v>236</v>
      </c>
      <c r="SON1240" s="206">
        <v>111</v>
      </c>
      <c r="SOO1240" s="110">
        <v>211</v>
      </c>
      <c r="SOP1240" s="147">
        <v>344.68</v>
      </c>
      <c r="SOQ1240" s="109" t="s">
        <v>29</v>
      </c>
      <c r="SOR1240" s="256" t="s">
        <v>25</v>
      </c>
      <c r="SOS1240" s="204">
        <v>7</v>
      </c>
      <c r="SOT1240" s="204">
        <v>2</v>
      </c>
      <c r="SOU1240" s="205" t="s">
        <v>236</v>
      </c>
      <c r="SOV1240" s="206">
        <v>111</v>
      </c>
      <c r="SOW1240" s="110">
        <v>211</v>
      </c>
      <c r="SOX1240" s="147">
        <v>344.68</v>
      </c>
      <c r="SOY1240" s="109" t="s">
        <v>29</v>
      </c>
      <c r="SOZ1240" s="256" t="s">
        <v>25</v>
      </c>
      <c r="SPA1240" s="204">
        <v>7</v>
      </c>
      <c r="SPB1240" s="204">
        <v>2</v>
      </c>
      <c r="SPC1240" s="205" t="s">
        <v>236</v>
      </c>
      <c r="SPD1240" s="206">
        <v>111</v>
      </c>
      <c r="SPE1240" s="110">
        <v>211</v>
      </c>
      <c r="SPF1240" s="147">
        <v>344.68</v>
      </c>
      <c r="SPG1240" s="109" t="s">
        <v>29</v>
      </c>
      <c r="SPH1240" s="256" t="s">
        <v>25</v>
      </c>
      <c r="SPI1240" s="204">
        <v>7</v>
      </c>
      <c r="SPJ1240" s="204">
        <v>2</v>
      </c>
      <c r="SPK1240" s="205" t="s">
        <v>236</v>
      </c>
      <c r="SPL1240" s="206">
        <v>111</v>
      </c>
      <c r="SPM1240" s="110">
        <v>211</v>
      </c>
      <c r="SPN1240" s="147">
        <v>344.68</v>
      </c>
      <c r="SPO1240" s="109" t="s">
        <v>29</v>
      </c>
      <c r="SPP1240" s="256" t="s">
        <v>25</v>
      </c>
      <c r="SPQ1240" s="204">
        <v>7</v>
      </c>
      <c r="SPR1240" s="204">
        <v>2</v>
      </c>
      <c r="SPS1240" s="205" t="s">
        <v>236</v>
      </c>
      <c r="SPT1240" s="206">
        <v>111</v>
      </c>
      <c r="SPU1240" s="110">
        <v>211</v>
      </c>
      <c r="SPV1240" s="147">
        <v>344.68</v>
      </c>
      <c r="SPW1240" s="109" t="s">
        <v>29</v>
      </c>
      <c r="SPX1240" s="256" t="s">
        <v>25</v>
      </c>
      <c r="SPY1240" s="204">
        <v>7</v>
      </c>
      <c r="SPZ1240" s="204">
        <v>2</v>
      </c>
      <c r="SQA1240" s="205" t="s">
        <v>236</v>
      </c>
      <c r="SQB1240" s="206">
        <v>111</v>
      </c>
      <c r="SQC1240" s="110">
        <v>211</v>
      </c>
      <c r="SQD1240" s="147">
        <v>344.68</v>
      </c>
      <c r="SQE1240" s="109" t="s">
        <v>29</v>
      </c>
      <c r="SQF1240" s="256" t="s">
        <v>25</v>
      </c>
      <c r="SQG1240" s="204">
        <v>7</v>
      </c>
      <c r="SQH1240" s="204">
        <v>2</v>
      </c>
      <c r="SQI1240" s="205" t="s">
        <v>236</v>
      </c>
      <c r="SQJ1240" s="206">
        <v>111</v>
      </c>
      <c r="SQK1240" s="110">
        <v>211</v>
      </c>
      <c r="SQL1240" s="147">
        <v>344.68</v>
      </c>
      <c r="SQM1240" s="109" t="s">
        <v>29</v>
      </c>
      <c r="SQN1240" s="256" t="s">
        <v>25</v>
      </c>
      <c r="SQO1240" s="204">
        <v>7</v>
      </c>
      <c r="SQP1240" s="204">
        <v>2</v>
      </c>
      <c r="SQQ1240" s="205" t="s">
        <v>236</v>
      </c>
      <c r="SQR1240" s="206">
        <v>111</v>
      </c>
      <c r="SQS1240" s="110">
        <v>211</v>
      </c>
      <c r="SQT1240" s="147">
        <v>344.68</v>
      </c>
      <c r="SQU1240" s="109" t="s">
        <v>29</v>
      </c>
      <c r="SQV1240" s="256" t="s">
        <v>25</v>
      </c>
      <c r="SQW1240" s="204">
        <v>7</v>
      </c>
      <c r="SQX1240" s="204">
        <v>2</v>
      </c>
      <c r="SQY1240" s="205" t="s">
        <v>236</v>
      </c>
      <c r="SQZ1240" s="206">
        <v>111</v>
      </c>
      <c r="SRA1240" s="110">
        <v>211</v>
      </c>
      <c r="SRB1240" s="147">
        <v>344.68</v>
      </c>
      <c r="SRC1240" s="109" t="s">
        <v>29</v>
      </c>
      <c r="SRD1240" s="256" t="s">
        <v>25</v>
      </c>
      <c r="SRE1240" s="204">
        <v>7</v>
      </c>
      <c r="SRF1240" s="204">
        <v>2</v>
      </c>
      <c r="SRG1240" s="205" t="s">
        <v>236</v>
      </c>
      <c r="SRH1240" s="206">
        <v>111</v>
      </c>
      <c r="SRI1240" s="110">
        <v>211</v>
      </c>
      <c r="SRJ1240" s="147">
        <v>344.68</v>
      </c>
      <c r="SRK1240" s="109" t="s">
        <v>29</v>
      </c>
      <c r="SRL1240" s="256" t="s">
        <v>25</v>
      </c>
      <c r="SRM1240" s="204">
        <v>7</v>
      </c>
      <c r="SRN1240" s="204">
        <v>2</v>
      </c>
      <c r="SRO1240" s="205" t="s">
        <v>236</v>
      </c>
      <c r="SRP1240" s="206">
        <v>111</v>
      </c>
      <c r="SRQ1240" s="110">
        <v>211</v>
      </c>
      <c r="SRR1240" s="147">
        <v>344.68</v>
      </c>
      <c r="SRS1240" s="109" t="s">
        <v>29</v>
      </c>
      <c r="SRT1240" s="256" t="s">
        <v>25</v>
      </c>
      <c r="SRU1240" s="204">
        <v>7</v>
      </c>
      <c r="SRV1240" s="204">
        <v>2</v>
      </c>
      <c r="SRW1240" s="205" t="s">
        <v>236</v>
      </c>
      <c r="SRX1240" s="206">
        <v>111</v>
      </c>
      <c r="SRY1240" s="110">
        <v>211</v>
      </c>
      <c r="SRZ1240" s="147">
        <v>344.68</v>
      </c>
      <c r="SSA1240" s="109" t="s">
        <v>29</v>
      </c>
      <c r="SSB1240" s="256" t="s">
        <v>25</v>
      </c>
      <c r="SSC1240" s="204">
        <v>7</v>
      </c>
      <c r="SSD1240" s="204">
        <v>2</v>
      </c>
      <c r="SSE1240" s="205" t="s">
        <v>236</v>
      </c>
      <c r="SSF1240" s="206">
        <v>111</v>
      </c>
      <c r="SSG1240" s="110">
        <v>211</v>
      </c>
      <c r="SSH1240" s="147">
        <v>344.68</v>
      </c>
      <c r="SSI1240" s="109" t="s">
        <v>29</v>
      </c>
      <c r="SSJ1240" s="256" t="s">
        <v>25</v>
      </c>
      <c r="SSK1240" s="204">
        <v>7</v>
      </c>
      <c r="SSL1240" s="204">
        <v>2</v>
      </c>
      <c r="SSM1240" s="205" t="s">
        <v>236</v>
      </c>
      <c r="SSN1240" s="206">
        <v>111</v>
      </c>
      <c r="SSO1240" s="110">
        <v>211</v>
      </c>
      <c r="SSP1240" s="147">
        <v>344.68</v>
      </c>
      <c r="SSQ1240" s="109" t="s">
        <v>29</v>
      </c>
      <c r="SSR1240" s="256" t="s">
        <v>25</v>
      </c>
      <c r="SSS1240" s="204">
        <v>7</v>
      </c>
      <c r="SST1240" s="204">
        <v>2</v>
      </c>
      <c r="SSU1240" s="205" t="s">
        <v>236</v>
      </c>
      <c r="SSV1240" s="206">
        <v>111</v>
      </c>
      <c r="SSW1240" s="110">
        <v>211</v>
      </c>
      <c r="SSX1240" s="147">
        <v>344.68</v>
      </c>
      <c r="SSY1240" s="109" t="s">
        <v>29</v>
      </c>
      <c r="SSZ1240" s="256" t="s">
        <v>25</v>
      </c>
      <c r="STA1240" s="204">
        <v>7</v>
      </c>
      <c r="STB1240" s="204">
        <v>2</v>
      </c>
      <c r="STC1240" s="205" t="s">
        <v>236</v>
      </c>
      <c r="STD1240" s="206">
        <v>111</v>
      </c>
      <c r="STE1240" s="110">
        <v>211</v>
      </c>
      <c r="STF1240" s="147">
        <v>344.68</v>
      </c>
      <c r="STG1240" s="109" t="s">
        <v>29</v>
      </c>
      <c r="STH1240" s="256" t="s">
        <v>25</v>
      </c>
      <c r="STI1240" s="204">
        <v>7</v>
      </c>
      <c r="STJ1240" s="204">
        <v>2</v>
      </c>
      <c r="STK1240" s="205" t="s">
        <v>236</v>
      </c>
      <c r="STL1240" s="206">
        <v>111</v>
      </c>
      <c r="STM1240" s="110">
        <v>211</v>
      </c>
      <c r="STN1240" s="147">
        <v>344.68</v>
      </c>
      <c r="STO1240" s="109" t="s">
        <v>29</v>
      </c>
      <c r="STP1240" s="256" t="s">
        <v>25</v>
      </c>
      <c r="STQ1240" s="204">
        <v>7</v>
      </c>
      <c r="STR1240" s="204">
        <v>2</v>
      </c>
      <c r="STS1240" s="205" t="s">
        <v>236</v>
      </c>
      <c r="STT1240" s="206">
        <v>111</v>
      </c>
      <c r="STU1240" s="110">
        <v>211</v>
      </c>
      <c r="STV1240" s="147">
        <v>344.68</v>
      </c>
      <c r="STW1240" s="109" t="s">
        <v>29</v>
      </c>
      <c r="STX1240" s="256" t="s">
        <v>25</v>
      </c>
      <c r="STY1240" s="204">
        <v>7</v>
      </c>
      <c r="STZ1240" s="204">
        <v>2</v>
      </c>
      <c r="SUA1240" s="205" t="s">
        <v>236</v>
      </c>
      <c r="SUB1240" s="206">
        <v>111</v>
      </c>
      <c r="SUC1240" s="110">
        <v>211</v>
      </c>
      <c r="SUD1240" s="147">
        <v>344.68</v>
      </c>
      <c r="SUE1240" s="109" t="s">
        <v>29</v>
      </c>
      <c r="SUF1240" s="256" t="s">
        <v>25</v>
      </c>
      <c r="SUG1240" s="204">
        <v>7</v>
      </c>
      <c r="SUH1240" s="204">
        <v>2</v>
      </c>
      <c r="SUI1240" s="205" t="s">
        <v>236</v>
      </c>
      <c r="SUJ1240" s="206">
        <v>111</v>
      </c>
      <c r="SUK1240" s="110">
        <v>211</v>
      </c>
      <c r="SUL1240" s="147">
        <v>344.68</v>
      </c>
      <c r="SUM1240" s="109" t="s">
        <v>29</v>
      </c>
      <c r="SUN1240" s="256" t="s">
        <v>25</v>
      </c>
      <c r="SUO1240" s="204">
        <v>7</v>
      </c>
      <c r="SUP1240" s="204">
        <v>2</v>
      </c>
      <c r="SUQ1240" s="205" t="s">
        <v>236</v>
      </c>
      <c r="SUR1240" s="206">
        <v>111</v>
      </c>
      <c r="SUS1240" s="110">
        <v>211</v>
      </c>
      <c r="SUT1240" s="147">
        <v>344.68</v>
      </c>
      <c r="SUU1240" s="109" t="s">
        <v>29</v>
      </c>
      <c r="SUV1240" s="256" t="s">
        <v>25</v>
      </c>
      <c r="SUW1240" s="204">
        <v>7</v>
      </c>
      <c r="SUX1240" s="204">
        <v>2</v>
      </c>
      <c r="SUY1240" s="205" t="s">
        <v>236</v>
      </c>
      <c r="SUZ1240" s="206">
        <v>111</v>
      </c>
      <c r="SVA1240" s="110">
        <v>211</v>
      </c>
      <c r="SVB1240" s="147">
        <v>344.68</v>
      </c>
      <c r="SVC1240" s="109" t="s">
        <v>29</v>
      </c>
      <c r="SVD1240" s="256" t="s">
        <v>25</v>
      </c>
      <c r="SVE1240" s="204">
        <v>7</v>
      </c>
      <c r="SVF1240" s="204">
        <v>2</v>
      </c>
      <c r="SVG1240" s="205" t="s">
        <v>236</v>
      </c>
      <c r="SVH1240" s="206">
        <v>111</v>
      </c>
      <c r="SVI1240" s="110">
        <v>211</v>
      </c>
      <c r="SVJ1240" s="147">
        <v>344.68</v>
      </c>
      <c r="SVK1240" s="109" t="s">
        <v>29</v>
      </c>
      <c r="SVL1240" s="256" t="s">
        <v>25</v>
      </c>
      <c r="SVM1240" s="204">
        <v>7</v>
      </c>
      <c r="SVN1240" s="204">
        <v>2</v>
      </c>
      <c r="SVO1240" s="205" t="s">
        <v>236</v>
      </c>
      <c r="SVP1240" s="206">
        <v>111</v>
      </c>
      <c r="SVQ1240" s="110">
        <v>211</v>
      </c>
      <c r="SVR1240" s="147">
        <v>344.68</v>
      </c>
      <c r="SVS1240" s="109" t="s">
        <v>29</v>
      </c>
      <c r="SVT1240" s="256" t="s">
        <v>25</v>
      </c>
      <c r="SVU1240" s="204">
        <v>7</v>
      </c>
      <c r="SVV1240" s="204">
        <v>2</v>
      </c>
      <c r="SVW1240" s="205" t="s">
        <v>236</v>
      </c>
      <c r="SVX1240" s="206">
        <v>111</v>
      </c>
      <c r="SVY1240" s="110">
        <v>211</v>
      </c>
      <c r="SVZ1240" s="147">
        <v>344.68</v>
      </c>
      <c r="SWA1240" s="109" t="s">
        <v>29</v>
      </c>
      <c r="SWB1240" s="256" t="s">
        <v>25</v>
      </c>
      <c r="SWC1240" s="204">
        <v>7</v>
      </c>
      <c r="SWD1240" s="204">
        <v>2</v>
      </c>
      <c r="SWE1240" s="205" t="s">
        <v>236</v>
      </c>
      <c r="SWF1240" s="206">
        <v>111</v>
      </c>
      <c r="SWG1240" s="110">
        <v>211</v>
      </c>
      <c r="SWH1240" s="147">
        <v>344.68</v>
      </c>
      <c r="SWI1240" s="109" t="s">
        <v>29</v>
      </c>
      <c r="SWJ1240" s="256" t="s">
        <v>25</v>
      </c>
      <c r="SWK1240" s="204">
        <v>7</v>
      </c>
      <c r="SWL1240" s="204">
        <v>2</v>
      </c>
      <c r="SWM1240" s="205" t="s">
        <v>236</v>
      </c>
      <c r="SWN1240" s="206">
        <v>111</v>
      </c>
      <c r="SWO1240" s="110">
        <v>211</v>
      </c>
      <c r="SWP1240" s="147">
        <v>344.68</v>
      </c>
      <c r="SWQ1240" s="109" t="s">
        <v>29</v>
      </c>
      <c r="SWR1240" s="256" t="s">
        <v>25</v>
      </c>
      <c r="SWS1240" s="204">
        <v>7</v>
      </c>
      <c r="SWT1240" s="204">
        <v>2</v>
      </c>
      <c r="SWU1240" s="205" t="s">
        <v>236</v>
      </c>
      <c r="SWV1240" s="206">
        <v>111</v>
      </c>
      <c r="SWW1240" s="110">
        <v>211</v>
      </c>
      <c r="SWX1240" s="147">
        <v>344.68</v>
      </c>
      <c r="SWY1240" s="109" t="s">
        <v>29</v>
      </c>
      <c r="SWZ1240" s="256" t="s">
        <v>25</v>
      </c>
      <c r="SXA1240" s="204">
        <v>7</v>
      </c>
      <c r="SXB1240" s="204">
        <v>2</v>
      </c>
      <c r="SXC1240" s="205" t="s">
        <v>236</v>
      </c>
      <c r="SXD1240" s="206">
        <v>111</v>
      </c>
      <c r="SXE1240" s="110">
        <v>211</v>
      </c>
      <c r="SXF1240" s="147">
        <v>344.68</v>
      </c>
      <c r="SXG1240" s="109" t="s">
        <v>29</v>
      </c>
      <c r="SXH1240" s="256" t="s">
        <v>25</v>
      </c>
      <c r="SXI1240" s="204">
        <v>7</v>
      </c>
      <c r="SXJ1240" s="204">
        <v>2</v>
      </c>
      <c r="SXK1240" s="205" t="s">
        <v>236</v>
      </c>
      <c r="SXL1240" s="206">
        <v>111</v>
      </c>
      <c r="SXM1240" s="110">
        <v>211</v>
      </c>
      <c r="SXN1240" s="147">
        <v>344.68</v>
      </c>
      <c r="SXO1240" s="109" t="s">
        <v>29</v>
      </c>
      <c r="SXP1240" s="256" t="s">
        <v>25</v>
      </c>
      <c r="SXQ1240" s="204">
        <v>7</v>
      </c>
      <c r="SXR1240" s="204">
        <v>2</v>
      </c>
      <c r="SXS1240" s="205" t="s">
        <v>236</v>
      </c>
      <c r="SXT1240" s="206">
        <v>111</v>
      </c>
      <c r="SXU1240" s="110">
        <v>211</v>
      </c>
      <c r="SXV1240" s="147">
        <v>344.68</v>
      </c>
      <c r="SXW1240" s="109" t="s">
        <v>29</v>
      </c>
      <c r="SXX1240" s="256" t="s">
        <v>25</v>
      </c>
      <c r="SXY1240" s="204">
        <v>7</v>
      </c>
      <c r="SXZ1240" s="204">
        <v>2</v>
      </c>
      <c r="SYA1240" s="205" t="s">
        <v>236</v>
      </c>
      <c r="SYB1240" s="206">
        <v>111</v>
      </c>
      <c r="SYC1240" s="110">
        <v>211</v>
      </c>
      <c r="SYD1240" s="147">
        <v>344.68</v>
      </c>
      <c r="SYE1240" s="109" t="s">
        <v>29</v>
      </c>
      <c r="SYF1240" s="256" t="s">
        <v>25</v>
      </c>
      <c r="SYG1240" s="204">
        <v>7</v>
      </c>
      <c r="SYH1240" s="204">
        <v>2</v>
      </c>
      <c r="SYI1240" s="205" t="s">
        <v>236</v>
      </c>
      <c r="SYJ1240" s="206">
        <v>111</v>
      </c>
      <c r="SYK1240" s="110">
        <v>211</v>
      </c>
      <c r="SYL1240" s="147">
        <v>344.68</v>
      </c>
      <c r="SYM1240" s="109" t="s">
        <v>29</v>
      </c>
      <c r="SYN1240" s="256" t="s">
        <v>25</v>
      </c>
      <c r="SYO1240" s="204">
        <v>7</v>
      </c>
      <c r="SYP1240" s="204">
        <v>2</v>
      </c>
      <c r="SYQ1240" s="205" t="s">
        <v>236</v>
      </c>
      <c r="SYR1240" s="206">
        <v>111</v>
      </c>
      <c r="SYS1240" s="110">
        <v>211</v>
      </c>
      <c r="SYT1240" s="147">
        <v>344.68</v>
      </c>
      <c r="SYU1240" s="109" t="s">
        <v>29</v>
      </c>
      <c r="SYV1240" s="256" t="s">
        <v>25</v>
      </c>
      <c r="SYW1240" s="204">
        <v>7</v>
      </c>
      <c r="SYX1240" s="204">
        <v>2</v>
      </c>
      <c r="SYY1240" s="205" t="s">
        <v>236</v>
      </c>
      <c r="SYZ1240" s="206">
        <v>111</v>
      </c>
      <c r="SZA1240" s="110">
        <v>211</v>
      </c>
      <c r="SZB1240" s="147">
        <v>344.68</v>
      </c>
      <c r="SZC1240" s="109" t="s">
        <v>29</v>
      </c>
      <c r="SZD1240" s="256" t="s">
        <v>25</v>
      </c>
      <c r="SZE1240" s="204">
        <v>7</v>
      </c>
      <c r="SZF1240" s="204">
        <v>2</v>
      </c>
      <c r="SZG1240" s="205" t="s">
        <v>236</v>
      </c>
      <c r="SZH1240" s="206">
        <v>111</v>
      </c>
      <c r="SZI1240" s="110">
        <v>211</v>
      </c>
      <c r="SZJ1240" s="147">
        <v>344.68</v>
      </c>
      <c r="SZK1240" s="109" t="s">
        <v>29</v>
      </c>
      <c r="SZL1240" s="256" t="s">
        <v>25</v>
      </c>
      <c r="SZM1240" s="204">
        <v>7</v>
      </c>
      <c r="SZN1240" s="204">
        <v>2</v>
      </c>
      <c r="SZO1240" s="205" t="s">
        <v>236</v>
      </c>
      <c r="SZP1240" s="206">
        <v>111</v>
      </c>
      <c r="SZQ1240" s="110">
        <v>211</v>
      </c>
      <c r="SZR1240" s="147">
        <v>344.68</v>
      </c>
      <c r="SZS1240" s="109" t="s">
        <v>29</v>
      </c>
      <c r="SZT1240" s="256" t="s">
        <v>25</v>
      </c>
      <c r="SZU1240" s="204">
        <v>7</v>
      </c>
      <c r="SZV1240" s="204">
        <v>2</v>
      </c>
      <c r="SZW1240" s="205" t="s">
        <v>236</v>
      </c>
      <c r="SZX1240" s="206">
        <v>111</v>
      </c>
      <c r="SZY1240" s="110">
        <v>211</v>
      </c>
      <c r="SZZ1240" s="147">
        <v>344.68</v>
      </c>
      <c r="TAA1240" s="109" t="s">
        <v>29</v>
      </c>
      <c r="TAB1240" s="256" t="s">
        <v>25</v>
      </c>
      <c r="TAC1240" s="204">
        <v>7</v>
      </c>
      <c r="TAD1240" s="204">
        <v>2</v>
      </c>
      <c r="TAE1240" s="205" t="s">
        <v>236</v>
      </c>
      <c r="TAF1240" s="206">
        <v>111</v>
      </c>
      <c r="TAG1240" s="110">
        <v>211</v>
      </c>
      <c r="TAH1240" s="147">
        <v>344.68</v>
      </c>
      <c r="TAI1240" s="109" t="s">
        <v>29</v>
      </c>
      <c r="TAJ1240" s="256" t="s">
        <v>25</v>
      </c>
      <c r="TAK1240" s="204">
        <v>7</v>
      </c>
      <c r="TAL1240" s="204">
        <v>2</v>
      </c>
      <c r="TAM1240" s="205" t="s">
        <v>236</v>
      </c>
      <c r="TAN1240" s="206">
        <v>111</v>
      </c>
      <c r="TAO1240" s="110">
        <v>211</v>
      </c>
      <c r="TAP1240" s="147">
        <v>344.68</v>
      </c>
      <c r="TAQ1240" s="109" t="s">
        <v>29</v>
      </c>
      <c r="TAR1240" s="256" t="s">
        <v>25</v>
      </c>
      <c r="TAS1240" s="204">
        <v>7</v>
      </c>
      <c r="TAT1240" s="204">
        <v>2</v>
      </c>
      <c r="TAU1240" s="205" t="s">
        <v>236</v>
      </c>
      <c r="TAV1240" s="206">
        <v>111</v>
      </c>
      <c r="TAW1240" s="110">
        <v>211</v>
      </c>
      <c r="TAX1240" s="147">
        <v>344.68</v>
      </c>
      <c r="TAY1240" s="109" t="s">
        <v>29</v>
      </c>
      <c r="TAZ1240" s="256" t="s">
        <v>25</v>
      </c>
      <c r="TBA1240" s="204">
        <v>7</v>
      </c>
      <c r="TBB1240" s="204">
        <v>2</v>
      </c>
      <c r="TBC1240" s="205" t="s">
        <v>236</v>
      </c>
      <c r="TBD1240" s="206">
        <v>111</v>
      </c>
      <c r="TBE1240" s="110">
        <v>211</v>
      </c>
      <c r="TBF1240" s="147">
        <v>344.68</v>
      </c>
      <c r="TBG1240" s="109" t="s">
        <v>29</v>
      </c>
      <c r="TBH1240" s="256" t="s">
        <v>25</v>
      </c>
      <c r="TBI1240" s="204">
        <v>7</v>
      </c>
      <c r="TBJ1240" s="204">
        <v>2</v>
      </c>
      <c r="TBK1240" s="205" t="s">
        <v>236</v>
      </c>
      <c r="TBL1240" s="206">
        <v>111</v>
      </c>
      <c r="TBM1240" s="110">
        <v>211</v>
      </c>
      <c r="TBN1240" s="147">
        <v>344.68</v>
      </c>
      <c r="TBO1240" s="109" t="s">
        <v>29</v>
      </c>
      <c r="TBP1240" s="256" t="s">
        <v>25</v>
      </c>
      <c r="TBQ1240" s="204">
        <v>7</v>
      </c>
      <c r="TBR1240" s="204">
        <v>2</v>
      </c>
      <c r="TBS1240" s="205" t="s">
        <v>236</v>
      </c>
      <c r="TBT1240" s="206">
        <v>111</v>
      </c>
      <c r="TBU1240" s="110">
        <v>211</v>
      </c>
      <c r="TBV1240" s="147">
        <v>344.68</v>
      </c>
      <c r="TBW1240" s="109" t="s">
        <v>29</v>
      </c>
      <c r="TBX1240" s="256" t="s">
        <v>25</v>
      </c>
      <c r="TBY1240" s="204">
        <v>7</v>
      </c>
      <c r="TBZ1240" s="204">
        <v>2</v>
      </c>
      <c r="TCA1240" s="205" t="s">
        <v>236</v>
      </c>
      <c r="TCB1240" s="206">
        <v>111</v>
      </c>
      <c r="TCC1240" s="110">
        <v>211</v>
      </c>
      <c r="TCD1240" s="147">
        <v>344.68</v>
      </c>
      <c r="TCE1240" s="109" t="s">
        <v>29</v>
      </c>
      <c r="TCF1240" s="256" t="s">
        <v>25</v>
      </c>
      <c r="TCG1240" s="204">
        <v>7</v>
      </c>
      <c r="TCH1240" s="204">
        <v>2</v>
      </c>
      <c r="TCI1240" s="205" t="s">
        <v>236</v>
      </c>
      <c r="TCJ1240" s="206">
        <v>111</v>
      </c>
      <c r="TCK1240" s="110">
        <v>211</v>
      </c>
      <c r="TCL1240" s="147">
        <v>344.68</v>
      </c>
      <c r="TCM1240" s="109" t="s">
        <v>29</v>
      </c>
      <c r="TCN1240" s="256" t="s">
        <v>25</v>
      </c>
      <c r="TCO1240" s="204">
        <v>7</v>
      </c>
      <c r="TCP1240" s="204">
        <v>2</v>
      </c>
      <c r="TCQ1240" s="205" t="s">
        <v>236</v>
      </c>
      <c r="TCR1240" s="206">
        <v>111</v>
      </c>
      <c r="TCS1240" s="110">
        <v>211</v>
      </c>
      <c r="TCT1240" s="147">
        <v>344.68</v>
      </c>
      <c r="TCU1240" s="109" t="s">
        <v>29</v>
      </c>
      <c r="TCV1240" s="256" t="s">
        <v>25</v>
      </c>
      <c r="TCW1240" s="204">
        <v>7</v>
      </c>
      <c r="TCX1240" s="204">
        <v>2</v>
      </c>
      <c r="TCY1240" s="205" t="s">
        <v>236</v>
      </c>
      <c r="TCZ1240" s="206">
        <v>111</v>
      </c>
      <c r="TDA1240" s="110">
        <v>211</v>
      </c>
      <c r="TDB1240" s="147">
        <v>344.68</v>
      </c>
      <c r="TDC1240" s="109" t="s">
        <v>29</v>
      </c>
      <c r="TDD1240" s="256" t="s">
        <v>25</v>
      </c>
      <c r="TDE1240" s="204">
        <v>7</v>
      </c>
      <c r="TDF1240" s="204">
        <v>2</v>
      </c>
      <c r="TDG1240" s="205" t="s">
        <v>236</v>
      </c>
      <c r="TDH1240" s="206">
        <v>111</v>
      </c>
      <c r="TDI1240" s="110">
        <v>211</v>
      </c>
      <c r="TDJ1240" s="147">
        <v>344.68</v>
      </c>
      <c r="TDK1240" s="109" t="s">
        <v>29</v>
      </c>
      <c r="TDL1240" s="256" t="s">
        <v>25</v>
      </c>
      <c r="TDM1240" s="204">
        <v>7</v>
      </c>
      <c r="TDN1240" s="204">
        <v>2</v>
      </c>
      <c r="TDO1240" s="205" t="s">
        <v>236</v>
      </c>
      <c r="TDP1240" s="206">
        <v>111</v>
      </c>
      <c r="TDQ1240" s="110">
        <v>211</v>
      </c>
      <c r="TDR1240" s="147">
        <v>344.68</v>
      </c>
      <c r="TDS1240" s="109" t="s">
        <v>29</v>
      </c>
      <c r="TDT1240" s="256" t="s">
        <v>25</v>
      </c>
      <c r="TDU1240" s="204">
        <v>7</v>
      </c>
      <c r="TDV1240" s="204">
        <v>2</v>
      </c>
      <c r="TDW1240" s="205" t="s">
        <v>236</v>
      </c>
      <c r="TDX1240" s="206">
        <v>111</v>
      </c>
      <c r="TDY1240" s="110">
        <v>211</v>
      </c>
      <c r="TDZ1240" s="147">
        <v>344.68</v>
      </c>
      <c r="TEA1240" s="109" t="s">
        <v>29</v>
      </c>
      <c r="TEB1240" s="256" t="s">
        <v>25</v>
      </c>
      <c r="TEC1240" s="204">
        <v>7</v>
      </c>
      <c r="TED1240" s="204">
        <v>2</v>
      </c>
      <c r="TEE1240" s="205" t="s">
        <v>236</v>
      </c>
      <c r="TEF1240" s="206">
        <v>111</v>
      </c>
      <c r="TEG1240" s="110">
        <v>211</v>
      </c>
      <c r="TEH1240" s="147">
        <v>344.68</v>
      </c>
      <c r="TEI1240" s="109" t="s">
        <v>29</v>
      </c>
      <c r="TEJ1240" s="256" t="s">
        <v>25</v>
      </c>
      <c r="TEK1240" s="204">
        <v>7</v>
      </c>
      <c r="TEL1240" s="204">
        <v>2</v>
      </c>
      <c r="TEM1240" s="205" t="s">
        <v>236</v>
      </c>
      <c r="TEN1240" s="206">
        <v>111</v>
      </c>
      <c r="TEO1240" s="110">
        <v>211</v>
      </c>
      <c r="TEP1240" s="147">
        <v>344.68</v>
      </c>
      <c r="TEQ1240" s="109" t="s">
        <v>29</v>
      </c>
      <c r="TER1240" s="256" t="s">
        <v>25</v>
      </c>
      <c r="TES1240" s="204">
        <v>7</v>
      </c>
      <c r="TET1240" s="204">
        <v>2</v>
      </c>
      <c r="TEU1240" s="205" t="s">
        <v>236</v>
      </c>
      <c r="TEV1240" s="206">
        <v>111</v>
      </c>
      <c r="TEW1240" s="110">
        <v>211</v>
      </c>
      <c r="TEX1240" s="147">
        <v>344.68</v>
      </c>
      <c r="TEY1240" s="109" t="s">
        <v>29</v>
      </c>
      <c r="TEZ1240" s="256" t="s">
        <v>25</v>
      </c>
      <c r="TFA1240" s="204">
        <v>7</v>
      </c>
      <c r="TFB1240" s="204">
        <v>2</v>
      </c>
      <c r="TFC1240" s="205" t="s">
        <v>236</v>
      </c>
      <c r="TFD1240" s="206">
        <v>111</v>
      </c>
      <c r="TFE1240" s="110">
        <v>211</v>
      </c>
      <c r="TFF1240" s="147">
        <v>344.68</v>
      </c>
      <c r="TFG1240" s="109" t="s">
        <v>29</v>
      </c>
      <c r="TFH1240" s="256" t="s">
        <v>25</v>
      </c>
      <c r="TFI1240" s="204">
        <v>7</v>
      </c>
      <c r="TFJ1240" s="204">
        <v>2</v>
      </c>
      <c r="TFK1240" s="205" t="s">
        <v>236</v>
      </c>
      <c r="TFL1240" s="206">
        <v>111</v>
      </c>
      <c r="TFM1240" s="110">
        <v>211</v>
      </c>
      <c r="TFN1240" s="147">
        <v>344.68</v>
      </c>
      <c r="TFO1240" s="109" t="s">
        <v>29</v>
      </c>
      <c r="TFP1240" s="256" t="s">
        <v>25</v>
      </c>
      <c r="TFQ1240" s="204">
        <v>7</v>
      </c>
      <c r="TFR1240" s="204">
        <v>2</v>
      </c>
      <c r="TFS1240" s="205" t="s">
        <v>236</v>
      </c>
      <c r="TFT1240" s="206">
        <v>111</v>
      </c>
      <c r="TFU1240" s="110">
        <v>211</v>
      </c>
      <c r="TFV1240" s="147">
        <v>344.68</v>
      </c>
      <c r="TFW1240" s="109" t="s">
        <v>29</v>
      </c>
      <c r="TFX1240" s="256" t="s">
        <v>25</v>
      </c>
      <c r="TFY1240" s="204">
        <v>7</v>
      </c>
      <c r="TFZ1240" s="204">
        <v>2</v>
      </c>
      <c r="TGA1240" s="205" t="s">
        <v>236</v>
      </c>
      <c r="TGB1240" s="206">
        <v>111</v>
      </c>
      <c r="TGC1240" s="110">
        <v>211</v>
      </c>
      <c r="TGD1240" s="147">
        <v>344.68</v>
      </c>
      <c r="TGE1240" s="109" t="s">
        <v>29</v>
      </c>
      <c r="TGF1240" s="256" t="s">
        <v>25</v>
      </c>
      <c r="TGG1240" s="204">
        <v>7</v>
      </c>
      <c r="TGH1240" s="204">
        <v>2</v>
      </c>
      <c r="TGI1240" s="205" t="s">
        <v>236</v>
      </c>
      <c r="TGJ1240" s="206">
        <v>111</v>
      </c>
      <c r="TGK1240" s="110">
        <v>211</v>
      </c>
      <c r="TGL1240" s="147">
        <v>344.68</v>
      </c>
      <c r="TGM1240" s="109" t="s">
        <v>29</v>
      </c>
      <c r="TGN1240" s="256" t="s">
        <v>25</v>
      </c>
      <c r="TGO1240" s="204">
        <v>7</v>
      </c>
      <c r="TGP1240" s="204">
        <v>2</v>
      </c>
      <c r="TGQ1240" s="205" t="s">
        <v>236</v>
      </c>
      <c r="TGR1240" s="206">
        <v>111</v>
      </c>
      <c r="TGS1240" s="110">
        <v>211</v>
      </c>
      <c r="TGT1240" s="147">
        <v>344.68</v>
      </c>
      <c r="TGU1240" s="109" t="s">
        <v>29</v>
      </c>
      <c r="TGV1240" s="256" t="s">
        <v>25</v>
      </c>
      <c r="TGW1240" s="204">
        <v>7</v>
      </c>
      <c r="TGX1240" s="204">
        <v>2</v>
      </c>
      <c r="TGY1240" s="205" t="s">
        <v>236</v>
      </c>
      <c r="TGZ1240" s="206">
        <v>111</v>
      </c>
      <c r="THA1240" s="110">
        <v>211</v>
      </c>
      <c r="THB1240" s="147">
        <v>344.68</v>
      </c>
      <c r="THC1240" s="109" t="s">
        <v>29</v>
      </c>
      <c r="THD1240" s="256" t="s">
        <v>25</v>
      </c>
      <c r="THE1240" s="204">
        <v>7</v>
      </c>
      <c r="THF1240" s="204">
        <v>2</v>
      </c>
      <c r="THG1240" s="205" t="s">
        <v>236</v>
      </c>
      <c r="THH1240" s="206">
        <v>111</v>
      </c>
      <c r="THI1240" s="110">
        <v>211</v>
      </c>
      <c r="THJ1240" s="147">
        <v>344.68</v>
      </c>
      <c r="THK1240" s="109" t="s">
        <v>29</v>
      </c>
      <c r="THL1240" s="256" t="s">
        <v>25</v>
      </c>
      <c r="THM1240" s="204">
        <v>7</v>
      </c>
      <c r="THN1240" s="204">
        <v>2</v>
      </c>
      <c r="THO1240" s="205" t="s">
        <v>236</v>
      </c>
      <c r="THP1240" s="206">
        <v>111</v>
      </c>
      <c r="THQ1240" s="110">
        <v>211</v>
      </c>
      <c r="THR1240" s="147">
        <v>344.68</v>
      </c>
      <c r="THS1240" s="109" t="s">
        <v>29</v>
      </c>
      <c r="THT1240" s="256" t="s">
        <v>25</v>
      </c>
      <c r="THU1240" s="204">
        <v>7</v>
      </c>
      <c r="THV1240" s="204">
        <v>2</v>
      </c>
      <c r="THW1240" s="205" t="s">
        <v>236</v>
      </c>
      <c r="THX1240" s="206">
        <v>111</v>
      </c>
      <c r="THY1240" s="110">
        <v>211</v>
      </c>
      <c r="THZ1240" s="147">
        <v>344.68</v>
      </c>
      <c r="TIA1240" s="109" t="s">
        <v>29</v>
      </c>
      <c r="TIB1240" s="256" t="s">
        <v>25</v>
      </c>
      <c r="TIC1240" s="204">
        <v>7</v>
      </c>
      <c r="TID1240" s="204">
        <v>2</v>
      </c>
      <c r="TIE1240" s="205" t="s">
        <v>236</v>
      </c>
      <c r="TIF1240" s="206">
        <v>111</v>
      </c>
      <c r="TIG1240" s="110">
        <v>211</v>
      </c>
      <c r="TIH1240" s="147">
        <v>344.68</v>
      </c>
      <c r="TII1240" s="109" t="s">
        <v>29</v>
      </c>
      <c r="TIJ1240" s="256" t="s">
        <v>25</v>
      </c>
      <c r="TIK1240" s="204">
        <v>7</v>
      </c>
      <c r="TIL1240" s="204">
        <v>2</v>
      </c>
      <c r="TIM1240" s="205" t="s">
        <v>236</v>
      </c>
      <c r="TIN1240" s="206">
        <v>111</v>
      </c>
      <c r="TIO1240" s="110">
        <v>211</v>
      </c>
      <c r="TIP1240" s="147">
        <v>344.68</v>
      </c>
      <c r="TIQ1240" s="109" t="s">
        <v>29</v>
      </c>
      <c r="TIR1240" s="256" t="s">
        <v>25</v>
      </c>
      <c r="TIS1240" s="204">
        <v>7</v>
      </c>
      <c r="TIT1240" s="204">
        <v>2</v>
      </c>
      <c r="TIU1240" s="205" t="s">
        <v>236</v>
      </c>
      <c r="TIV1240" s="206">
        <v>111</v>
      </c>
      <c r="TIW1240" s="110">
        <v>211</v>
      </c>
      <c r="TIX1240" s="147">
        <v>344.68</v>
      </c>
      <c r="TIY1240" s="109" t="s">
        <v>29</v>
      </c>
      <c r="TIZ1240" s="256" t="s">
        <v>25</v>
      </c>
      <c r="TJA1240" s="204">
        <v>7</v>
      </c>
      <c r="TJB1240" s="204">
        <v>2</v>
      </c>
      <c r="TJC1240" s="205" t="s">
        <v>236</v>
      </c>
      <c r="TJD1240" s="206">
        <v>111</v>
      </c>
      <c r="TJE1240" s="110">
        <v>211</v>
      </c>
      <c r="TJF1240" s="147">
        <v>344.68</v>
      </c>
      <c r="TJG1240" s="109" t="s">
        <v>29</v>
      </c>
      <c r="TJH1240" s="256" t="s">
        <v>25</v>
      </c>
      <c r="TJI1240" s="204">
        <v>7</v>
      </c>
      <c r="TJJ1240" s="204">
        <v>2</v>
      </c>
      <c r="TJK1240" s="205" t="s">
        <v>236</v>
      </c>
      <c r="TJL1240" s="206">
        <v>111</v>
      </c>
      <c r="TJM1240" s="110">
        <v>211</v>
      </c>
      <c r="TJN1240" s="147">
        <v>344.68</v>
      </c>
      <c r="TJO1240" s="109" t="s">
        <v>29</v>
      </c>
      <c r="TJP1240" s="256" t="s">
        <v>25</v>
      </c>
      <c r="TJQ1240" s="204">
        <v>7</v>
      </c>
      <c r="TJR1240" s="204">
        <v>2</v>
      </c>
      <c r="TJS1240" s="205" t="s">
        <v>236</v>
      </c>
      <c r="TJT1240" s="206">
        <v>111</v>
      </c>
      <c r="TJU1240" s="110">
        <v>211</v>
      </c>
      <c r="TJV1240" s="147">
        <v>344.68</v>
      </c>
      <c r="TJW1240" s="109" t="s">
        <v>29</v>
      </c>
      <c r="TJX1240" s="256" t="s">
        <v>25</v>
      </c>
      <c r="TJY1240" s="204">
        <v>7</v>
      </c>
      <c r="TJZ1240" s="204">
        <v>2</v>
      </c>
      <c r="TKA1240" s="205" t="s">
        <v>236</v>
      </c>
      <c r="TKB1240" s="206">
        <v>111</v>
      </c>
      <c r="TKC1240" s="110">
        <v>211</v>
      </c>
      <c r="TKD1240" s="147">
        <v>344.68</v>
      </c>
      <c r="TKE1240" s="109" t="s">
        <v>29</v>
      </c>
      <c r="TKF1240" s="256" t="s">
        <v>25</v>
      </c>
      <c r="TKG1240" s="204">
        <v>7</v>
      </c>
      <c r="TKH1240" s="204">
        <v>2</v>
      </c>
      <c r="TKI1240" s="205" t="s">
        <v>236</v>
      </c>
      <c r="TKJ1240" s="206">
        <v>111</v>
      </c>
      <c r="TKK1240" s="110">
        <v>211</v>
      </c>
      <c r="TKL1240" s="147">
        <v>344.68</v>
      </c>
      <c r="TKM1240" s="109" t="s">
        <v>29</v>
      </c>
      <c r="TKN1240" s="256" t="s">
        <v>25</v>
      </c>
      <c r="TKO1240" s="204">
        <v>7</v>
      </c>
      <c r="TKP1240" s="204">
        <v>2</v>
      </c>
      <c r="TKQ1240" s="205" t="s">
        <v>236</v>
      </c>
      <c r="TKR1240" s="206">
        <v>111</v>
      </c>
      <c r="TKS1240" s="110">
        <v>211</v>
      </c>
      <c r="TKT1240" s="147">
        <v>344.68</v>
      </c>
      <c r="TKU1240" s="109" t="s">
        <v>29</v>
      </c>
      <c r="TKV1240" s="256" t="s">
        <v>25</v>
      </c>
      <c r="TKW1240" s="204">
        <v>7</v>
      </c>
      <c r="TKX1240" s="204">
        <v>2</v>
      </c>
      <c r="TKY1240" s="205" t="s">
        <v>236</v>
      </c>
      <c r="TKZ1240" s="206">
        <v>111</v>
      </c>
      <c r="TLA1240" s="110">
        <v>211</v>
      </c>
      <c r="TLB1240" s="147">
        <v>344.68</v>
      </c>
      <c r="TLC1240" s="109" t="s">
        <v>29</v>
      </c>
      <c r="TLD1240" s="256" t="s">
        <v>25</v>
      </c>
      <c r="TLE1240" s="204">
        <v>7</v>
      </c>
      <c r="TLF1240" s="204">
        <v>2</v>
      </c>
      <c r="TLG1240" s="205" t="s">
        <v>236</v>
      </c>
      <c r="TLH1240" s="206">
        <v>111</v>
      </c>
      <c r="TLI1240" s="110">
        <v>211</v>
      </c>
      <c r="TLJ1240" s="147">
        <v>344.68</v>
      </c>
      <c r="TLK1240" s="109" t="s">
        <v>29</v>
      </c>
      <c r="TLL1240" s="256" t="s">
        <v>25</v>
      </c>
      <c r="TLM1240" s="204">
        <v>7</v>
      </c>
      <c r="TLN1240" s="204">
        <v>2</v>
      </c>
      <c r="TLO1240" s="205" t="s">
        <v>236</v>
      </c>
      <c r="TLP1240" s="206">
        <v>111</v>
      </c>
      <c r="TLQ1240" s="110">
        <v>211</v>
      </c>
      <c r="TLR1240" s="147">
        <v>344.68</v>
      </c>
      <c r="TLS1240" s="109" t="s">
        <v>29</v>
      </c>
      <c r="TLT1240" s="256" t="s">
        <v>25</v>
      </c>
      <c r="TLU1240" s="204">
        <v>7</v>
      </c>
      <c r="TLV1240" s="204">
        <v>2</v>
      </c>
      <c r="TLW1240" s="205" t="s">
        <v>236</v>
      </c>
      <c r="TLX1240" s="206">
        <v>111</v>
      </c>
      <c r="TLY1240" s="110">
        <v>211</v>
      </c>
      <c r="TLZ1240" s="147">
        <v>344.68</v>
      </c>
      <c r="TMA1240" s="109" t="s">
        <v>29</v>
      </c>
      <c r="TMB1240" s="256" t="s">
        <v>25</v>
      </c>
      <c r="TMC1240" s="204">
        <v>7</v>
      </c>
      <c r="TMD1240" s="204">
        <v>2</v>
      </c>
      <c r="TME1240" s="205" t="s">
        <v>236</v>
      </c>
      <c r="TMF1240" s="206">
        <v>111</v>
      </c>
      <c r="TMG1240" s="110">
        <v>211</v>
      </c>
      <c r="TMH1240" s="147">
        <v>344.68</v>
      </c>
      <c r="TMI1240" s="109" t="s">
        <v>29</v>
      </c>
      <c r="TMJ1240" s="256" t="s">
        <v>25</v>
      </c>
      <c r="TMK1240" s="204">
        <v>7</v>
      </c>
      <c r="TML1240" s="204">
        <v>2</v>
      </c>
      <c r="TMM1240" s="205" t="s">
        <v>236</v>
      </c>
      <c r="TMN1240" s="206">
        <v>111</v>
      </c>
      <c r="TMO1240" s="110">
        <v>211</v>
      </c>
      <c r="TMP1240" s="147">
        <v>344.68</v>
      </c>
      <c r="TMQ1240" s="109" t="s">
        <v>29</v>
      </c>
      <c r="TMR1240" s="256" t="s">
        <v>25</v>
      </c>
      <c r="TMS1240" s="204">
        <v>7</v>
      </c>
      <c r="TMT1240" s="204">
        <v>2</v>
      </c>
      <c r="TMU1240" s="205" t="s">
        <v>236</v>
      </c>
      <c r="TMV1240" s="206">
        <v>111</v>
      </c>
      <c r="TMW1240" s="110">
        <v>211</v>
      </c>
      <c r="TMX1240" s="147">
        <v>344.68</v>
      </c>
      <c r="TMY1240" s="109" t="s">
        <v>29</v>
      </c>
      <c r="TMZ1240" s="256" t="s">
        <v>25</v>
      </c>
      <c r="TNA1240" s="204">
        <v>7</v>
      </c>
      <c r="TNB1240" s="204">
        <v>2</v>
      </c>
      <c r="TNC1240" s="205" t="s">
        <v>236</v>
      </c>
      <c r="TND1240" s="206">
        <v>111</v>
      </c>
      <c r="TNE1240" s="110">
        <v>211</v>
      </c>
      <c r="TNF1240" s="147">
        <v>344.68</v>
      </c>
      <c r="TNG1240" s="109" t="s">
        <v>29</v>
      </c>
      <c r="TNH1240" s="256" t="s">
        <v>25</v>
      </c>
      <c r="TNI1240" s="204">
        <v>7</v>
      </c>
      <c r="TNJ1240" s="204">
        <v>2</v>
      </c>
      <c r="TNK1240" s="205" t="s">
        <v>236</v>
      </c>
      <c r="TNL1240" s="206">
        <v>111</v>
      </c>
      <c r="TNM1240" s="110">
        <v>211</v>
      </c>
      <c r="TNN1240" s="147">
        <v>344.68</v>
      </c>
      <c r="TNO1240" s="109" t="s">
        <v>29</v>
      </c>
      <c r="TNP1240" s="256" t="s">
        <v>25</v>
      </c>
      <c r="TNQ1240" s="204">
        <v>7</v>
      </c>
      <c r="TNR1240" s="204">
        <v>2</v>
      </c>
      <c r="TNS1240" s="205" t="s">
        <v>236</v>
      </c>
      <c r="TNT1240" s="206">
        <v>111</v>
      </c>
      <c r="TNU1240" s="110">
        <v>211</v>
      </c>
      <c r="TNV1240" s="147">
        <v>344.68</v>
      </c>
      <c r="TNW1240" s="109" t="s">
        <v>29</v>
      </c>
      <c r="TNX1240" s="256" t="s">
        <v>25</v>
      </c>
      <c r="TNY1240" s="204">
        <v>7</v>
      </c>
      <c r="TNZ1240" s="204">
        <v>2</v>
      </c>
      <c r="TOA1240" s="205" t="s">
        <v>236</v>
      </c>
      <c r="TOB1240" s="206">
        <v>111</v>
      </c>
      <c r="TOC1240" s="110">
        <v>211</v>
      </c>
      <c r="TOD1240" s="147">
        <v>344.68</v>
      </c>
      <c r="TOE1240" s="109" t="s">
        <v>29</v>
      </c>
      <c r="TOF1240" s="256" t="s">
        <v>25</v>
      </c>
      <c r="TOG1240" s="204">
        <v>7</v>
      </c>
      <c r="TOH1240" s="204">
        <v>2</v>
      </c>
      <c r="TOI1240" s="205" t="s">
        <v>236</v>
      </c>
      <c r="TOJ1240" s="206">
        <v>111</v>
      </c>
      <c r="TOK1240" s="110">
        <v>211</v>
      </c>
      <c r="TOL1240" s="147">
        <v>344.68</v>
      </c>
      <c r="TOM1240" s="109" t="s">
        <v>29</v>
      </c>
      <c r="TON1240" s="256" t="s">
        <v>25</v>
      </c>
      <c r="TOO1240" s="204">
        <v>7</v>
      </c>
      <c r="TOP1240" s="204">
        <v>2</v>
      </c>
      <c r="TOQ1240" s="205" t="s">
        <v>236</v>
      </c>
      <c r="TOR1240" s="206">
        <v>111</v>
      </c>
      <c r="TOS1240" s="110">
        <v>211</v>
      </c>
      <c r="TOT1240" s="147">
        <v>344.68</v>
      </c>
      <c r="TOU1240" s="109" t="s">
        <v>29</v>
      </c>
      <c r="TOV1240" s="256" t="s">
        <v>25</v>
      </c>
      <c r="TOW1240" s="204">
        <v>7</v>
      </c>
      <c r="TOX1240" s="204">
        <v>2</v>
      </c>
      <c r="TOY1240" s="205" t="s">
        <v>236</v>
      </c>
      <c r="TOZ1240" s="206">
        <v>111</v>
      </c>
      <c r="TPA1240" s="110">
        <v>211</v>
      </c>
      <c r="TPB1240" s="147">
        <v>344.68</v>
      </c>
      <c r="TPC1240" s="109" t="s">
        <v>29</v>
      </c>
      <c r="TPD1240" s="256" t="s">
        <v>25</v>
      </c>
      <c r="TPE1240" s="204">
        <v>7</v>
      </c>
      <c r="TPF1240" s="204">
        <v>2</v>
      </c>
      <c r="TPG1240" s="205" t="s">
        <v>236</v>
      </c>
      <c r="TPH1240" s="206">
        <v>111</v>
      </c>
      <c r="TPI1240" s="110">
        <v>211</v>
      </c>
      <c r="TPJ1240" s="147">
        <v>344.68</v>
      </c>
      <c r="TPK1240" s="109" t="s">
        <v>29</v>
      </c>
      <c r="TPL1240" s="256" t="s">
        <v>25</v>
      </c>
      <c r="TPM1240" s="204">
        <v>7</v>
      </c>
      <c r="TPN1240" s="204">
        <v>2</v>
      </c>
      <c r="TPO1240" s="205" t="s">
        <v>236</v>
      </c>
      <c r="TPP1240" s="206">
        <v>111</v>
      </c>
      <c r="TPQ1240" s="110">
        <v>211</v>
      </c>
      <c r="TPR1240" s="147">
        <v>344.68</v>
      </c>
      <c r="TPS1240" s="109" t="s">
        <v>29</v>
      </c>
      <c r="TPT1240" s="256" t="s">
        <v>25</v>
      </c>
      <c r="TPU1240" s="204">
        <v>7</v>
      </c>
      <c r="TPV1240" s="204">
        <v>2</v>
      </c>
      <c r="TPW1240" s="205" t="s">
        <v>236</v>
      </c>
      <c r="TPX1240" s="206">
        <v>111</v>
      </c>
      <c r="TPY1240" s="110">
        <v>211</v>
      </c>
      <c r="TPZ1240" s="147">
        <v>344.68</v>
      </c>
      <c r="TQA1240" s="109" t="s">
        <v>29</v>
      </c>
      <c r="TQB1240" s="256" t="s">
        <v>25</v>
      </c>
      <c r="TQC1240" s="204">
        <v>7</v>
      </c>
      <c r="TQD1240" s="204">
        <v>2</v>
      </c>
      <c r="TQE1240" s="205" t="s">
        <v>236</v>
      </c>
      <c r="TQF1240" s="206">
        <v>111</v>
      </c>
      <c r="TQG1240" s="110">
        <v>211</v>
      </c>
      <c r="TQH1240" s="147">
        <v>344.68</v>
      </c>
      <c r="TQI1240" s="109" t="s">
        <v>29</v>
      </c>
      <c r="TQJ1240" s="256" t="s">
        <v>25</v>
      </c>
      <c r="TQK1240" s="204">
        <v>7</v>
      </c>
      <c r="TQL1240" s="204">
        <v>2</v>
      </c>
      <c r="TQM1240" s="205" t="s">
        <v>236</v>
      </c>
      <c r="TQN1240" s="206">
        <v>111</v>
      </c>
      <c r="TQO1240" s="110">
        <v>211</v>
      </c>
      <c r="TQP1240" s="147">
        <v>344.68</v>
      </c>
      <c r="TQQ1240" s="109" t="s">
        <v>29</v>
      </c>
      <c r="TQR1240" s="256" t="s">
        <v>25</v>
      </c>
      <c r="TQS1240" s="204">
        <v>7</v>
      </c>
      <c r="TQT1240" s="204">
        <v>2</v>
      </c>
      <c r="TQU1240" s="205" t="s">
        <v>236</v>
      </c>
      <c r="TQV1240" s="206">
        <v>111</v>
      </c>
      <c r="TQW1240" s="110">
        <v>211</v>
      </c>
      <c r="TQX1240" s="147">
        <v>344.68</v>
      </c>
      <c r="TQY1240" s="109" t="s">
        <v>29</v>
      </c>
      <c r="TQZ1240" s="256" t="s">
        <v>25</v>
      </c>
      <c r="TRA1240" s="204">
        <v>7</v>
      </c>
      <c r="TRB1240" s="204">
        <v>2</v>
      </c>
      <c r="TRC1240" s="205" t="s">
        <v>236</v>
      </c>
      <c r="TRD1240" s="206">
        <v>111</v>
      </c>
      <c r="TRE1240" s="110">
        <v>211</v>
      </c>
      <c r="TRF1240" s="147">
        <v>344.68</v>
      </c>
      <c r="TRG1240" s="109" t="s">
        <v>29</v>
      </c>
      <c r="TRH1240" s="256" t="s">
        <v>25</v>
      </c>
      <c r="TRI1240" s="204">
        <v>7</v>
      </c>
      <c r="TRJ1240" s="204">
        <v>2</v>
      </c>
      <c r="TRK1240" s="205" t="s">
        <v>236</v>
      </c>
      <c r="TRL1240" s="206">
        <v>111</v>
      </c>
      <c r="TRM1240" s="110">
        <v>211</v>
      </c>
      <c r="TRN1240" s="147">
        <v>344.68</v>
      </c>
      <c r="TRO1240" s="109" t="s">
        <v>29</v>
      </c>
      <c r="TRP1240" s="256" t="s">
        <v>25</v>
      </c>
      <c r="TRQ1240" s="204">
        <v>7</v>
      </c>
      <c r="TRR1240" s="204">
        <v>2</v>
      </c>
      <c r="TRS1240" s="205" t="s">
        <v>236</v>
      </c>
      <c r="TRT1240" s="206">
        <v>111</v>
      </c>
      <c r="TRU1240" s="110">
        <v>211</v>
      </c>
      <c r="TRV1240" s="147">
        <v>344.68</v>
      </c>
      <c r="TRW1240" s="109" t="s">
        <v>29</v>
      </c>
      <c r="TRX1240" s="256" t="s">
        <v>25</v>
      </c>
      <c r="TRY1240" s="204">
        <v>7</v>
      </c>
      <c r="TRZ1240" s="204">
        <v>2</v>
      </c>
      <c r="TSA1240" s="205" t="s">
        <v>236</v>
      </c>
      <c r="TSB1240" s="206">
        <v>111</v>
      </c>
      <c r="TSC1240" s="110">
        <v>211</v>
      </c>
      <c r="TSD1240" s="147">
        <v>344.68</v>
      </c>
      <c r="TSE1240" s="109" t="s">
        <v>29</v>
      </c>
      <c r="TSF1240" s="256" t="s">
        <v>25</v>
      </c>
      <c r="TSG1240" s="204">
        <v>7</v>
      </c>
      <c r="TSH1240" s="204">
        <v>2</v>
      </c>
      <c r="TSI1240" s="205" t="s">
        <v>236</v>
      </c>
      <c r="TSJ1240" s="206">
        <v>111</v>
      </c>
      <c r="TSK1240" s="110">
        <v>211</v>
      </c>
      <c r="TSL1240" s="147">
        <v>344.68</v>
      </c>
      <c r="TSM1240" s="109" t="s">
        <v>29</v>
      </c>
      <c r="TSN1240" s="256" t="s">
        <v>25</v>
      </c>
      <c r="TSO1240" s="204">
        <v>7</v>
      </c>
      <c r="TSP1240" s="204">
        <v>2</v>
      </c>
      <c r="TSQ1240" s="205" t="s">
        <v>236</v>
      </c>
      <c r="TSR1240" s="206">
        <v>111</v>
      </c>
      <c r="TSS1240" s="110">
        <v>211</v>
      </c>
      <c r="TST1240" s="147">
        <v>344.68</v>
      </c>
      <c r="TSU1240" s="109" t="s">
        <v>29</v>
      </c>
      <c r="TSV1240" s="256" t="s">
        <v>25</v>
      </c>
      <c r="TSW1240" s="204">
        <v>7</v>
      </c>
      <c r="TSX1240" s="204">
        <v>2</v>
      </c>
      <c r="TSY1240" s="205" t="s">
        <v>236</v>
      </c>
      <c r="TSZ1240" s="206">
        <v>111</v>
      </c>
      <c r="TTA1240" s="110">
        <v>211</v>
      </c>
      <c r="TTB1240" s="147">
        <v>344.68</v>
      </c>
      <c r="TTC1240" s="109" t="s">
        <v>29</v>
      </c>
      <c r="TTD1240" s="256" t="s">
        <v>25</v>
      </c>
      <c r="TTE1240" s="204">
        <v>7</v>
      </c>
      <c r="TTF1240" s="204">
        <v>2</v>
      </c>
      <c r="TTG1240" s="205" t="s">
        <v>236</v>
      </c>
      <c r="TTH1240" s="206">
        <v>111</v>
      </c>
      <c r="TTI1240" s="110">
        <v>211</v>
      </c>
      <c r="TTJ1240" s="147">
        <v>344.68</v>
      </c>
      <c r="TTK1240" s="109" t="s">
        <v>29</v>
      </c>
      <c r="TTL1240" s="256" t="s">
        <v>25</v>
      </c>
      <c r="TTM1240" s="204">
        <v>7</v>
      </c>
      <c r="TTN1240" s="204">
        <v>2</v>
      </c>
      <c r="TTO1240" s="205" t="s">
        <v>236</v>
      </c>
      <c r="TTP1240" s="206">
        <v>111</v>
      </c>
      <c r="TTQ1240" s="110">
        <v>211</v>
      </c>
      <c r="TTR1240" s="147">
        <v>344.68</v>
      </c>
      <c r="TTS1240" s="109" t="s">
        <v>29</v>
      </c>
      <c r="TTT1240" s="256" t="s">
        <v>25</v>
      </c>
      <c r="TTU1240" s="204">
        <v>7</v>
      </c>
      <c r="TTV1240" s="204">
        <v>2</v>
      </c>
      <c r="TTW1240" s="205" t="s">
        <v>236</v>
      </c>
      <c r="TTX1240" s="206">
        <v>111</v>
      </c>
      <c r="TTY1240" s="110">
        <v>211</v>
      </c>
      <c r="TTZ1240" s="147">
        <v>344.68</v>
      </c>
      <c r="TUA1240" s="109" t="s">
        <v>29</v>
      </c>
      <c r="TUB1240" s="256" t="s">
        <v>25</v>
      </c>
      <c r="TUC1240" s="204">
        <v>7</v>
      </c>
      <c r="TUD1240" s="204">
        <v>2</v>
      </c>
      <c r="TUE1240" s="205" t="s">
        <v>236</v>
      </c>
      <c r="TUF1240" s="206">
        <v>111</v>
      </c>
      <c r="TUG1240" s="110">
        <v>211</v>
      </c>
      <c r="TUH1240" s="147">
        <v>344.68</v>
      </c>
      <c r="TUI1240" s="109" t="s">
        <v>29</v>
      </c>
      <c r="TUJ1240" s="256" t="s">
        <v>25</v>
      </c>
      <c r="TUK1240" s="204">
        <v>7</v>
      </c>
      <c r="TUL1240" s="204">
        <v>2</v>
      </c>
      <c r="TUM1240" s="205" t="s">
        <v>236</v>
      </c>
      <c r="TUN1240" s="206">
        <v>111</v>
      </c>
      <c r="TUO1240" s="110">
        <v>211</v>
      </c>
      <c r="TUP1240" s="147">
        <v>344.68</v>
      </c>
      <c r="TUQ1240" s="109" t="s">
        <v>29</v>
      </c>
      <c r="TUR1240" s="256" t="s">
        <v>25</v>
      </c>
      <c r="TUS1240" s="204">
        <v>7</v>
      </c>
      <c r="TUT1240" s="204">
        <v>2</v>
      </c>
      <c r="TUU1240" s="205" t="s">
        <v>236</v>
      </c>
      <c r="TUV1240" s="206">
        <v>111</v>
      </c>
      <c r="TUW1240" s="110">
        <v>211</v>
      </c>
      <c r="TUX1240" s="147">
        <v>344.68</v>
      </c>
      <c r="TUY1240" s="109" t="s">
        <v>29</v>
      </c>
      <c r="TUZ1240" s="256" t="s">
        <v>25</v>
      </c>
      <c r="TVA1240" s="204">
        <v>7</v>
      </c>
      <c r="TVB1240" s="204">
        <v>2</v>
      </c>
      <c r="TVC1240" s="205" t="s">
        <v>236</v>
      </c>
      <c r="TVD1240" s="206">
        <v>111</v>
      </c>
      <c r="TVE1240" s="110">
        <v>211</v>
      </c>
      <c r="TVF1240" s="147">
        <v>344.68</v>
      </c>
      <c r="TVG1240" s="109" t="s">
        <v>29</v>
      </c>
      <c r="TVH1240" s="256" t="s">
        <v>25</v>
      </c>
      <c r="TVI1240" s="204">
        <v>7</v>
      </c>
      <c r="TVJ1240" s="204">
        <v>2</v>
      </c>
      <c r="TVK1240" s="205" t="s">
        <v>236</v>
      </c>
      <c r="TVL1240" s="206">
        <v>111</v>
      </c>
      <c r="TVM1240" s="110">
        <v>211</v>
      </c>
      <c r="TVN1240" s="147">
        <v>344.68</v>
      </c>
      <c r="TVO1240" s="109" t="s">
        <v>29</v>
      </c>
      <c r="TVP1240" s="256" t="s">
        <v>25</v>
      </c>
      <c r="TVQ1240" s="204">
        <v>7</v>
      </c>
      <c r="TVR1240" s="204">
        <v>2</v>
      </c>
      <c r="TVS1240" s="205" t="s">
        <v>236</v>
      </c>
      <c r="TVT1240" s="206">
        <v>111</v>
      </c>
      <c r="TVU1240" s="110">
        <v>211</v>
      </c>
      <c r="TVV1240" s="147">
        <v>344.68</v>
      </c>
      <c r="TVW1240" s="109" t="s">
        <v>29</v>
      </c>
      <c r="TVX1240" s="256" t="s">
        <v>25</v>
      </c>
      <c r="TVY1240" s="204">
        <v>7</v>
      </c>
      <c r="TVZ1240" s="204">
        <v>2</v>
      </c>
      <c r="TWA1240" s="205" t="s">
        <v>236</v>
      </c>
      <c r="TWB1240" s="206">
        <v>111</v>
      </c>
      <c r="TWC1240" s="110">
        <v>211</v>
      </c>
      <c r="TWD1240" s="147">
        <v>344.68</v>
      </c>
      <c r="TWE1240" s="109" t="s">
        <v>29</v>
      </c>
      <c r="TWF1240" s="256" t="s">
        <v>25</v>
      </c>
      <c r="TWG1240" s="204">
        <v>7</v>
      </c>
      <c r="TWH1240" s="204">
        <v>2</v>
      </c>
      <c r="TWI1240" s="205" t="s">
        <v>236</v>
      </c>
      <c r="TWJ1240" s="206">
        <v>111</v>
      </c>
      <c r="TWK1240" s="110">
        <v>211</v>
      </c>
      <c r="TWL1240" s="147">
        <v>344.68</v>
      </c>
      <c r="TWM1240" s="109" t="s">
        <v>29</v>
      </c>
      <c r="TWN1240" s="256" t="s">
        <v>25</v>
      </c>
      <c r="TWO1240" s="204">
        <v>7</v>
      </c>
      <c r="TWP1240" s="204">
        <v>2</v>
      </c>
      <c r="TWQ1240" s="205" t="s">
        <v>236</v>
      </c>
      <c r="TWR1240" s="206">
        <v>111</v>
      </c>
      <c r="TWS1240" s="110">
        <v>211</v>
      </c>
      <c r="TWT1240" s="147">
        <v>344.68</v>
      </c>
      <c r="TWU1240" s="109" t="s">
        <v>29</v>
      </c>
      <c r="TWV1240" s="256" t="s">
        <v>25</v>
      </c>
      <c r="TWW1240" s="204">
        <v>7</v>
      </c>
      <c r="TWX1240" s="204">
        <v>2</v>
      </c>
      <c r="TWY1240" s="205" t="s">
        <v>236</v>
      </c>
      <c r="TWZ1240" s="206">
        <v>111</v>
      </c>
      <c r="TXA1240" s="110">
        <v>211</v>
      </c>
      <c r="TXB1240" s="147">
        <v>344.68</v>
      </c>
      <c r="TXC1240" s="109" t="s">
        <v>29</v>
      </c>
      <c r="TXD1240" s="256" t="s">
        <v>25</v>
      </c>
      <c r="TXE1240" s="204">
        <v>7</v>
      </c>
      <c r="TXF1240" s="204">
        <v>2</v>
      </c>
      <c r="TXG1240" s="205" t="s">
        <v>236</v>
      </c>
      <c r="TXH1240" s="206">
        <v>111</v>
      </c>
      <c r="TXI1240" s="110">
        <v>211</v>
      </c>
      <c r="TXJ1240" s="147">
        <v>344.68</v>
      </c>
      <c r="TXK1240" s="109" t="s">
        <v>29</v>
      </c>
      <c r="TXL1240" s="256" t="s">
        <v>25</v>
      </c>
      <c r="TXM1240" s="204">
        <v>7</v>
      </c>
      <c r="TXN1240" s="204">
        <v>2</v>
      </c>
      <c r="TXO1240" s="205" t="s">
        <v>236</v>
      </c>
      <c r="TXP1240" s="206">
        <v>111</v>
      </c>
      <c r="TXQ1240" s="110">
        <v>211</v>
      </c>
      <c r="TXR1240" s="147">
        <v>344.68</v>
      </c>
      <c r="TXS1240" s="109" t="s">
        <v>29</v>
      </c>
      <c r="TXT1240" s="256" t="s">
        <v>25</v>
      </c>
      <c r="TXU1240" s="204">
        <v>7</v>
      </c>
      <c r="TXV1240" s="204">
        <v>2</v>
      </c>
      <c r="TXW1240" s="205" t="s">
        <v>236</v>
      </c>
      <c r="TXX1240" s="206">
        <v>111</v>
      </c>
      <c r="TXY1240" s="110">
        <v>211</v>
      </c>
      <c r="TXZ1240" s="147">
        <v>344.68</v>
      </c>
      <c r="TYA1240" s="109" t="s">
        <v>29</v>
      </c>
      <c r="TYB1240" s="256" t="s">
        <v>25</v>
      </c>
      <c r="TYC1240" s="204">
        <v>7</v>
      </c>
      <c r="TYD1240" s="204">
        <v>2</v>
      </c>
      <c r="TYE1240" s="205" t="s">
        <v>236</v>
      </c>
      <c r="TYF1240" s="206">
        <v>111</v>
      </c>
      <c r="TYG1240" s="110">
        <v>211</v>
      </c>
      <c r="TYH1240" s="147">
        <v>344.68</v>
      </c>
      <c r="TYI1240" s="109" t="s">
        <v>29</v>
      </c>
      <c r="TYJ1240" s="256" t="s">
        <v>25</v>
      </c>
      <c r="TYK1240" s="204">
        <v>7</v>
      </c>
      <c r="TYL1240" s="204">
        <v>2</v>
      </c>
      <c r="TYM1240" s="205" t="s">
        <v>236</v>
      </c>
      <c r="TYN1240" s="206">
        <v>111</v>
      </c>
      <c r="TYO1240" s="110">
        <v>211</v>
      </c>
      <c r="TYP1240" s="147">
        <v>344.68</v>
      </c>
      <c r="TYQ1240" s="109" t="s">
        <v>29</v>
      </c>
      <c r="TYR1240" s="256" t="s">
        <v>25</v>
      </c>
      <c r="TYS1240" s="204">
        <v>7</v>
      </c>
      <c r="TYT1240" s="204">
        <v>2</v>
      </c>
      <c r="TYU1240" s="205" t="s">
        <v>236</v>
      </c>
      <c r="TYV1240" s="206">
        <v>111</v>
      </c>
      <c r="TYW1240" s="110">
        <v>211</v>
      </c>
      <c r="TYX1240" s="147">
        <v>344.68</v>
      </c>
      <c r="TYY1240" s="109" t="s">
        <v>29</v>
      </c>
      <c r="TYZ1240" s="256" t="s">
        <v>25</v>
      </c>
      <c r="TZA1240" s="204">
        <v>7</v>
      </c>
      <c r="TZB1240" s="204">
        <v>2</v>
      </c>
      <c r="TZC1240" s="205" t="s">
        <v>236</v>
      </c>
      <c r="TZD1240" s="206">
        <v>111</v>
      </c>
      <c r="TZE1240" s="110">
        <v>211</v>
      </c>
      <c r="TZF1240" s="147">
        <v>344.68</v>
      </c>
      <c r="TZG1240" s="109" t="s">
        <v>29</v>
      </c>
      <c r="TZH1240" s="256" t="s">
        <v>25</v>
      </c>
      <c r="TZI1240" s="204">
        <v>7</v>
      </c>
      <c r="TZJ1240" s="204">
        <v>2</v>
      </c>
      <c r="TZK1240" s="205" t="s">
        <v>236</v>
      </c>
      <c r="TZL1240" s="206">
        <v>111</v>
      </c>
      <c r="TZM1240" s="110">
        <v>211</v>
      </c>
      <c r="TZN1240" s="147">
        <v>344.68</v>
      </c>
      <c r="TZO1240" s="109" t="s">
        <v>29</v>
      </c>
      <c r="TZP1240" s="256" t="s">
        <v>25</v>
      </c>
      <c r="TZQ1240" s="204">
        <v>7</v>
      </c>
      <c r="TZR1240" s="204">
        <v>2</v>
      </c>
      <c r="TZS1240" s="205" t="s">
        <v>236</v>
      </c>
      <c r="TZT1240" s="206">
        <v>111</v>
      </c>
      <c r="TZU1240" s="110">
        <v>211</v>
      </c>
      <c r="TZV1240" s="147">
        <v>344.68</v>
      </c>
      <c r="TZW1240" s="109" t="s">
        <v>29</v>
      </c>
      <c r="TZX1240" s="256" t="s">
        <v>25</v>
      </c>
      <c r="TZY1240" s="204">
        <v>7</v>
      </c>
      <c r="TZZ1240" s="204">
        <v>2</v>
      </c>
      <c r="UAA1240" s="205" t="s">
        <v>236</v>
      </c>
      <c r="UAB1240" s="206">
        <v>111</v>
      </c>
      <c r="UAC1240" s="110">
        <v>211</v>
      </c>
      <c r="UAD1240" s="147">
        <v>344.68</v>
      </c>
      <c r="UAE1240" s="109" t="s">
        <v>29</v>
      </c>
      <c r="UAF1240" s="256" t="s">
        <v>25</v>
      </c>
      <c r="UAG1240" s="204">
        <v>7</v>
      </c>
      <c r="UAH1240" s="204">
        <v>2</v>
      </c>
      <c r="UAI1240" s="205" t="s">
        <v>236</v>
      </c>
      <c r="UAJ1240" s="206">
        <v>111</v>
      </c>
      <c r="UAK1240" s="110">
        <v>211</v>
      </c>
      <c r="UAL1240" s="147">
        <v>344.68</v>
      </c>
      <c r="UAM1240" s="109" t="s">
        <v>29</v>
      </c>
      <c r="UAN1240" s="256" t="s">
        <v>25</v>
      </c>
      <c r="UAO1240" s="204">
        <v>7</v>
      </c>
      <c r="UAP1240" s="204">
        <v>2</v>
      </c>
      <c r="UAQ1240" s="205" t="s">
        <v>236</v>
      </c>
      <c r="UAR1240" s="206">
        <v>111</v>
      </c>
      <c r="UAS1240" s="110">
        <v>211</v>
      </c>
      <c r="UAT1240" s="147">
        <v>344.68</v>
      </c>
      <c r="UAU1240" s="109" t="s">
        <v>29</v>
      </c>
      <c r="UAV1240" s="256" t="s">
        <v>25</v>
      </c>
      <c r="UAW1240" s="204">
        <v>7</v>
      </c>
      <c r="UAX1240" s="204">
        <v>2</v>
      </c>
      <c r="UAY1240" s="205" t="s">
        <v>236</v>
      </c>
      <c r="UAZ1240" s="206">
        <v>111</v>
      </c>
      <c r="UBA1240" s="110">
        <v>211</v>
      </c>
      <c r="UBB1240" s="147">
        <v>344.68</v>
      </c>
      <c r="UBC1240" s="109" t="s">
        <v>29</v>
      </c>
      <c r="UBD1240" s="256" t="s">
        <v>25</v>
      </c>
      <c r="UBE1240" s="204">
        <v>7</v>
      </c>
      <c r="UBF1240" s="204">
        <v>2</v>
      </c>
      <c r="UBG1240" s="205" t="s">
        <v>236</v>
      </c>
      <c r="UBH1240" s="206">
        <v>111</v>
      </c>
      <c r="UBI1240" s="110">
        <v>211</v>
      </c>
      <c r="UBJ1240" s="147">
        <v>344.68</v>
      </c>
      <c r="UBK1240" s="109" t="s">
        <v>29</v>
      </c>
      <c r="UBL1240" s="256" t="s">
        <v>25</v>
      </c>
      <c r="UBM1240" s="204">
        <v>7</v>
      </c>
      <c r="UBN1240" s="204">
        <v>2</v>
      </c>
      <c r="UBO1240" s="205" t="s">
        <v>236</v>
      </c>
      <c r="UBP1240" s="206">
        <v>111</v>
      </c>
      <c r="UBQ1240" s="110">
        <v>211</v>
      </c>
      <c r="UBR1240" s="147">
        <v>344.68</v>
      </c>
      <c r="UBS1240" s="109" t="s">
        <v>29</v>
      </c>
      <c r="UBT1240" s="256" t="s">
        <v>25</v>
      </c>
      <c r="UBU1240" s="204">
        <v>7</v>
      </c>
      <c r="UBV1240" s="204">
        <v>2</v>
      </c>
      <c r="UBW1240" s="205" t="s">
        <v>236</v>
      </c>
      <c r="UBX1240" s="206">
        <v>111</v>
      </c>
      <c r="UBY1240" s="110">
        <v>211</v>
      </c>
      <c r="UBZ1240" s="147">
        <v>344.68</v>
      </c>
      <c r="UCA1240" s="109" t="s">
        <v>29</v>
      </c>
      <c r="UCB1240" s="256" t="s">
        <v>25</v>
      </c>
      <c r="UCC1240" s="204">
        <v>7</v>
      </c>
      <c r="UCD1240" s="204">
        <v>2</v>
      </c>
      <c r="UCE1240" s="205" t="s">
        <v>236</v>
      </c>
      <c r="UCF1240" s="206">
        <v>111</v>
      </c>
      <c r="UCG1240" s="110">
        <v>211</v>
      </c>
      <c r="UCH1240" s="147">
        <v>344.68</v>
      </c>
      <c r="UCI1240" s="109" t="s">
        <v>29</v>
      </c>
      <c r="UCJ1240" s="256" t="s">
        <v>25</v>
      </c>
      <c r="UCK1240" s="204">
        <v>7</v>
      </c>
      <c r="UCL1240" s="204">
        <v>2</v>
      </c>
      <c r="UCM1240" s="205" t="s">
        <v>236</v>
      </c>
      <c r="UCN1240" s="206">
        <v>111</v>
      </c>
      <c r="UCO1240" s="110">
        <v>211</v>
      </c>
      <c r="UCP1240" s="147">
        <v>344.68</v>
      </c>
      <c r="UCQ1240" s="109" t="s">
        <v>29</v>
      </c>
      <c r="UCR1240" s="256" t="s">
        <v>25</v>
      </c>
      <c r="UCS1240" s="204">
        <v>7</v>
      </c>
      <c r="UCT1240" s="204">
        <v>2</v>
      </c>
      <c r="UCU1240" s="205" t="s">
        <v>236</v>
      </c>
      <c r="UCV1240" s="206">
        <v>111</v>
      </c>
      <c r="UCW1240" s="110">
        <v>211</v>
      </c>
      <c r="UCX1240" s="147">
        <v>344.68</v>
      </c>
      <c r="UCY1240" s="109" t="s">
        <v>29</v>
      </c>
      <c r="UCZ1240" s="256" t="s">
        <v>25</v>
      </c>
      <c r="UDA1240" s="204">
        <v>7</v>
      </c>
      <c r="UDB1240" s="204">
        <v>2</v>
      </c>
      <c r="UDC1240" s="205" t="s">
        <v>236</v>
      </c>
      <c r="UDD1240" s="206">
        <v>111</v>
      </c>
      <c r="UDE1240" s="110">
        <v>211</v>
      </c>
      <c r="UDF1240" s="147">
        <v>344.68</v>
      </c>
      <c r="UDG1240" s="109" t="s">
        <v>29</v>
      </c>
      <c r="UDH1240" s="256" t="s">
        <v>25</v>
      </c>
      <c r="UDI1240" s="204">
        <v>7</v>
      </c>
      <c r="UDJ1240" s="204">
        <v>2</v>
      </c>
      <c r="UDK1240" s="205" t="s">
        <v>236</v>
      </c>
      <c r="UDL1240" s="206">
        <v>111</v>
      </c>
      <c r="UDM1240" s="110">
        <v>211</v>
      </c>
      <c r="UDN1240" s="147">
        <v>344.68</v>
      </c>
      <c r="UDO1240" s="109" t="s">
        <v>29</v>
      </c>
      <c r="UDP1240" s="256" t="s">
        <v>25</v>
      </c>
      <c r="UDQ1240" s="204">
        <v>7</v>
      </c>
      <c r="UDR1240" s="204">
        <v>2</v>
      </c>
      <c r="UDS1240" s="205" t="s">
        <v>236</v>
      </c>
      <c r="UDT1240" s="206">
        <v>111</v>
      </c>
      <c r="UDU1240" s="110">
        <v>211</v>
      </c>
      <c r="UDV1240" s="147">
        <v>344.68</v>
      </c>
      <c r="UDW1240" s="109" t="s">
        <v>29</v>
      </c>
      <c r="UDX1240" s="256" t="s">
        <v>25</v>
      </c>
      <c r="UDY1240" s="204">
        <v>7</v>
      </c>
      <c r="UDZ1240" s="204">
        <v>2</v>
      </c>
      <c r="UEA1240" s="205" t="s">
        <v>236</v>
      </c>
      <c r="UEB1240" s="206">
        <v>111</v>
      </c>
      <c r="UEC1240" s="110">
        <v>211</v>
      </c>
      <c r="UED1240" s="147">
        <v>344.68</v>
      </c>
      <c r="UEE1240" s="109" t="s">
        <v>29</v>
      </c>
      <c r="UEF1240" s="256" t="s">
        <v>25</v>
      </c>
      <c r="UEG1240" s="204">
        <v>7</v>
      </c>
      <c r="UEH1240" s="204">
        <v>2</v>
      </c>
      <c r="UEI1240" s="205" t="s">
        <v>236</v>
      </c>
      <c r="UEJ1240" s="206">
        <v>111</v>
      </c>
      <c r="UEK1240" s="110">
        <v>211</v>
      </c>
      <c r="UEL1240" s="147">
        <v>344.68</v>
      </c>
      <c r="UEM1240" s="109" t="s">
        <v>29</v>
      </c>
      <c r="UEN1240" s="256" t="s">
        <v>25</v>
      </c>
      <c r="UEO1240" s="204">
        <v>7</v>
      </c>
      <c r="UEP1240" s="204">
        <v>2</v>
      </c>
      <c r="UEQ1240" s="205" t="s">
        <v>236</v>
      </c>
      <c r="UER1240" s="206">
        <v>111</v>
      </c>
      <c r="UES1240" s="110">
        <v>211</v>
      </c>
      <c r="UET1240" s="147">
        <v>344.68</v>
      </c>
      <c r="UEU1240" s="109" t="s">
        <v>29</v>
      </c>
      <c r="UEV1240" s="256" t="s">
        <v>25</v>
      </c>
      <c r="UEW1240" s="204">
        <v>7</v>
      </c>
      <c r="UEX1240" s="204">
        <v>2</v>
      </c>
      <c r="UEY1240" s="205" t="s">
        <v>236</v>
      </c>
      <c r="UEZ1240" s="206">
        <v>111</v>
      </c>
      <c r="UFA1240" s="110">
        <v>211</v>
      </c>
      <c r="UFB1240" s="147">
        <v>344.68</v>
      </c>
      <c r="UFC1240" s="109" t="s">
        <v>29</v>
      </c>
      <c r="UFD1240" s="256" t="s">
        <v>25</v>
      </c>
      <c r="UFE1240" s="204">
        <v>7</v>
      </c>
      <c r="UFF1240" s="204">
        <v>2</v>
      </c>
      <c r="UFG1240" s="205" t="s">
        <v>236</v>
      </c>
      <c r="UFH1240" s="206">
        <v>111</v>
      </c>
      <c r="UFI1240" s="110">
        <v>211</v>
      </c>
      <c r="UFJ1240" s="147">
        <v>344.68</v>
      </c>
      <c r="UFK1240" s="109" t="s">
        <v>29</v>
      </c>
      <c r="UFL1240" s="256" t="s">
        <v>25</v>
      </c>
      <c r="UFM1240" s="204">
        <v>7</v>
      </c>
      <c r="UFN1240" s="204">
        <v>2</v>
      </c>
      <c r="UFO1240" s="205" t="s">
        <v>236</v>
      </c>
      <c r="UFP1240" s="206">
        <v>111</v>
      </c>
      <c r="UFQ1240" s="110">
        <v>211</v>
      </c>
      <c r="UFR1240" s="147">
        <v>344.68</v>
      </c>
      <c r="UFS1240" s="109" t="s">
        <v>29</v>
      </c>
      <c r="UFT1240" s="256" t="s">
        <v>25</v>
      </c>
      <c r="UFU1240" s="204">
        <v>7</v>
      </c>
      <c r="UFV1240" s="204">
        <v>2</v>
      </c>
      <c r="UFW1240" s="205" t="s">
        <v>236</v>
      </c>
      <c r="UFX1240" s="206">
        <v>111</v>
      </c>
      <c r="UFY1240" s="110">
        <v>211</v>
      </c>
      <c r="UFZ1240" s="147">
        <v>344.68</v>
      </c>
      <c r="UGA1240" s="109" t="s">
        <v>29</v>
      </c>
      <c r="UGB1240" s="256" t="s">
        <v>25</v>
      </c>
      <c r="UGC1240" s="204">
        <v>7</v>
      </c>
      <c r="UGD1240" s="204">
        <v>2</v>
      </c>
      <c r="UGE1240" s="205" t="s">
        <v>236</v>
      </c>
      <c r="UGF1240" s="206">
        <v>111</v>
      </c>
      <c r="UGG1240" s="110">
        <v>211</v>
      </c>
      <c r="UGH1240" s="147">
        <v>344.68</v>
      </c>
      <c r="UGI1240" s="109" t="s">
        <v>29</v>
      </c>
      <c r="UGJ1240" s="256" t="s">
        <v>25</v>
      </c>
      <c r="UGK1240" s="204">
        <v>7</v>
      </c>
      <c r="UGL1240" s="204">
        <v>2</v>
      </c>
      <c r="UGM1240" s="205" t="s">
        <v>236</v>
      </c>
      <c r="UGN1240" s="206">
        <v>111</v>
      </c>
      <c r="UGO1240" s="110">
        <v>211</v>
      </c>
      <c r="UGP1240" s="147">
        <v>344.68</v>
      </c>
      <c r="UGQ1240" s="109" t="s">
        <v>29</v>
      </c>
      <c r="UGR1240" s="256" t="s">
        <v>25</v>
      </c>
      <c r="UGS1240" s="204">
        <v>7</v>
      </c>
      <c r="UGT1240" s="204">
        <v>2</v>
      </c>
      <c r="UGU1240" s="205" t="s">
        <v>236</v>
      </c>
      <c r="UGV1240" s="206">
        <v>111</v>
      </c>
      <c r="UGW1240" s="110">
        <v>211</v>
      </c>
      <c r="UGX1240" s="147">
        <v>344.68</v>
      </c>
      <c r="UGY1240" s="109" t="s">
        <v>29</v>
      </c>
      <c r="UGZ1240" s="256" t="s">
        <v>25</v>
      </c>
      <c r="UHA1240" s="204">
        <v>7</v>
      </c>
      <c r="UHB1240" s="204">
        <v>2</v>
      </c>
      <c r="UHC1240" s="205" t="s">
        <v>236</v>
      </c>
      <c r="UHD1240" s="206">
        <v>111</v>
      </c>
      <c r="UHE1240" s="110">
        <v>211</v>
      </c>
      <c r="UHF1240" s="147">
        <v>344.68</v>
      </c>
      <c r="UHG1240" s="109" t="s">
        <v>29</v>
      </c>
      <c r="UHH1240" s="256" t="s">
        <v>25</v>
      </c>
      <c r="UHI1240" s="204">
        <v>7</v>
      </c>
      <c r="UHJ1240" s="204">
        <v>2</v>
      </c>
      <c r="UHK1240" s="205" t="s">
        <v>236</v>
      </c>
      <c r="UHL1240" s="206">
        <v>111</v>
      </c>
      <c r="UHM1240" s="110">
        <v>211</v>
      </c>
      <c r="UHN1240" s="147">
        <v>344.68</v>
      </c>
      <c r="UHO1240" s="109" t="s">
        <v>29</v>
      </c>
      <c r="UHP1240" s="256" t="s">
        <v>25</v>
      </c>
      <c r="UHQ1240" s="204">
        <v>7</v>
      </c>
      <c r="UHR1240" s="204">
        <v>2</v>
      </c>
      <c r="UHS1240" s="205" t="s">
        <v>236</v>
      </c>
      <c r="UHT1240" s="206">
        <v>111</v>
      </c>
      <c r="UHU1240" s="110">
        <v>211</v>
      </c>
      <c r="UHV1240" s="147">
        <v>344.68</v>
      </c>
      <c r="UHW1240" s="109" t="s">
        <v>29</v>
      </c>
      <c r="UHX1240" s="256" t="s">
        <v>25</v>
      </c>
      <c r="UHY1240" s="204">
        <v>7</v>
      </c>
      <c r="UHZ1240" s="204">
        <v>2</v>
      </c>
      <c r="UIA1240" s="205" t="s">
        <v>236</v>
      </c>
      <c r="UIB1240" s="206">
        <v>111</v>
      </c>
      <c r="UIC1240" s="110">
        <v>211</v>
      </c>
      <c r="UID1240" s="147">
        <v>344.68</v>
      </c>
      <c r="UIE1240" s="109" t="s">
        <v>29</v>
      </c>
      <c r="UIF1240" s="256" t="s">
        <v>25</v>
      </c>
      <c r="UIG1240" s="204">
        <v>7</v>
      </c>
      <c r="UIH1240" s="204">
        <v>2</v>
      </c>
      <c r="UII1240" s="205" t="s">
        <v>236</v>
      </c>
      <c r="UIJ1240" s="206">
        <v>111</v>
      </c>
      <c r="UIK1240" s="110">
        <v>211</v>
      </c>
      <c r="UIL1240" s="147">
        <v>344.68</v>
      </c>
      <c r="UIM1240" s="109" t="s">
        <v>29</v>
      </c>
      <c r="UIN1240" s="256" t="s">
        <v>25</v>
      </c>
      <c r="UIO1240" s="204">
        <v>7</v>
      </c>
      <c r="UIP1240" s="204">
        <v>2</v>
      </c>
      <c r="UIQ1240" s="205" t="s">
        <v>236</v>
      </c>
      <c r="UIR1240" s="206">
        <v>111</v>
      </c>
      <c r="UIS1240" s="110">
        <v>211</v>
      </c>
      <c r="UIT1240" s="147">
        <v>344.68</v>
      </c>
      <c r="UIU1240" s="109" t="s">
        <v>29</v>
      </c>
      <c r="UIV1240" s="256" t="s">
        <v>25</v>
      </c>
      <c r="UIW1240" s="204">
        <v>7</v>
      </c>
      <c r="UIX1240" s="204">
        <v>2</v>
      </c>
      <c r="UIY1240" s="205" t="s">
        <v>236</v>
      </c>
      <c r="UIZ1240" s="206">
        <v>111</v>
      </c>
      <c r="UJA1240" s="110">
        <v>211</v>
      </c>
      <c r="UJB1240" s="147">
        <v>344.68</v>
      </c>
      <c r="UJC1240" s="109" t="s">
        <v>29</v>
      </c>
      <c r="UJD1240" s="256" t="s">
        <v>25</v>
      </c>
      <c r="UJE1240" s="204">
        <v>7</v>
      </c>
      <c r="UJF1240" s="204">
        <v>2</v>
      </c>
      <c r="UJG1240" s="205" t="s">
        <v>236</v>
      </c>
      <c r="UJH1240" s="206">
        <v>111</v>
      </c>
      <c r="UJI1240" s="110">
        <v>211</v>
      </c>
      <c r="UJJ1240" s="147">
        <v>344.68</v>
      </c>
      <c r="UJK1240" s="109" t="s">
        <v>29</v>
      </c>
      <c r="UJL1240" s="256" t="s">
        <v>25</v>
      </c>
      <c r="UJM1240" s="204">
        <v>7</v>
      </c>
      <c r="UJN1240" s="204">
        <v>2</v>
      </c>
      <c r="UJO1240" s="205" t="s">
        <v>236</v>
      </c>
      <c r="UJP1240" s="206">
        <v>111</v>
      </c>
      <c r="UJQ1240" s="110">
        <v>211</v>
      </c>
      <c r="UJR1240" s="147">
        <v>344.68</v>
      </c>
      <c r="UJS1240" s="109" t="s">
        <v>29</v>
      </c>
      <c r="UJT1240" s="256" t="s">
        <v>25</v>
      </c>
      <c r="UJU1240" s="204">
        <v>7</v>
      </c>
      <c r="UJV1240" s="204">
        <v>2</v>
      </c>
      <c r="UJW1240" s="205" t="s">
        <v>236</v>
      </c>
      <c r="UJX1240" s="206">
        <v>111</v>
      </c>
      <c r="UJY1240" s="110">
        <v>211</v>
      </c>
      <c r="UJZ1240" s="147">
        <v>344.68</v>
      </c>
      <c r="UKA1240" s="109" t="s">
        <v>29</v>
      </c>
      <c r="UKB1240" s="256" t="s">
        <v>25</v>
      </c>
      <c r="UKC1240" s="204">
        <v>7</v>
      </c>
      <c r="UKD1240" s="204">
        <v>2</v>
      </c>
      <c r="UKE1240" s="205" t="s">
        <v>236</v>
      </c>
      <c r="UKF1240" s="206">
        <v>111</v>
      </c>
      <c r="UKG1240" s="110">
        <v>211</v>
      </c>
      <c r="UKH1240" s="147">
        <v>344.68</v>
      </c>
      <c r="UKI1240" s="109" t="s">
        <v>29</v>
      </c>
      <c r="UKJ1240" s="256" t="s">
        <v>25</v>
      </c>
      <c r="UKK1240" s="204">
        <v>7</v>
      </c>
      <c r="UKL1240" s="204">
        <v>2</v>
      </c>
      <c r="UKM1240" s="205" t="s">
        <v>236</v>
      </c>
      <c r="UKN1240" s="206">
        <v>111</v>
      </c>
      <c r="UKO1240" s="110">
        <v>211</v>
      </c>
      <c r="UKP1240" s="147">
        <v>344.68</v>
      </c>
      <c r="UKQ1240" s="109" t="s">
        <v>29</v>
      </c>
      <c r="UKR1240" s="256" t="s">
        <v>25</v>
      </c>
      <c r="UKS1240" s="204">
        <v>7</v>
      </c>
      <c r="UKT1240" s="204">
        <v>2</v>
      </c>
      <c r="UKU1240" s="205" t="s">
        <v>236</v>
      </c>
      <c r="UKV1240" s="206">
        <v>111</v>
      </c>
      <c r="UKW1240" s="110">
        <v>211</v>
      </c>
      <c r="UKX1240" s="147">
        <v>344.68</v>
      </c>
      <c r="UKY1240" s="109" t="s">
        <v>29</v>
      </c>
      <c r="UKZ1240" s="256" t="s">
        <v>25</v>
      </c>
      <c r="ULA1240" s="204">
        <v>7</v>
      </c>
      <c r="ULB1240" s="204">
        <v>2</v>
      </c>
      <c r="ULC1240" s="205" t="s">
        <v>236</v>
      </c>
      <c r="ULD1240" s="206">
        <v>111</v>
      </c>
      <c r="ULE1240" s="110">
        <v>211</v>
      </c>
      <c r="ULF1240" s="147">
        <v>344.68</v>
      </c>
      <c r="ULG1240" s="109" t="s">
        <v>29</v>
      </c>
      <c r="ULH1240" s="256" t="s">
        <v>25</v>
      </c>
      <c r="ULI1240" s="204">
        <v>7</v>
      </c>
      <c r="ULJ1240" s="204">
        <v>2</v>
      </c>
      <c r="ULK1240" s="205" t="s">
        <v>236</v>
      </c>
      <c r="ULL1240" s="206">
        <v>111</v>
      </c>
      <c r="ULM1240" s="110">
        <v>211</v>
      </c>
      <c r="ULN1240" s="147">
        <v>344.68</v>
      </c>
      <c r="ULO1240" s="109" t="s">
        <v>29</v>
      </c>
      <c r="ULP1240" s="256" t="s">
        <v>25</v>
      </c>
      <c r="ULQ1240" s="204">
        <v>7</v>
      </c>
      <c r="ULR1240" s="204">
        <v>2</v>
      </c>
      <c r="ULS1240" s="205" t="s">
        <v>236</v>
      </c>
      <c r="ULT1240" s="206">
        <v>111</v>
      </c>
      <c r="ULU1240" s="110">
        <v>211</v>
      </c>
      <c r="ULV1240" s="147">
        <v>344.68</v>
      </c>
      <c r="ULW1240" s="109" t="s">
        <v>29</v>
      </c>
      <c r="ULX1240" s="256" t="s">
        <v>25</v>
      </c>
      <c r="ULY1240" s="204">
        <v>7</v>
      </c>
      <c r="ULZ1240" s="204">
        <v>2</v>
      </c>
      <c r="UMA1240" s="205" t="s">
        <v>236</v>
      </c>
      <c r="UMB1240" s="206">
        <v>111</v>
      </c>
      <c r="UMC1240" s="110">
        <v>211</v>
      </c>
      <c r="UMD1240" s="147">
        <v>344.68</v>
      </c>
      <c r="UME1240" s="109" t="s">
        <v>29</v>
      </c>
      <c r="UMF1240" s="256" t="s">
        <v>25</v>
      </c>
      <c r="UMG1240" s="204">
        <v>7</v>
      </c>
      <c r="UMH1240" s="204">
        <v>2</v>
      </c>
      <c r="UMI1240" s="205" t="s">
        <v>236</v>
      </c>
      <c r="UMJ1240" s="206">
        <v>111</v>
      </c>
      <c r="UMK1240" s="110">
        <v>211</v>
      </c>
      <c r="UML1240" s="147">
        <v>344.68</v>
      </c>
      <c r="UMM1240" s="109" t="s">
        <v>29</v>
      </c>
      <c r="UMN1240" s="256" t="s">
        <v>25</v>
      </c>
      <c r="UMO1240" s="204">
        <v>7</v>
      </c>
      <c r="UMP1240" s="204">
        <v>2</v>
      </c>
      <c r="UMQ1240" s="205" t="s">
        <v>236</v>
      </c>
      <c r="UMR1240" s="206">
        <v>111</v>
      </c>
      <c r="UMS1240" s="110">
        <v>211</v>
      </c>
      <c r="UMT1240" s="147">
        <v>344.68</v>
      </c>
      <c r="UMU1240" s="109" t="s">
        <v>29</v>
      </c>
      <c r="UMV1240" s="256" t="s">
        <v>25</v>
      </c>
      <c r="UMW1240" s="204">
        <v>7</v>
      </c>
      <c r="UMX1240" s="204">
        <v>2</v>
      </c>
      <c r="UMY1240" s="205" t="s">
        <v>236</v>
      </c>
      <c r="UMZ1240" s="206">
        <v>111</v>
      </c>
      <c r="UNA1240" s="110">
        <v>211</v>
      </c>
      <c r="UNB1240" s="147">
        <v>344.68</v>
      </c>
      <c r="UNC1240" s="109" t="s">
        <v>29</v>
      </c>
      <c r="UND1240" s="256" t="s">
        <v>25</v>
      </c>
      <c r="UNE1240" s="204">
        <v>7</v>
      </c>
      <c r="UNF1240" s="204">
        <v>2</v>
      </c>
      <c r="UNG1240" s="205" t="s">
        <v>236</v>
      </c>
      <c r="UNH1240" s="206">
        <v>111</v>
      </c>
      <c r="UNI1240" s="110">
        <v>211</v>
      </c>
      <c r="UNJ1240" s="147">
        <v>344.68</v>
      </c>
      <c r="UNK1240" s="109" t="s">
        <v>29</v>
      </c>
      <c r="UNL1240" s="256" t="s">
        <v>25</v>
      </c>
      <c r="UNM1240" s="204">
        <v>7</v>
      </c>
      <c r="UNN1240" s="204">
        <v>2</v>
      </c>
      <c r="UNO1240" s="205" t="s">
        <v>236</v>
      </c>
      <c r="UNP1240" s="206">
        <v>111</v>
      </c>
      <c r="UNQ1240" s="110">
        <v>211</v>
      </c>
      <c r="UNR1240" s="147">
        <v>344.68</v>
      </c>
      <c r="UNS1240" s="109" t="s">
        <v>29</v>
      </c>
      <c r="UNT1240" s="256" t="s">
        <v>25</v>
      </c>
      <c r="UNU1240" s="204">
        <v>7</v>
      </c>
      <c r="UNV1240" s="204">
        <v>2</v>
      </c>
      <c r="UNW1240" s="205" t="s">
        <v>236</v>
      </c>
      <c r="UNX1240" s="206">
        <v>111</v>
      </c>
      <c r="UNY1240" s="110">
        <v>211</v>
      </c>
      <c r="UNZ1240" s="147">
        <v>344.68</v>
      </c>
      <c r="UOA1240" s="109" t="s">
        <v>29</v>
      </c>
      <c r="UOB1240" s="256" t="s">
        <v>25</v>
      </c>
      <c r="UOC1240" s="204">
        <v>7</v>
      </c>
      <c r="UOD1240" s="204">
        <v>2</v>
      </c>
      <c r="UOE1240" s="205" t="s">
        <v>236</v>
      </c>
      <c r="UOF1240" s="206">
        <v>111</v>
      </c>
      <c r="UOG1240" s="110">
        <v>211</v>
      </c>
      <c r="UOH1240" s="147">
        <v>344.68</v>
      </c>
      <c r="UOI1240" s="109" t="s">
        <v>29</v>
      </c>
      <c r="UOJ1240" s="256" t="s">
        <v>25</v>
      </c>
      <c r="UOK1240" s="204">
        <v>7</v>
      </c>
      <c r="UOL1240" s="204">
        <v>2</v>
      </c>
      <c r="UOM1240" s="205" t="s">
        <v>236</v>
      </c>
      <c r="UON1240" s="206">
        <v>111</v>
      </c>
      <c r="UOO1240" s="110">
        <v>211</v>
      </c>
      <c r="UOP1240" s="147">
        <v>344.68</v>
      </c>
      <c r="UOQ1240" s="109" t="s">
        <v>29</v>
      </c>
      <c r="UOR1240" s="256" t="s">
        <v>25</v>
      </c>
      <c r="UOS1240" s="204">
        <v>7</v>
      </c>
      <c r="UOT1240" s="204">
        <v>2</v>
      </c>
      <c r="UOU1240" s="205" t="s">
        <v>236</v>
      </c>
      <c r="UOV1240" s="206">
        <v>111</v>
      </c>
      <c r="UOW1240" s="110">
        <v>211</v>
      </c>
      <c r="UOX1240" s="147">
        <v>344.68</v>
      </c>
      <c r="UOY1240" s="109" t="s">
        <v>29</v>
      </c>
      <c r="UOZ1240" s="256" t="s">
        <v>25</v>
      </c>
      <c r="UPA1240" s="204">
        <v>7</v>
      </c>
      <c r="UPB1240" s="204">
        <v>2</v>
      </c>
      <c r="UPC1240" s="205" t="s">
        <v>236</v>
      </c>
      <c r="UPD1240" s="206">
        <v>111</v>
      </c>
      <c r="UPE1240" s="110">
        <v>211</v>
      </c>
      <c r="UPF1240" s="147">
        <v>344.68</v>
      </c>
      <c r="UPG1240" s="109" t="s">
        <v>29</v>
      </c>
      <c r="UPH1240" s="256" t="s">
        <v>25</v>
      </c>
      <c r="UPI1240" s="204">
        <v>7</v>
      </c>
      <c r="UPJ1240" s="204">
        <v>2</v>
      </c>
      <c r="UPK1240" s="205" t="s">
        <v>236</v>
      </c>
      <c r="UPL1240" s="206">
        <v>111</v>
      </c>
      <c r="UPM1240" s="110">
        <v>211</v>
      </c>
      <c r="UPN1240" s="147">
        <v>344.68</v>
      </c>
      <c r="UPO1240" s="109" t="s">
        <v>29</v>
      </c>
      <c r="UPP1240" s="256" t="s">
        <v>25</v>
      </c>
      <c r="UPQ1240" s="204">
        <v>7</v>
      </c>
      <c r="UPR1240" s="204">
        <v>2</v>
      </c>
      <c r="UPS1240" s="205" t="s">
        <v>236</v>
      </c>
      <c r="UPT1240" s="206">
        <v>111</v>
      </c>
      <c r="UPU1240" s="110">
        <v>211</v>
      </c>
      <c r="UPV1240" s="147">
        <v>344.68</v>
      </c>
      <c r="UPW1240" s="109" t="s">
        <v>29</v>
      </c>
      <c r="UPX1240" s="256" t="s">
        <v>25</v>
      </c>
      <c r="UPY1240" s="204">
        <v>7</v>
      </c>
      <c r="UPZ1240" s="204">
        <v>2</v>
      </c>
      <c r="UQA1240" s="205" t="s">
        <v>236</v>
      </c>
      <c r="UQB1240" s="206">
        <v>111</v>
      </c>
      <c r="UQC1240" s="110">
        <v>211</v>
      </c>
      <c r="UQD1240" s="147">
        <v>344.68</v>
      </c>
      <c r="UQE1240" s="109" t="s">
        <v>29</v>
      </c>
      <c r="UQF1240" s="256" t="s">
        <v>25</v>
      </c>
      <c r="UQG1240" s="204">
        <v>7</v>
      </c>
      <c r="UQH1240" s="204">
        <v>2</v>
      </c>
      <c r="UQI1240" s="205" t="s">
        <v>236</v>
      </c>
      <c r="UQJ1240" s="206">
        <v>111</v>
      </c>
      <c r="UQK1240" s="110">
        <v>211</v>
      </c>
      <c r="UQL1240" s="147">
        <v>344.68</v>
      </c>
      <c r="UQM1240" s="109" t="s">
        <v>29</v>
      </c>
      <c r="UQN1240" s="256" t="s">
        <v>25</v>
      </c>
      <c r="UQO1240" s="204">
        <v>7</v>
      </c>
      <c r="UQP1240" s="204">
        <v>2</v>
      </c>
      <c r="UQQ1240" s="205" t="s">
        <v>236</v>
      </c>
      <c r="UQR1240" s="206">
        <v>111</v>
      </c>
      <c r="UQS1240" s="110">
        <v>211</v>
      </c>
      <c r="UQT1240" s="147">
        <v>344.68</v>
      </c>
      <c r="UQU1240" s="109" t="s">
        <v>29</v>
      </c>
      <c r="UQV1240" s="256" t="s">
        <v>25</v>
      </c>
      <c r="UQW1240" s="204">
        <v>7</v>
      </c>
      <c r="UQX1240" s="204">
        <v>2</v>
      </c>
      <c r="UQY1240" s="205" t="s">
        <v>236</v>
      </c>
      <c r="UQZ1240" s="206">
        <v>111</v>
      </c>
      <c r="URA1240" s="110">
        <v>211</v>
      </c>
      <c r="URB1240" s="147">
        <v>344.68</v>
      </c>
      <c r="URC1240" s="109" t="s">
        <v>29</v>
      </c>
      <c r="URD1240" s="256" t="s">
        <v>25</v>
      </c>
      <c r="URE1240" s="204">
        <v>7</v>
      </c>
      <c r="URF1240" s="204">
        <v>2</v>
      </c>
      <c r="URG1240" s="205" t="s">
        <v>236</v>
      </c>
      <c r="URH1240" s="206">
        <v>111</v>
      </c>
      <c r="URI1240" s="110">
        <v>211</v>
      </c>
      <c r="URJ1240" s="147">
        <v>344.68</v>
      </c>
      <c r="URK1240" s="109" t="s">
        <v>29</v>
      </c>
      <c r="URL1240" s="256" t="s">
        <v>25</v>
      </c>
      <c r="URM1240" s="204">
        <v>7</v>
      </c>
      <c r="URN1240" s="204">
        <v>2</v>
      </c>
      <c r="URO1240" s="205" t="s">
        <v>236</v>
      </c>
      <c r="URP1240" s="206">
        <v>111</v>
      </c>
      <c r="URQ1240" s="110">
        <v>211</v>
      </c>
      <c r="URR1240" s="147">
        <v>344.68</v>
      </c>
      <c r="URS1240" s="109" t="s">
        <v>29</v>
      </c>
      <c r="URT1240" s="256" t="s">
        <v>25</v>
      </c>
      <c r="URU1240" s="204">
        <v>7</v>
      </c>
      <c r="URV1240" s="204">
        <v>2</v>
      </c>
      <c r="URW1240" s="205" t="s">
        <v>236</v>
      </c>
      <c r="URX1240" s="206">
        <v>111</v>
      </c>
      <c r="URY1240" s="110">
        <v>211</v>
      </c>
      <c r="URZ1240" s="147">
        <v>344.68</v>
      </c>
      <c r="USA1240" s="109" t="s">
        <v>29</v>
      </c>
      <c r="USB1240" s="256" t="s">
        <v>25</v>
      </c>
      <c r="USC1240" s="204">
        <v>7</v>
      </c>
      <c r="USD1240" s="204">
        <v>2</v>
      </c>
      <c r="USE1240" s="205" t="s">
        <v>236</v>
      </c>
      <c r="USF1240" s="206">
        <v>111</v>
      </c>
      <c r="USG1240" s="110">
        <v>211</v>
      </c>
      <c r="USH1240" s="147">
        <v>344.68</v>
      </c>
      <c r="USI1240" s="109" t="s">
        <v>29</v>
      </c>
      <c r="USJ1240" s="256" t="s">
        <v>25</v>
      </c>
      <c r="USK1240" s="204">
        <v>7</v>
      </c>
      <c r="USL1240" s="204">
        <v>2</v>
      </c>
      <c r="USM1240" s="205" t="s">
        <v>236</v>
      </c>
      <c r="USN1240" s="206">
        <v>111</v>
      </c>
      <c r="USO1240" s="110">
        <v>211</v>
      </c>
      <c r="USP1240" s="147">
        <v>344.68</v>
      </c>
      <c r="USQ1240" s="109" t="s">
        <v>29</v>
      </c>
      <c r="USR1240" s="256" t="s">
        <v>25</v>
      </c>
      <c r="USS1240" s="204">
        <v>7</v>
      </c>
      <c r="UST1240" s="204">
        <v>2</v>
      </c>
      <c r="USU1240" s="205" t="s">
        <v>236</v>
      </c>
      <c r="USV1240" s="206">
        <v>111</v>
      </c>
      <c r="USW1240" s="110">
        <v>211</v>
      </c>
      <c r="USX1240" s="147">
        <v>344.68</v>
      </c>
      <c r="USY1240" s="109" t="s">
        <v>29</v>
      </c>
      <c r="USZ1240" s="256" t="s">
        <v>25</v>
      </c>
      <c r="UTA1240" s="204">
        <v>7</v>
      </c>
      <c r="UTB1240" s="204">
        <v>2</v>
      </c>
      <c r="UTC1240" s="205" t="s">
        <v>236</v>
      </c>
      <c r="UTD1240" s="206">
        <v>111</v>
      </c>
      <c r="UTE1240" s="110">
        <v>211</v>
      </c>
      <c r="UTF1240" s="147">
        <v>344.68</v>
      </c>
      <c r="UTG1240" s="109" t="s">
        <v>29</v>
      </c>
      <c r="UTH1240" s="256" t="s">
        <v>25</v>
      </c>
      <c r="UTI1240" s="204">
        <v>7</v>
      </c>
      <c r="UTJ1240" s="204">
        <v>2</v>
      </c>
      <c r="UTK1240" s="205" t="s">
        <v>236</v>
      </c>
      <c r="UTL1240" s="206">
        <v>111</v>
      </c>
      <c r="UTM1240" s="110">
        <v>211</v>
      </c>
      <c r="UTN1240" s="147">
        <v>344.68</v>
      </c>
      <c r="UTO1240" s="109" t="s">
        <v>29</v>
      </c>
      <c r="UTP1240" s="256" t="s">
        <v>25</v>
      </c>
      <c r="UTQ1240" s="204">
        <v>7</v>
      </c>
      <c r="UTR1240" s="204">
        <v>2</v>
      </c>
      <c r="UTS1240" s="205" t="s">
        <v>236</v>
      </c>
      <c r="UTT1240" s="206">
        <v>111</v>
      </c>
      <c r="UTU1240" s="110">
        <v>211</v>
      </c>
      <c r="UTV1240" s="147">
        <v>344.68</v>
      </c>
      <c r="UTW1240" s="109" t="s">
        <v>29</v>
      </c>
      <c r="UTX1240" s="256" t="s">
        <v>25</v>
      </c>
      <c r="UTY1240" s="204">
        <v>7</v>
      </c>
      <c r="UTZ1240" s="204">
        <v>2</v>
      </c>
      <c r="UUA1240" s="205" t="s">
        <v>236</v>
      </c>
      <c r="UUB1240" s="206">
        <v>111</v>
      </c>
      <c r="UUC1240" s="110">
        <v>211</v>
      </c>
      <c r="UUD1240" s="147">
        <v>344.68</v>
      </c>
      <c r="UUE1240" s="109" t="s">
        <v>29</v>
      </c>
      <c r="UUF1240" s="256" t="s">
        <v>25</v>
      </c>
      <c r="UUG1240" s="204">
        <v>7</v>
      </c>
      <c r="UUH1240" s="204">
        <v>2</v>
      </c>
      <c r="UUI1240" s="205" t="s">
        <v>236</v>
      </c>
      <c r="UUJ1240" s="206">
        <v>111</v>
      </c>
      <c r="UUK1240" s="110">
        <v>211</v>
      </c>
      <c r="UUL1240" s="147">
        <v>344.68</v>
      </c>
      <c r="UUM1240" s="109" t="s">
        <v>29</v>
      </c>
      <c r="UUN1240" s="256" t="s">
        <v>25</v>
      </c>
      <c r="UUO1240" s="204">
        <v>7</v>
      </c>
      <c r="UUP1240" s="204">
        <v>2</v>
      </c>
      <c r="UUQ1240" s="205" t="s">
        <v>236</v>
      </c>
      <c r="UUR1240" s="206">
        <v>111</v>
      </c>
      <c r="UUS1240" s="110">
        <v>211</v>
      </c>
      <c r="UUT1240" s="147">
        <v>344.68</v>
      </c>
      <c r="UUU1240" s="109" t="s">
        <v>29</v>
      </c>
      <c r="UUV1240" s="256" t="s">
        <v>25</v>
      </c>
      <c r="UUW1240" s="204">
        <v>7</v>
      </c>
      <c r="UUX1240" s="204">
        <v>2</v>
      </c>
      <c r="UUY1240" s="205" t="s">
        <v>236</v>
      </c>
      <c r="UUZ1240" s="206">
        <v>111</v>
      </c>
      <c r="UVA1240" s="110">
        <v>211</v>
      </c>
      <c r="UVB1240" s="147">
        <v>344.68</v>
      </c>
      <c r="UVC1240" s="109" t="s">
        <v>29</v>
      </c>
      <c r="UVD1240" s="256" t="s">
        <v>25</v>
      </c>
      <c r="UVE1240" s="204">
        <v>7</v>
      </c>
      <c r="UVF1240" s="204">
        <v>2</v>
      </c>
      <c r="UVG1240" s="205" t="s">
        <v>236</v>
      </c>
      <c r="UVH1240" s="206">
        <v>111</v>
      </c>
      <c r="UVI1240" s="110">
        <v>211</v>
      </c>
      <c r="UVJ1240" s="147">
        <v>344.68</v>
      </c>
      <c r="UVK1240" s="109" t="s">
        <v>29</v>
      </c>
      <c r="UVL1240" s="256" t="s">
        <v>25</v>
      </c>
      <c r="UVM1240" s="204">
        <v>7</v>
      </c>
      <c r="UVN1240" s="204">
        <v>2</v>
      </c>
      <c r="UVO1240" s="205" t="s">
        <v>236</v>
      </c>
      <c r="UVP1240" s="206">
        <v>111</v>
      </c>
      <c r="UVQ1240" s="110">
        <v>211</v>
      </c>
      <c r="UVR1240" s="147">
        <v>344.68</v>
      </c>
      <c r="UVS1240" s="109" t="s">
        <v>29</v>
      </c>
      <c r="UVT1240" s="256" t="s">
        <v>25</v>
      </c>
      <c r="UVU1240" s="204">
        <v>7</v>
      </c>
      <c r="UVV1240" s="204">
        <v>2</v>
      </c>
      <c r="UVW1240" s="205" t="s">
        <v>236</v>
      </c>
      <c r="UVX1240" s="206">
        <v>111</v>
      </c>
      <c r="UVY1240" s="110">
        <v>211</v>
      </c>
      <c r="UVZ1240" s="147">
        <v>344.68</v>
      </c>
      <c r="UWA1240" s="109" t="s">
        <v>29</v>
      </c>
      <c r="UWB1240" s="256" t="s">
        <v>25</v>
      </c>
      <c r="UWC1240" s="204">
        <v>7</v>
      </c>
      <c r="UWD1240" s="204">
        <v>2</v>
      </c>
      <c r="UWE1240" s="205" t="s">
        <v>236</v>
      </c>
      <c r="UWF1240" s="206">
        <v>111</v>
      </c>
      <c r="UWG1240" s="110">
        <v>211</v>
      </c>
      <c r="UWH1240" s="147">
        <v>344.68</v>
      </c>
      <c r="UWI1240" s="109" t="s">
        <v>29</v>
      </c>
      <c r="UWJ1240" s="256" t="s">
        <v>25</v>
      </c>
      <c r="UWK1240" s="204">
        <v>7</v>
      </c>
      <c r="UWL1240" s="204">
        <v>2</v>
      </c>
      <c r="UWM1240" s="205" t="s">
        <v>236</v>
      </c>
      <c r="UWN1240" s="206">
        <v>111</v>
      </c>
      <c r="UWO1240" s="110">
        <v>211</v>
      </c>
      <c r="UWP1240" s="147">
        <v>344.68</v>
      </c>
      <c r="UWQ1240" s="109" t="s">
        <v>29</v>
      </c>
      <c r="UWR1240" s="256" t="s">
        <v>25</v>
      </c>
      <c r="UWS1240" s="204">
        <v>7</v>
      </c>
      <c r="UWT1240" s="204">
        <v>2</v>
      </c>
      <c r="UWU1240" s="205" t="s">
        <v>236</v>
      </c>
      <c r="UWV1240" s="206">
        <v>111</v>
      </c>
      <c r="UWW1240" s="110">
        <v>211</v>
      </c>
      <c r="UWX1240" s="147">
        <v>344.68</v>
      </c>
      <c r="UWY1240" s="109" t="s">
        <v>29</v>
      </c>
      <c r="UWZ1240" s="256" t="s">
        <v>25</v>
      </c>
      <c r="UXA1240" s="204">
        <v>7</v>
      </c>
      <c r="UXB1240" s="204">
        <v>2</v>
      </c>
      <c r="UXC1240" s="205" t="s">
        <v>236</v>
      </c>
      <c r="UXD1240" s="206">
        <v>111</v>
      </c>
      <c r="UXE1240" s="110">
        <v>211</v>
      </c>
      <c r="UXF1240" s="147">
        <v>344.68</v>
      </c>
      <c r="UXG1240" s="109" t="s">
        <v>29</v>
      </c>
      <c r="UXH1240" s="256" t="s">
        <v>25</v>
      </c>
      <c r="UXI1240" s="204">
        <v>7</v>
      </c>
      <c r="UXJ1240" s="204">
        <v>2</v>
      </c>
      <c r="UXK1240" s="205" t="s">
        <v>236</v>
      </c>
      <c r="UXL1240" s="206">
        <v>111</v>
      </c>
      <c r="UXM1240" s="110">
        <v>211</v>
      </c>
      <c r="UXN1240" s="147">
        <v>344.68</v>
      </c>
      <c r="UXO1240" s="109" t="s">
        <v>29</v>
      </c>
      <c r="UXP1240" s="256" t="s">
        <v>25</v>
      </c>
      <c r="UXQ1240" s="204">
        <v>7</v>
      </c>
      <c r="UXR1240" s="204">
        <v>2</v>
      </c>
      <c r="UXS1240" s="205" t="s">
        <v>236</v>
      </c>
      <c r="UXT1240" s="206">
        <v>111</v>
      </c>
      <c r="UXU1240" s="110">
        <v>211</v>
      </c>
      <c r="UXV1240" s="147">
        <v>344.68</v>
      </c>
      <c r="UXW1240" s="109" t="s">
        <v>29</v>
      </c>
      <c r="UXX1240" s="256" t="s">
        <v>25</v>
      </c>
      <c r="UXY1240" s="204">
        <v>7</v>
      </c>
      <c r="UXZ1240" s="204">
        <v>2</v>
      </c>
      <c r="UYA1240" s="205" t="s">
        <v>236</v>
      </c>
      <c r="UYB1240" s="206">
        <v>111</v>
      </c>
      <c r="UYC1240" s="110">
        <v>211</v>
      </c>
      <c r="UYD1240" s="147">
        <v>344.68</v>
      </c>
      <c r="UYE1240" s="109" t="s">
        <v>29</v>
      </c>
      <c r="UYF1240" s="256" t="s">
        <v>25</v>
      </c>
      <c r="UYG1240" s="204">
        <v>7</v>
      </c>
      <c r="UYH1240" s="204">
        <v>2</v>
      </c>
      <c r="UYI1240" s="205" t="s">
        <v>236</v>
      </c>
      <c r="UYJ1240" s="206">
        <v>111</v>
      </c>
      <c r="UYK1240" s="110">
        <v>211</v>
      </c>
      <c r="UYL1240" s="147">
        <v>344.68</v>
      </c>
      <c r="UYM1240" s="109" t="s">
        <v>29</v>
      </c>
      <c r="UYN1240" s="256" t="s">
        <v>25</v>
      </c>
      <c r="UYO1240" s="204">
        <v>7</v>
      </c>
      <c r="UYP1240" s="204">
        <v>2</v>
      </c>
      <c r="UYQ1240" s="205" t="s">
        <v>236</v>
      </c>
      <c r="UYR1240" s="206">
        <v>111</v>
      </c>
      <c r="UYS1240" s="110">
        <v>211</v>
      </c>
      <c r="UYT1240" s="147">
        <v>344.68</v>
      </c>
      <c r="UYU1240" s="109" t="s">
        <v>29</v>
      </c>
      <c r="UYV1240" s="256" t="s">
        <v>25</v>
      </c>
      <c r="UYW1240" s="204">
        <v>7</v>
      </c>
      <c r="UYX1240" s="204">
        <v>2</v>
      </c>
      <c r="UYY1240" s="205" t="s">
        <v>236</v>
      </c>
      <c r="UYZ1240" s="206">
        <v>111</v>
      </c>
      <c r="UZA1240" s="110">
        <v>211</v>
      </c>
      <c r="UZB1240" s="147">
        <v>344.68</v>
      </c>
      <c r="UZC1240" s="109" t="s">
        <v>29</v>
      </c>
      <c r="UZD1240" s="256" t="s">
        <v>25</v>
      </c>
      <c r="UZE1240" s="204">
        <v>7</v>
      </c>
      <c r="UZF1240" s="204">
        <v>2</v>
      </c>
      <c r="UZG1240" s="205" t="s">
        <v>236</v>
      </c>
      <c r="UZH1240" s="206">
        <v>111</v>
      </c>
      <c r="UZI1240" s="110">
        <v>211</v>
      </c>
      <c r="UZJ1240" s="147">
        <v>344.68</v>
      </c>
      <c r="UZK1240" s="109" t="s">
        <v>29</v>
      </c>
      <c r="UZL1240" s="256" t="s">
        <v>25</v>
      </c>
      <c r="UZM1240" s="204">
        <v>7</v>
      </c>
      <c r="UZN1240" s="204">
        <v>2</v>
      </c>
      <c r="UZO1240" s="205" t="s">
        <v>236</v>
      </c>
      <c r="UZP1240" s="206">
        <v>111</v>
      </c>
      <c r="UZQ1240" s="110">
        <v>211</v>
      </c>
      <c r="UZR1240" s="147">
        <v>344.68</v>
      </c>
      <c r="UZS1240" s="109" t="s">
        <v>29</v>
      </c>
      <c r="UZT1240" s="256" t="s">
        <v>25</v>
      </c>
      <c r="UZU1240" s="204">
        <v>7</v>
      </c>
      <c r="UZV1240" s="204">
        <v>2</v>
      </c>
      <c r="UZW1240" s="205" t="s">
        <v>236</v>
      </c>
      <c r="UZX1240" s="206">
        <v>111</v>
      </c>
      <c r="UZY1240" s="110">
        <v>211</v>
      </c>
      <c r="UZZ1240" s="147">
        <v>344.68</v>
      </c>
      <c r="VAA1240" s="109" t="s">
        <v>29</v>
      </c>
      <c r="VAB1240" s="256" t="s">
        <v>25</v>
      </c>
      <c r="VAC1240" s="204">
        <v>7</v>
      </c>
      <c r="VAD1240" s="204">
        <v>2</v>
      </c>
      <c r="VAE1240" s="205" t="s">
        <v>236</v>
      </c>
      <c r="VAF1240" s="206">
        <v>111</v>
      </c>
      <c r="VAG1240" s="110">
        <v>211</v>
      </c>
      <c r="VAH1240" s="147">
        <v>344.68</v>
      </c>
      <c r="VAI1240" s="109" t="s">
        <v>29</v>
      </c>
      <c r="VAJ1240" s="256" t="s">
        <v>25</v>
      </c>
      <c r="VAK1240" s="204">
        <v>7</v>
      </c>
      <c r="VAL1240" s="204">
        <v>2</v>
      </c>
      <c r="VAM1240" s="205" t="s">
        <v>236</v>
      </c>
      <c r="VAN1240" s="206">
        <v>111</v>
      </c>
      <c r="VAO1240" s="110">
        <v>211</v>
      </c>
      <c r="VAP1240" s="147">
        <v>344.68</v>
      </c>
      <c r="VAQ1240" s="109" t="s">
        <v>29</v>
      </c>
      <c r="VAR1240" s="256" t="s">
        <v>25</v>
      </c>
      <c r="VAS1240" s="204">
        <v>7</v>
      </c>
      <c r="VAT1240" s="204">
        <v>2</v>
      </c>
      <c r="VAU1240" s="205" t="s">
        <v>236</v>
      </c>
      <c r="VAV1240" s="206">
        <v>111</v>
      </c>
      <c r="VAW1240" s="110">
        <v>211</v>
      </c>
      <c r="VAX1240" s="147">
        <v>344.68</v>
      </c>
      <c r="VAY1240" s="109" t="s">
        <v>29</v>
      </c>
      <c r="VAZ1240" s="256" t="s">
        <v>25</v>
      </c>
      <c r="VBA1240" s="204">
        <v>7</v>
      </c>
      <c r="VBB1240" s="204">
        <v>2</v>
      </c>
      <c r="VBC1240" s="205" t="s">
        <v>236</v>
      </c>
      <c r="VBD1240" s="206">
        <v>111</v>
      </c>
      <c r="VBE1240" s="110">
        <v>211</v>
      </c>
      <c r="VBF1240" s="147">
        <v>344.68</v>
      </c>
      <c r="VBG1240" s="109" t="s">
        <v>29</v>
      </c>
      <c r="VBH1240" s="256" t="s">
        <v>25</v>
      </c>
      <c r="VBI1240" s="204">
        <v>7</v>
      </c>
      <c r="VBJ1240" s="204">
        <v>2</v>
      </c>
      <c r="VBK1240" s="205" t="s">
        <v>236</v>
      </c>
      <c r="VBL1240" s="206">
        <v>111</v>
      </c>
      <c r="VBM1240" s="110">
        <v>211</v>
      </c>
      <c r="VBN1240" s="147">
        <v>344.68</v>
      </c>
      <c r="VBO1240" s="109" t="s">
        <v>29</v>
      </c>
      <c r="VBP1240" s="256" t="s">
        <v>25</v>
      </c>
      <c r="VBQ1240" s="204">
        <v>7</v>
      </c>
      <c r="VBR1240" s="204">
        <v>2</v>
      </c>
      <c r="VBS1240" s="205" t="s">
        <v>236</v>
      </c>
      <c r="VBT1240" s="206">
        <v>111</v>
      </c>
      <c r="VBU1240" s="110">
        <v>211</v>
      </c>
      <c r="VBV1240" s="147">
        <v>344.68</v>
      </c>
      <c r="VBW1240" s="109" t="s">
        <v>29</v>
      </c>
      <c r="VBX1240" s="256" t="s">
        <v>25</v>
      </c>
      <c r="VBY1240" s="204">
        <v>7</v>
      </c>
      <c r="VBZ1240" s="204">
        <v>2</v>
      </c>
      <c r="VCA1240" s="205" t="s">
        <v>236</v>
      </c>
      <c r="VCB1240" s="206">
        <v>111</v>
      </c>
      <c r="VCC1240" s="110">
        <v>211</v>
      </c>
      <c r="VCD1240" s="147">
        <v>344.68</v>
      </c>
      <c r="VCE1240" s="109" t="s">
        <v>29</v>
      </c>
      <c r="VCF1240" s="256" t="s">
        <v>25</v>
      </c>
      <c r="VCG1240" s="204">
        <v>7</v>
      </c>
      <c r="VCH1240" s="204">
        <v>2</v>
      </c>
      <c r="VCI1240" s="205" t="s">
        <v>236</v>
      </c>
      <c r="VCJ1240" s="206">
        <v>111</v>
      </c>
      <c r="VCK1240" s="110">
        <v>211</v>
      </c>
      <c r="VCL1240" s="147">
        <v>344.68</v>
      </c>
      <c r="VCM1240" s="109" t="s">
        <v>29</v>
      </c>
      <c r="VCN1240" s="256" t="s">
        <v>25</v>
      </c>
      <c r="VCO1240" s="204">
        <v>7</v>
      </c>
      <c r="VCP1240" s="204">
        <v>2</v>
      </c>
      <c r="VCQ1240" s="205" t="s">
        <v>236</v>
      </c>
      <c r="VCR1240" s="206">
        <v>111</v>
      </c>
      <c r="VCS1240" s="110">
        <v>211</v>
      </c>
      <c r="VCT1240" s="147">
        <v>344.68</v>
      </c>
      <c r="VCU1240" s="109" t="s">
        <v>29</v>
      </c>
      <c r="VCV1240" s="256" t="s">
        <v>25</v>
      </c>
      <c r="VCW1240" s="204">
        <v>7</v>
      </c>
      <c r="VCX1240" s="204">
        <v>2</v>
      </c>
      <c r="VCY1240" s="205" t="s">
        <v>236</v>
      </c>
      <c r="VCZ1240" s="206">
        <v>111</v>
      </c>
      <c r="VDA1240" s="110">
        <v>211</v>
      </c>
      <c r="VDB1240" s="147">
        <v>344.68</v>
      </c>
      <c r="VDC1240" s="109" t="s">
        <v>29</v>
      </c>
      <c r="VDD1240" s="256" t="s">
        <v>25</v>
      </c>
      <c r="VDE1240" s="204">
        <v>7</v>
      </c>
      <c r="VDF1240" s="204">
        <v>2</v>
      </c>
      <c r="VDG1240" s="205" t="s">
        <v>236</v>
      </c>
      <c r="VDH1240" s="206">
        <v>111</v>
      </c>
      <c r="VDI1240" s="110">
        <v>211</v>
      </c>
      <c r="VDJ1240" s="147">
        <v>344.68</v>
      </c>
      <c r="VDK1240" s="109" t="s">
        <v>29</v>
      </c>
      <c r="VDL1240" s="256" t="s">
        <v>25</v>
      </c>
      <c r="VDM1240" s="204">
        <v>7</v>
      </c>
      <c r="VDN1240" s="204">
        <v>2</v>
      </c>
      <c r="VDO1240" s="205" t="s">
        <v>236</v>
      </c>
      <c r="VDP1240" s="206">
        <v>111</v>
      </c>
      <c r="VDQ1240" s="110">
        <v>211</v>
      </c>
      <c r="VDR1240" s="147">
        <v>344.68</v>
      </c>
      <c r="VDS1240" s="109" t="s">
        <v>29</v>
      </c>
      <c r="VDT1240" s="256" t="s">
        <v>25</v>
      </c>
      <c r="VDU1240" s="204">
        <v>7</v>
      </c>
      <c r="VDV1240" s="204">
        <v>2</v>
      </c>
      <c r="VDW1240" s="205" t="s">
        <v>236</v>
      </c>
      <c r="VDX1240" s="206">
        <v>111</v>
      </c>
      <c r="VDY1240" s="110">
        <v>211</v>
      </c>
      <c r="VDZ1240" s="147">
        <v>344.68</v>
      </c>
      <c r="VEA1240" s="109" t="s">
        <v>29</v>
      </c>
      <c r="VEB1240" s="256" t="s">
        <v>25</v>
      </c>
      <c r="VEC1240" s="204">
        <v>7</v>
      </c>
      <c r="VED1240" s="204">
        <v>2</v>
      </c>
      <c r="VEE1240" s="205" t="s">
        <v>236</v>
      </c>
      <c r="VEF1240" s="206">
        <v>111</v>
      </c>
      <c r="VEG1240" s="110">
        <v>211</v>
      </c>
      <c r="VEH1240" s="147">
        <v>344.68</v>
      </c>
      <c r="VEI1240" s="109" t="s">
        <v>29</v>
      </c>
      <c r="VEJ1240" s="256" t="s">
        <v>25</v>
      </c>
      <c r="VEK1240" s="204">
        <v>7</v>
      </c>
      <c r="VEL1240" s="204">
        <v>2</v>
      </c>
      <c r="VEM1240" s="205" t="s">
        <v>236</v>
      </c>
      <c r="VEN1240" s="206">
        <v>111</v>
      </c>
      <c r="VEO1240" s="110">
        <v>211</v>
      </c>
      <c r="VEP1240" s="147">
        <v>344.68</v>
      </c>
      <c r="VEQ1240" s="109" t="s">
        <v>29</v>
      </c>
      <c r="VER1240" s="256" t="s">
        <v>25</v>
      </c>
      <c r="VES1240" s="204">
        <v>7</v>
      </c>
      <c r="VET1240" s="204">
        <v>2</v>
      </c>
      <c r="VEU1240" s="205" t="s">
        <v>236</v>
      </c>
      <c r="VEV1240" s="206">
        <v>111</v>
      </c>
      <c r="VEW1240" s="110">
        <v>211</v>
      </c>
      <c r="VEX1240" s="147">
        <v>344.68</v>
      </c>
      <c r="VEY1240" s="109" t="s">
        <v>29</v>
      </c>
      <c r="VEZ1240" s="256" t="s">
        <v>25</v>
      </c>
      <c r="VFA1240" s="204">
        <v>7</v>
      </c>
      <c r="VFB1240" s="204">
        <v>2</v>
      </c>
      <c r="VFC1240" s="205" t="s">
        <v>236</v>
      </c>
      <c r="VFD1240" s="206">
        <v>111</v>
      </c>
      <c r="VFE1240" s="110">
        <v>211</v>
      </c>
      <c r="VFF1240" s="147">
        <v>344.68</v>
      </c>
      <c r="VFG1240" s="109" t="s">
        <v>29</v>
      </c>
      <c r="VFH1240" s="256" t="s">
        <v>25</v>
      </c>
      <c r="VFI1240" s="204">
        <v>7</v>
      </c>
      <c r="VFJ1240" s="204">
        <v>2</v>
      </c>
      <c r="VFK1240" s="205" t="s">
        <v>236</v>
      </c>
      <c r="VFL1240" s="206">
        <v>111</v>
      </c>
      <c r="VFM1240" s="110">
        <v>211</v>
      </c>
      <c r="VFN1240" s="147">
        <v>344.68</v>
      </c>
      <c r="VFO1240" s="109" t="s">
        <v>29</v>
      </c>
      <c r="VFP1240" s="256" t="s">
        <v>25</v>
      </c>
      <c r="VFQ1240" s="204">
        <v>7</v>
      </c>
      <c r="VFR1240" s="204">
        <v>2</v>
      </c>
      <c r="VFS1240" s="205" t="s">
        <v>236</v>
      </c>
      <c r="VFT1240" s="206">
        <v>111</v>
      </c>
      <c r="VFU1240" s="110">
        <v>211</v>
      </c>
      <c r="VFV1240" s="147">
        <v>344.68</v>
      </c>
      <c r="VFW1240" s="109" t="s">
        <v>29</v>
      </c>
      <c r="VFX1240" s="256" t="s">
        <v>25</v>
      </c>
      <c r="VFY1240" s="204">
        <v>7</v>
      </c>
      <c r="VFZ1240" s="204">
        <v>2</v>
      </c>
      <c r="VGA1240" s="205" t="s">
        <v>236</v>
      </c>
      <c r="VGB1240" s="206">
        <v>111</v>
      </c>
      <c r="VGC1240" s="110">
        <v>211</v>
      </c>
      <c r="VGD1240" s="147">
        <v>344.68</v>
      </c>
      <c r="VGE1240" s="109" t="s">
        <v>29</v>
      </c>
      <c r="VGF1240" s="256" t="s">
        <v>25</v>
      </c>
      <c r="VGG1240" s="204">
        <v>7</v>
      </c>
      <c r="VGH1240" s="204">
        <v>2</v>
      </c>
      <c r="VGI1240" s="205" t="s">
        <v>236</v>
      </c>
      <c r="VGJ1240" s="206">
        <v>111</v>
      </c>
      <c r="VGK1240" s="110">
        <v>211</v>
      </c>
      <c r="VGL1240" s="147">
        <v>344.68</v>
      </c>
      <c r="VGM1240" s="109" t="s">
        <v>29</v>
      </c>
      <c r="VGN1240" s="256" t="s">
        <v>25</v>
      </c>
      <c r="VGO1240" s="204">
        <v>7</v>
      </c>
      <c r="VGP1240" s="204">
        <v>2</v>
      </c>
      <c r="VGQ1240" s="205" t="s">
        <v>236</v>
      </c>
      <c r="VGR1240" s="206">
        <v>111</v>
      </c>
      <c r="VGS1240" s="110">
        <v>211</v>
      </c>
      <c r="VGT1240" s="147">
        <v>344.68</v>
      </c>
      <c r="VGU1240" s="109" t="s">
        <v>29</v>
      </c>
      <c r="VGV1240" s="256" t="s">
        <v>25</v>
      </c>
      <c r="VGW1240" s="204">
        <v>7</v>
      </c>
      <c r="VGX1240" s="204">
        <v>2</v>
      </c>
      <c r="VGY1240" s="205" t="s">
        <v>236</v>
      </c>
      <c r="VGZ1240" s="206">
        <v>111</v>
      </c>
      <c r="VHA1240" s="110">
        <v>211</v>
      </c>
      <c r="VHB1240" s="147">
        <v>344.68</v>
      </c>
      <c r="VHC1240" s="109" t="s">
        <v>29</v>
      </c>
      <c r="VHD1240" s="256" t="s">
        <v>25</v>
      </c>
      <c r="VHE1240" s="204">
        <v>7</v>
      </c>
      <c r="VHF1240" s="204">
        <v>2</v>
      </c>
      <c r="VHG1240" s="205" t="s">
        <v>236</v>
      </c>
      <c r="VHH1240" s="206">
        <v>111</v>
      </c>
      <c r="VHI1240" s="110">
        <v>211</v>
      </c>
      <c r="VHJ1240" s="147">
        <v>344.68</v>
      </c>
      <c r="VHK1240" s="109" t="s">
        <v>29</v>
      </c>
      <c r="VHL1240" s="256" t="s">
        <v>25</v>
      </c>
      <c r="VHM1240" s="204">
        <v>7</v>
      </c>
      <c r="VHN1240" s="204">
        <v>2</v>
      </c>
      <c r="VHO1240" s="205" t="s">
        <v>236</v>
      </c>
      <c r="VHP1240" s="206">
        <v>111</v>
      </c>
      <c r="VHQ1240" s="110">
        <v>211</v>
      </c>
      <c r="VHR1240" s="147">
        <v>344.68</v>
      </c>
      <c r="VHS1240" s="109" t="s">
        <v>29</v>
      </c>
      <c r="VHT1240" s="256" t="s">
        <v>25</v>
      </c>
      <c r="VHU1240" s="204">
        <v>7</v>
      </c>
      <c r="VHV1240" s="204">
        <v>2</v>
      </c>
      <c r="VHW1240" s="205" t="s">
        <v>236</v>
      </c>
      <c r="VHX1240" s="206">
        <v>111</v>
      </c>
      <c r="VHY1240" s="110">
        <v>211</v>
      </c>
      <c r="VHZ1240" s="147">
        <v>344.68</v>
      </c>
      <c r="VIA1240" s="109" t="s">
        <v>29</v>
      </c>
      <c r="VIB1240" s="256" t="s">
        <v>25</v>
      </c>
      <c r="VIC1240" s="204">
        <v>7</v>
      </c>
      <c r="VID1240" s="204">
        <v>2</v>
      </c>
      <c r="VIE1240" s="205" t="s">
        <v>236</v>
      </c>
      <c r="VIF1240" s="206">
        <v>111</v>
      </c>
      <c r="VIG1240" s="110">
        <v>211</v>
      </c>
      <c r="VIH1240" s="147">
        <v>344.68</v>
      </c>
      <c r="VII1240" s="109" t="s">
        <v>29</v>
      </c>
      <c r="VIJ1240" s="256" t="s">
        <v>25</v>
      </c>
      <c r="VIK1240" s="204">
        <v>7</v>
      </c>
      <c r="VIL1240" s="204">
        <v>2</v>
      </c>
      <c r="VIM1240" s="205" t="s">
        <v>236</v>
      </c>
      <c r="VIN1240" s="206">
        <v>111</v>
      </c>
      <c r="VIO1240" s="110">
        <v>211</v>
      </c>
      <c r="VIP1240" s="147">
        <v>344.68</v>
      </c>
      <c r="VIQ1240" s="109" t="s">
        <v>29</v>
      </c>
      <c r="VIR1240" s="256" t="s">
        <v>25</v>
      </c>
      <c r="VIS1240" s="204">
        <v>7</v>
      </c>
      <c r="VIT1240" s="204">
        <v>2</v>
      </c>
      <c r="VIU1240" s="205" t="s">
        <v>236</v>
      </c>
      <c r="VIV1240" s="206">
        <v>111</v>
      </c>
      <c r="VIW1240" s="110">
        <v>211</v>
      </c>
      <c r="VIX1240" s="147">
        <v>344.68</v>
      </c>
      <c r="VIY1240" s="109" t="s">
        <v>29</v>
      </c>
      <c r="VIZ1240" s="256" t="s">
        <v>25</v>
      </c>
      <c r="VJA1240" s="204">
        <v>7</v>
      </c>
      <c r="VJB1240" s="204">
        <v>2</v>
      </c>
      <c r="VJC1240" s="205" t="s">
        <v>236</v>
      </c>
      <c r="VJD1240" s="206">
        <v>111</v>
      </c>
      <c r="VJE1240" s="110">
        <v>211</v>
      </c>
      <c r="VJF1240" s="147">
        <v>344.68</v>
      </c>
      <c r="VJG1240" s="109" t="s">
        <v>29</v>
      </c>
      <c r="VJH1240" s="256" t="s">
        <v>25</v>
      </c>
      <c r="VJI1240" s="204">
        <v>7</v>
      </c>
      <c r="VJJ1240" s="204">
        <v>2</v>
      </c>
      <c r="VJK1240" s="205" t="s">
        <v>236</v>
      </c>
      <c r="VJL1240" s="206">
        <v>111</v>
      </c>
      <c r="VJM1240" s="110">
        <v>211</v>
      </c>
      <c r="VJN1240" s="147">
        <v>344.68</v>
      </c>
      <c r="VJO1240" s="109" t="s">
        <v>29</v>
      </c>
      <c r="VJP1240" s="256" t="s">
        <v>25</v>
      </c>
      <c r="VJQ1240" s="204">
        <v>7</v>
      </c>
      <c r="VJR1240" s="204">
        <v>2</v>
      </c>
      <c r="VJS1240" s="205" t="s">
        <v>236</v>
      </c>
      <c r="VJT1240" s="206">
        <v>111</v>
      </c>
      <c r="VJU1240" s="110">
        <v>211</v>
      </c>
      <c r="VJV1240" s="147">
        <v>344.68</v>
      </c>
      <c r="VJW1240" s="109" t="s">
        <v>29</v>
      </c>
      <c r="VJX1240" s="256" t="s">
        <v>25</v>
      </c>
      <c r="VJY1240" s="204">
        <v>7</v>
      </c>
      <c r="VJZ1240" s="204">
        <v>2</v>
      </c>
      <c r="VKA1240" s="205" t="s">
        <v>236</v>
      </c>
      <c r="VKB1240" s="206">
        <v>111</v>
      </c>
      <c r="VKC1240" s="110">
        <v>211</v>
      </c>
      <c r="VKD1240" s="147">
        <v>344.68</v>
      </c>
      <c r="VKE1240" s="109" t="s">
        <v>29</v>
      </c>
      <c r="VKF1240" s="256" t="s">
        <v>25</v>
      </c>
      <c r="VKG1240" s="204">
        <v>7</v>
      </c>
      <c r="VKH1240" s="204">
        <v>2</v>
      </c>
      <c r="VKI1240" s="205" t="s">
        <v>236</v>
      </c>
      <c r="VKJ1240" s="206">
        <v>111</v>
      </c>
      <c r="VKK1240" s="110">
        <v>211</v>
      </c>
      <c r="VKL1240" s="147">
        <v>344.68</v>
      </c>
      <c r="VKM1240" s="109" t="s">
        <v>29</v>
      </c>
      <c r="VKN1240" s="256" t="s">
        <v>25</v>
      </c>
      <c r="VKO1240" s="204">
        <v>7</v>
      </c>
      <c r="VKP1240" s="204">
        <v>2</v>
      </c>
      <c r="VKQ1240" s="205" t="s">
        <v>236</v>
      </c>
      <c r="VKR1240" s="206">
        <v>111</v>
      </c>
      <c r="VKS1240" s="110">
        <v>211</v>
      </c>
      <c r="VKT1240" s="147">
        <v>344.68</v>
      </c>
      <c r="VKU1240" s="109" t="s">
        <v>29</v>
      </c>
      <c r="VKV1240" s="256" t="s">
        <v>25</v>
      </c>
      <c r="VKW1240" s="204">
        <v>7</v>
      </c>
      <c r="VKX1240" s="204">
        <v>2</v>
      </c>
      <c r="VKY1240" s="205" t="s">
        <v>236</v>
      </c>
      <c r="VKZ1240" s="206">
        <v>111</v>
      </c>
      <c r="VLA1240" s="110">
        <v>211</v>
      </c>
      <c r="VLB1240" s="147">
        <v>344.68</v>
      </c>
      <c r="VLC1240" s="109" t="s">
        <v>29</v>
      </c>
      <c r="VLD1240" s="256" t="s">
        <v>25</v>
      </c>
      <c r="VLE1240" s="204">
        <v>7</v>
      </c>
      <c r="VLF1240" s="204">
        <v>2</v>
      </c>
      <c r="VLG1240" s="205" t="s">
        <v>236</v>
      </c>
      <c r="VLH1240" s="206">
        <v>111</v>
      </c>
      <c r="VLI1240" s="110">
        <v>211</v>
      </c>
      <c r="VLJ1240" s="147">
        <v>344.68</v>
      </c>
      <c r="VLK1240" s="109" t="s">
        <v>29</v>
      </c>
      <c r="VLL1240" s="256" t="s">
        <v>25</v>
      </c>
      <c r="VLM1240" s="204">
        <v>7</v>
      </c>
      <c r="VLN1240" s="204">
        <v>2</v>
      </c>
      <c r="VLO1240" s="205" t="s">
        <v>236</v>
      </c>
      <c r="VLP1240" s="206">
        <v>111</v>
      </c>
      <c r="VLQ1240" s="110">
        <v>211</v>
      </c>
      <c r="VLR1240" s="147">
        <v>344.68</v>
      </c>
      <c r="VLS1240" s="109" t="s">
        <v>29</v>
      </c>
      <c r="VLT1240" s="256" t="s">
        <v>25</v>
      </c>
      <c r="VLU1240" s="204">
        <v>7</v>
      </c>
      <c r="VLV1240" s="204">
        <v>2</v>
      </c>
      <c r="VLW1240" s="205" t="s">
        <v>236</v>
      </c>
      <c r="VLX1240" s="206">
        <v>111</v>
      </c>
      <c r="VLY1240" s="110">
        <v>211</v>
      </c>
      <c r="VLZ1240" s="147">
        <v>344.68</v>
      </c>
      <c r="VMA1240" s="109" t="s">
        <v>29</v>
      </c>
      <c r="VMB1240" s="256" t="s">
        <v>25</v>
      </c>
      <c r="VMC1240" s="204">
        <v>7</v>
      </c>
      <c r="VMD1240" s="204">
        <v>2</v>
      </c>
      <c r="VME1240" s="205" t="s">
        <v>236</v>
      </c>
      <c r="VMF1240" s="206">
        <v>111</v>
      </c>
      <c r="VMG1240" s="110">
        <v>211</v>
      </c>
      <c r="VMH1240" s="147">
        <v>344.68</v>
      </c>
      <c r="VMI1240" s="109" t="s">
        <v>29</v>
      </c>
      <c r="VMJ1240" s="256" t="s">
        <v>25</v>
      </c>
      <c r="VMK1240" s="204">
        <v>7</v>
      </c>
      <c r="VML1240" s="204">
        <v>2</v>
      </c>
      <c r="VMM1240" s="205" t="s">
        <v>236</v>
      </c>
      <c r="VMN1240" s="206">
        <v>111</v>
      </c>
      <c r="VMO1240" s="110">
        <v>211</v>
      </c>
      <c r="VMP1240" s="147">
        <v>344.68</v>
      </c>
      <c r="VMQ1240" s="109" t="s">
        <v>29</v>
      </c>
      <c r="VMR1240" s="256" t="s">
        <v>25</v>
      </c>
      <c r="VMS1240" s="204">
        <v>7</v>
      </c>
      <c r="VMT1240" s="204">
        <v>2</v>
      </c>
      <c r="VMU1240" s="205" t="s">
        <v>236</v>
      </c>
      <c r="VMV1240" s="206">
        <v>111</v>
      </c>
      <c r="VMW1240" s="110">
        <v>211</v>
      </c>
      <c r="VMX1240" s="147">
        <v>344.68</v>
      </c>
      <c r="VMY1240" s="109" t="s">
        <v>29</v>
      </c>
      <c r="VMZ1240" s="256" t="s">
        <v>25</v>
      </c>
      <c r="VNA1240" s="204">
        <v>7</v>
      </c>
      <c r="VNB1240" s="204">
        <v>2</v>
      </c>
      <c r="VNC1240" s="205" t="s">
        <v>236</v>
      </c>
      <c r="VND1240" s="206">
        <v>111</v>
      </c>
      <c r="VNE1240" s="110">
        <v>211</v>
      </c>
      <c r="VNF1240" s="147">
        <v>344.68</v>
      </c>
      <c r="VNG1240" s="109" t="s">
        <v>29</v>
      </c>
      <c r="VNH1240" s="256" t="s">
        <v>25</v>
      </c>
      <c r="VNI1240" s="204">
        <v>7</v>
      </c>
      <c r="VNJ1240" s="204">
        <v>2</v>
      </c>
      <c r="VNK1240" s="205" t="s">
        <v>236</v>
      </c>
      <c r="VNL1240" s="206">
        <v>111</v>
      </c>
      <c r="VNM1240" s="110">
        <v>211</v>
      </c>
      <c r="VNN1240" s="147">
        <v>344.68</v>
      </c>
      <c r="VNO1240" s="109" t="s">
        <v>29</v>
      </c>
      <c r="VNP1240" s="256" t="s">
        <v>25</v>
      </c>
      <c r="VNQ1240" s="204">
        <v>7</v>
      </c>
      <c r="VNR1240" s="204">
        <v>2</v>
      </c>
      <c r="VNS1240" s="205" t="s">
        <v>236</v>
      </c>
      <c r="VNT1240" s="206">
        <v>111</v>
      </c>
      <c r="VNU1240" s="110">
        <v>211</v>
      </c>
      <c r="VNV1240" s="147">
        <v>344.68</v>
      </c>
      <c r="VNW1240" s="109" t="s">
        <v>29</v>
      </c>
      <c r="VNX1240" s="256" t="s">
        <v>25</v>
      </c>
      <c r="VNY1240" s="204">
        <v>7</v>
      </c>
      <c r="VNZ1240" s="204">
        <v>2</v>
      </c>
      <c r="VOA1240" s="205" t="s">
        <v>236</v>
      </c>
      <c r="VOB1240" s="206">
        <v>111</v>
      </c>
      <c r="VOC1240" s="110">
        <v>211</v>
      </c>
      <c r="VOD1240" s="147">
        <v>344.68</v>
      </c>
      <c r="VOE1240" s="109" t="s">
        <v>29</v>
      </c>
      <c r="VOF1240" s="256" t="s">
        <v>25</v>
      </c>
      <c r="VOG1240" s="204">
        <v>7</v>
      </c>
      <c r="VOH1240" s="204">
        <v>2</v>
      </c>
      <c r="VOI1240" s="205" t="s">
        <v>236</v>
      </c>
      <c r="VOJ1240" s="206">
        <v>111</v>
      </c>
      <c r="VOK1240" s="110">
        <v>211</v>
      </c>
      <c r="VOL1240" s="147">
        <v>344.68</v>
      </c>
      <c r="VOM1240" s="109" t="s">
        <v>29</v>
      </c>
      <c r="VON1240" s="256" t="s">
        <v>25</v>
      </c>
      <c r="VOO1240" s="204">
        <v>7</v>
      </c>
      <c r="VOP1240" s="204">
        <v>2</v>
      </c>
      <c r="VOQ1240" s="205" t="s">
        <v>236</v>
      </c>
      <c r="VOR1240" s="206">
        <v>111</v>
      </c>
      <c r="VOS1240" s="110">
        <v>211</v>
      </c>
      <c r="VOT1240" s="147">
        <v>344.68</v>
      </c>
      <c r="VOU1240" s="109" t="s">
        <v>29</v>
      </c>
      <c r="VOV1240" s="256" t="s">
        <v>25</v>
      </c>
      <c r="VOW1240" s="204">
        <v>7</v>
      </c>
      <c r="VOX1240" s="204">
        <v>2</v>
      </c>
      <c r="VOY1240" s="205" t="s">
        <v>236</v>
      </c>
      <c r="VOZ1240" s="206">
        <v>111</v>
      </c>
      <c r="VPA1240" s="110">
        <v>211</v>
      </c>
      <c r="VPB1240" s="147">
        <v>344.68</v>
      </c>
      <c r="VPC1240" s="109" t="s">
        <v>29</v>
      </c>
      <c r="VPD1240" s="256" t="s">
        <v>25</v>
      </c>
      <c r="VPE1240" s="204">
        <v>7</v>
      </c>
      <c r="VPF1240" s="204">
        <v>2</v>
      </c>
      <c r="VPG1240" s="205" t="s">
        <v>236</v>
      </c>
      <c r="VPH1240" s="206">
        <v>111</v>
      </c>
      <c r="VPI1240" s="110">
        <v>211</v>
      </c>
      <c r="VPJ1240" s="147">
        <v>344.68</v>
      </c>
      <c r="VPK1240" s="109" t="s">
        <v>29</v>
      </c>
      <c r="VPL1240" s="256" t="s">
        <v>25</v>
      </c>
      <c r="VPM1240" s="204">
        <v>7</v>
      </c>
      <c r="VPN1240" s="204">
        <v>2</v>
      </c>
      <c r="VPO1240" s="205" t="s">
        <v>236</v>
      </c>
      <c r="VPP1240" s="206">
        <v>111</v>
      </c>
      <c r="VPQ1240" s="110">
        <v>211</v>
      </c>
      <c r="VPR1240" s="147">
        <v>344.68</v>
      </c>
      <c r="VPS1240" s="109" t="s">
        <v>29</v>
      </c>
      <c r="VPT1240" s="256" t="s">
        <v>25</v>
      </c>
      <c r="VPU1240" s="204">
        <v>7</v>
      </c>
      <c r="VPV1240" s="204">
        <v>2</v>
      </c>
      <c r="VPW1240" s="205" t="s">
        <v>236</v>
      </c>
      <c r="VPX1240" s="206">
        <v>111</v>
      </c>
      <c r="VPY1240" s="110">
        <v>211</v>
      </c>
      <c r="VPZ1240" s="147">
        <v>344.68</v>
      </c>
      <c r="VQA1240" s="109" t="s">
        <v>29</v>
      </c>
      <c r="VQB1240" s="256" t="s">
        <v>25</v>
      </c>
      <c r="VQC1240" s="204">
        <v>7</v>
      </c>
      <c r="VQD1240" s="204">
        <v>2</v>
      </c>
      <c r="VQE1240" s="205" t="s">
        <v>236</v>
      </c>
      <c r="VQF1240" s="206">
        <v>111</v>
      </c>
      <c r="VQG1240" s="110">
        <v>211</v>
      </c>
      <c r="VQH1240" s="147">
        <v>344.68</v>
      </c>
      <c r="VQI1240" s="109" t="s">
        <v>29</v>
      </c>
      <c r="VQJ1240" s="256" t="s">
        <v>25</v>
      </c>
      <c r="VQK1240" s="204">
        <v>7</v>
      </c>
      <c r="VQL1240" s="204">
        <v>2</v>
      </c>
      <c r="VQM1240" s="205" t="s">
        <v>236</v>
      </c>
      <c r="VQN1240" s="206">
        <v>111</v>
      </c>
      <c r="VQO1240" s="110">
        <v>211</v>
      </c>
      <c r="VQP1240" s="147">
        <v>344.68</v>
      </c>
      <c r="VQQ1240" s="109" t="s">
        <v>29</v>
      </c>
      <c r="VQR1240" s="256" t="s">
        <v>25</v>
      </c>
      <c r="VQS1240" s="204">
        <v>7</v>
      </c>
      <c r="VQT1240" s="204">
        <v>2</v>
      </c>
      <c r="VQU1240" s="205" t="s">
        <v>236</v>
      </c>
      <c r="VQV1240" s="206">
        <v>111</v>
      </c>
      <c r="VQW1240" s="110">
        <v>211</v>
      </c>
      <c r="VQX1240" s="147">
        <v>344.68</v>
      </c>
      <c r="VQY1240" s="109" t="s">
        <v>29</v>
      </c>
      <c r="VQZ1240" s="256" t="s">
        <v>25</v>
      </c>
      <c r="VRA1240" s="204">
        <v>7</v>
      </c>
      <c r="VRB1240" s="204">
        <v>2</v>
      </c>
      <c r="VRC1240" s="205" t="s">
        <v>236</v>
      </c>
      <c r="VRD1240" s="206">
        <v>111</v>
      </c>
      <c r="VRE1240" s="110">
        <v>211</v>
      </c>
      <c r="VRF1240" s="147">
        <v>344.68</v>
      </c>
      <c r="VRG1240" s="109" t="s">
        <v>29</v>
      </c>
      <c r="VRH1240" s="256" t="s">
        <v>25</v>
      </c>
      <c r="VRI1240" s="204">
        <v>7</v>
      </c>
      <c r="VRJ1240" s="204">
        <v>2</v>
      </c>
      <c r="VRK1240" s="205" t="s">
        <v>236</v>
      </c>
      <c r="VRL1240" s="206">
        <v>111</v>
      </c>
      <c r="VRM1240" s="110">
        <v>211</v>
      </c>
      <c r="VRN1240" s="147">
        <v>344.68</v>
      </c>
      <c r="VRO1240" s="109" t="s">
        <v>29</v>
      </c>
      <c r="VRP1240" s="256" t="s">
        <v>25</v>
      </c>
      <c r="VRQ1240" s="204">
        <v>7</v>
      </c>
      <c r="VRR1240" s="204">
        <v>2</v>
      </c>
      <c r="VRS1240" s="205" t="s">
        <v>236</v>
      </c>
      <c r="VRT1240" s="206">
        <v>111</v>
      </c>
      <c r="VRU1240" s="110">
        <v>211</v>
      </c>
      <c r="VRV1240" s="147">
        <v>344.68</v>
      </c>
      <c r="VRW1240" s="109" t="s">
        <v>29</v>
      </c>
      <c r="VRX1240" s="256" t="s">
        <v>25</v>
      </c>
      <c r="VRY1240" s="204">
        <v>7</v>
      </c>
      <c r="VRZ1240" s="204">
        <v>2</v>
      </c>
      <c r="VSA1240" s="205" t="s">
        <v>236</v>
      </c>
      <c r="VSB1240" s="206">
        <v>111</v>
      </c>
      <c r="VSC1240" s="110">
        <v>211</v>
      </c>
      <c r="VSD1240" s="147">
        <v>344.68</v>
      </c>
      <c r="VSE1240" s="109" t="s">
        <v>29</v>
      </c>
      <c r="VSF1240" s="256" t="s">
        <v>25</v>
      </c>
      <c r="VSG1240" s="204">
        <v>7</v>
      </c>
      <c r="VSH1240" s="204">
        <v>2</v>
      </c>
      <c r="VSI1240" s="205" t="s">
        <v>236</v>
      </c>
      <c r="VSJ1240" s="206">
        <v>111</v>
      </c>
      <c r="VSK1240" s="110">
        <v>211</v>
      </c>
      <c r="VSL1240" s="147">
        <v>344.68</v>
      </c>
      <c r="VSM1240" s="109" t="s">
        <v>29</v>
      </c>
      <c r="VSN1240" s="256" t="s">
        <v>25</v>
      </c>
      <c r="VSO1240" s="204">
        <v>7</v>
      </c>
      <c r="VSP1240" s="204">
        <v>2</v>
      </c>
      <c r="VSQ1240" s="205" t="s">
        <v>236</v>
      </c>
      <c r="VSR1240" s="206">
        <v>111</v>
      </c>
      <c r="VSS1240" s="110">
        <v>211</v>
      </c>
      <c r="VST1240" s="147">
        <v>344.68</v>
      </c>
      <c r="VSU1240" s="109" t="s">
        <v>29</v>
      </c>
      <c r="VSV1240" s="256" t="s">
        <v>25</v>
      </c>
      <c r="VSW1240" s="204">
        <v>7</v>
      </c>
      <c r="VSX1240" s="204">
        <v>2</v>
      </c>
      <c r="VSY1240" s="205" t="s">
        <v>236</v>
      </c>
      <c r="VSZ1240" s="206">
        <v>111</v>
      </c>
      <c r="VTA1240" s="110">
        <v>211</v>
      </c>
      <c r="VTB1240" s="147">
        <v>344.68</v>
      </c>
      <c r="VTC1240" s="109" t="s">
        <v>29</v>
      </c>
      <c r="VTD1240" s="256" t="s">
        <v>25</v>
      </c>
      <c r="VTE1240" s="204">
        <v>7</v>
      </c>
      <c r="VTF1240" s="204">
        <v>2</v>
      </c>
      <c r="VTG1240" s="205" t="s">
        <v>236</v>
      </c>
      <c r="VTH1240" s="206">
        <v>111</v>
      </c>
      <c r="VTI1240" s="110">
        <v>211</v>
      </c>
      <c r="VTJ1240" s="147">
        <v>344.68</v>
      </c>
      <c r="VTK1240" s="109" t="s">
        <v>29</v>
      </c>
      <c r="VTL1240" s="256" t="s">
        <v>25</v>
      </c>
      <c r="VTM1240" s="204">
        <v>7</v>
      </c>
      <c r="VTN1240" s="204">
        <v>2</v>
      </c>
      <c r="VTO1240" s="205" t="s">
        <v>236</v>
      </c>
      <c r="VTP1240" s="206">
        <v>111</v>
      </c>
      <c r="VTQ1240" s="110">
        <v>211</v>
      </c>
      <c r="VTR1240" s="147">
        <v>344.68</v>
      </c>
      <c r="VTS1240" s="109" t="s">
        <v>29</v>
      </c>
      <c r="VTT1240" s="256" t="s">
        <v>25</v>
      </c>
      <c r="VTU1240" s="204">
        <v>7</v>
      </c>
      <c r="VTV1240" s="204">
        <v>2</v>
      </c>
      <c r="VTW1240" s="205" t="s">
        <v>236</v>
      </c>
      <c r="VTX1240" s="206">
        <v>111</v>
      </c>
      <c r="VTY1240" s="110">
        <v>211</v>
      </c>
      <c r="VTZ1240" s="147">
        <v>344.68</v>
      </c>
      <c r="VUA1240" s="109" t="s">
        <v>29</v>
      </c>
      <c r="VUB1240" s="256" t="s">
        <v>25</v>
      </c>
      <c r="VUC1240" s="204">
        <v>7</v>
      </c>
      <c r="VUD1240" s="204">
        <v>2</v>
      </c>
      <c r="VUE1240" s="205" t="s">
        <v>236</v>
      </c>
      <c r="VUF1240" s="206">
        <v>111</v>
      </c>
      <c r="VUG1240" s="110">
        <v>211</v>
      </c>
      <c r="VUH1240" s="147">
        <v>344.68</v>
      </c>
      <c r="VUI1240" s="109" t="s">
        <v>29</v>
      </c>
      <c r="VUJ1240" s="256" t="s">
        <v>25</v>
      </c>
      <c r="VUK1240" s="204">
        <v>7</v>
      </c>
      <c r="VUL1240" s="204">
        <v>2</v>
      </c>
      <c r="VUM1240" s="205" t="s">
        <v>236</v>
      </c>
      <c r="VUN1240" s="206">
        <v>111</v>
      </c>
      <c r="VUO1240" s="110">
        <v>211</v>
      </c>
      <c r="VUP1240" s="147">
        <v>344.68</v>
      </c>
      <c r="VUQ1240" s="109" t="s">
        <v>29</v>
      </c>
      <c r="VUR1240" s="256" t="s">
        <v>25</v>
      </c>
      <c r="VUS1240" s="204">
        <v>7</v>
      </c>
      <c r="VUT1240" s="204">
        <v>2</v>
      </c>
      <c r="VUU1240" s="205" t="s">
        <v>236</v>
      </c>
      <c r="VUV1240" s="206">
        <v>111</v>
      </c>
      <c r="VUW1240" s="110">
        <v>211</v>
      </c>
      <c r="VUX1240" s="147">
        <v>344.68</v>
      </c>
      <c r="VUY1240" s="109" t="s">
        <v>29</v>
      </c>
      <c r="VUZ1240" s="256" t="s">
        <v>25</v>
      </c>
      <c r="VVA1240" s="204">
        <v>7</v>
      </c>
      <c r="VVB1240" s="204">
        <v>2</v>
      </c>
      <c r="VVC1240" s="205" t="s">
        <v>236</v>
      </c>
      <c r="VVD1240" s="206">
        <v>111</v>
      </c>
      <c r="VVE1240" s="110">
        <v>211</v>
      </c>
      <c r="VVF1240" s="147">
        <v>344.68</v>
      </c>
      <c r="VVG1240" s="109" t="s">
        <v>29</v>
      </c>
      <c r="VVH1240" s="256" t="s">
        <v>25</v>
      </c>
      <c r="VVI1240" s="204">
        <v>7</v>
      </c>
      <c r="VVJ1240" s="204">
        <v>2</v>
      </c>
      <c r="VVK1240" s="205" t="s">
        <v>236</v>
      </c>
      <c r="VVL1240" s="206">
        <v>111</v>
      </c>
      <c r="VVM1240" s="110">
        <v>211</v>
      </c>
      <c r="VVN1240" s="147">
        <v>344.68</v>
      </c>
      <c r="VVO1240" s="109" t="s">
        <v>29</v>
      </c>
      <c r="VVP1240" s="256" t="s">
        <v>25</v>
      </c>
      <c r="VVQ1240" s="204">
        <v>7</v>
      </c>
      <c r="VVR1240" s="204">
        <v>2</v>
      </c>
      <c r="VVS1240" s="205" t="s">
        <v>236</v>
      </c>
      <c r="VVT1240" s="206">
        <v>111</v>
      </c>
      <c r="VVU1240" s="110">
        <v>211</v>
      </c>
      <c r="VVV1240" s="147">
        <v>344.68</v>
      </c>
      <c r="VVW1240" s="109" t="s">
        <v>29</v>
      </c>
      <c r="VVX1240" s="256" t="s">
        <v>25</v>
      </c>
      <c r="VVY1240" s="204">
        <v>7</v>
      </c>
      <c r="VVZ1240" s="204">
        <v>2</v>
      </c>
      <c r="VWA1240" s="205" t="s">
        <v>236</v>
      </c>
      <c r="VWB1240" s="206">
        <v>111</v>
      </c>
      <c r="VWC1240" s="110">
        <v>211</v>
      </c>
      <c r="VWD1240" s="147">
        <v>344.68</v>
      </c>
      <c r="VWE1240" s="109" t="s">
        <v>29</v>
      </c>
      <c r="VWF1240" s="256" t="s">
        <v>25</v>
      </c>
      <c r="VWG1240" s="204">
        <v>7</v>
      </c>
      <c r="VWH1240" s="204">
        <v>2</v>
      </c>
      <c r="VWI1240" s="205" t="s">
        <v>236</v>
      </c>
      <c r="VWJ1240" s="206">
        <v>111</v>
      </c>
      <c r="VWK1240" s="110">
        <v>211</v>
      </c>
      <c r="VWL1240" s="147">
        <v>344.68</v>
      </c>
      <c r="VWM1240" s="109" t="s">
        <v>29</v>
      </c>
      <c r="VWN1240" s="256" t="s">
        <v>25</v>
      </c>
      <c r="VWO1240" s="204">
        <v>7</v>
      </c>
      <c r="VWP1240" s="204">
        <v>2</v>
      </c>
      <c r="VWQ1240" s="205" t="s">
        <v>236</v>
      </c>
      <c r="VWR1240" s="206">
        <v>111</v>
      </c>
      <c r="VWS1240" s="110">
        <v>211</v>
      </c>
      <c r="VWT1240" s="147">
        <v>344.68</v>
      </c>
      <c r="VWU1240" s="109" t="s">
        <v>29</v>
      </c>
      <c r="VWV1240" s="256" t="s">
        <v>25</v>
      </c>
      <c r="VWW1240" s="204">
        <v>7</v>
      </c>
      <c r="VWX1240" s="204">
        <v>2</v>
      </c>
      <c r="VWY1240" s="205" t="s">
        <v>236</v>
      </c>
      <c r="VWZ1240" s="206">
        <v>111</v>
      </c>
      <c r="VXA1240" s="110">
        <v>211</v>
      </c>
      <c r="VXB1240" s="147">
        <v>344.68</v>
      </c>
      <c r="VXC1240" s="109" t="s">
        <v>29</v>
      </c>
      <c r="VXD1240" s="256" t="s">
        <v>25</v>
      </c>
      <c r="VXE1240" s="204">
        <v>7</v>
      </c>
      <c r="VXF1240" s="204">
        <v>2</v>
      </c>
      <c r="VXG1240" s="205" t="s">
        <v>236</v>
      </c>
      <c r="VXH1240" s="206">
        <v>111</v>
      </c>
      <c r="VXI1240" s="110">
        <v>211</v>
      </c>
      <c r="VXJ1240" s="147">
        <v>344.68</v>
      </c>
      <c r="VXK1240" s="109" t="s">
        <v>29</v>
      </c>
      <c r="VXL1240" s="256" t="s">
        <v>25</v>
      </c>
      <c r="VXM1240" s="204">
        <v>7</v>
      </c>
      <c r="VXN1240" s="204">
        <v>2</v>
      </c>
      <c r="VXO1240" s="205" t="s">
        <v>236</v>
      </c>
      <c r="VXP1240" s="206">
        <v>111</v>
      </c>
      <c r="VXQ1240" s="110">
        <v>211</v>
      </c>
      <c r="VXR1240" s="147">
        <v>344.68</v>
      </c>
      <c r="VXS1240" s="109" t="s">
        <v>29</v>
      </c>
      <c r="VXT1240" s="256" t="s">
        <v>25</v>
      </c>
      <c r="VXU1240" s="204">
        <v>7</v>
      </c>
      <c r="VXV1240" s="204">
        <v>2</v>
      </c>
      <c r="VXW1240" s="205" t="s">
        <v>236</v>
      </c>
      <c r="VXX1240" s="206">
        <v>111</v>
      </c>
      <c r="VXY1240" s="110">
        <v>211</v>
      </c>
      <c r="VXZ1240" s="147">
        <v>344.68</v>
      </c>
      <c r="VYA1240" s="109" t="s">
        <v>29</v>
      </c>
      <c r="VYB1240" s="256" t="s">
        <v>25</v>
      </c>
      <c r="VYC1240" s="204">
        <v>7</v>
      </c>
      <c r="VYD1240" s="204">
        <v>2</v>
      </c>
      <c r="VYE1240" s="205" t="s">
        <v>236</v>
      </c>
      <c r="VYF1240" s="206">
        <v>111</v>
      </c>
      <c r="VYG1240" s="110">
        <v>211</v>
      </c>
      <c r="VYH1240" s="147">
        <v>344.68</v>
      </c>
      <c r="VYI1240" s="109" t="s">
        <v>29</v>
      </c>
      <c r="VYJ1240" s="256" t="s">
        <v>25</v>
      </c>
      <c r="VYK1240" s="204">
        <v>7</v>
      </c>
      <c r="VYL1240" s="204">
        <v>2</v>
      </c>
      <c r="VYM1240" s="205" t="s">
        <v>236</v>
      </c>
      <c r="VYN1240" s="206">
        <v>111</v>
      </c>
      <c r="VYO1240" s="110">
        <v>211</v>
      </c>
      <c r="VYP1240" s="147">
        <v>344.68</v>
      </c>
      <c r="VYQ1240" s="109" t="s">
        <v>29</v>
      </c>
      <c r="VYR1240" s="256" t="s">
        <v>25</v>
      </c>
      <c r="VYS1240" s="204">
        <v>7</v>
      </c>
      <c r="VYT1240" s="204">
        <v>2</v>
      </c>
      <c r="VYU1240" s="205" t="s">
        <v>236</v>
      </c>
      <c r="VYV1240" s="206">
        <v>111</v>
      </c>
      <c r="VYW1240" s="110">
        <v>211</v>
      </c>
      <c r="VYX1240" s="147">
        <v>344.68</v>
      </c>
      <c r="VYY1240" s="109" t="s">
        <v>29</v>
      </c>
      <c r="VYZ1240" s="256" t="s">
        <v>25</v>
      </c>
      <c r="VZA1240" s="204">
        <v>7</v>
      </c>
      <c r="VZB1240" s="204">
        <v>2</v>
      </c>
      <c r="VZC1240" s="205" t="s">
        <v>236</v>
      </c>
      <c r="VZD1240" s="206">
        <v>111</v>
      </c>
      <c r="VZE1240" s="110">
        <v>211</v>
      </c>
      <c r="VZF1240" s="147">
        <v>344.68</v>
      </c>
      <c r="VZG1240" s="109" t="s">
        <v>29</v>
      </c>
      <c r="VZH1240" s="256" t="s">
        <v>25</v>
      </c>
      <c r="VZI1240" s="204">
        <v>7</v>
      </c>
      <c r="VZJ1240" s="204">
        <v>2</v>
      </c>
      <c r="VZK1240" s="205" t="s">
        <v>236</v>
      </c>
      <c r="VZL1240" s="206">
        <v>111</v>
      </c>
      <c r="VZM1240" s="110">
        <v>211</v>
      </c>
      <c r="VZN1240" s="147">
        <v>344.68</v>
      </c>
      <c r="VZO1240" s="109" t="s">
        <v>29</v>
      </c>
      <c r="VZP1240" s="256" t="s">
        <v>25</v>
      </c>
      <c r="VZQ1240" s="204">
        <v>7</v>
      </c>
      <c r="VZR1240" s="204">
        <v>2</v>
      </c>
      <c r="VZS1240" s="205" t="s">
        <v>236</v>
      </c>
      <c r="VZT1240" s="206">
        <v>111</v>
      </c>
      <c r="VZU1240" s="110">
        <v>211</v>
      </c>
      <c r="VZV1240" s="147">
        <v>344.68</v>
      </c>
      <c r="VZW1240" s="109" t="s">
        <v>29</v>
      </c>
      <c r="VZX1240" s="256" t="s">
        <v>25</v>
      </c>
      <c r="VZY1240" s="204">
        <v>7</v>
      </c>
      <c r="VZZ1240" s="204">
        <v>2</v>
      </c>
      <c r="WAA1240" s="205" t="s">
        <v>236</v>
      </c>
      <c r="WAB1240" s="206">
        <v>111</v>
      </c>
      <c r="WAC1240" s="110">
        <v>211</v>
      </c>
      <c r="WAD1240" s="147">
        <v>344.68</v>
      </c>
      <c r="WAE1240" s="109" t="s">
        <v>29</v>
      </c>
      <c r="WAF1240" s="256" t="s">
        <v>25</v>
      </c>
      <c r="WAG1240" s="204">
        <v>7</v>
      </c>
      <c r="WAH1240" s="204">
        <v>2</v>
      </c>
      <c r="WAI1240" s="205" t="s">
        <v>236</v>
      </c>
      <c r="WAJ1240" s="206">
        <v>111</v>
      </c>
      <c r="WAK1240" s="110">
        <v>211</v>
      </c>
      <c r="WAL1240" s="147">
        <v>344.68</v>
      </c>
      <c r="WAM1240" s="109" t="s">
        <v>29</v>
      </c>
      <c r="WAN1240" s="256" t="s">
        <v>25</v>
      </c>
      <c r="WAO1240" s="204">
        <v>7</v>
      </c>
      <c r="WAP1240" s="204">
        <v>2</v>
      </c>
      <c r="WAQ1240" s="205" t="s">
        <v>236</v>
      </c>
      <c r="WAR1240" s="206">
        <v>111</v>
      </c>
      <c r="WAS1240" s="110">
        <v>211</v>
      </c>
      <c r="WAT1240" s="147">
        <v>344.68</v>
      </c>
      <c r="WAU1240" s="109" t="s">
        <v>29</v>
      </c>
      <c r="WAV1240" s="256" t="s">
        <v>25</v>
      </c>
      <c r="WAW1240" s="204">
        <v>7</v>
      </c>
      <c r="WAX1240" s="204">
        <v>2</v>
      </c>
      <c r="WAY1240" s="205" t="s">
        <v>236</v>
      </c>
      <c r="WAZ1240" s="206">
        <v>111</v>
      </c>
      <c r="WBA1240" s="110">
        <v>211</v>
      </c>
      <c r="WBB1240" s="147">
        <v>344.68</v>
      </c>
      <c r="WBC1240" s="109" t="s">
        <v>29</v>
      </c>
      <c r="WBD1240" s="256" t="s">
        <v>25</v>
      </c>
      <c r="WBE1240" s="204">
        <v>7</v>
      </c>
      <c r="WBF1240" s="204">
        <v>2</v>
      </c>
      <c r="WBG1240" s="205" t="s">
        <v>236</v>
      </c>
      <c r="WBH1240" s="206">
        <v>111</v>
      </c>
      <c r="WBI1240" s="110">
        <v>211</v>
      </c>
      <c r="WBJ1240" s="147">
        <v>344.68</v>
      </c>
      <c r="WBK1240" s="109" t="s">
        <v>29</v>
      </c>
      <c r="WBL1240" s="256" t="s">
        <v>25</v>
      </c>
      <c r="WBM1240" s="204">
        <v>7</v>
      </c>
      <c r="WBN1240" s="204">
        <v>2</v>
      </c>
      <c r="WBO1240" s="205" t="s">
        <v>236</v>
      </c>
      <c r="WBP1240" s="206">
        <v>111</v>
      </c>
      <c r="WBQ1240" s="110">
        <v>211</v>
      </c>
      <c r="WBR1240" s="147">
        <v>344.68</v>
      </c>
      <c r="WBS1240" s="109" t="s">
        <v>29</v>
      </c>
      <c r="WBT1240" s="256" t="s">
        <v>25</v>
      </c>
      <c r="WBU1240" s="204">
        <v>7</v>
      </c>
      <c r="WBV1240" s="204">
        <v>2</v>
      </c>
      <c r="WBW1240" s="205" t="s">
        <v>236</v>
      </c>
      <c r="WBX1240" s="206">
        <v>111</v>
      </c>
      <c r="WBY1240" s="110">
        <v>211</v>
      </c>
      <c r="WBZ1240" s="147">
        <v>344.68</v>
      </c>
      <c r="WCA1240" s="109" t="s">
        <v>29</v>
      </c>
      <c r="WCB1240" s="256" t="s">
        <v>25</v>
      </c>
      <c r="WCC1240" s="204">
        <v>7</v>
      </c>
      <c r="WCD1240" s="204">
        <v>2</v>
      </c>
      <c r="WCE1240" s="205" t="s">
        <v>236</v>
      </c>
      <c r="WCF1240" s="206">
        <v>111</v>
      </c>
      <c r="WCG1240" s="110">
        <v>211</v>
      </c>
      <c r="WCH1240" s="147">
        <v>344.68</v>
      </c>
      <c r="WCI1240" s="109" t="s">
        <v>29</v>
      </c>
      <c r="WCJ1240" s="256" t="s">
        <v>25</v>
      </c>
      <c r="WCK1240" s="204">
        <v>7</v>
      </c>
      <c r="WCL1240" s="204">
        <v>2</v>
      </c>
      <c r="WCM1240" s="205" t="s">
        <v>236</v>
      </c>
      <c r="WCN1240" s="206">
        <v>111</v>
      </c>
      <c r="WCO1240" s="110">
        <v>211</v>
      </c>
      <c r="WCP1240" s="147">
        <v>344.68</v>
      </c>
      <c r="WCQ1240" s="109" t="s">
        <v>29</v>
      </c>
      <c r="WCR1240" s="256" t="s">
        <v>25</v>
      </c>
      <c r="WCS1240" s="204">
        <v>7</v>
      </c>
      <c r="WCT1240" s="204">
        <v>2</v>
      </c>
      <c r="WCU1240" s="205" t="s">
        <v>236</v>
      </c>
      <c r="WCV1240" s="206">
        <v>111</v>
      </c>
      <c r="WCW1240" s="110">
        <v>211</v>
      </c>
      <c r="WCX1240" s="147">
        <v>344.68</v>
      </c>
      <c r="WCY1240" s="109" t="s">
        <v>29</v>
      </c>
      <c r="WCZ1240" s="256" t="s">
        <v>25</v>
      </c>
      <c r="WDA1240" s="204">
        <v>7</v>
      </c>
      <c r="WDB1240" s="204">
        <v>2</v>
      </c>
      <c r="WDC1240" s="205" t="s">
        <v>236</v>
      </c>
      <c r="WDD1240" s="206">
        <v>111</v>
      </c>
      <c r="WDE1240" s="110">
        <v>211</v>
      </c>
      <c r="WDF1240" s="147">
        <v>344.68</v>
      </c>
      <c r="WDG1240" s="109" t="s">
        <v>29</v>
      </c>
      <c r="WDH1240" s="256" t="s">
        <v>25</v>
      </c>
      <c r="WDI1240" s="204">
        <v>7</v>
      </c>
      <c r="WDJ1240" s="204">
        <v>2</v>
      </c>
      <c r="WDK1240" s="205" t="s">
        <v>236</v>
      </c>
      <c r="WDL1240" s="206">
        <v>111</v>
      </c>
      <c r="WDM1240" s="110">
        <v>211</v>
      </c>
      <c r="WDN1240" s="147">
        <v>344.68</v>
      </c>
      <c r="WDO1240" s="109" t="s">
        <v>29</v>
      </c>
      <c r="WDP1240" s="256" t="s">
        <v>25</v>
      </c>
      <c r="WDQ1240" s="204">
        <v>7</v>
      </c>
      <c r="WDR1240" s="204">
        <v>2</v>
      </c>
      <c r="WDS1240" s="205" t="s">
        <v>236</v>
      </c>
      <c r="WDT1240" s="206">
        <v>111</v>
      </c>
      <c r="WDU1240" s="110">
        <v>211</v>
      </c>
      <c r="WDV1240" s="147">
        <v>344.68</v>
      </c>
      <c r="WDW1240" s="109" t="s">
        <v>29</v>
      </c>
      <c r="WDX1240" s="256" t="s">
        <v>25</v>
      </c>
      <c r="WDY1240" s="204">
        <v>7</v>
      </c>
      <c r="WDZ1240" s="204">
        <v>2</v>
      </c>
      <c r="WEA1240" s="205" t="s">
        <v>236</v>
      </c>
      <c r="WEB1240" s="206">
        <v>111</v>
      </c>
      <c r="WEC1240" s="110">
        <v>211</v>
      </c>
      <c r="WED1240" s="147">
        <v>344.68</v>
      </c>
      <c r="WEE1240" s="109" t="s">
        <v>29</v>
      </c>
      <c r="WEF1240" s="256" t="s">
        <v>25</v>
      </c>
      <c r="WEG1240" s="204">
        <v>7</v>
      </c>
      <c r="WEH1240" s="204">
        <v>2</v>
      </c>
      <c r="WEI1240" s="205" t="s">
        <v>236</v>
      </c>
      <c r="WEJ1240" s="206">
        <v>111</v>
      </c>
      <c r="WEK1240" s="110">
        <v>211</v>
      </c>
      <c r="WEL1240" s="147">
        <v>344.68</v>
      </c>
      <c r="WEM1240" s="109" t="s">
        <v>29</v>
      </c>
      <c r="WEN1240" s="256" t="s">
        <v>25</v>
      </c>
      <c r="WEO1240" s="204">
        <v>7</v>
      </c>
      <c r="WEP1240" s="204">
        <v>2</v>
      </c>
      <c r="WEQ1240" s="205" t="s">
        <v>236</v>
      </c>
      <c r="WER1240" s="206">
        <v>111</v>
      </c>
      <c r="WES1240" s="110">
        <v>211</v>
      </c>
      <c r="WET1240" s="147">
        <v>344.68</v>
      </c>
      <c r="WEU1240" s="109" t="s">
        <v>29</v>
      </c>
      <c r="WEV1240" s="256" t="s">
        <v>25</v>
      </c>
      <c r="WEW1240" s="204">
        <v>7</v>
      </c>
      <c r="WEX1240" s="204">
        <v>2</v>
      </c>
      <c r="WEY1240" s="205" t="s">
        <v>236</v>
      </c>
      <c r="WEZ1240" s="206">
        <v>111</v>
      </c>
      <c r="WFA1240" s="110">
        <v>211</v>
      </c>
      <c r="WFB1240" s="147">
        <v>344.68</v>
      </c>
      <c r="WFC1240" s="109" t="s">
        <v>29</v>
      </c>
      <c r="WFD1240" s="256" t="s">
        <v>25</v>
      </c>
      <c r="WFE1240" s="204">
        <v>7</v>
      </c>
      <c r="WFF1240" s="204">
        <v>2</v>
      </c>
      <c r="WFG1240" s="205" t="s">
        <v>236</v>
      </c>
      <c r="WFH1240" s="206">
        <v>111</v>
      </c>
      <c r="WFI1240" s="110">
        <v>211</v>
      </c>
      <c r="WFJ1240" s="147">
        <v>344.68</v>
      </c>
      <c r="WFK1240" s="109" t="s">
        <v>29</v>
      </c>
      <c r="WFL1240" s="256" t="s">
        <v>25</v>
      </c>
      <c r="WFM1240" s="204">
        <v>7</v>
      </c>
      <c r="WFN1240" s="204">
        <v>2</v>
      </c>
      <c r="WFO1240" s="205" t="s">
        <v>236</v>
      </c>
      <c r="WFP1240" s="206">
        <v>111</v>
      </c>
      <c r="WFQ1240" s="110">
        <v>211</v>
      </c>
      <c r="WFR1240" s="147">
        <v>344.68</v>
      </c>
      <c r="WFS1240" s="109" t="s">
        <v>29</v>
      </c>
      <c r="WFT1240" s="256" t="s">
        <v>25</v>
      </c>
      <c r="WFU1240" s="204">
        <v>7</v>
      </c>
      <c r="WFV1240" s="204">
        <v>2</v>
      </c>
      <c r="WFW1240" s="205" t="s">
        <v>236</v>
      </c>
      <c r="WFX1240" s="206">
        <v>111</v>
      </c>
      <c r="WFY1240" s="110">
        <v>211</v>
      </c>
      <c r="WFZ1240" s="147">
        <v>344.68</v>
      </c>
      <c r="WGA1240" s="109" t="s">
        <v>29</v>
      </c>
      <c r="WGB1240" s="256" t="s">
        <v>25</v>
      </c>
      <c r="WGC1240" s="204">
        <v>7</v>
      </c>
      <c r="WGD1240" s="204">
        <v>2</v>
      </c>
      <c r="WGE1240" s="205" t="s">
        <v>236</v>
      </c>
      <c r="WGF1240" s="206">
        <v>111</v>
      </c>
      <c r="WGG1240" s="110">
        <v>211</v>
      </c>
      <c r="WGH1240" s="147">
        <v>344.68</v>
      </c>
      <c r="WGI1240" s="109" t="s">
        <v>29</v>
      </c>
      <c r="WGJ1240" s="256" t="s">
        <v>25</v>
      </c>
      <c r="WGK1240" s="204">
        <v>7</v>
      </c>
      <c r="WGL1240" s="204">
        <v>2</v>
      </c>
      <c r="WGM1240" s="205" t="s">
        <v>236</v>
      </c>
      <c r="WGN1240" s="206">
        <v>111</v>
      </c>
      <c r="WGO1240" s="110">
        <v>211</v>
      </c>
      <c r="WGP1240" s="147">
        <v>344.68</v>
      </c>
      <c r="WGQ1240" s="109" t="s">
        <v>29</v>
      </c>
      <c r="WGR1240" s="256" t="s">
        <v>25</v>
      </c>
      <c r="WGS1240" s="204">
        <v>7</v>
      </c>
      <c r="WGT1240" s="204">
        <v>2</v>
      </c>
      <c r="WGU1240" s="205" t="s">
        <v>236</v>
      </c>
      <c r="WGV1240" s="206">
        <v>111</v>
      </c>
      <c r="WGW1240" s="110">
        <v>211</v>
      </c>
      <c r="WGX1240" s="147">
        <v>344.68</v>
      </c>
      <c r="WGY1240" s="109" t="s">
        <v>29</v>
      </c>
      <c r="WGZ1240" s="256" t="s">
        <v>25</v>
      </c>
      <c r="WHA1240" s="204">
        <v>7</v>
      </c>
      <c r="WHB1240" s="204">
        <v>2</v>
      </c>
      <c r="WHC1240" s="205" t="s">
        <v>236</v>
      </c>
      <c r="WHD1240" s="206">
        <v>111</v>
      </c>
      <c r="WHE1240" s="110">
        <v>211</v>
      </c>
      <c r="WHF1240" s="147">
        <v>344.68</v>
      </c>
      <c r="WHG1240" s="109" t="s">
        <v>29</v>
      </c>
      <c r="WHH1240" s="256" t="s">
        <v>25</v>
      </c>
      <c r="WHI1240" s="204">
        <v>7</v>
      </c>
      <c r="WHJ1240" s="204">
        <v>2</v>
      </c>
      <c r="WHK1240" s="205" t="s">
        <v>236</v>
      </c>
      <c r="WHL1240" s="206">
        <v>111</v>
      </c>
      <c r="WHM1240" s="110">
        <v>211</v>
      </c>
      <c r="WHN1240" s="147">
        <v>344.68</v>
      </c>
      <c r="WHO1240" s="109" t="s">
        <v>29</v>
      </c>
      <c r="WHP1240" s="256" t="s">
        <v>25</v>
      </c>
      <c r="WHQ1240" s="204">
        <v>7</v>
      </c>
      <c r="WHR1240" s="204">
        <v>2</v>
      </c>
      <c r="WHS1240" s="205" t="s">
        <v>236</v>
      </c>
      <c r="WHT1240" s="206">
        <v>111</v>
      </c>
      <c r="WHU1240" s="110">
        <v>211</v>
      </c>
      <c r="WHV1240" s="147">
        <v>344.68</v>
      </c>
      <c r="WHW1240" s="109" t="s">
        <v>29</v>
      </c>
      <c r="WHX1240" s="256" t="s">
        <v>25</v>
      </c>
      <c r="WHY1240" s="204">
        <v>7</v>
      </c>
      <c r="WHZ1240" s="204">
        <v>2</v>
      </c>
      <c r="WIA1240" s="205" t="s">
        <v>236</v>
      </c>
      <c r="WIB1240" s="206">
        <v>111</v>
      </c>
      <c r="WIC1240" s="110">
        <v>211</v>
      </c>
      <c r="WID1240" s="147">
        <v>344.68</v>
      </c>
      <c r="WIE1240" s="109" t="s">
        <v>29</v>
      </c>
      <c r="WIF1240" s="256" t="s">
        <v>25</v>
      </c>
      <c r="WIG1240" s="204">
        <v>7</v>
      </c>
      <c r="WIH1240" s="204">
        <v>2</v>
      </c>
      <c r="WII1240" s="205" t="s">
        <v>236</v>
      </c>
      <c r="WIJ1240" s="206">
        <v>111</v>
      </c>
      <c r="WIK1240" s="110">
        <v>211</v>
      </c>
      <c r="WIL1240" s="147">
        <v>344.68</v>
      </c>
      <c r="WIM1240" s="109" t="s">
        <v>29</v>
      </c>
      <c r="WIN1240" s="256" t="s">
        <v>25</v>
      </c>
      <c r="WIO1240" s="204">
        <v>7</v>
      </c>
      <c r="WIP1240" s="204">
        <v>2</v>
      </c>
      <c r="WIQ1240" s="205" t="s">
        <v>236</v>
      </c>
      <c r="WIR1240" s="206">
        <v>111</v>
      </c>
      <c r="WIS1240" s="110">
        <v>211</v>
      </c>
      <c r="WIT1240" s="147">
        <v>344.68</v>
      </c>
      <c r="WIU1240" s="109" t="s">
        <v>29</v>
      </c>
      <c r="WIV1240" s="256" t="s">
        <v>25</v>
      </c>
      <c r="WIW1240" s="204">
        <v>7</v>
      </c>
      <c r="WIX1240" s="204">
        <v>2</v>
      </c>
      <c r="WIY1240" s="205" t="s">
        <v>236</v>
      </c>
      <c r="WIZ1240" s="206">
        <v>111</v>
      </c>
      <c r="WJA1240" s="110">
        <v>211</v>
      </c>
      <c r="WJB1240" s="147">
        <v>344.68</v>
      </c>
      <c r="WJC1240" s="109" t="s">
        <v>29</v>
      </c>
      <c r="WJD1240" s="256" t="s">
        <v>25</v>
      </c>
      <c r="WJE1240" s="204">
        <v>7</v>
      </c>
      <c r="WJF1240" s="204">
        <v>2</v>
      </c>
      <c r="WJG1240" s="205" t="s">
        <v>236</v>
      </c>
      <c r="WJH1240" s="206">
        <v>111</v>
      </c>
      <c r="WJI1240" s="110">
        <v>211</v>
      </c>
      <c r="WJJ1240" s="147">
        <v>344.68</v>
      </c>
      <c r="WJK1240" s="109" t="s">
        <v>29</v>
      </c>
      <c r="WJL1240" s="256" t="s">
        <v>25</v>
      </c>
      <c r="WJM1240" s="204">
        <v>7</v>
      </c>
      <c r="WJN1240" s="204">
        <v>2</v>
      </c>
      <c r="WJO1240" s="205" t="s">
        <v>236</v>
      </c>
      <c r="WJP1240" s="206">
        <v>111</v>
      </c>
      <c r="WJQ1240" s="110">
        <v>211</v>
      </c>
      <c r="WJR1240" s="147">
        <v>344.68</v>
      </c>
      <c r="WJS1240" s="109" t="s">
        <v>29</v>
      </c>
      <c r="WJT1240" s="256" t="s">
        <v>25</v>
      </c>
      <c r="WJU1240" s="204">
        <v>7</v>
      </c>
      <c r="WJV1240" s="204">
        <v>2</v>
      </c>
      <c r="WJW1240" s="205" t="s">
        <v>236</v>
      </c>
      <c r="WJX1240" s="206">
        <v>111</v>
      </c>
      <c r="WJY1240" s="110">
        <v>211</v>
      </c>
      <c r="WJZ1240" s="147">
        <v>344.68</v>
      </c>
      <c r="WKA1240" s="109" t="s">
        <v>29</v>
      </c>
      <c r="WKB1240" s="256" t="s">
        <v>25</v>
      </c>
      <c r="WKC1240" s="204">
        <v>7</v>
      </c>
      <c r="WKD1240" s="204">
        <v>2</v>
      </c>
      <c r="WKE1240" s="205" t="s">
        <v>236</v>
      </c>
      <c r="WKF1240" s="206">
        <v>111</v>
      </c>
      <c r="WKG1240" s="110">
        <v>211</v>
      </c>
      <c r="WKH1240" s="147">
        <v>344.68</v>
      </c>
      <c r="WKI1240" s="109" t="s">
        <v>29</v>
      </c>
      <c r="WKJ1240" s="256" t="s">
        <v>25</v>
      </c>
      <c r="WKK1240" s="204">
        <v>7</v>
      </c>
      <c r="WKL1240" s="204">
        <v>2</v>
      </c>
      <c r="WKM1240" s="205" t="s">
        <v>236</v>
      </c>
      <c r="WKN1240" s="206">
        <v>111</v>
      </c>
      <c r="WKO1240" s="110">
        <v>211</v>
      </c>
      <c r="WKP1240" s="147">
        <v>344.68</v>
      </c>
      <c r="WKQ1240" s="109" t="s">
        <v>29</v>
      </c>
      <c r="WKR1240" s="256" t="s">
        <v>25</v>
      </c>
      <c r="WKS1240" s="204">
        <v>7</v>
      </c>
      <c r="WKT1240" s="204">
        <v>2</v>
      </c>
      <c r="WKU1240" s="205" t="s">
        <v>236</v>
      </c>
      <c r="WKV1240" s="206">
        <v>111</v>
      </c>
      <c r="WKW1240" s="110">
        <v>211</v>
      </c>
      <c r="WKX1240" s="147">
        <v>344.68</v>
      </c>
      <c r="WKY1240" s="109" t="s">
        <v>29</v>
      </c>
      <c r="WKZ1240" s="256" t="s">
        <v>25</v>
      </c>
      <c r="WLA1240" s="204">
        <v>7</v>
      </c>
      <c r="WLB1240" s="204">
        <v>2</v>
      </c>
      <c r="WLC1240" s="205" t="s">
        <v>236</v>
      </c>
      <c r="WLD1240" s="206">
        <v>111</v>
      </c>
      <c r="WLE1240" s="110">
        <v>211</v>
      </c>
      <c r="WLF1240" s="147">
        <v>344.68</v>
      </c>
      <c r="WLG1240" s="109" t="s">
        <v>29</v>
      </c>
      <c r="WLH1240" s="256" t="s">
        <v>25</v>
      </c>
      <c r="WLI1240" s="204">
        <v>7</v>
      </c>
      <c r="WLJ1240" s="204">
        <v>2</v>
      </c>
      <c r="WLK1240" s="205" t="s">
        <v>236</v>
      </c>
      <c r="WLL1240" s="206">
        <v>111</v>
      </c>
      <c r="WLM1240" s="110">
        <v>211</v>
      </c>
      <c r="WLN1240" s="147">
        <v>344.68</v>
      </c>
      <c r="WLO1240" s="109" t="s">
        <v>29</v>
      </c>
      <c r="WLP1240" s="256" t="s">
        <v>25</v>
      </c>
      <c r="WLQ1240" s="204">
        <v>7</v>
      </c>
      <c r="WLR1240" s="204">
        <v>2</v>
      </c>
      <c r="WLS1240" s="205" t="s">
        <v>236</v>
      </c>
      <c r="WLT1240" s="206">
        <v>111</v>
      </c>
      <c r="WLU1240" s="110">
        <v>211</v>
      </c>
      <c r="WLV1240" s="147">
        <v>344.68</v>
      </c>
      <c r="WLW1240" s="109" t="s">
        <v>29</v>
      </c>
      <c r="WLX1240" s="256" t="s">
        <v>25</v>
      </c>
      <c r="WLY1240" s="204">
        <v>7</v>
      </c>
      <c r="WLZ1240" s="204">
        <v>2</v>
      </c>
      <c r="WMA1240" s="205" t="s">
        <v>236</v>
      </c>
      <c r="WMB1240" s="206">
        <v>111</v>
      </c>
      <c r="WMC1240" s="110">
        <v>211</v>
      </c>
      <c r="WMD1240" s="147">
        <v>344.68</v>
      </c>
      <c r="WME1240" s="109" t="s">
        <v>29</v>
      </c>
      <c r="WMF1240" s="256" t="s">
        <v>25</v>
      </c>
      <c r="WMG1240" s="204">
        <v>7</v>
      </c>
      <c r="WMH1240" s="204">
        <v>2</v>
      </c>
      <c r="WMI1240" s="205" t="s">
        <v>236</v>
      </c>
      <c r="WMJ1240" s="206">
        <v>111</v>
      </c>
      <c r="WMK1240" s="110">
        <v>211</v>
      </c>
      <c r="WML1240" s="147">
        <v>344.68</v>
      </c>
      <c r="WMM1240" s="109" t="s">
        <v>29</v>
      </c>
      <c r="WMN1240" s="256" t="s">
        <v>25</v>
      </c>
      <c r="WMO1240" s="204">
        <v>7</v>
      </c>
      <c r="WMP1240" s="204">
        <v>2</v>
      </c>
      <c r="WMQ1240" s="205" t="s">
        <v>236</v>
      </c>
      <c r="WMR1240" s="206">
        <v>111</v>
      </c>
      <c r="WMS1240" s="110">
        <v>211</v>
      </c>
      <c r="WMT1240" s="147">
        <v>344.68</v>
      </c>
      <c r="WMU1240" s="109" t="s">
        <v>29</v>
      </c>
      <c r="WMV1240" s="256" t="s">
        <v>25</v>
      </c>
      <c r="WMW1240" s="204">
        <v>7</v>
      </c>
      <c r="WMX1240" s="204">
        <v>2</v>
      </c>
      <c r="WMY1240" s="205" t="s">
        <v>236</v>
      </c>
      <c r="WMZ1240" s="206">
        <v>111</v>
      </c>
      <c r="WNA1240" s="110">
        <v>211</v>
      </c>
      <c r="WNB1240" s="147">
        <v>344.68</v>
      </c>
      <c r="WNC1240" s="109" t="s">
        <v>29</v>
      </c>
      <c r="WND1240" s="256" t="s">
        <v>25</v>
      </c>
      <c r="WNE1240" s="204">
        <v>7</v>
      </c>
      <c r="WNF1240" s="204">
        <v>2</v>
      </c>
      <c r="WNG1240" s="205" t="s">
        <v>236</v>
      </c>
      <c r="WNH1240" s="206">
        <v>111</v>
      </c>
      <c r="WNI1240" s="110">
        <v>211</v>
      </c>
      <c r="WNJ1240" s="147">
        <v>344.68</v>
      </c>
      <c r="WNK1240" s="109" t="s">
        <v>29</v>
      </c>
      <c r="WNL1240" s="256" t="s">
        <v>25</v>
      </c>
      <c r="WNM1240" s="204">
        <v>7</v>
      </c>
      <c r="WNN1240" s="204">
        <v>2</v>
      </c>
      <c r="WNO1240" s="205" t="s">
        <v>236</v>
      </c>
      <c r="WNP1240" s="206">
        <v>111</v>
      </c>
      <c r="WNQ1240" s="110">
        <v>211</v>
      </c>
      <c r="WNR1240" s="147">
        <v>344.68</v>
      </c>
      <c r="WNS1240" s="109" t="s">
        <v>29</v>
      </c>
      <c r="WNT1240" s="256" t="s">
        <v>25</v>
      </c>
      <c r="WNU1240" s="204">
        <v>7</v>
      </c>
      <c r="WNV1240" s="204">
        <v>2</v>
      </c>
      <c r="WNW1240" s="205" t="s">
        <v>236</v>
      </c>
      <c r="WNX1240" s="206">
        <v>111</v>
      </c>
      <c r="WNY1240" s="110">
        <v>211</v>
      </c>
      <c r="WNZ1240" s="147">
        <v>344.68</v>
      </c>
      <c r="WOA1240" s="109" t="s">
        <v>29</v>
      </c>
      <c r="WOB1240" s="256" t="s">
        <v>25</v>
      </c>
      <c r="WOC1240" s="204">
        <v>7</v>
      </c>
      <c r="WOD1240" s="204">
        <v>2</v>
      </c>
      <c r="WOE1240" s="205" t="s">
        <v>236</v>
      </c>
      <c r="WOF1240" s="206">
        <v>111</v>
      </c>
      <c r="WOG1240" s="110">
        <v>211</v>
      </c>
      <c r="WOH1240" s="147">
        <v>344.68</v>
      </c>
      <c r="WOI1240" s="109" t="s">
        <v>29</v>
      </c>
      <c r="WOJ1240" s="256" t="s">
        <v>25</v>
      </c>
      <c r="WOK1240" s="204">
        <v>7</v>
      </c>
      <c r="WOL1240" s="204">
        <v>2</v>
      </c>
      <c r="WOM1240" s="205" t="s">
        <v>236</v>
      </c>
      <c r="WON1240" s="206">
        <v>111</v>
      </c>
      <c r="WOO1240" s="110">
        <v>211</v>
      </c>
      <c r="WOP1240" s="147">
        <v>344.68</v>
      </c>
      <c r="WOQ1240" s="109" t="s">
        <v>29</v>
      </c>
      <c r="WOR1240" s="256" t="s">
        <v>25</v>
      </c>
      <c r="WOS1240" s="204">
        <v>7</v>
      </c>
      <c r="WOT1240" s="204">
        <v>2</v>
      </c>
      <c r="WOU1240" s="205" t="s">
        <v>236</v>
      </c>
      <c r="WOV1240" s="206">
        <v>111</v>
      </c>
      <c r="WOW1240" s="110">
        <v>211</v>
      </c>
      <c r="WOX1240" s="147">
        <v>344.68</v>
      </c>
      <c r="WOY1240" s="109" t="s">
        <v>29</v>
      </c>
      <c r="WOZ1240" s="256" t="s">
        <v>25</v>
      </c>
      <c r="WPA1240" s="204">
        <v>7</v>
      </c>
      <c r="WPB1240" s="204">
        <v>2</v>
      </c>
      <c r="WPC1240" s="205" t="s">
        <v>236</v>
      </c>
      <c r="WPD1240" s="206">
        <v>111</v>
      </c>
      <c r="WPE1240" s="110">
        <v>211</v>
      </c>
      <c r="WPF1240" s="147">
        <v>344.68</v>
      </c>
      <c r="WPG1240" s="109" t="s">
        <v>29</v>
      </c>
      <c r="WPH1240" s="256" t="s">
        <v>25</v>
      </c>
      <c r="WPI1240" s="204">
        <v>7</v>
      </c>
      <c r="WPJ1240" s="204">
        <v>2</v>
      </c>
      <c r="WPK1240" s="205" t="s">
        <v>236</v>
      </c>
      <c r="WPL1240" s="206">
        <v>111</v>
      </c>
      <c r="WPM1240" s="110">
        <v>211</v>
      </c>
      <c r="WPN1240" s="147">
        <v>344.68</v>
      </c>
      <c r="WPO1240" s="109" t="s">
        <v>29</v>
      </c>
      <c r="WPP1240" s="256" t="s">
        <v>25</v>
      </c>
      <c r="WPQ1240" s="204">
        <v>7</v>
      </c>
      <c r="WPR1240" s="204">
        <v>2</v>
      </c>
      <c r="WPS1240" s="205" t="s">
        <v>236</v>
      </c>
      <c r="WPT1240" s="206">
        <v>111</v>
      </c>
      <c r="WPU1240" s="110">
        <v>211</v>
      </c>
      <c r="WPV1240" s="147">
        <v>344.68</v>
      </c>
      <c r="WPW1240" s="109" t="s">
        <v>29</v>
      </c>
      <c r="WPX1240" s="256" t="s">
        <v>25</v>
      </c>
      <c r="WPY1240" s="204">
        <v>7</v>
      </c>
      <c r="WPZ1240" s="204">
        <v>2</v>
      </c>
      <c r="WQA1240" s="205" t="s">
        <v>236</v>
      </c>
      <c r="WQB1240" s="206">
        <v>111</v>
      </c>
      <c r="WQC1240" s="110">
        <v>211</v>
      </c>
      <c r="WQD1240" s="147">
        <v>344.68</v>
      </c>
      <c r="WQE1240" s="109" t="s">
        <v>29</v>
      </c>
      <c r="WQF1240" s="256" t="s">
        <v>25</v>
      </c>
      <c r="WQG1240" s="204">
        <v>7</v>
      </c>
      <c r="WQH1240" s="204">
        <v>2</v>
      </c>
      <c r="WQI1240" s="205" t="s">
        <v>236</v>
      </c>
      <c r="WQJ1240" s="206">
        <v>111</v>
      </c>
      <c r="WQK1240" s="110">
        <v>211</v>
      </c>
      <c r="WQL1240" s="147">
        <v>344.68</v>
      </c>
      <c r="WQM1240" s="109" t="s">
        <v>29</v>
      </c>
      <c r="WQN1240" s="256" t="s">
        <v>25</v>
      </c>
      <c r="WQO1240" s="204">
        <v>7</v>
      </c>
      <c r="WQP1240" s="204">
        <v>2</v>
      </c>
      <c r="WQQ1240" s="205" t="s">
        <v>236</v>
      </c>
      <c r="WQR1240" s="206">
        <v>111</v>
      </c>
      <c r="WQS1240" s="110">
        <v>211</v>
      </c>
      <c r="WQT1240" s="147">
        <v>344.68</v>
      </c>
      <c r="WQU1240" s="109" t="s">
        <v>29</v>
      </c>
      <c r="WQV1240" s="256" t="s">
        <v>25</v>
      </c>
      <c r="WQW1240" s="204">
        <v>7</v>
      </c>
      <c r="WQX1240" s="204">
        <v>2</v>
      </c>
      <c r="WQY1240" s="205" t="s">
        <v>236</v>
      </c>
      <c r="WQZ1240" s="206">
        <v>111</v>
      </c>
      <c r="WRA1240" s="110">
        <v>211</v>
      </c>
      <c r="WRB1240" s="147">
        <v>344.68</v>
      </c>
      <c r="WRC1240" s="109" t="s">
        <v>29</v>
      </c>
      <c r="WRD1240" s="256" t="s">
        <v>25</v>
      </c>
      <c r="WRE1240" s="204">
        <v>7</v>
      </c>
      <c r="WRF1240" s="204">
        <v>2</v>
      </c>
      <c r="WRG1240" s="205" t="s">
        <v>236</v>
      </c>
      <c r="WRH1240" s="206">
        <v>111</v>
      </c>
      <c r="WRI1240" s="110">
        <v>211</v>
      </c>
      <c r="WRJ1240" s="147">
        <v>344.68</v>
      </c>
      <c r="WRK1240" s="109" t="s">
        <v>29</v>
      </c>
      <c r="WRL1240" s="256" t="s">
        <v>25</v>
      </c>
      <c r="WRM1240" s="204">
        <v>7</v>
      </c>
      <c r="WRN1240" s="204">
        <v>2</v>
      </c>
      <c r="WRO1240" s="205" t="s">
        <v>236</v>
      </c>
      <c r="WRP1240" s="206">
        <v>111</v>
      </c>
      <c r="WRQ1240" s="110">
        <v>211</v>
      </c>
      <c r="WRR1240" s="147">
        <v>344.68</v>
      </c>
      <c r="WRS1240" s="109" t="s">
        <v>29</v>
      </c>
      <c r="WRT1240" s="256" t="s">
        <v>25</v>
      </c>
      <c r="WRU1240" s="204">
        <v>7</v>
      </c>
      <c r="WRV1240" s="204">
        <v>2</v>
      </c>
      <c r="WRW1240" s="205" t="s">
        <v>236</v>
      </c>
      <c r="WRX1240" s="206">
        <v>111</v>
      </c>
      <c r="WRY1240" s="110">
        <v>211</v>
      </c>
      <c r="WRZ1240" s="147">
        <v>344.68</v>
      </c>
      <c r="WSA1240" s="109" t="s">
        <v>29</v>
      </c>
      <c r="WSB1240" s="256" t="s">
        <v>25</v>
      </c>
      <c r="WSC1240" s="204">
        <v>7</v>
      </c>
      <c r="WSD1240" s="204">
        <v>2</v>
      </c>
      <c r="WSE1240" s="205" t="s">
        <v>236</v>
      </c>
      <c r="WSF1240" s="206">
        <v>111</v>
      </c>
      <c r="WSG1240" s="110">
        <v>211</v>
      </c>
      <c r="WSH1240" s="147">
        <v>344.68</v>
      </c>
      <c r="WSI1240" s="109" t="s">
        <v>29</v>
      </c>
      <c r="WSJ1240" s="256" t="s">
        <v>25</v>
      </c>
      <c r="WSK1240" s="204">
        <v>7</v>
      </c>
      <c r="WSL1240" s="204">
        <v>2</v>
      </c>
      <c r="WSM1240" s="205" t="s">
        <v>236</v>
      </c>
      <c r="WSN1240" s="206">
        <v>111</v>
      </c>
      <c r="WSO1240" s="110">
        <v>211</v>
      </c>
      <c r="WSP1240" s="147">
        <v>344.68</v>
      </c>
      <c r="WSQ1240" s="109" t="s">
        <v>29</v>
      </c>
      <c r="WSR1240" s="256" t="s">
        <v>25</v>
      </c>
      <c r="WSS1240" s="204">
        <v>7</v>
      </c>
      <c r="WST1240" s="204">
        <v>2</v>
      </c>
      <c r="WSU1240" s="205" t="s">
        <v>236</v>
      </c>
      <c r="WSV1240" s="206">
        <v>111</v>
      </c>
      <c r="WSW1240" s="110">
        <v>211</v>
      </c>
      <c r="WSX1240" s="147">
        <v>344.68</v>
      </c>
      <c r="WSY1240" s="109" t="s">
        <v>29</v>
      </c>
      <c r="WSZ1240" s="256" t="s">
        <v>25</v>
      </c>
      <c r="WTA1240" s="204">
        <v>7</v>
      </c>
      <c r="WTB1240" s="204">
        <v>2</v>
      </c>
      <c r="WTC1240" s="205" t="s">
        <v>236</v>
      </c>
      <c r="WTD1240" s="206">
        <v>111</v>
      </c>
      <c r="WTE1240" s="110">
        <v>211</v>
      </c>
      <c r="WTF1240" s="147">
        <v>344.68</v>
      </c>
      <c r="WTG1240" s="109" t="s">
        <v>29</v>
      </c>
      <c r="WTH1240" s="256" t="s">
        <v>25</v>
      </c>
      <c r="WTI1240" s="204">
        <v>7</v>
      </c>
      <c r="WTJ1240" s="204">
        <v>2</v>
      </c>
      <c r="WTK1240" s="205" t="s">
        <v>236</v>
      </c>
      <c r="WTL1240" s="206">
        <v>111</v>
      </c>
      <c r="WTM1240" s="110">
        <v>211</v>
      </c>
      <c r="WTN1240" s="147">
        <v>344.68</v>
      </c>
      <c r="WTO1240" s="109" t="s">
        <v>29</v>
      </c>
      <c r="WTP1240" s="256" t="s">
        <v>25</v>
      </c>
      <c r="WTQ1240" s="204">
        <v>7</v>
      </c>
      <c r="WTR1240" s="204">
        <v>2</v>
      </c>
      <c r="WTS1240" s="205" t="s">
        <v>236</v>
      </c>
      <c r="WTT1240" s="206">
        <v>111</v>
      </c>
      <c r="WTU1240" s="110">
        <v>211</v>
      </c>
      <c r="WTV1240" s="147">
        <v>344.68</v>
      </c>
      <c r="WTW1240" s="109" t="s">
        <v>29</v>
      </c>
      <c r="WTX1240" s="256" t="s">
        <v>25</v>
      </c>
      <c r="WTY1240" s="204">
        <v>7</v>
      </c>
      <c r="WTZ1240" s="204">
        <v>2</v>
      </c>
      <c r="WUA1240" s="205" t="s">
        <v>236</v>
      </c>
      <c r="WUB1240" s="206">
        <v>111</v>
      </c>
      <c r="WUC1240" s="110">
        <v>211</v>
      </c>
      <c r="WUD1240" s="147">
        <v>344.68</v>
      </c>
      <c r="WUE1240" s="109" t="s">
        <v>29</v>
      </c>
      <c r="WUF1240" s="256" t="s">
        <v>25</v>
      </c>
      <c r="WUG1240" s="204">
        <v>7</v>
      </c>
      <c r="WUH1240" s="204">
        <v>2</v>
      </c>
      <c r="WUI1240" s="205" t="s">
        <v>236</v>
      </c>
      <c r="WUJ1240" s="206">
        <v>111</v>
      </c>
      <c r="WUK1240" s="110">
        <v>211</v>
      </c>
      <c r="WUL1240" s="147">
        <v>344.68</v>
      </c>
      <c r="WUM1240" s="109" t="s">
        <v>29</v>
      </c>
      <c r="WUN1240" s="256" t="s">
        <v>25</v>
      </c>
      <c r="WUO1240" s="204">
        <v>7</v>
      </c>
      <c r="WUP1240" s="204">
        <v>2</v>
      </c>
      <c r="WUQ1240" s="205" t="s">
        <v>236</v>
      </c>
      <c r="WUR1240" s="206">
        <v>111</v>
      </c>
      <c r="WUS1240" s="110">
        <v>211</v>
      </c>
      <c r="WUT1240" s="147">
        <v>344.68</v>
      </c>
      <c r="WUU1240" s="109" t="s">
        <v>29</v>
      </c>
      <c r="WUV1240" s="256" t="s">
        <v>25</v>
      </c>
      <c r="WUW1240" s="204">
        <v>7</v>
      </c>
      <c r="WUX1240" s="204">
        <v>2</v>
      </c>
      <c r="WUY1240" s="205" t="s">
        <v>236</v>
      </c>
      <c r="WUZ1240" s="206">
        <v>111</v>
      </c>
      <c r="WVA1240" s="110">
        <v>211</v>
      </c>
      <c r="WVB1240" s="147">
        <v>344.68</v>
      </c>
      <c r="WVC1240" s="109" t="s">
        <v>29</v>
      </c>
      <c r="WVD1240" s="256" t="s">
        <v>25</v>
      </c>
      <c r="WVE1240" s="204">
        <v>7</v>
      </c>
      <c r="WVF1240" s="204">
        <v>2</v>
      </c>
      <c r="WVG1240" s="205" t="s">
        <v>236</v>
      </c>
      <c r="WVH1240" s="206">
        <v>111</v>
      </c>
      <c r="WVI1240" s="110">
        <v>211</v>
      </c>
      <c r="WVJ1240" s="147">
        <v>344.68</v>
      </c>
      <c r="WVK1240" s="109" t="s">
        <v>29</v>
      </c>
      <c r="WVL1240" s="256" t="s">
        <v>25</v>
      </c>
      <c r="WVM1240" s="204">
        <v>7</v>
      </c>
      <c r="WVN1240" s="204">
        <v>2</v>
      </c>
      <c r="WVO1240" s="205" t="s">
        <v>236</v>
      </c>
      <c r="WVP1240" s="206">
        <v>111</v>
      </c>
      <c r="WVQ1240" s="110">
        <v>211</v>
      </c>
      <c r="WVR1240" s="147">
        <v>344.68</v>
      </c>
      <c r="WVS1240" s="109" t="s">
        <v>29</v>
      </c>
      <c r="WVT1240" s="256" t="s">
        <v>25</v>
      </c>
      <c r="WVU1240" s="204">
        <v>7</v>
      </c>
      <c r="WVV1240" s="204">
        <v>2</v>
      </c>
      <c r="WVW1240" s="205" t="s">
        <v>236</v>
      </c>
      <c r="WVX1240" s="206">
        <v>111</v>
      </c>
      <c r="WVY1240" s="110">
        <v>211</v>
      </c>
      <c r="WVZ1240" s="147">
        <v>344.68</v>
      </c>
      <c r="WWA1240" s="109" t="s">
        <v>29</v>
      </c>
      <c r="WWB1240" s="256" t="s">
        <v>25</v>
      </c>
      <c r="WWC1240" s="204">
        <v>7</v>
      </c>
      <c r="WWD1240" s="204">
        <v>2</v>
      </c>
      <c r="WWE1240" s="205" t="s">
        <v>236</v>
      </c>
      <c r="WWF1240" s="206">
        <v>111</v>
      </c>
      <c r="WWG1240" s="110">
        <v>211</v>
      </c>
      <c r="WWH1240" s="147">
        <v>344.68</v>
      </c>
      <c r="WWI1240" s="109" t="s">
        <v>29</v>
      </c>
      <c r="WWJ1240" s="256" t="s">
        <v>25</v>
      </c>
      <c r="WWK1240" s="204">
        <v>7</v>
      </c>
      <c r="WWL1240" s="204">
        <v>2</v>
      </c>
      <c r="WWM1240" s="205" t="s">
        <v>236</v>
      </c>
      <c r="WWN1240" s="206">
        <v>111</v>
      </c>
      <c r="WWO1240" s="110">
        <v>211</v>
      </c>
      <c r="WWP1240" s="147">
        <v>344.68</v>
      </c>
      <c r="WWQ1240" s="109" t="s">
        <v>29</v>
      </c>
      <c r="WWR1240" s="256" t="s">
        <v>25</v>
      </c>
      <c r="WWS1240" s="204">
        <v>7</v>
      </c>
      <c r="WWT1240" s="204">
        <v>2</v>
      </c>
      <c r="WWU1240" s="205" t="s">
        <v>236</v>
      </c>
      <c r="WWV1240" s="206">
        <v>111</v>
      </c>
      <c r="WWW1240" s="110">
        <v>211</v>
      </c>
      <c r="WWX1240" s="147">
        <v>344.68</v>
      </c>
      <c r="WWY1240" s="109" t="s">
        <v>29</v>
      </c>
      <c r="WWZ1240" s="256" t="s">
        <v>25</v>
      </c>
      <c r="WXA1240" s="204">
        <v>7</v>
      </c>
      <c r="WXB1240" s="204">
        <v>2</v>
      </c>
      <c r="WXC1240" s="205" t="s">
        <v>236</v>
      </c>
      <c r="WXD1240" s="206">
        <v>111</v>
      </c>
      <c r="WXE1240" s="110">
        <v>211</v>
      </c>
      <c r="WXF1240" s="147">
        <v>344.68</v>
      </c>
      <c r="WXG1240" s="109" t="s">
        <v>29</v>
      </c>
      <c r="WXH1240" s="256" t="s">
        <v>25</v>
      </c>
      <c r="WXI1240" s="204">
        <v>7</v>
      </c>
      <c r="WXJ1240" s="204">
        <v>2</v>
      </c>
      <c r="WXK1240" s="205" t="s">
        <v>236</v>
      </c>
      <c r="WXL1240" s="206">
        <v>111</v>
      </c>
      <c r="WXM1240" s="110">
        <v>211</v>
      </c>
      <c r="WXN1240" s="147">
        <v>344.68</v>
      </c>
      <c r="WXO1240" s="109" t="s">
        <v>29</v>
      </c>
      <c r="WXP1240" s="256" t="s">
        <v>25</v>
      </c>
      <c r="WXQ1240" s="204">
        <v>7</v>
      </c>
      <c r="WXR1240" s="204">
        <v>2</v>
      </c>
      <c r="WXS1240" s="205" t="s">
        <v>236</v>
      </c>
      <c r="WXT1240" s="206">
        <v>111</v>
      </c>
      <c r="WXU1240" s="110">
        <v>211</v>
      </c>
      <c r="WXV1240" s="147">
        <v>344.68</v>
      </c>
      <c r="WXW1240" s="109" t="s">
        <v>29</v>
      </c>
      <c r="WXX1240" s="256" t="s">
        <v>25</v>
      </c>
      <c r="WXY1240" s="204">
        <v>7</v>
      </c>
      <c r="WXZ1240" s="204">
        <v>2</v>
      </c>
      <c r="WYA1240" s="205" t="s">
        <v>236</v>
      </c>
      <c r="WYB1240" s="206">
        <v>111</v>
      </c>
      <c r="WYC1240" s="110">
        <v>211</v>
      </c>
      <c r="WYD1240" s="147">
        <v>344.68</v>
      </c>
      <c r="WYE1240" s="109" t="s">
        <v>29</v>
      </c>
      <c r="WYF1240" s="256" t="s">
        <v>25</v>
      </c>
      <c r="WYG1240" s="204">
        <v>7</v>
      </c>
      <c r="WYH1240" s="204">
        <v>2</v>
      </c>
      <c r="WYI1240" s="205" t="s">
        <v>236</v>
      </c>
      <c r="WYJ1240" s="206">
        <v>111</v>
      </c>
      <c r="WYK1240" s="110">
        <v>211</v>
      </c>
      <c r="WYL1240" s="147">
        <v>344.68</v>
      </c>
      <c r="WYM1240" s="109" t="s">
        <v>29</v>
      </c>
      <c r="WYN1240" s="256" t="s">
        <v>25</v>
      </c>
      <c r="WYO1240" s="204">
        <v>7</v>
      </c>
      <c r="WYP1240" s="204">
        <v>2</v>
      </c>
      <c r="WYQ1240" s="205" t="s">
        <v>236</v>
      </c>
      <c r="WYR1240" s="206">
        <v>111</v>
      </c>
      <c r="WYS1240" s="110">
        <v>211</v>
      </c>
      <c r="WYT1240" s="147">
        <v>344.68</v>
      </c>
      <c r="WYU1240" s="109" t="s">
        <v>29</v>
      </c>
      <c r="WYV1240" s="256" t="s">
        <v>25</v>
      </c>
      <c r="WYW1240" s="204">
        <v>7</v>
      </c>
      <c r="WYX1240" s="204">
        <v>2</v>
      </c>
      <c r="WYY1240" s="205" t="s">
        <v>236</v>
      </c>
      <c r="WYZ1240" s="206">
        <v>111</v>
      </c>
      <c r="WZA1240" s="110">
        <v>211</v>
      </c>
      <c r="WZB1240" s="147">
        <v>344.68</v>
      </c>
      <c r="WZC1240" s="109" t="s">
        <v>29</v>
      </c>
      <c r="WZD1240" s="256" t="s">
        <v>25</v>
      </c>
      <c r="WZE1240" s="204">
        <v>7</v>
      </c>
      <c r="WZF1240" s="204">
        <v>2</v>
      </c>
      <c r="WZG1240" s="205" t="s">
        <v>236</v>
      </c>
      <c r="WZH1240" s="206">
        <v>111</v>
      </c>
      <c r="WZI1240" s="110">
        <v>211</v>
      </c>
      <c r="WZJ1240" s="147">
        <v>344.68</v>
      </c>
      <c r="WZK1240" s="109" t="s">
        <v>29</v>
      </c>
      <c r="WZL1240" s="256" t="s">
        <v>25</v>
      </c>
      <c r="WZM1240" s="204">
        <v>7</v>
      </c>
      <c r="WZN1240" s="204">
        <v>2</v>
      </c>
      <c r="WZO1240" s="205" t="s">
        <v>236</v>
      </c>
      <c r="WZP1240" s="206">
        <v>111</v>
      </c>
      <c r="WZQ1240" s="110">
        <v>211</v>
      </c>
      <c r="WZR1240" s="147">
        <v>344.68</v>
      </c>
      <c r="WZS1240" s="109" t="s">
        <v>29</v>
      </c>
      <c r="WZT1240" s="256" t="s">
        <v>25</v>
      </c>
      <c r="WZU1240" s="204">
        <v>7</v>
      </c>
      <c r="WZV1240" s="204">
        <v>2</v>
      </c>
      <c r="WZW1240" s="205" t="s">
        <v>236</v>
      </c>
      <c r="WZX1240" s="206">
        <v>111</v>
      </c>
      <c r="WZY1240" s="110">
        <v>211</v>
      </c>
      <c r="WZZ1240" s="147">
        <v>344.68</v>
      </c>
      <c r="XAA1240" s="109" t="s">
        <v>29</v>
      </c>
      <c r="XAB1240" s="256" t="s">
        <v>25</v>
      </c>
      <c r="XAC1240" s="204">
        <v>7</v>
      </c>
      <c r="XAD1240" s="204">
        <v>2</v>
      </c>
      <c r="XAE1240" s="205" t="s">
        <v>236</v>
      </c>
      <c r="XAF1240" s="206">
        <v>111</v>
      </c>
      <c r="XAG1240" s="110">
        <v>211</v>
      </c>
      <c r="XAH1240" s="147">
        <v>344.68</v>
      </c>
      <c r="XAI1240" s="109" t="s">
        <v>29</v>
      </c>
      <c r="XAJ1240" s="256" t="s">
        <v>25</v>
      </c>
      <c r="XAK1240" s="204">
        <v>7</v>
      </c>
      <c r="XAL1240" s="204">
        <v>2</v>
      </c>
      <c r="XAM1240" s="205" t="s">
        <v>236</v>
      </c>
      <c r="XAN1240" s="206">
        <v>111</v>
      </c>
      <c r="XAO1240" s="110">
        <v>211</v>
      </c>
      <c r="XAP1240" s="147">
        <v>344.68</v>
      </c>
      <c r="XAQ1240" s="109" t="s">
        <v>29</v>
      </c>
      <c r="XAR1240" s="256" t="s">
        <v>25</v>
      </c>
      <c r="XAS1240" s="204">
        <v>7</v>
      </c>
      <c r="XAT1240" s="204">
        <v>2</v>
      </c>
      <c r="XAU1240" s="205" t="s">
        <v>236</v>
      </c>
      <c r="XAV1240" s="206">
        <v>111</v>
      </c>
      <c r="XAW1240" s="110">
        <v>211</v>
      </c>
      <c r="XAX1240" s="147">
        <v>344.68</v>
      </c>
      <c r="XAY1240" s="109" t="s">
        <v>29</v>
      </c>
      <c r="XAZ1240" s="256" t="s">
        <v>25</v>
      </c>
      <c r="XBA1240" s="204">
        <v>7</v>
      </c>
      <c r="XBB1240" s="204">
        <v>2</v>
      </c>
      <c r="XBC1240" s="205" t="s">
        <v>236</v>
      </c>
      <c r="XBD1240" s="206">
        <v>111</v>
      </c>
      <c r="XBE1240" s="110">
        <v>211</v>
      </c>
      <c r="XBF1240" s="147">
        <v>344.68</v>
      </c>
      <c r="XBG1240" s="109" t="s">
        <v>29</v>
      </c>
      <c r="XBH1240" s="256" t="s">
        <v>25</v>
      </c>
      <c r="XBI1240" s="204">
        <v>7</v>
      </c>
      <c r="XBJ1240" s="204">
        <v>2</v>
      </c>
      <c r="XBK1240" s="205" t="s">
        <v>236</v>
      </c>
      <c r="XBL1240" s="206">
        <v>111</v>
      </c>
      <c r="XBM1240" s="110">
        <v>211</v>
      </c>
      <c r="XBN1240" s="147">
        <v>344.68</v>
      </c>
      <c r="XBO1240" s="109" t="s">
        <v>29</v>
      </c>
      <c r="XBP1240" s="256" t="s">
        <v>25</v>
      </c>
      <c r="XBQ1240" s="204">
        <v>7</v>
      </c>
      <c r="XBR1240" s="204">
        <v>2</v>
      </c>
      <c r="XBS1240" s="205" t="s">
        <v>236</v>
      </c>
      <c r="XBT1240" s="206">
        <v>111</v>
      </c>
      <c r="XBU1240" s="110">
        <v>211</v>
      </c>
      <c r="XBV1240" s="147">
        <v>344.68</v>
      </c>
      <c r="XBW1240" s="109" t="s">
        <v>29</v>
      </c>
      <c r="XBX1240" s="256" t="s">
        <v>25</v>
      </c>
      <c r="XBY1240" s="204">
        <v>7</v>
      </c>
      <c r="XBZ1240" s="204">
        <v>2</v>
      </c>
      <c r="XCA1240" s="205" t="s">
        <v>236</v>
      </c>
      <c r="XCB1240" s="206">
        <v>111</v>
      </c>
      <c r="XCC1240" s="110">
        <v>211</v>
      </c>
      <c r="XCD1240" s="147">
        <v>344.68</v>
      </c>
      <c r="XCE1240" s="109" t="s">
        <v>29</v>
      </c>
      <c r="XCF1240" s="256" t="s">
        <v>25</v>
      </c>
      <c r="XCG1240" s="204">
        <v>7</v>
      </c>
      <c r="XCH1240" s="204">
        <v>2</v>
      </c>
      <c r="XCI1240" s="205" t="s">
        <v>236</v>
      </c>
      <c r="XCJ1240" s="206">
        <v>111</v>
      </c>
      <c r="XCK1240" s="110">
        <v>211</v>
      </c>
      <c r="XCL1240" s="147">
        <v>344.68</v>
      </c>
      <c r="XCM1240" s="109" t="s">
        <v>29</v>
      </c>
      <c r="XCN1240" s="256" t="s">
        <v>25</v>
      </c>
      <c r="XCO1240" s="204">
        <v>7</v>
      </c>
      <c r="XCP1240" s="204">
        <v>2</v>
      </c>
      <c r="XCQ1240" s="205" t="s">
        <v>236</v>
      </c>
      <c r="XCR1240" s="206">
        <v>111</v>
      </c>
      <c r="XCS1240" s="110">
        <v>211</v>
      </c>
      <c r="XCT1240" s="147">
        <v>344.68</v>
      </c>
      <c r="XCU1240" s="109" t="s">
        <v>29</v>
      </c>
      <c r="XCV1240" s="256" t="s">
        <v>25</v>
      </c>
      <c r="XCW1240" s="204">
        <v>7</v>
      </c>
      <c r="XCX1240" s="204">
        <v>2</v>
      </c>
      <c r="XCY1240" s="205" t="s">
        <v>236</v>
      </c>
      <c r="XCZ1240" s="206">
        <v>111</v>
      </c>
      <c r="XDA1240" s="110">
        <v>211</v>
      </c>
      <c r="XDB1240" s="147">
        <v>344.68</v>
      </c>
      <c r="XDC1240" s="109" t="s">
        <v>29</v>
      </c>
      <c r="XDD1240" s="256" t="s">
        <v>25</v>
      </c>
      <c r="XDE1240" s="204">
        <v>7</v>
      </c>
      <c r="XDF1240" s="204">
        <v>2</v>
      </c>
      <c r="XDG1240" s="205" t="s">
        <v>236</v>
      </c>
      <c r="XDH1240" s="206">
        <v>111</v>
      </c>
      <c r="XDI1240" s="110">
        <v>211</v>
      </c>
      <c r="XDJ1240" s="147">
        <v>344.68</v>
      </c>
    </row>
    <row r="1241" spans="1:16338" ht="14.25" customHeight="1" x14ac:dyDescent="0.25">
      <c r="A1241" s="229" t="s">
        <v>535</v>
      </c>
      <c r="B1241" s="419" t="s">
        <v>25</v>
      </c>
      <c r="C1241" s="399">
        <v>7</v>
      </c>
      <c r="D1241" s="399">
        <v>2</v>
      </c>
      <c r="E1241" s="400" t="s">
        <v>529</v>
      </c>
      <c r="F1241" s="401">
        <v>0</v>
      </c>
      <c r="G1241" s="401"/>
      <c r="H1241" s="894">
        <f t="shared" ref="H1241:J1241" si="591">H1242</f>
        <v>3124.8</v>
      </c>
      <c r="I1241" s="894">
        <f t="shared" si="591"/>
        <v>3124.8</v>
      </c>
      <c r="J1241" s="895">
        <f t="shared" si="591"/>
        <v>0</v>
      </c>
      <c r="K1241" s="109"/>
      <c r="L1241" s="256"/>
      <c r="M1241" s="204"/>
      <c r="N1241" s="204"/>
      <c r="O1241" s="205"/>
      <c r="P1241" s="206"/>
      <c r="Q1241" s="110"/>
      <c r="R1241" s="147"/>
      <c r="S1241" s="109"/>
      <c r="T1241" s="256"/>
      <c r="U1241" s="204"/>
      <c r="V1241" s="204"/>
      <c r="W1241" s="205"/>
      <c r="X1241" s="206"/>
      <c r="Y1241" s="110"/>
      <c r="Z1241" s="147"/>
      <c r="AA1241" s="109"/>
      <c r="AB1241" s="256"/>
      <c r="AC1241" s="204"/>
      <c r="AD1241" s="204"/>
      <c r="AE1241" s="205"/>
      <c r="AF1241" s="206"/>
      <c r="AG1241" s="110"/>
      <c r="AH1241" s="147"/>
      <c r="AI1241" s="109"/>
      <c r="AJ1241" s="256"/>
      <c r="AK1241" s="204"/>
      <c r="AL1241" s="204"/>
      <c r="AM1241" s="205"/>
      <c r="AN1241" s="206"/>
      <c r="AO1241" s="110"/>
      <c r="AP1241" s="147"/>
      <c r="AQ1241" s="109"/>
      <c r="AR1241" s="256"/>
      <c r="AS1241" s="204"/>
      <c r="AT1241" s="204"/>
      <c r="AU1241" s="205"/>
      <c r="AV1241" s="206"/>
      <c r="AW1241" s="110"/>
      <c r="AX1241" s="147"/>
      <c r="AY1241" s="109"/>
      <c r="AZ1241" s="256"/>
      <c r="BA1241" s="204"/>
      <c r="BB1241" s="204"/>
      <c r="BC1241" s="205"/>
      <c r="BD1241" s="206"/>
      <c r="BE1241" s="110"/>
      <c r="BF1241" s="147"/>
      <c r="BG1241" s="109"/>
      <c r="BH1241" s="256"/>
      <c r="BI1241" s="204"/>
      <c r="BJ1241" s="204"/>
      <c r="BK1241" s="205"/>
      <c r="BL1241" s="206"/>
      <c r="BM1241" s="110"/>
      <c r="BN1241" s="147"/>
      <c r="BO1241" s="109"/>
      <c r="BP1241" s="256"/>
      <c r="BQ1241" s="204"/>
      <c r="BR1241" s="204"/>
      <c r="BS1241" s="205"/>
      <c r="BT1241" s="206"/>
      <c r="BU1241" s="110"/>
      <c r="BV1241" s="147"/>
      <c r="BW1241" s="109"/>
      <c r="BX1241" s="256"/>
      <c r="BY1241" s="204"/>
      <c r="BZ1241" s="204"/>
      <c r="CA1241" s="205"/>
      <c r="CB1241" s="206"/>
      <c r="CC1241" s="110"/>
      <c r="CD1241" s="147"/>
      <c r="CE1241" s="109"/>
      <c r="CF1241" s="256"/>
      <c r="CG1241" s="204"/>
      <c r="CH1241" s="204"/>
      <c r="CI1241" s="205"/>
      <c r="CJ1241" s="206"/>
      <c r="CK1241" s="110"/>
      <c r="CL1241" s="147"/>
      <c r="CM1241" s="109"/>
      <c r="CN1241" s="256"/>
      <c r="CO1241" s="204"/>
      <c r="CP1241" s="204"/>
      <c r="CQ1241" s="205"/>
      <c r="CR1241" s="206"/>
      <c r="CS1241" s="110"/>
      <c r="CT1241" s="147"/>
      <c r="CU1241" s="109"/>
      <c r="CV1241" s="256"/>
      <c r="CW1241" s="204"/>
      <c r="CX1241" s="204"/>
      <c r="CY1241" s="205"/>
      <c r="CZ1241" s="206"/>
      <c r="DA1241" s="110"/>
      <c r="DB1241" s="147"/>
      <c r="DC1241" s="109"/>
      <c r="DD1241" s="256"/>
      <c r="DE1241" s="204"/>
      <c r="DF1241" s="204"/>
      <c r="DG1241" s="205"/>
      <c r="DH1241" s="206"/>
      <c r="DI1241" s="110"/>
      <c r="DJ1241" s="147"/>
      <c r="DK1241" s="109"/>
      <c r="DL1241" s="256"/>
      <c r="DM1241" s="204"/>
      <c r="DN1241" s="204"/>
      <c r="DO1241" s="205"/>
      <c r="DP1241" s="206"/>
      <c r="DQ1241" s="110"/>
      <c r="DR1241" s="147"/>
      <c r="DS1241" s="109"/>
      <c r="DT1241" s="256"/>
      <c r="DU1241" s="204"/>
      <c r="DV1241" s="204"/>
      <c r="DW1241" s="205"/>
      <c r="DX1241" s="206"/>
      <c r="DY1241" s="110"/>
      <c r="DZ1241" s="147"/>
      <c r="EA1241" s="109"/>
      <c r="EB1241" s="256"/>
      <c r="EC1241" s="204"/>
      <c r="ED1241" s="204"/>
      <c r="EE1241" s="205"/>
      <c r="EF1241" s="206"/>
      <c r="EG1241" s="110"/>
      <c r="EH1241" s="147"/>
      <c r="EI1241" s="109"/>
      <c r="EJ1241" s="256"/>
      <c r="EK1241" s="204"/>
      <c r="EL1241" s="204"/>
      <c r="EM1241" s="205"/>
      <c r="EN1241" s="206"/>
      <c r="EO1241" s="110"/>
      <c r="EP1241" s="147"/>
      <c r="EQ1241" s="109"/>
      <c r="ER1241" s="256"/>
      <c r="ES1241" s="204"/>
      <c r="ET1241" s="204"/>
      <c r="EU1241" s="205"/>
      <c r="EV1241" s="206"/>
      <c r="EW1241" s="110"/>
      <c r="EX1241" s="147"/>
      <c r="EY1241" s="109"/>
      <c r="EZ1241" s="256"/>
      <c r="FA1241" s="204"/>
      <c r="FB1241" s="204"/>
      <c r="FC1241" s="205"/>
      <c r="FD1241" s="206"/>
      <c r="FE1241" s="110"/>
      <c r="FF1241" s="147"/>
      <c r="FG1241" s="109"/>
      <c r="FH1241" s="256"/>
      <c r="FI1241" s="204"/>
      <c r="FJ1241" s="204"/>
      <c r="FK1241" s="205"/>
      <c r="FL1241" s="206"/>
      <c r="FM1241" s="110"/>
      <c r="FN1241" s="147"/>
      <c r="FO1241" s="109"/>
      <c r="FP1241" s="256"/>
      <c r="FQ1241" s="204"/>
      <c r="FR1241" s="204"/>
      <c r="FS1241" s="205"/>
      <c r="FT1241" s="206"/>
      <c r="FU1241" s="110"/>
      <c r="FV1241" s="147"/>
      <c r="FW1241" s="109"/>
      <c r="FX1241" s="256"/>
      <c r="FY1241" s="204"/>
      <c r="FZ1241" s="204"/>
      <c r="GA1241" s="205"/>
      <c r="GB1241" s="206"/>
      <c r="GC1241" s="110"/>
      <c r="GD1241" s="147"/>
      <c r="GE1241" s="109"/>
      <c r="GF1241" s="256"/>
      <c r="GG1241" s="204"/>
      <c r="GH1241" s="204"/>
      <c r="GI1241" s="205"/>
      <c r="GJ1241" s="206"/>
      <c r="GK1241" s="110"/>
      <c r="GL1241" s="147"/>
      <c r="GM1241" s="109"/>
      <c r="GN1241" s="256"/>
      <c r="GO1241" s="204"/>
      <c r="GP1241" s="204"/>
      <c r="GQ1241" s="205"/>
      <c r="GR1241" s="206"/>
      <c r="GS1241" s="110"/>
      <c r="GT1241" s="147"/>
      <c r="GU1241" s="109"/>
      <c r="GV1241" s="256"/>
      <c r="GW1241" s="204"/>
      <c r="GX1241" s="204"/>
      <c r="GY1241" s="205"/>
      <c r="GZ1241" s="206"/>
      <c r="HA1241" s="110"/>
      <c r="HB1241" s="147"/>
      <c r="HC1241" s="109"/>
      <c r="HD1241" s="256"/>
      <c r="HE1241" s="204"/>
      <c r="HF1241" s="204"/>
      <c r="HG1241" s="205"/>
      <c r="HH1241" s="206"/>
      <c r="HI1241" s="110"/>
      <c r="HJ1241" s="147"/>
      <c r="HK1241" s="109"/>
      <c r="HL1241" s="256"/>
      <c r="HM1241" s="204"/>
      <c r="HN1241" s="204"/>
      <c r="HO1241" s="205"/>
      <c r="HP1241" s="206"/>
      <c r="HQ1241" s="110"/>
      <c r="HR1241" s="147"/>
      <c r="HS1241" s="109"/>
      <c r="HT1241" s="256"/>
      <c r="HU1241" s="204"/>
      <c r="HV1241" s="204"/>
      <c r="HW1241" s="205"/>
      <c r="HX1241" s="206"/>
      <c r="HY1241" s="110"/>
      <c r="HZ1241" s="147"/>
      <c r="IA1241" s="109"/>
      <c r="IB1241" s="256"/>
      <c r="IC1241" s="204"/>
      <c r="ID1241" s="204"/>
      <c r="IE1241" s="205"/>
      <c r="IF1241" s="206"/>
      <c r="IG1241" s="110"/>
      <c r="IH1241" s="147"/>
      <c r="II1241" s="109"/>
      <c r="IJ1241" s="256"/>
      <c r="IK1241" s="204"/>
      <c r="IL1241" s="204"/>
      <c r="IM1241" s="205"/>
      <c r="IN1241" s="206"/>
      <c r="IO1241" s="110"/>
      <c r="IP1241" s="147"/>
      <c r="IQ1241" s="109"/>
      <c r="IR1241" s="256"/>
      <c r="IS1241" s="204"/>
      <c r="IT1241" s="204"/>
      <c r="IU1241" s="205"/>
      <c r="IV1241" s="206"/>
      <c r="IW1241" s="110"/>
      <c r="IX1241" s="147"/>
      <c r="IY1241" s="109"/>
      <c r="IZ1241" s="256"/>
      <c r="JA1241" s="204"/>
      <c r="JB1241" s="204"/>
      <c r="JC1241" s="205"/>
      <c r="JD1241" s="206"/>
      <c r="JE1241" s="110"/>
      <c r="JF1241" s="147"/>
      <c r="JG1241" s="109"/>
      <c r="JH1241" s="256"/>
      <c r="JI1241" s="204"/>
      <c r="JJ1241" s="204"/>
      <c r="JK1241" s="205"/>
      <c r="JL1241" s="206"/>
      <c r="JM1241" s="110"/>
      <c r="JN1241" s="147"/>
      <c r="JO1241" s="109"/>
      <c r="JP1241" s="256"/>
      <c r="JQ1241" s="204"/>
      <c r="JR1241" s="204"/>
      <c r="JS1241" s="205"/>
      <c r="JT1241" s="206"/>
      <c r="JU1241" s="110"/>
      <c r="JV1241" s="147"/>
      <c r="JW1241" s="109"/>
      <c r="JX1241" s="256"/>
      <c r="JY1241" s="204"/>
      <c r="JZ1241" s="204"/>
      <c r="KA1241" s="205"/>
      <c r="KB1241" s="206"/>
      <c r="KC1241" s="110"/>
      <c r="KD1241" s="147"/>
      <c r="KE1241" s="109"/>
      <c r="KF1241" s="256"/>
      <c r="KG1241" s="204"/>
      <c r="KH1241" s="204"/>
      <c r="KI1241" s="205"/>
      <c r="KJ1241" s="206"/>
      <c r="KK1241" s="110"/>
      <c r="KL1241" s="147"/>
      <c r="KM1241" s="109"/>
      <c r="KN1241" s="256"/>
      <c r="KO1241" s="204"/>
      <c r="KP1241" s="204"/>
      <c r="KQ1241" s="205"/>
      <c r="KR1241" s="206"/>
      <c r="KS1241" s="110"/>
      <c r="KT1241" s="147"/>
      <c r="KU1241" s="109"/>
      <c r="KV1241" s="256"/>
      <c r="KW1241" s="204"/>
      <c r="KX1241" s="204"/>
      <c r="KY1241" s="205"/>
      <c r="KZ1241" s="206"/>
      <c r="LA1241" s="110"/>
      <c r="LB1241" s="147"/>
      <c r="LC1241" s="109"/>
      <c r="LD1241" s="256"/>
      <c r="LE1241" s="204"/>
      <c r="LF1241" s="204"/>
      <c r="LG1241" s="205"/>
      <c r="LH1241" s="206"/>
      <c r="LI1241" s="110"/>
      <c r="LJ1241" s="147"/>
      <c r="LK1241" s="109"/>
      <c r="LL1241" s="256"/>
      <c r="LM1241" s="204"/>
      <c r="LN1241" s="204"/>
      <c r="LO1241" s="205"/>
      <c r="LP1241" s="206"/>
      <c r="LQ1241" s="110"/>
      <c r="LR1241" s="147"/>
      <c r="LS1241" s="109"/>
      <c r="LT1241" s="256"/>
      <c r="LU1241" s="204"/>
      <c r="LV1241" s="204"/>
      <c r="LW1241" s="205"/>
      <c r="LX1241" s="206"/>
      <c r="LY1241" s="110"/>
      <c r="LZ1241" s="147"/>
      <c r="MA1241" s="109"/>
      <c r="MB1241" s="256"/>
      <c r="MC1241" s="204"/>
      <c r="MD1241" s="204"/>
      <c r="ME1241" s="205"/>
      <c r="MF1241" s="206"/>
      <c r="MG1241" s="110"/>
      <c r="MH1241" s="147"/>
      <c r="MI1241" s="109"/>
      <c r="MJ1241" s="256"/>
      <c r="MK1241" s="204"/>
      <c r="ML1241" s="204"/>
      <c r="MM1241" s="205"/>
      <c r="MN1241" s="206"/>
      <c r="MO1241" s="110"/>
      <c r="MP1241" s="147"/>
      <c r="MQ1241" s="109"/>
      <c r="MR1241" s="256"/>
      <c r="MS1241" s="204"/>
      <c r="MT1241" s="204"/>
      <c r="MU1241" s="205"/>
      <c r="MV1241" s="206"/>
      <c r="MW1241" s="110"/>
      <c r="MX1241" s="147"/>
      <c r="MY1241" s="109"/>
      <c r="MZ1241" s="256"/>
      <c r="NA1241" s="204"/>
      <c r="NB1241" s="204"/>
      <c r="NC1241" s="205"/>
      <c r="ND1241" s="206"/>
      <c r="NE1241" s="110"/>
      <c r="NF1241" s="147"/>
      <c r="NG1241" s="109"/>
      <c r="NH1241" s="256"/>
      <c r="NI1241" s="204"/>
      <c r="NJ1241" s="204"/>
      <c r="NK1241" s="205"/>
      <c r="NL1241" s="206"/>
      <c r="NM1241" s="110"/>
      <c r="NN1241" s="147"/>
      <c r="NO1241" s="109"/>
      <c r="NP1241" s="256"/>
      <c r="NQ1241" s="204"/>
      <c r="NR1241" s="204"/>
      <c r="NS1241" s="205"/>
      <c r="NT1241" s="206"/>
      <c r="NU1241" s="110"/>
      <c r="NV1241" s="147"/>
      <c r="NW1241" s="109"/>
      <c r="NX1241" s="256"/>
      <c r="NY1241" s="204"/>
      <c r="NZ1241" s="204"/>
      <c r="OA1241" s="205"/>
      <c r="OB1241" s="206"/>
      <c r="OC1241" s="110"/>
      <c r="OD1241" s="147"/>
      <c r="OE1241" s="109"/>
      <c r="OF1241" s="256"/>
      <c r="OG1241" s="204"/>
      <c r="OH1241" s="204"/>
      <c r="OI1241" s="205"/>
      <c r="OJ1241" s="206"/>
      <c r="OK1241" s="110"/>
      <c r="OL1241" s="147"/>
      <c r="OM1241" s="109"/>
      <c r="ON1241" s="256"/>
      <c r="OO1241" s="204"/>
      <c r="OP1241" s="204"/>
      <c r="OQ1241" s="205"/>
      <c r="OR1241" s="206"/>
      <c r="OS1241" s="110"/>
      <c r="OT1241" s="147"/>
      <c r="OU1241" s="109"/>
      <c r="OV1241" s="256"/>
      <c r="OW1241" s="204"/>
      <c r="OX1241" s="204"/>
      <c r="OY1241" s="205"/>
      <c r="OZ1241" s="206"/>
      <c r="PA1241" s="110"/>
      <c r="PB1241" s="147"/>
      <c r="PC1241" s="109"/>
      <c r="PD1241" s="256"/>
      <c r="PE1241" s="204"/>
      <c r="PF1241" s="204"/>
      <c r="PG1241" s="205"/>
      <c r="PH1241" s="206"/>
      <c r="PI1241" s="110"/>
      <c r="PJ1241" s="147"/>
      <c r="PK1241" s="109"/>
      <c r="PL1241" s="256"/>
      <c r="PM1241" s="204"/>
      <c r="PN1241" s="204"/>
      <c r="PO1241" s="205"/>
      <c r="PP1241" s="206"/>
      <c r="PQ1241" s="110"/>
      <c r="PR1241" s="147"/>
      <c r="PS1241" s="109"/>
      <c r="PT1241" s="256"/>
      <c r="PU1241" s="204"/>
      <c r="PV1241" s="204"/>
      <c r="PW1241" s="205"/>
      <c r="PX1241" s="206"/>
      <c r="PY1241" s="110"/>
      <c r="PZ1241" s="147"/>
      <c r="QA1241" s="109"/>
      <c r="QB1241" s="256"/>
      <c r="QC1241" s="204"/>
      <c r="QD1241" s="204"/>
      <c r="QE1241" s="205"/>
      <c r="QF1241" s="206"/>
      <c r="QG1241" s="110"/>
      <c r="QH1241" s="147"/>
      <c r="QI1241" s="109"/>
      <c r="QJ1241" s="256"/>
      <c r="QK1241" s="204"/>
      <c r="QL1241" s="204"/>
      <c r="QM1241" s="205"/>
      <c r="QN1241" s="206"/>
      <c r="QO1241" s="110"/>
      <c r="QP1241" s="147"/>
      <c r="QQ1241" s="109"/>
      <c r="QR1241" s="256"/>
      <c r="QS1241" s="204"/>
      <c r="QT1241" s="204"/>
      <c r="QU1241" s="205"/>
      <c r="QV1241" s="206"/>
      <c r="QW1241" s="110"/>
      <c r="QX1241" s="147"/>
      <c r="QY1241" s="109"/>
      <c r="QZ1241" s="256"/>
      <c r="RA1241" s="204"/>
      <c r="RB1241" s="204"/>
      <c r="RC1241" s="205"/>
      <c r="RD1241" s="206"/>
      <c r="RE1241" s="110"/>
      <c r="RF1241" s="147"/>
      <c r="RG1241" s="109"/>
      <c r="RH1241" s="256"/>
      <c r="RI1241" s="204"/>
      <c r="RJ1241" s="204"/>
      <c r="RK1241" s="205"/>
      <c r="RL1241" s="206"/>
      <c r="RM1241" s="110"/>
      <c r="RN1241" s="147"/>
      <c r="RO1241" s="109"/>
      <c r="RP1241" s="256"/>
      <c r="RQ1241" s="204"/>
      <c r="RR1241" s="204"/>
      <c r="RS1241" s="205"/>
      <c r="RT1241" s="206"/>
      <c r="RU1241" s="110"/>
      <c r="RV1241" s="147"/>
      <c r="RW1241" s="109"/>
      <c r="RX1241" s="256"/>
      <c r="RY1241" s="204"/>
      <c r="RZ1241" s="204"/>
      <c r="SA1241" s="205"/>
      <c r="SB1241" s="206"/>
      <c r="SC1241" s="110"/>
      <c r="SD1241" s="147"/>
      <c r="SE1241" s="109"/>
      <c r="SF1241" s="256"/>
      <c r="SG1241" s="204"/>
      <c r="SH1241" s="204"/>
      <c r="SI1241" s="205"/>
      <c r="SJ1241" s="206"/>
      <c r="SK1241" s="110"/>
      <c r="SL1241" s="147"/>
      <c r="SM1241" s="109"/>
      <c r="SN1241" s="256"/>
      <c r="SO1241" s="204"/>
      <c r="SP1241" s="204"/>
      <c r="SQ1241" s="205"/>
      <c r="SR1241" s="206"/>
      <c r="SS1241" s="110"/>
      <c r="ST1241" s="147"/>
      <c r="SU1241" s="109"/>
      <c r="SV1241" s="256"/>
      <c r="SW1241" s="204"/>
      <c r="SX1241" s="204"/>
      <c r="SY1241" s="205"/>
      <c r="SZ1241" s="206"/>
      <c r="TA1241" s="110"/>
      <c r="TB1241" s="147"/>
      <c r="TC1241" s="109"/>
      <c r="TD1241" s="256"/>
      <c r="TE1241" s="204"/>
      <c r="TF1241" s="204"/>
      <c r="TG1241" s="205"/>
      <c r="TH1241" s="206"/>
      <c r="TI1241" s="110"/>
      <c r="TJ1241" s="147"/>
      <c r="TK1241" s="109"/>
      <c r="TL1241" s="256"/>
      <c r="TM1241" s="204"/>
      <c r="TN1241" s="204"/>
      <c r="TO1241" s="205"/>
      <c r="TP1241" s="206"/>
      <c r="TQ1241" s="110"/>
      <c r="TR1241" s="147"/>
      <c r="TS1241" s="109"/>
      <c r="TT1241" s="256"/>
      <c r="TU1241" s="204"/>
      <c r="TV1241" s="204"/>
      <c r="TW1241" s="205"/>
      <c r="TX1241" s="206"/>
      <c r="TY1241" s="110"/>
      <c r="TZ1241" s="147"/>
      <c r="UA1241" s="109"/>
      <c r="UB1241" s="256"/>
      <c r="UC1241" s="204"/>
      <c r="UD1241" s="204"/>
      <c r="UE1241" s="205"/>
      <c r="UF1241" s="206"/>
      <c r="UG1241" s="110"/>
      <c r="UH1241" s="147"/>
      <c r="UI1241" s="109"/>
      <c r="UJ1241" s="256"/>
      <c r="UK1241" s="204"/>
      <c r="UL1241" s="204"/>
      <c r="UM1241" s="205"/>
      <c r="UN1241" s="206"/>
      <c r="UO1241" s="110"/>
      <c r="UP1241" s="147"/>
      <c r="UQ1241" s="109"/>
      <c r="UR1241" s="256"/>
      <c r="US1241" s="204"/>
      <c r="UT1241" s="204"/>
      <c r="UU1241" s="205"/>
      <c r="UV1241" s="206"/>
      <c r="UW1241" s="110"/>
      <c r="UX1241" s="147"/>
      <c r="UY1241" s="109"/>
      <c r="UZ1241" s="256"/>
      <c r="VA1241" s="204"/>
      <c r="VB1241" s="204"/>
      <c r="VC1241" s="205"/>
      <c r="VD1241" s="206"/>
      <c r="VE1241" s="110"/>
      <c r="VF1241" s="147"/>
      <c r="VG1241" s="109"/>
      <c r="VH1241" s="256"/>
      <c r="VI1241" s="204"/>
      <c r="VJ1241" s="204"/>
      <c r="VK1241" s="205"/>
      <c r="VL1241" s="206"/>
      <c r="VM1241" s="110"/>
      <c r="VN1241" s="147"/>
      <c r="VO1241" s="109"/>
      <c r="VP1241" s="256"/>
      <c r="VQ1241" s="204"/>
      <c r="VR1241" s="204"/>
      <c r="VS1241" s="205"/>
      <c r="VT1241" s="206"/>
      <c r="VU1241" s="110"/>
      <c r="VV1241" s="147"/>
      <c r="VW1241" s="109"/>
      <c r="VX1241" s="256"/>
      <c r="VY1241" s="204"/>
      <c r="VZ1241" s="204"/>
      <c r="WA1241" s="205"/>
      <c r="WB1241" s="206"/>
      <c r="WC1241" s="110"/>
      <c r="WD1241" s="147"/>
      <c r="WE1241" s="109"/>
      <c r="WF1241" s="256"/>
      <c r="WG1241" s="204"/>
      <c r="WH1241" s="204"/>
      <c r="WI1241" s="205"/>
      <c r="WJ1241" s="206"/>
      <c r="WK1241" s="110"/>
      <c r="WL1241" s="147"/>
      <c r="WM1241" s="109"/>
      <c r="WN1241" s="256"/>
      <c r="WO1241" s="204"/>
      <c r="WP1241" s="204"/>
      <c r="WQ1241" s="205"/>
      <c r="WR1241" s="206"/>
      <c r="WS1241" s="110"/>
      <c r="WT1241" s="147"/>
      <c r="WU1241" s="109"/>
      <c r="WV1241" s="256"/>
      <c r="WW1241" s="204"/>
      <c r="WX1241" s="204"/>
      <c r="WY1241" s="205"/>
      <c r="WZ1241" s="206"/>
      <c r="XA1241" s="110"/>
      <c r="XB1241" s="147"/>
      <c r="XC1241" s="109"/>
      <c r="XD1241" s="256"/>
      <c r="XE1241" s="204"/>
      <c r="XF1241" s="204"/>
      <c r="XG1241" s="205"/>
      <c r="XH1241" s="206"/>
      <c r="XI1241" s="110"/>
      <c r="XJ1241" s="147"/>
      <c r="XK1241" s="109"/>
      <c r="XL1241" s="256"/>
      <c r="XM1241" s="204"/>
      <c r="XN1241" s="204"/>
      <c r="XO1241" s="205"/>
      <c r="XP1241" s="206"/>
      <c r="XQ1241" s="110"/>
      <c r="XR1241" s="147"/>
      <c r="XS1241" s="109"/>
      <c r="XT1241" s="256"/>
      <c r="XU1241" s="204"/>
      <c r="XV1241" s="204"/>
      <c r="XW1241" s="205"/>
      <c r="XX1241" s="206"/>
      <c r="XY1241" s="110"/>
      <c r="XZ1241" s="147"/>
      <c r="YA1241" s="109"/>
      <c r="YB1241" s="256"/>
      <c r="YC1241" s="204"/>
      <c r="YD1241" s="204"/>
      <c r="YE1241" s="205"/>
      <c r="YF1241" s="206"/>
      <c r="YG1241" s="110"/>
      <c r="YH1241" s="147"/>
      <c r="YI1241" s="109"/>
      <c r="YJ1241" s="256"/>
      <c r="YK1241" s="204"/>
      <c r="YL1241" s="204"/>
      <c r="YM1241" s="205"/>
      <c r="YN1241" s="206"/>
      <c r="YO1241" s="110"/>
      <c r="YP1241" s="147"/>
      <c r="YQ1241" s="109"/>
      <c r="YR1241" s="256"/>
      <c r="YS1241" s="204"/>
      <c r="YT1241" s="204"/>
      <c r="YU1241" s="205"/>
      <c r="YV1241" s="206"/>
      <c r="YW1241" s="110"/>
      <c r="YX1241" s="147"/>
      <c r="YY1241" s="109"/>
      <c r="YZ1241" s="256"/>
      <c r="ZA1241" s="204"/>
      <c r="ZB1241" s="204"/>
      <c r="ZC1241" s="205"/>
      <c r="ZD1241" s="206"/>
      <c r="ZE1241" s="110"/>
      <c r="ZF1241" s="147"/>
      <c r="ZG1241" s="109"/>
      <c r="ZH1241" s="256"/>
      <c r="ZI1241" s="204"/>
      <c r="ZJ1241" s="204"/>
      <c r="ZK1241" s="205"/>
      <c r="ZL1241" s="206"/>
      <c r="ZM1241" s="110"/>
      <c r="ZN1241" s="147"/>
      <c r="ZO1241" s="109"/>
      <c r="ZP1241" s="256"/>
      <c r="ZQ1241" s="204"/>
      <c r="ZR1241" s="204"/>
      <c r="ZS1241" s="205"/>
      <c r="ZT1241" s="206"/>
      <c r="ZU1241" s="110"/>
      <c r="ZV1241" s="147"/>
      <c r="ZW1241" s="109"/>
      <c r="ZX1241" s="256"/>
      <c r="ZY1241" s="204"/>
      <c r="ZZ1241" s="204"/>
      <c r="AAA1241" s="205"/>
      <c r="AAB1241" s="206"/>
      <c r="AAC1241" s="110"/>
      <c r="AAD1241" s="147"/>
      <c r="AAE1241" s="109"/>
      <c r="AAF1241" s="256"/>
      <c r="AAG1241" s="204"/>
      <c r="AAH1241" s="204"/>
      <c r="AAI1241" s="205"/>
      <c r="AAJ1241" s="206"/>
      <c r="AAK1241" s="110"/>
      <c r="AAL1241" s="147"/>
      <c r="AAM1241" s="109"/>
      <c r="AAN1241" s="256"/>
      <c r="AAO1241" s="204"/>
      <c r="AAP1241" s="204"/>
      <c r="AAQ1241" s="205"/>
      <c r="AAR1241" s="206"/>
      <c r="AAS1241" s="110"/>
      <c r="AAT1241" s="147"/>
      <c r="AAU1241" s="109"/>
      <c r="AAV1241" s="256"/>
      <c r="AAW1241" s="204"/>
      <c r="AAX1241" s="204"/>
      <c r="AAY1241" s="205"/>
      <c r="AAZ1241" s="206"/>
      <c r="ABA1241" s="110"/>
      <c r="ABB1241" s="147"/>
      <c r="ABC1241" s="109"/>
      <c r="ABD1241" s="256"/>
      <c r="ABE1241" s="204"/>
      <c r="ABF1241" s="204"/>
      <c r="ABG1241" s="205"/>
      <c r="ABH1241" s="206"/>
      <c r="ABI1241" s="110"/>
      <c r="ABJ1241" s="147"/>
      <c r="ABK1241" s="109"/>
      <c r="ABL1241" s="256"/>
      <c r="ABM1241" s="204"/>
      <c r="ABN1241" s="204"/>
      <c r="ABO1241" s="205"/>
      <c r="ABP1241" s="206"/>
      <c r="ABQ1241" s="110"/>
      <c r="ABR1241" s="147"/>
      <c r="ABS1241" s="109"/>
      <c r="ABT1241" s="256"/>
      <c r="ABU1241" s="204"/>
      <c r="ABV1241" s="204"/>
      <c r="ABW1241" s="205"/>
      <c r="ABX1241" s="206"/>
      <c r="ABY1241" s="110"/>
      <c r="ABZ1241" s="147"/>
      <c r="ACA1241" s="109"/>
      <c r="ACB1241" s="256"/>
      <c r="ACC1241" s="204"/>
      <c r="ACD1241" s="204"/>
      <c r="ACE1241" s="205"/>
      <c r="ACF1241" s="206"/>
      <c r="ACG1241" s="110"/>
      <c r="ACH1241" s="147"/>
      <c r="ACI1241" s="109"/>
      <c r="ACJ1241" s="256"/>
      <c r="ACK1241" s="204"/>
      <c r="ACL1241" s="204"/>
      <c r="ACM1241" s="205"/>
      <c r="ACN1241" s="206"/>
      <c r="ACO1241" s="110"/>
      <c r="ACP1241" s="147"/>
      <c r="ACQ1241" s="109"/>
      <c r="ACR1241" s="256"/>
      <c r="ACS1241" s="204"/>
      <c r="ACT1241" s="204"/>
      <c r="ACU1241" s="205"/>
      <c r="ACV1241" s="206"/>
      <c r="ACW1241" s="110"/>
      <c r="ACX1241" s="147"/>
      <c r="ACY1241" s="109"/>
      <c r="ACZ1241" s="256"/>
      <c r="ADA1241" s="204"/>
      <c r="ADB1241" s="204"/>
      <c r="ADC1241" s="205"/>
      <c r="ADD1241" s="206"/>
      <c r="ADE1241" s="110"/>
      <c r="ADF1241" s="147"/>
      <c r="ADG1241" s="109"/>
      <c r="ADH1241" s="256"/>
      <c r="ADI1241" s="204"/>
      <c r="ADJ1241" s="204"/>
      <c r="ADK1241" s="205"/>
      <c r="ADL1241" s="206"/>
      <c r="ADM1241" s="110"/>
      <c r="ADN1241" s="147"/>
      <c r="ADO1241" s="109"/>
      <c r="ADP1241" s="256"/>
      <c r="ADQ1241" s="204"/>
      <c r="ADR1241" s="204"/>
      <c r="ADS1241" s="205"/>
      <c r="ADT1241" s="206"/>
      <c r="ADU1241" s="110"/>
      <c r="ADV1241" s="147"/>
      <c r="ADW1241" s="109"/>
      <c r="ADX1241" s="256"/>
      <c r="ADY1241" s="204"/>
      <c r="ADZ1241" s="204"/>
      <c r="AEA1241" s="205"/>
      <c r="AEB1241" s="206"/>
      <c r="AEC1241" s="110"/>
      <c r="AED1241" s="147"/>
      <c r="AEE1241" s="109"/>
      <c r="AEF1241" s="256"/>
      <c r="AEG1241" s="204"/>
      <c r="AEH1241" s="204"/>
      <c r="AEI1241" s="205"/>
      <c r="AEJ1241" s="206"/>
      <c r="AEK1241" s="110"/>
      <c r="AEL1241" s="147"/>
      <c r="AEM1241" s="109"/>
      <c r="AEN1241" s="256"/>
      <c r="AEO1241" s="204"/>
      <c r="AEP1241" s="204"/>
      <c r="AEQ1241" s="205"/>
      <c r="AER1241" s="206"/>
      <c r="AES1241" s="110"/>
      <c r="AET1241" s="147"/>
      <c r="AEU1241" s="109"/>
      <c r="AEV1241" s="256"/>
      <c r="AEW1241" s="204"/>
      <c r="AEX1241" s="204"/>
      <c r="AEY1241" s="205"/>
      <c r="AEZ1241" s="206"/>
      <c r="AFA1241" s="110"/>
      <c r="AFB1241" s="147"/>
      <c r="AFC1241" s="109"/>
      <c r="AFD1241" s="256"/>
      <c r="AFE1241" s="204"/>
      <c r="AFF1241" s="204"/>
      <c r="AFG1241" s="205"/>
      <c r="AFH1241" s="206"/>
      <c r="AFI1241" s="110"/>
      <c r="AFJ1241" s="147"/>
      <c r="AFK1241" s="109"/>
      <c r="AFL1241" s="256"/>
      <c r="AFM1241" s="204"/>
      <c r="AFN1241" s="204"/>
      <c r="AFO1241" s="205"/>
      <c r="AFP1241" s="206"/>
      <c r="AFQ1241" s="110"/>
      <c r="AFR1241" s="147"/>
      <c r="AFS1241" s="109"/>
      <c r="AFT1241" s="256"/>
      <c r="AFU1241" s="204"/>
      <c r="AFV1241" s="204"/>
      <c r="AFW1241" s="205"/>
      <c r="AFX1241" s="206"/>
      <c r="AFY1241" s="110"/>
      <c r="AFZ1241" s="147"/>
      <c r="AGA1241" s="109"/>
      <c r="AGB1241" s="256"/>
      <c r="AGC1241" s="204"/>
      <c r="AGD1241" s="204"/>
      <c r="AGE1241" s="205"/>
      <c r="AGF1241" s="206"/>
      <c r="AGG1241" s="110"/>
      <c r="AGH1241" s="147"/>
      <c r="AGI1241" s="109"/>
      <c r="AGJ1241" s="256"/>
      <c r="AGK1241" s="204"/>
      <c r="AGL1241" s="204"/>
      <c r="AGM1241" s="205"/>
      <c r="AGN1241" s="206"/>
      <c r="AGO1241" s="110"/>
      <c r="AGP1241" s="147"/>
      <c r="AGQ1241" s="109"/>
      <c r="AGR1241" s="256"/>
      <c r="AGS1241" s="204"/>
      <c r="AGT1241" s="204"/>
      <c r="AGU1241" s="205"/>
      <c r="AGV1241" s="206"/>
      <c r="AGW1241" s="110"/>
      <c r="AGX1241" s="147"/>
      <c r="AGY1241" s="109"/>
      <c r="AGZ1241" s="256"/>
      <c r="AHA1241" s="204"/>
      <c r="AHB1241" s="204"/>
      <c r="AHC1241" s="205"/>
      <c r="AHD1241" s="206"/>
      <c r="AHE1241" s="110"/>
      <c r="AHF1241" s="147"/>
      <c r="AHG1241" s="109"/>
      <c r="AHH1241" s="256"/>
      <c r="AHI1241" s="204"/>
      <c r="AHJ1241" s="204"/>
      <c r="AHK1241" s="205"/>
      <c r="AHL1241" s="206"/>
      <c r="AHM1241" s="110"/>
      <c r="AHN1241" s="147"/>
      <c r="AHO1241" s="109"/>
      <c r="AHP1241" s="256"/>
      <c r="AHQ1241" s="204"/>
      <c r="AHR1241" s="204"/>
      <c r="AHS1241" s="205"/>
      <c r="AHT1241" s="206"/>
      <c r="AHU1241" s="110"/>
      <c r="AHV1241" s="147"/>
      <c r="AHW1241" s="109"/>
      <c r="AHX1241" s="256"/>
      <c r="AHY1241" s="204"/>
      <c r="AHZ1241" s="204"/>
      <c r="AIA1241" s="205"/>
      <c r="AIB1241" s="206"/>
      <c r="AIC1241" s="110"/>
      <c r="AID1241" s="147"/>
      <c r="AIE1241" s="109"/>
      <c r="AIF1241" s="256"/>
      <c r="AIG1241" s="204"/>
      <c r="AIH1241" s="204"/>
      <c r="AII1241" s="205"/>
      <c r="AIJ1241" s="206"/>
      <c r="AIK1241" s="110"/>
      <c r="AIL1241" s="147"/>
      <c r="AIM1241" s="109"/>
      <c r="AIN1241" s="256"/>
      <c r="AIO1241" s="204"/>
      <c r="AIP1241" s="204"/>
      <c r="AIQ1241" s="205"/>
      <c r="AIR1241" s="206"/>
      <c r="AIS1241" s="110"/>
      <c r="AIT1241" s="147"/>
      <c r="AIU1241" s="109"/>
      <c r="AIV1241" s="256"/>
      <c r="AIW1241" s="204"/>
      <c r="AIX1241" s="204"/>
      <c r="AIY1241" s="205"/>
      <c r="AIZ1241" s="206"/>
      <c r="AJA1241" s="110"/>
      <c r="AJB1241" s="147"/>
      <c r="AJC1241" s="109"/>
      <c r="AJD1241" s="256"/>
      <c r="AJE1241" s="204"/>
      <c r="AJF1241" s="204"/>
      <c r="AJG1241" s="205"/>
      <c r="AJH1241" s="206"/>
      <c r="AJI1241" s="110"/>
      <c r="AJJ1241" s="147"/>
      <c r="AJK1241" s="109"/>
      <c r="AJL1241" s="256"/>
      <c r="AJM1241" s="204"/>
      <c r="AJN1241" s="204"/>
      <c r="AJO1241" s="205"/>
      <c r="AJP1241" s="206"/>
      <c r="AJQ1241" s="110"/>
      <c r="AJR1241" s="147"/>
      <c r="AJS1241" s="109"/>
      <c r="AJT1241" s="256"/>
      <c r="AJU1241" s="204"/>
      <c r="AJV1241" s="204"/>
      <c r="AJW1241" s="205"/>
      <c r="AJX1241" s="206"/>
      <c r="AJY1241" s="110"/>
      <c r="AJZ1241" s="147"/>
      <c r="AKA1241" s="109"/>
      <c r="AKB1241" s="256"/>
      <c r="AKC1241" s="204"/>
      <c r="AKD1241" s="204"/>
      <c r="AKE1241" s="205"/>
      <c r="AKF1241" s="206"/>
      <c r="AKG1241" s="110"/>
      <c r="AKH1241" s="147"/>
      <c r="AKI1241" s="109"/>
      <c r="AKJ1241" s="256"/>
      <c r="AKK1241" s="204"/>
      <c r="AKL1241" s="204"/>
      <c r="AKM1241" s="205"/>
      <c r="AKN1241" s="206"/>
      <c r="AKO1241" s="110"/>
      <c r="AKP1241" s="147"/>
      <c r="AKQ1241" s="109"/>
      <c r="AKR1241" s="256"/>
      <c r="AKS1241" s="204"/>
      <c r="AKT1241" s="204"/>
      <c r="AKU1241" s="205"/>
      <c r="AKV1241" s="206"/>
      <c r="AKW1241" s="110"/>
      <c r="AKX1241" s="147"/>
      <c r="AKY1241" s="109"/>
      <c r="AKZ1241" s="256"/>
      <c r="ALA1241" s="204"/>
      <c r="ALB1241" s="204"/>
      <c r="ALC1241" s="205"/>
      <c r="ALD1241" s="206"/>
      <c r="ALE1241" s="110"/>
      <c r="ALF1241" s="147"/>
      <c r="ALG1241" s="109"/>
      <c r="ALH1241" s="256"/>
      <c r="ALI1241" s="204"/>
      <c r="ALJ1241" s="204"/>
      <c r="ALK1241" s="205"/>
      <c r="ALL1241" s="206"/>
      <c r="ALM1241" s="110"/>
      <c r="ALN1241" s="147"/>
      <c r="ALO1241" s="109"/>
      <c r="ALP1241" s="256"/>
      <c r="ALQ1241" s="204"/>
      <c r="ALR1241" s="204"/>
      <c r="ALS1241" s="205"/>
      <c r="ALT1241" s="206"/>
      <c r="ALU1241" s="110"/>
      <c r="ALV1241" s="147"/>
      <c r="ALW1241" s="109"/>
      <c r="ALX1241" s="256"/>
      <c r="ALY1241" s="204"/>
      <c r="ALZ1241" s="204"/>
      <c r="AMA1241" s="205"/>
      <c r="AMB1241" s="206"/>
      <c r="AMC1241" s="110"/>
      <c r="AMD1241" s="147"/>
      <c r="AME1241" s="109"/>
      <c r="AMF1241" s="256"/>
      <c r="AMG1241" s="204"/>
      <c r="AMH1241" s="204"/>
      <c r="AMI1241" s="205"/>
      <c r="AMJ1241" s="206"/>
      <c r="AMK1241" s="110"/>
      <c r="AML1241" s="147"/>
      <c r="AMM1241" s="109"/>
      <c r="AMN1241" s="256"/>
      <c r="AMO1241" s="204"/>
      <c r="AMP1241" s="204"/>
      <c r="AMQ1241" s="205"/>
      <c r="AMR1241" s="206"/>
      <c r="AMS1241" s="110"/>
      <c r="AMT1241" s="147"/>
      <c r="AMU1241" s="109"/>
      <c r="AMV1241" s="256"/>
      <c r="AMW1241" s="204"/>
      <c r="AMX1241" s="204"/>
      <c r="AMY1241" s="205"/>
      <c r="AMZ1241" s="206"/>
      <c r="ANA1241" s="110"/>
      <c r="ANB1241" s="147"/>
      <c r="ANC1241" s="109"/>
      <c r="AND1241" s="256"/>
      <c r="ANE1241" s="204"/>
      <c r="ANF1241" s="204"/>
      <c r="ANG1241" s="205"/>
      <c r="ANH1241" s="206"/>
      <c r="ANI1241" s="110"/>
      <c r="ANJ1241" s="147"/>
      <c r="ANK1241" s="109"/>
      <c r="ANL1241" s="256"/>
      <c r="ANM1241" s="204"/>
      <c r="ANN1241" s="204"/>
      <c r="ANO1241" s="205"/>
      <c r="ANP1241" s="206"/>
      <c r="ANQ1241" s="110"/>
      <c r="ANR1241" s="147"/>
      <c r="ANS1241" s="109"/>
      <c r="ANT1241" s="256"/>
      <c r="ANU1241" s="204"/>
      <c r="ANV1241" s="204"/>
      <c r="ANW1241" s="205"/>
      <c r="ANX1241" s="206"/>
      <c r="ANY1241" s="110"/>
      <c r="ANZ1241" s="147"/>
      <c r="AOA1241" s="109"/>
      <c r="AOB1241" s="256"/>
      <c r="AOC1241" s="204"/>
      <c r="AOD1241" s="204"/>
      <c r="AOE1241" s="205"/>
      <c r="AOF1241" s="206"/>
      <c r="AOG1241" s="110"/>
      <c r="AOH1241" s="147"/>
      <c r="AOI1241" s="109"/>
      <c r="AOJ1241" s="256"/>
      <c r="AOK1241" s="204"/>
      <c r="AOL1241" s="204"/>
      <c r="AOM1241" s="205"/>
      <c r="AON1241" s="206"/>
      <c r="AOO1241" s="110"/>
      <c r="AOP1241" s="147"/>
      <c r="AOQ1241" s="109"/>
      <c r="AOR1241" s="256"/>
      <c r="AOS1241" s="204"/>
      <c r="AOT1241" s="204"/>
      <c r="AOU1241" s="205"/>
      <c r="AOV1241" s="206"/>
      <c r="AOW1241" s="110"/>
      <c r="AOX1241" s="147"/>
      <c r="AOY1241" s="109"/>
      <c r="AOZ1241" s="256"/>
      <c r="APA1241" s="204"/>
      <c r="APB1241" s="204"/>
      <c r="APC1241" s="205"/>
      <c r="APD1241" s="206"/>
      <c r="APE1241" s="110"/>
      <c r="APF1241" s="147"/>
      <c r="APG1241" s="109"/>
      <c r="APH1241" s="256"/>
      <c r="API1241" s="204"/>
      <c r="APJ1241" s="204"/>
      <c r="APK1241" s="205"/>
      <c r="APL1241" s="206"/>
      <c r="APM1241" s="110"/>
      <c r="APN1241" s="147"/>
      <c r="APO1241" s="109"/>
      <c r="APP1241" s="256"/>
      <c r="APQ1241" s="204"/>
      <c r="APR1241" s="204"/>
      <c r="APS1241" s="205"/>
      <c r="APT1241" s="206"/>
      <c r="APU1241" s="110"/>
      <c r="APV1241" s="147"/>
      <c r="APW1241" s="109"/>
      <c r="APX1241" s="256"/>
      <c r="APY1241" s="204"/>
      <c r="APZ1241" s="204"/>
      <c r="AQA1241" s="205"/>
      <c r="AQB1241" s="206"/>
      <c r="AQC1241" s="110"/>
      <c r="AQD1241" s="147"/>
      <c r="AQE1241" s="109"/>
      <c r="AQF1241" s="256"/>
      <c r="AQG1241" s="204"/>
      <c r="AQH1241" s="204"/>
      <c r="AQI1241" s="205"/>
      <c r="AQJ1241" s="206"/>
      <c r="AQK1241" s="110"/>
      <c r="AQL1241" s="147"/>
      <c r="AQM1241" s="109"/>
      <c r="AQN1241" s="256"/>
      <c r="AQO1241" s="204"/>
      <c r="AQP1241" s="204"/>
      <c r="AQQ1241" s="205"/>
      <c r="AQR1241" s="206"/>
      <c r="AQS1241" s="110"/>
      <c r="AQT1241" s="147"/>
      <c r="AQU1241" s="109"/>
      <c r="AQV1241" s="256"/>
      <c r="AQW1241" s="204"/>
      <c r="AQX1241" s="204"/>
      <c r="AQY1241" s="205"/>
      <c r="AQZ1241" s="206"/>
      <c r="ARA1241" s="110"/>
      <c r="ARB1241" s="147"/>
      <c r="ARC1241" s="109"/>
      <c r="ARD1241" s="256"/>
      <c r="ARE1241" s="204"/>
      <c r="ARF1241" s="204"/>
      <c r="ARG1241" s="205"/>
      <c r="ARH1241" s="206"/>
      <c r="ARI1241" s="110"/>
      <c r="ARJ1241" s="147"/>
      <c r="ARK1241" s="109"/>
      <c r="ARL1241" s="256"/>
      <c r="ARM1241" s="204"/>
      <c r="ARN1241" s="204"/>
      <c r="ARO1241" s="205"/>
      <c r="ARP1241" s="206"/>
      <c r="ARQ1241" s="110"/>
      <c r="ARR1241" s="147"/>
      <c r="ARS1241" s="109"/>
      <c r="ART1241" s="256"/>
      <c r="ARU1241" s="204"/>
      <c r="ARV1241" s="204"/>
      <c r="ARW1241" s="205"/>
      <c r="ARX1241" s="206"/>
      <c r="ARY1241" s="110"/>
      <c r="ARZ1241" s="147"/>
      <c r="ASA1241" s="109"/>
      <c r="ASB1241" s="256"/>
      <c r="ASC1241" s="204"/>
      <c r="ASD1241" s="204"/>
      <c r="ASE1241" s="205"/>
      <c r="ASF1241" s="206"/>
      <c r="ASG1241" s="110"/>
      <c r="ASH1241" s="147"/>
      <c r="ASI1241" s="109"/>
      <c r="ASJ1241" s="256"/>
      <c r="ASK1241" s="204"/>
      <c r="ASL1241" s="204"/>
      <c r="ASM1241" s="205"/>
      <c r="ASN1241" s="206"/>
      <c r="ASO1241" s="110"/>
      <c r="ASP1241" s="147"/>
      <c r="ASQ1241" s="109"/>
      <c r="ASR1241" s="256"/>
      <c r="ASS1241" s="204"/>
      <c r="AST1241" s="204"/>
      <c r="ASU1241" s="205"/>
      <c r="ASV1241" s="206"/>
      <c r="ASW1241" s="110"/>
      <c r="ASX1241" s="147"/>
      <c r="ASY1241" s="109"/>
      <c r="ASZ1241" s="256"/>
      <c r="ATA1241" s="204"/>
      <c r="ATB1241" s="204"/>
      <c r="ATC1241" s="205"/>
      <c r="ATD1241" s="206"/>
      <c r="ATE1241" s="110"/>
      <c r="ATF1241" s="147"/>
      <c r="ATG1241" s="109"/>
      <c r="ATH1241" s="256"/>
      <c r="ATI1241" s="204"/>
      <c r="ATJ1241" s="204"/>
      <c r="ATK1241" s="205"/>
      <c r="ATL1241" s="206"/>
      <c r="ATM1241" s="110"/>
      <c r="ATN1241" s="147"/>
      <c r="ATO1241" s="109"/>
      <c r="ATP1241" s="256"/>
      <c r="ATQ1241" s="204"/>
      <c r="ATR1241" s="204"/>
      <c r="ATS1241" s="205"/>
      <c r="ATT1241" s="206"/>
      <c r="ATU1241" s="110"/>
      <c r="ATV1241" s="147"/>
      <c r="ATW1241" s="109"/>
      <c r="ATX1241" s="256"/>
      <c r="ATY1241" s="204"/>
      <c r="ATZ1241" s="204"/>
      <c r="AUA1241" s="205"/>
      <c r="AUB1241" s="206"/>
      <c r="AUC1241" s="110"/>
      <c r="AUD1241" s="147"/>
      <c r="AUE1241" s="109"/>
      <c r="AUF1241" s="256"/>
      <c r="AUG1241" s="204"/>
      <c r="AUH1241" s="204"/>
      <c r="AUI1241" s="205"/>
      <c r="AUJ1241" s="206"/>
      <c r="AUK1241" s="110"/>
      <c r="AUL1241" s="147"/>
      <c r="AUM1241" s="109"/>
      <c r="AUN1241" s="256"/>
      <c r="AUO1241" s="204"/>
      <c r="AUP1241" s="204"/>
      <c r="AUQ1241" s="205"/>
      <c r="AUR1241" s="206"/>
      <c r="AUS1241" s="110"/>
      <c r="AUT1241" s="147"/>
      <c r="AUU1241" s="109"/>
      <c r="AUV1241" s="256"/>
      <c r="AUW1241" s="204"/>
      <c r="AUX1241" s="204"/>
      <c r="AUY1241" s="205"/>
      <c r="AUZ1241" s="206"/>
      <c r="AVA1241" s="110"/>
      <c r="AVB1241" s="147"/>
      <c r="AVC1241" s="109"/>
      <c r="AVD1241" s="256"/>
      <c r="AVE1241" s="204"/>
      <c r="AVF1241" s="204"/>
      <c r="AVG1241" s="205"/>
      <c r="AVH1241" s="206"/>
      <c r="AVI1241" s="110"/>
      <c r="AVJ1241" s="147"/>
      <c r="AVK1241" s="109"/>
      <c r="AVL1241" s="256"/>
      <c r="AVM1241" s="204"/>
      <c r="AVN1241" s="204"/>
      <c r="AVO1241" s="205"/>
      <c r="AVP1241" s="206"/>
      <c r="AVQ1241" s="110"/>
      <c r="AVR1241" s="147"/>
      <c r="AVS1241" s="109"/>
      <c r="AVT1241" s="256"/>
      <c r="AVU1241" s="204"/>
      <c r="AVV1241" s="204"/>
      <c r="AVW1241" s="205"/>
      <c r="AVX1241" s="206"/>
      <c r="AVY1241" s="110"/>
      <c r="AVZ1241" s="147"/>
      <c r="AWA1241" s="109"/>
      <c r="AWB1241" s="256"/>
      <c r="AWC1241" s="204"/>
      <c r="AWD1241" s="204"/>
      <c r="AWE1241" s="205"/>
      <c r="AWF1241" s="206"/>
      <c r="AWG1241" s="110"/>
      <c r="AWH1241" s="147"/>
      <c r="AWI1241" s="109"/>
      <c r="AWJ1241" s="256"/>
      <c r="AWK1241" s="204"/>
      <c r="AWL1241" s="204"/>
      <c r="AWM1241" s="205"/>
      <c r="AWN1241" s="206"/>
      <c r="AWO1241" s="110"/>
      <c r="AWP1241" s="147"/>
      <c r="AWQ1241" s="109"/>
      <c r="AWR1241" s="256"/>
      <c r="AWS1241" s="204"/>
      <c r="AWT1241" s="204"/>
      <c r="AWU1241" s="205"/>
      <c r="AWV1241" s="206"/>
      <c r="AWW1241" s="110"/>
      <c r="AWX1241" s="147"/>
      <c r="AWY1241" s="109"/>
      <c r="AWZ1241" s="256"/>
      <c r="AXA1241" s="204"/>
      <c r="AXB1241" s="204"/>
      <c r="AXC1241" s="205"/>
      <c r="AXD1241" s="206"/>
      <c r="AXE1241" s="110"/>
      <c r="AXF1241" s="147"/>
      <c r="AXG1241" s="109"/>
      <c r="AXH1241" s="256"/>
      <c r="AXI1241" s="204"/>
      <c r="AXJ1241" s="204"/>
      <c r="AXK1241" s="205"/>
      <c r="AXL1241" s="206"/>
      <c r="AXM1241" s="110"/>
      <c r="AXN1241" s="147"/>
      <c r="AXO1241" s="109"/>
      <c r="AXP1241" s="256"/>
      <c r="AXQ1241" s="204"/>
      <c r="AXR1241" s="204"/>
      <c r="AXS1241" s="205"/>
      <c r="AXT1241" s="206"/>
      <c r="AXU1241" s="110"/>
      <c r="AXV1241" s="147"/>
      <c r="AXW1241" s="109"/>
      <c r="AXX1241" s="256"/>
      <c r="AXY1241" s="204"/>
      <c r="AXZ1241" s="204"/>
      <c r="AYA1241" s="205"/>
      <c r="AYB1241" s="206"/>
      <c r="AYC1241" s="110"/>
      <c r="AYD1241" s="147"/>
      <c r="AYE1241" s="109"/>
      <c r="AYF1241" s="256"/>
      <c r="AYG1241" s="204"/>
      <c r="AYH1241" s="204"/>
      <c r="AYI1241" s="205"/>
      <c r="AYJ1241" s="206"/>
      <c r="AYK1241" s="110"/>
      <c r="AYL1241" s="147"/>
      <c r="AYM1241" s="109"/>
      <c r="AYN1241" s="256"/>
      <c r="AYO1241" s="204"/>
      <c r="AYP1241" s="204"/>
      <c r="AYQ1241" s="205"/>
      <c r="AYR1241" s="206"/>
      <c r="AYS1241" s="110"/>
      <c r="AYT1241" s="147"/>
      <c r="AYU1241" s="109"/>
      <c r="AYV1241" s="256"/>
      <c r="AYW1241" s="204"/>
      <c r="AYX1241" s="204"/>
      <c r="AYY1241" s="205"/>
      <c r="AYZ1241" s="206"/>
      <c r="AZA1241" s="110"/>
      <c r="AZB1241" s="147"/>
      <c r="AZC1241" s="109"/>
      <c r="AZD1241" s="256"/>
      <c r="AZE1241" s="204"/>
      <c r="AZF1241" s="204"/>
      <c r="AZG1241" s="205"/>
      <c r="AZH1241" s="206"/>
      <c r="AZI1241" s="110"/>
      <c r="AZJ1241" s="147"/>
      <c r="AZK1241" s="109"/>
      <c r="AZL1241" s="256"/>
      <c r="AZM1241" s="204"/>
      <c r="AZN1241" s="204"/>
      <c r="AZO1241" s="205"/>
      <c r="AZP1241" s="206"/>
      <c r="AZQ1241" s="110"/>
      <c r="AZR1241" s="147"/>
      <c r="AZS1241" s="109"/>
      <c r="AZT1241" s="256"/>
      <c r="AZU1241" s="204"/>
      <c r="AZV1241" s="204"/>
      <c r="AZW1241" s="205"/>
      <c r="AZX1241" s="206"/>
      <c r="AZY1241" s="110"/>
      <c r="AZZ1241" s="147"/>
      <c r="BAA1241" s="109"/>
      <c r="BAB1241" s="256"/>
      <c r="BAC1241" s="204"/>
      <c r="BAD1241" s="204"/>
      <c r="BAE1241" s="205"/>
      <c r="BAF1241" s="206"/>
      <c r="BAG1241" s="110"/>
      <c r="BAH1241" s="147"/>
      <c r="BAI1241" s="109"/>
      <c r="BAJ1241" s="256"/>
      <c r="BAK1241" s="204"/>
      <c r="BAL1241" s="204"/>
      <c r="BAM1241" s="205"/>
      <c r="BAN1241" s="206"/>
      <c r="BAO1241" s="110"/>
      <c r="BAP1241" s="147"/>
      <c r="BAQ1241" s="109"/>
      <c r="BAR1241" s="256"/>
      <c r="BAS1241" s="204"/>
      <c r="BAT1241" s="204"/>
      <c r="BAU1241" s="205"/>
      <c r="BAV1241" s="206"/>
      <c r="BAW1241" s="110"/>
      <c r="BAX1241" s="147"/>
      <c r="BAY1241" s="109"/>
      <c r="BAZ1241" s="256"/>
      <c r="BBA1241" s="204"/>
      <c r="BBB1241" s="204"/>
      <c r="BBC1241" s="205"/>
      <c r="BBD1241" s="206"/>
      <c r="BBE1241" s="110"/>
      <c r="BBF1241" s="147"/>
      <c r="BBG1241" s="109"/>
      <c r="BBH1241" s="256"/>
      <c r="BBI1241" s="204"/>
      <c r="BBJ1241" s="204"/>
      <c r="BBK1241" s="205"/>
      <c r="BBL1241" s="206"/>
      <c r="BBM1241" s="110"/>
      <c r="BBN1241" s="147"/>
      <c r="BBO1241" s="109"/>
      <c r="BBP1241" s="256"/>
      <c r="BBQ1241" s="204"/>
      <c r="BBR1241" s="204"/>
      <c r="BBS1241" s="205"/>
      <c r="BBT1241" s="206"/>
      <c r="BBU1241" s="110"/>
      <c r="BBV1241" s="147"/>
      <c r="BBW1241" s="109"/>
      <c r="BBX1241" s="256"/>
      <c r="BBY1241" s="204"/>
      <c r="BBZ1241" s="204"/>
      <c r="BCA1241" s="205"/>
      <c r="BCB1241" s="206"/>
      <c r="BCC1241" s="110"/>
      <c r="BCD1241" s="147"/>
      <c r="BCE1241" s="109"/>
      <c r="BCF1241" s="256"/>
      <c r="BCG1241" s="204"/>
      <c r="BCH1241" s="204"/>
      <c r="BCI1241" s="205"/>
      <c r="BCJ1241" s="206"/>
      <c r="BCK1241" s="110"/>
      <c r="BCL1241" s="147"/>
      <c r="BCM1241" s="109"/>
      <c r="BCN1241" s="256"/>
      <c r="BCO1241" s="204"/>
      <c r="BCP1241" s="204"/>
      <c r="BCQ1241" s="205"/>
      <c r="BCR1241" s="206"/>
      <c r="BCS1241" s="110"/>
      <c r="BCT1241" s="147"/>
      <c r="BCU1241" s="109"/>
      <c r="BCV1241" s="256"/>
      <c r="BCW1241" s="204"/>
      <c r="BCX1241" s="204"/>
      <c r="BCY1241" s="205"/>
      <c r="BCZ1241" s="206"/>
      <c r="BDA1241" s="110"/>
      <c r="BDB1241" s="147"/>
      <c r="BDC1241" s="109"/>
      <c r="BDD1241" s="256"/>
      <c r="BDE1241" s="204"/>
      <c r="BDF1241" s="204"/>
      <c r="BDG1241" s="205"/>
      <c r="BDH1241" s="206"/>
      <c r="BDI1241" s="110"/>
      <c r="BDJ1241" s="147"/>
      <c r="BDK1241" s="109"/>
      <c r="BDL1241" s="256"/>
      <c r="BDM1241" s="204"/>
      <c r="BDN1241" s="204"/>
      <c r="BDO1241" s="205"/>
      <c r="BDP1241" s="206"/>
      <c r="BDQ1241" s="110"/>
      <c r="BDR1241" s="147"/>
      <c r="BDS1241" s="109"/>
      <c r="BDT1241" s="256"/>
      <c r="BDU1241" s="204"/>
      <c r="BDV1241" s="204"/>
      <c r="BDW1241" s="205"/>
      <c r="BDX1241" s="206"/>
      <c r="BDY1241" s="110"/>
      <c r="BDZ1241" s="147"/>
      <c r="BEA1241" s="109"/>
      <c r="BEB1241" s="256"/>
      <c r="BEC1241" s="204"/>
      <c r="BED1241" s="204"/>
      <c r="BEE1241" s="205"/>
      <c r="BEF1241" s="206"/>
      <c r="BEG1241" s="110"/>
      <c r="BEH1241" s="147"/>
      <c r="BEI1241" s="109"/>
      <c r="BEJ1241" s="256"/>
      <c r="BEK1241" s="204"/>
      <c r="BEL1241" s="204"/>
      <c r="BEM1241" s="205"/>
      <c r="BEN1241" s="206"/>
      <c r="BEO1241" s="110"/>
      <c r="BEP1241" s="147"/>
      <c r="BEQ1241" s="109"/>
      <c r="BER1241" s="256"/>
      <c r="BES1241" s="204"/>
      <c r="BET1241" s="204"/>
      <c r="BEU1241" s="205"/>
      <c r="BEV1241" s="206"/>
      <c r="BEW1241" s="110"/>
      <c r="BEX1241" s="147"/>
      <c r="BEY1241" s="109"/>
      <c r="BEZ1241" s="256"/>
      <c r="BFA1241" s="204"/>
      <c r="BFB1241" s="204"/>
      <c r="BFC1241" s="205"/>
      <c r="BFD1241" s="206"/>
      <c r="BFE1241" s="110"/>
      <c r="BFF1241" s="147"/>
      <c r="BFG1241" s="109"/>
      <c r="BFH1241" s="256"/>
      <c r="BFI1241" s="204"/>
      <c r="BFJ1241" s="204"/>
      <c r="BFK1241" s="205"/>
      <c r="BFL1241" s="206"/>
      <c r="BFM1241" s="110"/>
      <c r="BFN1241" s="147"/>
      <c r="BFO1241" s="109"/>
      <c r="BFP1241" s="256"/>
      <c r="BFQ1241" s="204"/>
      <c r="BFR1241" s="204"/>
      <c r="BFS1241" s="205"/>
      <c r="BFT1241" s="206"/>
      <c r="BFU1241" s="110"/>
      <c r="BFV1241" s="147"/>
      <c r="BFW1241" s="109"/>
      <c r="BFX1241" s="256"/>
      <c r="BFY1241" s="204"/>
      <c r="BFZ1241" s="204"/>
      <c r="BGA1241" s="205"/>
      <c r="BGB1241" s="206"/>
      <c r="BGC1241" s="110"/>
      <c r="BGD1241" s="147"/>
      <c r="BGE1241" s="109"/>
      <c r="BGF1241" s="256"/>
      <c r="BGG1241" s="204"/>
      <c r="BGH1241" s="204"/>
      <c r="BGI1241" s="205"/>
      <c r="BGJ1241" s="206"/>
      <c r="BGK1241" s="110"/>
      <c r="BGL1241" s="147"/>
      <c r="BGM1241" s="109"/>
      <c r="BGN1241" s="256"/>
      <c r="BGO1241" s="204"/>
      <c r="BGP1241" s="204"/>
      <c r="BGQ1241" s="205"/>
      <c r="BGR1241" s="206"/>
      <c r="BGS1241" s="110"/>
      <c r="BGT1241" s="147"/>
      <c r="BGU1241" s="109"/>
      <c r="BGV1241" s="256"/>
      <c r="BGW1241" s="204"/>
      <c r="BGX1241" s="204"/>
      <c r="BGY1241" s="205"/>
      <c r="BGZ1241" s="206"/>
      <c r="BHA1241" s="110"/>
      <c r="BHB1241" s="147"/>
      <c r="BHC1241" s="109"/>
      <c r="BHD1241" s="256"/>
      <c r="BHE1241" s="204"/>
      <c r="BHF1241" s="204"/>
      <c r="BHG1241" s="205"/>
      <c r="BHH1241" s="206"/>
      <c r="BHI1241" s="110"/>
      <c r="BHJ1241" s="147"/>
      <c r="BHK1241" s="109"/>
      <c r="BHL1241" s="256"/>
      <c r="BHM1241" s="204"/>
      <c r="BHN1241" s="204"/>
      <c r="BHO1241" s="205"/>
      <c r="BHP1241" s="206"/>
      <c r="BHQ1241" s="110"/>
      <c r="BHR1241" s="147"/>
      <c r="BHS1241" s="109"/>
      <c r="BHT1241" s="256"/>
      <c r="BHU1241" s="204"/>
      <c r="BHV1241" s="204"/>
      <c r="BHW1241" s="205"/>
      <c r="BHX1241" s="206"/>
      <c r="BHY1241" s="110"/>
      <c r="BHZ1241" s="147"/>
      <c r="BIA1241" s="109"/>
      <c r="BIB1241" s="256"/>
      <c r="BIC1241" s="204"/>
      <c r="BID1241" s="204"/>
      <c r="BIE1241" s="205"/>
      <c r="BIF1241" s="206"/>
      <c r="BIG1241" s="110"/>
      <c r="BIH1241" s="147"/>
      <c r="BII1241" s="109"/>
      <c r="BIJ1241" s="256"/>
      <c r="BIK1241" s="204"/>
      <c r="BIL1241" s="204"/>
      <c r="BIM1241" s="205"/>
      <c r="BIN1241" s="206"/>
      <c r="BIO1241" s="110"/>
      <c r="BIP1241" s="147"/>
      <c r="BIQ1241" s="109"/>
      <c r="BIR1241" s="256"/>
      <c r="BIS1241" s="204"/>
      <c r="BIT1241" s="204"/>
      <c r="BIU1241" s="205"/>
      <c r="BIV1241" s="206"/>
      <c r="BIW1241" s="110"/>
      <c r="BIX1241" s="147"/>
      <c r="BIY1241" s="109"/>
      <c r="BIZ1241" s="256"/>
      <c r="BJA1241" s="204"/>
      <c r="BJB1241" s="204"/>
      <c r="BJC1241" s="205"/>
      <c r="BJD1241" s="206"/>
      <c r="BJE1241" s="110"/>
      <c r="BJF1241" s="147"/>
      <c r="BJG1241" s="109"/>
      <c r="BJH1241" s="256"/>
      <c r="BJI1241" s="204"/>
      <c r="BJJ1241" s="204"/>
      <c r="BJK1241" s="205"/>
      <c r="BJL1241" s="206"/>
      <c r="BJM1241" s="110"/>
      <c r="BJN1241" s="147"/>
      <c r="BJO1241" s="109"/>
      <c r="BJP1241" s="256"/>
      <c r="BJQ1241" s="204"/>
      <c r="BJR1241" s="204"/>
      <c r="BJS1241" s="205"/>
      <c r="BJT1241" s="206"/>
      <c r="BJU1241" s="110"/>
      <c r="BJV1241" s="147"/>
      <c r="BJW1241" s="109"/>
      <c r="BJX1241" s="256"/>
      <c r="BJY1241" s="204"/>
      <c r="BJZ1241" s="204"/>
      <c r="BKA1241" s="205"/>
      <c r="BKB1241" s="206"/>
      <c r="BKC1241" s="110"/>
      <c r="BKD1241" s="147"/>
      <c r="BKE1241" s="109"/>
      <c r="BKF1241" s="256"/>
      <c r="BKG1241" s="204"/>
      <c r="BKH1241" s="204"/>
      <c r="BKI1241" s="205"/>
      <c r="BKJ1241" s="206"/>
      <c r="BKK1241" s="110"/>
      <c r="BKL1241" s="147"/>
      <c r="BKM1241" s="109"/>
      <c r="BKN1241" s="256"/>
      <c r="BKO1241" s="204"/>
      <c r="BKP1241" s="204"/>
      <c r="BKQ1241" s="205"/>
      <c r="BKR1241" s="206"/>
      <c r="BKS1241" s="110"/>
      <c r="BKT1241" s="147"/>
      <c r="BKU1241" s="109"/>
      <c r="BKV1241" s="256"/>
      <c r="BKW1241" s="204"/>
      <c r="BKX1241" s="204"/>
      <c r="BKY1241" s="205"/>
      <c r="BKZ1241" s="206"/>
      <c r="BLA1241" s="110"/>
      <c r="BLB1241" s="147"/>
      <c r="BLC1241" s="109"/>
      <c r="BLD1241" s="256"/>
      <c r="BLE1241" s="204"/>
      <c r="BLF1241" s="204"/>
      <c r="BLG1241" s="205"/>
      <c r="BLH1241" s="206"/>
      <c r="BLI1241" s="110"/>
      <c r="BLJ1241" s="147"/>
      <c r="BLK1241" s="109"/>
      <c r="BLL1241" s="256"/>
      <c r="BLM1241" s="204"/>
      <c r="BLN1241" s="204"/>
      <c r="BLO1241" s="205"/>
      <c r="BLP1241" s="206"/>
      <c r="BLQ1241" s="110"/>
      <c r="BLR1241" s="147"/>
      <c r="BLS1241" s="109"/>
      <c r="BLT1241" s="256"/>
      <c r="BLU1241" s="204"/>
      <c r="BLV1241" s="204"/>
      <c r="BLW1241" s="205"/>
      <c r="BLX1241" s="206"/>
      <c r="BLY1241" s="110"/>
      <c r="BLZ1241" s="147"/>
      <c r="BMA1241" s="109"/>
      <c r="BMB1241" s="256"/>
      <c r="BMC1241" s="204"/>
      <c r="BMD1241" s="204"/>
      <c r="BME1241" s="205"/>
      <c r="BMF1241" s="206"/>
      <c r="BMG1241" s="110"/>
      <c r="BMH1241" s="147"/>
      <c r="BMI1241" s="109"/>
      <c r="BMJ1241" s="256"/>
      <c r="BMK1241" s="204"/>
      <c r="BML1241" s="204"/>
      <c r="BMM1241" s="205"/>
      <c r="BMN1241" s="206"/>
      <c r="BMO1241" s="110"/>
      <c r="BMP1241" s="147"/>
      <c r="BMQ1241" s="109"/>
      <c r="BMR1241" s="256"/>
      <c r="BMS1241" s="204"/>
      <c r="BMT1241" s="204"/>
      <c r="BMU1241" s="205"/>
      <c r="BMV1241" s="206"/>
      <c r="BMW1241" s="110"/>
      <c r="BMX1241" s="147"/>
      <c r="BMY1241" s="109"/>
      <c r="BMZ1241" s="256"/>
      <c r="BNA1241" s="204"/>
      <c r="BNB1241" s="204"/>
      <c r="BNC1241" s="205"/>
      <c r="BND1241" s="206"/>
      <c r="BNE1241" s="110"/>
      <c r="BNF1241" s="147"/>
      <c r="BNG1241" s="109"/>
      <c r="BNH1241" s="256"/>
      <c r="BNI1241" s="204"/>
      <c r="BNJ1241" s="204"/>
      <c r="BNK1241" s="205"/>
      <c r="BNL1241" s="206"/>
      <c r="BNM1241" s="110"/>
      <c r="BNN1241" s="147"/>
      <c r="BNO1241" s="109"/>
      <c r="BNP1241" s="256"/>
      <c r="BNQ1241" s="204"/>
      <c r="BNR1241" s="204"/>
      <c r="BNS1241" s="205"/>
      <c r="BNT1241" s="206"/>
      <c r="BNU1241" s="110"/>
      <c r="BNV1241" s="147"/>
      <c r="BNW1241" s="109"/>
      <c r="BNX1241" s="256"/>
      <c r="BNY1241" s="204"/>
      <c r="BNZ1241" s="204"/>
      <c r="BOA1241" s="205"/>
      <c r="BOB1241" s="206"/>
      <c r="BOC1241" s="110"/>
      <c r="BOD1241" s="147"/>
      <c r="BOE1241" s="109"/>
      <c r="BOF1241" s="256"/>
      <c r="BOG1241" s="204"/>
      <c r="BOH1241" s="204"/>
      <c r="BOI1241" s="205"/>
      <c r="BOJ1241" s="206"/>
      <c r="BOK1241" s="110"/>
      <c r="BOL1241" s="147"/>
      <c r="BOM1241" s="109"/>
      <c r="BON1241" s="256"/>
      <c r="BOO1241" s="204"/>
      <c r="BOP1241" s="204"/>
      <c r="BOQ1241" s="205"/>
      <c r="BOR1241" s="206"/>
      <c r="BOS1241" s="110"/>
      <c r="BOT1241" s="147"/>
      <c r="BOU1241" s="109"/>
      <c r="BOV1241" s="256"/>
      <c r="BOW1241" s="204"/>
      <c r="BOX1241" s="204"/>
      <c r="BOY1241" s="205"/>
      <c r="BOZ1241" s="206"/>
      <c r="BPA1241" s="110"/>
      <c r="BPB1241" s="147"/>
      <c r="BPC1241" s="109"/>
      <c r="BPD1241" s="256"/>
      <c r="BPE1241" s="204"/>
      <c r="BPF1241" s="204"/>
      <c r="BPG1241" s="205"/>
      <c r="BPH1241" s="206"/>
      <c r="BPI1241" s="110"/>
      <c r="BPJ1241" s="147"/>
      <c r="BPK1241" s="109"/>
      <c r="BPL1241" s="256"/>
      <c r="BPM1241" s="204"/>
      <c r="BPN1241" s="204"/>
      <c r="BPO1241" s="205"/>
      <c r="BPP1241" s="206"/>
      <c r="BPQ1241" s="110"/>
      <c r="BPR1241" s="147"/>
      <c r="BPS1241" s="109"/>
      <c r="BPT1241" s="256"/>
      <c r="BPU1241" s="204"/>
      <c r="BPV1241" s="204"/>
      <c r="BPW1241" s="205"/>
      <c r="BPX1241" s="206"/>
      <c r="BPY1241" s="110"/>
      <c r="BPZ1241" s="147"/>
      <c r="BQA1241" s="109"/>
      <c r="BQB1241" s="256"/>
      <c r="BQC1241" s="204"/>
      <c r="BQD1241" s="204"/>
      <c r="BQE1241" s="205"/>
      <c r="BQF1241" s="206"/>
      <c r="BQG1241" s="110"/>
      <c r="BQH1241" s="147"/>
      <c r="BQI1241" s="109"/>
      <c r="BQJ1241" s="256"/>
      <c r="BQK1241" s="204"/>
      <c r="BQL1241" s="204"/>
      <c r="BQM1241" s="205"/>
      <c r="BQN1241" s="206"/>
      <c r="BQO1241" s="110"/>
      <c r="BQP1241" s="147"/>
      <c r="BQQ1241" s="109"/>
      <c r="BQR1241" s="256"/>
      <c r="BQS1241" s="204"/>
      <c r="BQT1241" s="204"/>
      <c r="BQU1241" s="205"/>
      <c r="BQV1241" s="206"/>
      <c r="BQW1241" s="110"/>
      <c r="BQX1241" s="147"/>
      <c r="BQY1241" s="109"/>
      <c r="BQZ1241" s="256"/>
      <c r="BRA1241" s="204"/>
      <c r="BRB1241" s="204"/>
      <c r="BRC1241" s="205"/>
      <c r="BRD1241" s="206"/>
      <c r="BRE1241" s="110"/>
      <c r="BRF1241" s="147"/>
      <c r="BRG1241" s="109"/>
      <c r="BRH1241" s="256"/>
      <c r="BRI1241" s="204"/>
      <c r="BRJ1241" s="204"/>
      <c r="BRK1241" s="205"/>
      <c r="BRL1241" s="206"/>
      <c r="BRM1241" s="110"/>
      <c r="BRN1241" s="147"/>
      <c r="BRO1241" s="109"/>
      <c r="BRP1241" s="256"/>
      <c r="BRQ1241" s="204"/>
      <c r="BRR1241" s="204"/>
      <c r="BRS1241" s="205"/>
      <c r="BRT1241" s="206"/>
      <c r="BRU1241" s="110"/>
      <c r="BRV1241" s="147"/>
      <c r="BRW1241" s="109"/>
      <c r="BRX1241" s="256"/>
      <c r="BRY1241" s="204"/>
      <c r="BRZ1241" s="204"/>
      <c r="BSA1241" s="205"/>
      <c r="BSB1241" s="206"/>
      <c r="BSC1241" s="110"/>
      <c r="BSD1241" s="147"/>
      <c r="BSE1241" s="109"/>
      <c r="BSF1241" s="256"/>
      <c r="BSG1241" s="204"/>
      <c r="BSH1241" s="204"/>
      <c r="BSI1241" s="205"/>
      <c r="BSJ1241" s="206"/>
      <c r="BSK1241" s="110"/>
      <c r="BSL1241" s="147"/>
      <c r="BSM1241" s="109"/>
      <c r="BSN1241" s="256"/>
      <c r="BSO1241" s="204"/>
      <c r="BSP1241" s="204"/>
      <c r="BSQ1241" s="205"/>
      <c r="BSR1241" s="206"/>
      <c r="BSS1241" s="110"/>
      <c r="BST1241" s="147"/>
      <c r="BSU1241" s="109"/>
      <c r="BSV1241" s="256"/>
      <c r="BSW1241" s="204"/>
      <c r="BSX1241" s="204"/>
      <c r="BSY1241" s="205"/>
      <c r="BSZ1241" s="206"/>
      <c r="BTA1241" s="110"/>
      <c r="BTB1241" s="147"/>
      <c r="BTC1241" s="109"/>
      <c r="BTD1241" s="256"/>
      <c r="BTE1241" s="204"/>
      <c r="BTF1241" s="204"/>
      <c r="BTG1241" s="205"/>
      <c r="BTH1241" s="206"/>
      <c r="BTI1241" s="110"/>
      <c r="BTJ1241" s="147"/>
      <c r="BTK1241" s="109"/>
      <c r="BTL1241" s="256"/>
      <c r="BTM1241" s="204"/>
      <c r="BTN1241" s="204"/>
      <c r="BTO1241" s="205"/>
      <c r="BTP1241" s="206"/>
      <c r="BTQ1241" s="110"/>
      <c r="BTR1241" s="147"/>
      <c r="BTS1241" s="109"/>
      <c r="BTT1241" s="256"/>
      <c r="BTU1241" s="204"/>
      <c r="BTV1241" s="204"/>
      <c r="BTW1241" s="205"/>
      <c r="BTX1241" s="206"/>
      <c r="BTY1241" s="110"/>
      <c r="BTZ1241" s="147"/>
      <c r="BUA1241" s="109"/>
      <c r="BUB1241" s="256"/>
      <c r="BUC1241" s="204"/>
      <c r="BUD1241" s="204"/>
      <c r="BUE1241" s="205"/>
      <c r="BUF1241" s="206"/>
      <c r="BUG1241" s="110"/>
      <c r="BUH1241" s="147"/>
      <c r="BUI1241" s="109"/>
      <c r="BUJ1241" s="256"/>
      <c r="BUK1241" s="204"/>
      <c r="BUL1241" s="204"/>
      <c r="BUM1241" s="205"/>
      <c r="BUN1241" s="206"/>
      <c r="BUO1241" s="110"/>
      <c r="BUP1241" s="147"/>
      <c r="BUQ1241" s="109"/>
      <c r="BUR1241" s="256"/>
      <c r="BUS1241" s="204"/>
      <c r="BUT1241" s="204"/>
      <c r="BUU1241" s="205"/>
      <c r="BUV1241" s="206"/>
      <c r="BUW1241" s="110"/>
      <c r="BUX1241" s="147"/>
      <c r="BUY1241" s="109"/>
      <c r="BUZ1241" s="256"/>
      <c r="BVA1241" s="204"/>
      <c r="BVB1241" s="204"/>
      <c r="BVC1241" s="205"/>
      <c r="BVD1241" s="206"/>
      <c r="BVE1241" s="110"/>
      <c r="BVF1241" s="147"/>
      <c r="BVG1241" s="109"/>
      <c r="BVH1241" s="256"/>
      <c r="BVI1241" s="204"/>
      <c r="BVJ1241" s="204"/>
      <c r="BVK1241" s="205"/>
      <c r="BVL1241" s="206"/>
      <c r="BVM1241" s="110"/>
      <c r="BVN1241" s="147"/>
      <c r="BVO1241" s="109"/>
      <c r="BVP1241" s="256"/>
      <c r="BVQ1241" s="204"/>
      <c r="BVR1241" s="204"/>
      <c r="BVS1241" s="205"/>
      <c r="BVT1241" s="206"/>
      <c r="BVU1241" s="110"/>
      <c r="BVV1241" s="147"/>
      <c r="BVW1241" s="109"/>
      <c r="BVX1241" s="256"/>
      <c r="BVY1241" s="204"/>
      <c r="BVZ1241" s="204"/>
      <c r="BWA1241" s="205"/>
      <c r="BWB1241" s="206"/>
      <c r="BWC1241" s="110"/>
      <c r="BWD1241" s="147"/>
      <c r="BWE1241" s="109"/>
      <c r="BWF1241" s="256"/>
      <c r="BWG1241" s="204"/>
      <c r="BWH1241" s="204"/>
      <c r="BWI1241" s="205"/>
      <c r="BWJ1241" s="206"/>
      <c r="BWK1241" s="110"/>
      <c r="BWL1241" s="147"/>
      <c r="BWM1241" s="109"/>
      <c r="BWN1241" s="256"/>
      <c r="BWO1241" s="204"/>
      <c r="BWP1241" s="204"/>
      <c r="BWQ1241" s="205"/>
      <c r="BWR1241" s="206"/>
      <c r="BWS1241" s="110"/>
      <c r="BWT1241" s="147"/>
      <c r="BWU1241" s="109"/>
      <c r="BWV1241" s="256"/>
      <c r="BWW1241" s="204"/>
      <c r="BWX1241" s="204"/>
      <c r="BWY1241" s="205"/>
      <c r="BWZ1241" s="206"/>
      <c r="BXA1241" s="110"/>
      <c r="BXB1241" s="147"/>
      <c r="BXC1241" s="109"/>
      <c r="BXD1241" s="256"/>
      <c r="BXE1241" s="204"/>
      <c r="BXF1241" s="204"/>
      <c r="BXG1241" s="205"/>
      <c r="BXH1241" s="206"/>
      <c r="BXI1241" s="110"/>
      <c r="BXJ1241" s="147"/>
      <c r="BXK1241" s="109"/>
      <c r="BXL1241" s="256"/>
      <c r="BXM1241" s="204"/>
      <c r="BXN1241" s="204"/>
      <c r="BXO1241" s="205"/>
      <c r="BXP1241" s="206"/>
      <c r="BXQ1241" s="110"/>
      <c r="BXR1241" s="147"/>
      <c r="BXS1241" s="109"/>
      <c r="BXT1241" s="256"/>
      <c r="BXU1241" s="204"/>
      <c r="BXV1241" s="204"/>
      <c r="BXW1241" s="205"/>
      <c r="BXX1241" s="206"/>
      <c r="BXY1241" s="110"/>
      <c r="BXZ1241" s="147"/>
      <c r="BYA1241" s="109"/>
      <c r="BYB1241" s="256"/>
      <c r="BYC1241" s="204"/>
      <c r="BYD1241" s="204"/>
      <c r="BYE1241" s="205"/>
      <c r="BYF1241" s="206"/>
      <c r="BYG1241" s="110"/>
      <c r="BYH1241" s="147"/>
      <c r="BYI1241" s="109"/>
      <c r="BYJ1241" s="256"/>
      <c r="BYK1241" s="204"/>
      <c r="BYL1241" s="204"/>
      <c r="BYM1241" s="205"/>
      <c r="BYN1241" s="206"/>
      <c r="BYO1241" s="110"/>
      <c r="BYP1241" s="147"/>
      <c r="BYQ1241" s="109"/>
      <c r="BYR1241" s="256"/>
      <c r="BYS1241" s="204"/>
      <c r="BYT1241" s="204"/>
      <c r="BYU1241" s="205"/>
      <c r="BYV1241" s="206"/>
      <c r="BYW1241" s="110"/>
      <c r="BYX1241" s="147"/>
      <c r="BYY1241" s="109"/>
      <c r="BYZ1241" s="256"/>
      <c r="BZA1241" s="204"/>
      <c r="BZB1241" s="204"/>
      <c r="BZC1241" s="205"/>
      <c r="BZD1241" s="206"/>
      <c r="BZE1241" s="110"/>
      <c r="BZF1241" s="147"/>
      <c r="BZG1241" s="109"/>
      <c r="BZH1241" s="256"/>
      <c r="BZI1241" s="204"/>
      <c r="BZJ1241" s="204"/>
      <c r="BZK1241" s="205"/>
      <c r="BZL1241" s="206"/>
      <c r="BZM1241" s="110"/>
      <c r="BZN1241" s="147"/>
      <c r="BZO1241" s="109"/>
      <c r="BZP1241" s="256"/>
      <c r="BZQ1241" s="204"/>
      <c r="BZR1241" s="204"/>
      <c r="BZS1241" s="205"/>
      <c r="BZT1241" s="206"/>
      <c r="BZU1241" s="110"/>
      <c r="BZV1241" s="147"/>
      <c r="BZW1241" s="109"/>
      <c r="BZX1241" s="256"/>
      <c r="BZY1241" s="204"/>
      <c r="BZZ1241" s="204"/>
      <c r="CAA1241" s="205"/>
      <c r="CAB1241" s="206"/>
      <c r="CAC1241" s="110"/>
      <c r="CAD1241" s="147"/>
      <c r="CAE1241" s="109"/>
      <c r="CAF1241" s="256"/>
      <c r="CAG1241" s="204"/>
      <c r="CAH1241" s="204"/>
      <c r="CAI1241" s="205"/>
      <c r="CAJ1241" s="206"/>
      <c r="CAK1241" s="110"/>
      <c r="CAL1241" s="147"/>
      <c r="CAM1241" s="109"/>
      <c r="CAN1241" s="256"/>
      <c r="CAO1241" s="204"/>
      <c r="CAP1241" s="204"/>
      <c r="CAQ1241" s="205"/>
      <c r="CAR1241" s="206"/>
      <c r="CAS1241" s="110"/>
      <c r="CAT1241" s="147"/>
      <c r="CAU1241" s="109"/>
      <c r="CAV1241" s="256"/>
      <c r="CAW1241" s="204"/>
      <c r="CAX1241" s="204"/>
      <c r="CAY1241" s="205"/>
      <c r="CAZ1241" s="206"/>
      <c r="CBA1241" s="110"/>
      <c r="CBB1241" s="147"/>
      <c r="CBC1241" s="109"/>
      <c r="CBD1241" s="256"/>
      <c r="CBE1241" s="204"/>
      <c r="CBF1241" s="204"/>
      <c r="CBG1241" s="205"/>
      <c r="CBH1241" s="206"/>
      <c r="CBI1241" s="110"/>
      <c r="CBJ1241" s="147"/>
      <c r="CBK1241" s="109"/>
      <c r="CBL1241" s="256"/>
      <c r="CBM1241" s="204"/>
      <c r="CBN1241" s="204"/>
      <c r="CBO1241" s="205"/>
      <c r="CBP1241" s="206"/>
      <c r="CBQ1241" s="110"/>
      <c r="CBR1241" s="147"/>
      <c r="CBS1241" s="109"/>
      <c r="CBT1241" s="256"/>
      <c r="CBU1241" s="204"/>
      <c r="CBV1241" s="204"/>
      <c r="CBW1241" s="205"/>
      <c r="CBX1241" s="206"/>
      <c r="CBY1241" s="110"/>
      <c r="CBZ1241" s="147"/>
      <c r="CCA1241" s="109"/>
      <c r="CCB1241" s="256"/>
      <c r="CCC1241" s="204"/>
      <c r="CCD1241" s="204"/>
      <c r="CCE1241" s="205"/>
      <c r="CCF1241" s="206"/>
      <c r="CCG1241" s="110"/>
      <c r="CCH1241" s="147"/>
      <c r="CCI1241" s="109"/>
      <c r="CCJ1241" s="256"/>
      <c r="CCK1241" s="204"/>
      <c r="CCL1241" s="204"/>
      <c r="CCM1241" s="205"/>
      <c r="CCN1241" s="206"/>
      <c r="CCO1241" s="110"/>
      <c r="CCP1241" s="147"/>
      <c r="CCQ1241" s="109"/>
      <c r="CCR1241" s="256"/>
      <c r="CCS1241" s="204"/>
      <c r="CCT1241" s="204"/>
      <c r="CCU1241" s="205"/>
      <c r="CCV1241" s="206"/>
      <c r="CCW1241" s="110"/>
      <c r="CCX1241" s="147"/>
      <c r="CCY1241" s="109"/>
      <c r="CCZ1241" s="256"/>
      <c r="CDA1241" s="204"/>
      <c r="CDB1241" s="204"/>
      <c r="CDC1241" s="205"/>
      <c r="CDD1241" s="206"/>
      <c r="CDE1241" s="110"/>
      <c r="CDF1241" s="147"/>
      <c r="CDG1241" s="109"/>
      <c r="CDH1241" s="256"/>
      <c r="CDI1241" s="204"/>
      <c r="CDJ1241" s="204"/>
      <c r="CDK1241" s="205"/>
      <c r="CDL1241" s="206"/>
      <c r="CDM1241" s="110"/>
      <c r="CDN1241" s="147"/>
      <c r="CDO1241" s="109"/>
      <c r="CDP1241" s="256"/>
      <c r="CDQ1241" s="204"/>
      <c r="CDR1241" s="204"/>
      <c r="CDS1241" s="205"/>
      <c r="CDT1241" s="206"/>
      <c r="CDU1241" s="110"/>
      <c r="CDV1241" s="147"/>
      <c r="CDW1241" s="109"/>
      <c r="CDX1241" s="256"/>
      <c r="CDY1241" s="204"/>
      <c r="CDZ1241" s="204"/>
      <c r="CEA1241" s="205"/>
      <c r="CEB1241" s="206"/>
      <c r="CEC1241" s="110"/>
      <c r="CED1241" s="147"/>
      <c r="CEE1241" s="109"/>
      <c r="CEF1241" s="256"/>
      <c r="CEG1241" s="204"/>
      <c r="CEH1241" s="204"/>
      <c r="CEI1241" s="205"/>
      <c r="CEJ1241" s="206"/>
      <c r="CEK1241" s="110"/>
      <c r="CEL1241" s="147"/>
      <c r="CEM1241" s="109"/>
      <c r="CEN1241" s="256"/>
      <c r="CEO1241" s="204"/>
      <c r="CEP1241" s="204"/>
      <c r="CEQ1241" s="205"/>
      <c r="CER1241" s="206"/>
      <c r="CES1241" s="110"/>
      <c r="CET1241" s="147"/>
      <c r="CEU1241" s="109"/>
      <c r="CEV1241" s="256"/>
      <c r="CEW1241" s="204"/>
      <c r="CEX1241" s="204"/>
      <c r="CEY1241" s="205"/>
      <c r="CEZ1241" s="206"/>
      <c r="CFA1241" s="110"/>
      <c r="CFB1241" s="147"/>
      <c r="CFC1241" s="109"/>
      <c r="CFD1241" s="256"/>
      <c r="CFE1241" s="204"/>
      <c r="CFF1241" s="204"/>
      <c r="CFG1241" s="205"/>
      <c r="CFH1241" s="206"/>
      <c r="CFI1241" s="110"/>
      <c r="CFJ1241" s="147"/>
      <c r="CFK1241" s="109"/>
      <c r="CFL1241" s="256"/>
      <c r="CFM1241" s="204"/>
      <c r="CFN1241" s="204"/>
      <c r="CFO1241" s="205"/>
      <c r="CFP1241" s="206"/>
      <c r="CFQ1241" s="110"/>
      <c r="CFR1241" s="147"/>
      <c r="CFS1241" s="109"/>
      <c r="CFT1241" s="256"/>
      <c r="CFU1241" s="204"/>
      <c r="CFV1241" s="204"/>
      <c r="CFW1241" s="205"/>
      <c r="CFX1241" s="206"/>
      <c r="CFY1241" s="110"/>
      <c r="CFZ1241" s="147"/>
      <c r="CGA1241" s="109"/>
      <c r="CGB1241" s="256"/>
      <c r="CGC1241" s="204"/>
      <c r="CGD1241" s="204"/>
      <c r="CGE1241" s="205"/>
      <c r="CGF1241" s="206"/>
      <c r="CGG1241" s="110"/>
      <c r="CGH1241" s="147"/>
      <c r="CGI1241" s="109"/>
      <c r="CGJ1241" s="256"/>
      <c r="CGK1241" s="204"/>
      <c r="CGL1241" s="204"/>
      <c r="CGM1241" s="205"/>
      <c r="CGN1241" s="206"/>
      <c r="CGO1241" s="110"/>
      <c r="CGP1241" s="147"/>
      <c r="CGQ1241" s="109"/>
      <c r="CGR1241" s="256"/>
      <c r="CGS1241" s="204"/>
      <c r="CGT1241" s="204"/>
      <c r="CGU1241" s="205"/>
      <c r="CGV1241" s="206"/>
      <c r="CGW1241" s="110"/>
      <c r="CGX1241" s="147"/>
      <c r="CGY1241" s="109"/>
      <c r="CGZ1241" s="256"/>
      <c r="CHA1241" s="204"/>
      <c r="CHB1241" s="204"/>
      <c r="CHC1241" s="205"/>
      <c r="CHD1241" s="206"/>
      <c r="CHE1241" s="110"/>
      <c r="CHF1241" s="147"/>
      <c r="CHG1241" s="109"/>
      <c r="CHH1241" s="256"/>
      <c r="CHI1241" s="204"/>
      <c r="CHJ1241" s="204"/>
      <c r="CHK1241" s="205"/>
      <c r="CHL1241" s="206"/>
      <c r="CHM1241" s="110"/>
      <c r="CHN1241" s="147"/>
      <c r="CHO1241" s="109"/>
      <c r="CHP1241" s="256"/>
      <c r="CHQ1241" s="204"/>
      <c r="CHR1241" s="204"/>
      <c r="CHS1241" s="205"/>
      <c r="CHT1241" s="206"/>
      <c r="CHU1241" s="110"/>
      <c r="CHV1241" s="147"/>
      <c r="CHW1241" s="109"/>
      <c r="CHX1241" s="256"/>
      <c r="CHY1241" s="204"/>
      <c r="CHZ1241" s="204"/>
      <c r="CIA1241" s="205"/>
      <c r="CIB1241" s="206"/>
      <c r="CIC1241" s="110"/>
      <c r="CID1241" s="147"/>
      <c r="CIE1241" s="109"/>
      <c r="CIF1241" s="256"/>
      <c r="CIG1241" s="204"/>
      <c r="CIH1241" s="204"/>
      <c r="CII1241" s="205"/>
      <c r="CIJ1241" s="206"/>
      <c r="CIK1241" s="110"/>
      <c r="CIL1241" s="147"/>
      <c r="CIM1241" s="109"/>
      <c r="CIN1241" s="256"/>
      <c r="CIO1241" s="204"/>
      <c r="CIP1241" s="204"/>
      <c r="CIQ1241" s="205"/>
      <c r="CIR1241" s="206"/>
      <c r="CIS1241" s="110"/>
      <c r="CIT1241" s="147"/>
      <c r="CIU1241" s="109"/>
      <c r="CIV1241" s="256"/>
      <c r="CIW1241" s="204"/>
      <c r="CIX1241" s="204"/>
      <c r="CIY1241" s="205"/>
      <c r="CIZ1241" s="206"/>
      <c r="CJA1241" s="110"/>
      <c r="CJB1241" s="147"/>
      <c r="CJC1241" s="109"/>
      <c r="CJD1241" s="256"/>
      <c r="CJE1241" s="204"/>
      <c r="CJF1241" s="204"/>
      <c r="CJG1241" s="205"/>
      <c r="CJH1241" s="206"/>
      <c r="CJI1241" s="110"/>
      <c r="CJJ1241" s="147"/>
      <c r="CJK1241" s="109"/>
      <c r="CJL1241" s="256"/>
      <c r="CJM1241" s="204"/>
      <c r="CJN1241" s="204"/>
      <c r="CJO1241" s="205"/>
      <c r="CJP1241" s="206"/>
      <c r="CJQ1241" s="110"/>
      <c r="CJR1241" s="147"/>
      <c r="CJS1241" s="109"/>
      <c r="CJT1241" s="256"/>
      <c r="CJU1241" s="204"/>
      <c r="CJV1241" s="204"/>
      <c r="CJW1241" s="205"/>
      <c r="CJX1241" s="206"/>
      <c r="CJY1241" s="110"/>
      <c r="CJZ1241" s="147"/>
      <c r="CKA1241" s="109"/>
      <c r="CKB1241" s="256"/>
      <c r="CKC1241" s="204"/>
      <c r="CKD1241" s="204"/>
      <c r="CKE1241" s="205"/>
      <c r="CKF1241" s="206"/>
      <c r="CKG1241" s="110"/>
      <c r="CKH1241" s="147"/>
      <c r="CKI1241" s="109"/>
      <c r="CKJ1241" s="256"/>
      <c r="CKK1241" s="204"/>
      <c r="CKL1241" s="204"/>
      <c r="CKM1241" s="205"/>
      <c r="CKN1241" s="206"/>
      <c r="CKO1241" s="110"/>
      <c r="CKP1241" s="147"/>
      <c r="CKQ1241" s="109"/>
      <c r="CKR1241" s="256"/>
      <c r="CKS1241" s="204"/>
      <c r="CKT1241" s="204"/>
      <c r="CKU1241" s="205"/>
      <c r="CKV1241" s="206"/>
      <c r="CKW1241" s="110"/>
      <c r="CKX1241" s="147"/>
      <c r="CKY1241" s="109"/>
      <c r="CKZ1241" s="256"/>
      <c r="CLA1241" s="204"/>
      <c r="CLB1241" s="204"/>
      <c r="CLC1241" s="205"/>
      <c r="CLD1241" s="206"/>
      <c r="CLE1241" s="110"/>
      <c r="CLF1241" s="147"/>
      <c r="CLG1241" s="109"/>
      <c r="CLH1241" s="256"/>
      <c r="CLI1241" s="204"/>
      <c r="CLJ1241" s="204"/>
      <c r="CLK1241" s="205"/>
      <c r="CLL1241" s="206"/>
      <c r="CLM1241" s="110"/>
      <c r="CLN1241" s="147"/>
      <c r="CLO1241" s="109"/>
      <c r="CLP1241" s="256"/>
      <c r="CLQ1241" s="204"/>
      <c r="CLR1241" s="204"/>
      <c r="CLS1241" s="205"/>
      <c r="CLT1241" s="206"/>
      <c r="CLU1241" s="110"/>
      <c r="CLV1241" s="147"/>
      <c r="CLW1241" s="109"/>
      <c r="CLX1241" s="256"/>
      <c r="CLY1241" s="204"/>
      <c r="CLZ1241" s="204"/>
      <c r="CMA1241" s="205"/>
      <c r="CMB1241" s="206"/>
      <c r="CMC1241" s="110"/>
      <c r="CMD1241" s="147"/>
      <c r="CME1241" s="109"/>
      <c r="CMF1241" s="256"/>
      <c r="CMG1241" s="204"/>
      <c r="CMH1241" s="204"/>
      <c r="CMI1241" s="205"/>
      <c r="CMJ1241" s="206"/>
      <c r="CMK1241" s="110"/>
      <c r="CML1241" s="147"/>
      <c r="CMM1241" s="109"/>
      <c r="CMN1241" s="256"/>
      <c r="CMO1241" s="204"/>
      <c r="CMP1241" s="204"/>
      <c r="CMQ1241" s="205"/>
      <c r="CMR1241" s="206"/>
      <c r="CMS1241" s="110"/>
      <c r="CMT1241" s="147"/>
      <c r="CMU1241" s="109"/>
      <c r="CMV1241" s="256"/>
      <c r="CMW1241" s="204"/>
      <c r="CMX1241" s="204"/>
      <c r="CMY1241" s="205"/>
      <c r="CMZ1241" s="206"/>
      <c r="CNA1241" s="110"/>
      <c r="CNB1241" s="147"/>
      <c r="CNC1241" s="109"/>
      <c r="CND1241" s="256"/>
      <c r="CNE1241" s="204"/>
      <c r="CNF1241" s="204"/>
      <c r="CNG1241" s="205"/>
      <c r="CNH1241" s="206"/>
      <c r="CNI1241" s="110"/>
      <c r="CNJ1241" s="147"/>
      <c r="CNK1241" s="109"/>
      <c r="CNL1241" s="256"/>
      <c r="CNM1241" s="204"/>
      <c r="CNN1241" s="204"/>
      <c r="CNO1241" s="205"/>
      <c r="CNP1241" s="206"/>
      <c r="CNQ1241" s="110"/>
      <c r="CNR1241" s="147"/>
      <c r="CNS1241" s="109"/>
      <c r="CNT1241" s="256"/>
      <c r="CNU1241" s="204"/>
      <c r="CNV1241" s="204"/>
      <c r="CNW1241" s="205"/>
      <c r="CNX1241" s="206"/>
      <c r="CNY1241" s="110"/>
      <c r="CNZ1241" s="147"/>
      <c r="COA1241" s="109"/>
      <c r="COB1241" s="256"/>
      <c r="COC1241" s="204"/>
      <c r="COD1241" s="204"/>
      <c r="COE1241" s="205"/>
      <c r="COF1241" s="206"/>
      <c r="COG1241" s="110"/>
      <c r="COH1241" s="147"/>
      <c r="COI1241" s="109"/>
      <c r="COJ1241" s="256"/>
      <c r="COK1241" s="204"/>
      <c r="COL1241" s="204"/>
      <c r="COM1241" s="205"/>
      <c r="CON1241" s="206"/>
      <c r="COO1241" s="110"/>
      <c r="COP1241" s="147"/>
      <c r="COQ1241" s="109"/>
      <c r="COR1241" s="256"/>
      <c r="COS1241" s="204"/>
      <c r="COT1241" s="204"/>
      <c r="COU1241" s="205"/>
      <c r="COV1241" s="206"/>
      <c r="COW1241" s="110"/>
      <c r="COX1241" s="147"/>
      <c r="COY1241" s="109"/>
      <c r="COZ1241" s="256"/>
      <c r="CPA1241" s="204"/>
      <c r="CPB1241" s="204"/>
      <c r="CPC1241" s="205"/>
      <c r="CPD1241" s="206"/>
      <c r="CPE1241" s="110"/>
      <c r="CPF1241" s="147"/>
      <c r="CPG1241" s="109"/>
      <c r="CPH1241" s="256"/>
      <c r="CPI1241" s="204"/>
      <c r="CPJ1241" s="204"/>
      <c r="CPK1241" s="205"/>
      <c r="CPL1241" s="206"/>
      <c r="CPM1241" s="110"/>
      <c r="CPN1241" s="147"/>
      <c r="CPO1241" s="109"/>
      <c r="CPP1241" s="256"/>
      <c r="CPQ1241" s="204"/>
      <c r="CPR1241" s="204"/>
      <c r="CPS1241" s="205"/>
      <c r="CPT1241" s="206"/>
      <c r="CPU1241" s="110"/>
      <c r="CPV1241" s="147"/>
      <c r="CPW1241" s="109"/>
      <c r="CPX1241" s="256"/>
      <c r="CPY1241" s="204"/>
      <c r="CPZ1241" s="204"/>
      <c r="CQA1241" s="205"/>
      <c r="CQB1241" s="206"/>
      <c r="CQC1241" s="110"/>
      <c r="CQD1241" s="147"/>
      <c r="CQE1241" s="109"/>
      <c r="CQF1241" s="256"/>
      <c r="CQG1241" s="204"/>
      <c r="CQH1241" s="204"/>
      <c r="CQI1241" s="205"/>
      <c r="CQJ1241" s="206"/>
      <c r="CQK1241" s="110"/>
      <c r="CQL1241" s="147"/>
      <c r="CQM1241" s="109"/>
      <c r="CQN1241" s="256"/>
      <c r="CQO1241" s="204"/>
      <c r="CQP1241" s="204"/>
      <c r="CQQ1241" s="205"/>
      <c r="CQR1241" s="206"/>
      <c r="CQS1241" s="110"/>
      <c r="CQT1241" s="147"/>
      <c r="CQU1241" s="109"/>
      <c r="CQV1241" s="256"/>
      <c r="CQW1241" s="204"/>
      <c r="CQX1241" s="204"/>
      <c r="CQY1241" s="205"/>
      <c r="CQZ1241" s="206"/>
      <c r="CRA1241" s="110"/>
      <c r="CRB1241" s="147"/>
      <c r="CRC1241" s="109"/>
      <c r="CRD1241" s="256"/>
      <c r="CRE1241" s="204"/>
      <c r="CRF1241" s="204"/>
      <c r="CRG1241" s="205"/>
      <c r="CRH1241" s="206"/>
      <c r="CRI1241" s="110"/>
      <c r="CRJ1241" s="147"/>
      <c r="CRK1241" s="109"/>
      <c r="CRL1241" s="256"/>
      <c r="CRM1241" s="204"/>
      <c r="CRN1241" s="204"/>
      <c r="CRO1241" s="205"/>
      <c r="CRP1241" s="206"/>
      <c r="CRQ1241" s="110"/>
      <c r="CRR1241" s="147"/>
      <c r="CRS1241" s="109"/>
      <c r="CRT1241" s="256"/>
      <c r="CRU1241" s="204"/>
      <c r="CRV1241" s="204"/>
      <c r="CRW1241" s="205"/>
      <c r="CRX1241" s="206"/>
      <c r="CRY1241" s="110"/>
      <c r="CRZ1241" s="147"/>
      <c r="CSA1241" s="109"/>
      <c r="CSB1241" s="256"/>
      <c r="CSC1241" s="204"/>
      <c r="CSD1241" s="204"/>
      <c r="CSE1241" s="205"/>
      <c r="CSF1241" s="206"/>
      <c r="CSG1241" s="110"/>
      <c r="CSH1241" s="147"/>
      <c r="CSI1241" s="109"/>
      <c r="CSJ1241" s="256"/>
      <c r="CSK1241" s="204"/>
      <c r="CSL1241" s="204"/>
      <c r="CSM1241" s="205"/>
      <c r="CSN1241" s="206"/>
      <c r="CSO1241" s="110"/>
      <c r="CSP1241" s="147"/>
      <c r="CSQ1241" s="109"/>
      <c r="CSR1241" s="256"/>
      <c r="CSS1241" s="204"/>
      <c r="CST1241" s="204"/>
      <c r="CSU1241" s="205"/>
      <c r="CSV1241" s="206"/>
      <c r="CSW1241" s="110"/>
      <c r="CSX1241" s="147"/>
      <c r="CSY1241" s="109"/>
      <c r="CSZ1241" s="256"/>
      <c r="CTA1241" s="204"/>
      <c r="CTB1241" s="204"/>
      <c r="CTC1241" s="205"/>
      <c r="CTD1241" s="206"/>
      <c r="CTE1241" s="110"/>
      <c r="CTF1241" s="147"/>
      <c r="CTG1241" s="109"/>
      <c r="CTH1241" s="256"/>
      <c r="CTI1241" s="204"/>
      <c r="CTJ1241" s="204"/>
      <c r="CTK1241" s="205"/>
      <c r="CTL1241" s="206"/>
      <c r="CTM1241" s="110"/>
      <c r="CTN1241" s="147"/>
      <c r="CTO1241" s="109"/>
      <c r="CTP1241" s="256"/>
      <c r="CTQ1241" s="204"/>
      <c r="CTR1241" s="204"/>
      <c r="CTS1241" s="205"/>
      <c r="CTT1241" s="206"/>
      <c r="CTU1241" s="110"/>
      <c r="CTV1241" s="147"/>
      <c r="CTW1241" s="109"/>
      <c r="CTX1241" s="256"/>
      <c r="CTY1241" s="204"/>
      <c r="CTZ1241" s="204"/>
      <c r="CUA1241" s="205"/>
      <c r="CUB1241" s="206"/>
      <c r="CUC1241" s="110"/>
      <c r="CUD1241" s="147"/>
      <c r="CUE1241" s="109"/>
      <c r="CUF1241" s="256"/>
      <c r="CUG1241" s="204"/>
      <c r="CUH1241" s="204"/>
      <c r="CUI1241" s="205"/>
      <c r="CUJ1241" s="206"/>
      <c r="CUK1241" s="110"/>
      <c r="CUL1241" s="147"/>
      <c r="CUM1241" s="109"/>
      <c r="CUN1241" s="256"/>
      <c r="CUO1241" s="204"/>
      <c r="CUP1241" s="204"/>
      <c r="CUQ1241" s="205"/>
      <c r="CUR1241" s="206"/>
      <c r="CUS1241" s="110"/>
      <c r="CUT1241" s="147"/>
      <c r="CUU1241" s="109"/>
      <c r="CUV1241" s="256"/>
      <c r="CUW1241" s="204"/>
      <c r="CUX1241" s="204"/>
      <c r="CUY1241" s="205"/>
      <c r="CUZ1241" s="206"/>
      <c r="CVA1241" s="110"/>
      <c r="CVB1241" s="147"/>
      <c r="CVC1241" s="109"/>
      <c r="CVD1241" s="256"/>
      <c r="CVE1241" s="204"/>
      <c r="CVF1241" s="204"/>
      <c r="CVG1241" s="205"/>
      <c r="CVH1241" s="206"/>
      <c r="CVI1241" s="110"/>
      <c r="CVJ1241" s="147"/>
      <c r="CVK1241" s="109"/>
      <c r="CVL1241" s="256"/>
      <c r="CVM1241" s="204"/>
      <c r="CVN1241" s="204"/>
      <c r="CVO1241" s="205"/>
      <c r="CVP1241" s="206"/>
      <c r="CVQ1241" s="110"/>
      <c r="CVR1241" s="147"/>
      <c r="CVS1241" s="109"/>
      <c r="CVT1241" s="256"/>
      <c r="CVU1241" s="204"/>
      <c r="CVV1241" s="204"/>
      <c r="CVW1241" s="205"/>
      <c r="CVX1241" s="206"/>
      <c r="CVY1241" s="110"/>
      <c r="CVZ1241" s="147"/>
      <c r="CWA1241" s="109"/>
      <c r="CWB1241" s="256"/>
      <c r="CWC1241" s="204"/>
      <c r="CWD1241" s="204"/>
      <c r="CWE1241" s="205"/>
      <c r="CWF1241" s="206"/>
      <c r="CWG1241" s="110"/>
      <c r="CWH1241" s="147"/>
      <c r="CWI1241" s="109"/>
      <c r="CWJ1241" s="256"/>
      <c r="CWK1241" s="204"/>
      <c r="CWL1241" s="204"/>
      <c r="CWM1241" s="205"/>
      <c r="CWN1241" s="206"/>
      <c r="CWO1241" s="110"/>
      <c r="CWP1241" s="147"/>
      <c r="CWQ1241" s="109"/>
      <c r="CWR1241" s="256"/>
      <c r="CWS1241" s="204"/>
      <c r="CWT1241" s="204"/>
      <c r="CWU1241" s="205"/>
      <c r="CWV1241" s="206"/>
      <c r="CWW1241" s="110"/>
      <c r="CWX1241" s="147"/>
      <c r="CWY1241" s="109"/>
      <c r="CWZ1241" s="256"/>
      <c r="CXA1241" s="204"/>
      <c r="CXB1241" s="204"/>
      <c r="CXC1241" s="205"/>
      <c r="CXD1241" s="206"/>
      <c r="CXE1241" s="110"/>
      <c r="CXF1241" s="147"/>
      <c r="CXG1241" s="109"/>
      <c r="CXH1241" s="256"/>
      <c r="CXI1241" s="204"/>
      <c r="CXJ1241" s="204"/>
      <c r="CXK1241" s="205"/>
      <c r="CXL1241" s="206"/>
      <c r="CXM1241" s="110"/>
      <c r="CXN1241" s="147"/>
      <c r="CXO1241" s="109"/>
      <c r="CXP1241" s="256"/>
      <c r="CXQ1241" s="204"/>
      <c r="CXR1241" s="204"/>
      <c r="CXS1241" s="205"/>
      <c r="CXT1241" s="206"/>
      <c r="CXU1241" s="110"/>
      <c r="CXV1241" s="147"/>
      <c r="CXW1241" s="109"/>
      <c r="CXX1241" s="256"/>
      <c r="CXY1241" s="204"/>
      <c r="CXZ1241" s="204"/>
      <c r="CYA1241" s="205"/>
      <c r="CYB1241" s="206"/>
      <c r="CYC1241" s="110"/>
      <c r="CYD1241" s="147"/>
      <c r="CYE1241" s="109"/>
      <c r="CYF1241" s="256"/>
      <c r="CYG1241" s="204"/>
      <c r="CYH1241" s="204"/>
      <c r="CYI1241" s="205"/>
      <c r="CYJ1241" s="206"/>
      <c r="CYK1241" s="110"/>
      <c r="CYL1241" s="147"/>
      <c r="CYM1241" s="109"/>
      <c r="CYN1241" s="256"/>
      <c r="CYO1241" s="204"/>
      <c r="CYP1241" s="204"/>
      <c r="CYQ1241" s="205"/>
      <c r="CYR1241" s="206"/>
      <c r="CYS1241" s="110"/>
      <c r="CYT1241" s="147"/>
      <c r="CYU1241" s="109"/>
      <c r="CYV1241" s="256"/>
      <c r="CYW1241" s="204"/>
      <c r="CYX1241" s="204"/>
      <c r="CYY1241" s="205"/>
      <c r="CYZ1241" s="206"/>
      <c r="CZA1241" s="110"/>
      <c r="CZB1241" s="147"/>
      <c r="CZC1241" s="109"/>
      <c r="CZD1241" s="256"/>
      <c r="CZE1241" s="204"/>
      <c r="CZF1241" s="204"/>
      <c r="CZG1241" s="205"/>
      <c r="CZH1241" s="206"/>
      <c r="CZI1241" s="110"/>
      <c r="CZJ1241" s="147"/>
      <c r="CZK1241" s="109"/>
      <c r="CZL1241" s="256"/>
      <c r="CZM1241" s="204"/>
      <c r="CZN1241" s="204"/>
      <c r="CZO1241" s="205"/>
      <c r="CZP1241" s="206"/>
      <c r="CZQ1241" s="110"/>
      <c r="CZR1241" s="147"/>
      <c r="CZS1241" s="109"/>
      <c r="CZT1241" s="256"/>
      <c r="CZU1241" s="204"/>
      <c r="CZV1241" s="204"/>
      <c r="CZW1241" s="205"/>
      <c r="CZX1241" s="206"/>
      <c r="CZY1241" s="110"/>
      <c r="CZZ1241" s="147"/>
      <c r="DAA1241" s="109"/>
      <c r="DAB1241" s="256"/>
      <c r="DAC1241" s="204"/>
      <c r="DAD1241" s="204"/>
      <c r="DAE1241" s="205"/>
      <c r="DAF1241" s="206"/>
      <c r="DAG1241" s="110"/>
      <c r="DAH1241" s="147"/>
      <c r="DAI1241" s="109"/>
      <c r="DAJ1241" s="256"/>
      <c r="DAK1241" s="204"/>
      <c r="DAL1241" s="204"/>
      <c r="DAM1241" s="205"/>
      <c r="DAN1241" s="206"/>
      <c r="DAO1241" s="110"/>
      <c r="DAP1241" s="147"/>
      <c r="DAQ1241" s="109"/>
      <c r="DAR1241" s="256"/>
      <c r="DAS1241" s="204"/>
      <c r="DAT1241" s="204"/>
      <c r="DAU1241" s="205"/>
      <c r="DAV1241" s="206"/>
      <c r="DAW1241" s="110"/>
      <c r="DAX1241" s="147"/>
      <c r="DAY1241" s="109"/>
      <c r="DAZ1241" s="256"/>
      <c r="DBA1241" s="204"/>
      <c r="DBB1241" s="204"/>
      <c r="DBC1241" s="205"/>
      <c r="DBD1241" s="206"/>
      <c r="DBE1241" s="110"/>
      <c r="DBF1241" s="147"/>
      <c r="DBG1241" s="109"/>
      <c r="DBH1241" s="256"/>
      <c r="DBI1241" s="204"/>
      <c r="DBJ1241" s="204"/>
      <c r="DBK1241" s="205"/>
      <c r="DBL1241" s="206"/>
      <c r="DBM1241" s="110"/>
      <c r="DBN1241" s="147"/>
      <c r="DBO1241" s="109"/>
      <c r="DBP1241" s="256"/>
      <c r="DBQ1241" s="204"/>
      <c r="DBR1241" s="204"/>
      <c r="DBS1241" s="205"/>
      <c r="DBT1241" s="206"/>
      <c r="DBU1241" s="110"/>
      <c r="DBV1241" s="147"/>
      <c r="DBW1241" s="109"/>
      <c r="DBX1241" s="256"/>
      <c r="DBY1241" s="204"/>
      <c r="DBZ1241" s="204"/>
      <c r="DCA1241" s="205"/>
      <c r="DCB1241" s="206"/>
      <c r="DCC1241" s="110"/>
      <c r="DCD1241" s="147"/>
      <c r="DCE1241" s="109"/>
      <c r="DCF1241" s="256"/>
      <c r="DCG1241" s="204"/>
      <c r="DCH1241" s="204"/>
      <c r="DCI1241" s="205"/>
      <c r="DCJ1241" s="206"/>
      <c r="DCK1241" s="110"/>
      <c r="DCL1241" s="147"/>
      <c r="DCM1241" s="109"/>
      <c r="DCN1241" s="256"/>
      <c r="DCO1241" s="204"/>
      <c r="DCP1241" s="204"/>
      <c r="DCQ1241" s="205"/>
      <c r="DCR1241" s="206"/>
      <c r="DCS1241" s="110"/>
      <c r="DCT1241" s="147"/>
      <c r="DCU1241" s="109"/>
      <c r="DCV1241" s="256"/>
      <c r="DCW1241" s="204"/>
      <c r="DCX1241" s="204"/>
      <c r="DCY1241" s="205"/>
      <c r="DCZ1241" s="206"/>
      <c r="DDA1241" s="110"/>
      <c r="DDB1241" s="147"/>
      <c r="DDC1241" s="109"/>
      <c r="DDD1241" s="256"/>
      <c r="DDE1241" s="204"/>
      <c r="DDF1241" s="204"/>
      <c r="DDG1241" s="205"/>
      <c r="DDH1241" s="206"/>
      <c r="DDI1241" s="110"/>
      <c r="DDJ1241" s="147"/>
      <c r="DDK1241" s="109"/>
      <c r="DDL1241" s="256"/>
      <c r="DDM1241" s="204"/>
      <c r="DDN1241" s="204"/>
      <c r="DDO1241" s="205"/>
      <c r="DDP1241" s="206"/>
      <c r="DDQ1241" s="110"/>
      <c r="DDR1241" s="147"/>
      <c r="DDS1241" s="109"/>
      <c r="DDT1241" s="256"/>
      <c r="DDU1241" s="204"/>
      <c r="DDV1241" s="204"/>
      <c r="DDW1241" s="205"/>
      <c r="DDX1241" s="206"/>
      <c r="DDY1241" s="110"/>
      <c r="DDZ1241" s="147"/>
      <c r="DEA1241" s="109"/>
      <c r="DEB1241" s="256"/>
      <c r="DEC1241" s="204"/>
      <c r="DED1241" s="204"/>
      <c r="DEE1241" s="205"/>
      <c r="DEF1241" s="206"/>
      <c r="DEG1241" s="110"/>
      <c r="DEH1241" s="147"/>
      <c r="DEI1241" s="109"/>
      <c r="DEJ1241" s="256"/>
      <c r="DEK1241" s="204"/>
      <c r="DEL1241" s="204"/>
      <c r="DEM1241" s="205"/>
      <c r="DEN1241" s="206"/>
      <c r="DEO1241" s="110"/>
      <c r="DEP1241" s="147"/>
      <c r="DEQ1241" s="109"/>
      <c r="DER1241" s="256"/>
      <c r="DES1241" s="204"/>
      <c r="DET1241" s="204"/>
      <c r="DEU1241" s="205"/>
      <c r="DEV1241" s="206"/>
      <c r="DEW1241" s="110"/>
      <c r="DEX1241" s="147"/>
      <c r="DEY1241" s="109"/>
      <c r="DEZ1241" s="256"/>
      <c r="DFA1241" s="204"/>
      <c r="DFB1241" s="204"/>
      <c r="DFC1241" s="205"/>
      <c r="DFD1241" s="206"/>
      <c r="DFE1241" s="110"/>
      <c r="DFF1241" s="147"/>
      <c r="DFG1241" s="109"/>
      <c r="DFH1241" s="256"/>
      <c r="DFI1241" s="204"/>
      <c r="DFJ1241" s="204"/>
      <c r="DFK1241" s="205"/>
      <c r="DFL1241" s="206"/>
      <c r="DFM1241" s="110"/>
      <c r="DFN1241" s="147"/>
      <c r="DFO1241" s="109"/>
      <c r="DFP1241" s="256"/>
      <c r="DFQ1241" s="204"/>
      <c r="DFR1241" s="204"/>
      <c r="DFS1241" s="205"/>
      <c r="DFT1241" s="206"/>
      <c r="DFU1241" s="110"/>
      <c r="DFV1241" s="147"/>
      <c r="DFW1241" s="109"/>
      <c r="DFX1241" s="256"/>
      <c r="DFY1241" s="204"/>
      <c r="DFZ1241" s="204"/>
      <c r="DGA1241" s="205"/>
      <c r="DGB1241" s="206"/>
      <c r="DGC1241" s="110"/>
      <c r="DGD1241" s="147"/>
      <c r="DGE1241" s="109"/>
      <c r="DGF1241" s="256"/>
      <c r="DGG1241" s="204"/>
      <c r="DGH1241" s="204"/>
      <c r="DGI1241" s="205"/>
      <c r="DGJ1241" s="206"/>
      <c r="DGK1241" s="110"/>
      <c r="DGL1241" s="147"/>
      <c r="DGM1241" s="109"/>
      <c r="DGN1241" s="256"/>
      <c r="DGO1241" s="204"/>
      <c r="DGP1241" s="204"/>
      <c r="DGQ1241" s="205"/>
      <c r="DGR1241" s="206"/>
      <c r="DGS1241" s="110"/>
      <c r="DGT1241" s="147"/>
      <c r="DGU1241" s="109"/>
      <c r="DGV1241" s="256"/>
      <c r="DGW1241" s="204"/>
      <c r="DGX1241" s="204"/>
      <c r="DGY1241" s="205"/>
      <c r="DGZ1241" s="206"/>
      <c r="DHA1241" s="110"/>
      <c r="DHB1241" s="147"/>
      <c r="DHC1241" s="109"/>
      <c r="DHD1241" s="256"/>
      <c r="DHE1241" s="204"/>
      <c r="DHF1241" s="204"/>
      <c r="DHG1241" s="205"/>
      <c r="DHH1241" s="206"/>
      <c r="DHI1241" s="110"/>
      <c r="DHJ1241" s="147"/>
      <c r="DHK1241" s="109"/>
      <c r="DHL1241" s="256"/>
      <c r="DHM1241" s="204"/>
      <c r="DHN1241" s="204"/>
      <c r="DHO1241" s="205"/>
      <c r="DHP1241" s="206"/>
      <c r="DHQ1241" s="110"/>
      <c r="DHR1241" s="147"/>
      <c r="DHS1241" s="109"/>
      <c r="DHT1241" s="256"/>
      <c r="DHU1241" s="204"/>
      <c r="DHV1241" s="204"/>
      <c r="DHW1241" s="205"/>
      <c r="DHX1241" s="206"/>
      <c r="DHY1241" s="110"/>
      <c r="DHZ1241" s="147"/>
      <c r="DIA1241" s="109"/>
      <c r="DIB1241" s="256"/>
      <c r="DIC1241" s="204"/>
      <c r="DID1241" s="204"/>
      <c r="DIE1241" s="205"/>
      <c r="DIF1241" s="206"/>
      <c r="DIG1241" s="110"/>
      <c r="DIH1241" s="147"/>
      <c r="DII1241" s="109"/>
      <c r="DIJ1241" s="256"/>
      <c r="DIK1241" s="204"/>
      <c r="DIL1241" s="204"/>
      <c r="DIM1241" s="205"/>
      <c r="DIN1241" s="206"/>
      <c r="DIO1241" s="110"/>
      <c r="DIP1241" s="147"/>
      <c r="DIQ1241" s="109"/>
      <c r="DIR1241" s="256"/>
      <c r="DIS1241" s="204"/>
      <c r="DIT1241" s="204"/>
      <c r="DIU1241" s="205"/>
      <c r="DIV1241" s="206"/>
      <c r="DIW1241" s="110"/>
      <c r="DIX1241" s="147"/>
      <c r="DIY1241" s="109"/>
      <c r="DIZ1241" s="256"/>
      <c r="DJA1241" s="204"/>
      <c r="DJB1241" s="204"/>
      <c r="DJC1241" s="205"/>
      <c r="DJD1241" s="206"/>
      <c r="DJE1241" s="110"/>
      <c r="DJF1241" s="147"/>
      <c r="DJG1241" s="109"/>
      <c r="DJH1241" s="256"/>
      <c r="DJI1241" s="204"/>
      <c r="DJJ1241" s="204"/>
      <c r="DJK1241" s="205"/>
      <c r="DJL1241" s="206"/>
      <c r="DJM1241" s="110"/>
      <c r="DJN1241" s="147"/>
      <c r="DJO1241" s="109"/>
      <c r="DJP1241" s="256"/>
      <c r="DJQ1241" s="204"/>
      <c r="DJR1241" s="204"/>
      <c r="DJS1241" s="205"/>
      <c r="DJT1241" s="206"/>
      <c r="DJU1241" s="110">
        <v>213</v>
      </c>
      <c r="DJV1241" s="147">
        <v>104.09399999999999</v>
      </c>
      <c r="DJW1241" s="109" t="s">
        <v>38</v>
      </c>
      <c r="DJX1241" s="256" t="s">
        <v>25</v>
      </c>
      <c r="DJY1241" s="204">
        <v>7</v>
      </c>
      <c r="DJZ1241" s="204">
        <v>2</v>
      </c>
      <c r="DKA1241" s="205" t="s">
        <v>236</v>
      </c>
      <c r="DKB1241" s="206">
        <v>119</v>
      </c>
      <c r="DKC1241" s="110">
        <v>213</v>
      </c>
      <c r="DKD1241" s="147">
        <v>104.09399999999999</v>
      </c>
      <c r="DKE1241" s="109" t="s">
        <v>38</v>
      </c>
      <c r="DKF1241" s="256" t="s">
        <v>25</v>
      </c>
      <c r="DKG1241" s="204">
        <v>7</v>
      </c>
      <c r="DKH1241" s="204">
        <v>2</v>
      </c>
      <c r="DKI1241" s="205" t="s">
        <v>236</v>
      </c>
      <c r="DKJ1241" s="206">
        <v>119</v>
      </c>
      <c r="DKK1241" s="110">
        <v>213</v>
      </c>
      <c r="DKL1241" s="147">
        <v>104.09399999999999</v>
      </c>
      <c r="DKM1241" s="109" t="s">
        <v>38</v>
      </c>
      <c r="DKN1241" s="256" t="s">
        <v>25</v>
      </c>
      <c r="DKO1241" s="204">
        <v>7</v>
      </c>
      <c r="DKP1241" s="204">
        <v>2</v>
      </c>
      <c r="DKQ1241" s="205" t="s">
        <v>236</v>
      </c>
      <c r="DKR1241" s="206">
        <v>119</v>
      </c>
      <c r="DKS1241" s="110">
        <v>213</v>
      </c>
      <c r="DKT1241" s="147">
        <v>104.09399999999999</v>
      </c>
      <c r="DKU1241" s="109" t="s">
        <v>38</v>
      </c>
      <c r="DKV1241" s="256" t="s">
        <v>25</v>
      </c>
      <c r="DKW1241" s="204">
        <v>7</v>
      </c>
      <c r="DKX1241" s="204">
        <v>2</v>
      </c>
      <c r="DKY1241" s="205" t="s">
        <v>236</v>
      </c>
      <c r="DKZ1241" s="206">
        <v>119</v>
      </c>
      <c r="DLA1241" s="110">
        <v>213</v>
      </c>
      <c r="DLB1241" s="147">
        <v>104.09399999999999</v>
      </c>
      <c r="DLC1241" s="109" t="s">
        <v>38</v>
      </c>
      <c r="DLD1241" s="256" t="s">
        <v>25</v>
      </c>
      <c r="DLE1241" s="204">
        <v>7</v>
      </c>
      <c r="DLF1241" s="204">
        <v>2</v>
      </c>
      <c r="DLG1241" s="205" t="s">
        <v>236</v>
      </c>
      <c r="DLH1241" s="206">
        <v>119</v>
      </c>
      <c r="DLI1241" s="110">
        <v>213</v>
      </c>
      <c r="DLJ1241" s="147">
        <v>104.09399999999999</v>
      </c>
      <c r="DLK1241" s="109" t="s">
        <v>38</v>
      </c>
      <c r="DLL1241" s="256" t="s">
        <v>25</v>
      </c>
      <c r="DLM1241" s="204">
        <v>7</v>
      </c>
      <c r="DLN1241" s="204">
        <v>2</v>
      </c>
      <c r="DLO1241" s="205" t="s">
        <v>236</v>
      </c>
      <c r="DLP1241" s="206">
        <v>119</v>
      </c>
      <c r="DLQ1241" s="110">
        <v>213</v>
      </c>
      <c r="DLR1241" s="147">
        <v>104.09399999999999</v>
      </c>
      <c r="DLS1241" s="109" t="s">
        <v>38</v>
      </c>
      <c r="DLT1241" s="256" t="s">
        <v>25</v>
      </c>
      <c r="DLU1241" s="204">
        <v>7</v>
      </c>
      <c r="DLV1241" s="204">
        <v>2</v>
      </c>
      <c r="DLW1241" s="205" t="s">
        <v>236</v>
      </c>
      <c r="DLX1241" s="206">
        <v>119</v>
      </c>
      <c r="DLY1241" s="110">
        <v>213</v>
      </c>
      <c r="DLZ1241" s="147">
        <v>104.09399999999999</v>
      </c>
      <c r="DMA1241" s="109" t="s">
        <v>38</v>
      </c>
      <c r="DMB1241" s="256" t="s">
        <v>25</v>
      </c>
      <c r="DMC1241" s="204">
        <v>7</v>
      </c>
      <c r="DMD1241" s="204">
        <v>2</v>
      </c>
      <c r="DME1241" s="205" t="s">
        <v>236</v>
      </c>
      <c r="DMF1241" s="206">
        <v>119</v>
      </c>
      <c r="DMG1241" s="110">
        <v>213</v>
      </c>
      <c r="DMH1241" s="147">
        <v>104.09399999999999</v>
      </c>
      <c r="DMI1241" s="109" t="s">
        <v>38</v>
      </c>
      <c r="DMJ1241" s="256" t="s">
        <v>25</v>
      </c>
      <c r="DMK1241" s="204">
        <v>7</v>
      </c>
      <c r="DML1241" s="204">
        <v>2</v>
      </c>
      <c r="DMM1241" s="205" t="s">
        <v>236</v>
      </c>
      <c r="DMN1241" s="206">
        <v>119</v>
      </c>
      <c r="DMO1241" s="110">
        <v>213</v>
      </c>
      <c r="DMP1241" s="147">
        <v>104.09399999999999</v>
      </c>
      <c r="DMQ1241" s="109" t="s">
        <v>38</v>
      </c>
      <c r="DMR1241" s="256" t="s">
        <v>25</v>
      </c>
      <c r="DMS1241" s="204">
        <v>7</v>
      </c>
      <c r="DMT1241" s="204">
        <v>2</v>
      </c>
      <c r="DMU1241" s="205" t="s">
        <v>236</v>
      </c>
      <c r="DMV1241" s="206">
        <v>119</v>
      </c>
      <c r="DMW1241" s="110">
        <v>213</v>
      </c>
      <c r="DMX1241" s="147">
        <v>104.09399999999999</v>
      </c>
      <c r="DMY1241" s="109" t="s">
        <v>38</v>
      </c>
      <c r="DMZ1241" s="256" t="s">
        <v>25</v>
      </c>
      <c r="DNA1241" s="204">
        <v>7</v>
      </c>
      <c r="DNB1241" s="204">
        <v>2</v>
      </c>
      <c r="DNC1241" s="205" t="s">
        <v>236</v>
      </c>
      <c r="DND1241" s="206">
        <v>119</v>
      </c>
      <c r="DNE1241" s="110">
        <v>213</v>
      </c>
      <c r="DNF1241" s="147">
        <v>104.09399999999999</v>
      </c>
      <c r="DNG1241" s="109" t="s">
        <v>38</v>
      </c>
      <c r="DNH1241" s="256" t="s">
        <v>25</v>
      </c>
      <c r="DNI1241" s="204">
        <v>7</v>
      </c>
      <c r="DNJ1241" s="204">
        <v>2</v>
      </c>
      <c r="DNK1241" s="205" t="s">
        <v>236</v>
      </c>
      <c r="DNL1241" s="206">
        <v>119</v>
      </c>
      <c r="DNM1241" s="110">
        <v>213</v>
      </c>
      <c r="DNN1241" s="147">
        <v>104.09399999999999</v>
      </c>
      <c r="DNO1241" s="109" t="s">
        <v>38</v>
      </c>
      <c r="DNP1241" s="256" t="s">
        <v>25</v>
      </c>
      <c r="DNQ1241" s="204">
        <v>7</v>
      </c>
      <c r="DNR1241" s="204">
        <v>2</v>
      </c>
      <c r="DNS1241" s="205" t="s">
        <v>236</v>
      </c>
      <c r="DNT1241" s="206">
        <v>119</v>
      </c>
      <c r="DNU1241" s="110">
        <v>213</v>
      </c>
      <c r="DNV1241" s="147">
        <v>104.09399999999999</v>
      </c>
      <c r="DNW1241" s="109" t="s">
        <v>38</v>
      </c>
      <c r="DNX1241" s="256" t="s">
        <v>25</v>
      </c>
      <c r="DNY1241" s="204">
        <v>7</v>
      </c>
      <c r="DNZ1241" s="204">
        <v>2</v>
      </c>
      <c r="DOA1241" s="205" t="s">
        <v>236</v>
      </c>
      <c r="DOB1241" s="206">
        <v>119</v>
      </c>
      <c r="DOC1241" s="110">
        <v>213</v>
      </c>
      <c r="DOD1241" s="147">
        <v>104.09399999999999</v>
      </c>
      <c r="DOE1241" s="109" t="s">
        <v>38</v>
      </c>
      <c r="DOF1241" s="256" t="s">
        <v>25</v>
      </c>
      <c r="DOG1241" s="204">
        <v>7</v>
      </c>
      <c r="DOH1241" s="204">
        <v>2</v>
      </c>
      <c r="DOI1241" s="205" t="s">
        <v>236</v>
      </c>
      <c r="DOJ1241" s="206">
        <v>119</v>
      </c>
      <c r="DOK1241" s="110">
        <v>213</v>
      </c>
      <c r="DOL1241" s="147">
        <v>104.09399999999999</v>
      </c>
      <c r="DOM1241" s="109" t="s">
        <v>38</v>
      </c>
      <c r="DON1241" s="256" t="s">
        <v>25</v>
      </c>
      <c r="DOO1241" s="204">
        <v>7</v>
      </c>
      <c r="DOP1241" s="204">
        <v>2</v>
      </c>
      <c r="DOQ1241" s="205" t="s">
        <v>236</v>
      </c>
      <c r="DOR1241" s="206">
        <v>119</v>
      </c>
      <c r="DOS1241" s="110">
        <v>213</v>
      </c>
      <c r="DOT1241" s="147">
        <v>104.09399999999999</v>
      </c>
      <c r="DOU1241" s="109" t="s">
        <v>38</v>
      </c>
      <c r="DOV1241" s="256" t="s">
        <v>25</v>
      </c>
      <c r="DOW1241" s="204">
        <v>7</v>
      </c>
      <c r="DOX1241" s="204">
        <v>2</v>
      </c>
      <c r="DOY1241" s="205" t="s">
        <v>236</v>
      </c>
      <c r="DOZ1241" s="206">
        <v>119</v>
      </c>
      <c r="DPA1241" s="110">
        <v>213</v>
      </c>
      <c r="DPB1241" s="147">
        <v>104.09399999999999</v>
      </c>
      <c r="DPC1241" s="109" t="s">
        <v>38</v>
      </c>
      <c r="DPD1241" s="256" t="s">
        <v>25</v>
      </c>
      <c r="DPE1241" s="204">
        <v>7</v>
      </c>
      <c r="DPF1241" s="204">
        <v>2</v>
      </c>
      <c r="DPG1241" s="205" t="s">
        <v>236</v>
      </c>
      <c r="DPH1241" s="206">
        <v>119</v>
      </c>
      <c r="DPI1241" s="110">
        <v>213</v>
      </c>
      <c r="DPJ1241" s="147">
        <v>104.09399999999999</v>
      </c>
      <c r="DPK1241" s="109" t="s">
        <v>38</v>
      </c>
      <c r="DPL1241" s="256" t="s">
        <v>25</v>
      </c>
      <c r="DPM1241" s="204">
        <v>7</v>
      </c>
      <c r="DPN1241" s="204">
        <v>2</v>
      </c>
      <c r="DPO1241" s="205" t="s">
        <v>236</v>
      </c>
      <c r="DPP1241" s="206">
        <v>119</v>
      </c>
      <c r="DPQ1241" s="110">
        <v>213</v>
      </c>
      <c r="DPR1241" s="147">
        <v>104.09399999999999</v>
      </c>
      <c r="DPS1241" s="109" t="s">
        <v>38</v>
      </c>
      <c r="DPT1241" s="256" t="s">
        <v>25</v>
      </c>
      <c r="DPU1241" s="204">
        <v>7</v>
      </c>
      <c r="DPV1241" s="204">
        <v>2</v>
      </c>
      <c r="DPW1241" s="205" t="s">
        <v>236</v>
      </c>
      <c r="DPX1241" s="206">
        <v>119</v>
      </c>
      <c r="DPY1241" s="110">
        <v>213</v>
      </c>
      <c r="DPZ1241" s="147">
        <v>104.09399999999999</v>
      </c>
      <c r="DQA1241" s="109" t="s">
        <v>38</v>
      </c>
      <c r="DQB1241" s="256" t="s">
        <v>25</v>
      </c>
      <c r="DQC1241" s="204">
        <v>7</v>
      </c>
      <c r="DQD1241" s="204">
        <v>2</v>
      </c>
      <c r="DQE1241" s="205" t="s">
        <v>236</v>
      </c>
      <c r="DQF1241" s="206">
        <v>119</v>
      </c>
      <c r="DQG1241" s="110">
        <v>213</v>
      </c>
      <c r="DQH1241" s="147">
        <v>104.09399999999999</v>
      </c>
      <c r="DQI1241" s="109" t="s">
        <v>38</v>
      </c>
      <c r="DQJ1241" s="256" t="s">
        <v>25</v>
      </c>
      <c r="DQK1241" s="204">
        <v>7</v>
      </c>
      <c r="DQL1241" s="204">
        <v>2</v>
      </c>
      <c r="DQM1241" s="205" t="s">
        <v>236</v>
      </c>
      <c r="DQN1241" s="206">
        <v>119</v>
      </c>
      <c r="DQO1241" s="110">
        <v>213</v>
      </c>
      <c r="DQP1241" s="147">
        <v>104.09399999999999</v>
      </c>
      <c r="DQQ1241" s="109" t="s">
        <v>38</v>
      </c>
      <c r="DQR1241" s="256" t="s">
        <v>25</v>
      </c>
      <c r="DQS1241" s="204">
        <v>7</v>
      </c>
      <c r="DQT1241" s="204">
        <v>2</v>
      </c>
      <c r="DQU1241" s="205" t="s">
        <v>236</v>
      </c>
      <c r="DQV1241" s="206">
        <v>119</v>
      </c>
      <c r="DQW1241" s="110">
        <v>213</v>
      </c>
      <c r="DQX1241" s="147">
        <v>104.09399999999999</v>
      </c>
      <c r="DQY1241" s="109" t="s">
        <v>38</v>
      </c>
      <c r="DQZ1241" s="256" t="s">
        <v>25</v>
      </c>
      <c r="DRA1241" s="204">
        <v>7</v>
      </c>
      <c r="DRB1241" s="204">
        <v>2</v>
      </c>
      <c r="DRC1241" s="205" t="s">
        <v>236</v>
      </c>
      <c r="DRD1241" s="206">
        <v>119</v>
      </c>
      <c r="DRE1241" s="110">
        <v>213</v>
      </c>
      <c r="DRF1241" s="147">
        <v>104.09399999999999</v>
      </c>
      <c r="DRG1241" s="109" t="s">
        <v>38</v>
      </c>
      <c r="DRH1241" s="256" t="s">
        <v>25</v>
      </c>
      <c r="DRI1241" s="204">
        <v>7</v>
      </c>
      <c r="DRJ1241" s="204">
        <v>2</v>
      </c>
      <c r="DRK1241" s="205" t="s">
        <v>236</v>
      </c>
      <c r="DRL1241" s="206">
        <v>119</v>
      </c>
      <c r="DRM1241" s="110">
        <v>213</v>
      </c>
      <c r="DRN1241" s="147">
        <v>104.09399999999999</v>
      </c>
      <c r="DRO1241" s="109" t="s">
        <v>38</v>
      </c>
      <c r="DRP1241" s="256" t="s">
        <v>25</v>
      </c>
      <c r="DRQ1241" s="204">
        <v>7</v>
      </c>
      <c r="DRR1241" s="204">
        <v>2</v>
      </c>
      <c r="DRS1241" s="205" t="s">
        <v>236</v>
      </c>
      <c r="DRT1241" s="206">
        <v>119</v>
      </c>
      <c r="DRU1241" s="110">
        <v>213</v>
      </c>
      <c r="DRV1241" s="147">
        <v>104.09399999999999</v>
      </c>
      <c r="DRW1241" s="109" t="s">
        <v>38</v>
      </c>
      <c r="DRX1241" s="256" t="s">
        <v>25</v>
      </c>
      <c r="DRY1241" s="204">
        <v>7</v>
      </c>
      <c r="DRZ1241" s="204">
        <v>2</v>
      </c>
      <c r="DSA1241" s="205" t="s">
        <v>236</v>
      </c>
      <c r="DSB1241" s="206">
        <v>119</v>
      </c>
      <c r="DSC1241" s="110">
        <v>213</v>
      </c>
      <c r="DSD1241" s="147">
        <v>104.09399999999999</v>
      </c>
      <c r="DSE1241" s="109" t="s">
        <v>38</v>
      </c>
      <c r="DSF1241" s="256" t="s">
        <v>25</v>
      </c>
      <c r="DSG1241" s="204">
        <v>7</v>
      </c>
      <c r="DSH1241" s="204">
        <v>2</v>
      </c>
      <c r="DSI1241" s="205" t="s">
        <v>236</v>
      </c>
      <c r="DSJ1241" s="206">
        <v>119</v>
      </c>
      <c r="DSK1241" s="110">
        <v>213</v>
      </c>
      <c r="DSL1241" s="147">
        <v>104.09399999999999</v>
      </c>
      <c r="DSM1241" s="109" t="s">
        <v>38</v>
      </c>
      <c r="DSN1241" s="256" t="s">
        <v>25</v>
      </c>
      <c r="DSO1241" s="204">
        <v>7</v>
      </c>
      <c r="DSP1241" s="204">
        <v>2</v>
      </c>
      <c r="DSQ1241" s="205" t="s">
        <v>236</v>
      </c>
      <c r="DSR1241" s="206">
        <v>119</v>
      </c>
      <c r="DSS1241" s="110">
        <v>213</v>
      </c>
      <c r="DST1241" s="147">
        <v>104.09399999999999</v>
      </c>
      <c r="DSU1241" s="109" t="s">
        <v>38</v>
      </c>
      <c r="DSV1241" s="256" t="s">
        <v>25</v>
      </c>
      <c r="DSW1241" s="204">
        <v>7</v>
      </c>
      <c r="DSX1241" s="204">
        <v>2</v>
      </c>
      <c r="DSY1241" s="205" t="s">
        <v>236</v>
      </c>
      <c r="DSZ1241" s="206">
        <v>119</v>
      </c>
      <c r="DTA1241" s="110">
        <v>213</v>
      </c>
      <c r="DTB1241" s="147">
        <v>104.09399999999999</v>
      </c>
      <c r="DTC1241" s="109" t="s">
        <v>38</v>
      </c>
      <c r="DTD1241" s="256" t="s">
        <v>25</v>
      </c>
      <c r="DTE1241" s="204">
        <v>7</v>
      </c>
      <c r="DTF1241" s="204">
        <v>2</v>
      </c>
      <c r="DTG1241" s="205" t="s">
        <v>236</v>
      </c>
      <c r="DTH1241" s="206">
        <v>119</v>
      </c>
      <c r="DTI1241" s="110">
        <v>213</v>
      </c>
      <c r="DTJ1241" s="147">
        <v>104.09399999999999</v>
      </c>
      <c r="DTK1241" s="109" t="s">
        <v>38</v>
      </c>
      <c r="DTL1241" s="256" t="s">
        <v>25</v>
      </c>
      <c r="DTM1241" s="204">
        <v>7</v>
      </c>
      <c r="DTN1241" s="204">
        <v>2</v>
      </c>
      <c r="DTO1241" s="205" t="s">
        <v>236</v>
      </c>
      <c r="DTP1241" s="206">
        <v>119</v>
      </c>
      <c r="DTQ1241" s="110">
        <v>213</v>
      </c>
      <c r="DTR1241" s="147">
        <v>104.09399999999999</v>
      </c>
      <c r="DTS1241" s="109" t="s">
        <v>38</v>
      </c>
      <c r="DTT1241" s="256" t="s">
        <v>25</v>
      </c>
      <c r="DTU1241" s="204">
        <v>7</v>
      </c>
      <c r="DTV1241" s="204">
        <v>2</v>
      </c>
      <c r="DTW1241" s="205" t="s">
        <v>236</v>
      </c>
      <c r="DTX1241" s="206">
        <v>119</v>
      </c>
      <c r="DTY1241" s="110">
        <v>213</v>
      </c>
      <c r="DTZ1241" s="147">
        <v>104.09399999999999</v>
      </c>
      <c r="DUA1241" s="109" t="s">
        <v>38</v>
      </c>
      <c r="DUB1241" s="256" t="s">
        <v>25</v>
      </c>
      <c r="DUC1241" s="204">
        <v>7</v>
      </c>
      <c r="DUD1241" s="204">
        <v>2</v>
      </c>
      <c r="DUE1241" s="205" t="s">
        <v>236</v>
      </c>
      <c r="DUF1241" s="206">
        <v>119</v>
      </c>
      <c r="DUG1241" s="110">
        <v>213</v>
      </c>
      <c r="DUH1241" s="147">
        <v>104.09399999999999</v>
      </c>
      <c r="DUI1241" s="109" t="s">
        <v>38</v>
      </c>
      <c r="DUJ1241" s="256" t="s">
        <v>25</v>
      </c>
      <c r="DUK1241" s="204">
        <v>7</v>
      </c>
      <c r="DUL1241" s="204">
        <v>2</v>
      </c>
      <c r="DUM1241" s="205" t="s">
        <v>236</v>
      </c>
      <c r="DUN1241" s="206">
        <v>119</v>
      </c>
      <c r="DUO1241" s="110">
        <v>213</v>
      </c>
      <c r="DUP1241" s="147">
        <v>104.09399999999999</v>
      </c>
      <c r="DUQ1241" s="109" t="s">
        <v>38</v>
      </c>
      <c r="DUR1241" s="256" t="s">
        <v>25</v>
      </c>
      <c r="DUS1241" s="204">
        <v>7</v>
      </c>
      <c r="DUT1241" s="204">
        <v>2</v>
      </c>
      <c r="DUU1241" s="205" t="s">
        <v>236</v>
      </c>
      <c r="DUV1241" s="206">
        <v>119</v>
      </c>
      <c r="DUW1241" s="110">
        <v>213</v>
      </c>
      <c r="DUX1241" s="147">
        <v>104.09399999999999</v>
      </c>
      <c r="DUY1241" s="109" t="s">
        <v>38</v>
      </c>
      <c r="DUZ1241" s="256" t="s">
        <v>25</v>
      </c>
      <c r="DVA1241" s="204">
        <v>7</v>
      </c>
      <c r="DVB1241" s="204">
        <v>2</v>
      </c>
      <c r="DVC1241" s="205" t="s">
        <v>236</v>
      </c>
      <c r="DVD1241" s="206">
        <v>119</v>
      </c>
      <c r="DVE1241" s="110">
        <v>213</v>
      </c>
      <c r="DVF1241" s="147">
        <v>104.09399999999999</v>
      </c>
      <c r="DVG1241" s="109" t="s">
        <v>38</v>
      </c>
      <c r="DVH1241" s="256" t="s">
        <v>25</v>
      </c>
      <c r="DVI1241" s="204">
        <v>7</v>
      </c>
      <c r="DVJ1241" s="204">
        <v>2</v>
      </c>
      <c r="DVK1241" s="205" t="s">
        <v>236</v>
      </c>
      <c r="DVL1241" s="206">
        <v>119</v>
      </c>
      <c r="DVM1241" s="110">
        <v>213</v>
      </c>
      <c r="DVN1241" s="147">
        <v>104.09399999999999</v>
      </c>
      <c r="DVO1241" s="109" t="s">
        <v>38</v>
      </c>
      <c r="DVP1241" s="256" t="s">
        <v>25</v>
      </c>
      <c r="DVQ1241" s="204">
        <v>7</v>
      </c>
      <c r="DVR1241" s="204">
        <v>2</v>
      </c>
      <c r="DVS1241" s="205" t="s">
        <v>236</v>
      </c>
      <c r="DVT1241" s="206">
        <v>119</v>
      </c>
      <c r="DVU1241" s="110">
        <v>213</v>
      </c>
      <c r="DVV1241" s="147">
        <v>104.09399999999999</v>
      </c>
      <c r="DVW1241" s="109" t="s">
        <v>38</v>
      </c>
      <c r="DVX1241" s="256" t="s">
        <v>25</v>
      </c>
      <c r="DVY1241" s="204">
        <v>7</v>
      </c>
      <c r="DVZ1241" s="204">
        <v>2</v>
      </c>
      <c r="DWA1241" s="205" t="s">
        <v>236</v>
      </c>
      <c r="DWB1241" s="206">
        <v>119</v>
      </c>
      <c r="DWC1241" s="110">
        <v>213</v>
      </c>
      <c r="DWD1241" s="147">
        <v>104.09399999999999</v>
      </c>
      <c r="DWE1241" s="109" t="s">
        <v>38</v>
      </c>
      <c r="DWF1241" s="256" t="s">
        <v>25</v>
      </c>
      <c r="DWG1241" s="204">
        <v>7</v>
      </c>
      <c r="DWH1241" s="204">
        <v>2</v>
      </c>
      <c r="DWI1241" s="205" t="s">
        <v>236</v>
      </c>
      <c r="DWJ1241" s="206">
        <v>119</v>
      </c>
      <c r="DWK1241" s="110">
        <v>213</v>
      </c>
      <c r="DWL1241" s="147">
        <v>104.09399999999999</v>
      </c>
      <c r="DWM1241" s="109" t="s">
        <v>38</v>
      </c>
      <c r="DWN1241" s="256" t="s">
        <v>25</v>
      </c>
      <c r="DWO1241" s="204">
        <v>7</v>
      </c>
      <c r="DWP1241" s="204">
        <v>2</v>
      </c>
      <c r="DWQ1241" s="205" t="s">
        <v>236</v>
      </c>
      <c r="DWR1241" s="206">
        <v>119</v>
      </c>
      <c r="DWS1241" s="110">
        <v>213</v>
      </c>
      <c r="DWT1241" s="147">
        <v>104.09399999999999</v>
      </c>
      <c r="DWU1241" s="109" t="s">
        <v>38</v>
      </c>
      <c r="DWV1241" s="256" t="s">
        <v>25</v>
      </c>
      <c r="DWW1241" s="204">
        <v>7</v>
      </c>
      <c r="DWX1241" s="204">
        <v>2</v>
      </c>
      <c r="DWY1241" s="205" t="s">
        <v>236</v>
      </c>
      <c r="DWZ1241" s="206">
        <v>119</v>
      </c>
      <c r="DXA1241" s="110">
        <v>213</v>
      </c>
      <c r="DXB1241" s="147">
        <v>104.09399999999999</v>
      </c>
      <c r="DXC1241" s="109" t="s">
        <v>38</v>
      </c>
      <c r="DXD1241" s="256" t="s">
        <v>25</v>
      </c>
      <c r="DXE1241" s="204">
        <v>7</v>
      </c>
      <c r="DXF1241" s="204">
        <v>2</v>
      </c>
      <c r="DXG1241" s="205" t="s">
        <v>236</v>
      </c>
      <c r="DXH1241" s="206">
        <v>119</v>
      </c>
      <c r="DXI1241" s="110">
        <v>213</v>
      </c>
      <c r="DXJ1241" s="147">
        <v>104.09399999999999</v>
      </c>
      <c r="DXK1241" s="109" t="s">
        <v>38</v>
      </c>
      <c r="DXL1241" s="256" t="s">
        <v>25</v>
      </c>
      <c r="DXM1241" s="204">
        <v>7</v>
      </c>
      <c r="DXN1241" s="204">
        <v>2</v>
      </c>
      <c r="DXO1241" s="205" t="s">
        <v>236</v>
      </c>
      <c r="DXP1241" s="206">
        <v>119</v>
      </c>
      <c r="DXQ1241" s="110">
        <v>213</v>
      </c>
      <c r="DXR1241" s="147">
        <v>104.09399999999999</v>
      </c>
      <c r="DXS1241" s="109" t="s">
        <v>38</v>
      </c>
      <c r="DXT1241" s="256" t="s">
        <v>25</v>
      </c>
      <c r="DXU1241" s="204">
        <v>7</v>
      </c>
      <c r="DXV1241" s="204">
        <v>2</v>
      </c>
      <c r="DXW1241" s="205" t="s">
        <v>236</v>
      </c>
      <c r="DXX1241" s="206">
        <v>119</v>
      </c>
      <c r="DXY1241" s="110">
        <v>213</v>
      </c>
      <c r="DXZ1241" s="147">
        <v>104.09399999999999</v>
      </c>
      <c r="DYA1241" s="109" t="s">
        <v>38</v>
      </c>
      <c r="DYB1241" s="256" t="s">
        <v>25</v>
      </c>
      <c r="DYC1241" s="204">
        <v>7</v>
      </c>
      <c r="DYD1241" s="204">
        <v>2</v>
      </c>
      <c r="DYE1241" s="205" t="s">
        <v>236</v>
      </c>
      <c r="DYF1241" s="206">
        <v>119</v>
      </c>
      <c r="DYG1241" s="110">
        <v>213</v>
      </c>
      <c r="DYH1241" s="147">
        <v>104.09399999999999</v>
      </c>
      <c r="DYI1241" s="109" t="s">
        <v>38</v>
      </c>
      <c r="DYJ1241" s="256" t="s">
        <v>25</v>
      </c>
      <c r="DYK1241" s="204">
        <v>7</v>
      </c>
      <c r="DYL1241" s="204">
        <v>2</v>
      </c>
      <c r="DYM1241" s="205" t="s">
        <v>236</v>
      </c>
      <c r="DYN1241" s="206">
        <v>119</v>
      </c>
      <c r="DYO1241" s="110">
        <v>213</v>
      </c>
      <c r="DYP1241" s="147">
        <v>104.09399999999999</v>
      </c>
      <c r="DYQ1241" s="109" t="s">
        <v>38</v>
      </c>
      <c r="DYR1241" s="256" t="s">
        <v>25</v>
      </c>
      <c r="DYS1241" s="204">
        <v>7</v>
      </c>
      <c r="DYT1241" s="204">
        <v>2</v>
      </c>
      <c r="DYU1241" s="205" t="s">
        <v>236</v>
      </c>
      <c r="DYV1241" s="206">
        <v>119</v>
      </c>
      <c r="DYW1241" s="110">
        <v>213</v>
      </c>
      <c r="DYX1241" s="147">
        <v>104.09399999999999</v>
      </c>
      <c r="DYY1241" s="109" t="s">
        <v>38</v>
      </c>
      <c r="DYZ1241" s="256" t="s">
        <v>25</v>
      </c>
      <c r="DZA1241" s="204">
        <v>7</v>
      </c>
      <c r="DZB1241" s="204">
        <v>2</v>
      </c>
      <c r="DZC1241" s="205" t="s">
        <v>236</v>
      </c>
      <c r="DZD1241" s="206">
        <v>119</v>
      </c>
      <c r="DZE1241" s="110">
        <v>213</v>
      </c>
      <c r="DZF1241" s="147">
        <v>104.09399999999999</v>
      </c>
      <c r="DZG1241" s="109" t="s">
        <v>38</v>
      </c>
      <c r="DZH1241" s="256" t="s">
        <v>25</v>
      </c>
      <c r="DZI1241" s="204">
        <v>7</v>
      </c>
      <c r="DZJ1241" s="204">
        <v>2</v>
      </c>
      <c r="DZK1241" s="205" t="s">
        <v>236</v>
      </c>
      <c r="DZL1241" s="206">
        <v>119</v>
      </c>
      <c r="DZM1241" s="110">
        <v>213</v>
      </c>
      <c r="DZN1241" s="147">
        <v>104.09399999999999</v>
      </c>
      <c r="DZO1241" s="109" t="s">
        <v>38</v>
      </c>
      <c r="DZP1241" s="256" t="s">
        <v>25</v>
      </c>
      <c r="DZQ1241" s="204">
        <v>7</v>
      </c>
      <c r="DZR1241" s="204">
        <v>2</v>
      </c>
      <c r="DZS1241" s="205" t="s">
        <v>236</v>
      </c>
      <c r="DZT1241" s="206">
        <v>119</v>
      </c>
      <c r="DZU1241" s="110">
        <v>213</v>
      </c>
      <c r="DZV1241" s="147">
        <v>104.09399999999999</v>
      </c>
      <c r="DZW1241" s="109" t="s">
        <v>38</v>
      </c>
      <c r="DZX1241" s="256" t="s">
        <v>25</v>
      </c>
      <c r="DZY1241" s="204">
        <v>7</v>
      </c>
      <c r="DZZ1241" s="204">
        <v>2</v>
      </c>
      <c r="EAA1241" s="205" t="s">
        <v>236</v>
      </c>
      <c r="EAB1241" s="206">
        <v>119</v>
      </c>
      <c r="EAC1241" s="110">
        <v>213</v>
      </c>
      <c r="EAD1241" s="147">
        <v>104.09399999999999</v>
      </c>
      <c r="EAE1241" s="109" t="s">
        <v>38</v>
      </c>
      <c r="EAF1241" s="256" t="s">
        <v>25</v>
      </c>
      <c r="EAG1241" s="204">
        <v>7</v>
      </c>
      <c r="EAH1241" s="204">
        <v>2</v>
      </c>
      <c r="EAI1241" s="205" t="s">
        <v>236</v>
      </c>
      <c r="EAJ1241" s="206">
        <v>119</v>
      </c>
      <c r="EAK1241" s="110">
        <v>213</v>
      </c>
      <c r="EAL1241" s="147">
        <v>104.09399999999999</v>
      </c>
      <c r="EAM1241" s="109" t="s">
        <v>38</v>
      </c>
      <c r="EAN1241" s="256" t="s">
        <v>25</v>
      </c>
      <c r="EAO1241" s="204">
        <v>7</v>
      </c>
      <c r="EAP1241" s="204">
        <v>2</v>
      </c>
      <c r="EAQ1241" s="205" t="s">
        <v>236</v>
      </c>
      <c r="EAR1241" s="206">
        <v>119</v>
      </c>
      <c r="EAS1241" s="110">
        <v>213</v>
      </c>
      <c r="EAT1241" s="147">
        <v>104.09399999999999</v>
      </c>
      <c r="EAU1241" s="109" t="s">
        <v>38</v>
      </c>
      <c r="EAV1241" s="256" t="s">
        <v>25</v>
      </c>
      <c r="EAW1241" s="204">
        <v>7</v>
      </c>
      <c r="EAX1241" s="204">
        <v>2</v>
      </c>
      <c r="EAY1241" s="205" t="s">
        <v>236</v>
      </c>
      <c r="EAZ1241" s="206">
        <v>119</v>
      </c>
      <c r="EBA1241" s="110">
        <v>213</v>
      </c>
      <c r="EBB1241" s="147">
        <v>104.09399999999999</v>
      </c>
      <c r="EBC1241" s="109" t="s">
        <v>38</v>
      </c>
      <c r="EBD1241" s="256" t="s">
        <v>25</v>
      </c>
      <c r="EBE1241" s="204">
        <v>7</v>
      </c>
      <c r="EBF1241" s="204">
        <v>2</v>
      </c>
      <c r="EBG1241" s="205" t="s">
        <v>236</v>
      </c>
      <c r="EBH1241" s="206">
        <v>119</v>
      </c>
      <c r="EBI1241" s="110">
        <v>213</v>
      </c>
      <c r="EBJ1241" s="147">
        <v>104.09399999999999</v>
      </c>
      <c r="EBK1241" s="109" t="s">
        <v>38</v>
      </c>
      <c r="EBL1241" s="256" t="s">
        <v>25</v>
      </c>
      <c r="EBM1241" s="204">
        <v>7</v>
      </c>
      <c r="EBN1241" s="204">
        <v>2</v>
      </c>
      <c r="EBO1241" s="205" t="s">
        <v>236</v>
      </c>
      <c r="EBP1241" s="206">
        <v>119</v>
      </c>
      <c r="EBQ1241" s="110">
        <v>213</v>
      </c>
      <c r="EBR1241" s="147">
        <v>104.09399999999999</v>
      </c>
      <c r="EBS1241" s="109" t="s">
        <v>38</v>
      </c>
      <c r="EBT1241" s="256" t="s">
        <v>25</v>
      </c>
      <c r="EBU1241" s="204">
        <v>7</v>
      </c>
      <c r="EBV1241" s="204">
        <v>2</v>
      </c>
      <c r="EBW1241" s="205" t="s">
        <v>236</v>
      </c>
      <c r="EBX1241" s="206">
        <v>119</v>
      </c>
      <c r="EBY1241" s="110">
        <v>213</v>
      </c>
      <c r="EBZ1241" s="147">
        <v>104.09399999999999</v>
      </c>
      <c r="ECA1241" s="109" t="s">
        <v>38</v>
      </c>
      <c r="ECB1241" s="256" t="s">
        <v>25</v>
      </c>
      <c r="ECC1241" s="204">
        <v>7</v>
      </c>
      <c r="ECD1241" s="204">
        <v>2</v>
      </c>
      <c r="ECE1241" s="205" t="s">
        <v>236</v>
      </c>
      <c r="ECF1241" s="206">
        <v>119</v>
      </c>
      <c r="ECG1241" s="110">
        <v>213</v>
      </c>
      <c r="ECH1241" s="147">
        <v>104.09399999999999</v>
      </c>
      <c r="ECI1241" s="109" t="s">
        <v>38</v>
      </c>
      <c r="ECJ1241" s="256" t="s">
        <v>25</v>
      </c>
      <c r="ECK1241" s="204">
        <v>7</v>
      </c>
      <c r="ECL1241" s="204">
        <v>2</v>
      </c>
      <c r="ECM1241" s="205" t="s">
        <v>236</v>
      </c>
      <c r="ECN1241" s="206">
        <v>119</v>
      </c>
      <c r="ECO1241" s="110">
        <v>213</v>
      </c>
      <c r="ECP1241" s="147">
        <v>104.09399999999999</v>
      </c>
      <c r="ECQ1241" s="109" t="s">
        <v>38</v>
      </c>
      <c r="ECR1241" s="256" t="s">
        <v>25</v>
      </c>
      <c r="ECS1241" s="204">
        <v>7</v>
      </c>
      <c r="ECT1241" s="204">
        <v>2</v>
      </c>
      <c r="ECU1241" s="205" t="s">
        <v>236</v>
      </c>
      <c r="ECV1241" s="206">
        <v>119</v>
      </c>
      <c r="ECW1241" s="110">
        <v>213</v>
      </c>
      <c r="ECX1241" s="147">
        <v>104.09399999999999</v>
      </c>
      <c r="ECY1241" s="109" t="s">
        <v>38</v>
      </c>
      <c r="ECZ1241" s="256" t="s">
        <v>25</v>
      </c>
      <c r="EDA1241" s="204">
        <v>7</v>
      </c>
      <c r="EDB1241" s="204">
        <v>2</v>
      </c>
      <c r="EDC1241" s="205" t="s">
        <v>236</v>
      </c>
      <c r="EDD1241" s="206">
        <v>119</v>
      </c>
      <c r="EDE1241" s="110">
        <v>213</v>
      </c>
      <c r="EDF1241" s="147">
        <v>104.09399999999999</v>
      </c>
      <c r="EDG1241" s="109" t="s">
        <v>38</v>
      </c>
      <c r="EDH1241" s="256" t="s">
        <v>25</v>
      </c>
      <c r="EDI1241" s="204">
        <v>7</v>
      </c>
      <c r="EDJ1241" s="204">
        <v>2</v>
      </c>
      <c r="EDK1241" s="205" t="s">
        <v>236</v>
      </c>
      <c r="EDL1241" s="206">
        <v>119</v>
      </c>
      <c r="EDM1241" s="110">
        <v>213</v>
      </c>
      <c r="EDN1241" s="147">
        <v>104.09399999999999</v>
      </c>
      <c r="EDO1241" s="109" t="s">
        <v>38</v>
      </c>
      <c r="EDP1241" s="256" t="s">
        <v>25</v>
      </c>
      <c r="EDQ1241" s="204">
        <v>7</v>
      </c>
      <c r="EDR1241" s="204">
        <v>2</v>
      </c>
      <c r="EDS1241" s="205" t="s">
        <v>236</v>
      </c>
      <c r="EDT1241" s="206">
        <v>119</v>
      </c>
      <c r="EDU1241" s="110">
        <v>213</v>
      </c>
      <c r="EDV1241" s="147">
        <v>104.09399999999999</v>
      </c>
      <c r="EDW1241" s="109" t="s">
        <v>38</v>
      </c>
      <c r="EDX1241" s="256" t="s">
        <v>25</v>
      </c>
      <c r="EDY1241" s="204">
        <v>7</v>
      </c>
      <c r="EDZ1241" s="204">
        <v>2</v>
      </c>
      <c r="EEA1241" s="205" t="s">
        <v>236</v>
      </c>
      <c r="EEB1241" s="206">
        <v>119</v>
      </c>
      <c r="EEC1241" s="110">
        <v>213</v>
      </c>
      <c r="EED1241" s="147">
        <v>104.09399999999999</v>
      </c>
      <c r="EEE1241" s="109" t="s">
        <v>38</v>
      </c>
      <c r="EEF1241" s="256" t="s">
        <v>25</v>
      </c>
      <c r="EEG1241" s="204">
        <v>7</v>
      </c>
      <c r="EEH1241" s="204">
        <v>2</v>
      </c>
      <c r="EEI1241" s="205" t="s">
        <v>236</v>
      </c>
      <c r="EEJ1241" s="206">
        <v>119</v>
      </c>
      <c r="EEK1241" s="110">
        <v>213</v>
      </c>
      <c r="EEL1241" s="147">
        <v>104.09399999999999</v>
      </c>
      <c r="EEM1241" s="109" t="s">
        <v>38</v>
      </c>
      <c r="EEN1241" s="256" t="s">
        <v>25</v>
      </c>
      <c r="EEO1241" s="204">
        <v>7</v>
      </c>
      <c r="EEP1241" s="204">
        <v>2</v>
      </c>
      <c r="EEQ1241" s="205" t="s">
        <v>236</v>
      </c>
      <c r="EER1241" s="206">
        <v>119</v>
      </c>
      <c r="EES1241" s="110">
        <v>213</v>
      </c>
      <c r="EET1241" s="147">
        <v>104.09399999999999</v>
      </c>
      <c r="EEU1241" s="109" t="s">
        <v>38</v>
      </c>
      <c r="EEV1241" s="256" t="s">
        <v>25</v>
      </c>
      <c r="EEW1241" s="204">
        <v>7</v>
      </c>
      <c r="EEX1241" s="204">
        <v>2</v>
      </c>
      <c r="EEY1241" s="205" t="s">
        <v>236</v>
      </c>
      <c r="EEZ1241" s="206">
        <v>119</v>
      </c>
      <c r="EFA1241" s="110">
        <v>213</v>
      </c>
      <c r="EFB1241" s="147">
        <v>104.09399999999999</v>
      </c>
      <c r="EFC1241" s="109" t="s">
        <v>38</v>
      </c>
      <c r="EFD1241" s="256" t="s">
        <v>25</v>
      </c>
      <c r="EFE1241" s="204">
        <v>7</v>
      </c>
      <c r="EFF1241" s="204">
        <v>2</v>
      </c>
      <c r="EFG1241" s="205" t="s">
        <v>236</v>
      </c>
      <c r="EFH1241" s="206">
        <v>119</v>
      </c>
      <c r="EFI1241" s="110">
        <v>213</v>
      </c>
      <c r="EFJ1241" s="147">
        <v>104.09399999999999</v>
      </c>
      <c r="EFK1241" s="109" t="s">
        <v>38</v>
      </c>
      <c r="EFL1241" s="256" t="s">
        <v>25</v>
      </c>
      <c r="EFM1241" s="204">
        <v>7</v>
      </c>
      <c r="EFN1241" s="204">
        <v>2</v>
      </c>
      <c r="EFO1241" s="205" t="s">
        <v>236</v>
      </c>
      <c r="EFP1241" s="206">
        <v>119</v>
      </c>
      <c r="EFQ1241" s="110">
        <v>213</v>
      </c>
      <c r="EFR1241" s="147">
        <v>104.09399999999999</v>
      </c>
      <c r="EFS1241" s="109" t="s">
        <v>38</v>
      </c>
      <c r="EFT1241" s="256" t="s">
        <v>25</v>
      </c>
      <c r="EFU1241" s="204">
        <v>7</v>
      </c>
      <c r="EFV1241" s="204">
        <v>2</v>
      </c>
      <c r="EFW1241" s="205" t="s">
        <v>236</v>
      </c>
      <c r="EFX1241" s="206">
        <v>119</v>
      </c>
      <c r="EFY1241" s="110">
        <v>213</v>
      </c>
      <c r="EFZ1241" s="147">
        <v>104.09399999999999</v>
      </c>
      <c r="EGA1241" s="109" t="s">
        <v>38</v>
      </c>
      <c r="EGB1241" s="256" t="s">
        <v>25</v>
      </c>
      <c r="EGC1241" s="204">
        <v>7</v>
      </c>
      <c r="EGD1241" s="204">
        <v>2</v>
      </c>
      <c r="EGE1241" s="205" t="s">
        <v>236</v>
      </c>
      <c r="EGF1241" s="206">
        <v>119</v>
      </c>
      <c r="EGG1241" s="110">
        <v>213</v>
      </c>
      <c r="EGH1241" s="147">
        <v>104.09399999999999</v>
      </c>
      <c r="EGI1241" s="109" t="s">
        <v>38</v>
      </c>
      <c r="EGJ1241" s="256" t="s">
        <v>25</v>
      </c>
      <c r="EGK1241" s="204">
        <v>7</v>
      </c>
      <c r="EGL1241" s="204">
        <v>2</v>
      </c>
      <c r="EGM1241" s="205" t="s">
        <v>236</v>
      </c>
      <c r="EGN1241" s="206">
        <v>119</v>
      </c>
      <c r="EGO1241" s="110">
        <v>213</v>
      </c>
      <c r="EGP1241" s="147">
        <v>104.09399999999999</v>
      </c>
      <c r="EGQ1241" s="109" t="s">
        <v>38</v>
      </c>
      <c r="EGR1241" s="256" t="s">
        <v>25</v>
      </c>
      <c r="EGS1241" s="204">
        <v>7</v>
      </c>
      <c r="EGT1241" s="204">
        <v>2</v>
      </c>
      <c r="EGU1241" s="205" t="s">
        <v>236</v>
      </c>
      <c r="EGV1241" s="206">
        <v>119</v>
      </c>
      <c r="EGW1241" s="110">
        <v>213</v>
      </c>
      <c r="EGX1241" s="147">
        <v>104.09399999999999</v>
      </c>
      <c r="EGY1241" s="109" t="s">
        <v>38</v>
      </c>
      <c r="EGZ1241" s="256" t="s">
        <v>25</v>
      </c>
      <c r="EHA1241" s="204">
        <v>7</v>
      </c>
      <c r="EHB1241" s="204">
        <v>2</v>
      </c>
      <c r="EHC1241" s="205" t="s">
        <v>236</v>
      </c>
      <c r="EHD1241" s="206">
        <v>119</v>
      </c>
      <c r="EHE1241" s="110">
        <v>213</v>
      </c>
      <c r="EHF1241" s="147">
        <v>104.09399999999999</v>
      </c>
      <c r="EHG1241" s="109" t="s">
        <v>38</v>
      </c>
      <c r="EHH1241" s="256" t="s">
        <v>25</v>
      </c>
      <c r="EHI1241" s="204">
        <v>7</v>
      </c>
      <c r="EHJ1241" s="204">
        <v>2</v>
      </c>
      <c r="EHK1241" s="205" t="s">
        <v>236</v>
      </c>
      <c r="EHL1241" s="206">
        <v>119</v>
      </c>
      <c r="EHM1241" s="110">
        <v>213</v>
      </c>
      <c r="EHN1241" s="147">
        <v>104.09399999999999</v>
      </c>
      <c r="EHO1241" s="109" t="s">
        <v>38</v>
      </c>
      <c r="EHP1241" s="256" t="s">
        <v>25</v>
      </c>
      <c r="EHQ1241" s="204">
        <v>7</v>
      </c>
      <c r="EHR1241" s="204">
        <v>2</v>
      </c>
      <c r="EHS1241" s="205" t="s">
        <v>236</v>
      </c>
      <c r="EHT1241" s="206">
        <v>119</v>
      </c>
      <c r="EHU1241" s="110">
        <v>213</v>
      </c>
      <c r="EHV1241" s="147">
        <v>104.09399999999999</v>
      </c>
      <c r="EHW1241" s="109" t="s">
        <v>38</v>
      </c>
      <c r="EHX1241" s="256" t="s">
        <v>25</v>
      </c>
      <c r="EHY1241" s="204">
        <v>7</v>
      </c>
      <c r="EHZ1241" s="204">
        <v>2</v>
      </c>
      <c r="EIA1241" s="205" t="s">
        <v>236</v>
      </c>
      <c r="EIB1241" s="206">
        <v>119</v>
      </c>
      <c r="EIC1241" s="110">
        <v>213</v>
      </c>
      <c r="EID1241" s="147">
        <v>104.09399999999999</v>
      </c>
      <c r="EIE1241" s="109" t="s">
        <v>38</v>
      </c>
      <c r="EIF1241" s="256" t="s">
        <v>25</v>
      </c>
      <c r="EIG1241" s="204">
        <v>7</v>
      </c>
      <c r="EIH1241" s="204">
        <v>2</v>
      </c>
      <c r="EII1241" s="205" t="s">
        <v>236</v>
      </c>
      <c r="EIJ1241" s="206">
        <v>119</v>
      </c>
      <c r="EIK1241" s="110">
        <v>213</v>
      </c>
      <c r="EIL1241" s="147">
        <v>104.09399999999999</v>
      </c>
      <c r="EIM1241" s="109" t="s">
        <v>38</v>
      </c>
      <c r="EIN1241" s="256" t="s">
        <v>25</v>
      </c>
      <c r="EIO1241" s="204">
        <v>7</v>
      </c>
      <c r="EIP1241" s="204">
        <v>2</v>
      </c>
      <c r="EIQ1241" s="205" t="s">
        <v>236</v>
      </c>
      <c r="EIR1241" s="206">
        <v>119</v>
      </c>
      <c r="EIS1241" s="110">
        <v>213</v>
      </c>
      <c r="EIT1241" s="147">
        <v>104.09399999999999</v>
      </c>
      <c r="EIU1241" s="109" t="s">
        <v>38</v>
      </c>
      <c r="EIV1241" s="256" t="s">
        <v>25</v>
      </c>
      <c r="EIW1241" s="204">
        <v>7</v>
      </c>
      <c r="EIX1241" s="204">
        <v>2</v>
      </c>
      <c r="EIY1241" s="205" t="s">
        <v>236</v>
      </c>
      <c r="EIZ1241" s="206">
        <v>119</v>
      </c>
      <c r="EJA1241" s="110">
        <v>213</v>
      </c>
      <c r="EJB1241" s="147">
        <v>104.09399999999999</v>
      </c>
      <c r="EJC1241" s="109" t="s">
        <v>38</v>
      </c>
      <c r="EJD1241" s="256" t="s">
        <v>25</v>
      </c>
      <c r="EJE1241" s="204">
        <v>7</v>
      </c>
      <c r="EJF1241" s="204">
        <v>2</v>
      </c>
      <c r="EJG1241" s="205" t="s">
        <v>236</v>
      </c>
      <c r="EJH1241" s="206">
        <v>119</v>
      </c>
      <c r="EJI1241" s="110">
        <v>213</v>
      </c>
      <c r="EJJ1241" s="147">
        <v>104.09399999999999</v>
      </c>
      <c r="EJK1241" s="109" t="s">
        <v>38</v>
      </c>
      <c r="EJL1241" s="256" t="s">
        <v>25</v>
      </c>
      <c r="EJM1241" s="204">
        <v>7</v>
      </c>
      <c r="EJN1241" s="204">
        <v>2</v>
      </c>
      <c r="EJO1241" s="205" t="s">
        <v>236</v>
      </c>
      <c r="EJP1241" s="206">
        <v>119</v>
      </c>
      <c r="EJQ1241" s="110">
        <v>213</v>
      </c>
      <c r="EJR1241" s="147">
        <v>104.09399999999999</v>
      </c>
      <c r="EJS1241" s="109" t="s">
        <v>38</v>
      </c>
      <c r="EJT1241" s="256" t="s">
        <v>25</v>
      </c>
      <c r="EJU1241" s="204">
        <v>7</v>
      </c>
      <c r="EJV1241" s="204">
        <v>2</v>
      </c>
      <c r="EJW1241" s="205" t="s">
        <v>236</v>
      </c>
      <c r="EJX1241" s="206">
        <v>119</v>
      </c>
      <c r="EJY1241" s="110">
        <v>213</v>
      </c>
      <c r="EJZ1241" s="147">
        <v>104.09399999999999</v>
      </c>
      <c r="EKA1241" s="109" t="s">
        <v>38</v>
      </c>
      <c r="EKB1241" s="256" t="s">
        <v>25</v>
      </c>
      <c r="EKC1241" s="204">
        <v>7</v>
      </c>
      <c r="EKD1241" s="204">
        <v>2</v>
      </c>
      <c r="EKE1241" s="205" t="s">
        <v>236</v>
      </c>
      <c r="EKF1241" s="206">
        <v>119</v>
      </c>
      <c r="EKG1241" s="110">
        <v>213</v>
      </c>
      <c r="EKH1241" s="147">
        <v>104.09399999999999</v>
      </c>
      <c r="EKI1241" s="109" t="s">
        <v>38</v>
      </c>
      <c r="EKJ1241" s="256" t="s">
        <v>25</v>
      </c>
      <c r="EKK1241" s="204">
        <v>7</v>
      </c>
      <c r="EKL1241" s="204">
        <v>2</v>
      </c>
      <c r="EKM1241" s="205" t="s">
        <v>236</v>
      </c>
      <c r="EKN1241" s="206">
        <v>119</v>
      </c>
      <c r="EKO1241" s="110">
        <v>213</v>
      </c>
      <c r="EKP1241" s="147">
        <v>104.09399999999999</v>
      </c>
      <c r="EKQ1241" s="109" t="s">
        <v>38</v>
      </c>
      <c r="EKR1241" s="256" t="s">
        <v>25</v>
      </c>
      <c r="EKS1241" s="204">
        <v>7</v>
      </c>
      <c r="EKT1241" s="204">
        <v>2</v>
      </c>
      <c r="EKU1241" s="205" t="s">
        <v>236</v>
      </c>
      <c r="EKV1241" s="206">
        <v>119</v>
      </c>
      <c r="EKW1241" s="110">
        <v>213</v>
      </c>
      <c r="EKX1241" s="147">
        <v>104.09399999999999</v>
      </c>
      <c r="EKY1241" s="109" t="s">
        <v>38</v>
      </c>
      <c r="EKZ1241" s="256" t="s">
        <v>25</v>
      </c>
      <c r="ELA1241" s="204">
        <v>7</v>
      </c>
      <c r="ELB1241" s="204">
        <v>2</v>
      </c>
      <c r="ELC1241" s="205" t="s">
        <v>236</v>
      </c>
      <c r="ELD1241" s="206">
        <v>119</v>
      </c>
      <c r="ELE1241" s="110">
        <v>213</v>
      </c>
      <c r="ELF1241" s="147">
        <v>104.09399999999999</v>
      </c>
      <c r="ELG1241" s="109" t="s">
        <v>38</v>
      </c>
      <c r="ELH1241" s="256" t="s">
        <v>25</v>
      </c>
      <c r="ELI1241" s="204">
        <v>7</v>
      </c>
      <c r="ELJ1241" s="204">
        <v>2</v>
      </c>
      <c r="ELK1241" s="205" t="s">
        <v>236</v>
      </c>
      <c r="ELL1241" s="206">
        <v>119</v>
      </c>
      <c r="ELM1241" s="110">
        <v>213</v>
      </c>
      <c r="ELN1241" s="147">
        <v>104.09399999999999</v>
      </c>
      <c r="ELO1241" s="109" t="s">
        <v>38</v>
      </c>
      <c r="ELP1241" s="256" t="s">
        <v>25</v>
      </c>
      <c r="ELQ1241" s="204">
        <v>7</v>
      </c>
      <c r="ELR1241" s="204">
        <v>2</v>
      </c>
      <c r="ELS1241" s="205" t="s">
        <v>236</v>
      </c>
      <c r="ELT1241" s="206">
        <v>119</v>
      </c>
      <c r="ELU1241" s="110">
        <v>213</v>
      </c>
      <c r="ELV1241" s="147">
        <v>104.09399999999999</v>
      </c>
      <c r="ELW1241" s="109" t="s">
        <v>38</v>
      </c>
      <c r="ELX1241" s="256" t="s">
        <v>25</v>
      </c>
      <c r="ELY1241" s="204">
        <v>7</v>
      </c>
      <c r="ELZ1241" s="204">
        <v>2</v>
      </c>
      <c r="EMA1241" s="205" t="s">
        <v>236</v>
      </c>
      <c r="EMB1241" s="206">
        <v>119</v>
      </c>
      <c r="EMC1241" s="110">
        <v>213</v>
      </c>
      <c r="EMD1241" s="147">
        <v>104.09399999999999</v>
      </c>
      <c r="EME1241" s="109" t="s">
        <v>38</v>
      </c>
      <c r="EMF1241" s="256" t="s">
        <v>25</v>
      </c>
      <c r="EMG1241" s="204">
        <v>7</v>
      </c>
      <c r="EMH1241" s="204">
        <v>2</v>
      </c>
      <c r="EMI1241" s="205" t="s">
        <v>236</v>
      </c>
      <c r="EMJ1241" s="206">
        <v>119</v>
      </c>
      <c r="EMK1241" s="110">
        <v>213</v>
      </c>
      <c r="EML1241" s="147">
        <v>104.09399999999999</v>
      </c>
      <c r="EMM1241" s="109" t="s">
        <v>38</v>
      </c>
      <c r="EMN1241" s="256" t="s">
        <v>25</v>
      </c>
      <c r="EMO1241" s="204">
        <v>7</v>
      </c>
      <c r="EMP1241" s="204">
        <v>2</v>
      </c>
      <c r="EMQ1241" s="205" t="s">
        <v>236</v>
      </c>
      <c r="EMR1241" s="206">
        <v>119</v>
      </c>
      <c r="EMS1241" s="110">
        <v>213</v>
      </c>
      <c r="EMT1241" s="147">
        <v>104.09399999999999</v>
      </c>
      <c r="EMU1241" s="109" t="s">
        <v>38</v>
      </c>
      <c r="EMV1241" s="256" t="s">
        <v>25</v>
      </c>
      <c r="EMW1241" s="204">
        <v>7</v>
      </c>
      <c r="EMX1241" s="204">
        <v>2</v>
      </c>
      <c r="EMY1241" s="205" t="s">
        <v>236</v>
      </c>
      <c r="EMZ1241" s="206">
        <v>119</v>
      </c>
      <c r="ENA1241" s="110">
        <v>213</v>
      </c>
      <c r="ENB1241" s="147">
        <v>104.09399999999999</v>
      </c>
      <c r="ENC1241" s="109" t="s">
        <v>38</v>
      </c>
      <c r="END1241" s="256" t="s">
        <v>25</v>
      </c>
      <c r="ENE1241" s="204">
        <v>7</v>
      </c>
      <c r="ENF1241" s="204">
        <v>2</v>
      </c>
      <c r="ENG1241" s="205" t="s">
        <v>236</v>
      </c>
      <c r="ENH1241" s="206">
        <v>119</v>
      </c>
      <c r="ENI1241" s="110">
        <v>213</v>
      </c>
      <c r="ENJ1241" s="147">
        <v>104.09399999999999</v>
      </c>
      <c r="ENK1241" s="109" t="s">
        <v>38</v>
      </c>
      <c r="ENL1241" s="256" t="s">
        <v>25</v>
      </c>
      <c r="ENM1241" s="204">
        <v>7</v>
      </c>
      <c r="ENN1241" s="204">
        <v>2</v>
      </c>
      <c r="ENO1241" s="205" t="s">
        <v>236</v>
      </c>
      <c r="ENP1241" s="206">
        <v>119</v>
      </c>
      <c r="ENQ1241" s="110">
        <v>213</v>
      </c>
      <c r="ENR1241" s="147">
        <v>104.09399999999999</v>
      </c>
      <c r="ENS1241" s="109" t="s">
        <v>38</v>
      </c>
      <c r="ENT1241" s="256" t="s">
        <v>25</v>
      </c>
      <c r="ENU1241" s="204">
        <v>7</v>
      </c>
      <c r="ENV1241" s="204">
        <v>2</v>
      </c>
      <c r="ENW1241" s="205" t="s">
        <v>236</v>
      </c>
      <c r="ENX1241" s="206">
        <v>119</v>
      </c>
      <c r="ENY1241" s="110">
        <v>213</v>
      </c>
      <c r="ENZ1241" s="147">
        <v>104.09399999999999</v>
      </c>
      <c r="EOA1241" s="109" t="s">
        <v>38</v>
      </c>
      <c r="EOB1241" s="256" t="s">
        <v>25</v>
      </c>
      <c r="EOC1241" s="204">
        <v>7</v>
      </c>
      <c r="EOD1241" s="204">
        <v>2</v>
      </c>
      <c r="EOE1241" s="205" t="s">
        <v>236</v>
      </c>
      <c r="EOF1241" s="206">
        <v>119</v>
      </c>
      <c r="EOG1241" s="110">
        <v>213</v>
      </c>
      <c r="EOH1241" s="147">
        <v>104.09399999999999</v>
      </c>
      <c r="EOI1241" s="109" t="s">
        <v>38</v>
      </c>
      <c r="EOJ1241" s="256" t="s">
        <v>25</v>
      </c>
      <c r="EOK1241" s="204">
        <v>7</v>
      </c>
      <c r="EOL1241" s="204">
        <v>2</v>
      </c>
      <c r="EOM1241" s="205" t="s">
        <v>236</v>
      </c>
      <c r="EON1241" s="206">
        <v>119</v>
      </c>
      <c r="EOO1241" s="110">
        <v>213</v>
      </c>
      <c r="EOP1241" s="147">
        <v>104.09399999999999</v>
      </c>
      <c r="EOQ1241" s="109" t="s">
        <v>38</v>
      </c>
      <c r="EOR1241" s="256" t="s">
        <v>25</v>
      </c>
      <c r="EOS1241" s="204">
        <v>7</v>
      </c>
      <c r="EOT1241" s="204">
        <v>2</v>
      </c>
      <c r="EOU1241" s="205" t="s">
        <v>236</v>
      </c>
      <c r="EOV1241" s="206">
        <v>119</v>
      </c>
      <c r="EOW1241" s="110">
        <v>213</v>
      </c>
      <c r="EOX1241" s="147">
        <v>104.09399999999999</v>
      </c>
      <c r="EOY1241" s="109" t="s">
        <v>38</v>
      </c>
      <c r="EOZ1241" s="256" t="s">
        <v>25</v>
      </c>
      <c r="EPA1241" s="204">
        <v>7</v>
      </c>
      <c r="EPB1241" s="204">
        <v>2</v>
      </c>
      <c r="EPC1241" s="205" t="s">
        <v>236</v>
      </c>
      <c r="EPD1241" s="206">
        <v>119</v>
      </c>
      <c r="EPE1241" s="110">
        <v>213</v>
      </c>
      <c r="EPF1241" s="147">
        <v>104.09399999999999</v>
      </c>
      <c r="EPG1241" s="109" t="s">
        <v>38</v>
      </c>
      <c r="EPH1241" s="256" t="s">
        <v>25</v>
      </c>
      <c r="EPI1241" s="204">
        <v>7</v>
      </c>
      <c r="EPJ1241" s="204">
        <v>2</v>
      </c>
      <c r="EPK1241" s="205" t="s">
        <v>236</v>
      </c>
      <c r="EPL1241" s="206">
        <v>119</v>
      </c>
      <c r="EPM1241" s="110">
        <v>213</v>
      </c>
      <c r="EPN1241" s="147">
        <v>104.09399999999999</v>
      </c>
      <c r="EPO1241" s="109" t="s">
        <v>38</v>
      </c>
      <c r="EPP1241" s="256" t="s">
        <v>25</v>
      </c>
      <c r="EPQ1241" s="204">
        <v>7</v>
      </c>
      <c r="EPR1241" s="204">
        <v>2</v>
      </c>
      <c r="EPS1241" s="205" t="s">
        <v>236</v>
      </c>
      <c r="EPT1241" s="206">
        <v>119</v>
      </c>
      <c r="EPU1241" s="110">
        <v>213</v>
      </c>
      <c r="EPV1241" s="147">
        <v>104.09399999999999</v>
      </c>
      <c r="EPW1241" s="109" t="s">
        <v>38</v>
      </c>
      <c r="EPX1241" s="256" t="s">
        <v>25</v>
      </c>
      <c r="EPY1241" s="204">
        <v>7</v>
      </c>
      <c r="EPZ1241" s="204">
        <v>2</v>
      </c>
      <c r="EQA1241" s="205" t="s">
        <v>236</v>
      </c>
      <c r="EQB1241" s="206">
        <v>119</v>
      </c>
      <c r="EQC1241" s="110">
        <v>213</v>
      </c>
      <c r="EQD1241" s="147">
        <v>104.09399999999999</v>
      </c>
      <c r="EQE1241" s="109" t="s">
        <v>38</v>
      </c>
      <c r="EQF1241" s="256" t="s">
        <v>25</v>
      </c>
      <c r="EQG1241" s="204">
        <v>7</v>
      </c>
      <c r="EQH1241" s="204">
        <v>2</v>
      </c>
      <c r="EQI1241" s="205" t="s">
        <v>236</v>
      </c>
      <c r="EQJ1241" s="206">
        <v>119</v>
      </c>
      <c r="EQK1241" s="110">
        <v>213</v>
      </c>
      <c r="EQL1241" s="147">
        <v>104.09399999999999</v>
      </c>
      <c r="EQM1241" s="109" t="s">
        <v>38</v>
      </c>
      <c r="EQN1241" s="256" t="s">
        <v>25</v>
      </c>
      <c r="EQO1241" s="204">
        <v>7</v>
      </c>
      <c r="EQP1241" s="204">
        <v>2</v>
      </c>
      <c r="EQQ1241" s="205" t="s">
        <v>236</v>
      </c>
      <c r="EQR1241" s="206">
        <v>119</v>
      </c>
      <c r="EQS1241" s="110">
        <v>213</v>
      </c>
      <c r="EQT1241" s="147">
        <v>104.09399999999999</v>
      </c>
      <c r="EQU1241" s="109" t="s">
        <v>38</v>
      </c>
      <c r="EQV1241" s="256" t="s">
        <v>25</v>
      </c>
      <c r="EQW1241" s="204">
        <v>7</v>
      </c>
      <c r="EQX1241" s="204">
        <v>2</v>
      </c>
      <c r="EQY1241" s="205" t="s">
        <v>236</v>
      </c>
      <c r="EQZ1241" s="206">
        <v>119</v>
      </c>
      <c r="ERA1241" s="110">
        <v>213</v>
      </c>
      <c r="ERB1241" s="147">
        <v>104.09399999999999</v>
      </c>
      <c r="ERC1241" s="109" t="s">
        <v>38</v>
      </c>
      <c r="ERD1241" s="256" t="s">
        <v>25</v>
      </c>
      <c r="ERE1241" s="204">
        <v>7</v>
      </c>
      <c r="ERF1241" s="204">
        <v>2</v>
      </c>
      <c r="ERG1241" s="205" t="s">
        <v>236</v>
      </c>
      <c r="ERH1241" s="206">
        <v>119</v>
      </c>
      <c r="ERI1241" s="110">
        <v>213</v>
      </c>
      <c r="ERJ1241" s="147">
        <v>104.09399999999999</v>
      </c>
      <c r="ERK1241" s="109" t="s">
        <v>38</v>
      </c>
      <c r="ERL1241" s="256" t="s">
        <v>25</v>
      </c>
      <c r="ERM1241" s="204">
        <v>7</v>
      </c>
      <c r="ERN1241" s="204">
        <v>2</v>
      </c>
      <c r="ERO1241" s="205" t="s">
        <v>236</v>
      </c>
      <c r="ERP1241" s="206">
        <v>119</v>
      </c>
      <c r="ERQ1241" s="110">
        <v>213</v>
      </c>
      <c r="ERR1241" s="147">
        <v>104.09399999999999</v>
      </c>
      <c r="ERS1241" s="109" t="s">
        <v>38</v>
      </c>
      <c r="ERT1241" s="256" t="s">
        <v>25</v>
      </c>
      <c r="ERU1241" s="204">
        <v>7</v>
      </c>
      <c r="ERV1241" s="204">
        <v>2</v>
      </c>
      <c r="ERW1241" s="205" t="s">
        <v>236</v>
      </c>
      <c r="ERX1241" s="206">
        <v>119</v>
      </c>
      <c r="ERY1241" s="110">
        <v>213</v>
      </c>
      <c r="ERZ1241" s="147">
        <v>104.09399999999999</v>
      </c>
      <c r="ESA1241" s="109" t="s">
        <v>38</v>
      </c>
      <c r="ESB1241" s="256" t="s">
        <v>25</v>
      </c>
      <c r="ESC1241" s="204">
        <v>7</v>
      </c>
      <c r="ESD1241" s="204">
        <v>2</v>
      </c>
      <c r="ESE1241" s="205" t="s">
        <v>236</v>
      </c>
      <c r="ESF1241" s="206">
        <v>119</v>
      </c>
      <c r="ESG1241" s="110">
        <v>213</v>
      </c>
      <c r="ESH1241" s="147">
        <v>104.09399999999999</v>
      </c>
      <c r="ESI1241" s="109" t="s">
        <v>38</v>
      </c>
      <c r="ESJ1241" s="256" t="s">
        <v>25</v>
      </c>
      <c r="ESK1241" s="204">
        <v>7</v>
      </c>
      <c r="ESL1241" s="204">
        <v>2</v>
      </c>
      <c r="ESM1241" s="205" t="s">
        <v>236</v>
      </c>
      <c r="ESN1241" s="206">
        <v>119</v>
      </c>
      <c r="ESO1241" s="110">
        <v>213</v>
      </c>
      <c r="ESP1241" s="147">
        <v>104.09399999999999</v>
      </c>
      <c r="ESQ1241" s="109" t="s">
        <v>38</v>
      </c>
      <c r="ESR1241" s="256" t="s">
        <v>25</v>
      </c>
      <c r="ESS1241" s="204">
        <v>7</v>
      </c>
      <c r="EST1241" s="204">
        <v>2</v>
      </c>
      <c r="ESU1241" s="205" t="s">
        <v>236</v>
      </c>
      <c r="ESV1241" s="206">
        <v>119</v>
      </c>
      <c r="ESW1241" s="110">
        <v>213</v>
      </c>
      <c r="ESX1241" s="147">
        <v>104.09399999999999</v>
      </c>
      <c r="ESY1241" s="109" t="s">
        <v>38</v>
      </c>
      <c r="ESZ1241" s="256" t="s">
        <v>25</v>
      </c>
      <c r="ETA1241" s="204">
        <v>7</v>
      </c>
      <c r="ETB1241" s="204">
        <v>2</v>
      </c>
      <c r="ETC1241" s="205" t="s">
        <v>236</v>
      </c>
      <c r="ETD1241" s="206">
        <v>119</v>
      </c>
      <c r="ETE1241" s="110">
        <v>213</v>
      </c>
      <c r="ETF1241" s="147">
        <v>104.09399999999999</v>
      </c>
      <c r="ETG1241" s="109" t="s">
        <v>38</v>
      </c>
      <c r="ETH1241" s="256" t="s">
        <v>25</v>
      </c>
      <c r="ETI1241" s="204">
        <v>7</v>
      </c>
      <c r="ETJ1241" s="204">
        <v>2</v>
      </c>
      <c r="ETK1241" s="205" t="s">
        <v>236</v>
      </c>
      <c r="ETL1241" s="206">
        <v>119</v>
      </c>
      <c r="ETM1241" s="110">
        <v>213</v>
      </c>
      <c r="ETN1241" s="147">
        <v>104.09399999999999</v>
      </c>
      <c r="ETO1241" s="109" t="s">
        <v>38</v>
      </c>
      <c r="ETP1241" s="256" t="s">
        <v>25</v>
      </c>
      <c r="ETQ1241" s="204">
        <v>7</v>
      </c>
      <c r="ETR1241" s="204">
        <v>2</v>
      </c>
      <c r="ETS1241" s="205" t="s">
        <v>236</v>
      </c>
      <c r="ETT1241" s="206">
        <v>119</v>
      </c>
      <c r="ETU1241" s="110">
        <v>213</v>
      </c>
      <c r="ETV1241" s="147">
        <v>104.09399999999999</v>
      </c>
      <c r="ETW1241" s="109" t="s">
        <v>38</v>
      </c>
      <c r="ETX1241" s="256" t="s">
        <v>25</v>
      </c>
      <c r="ETY1241" s="204">
        <v>7</v>
      </c>
      <c r="ETZ1241" s="204">
        <v>2</v>
      </c>
      <c r="EUA1241" s="205" t="s">
        <v>236</v>
      </c>
      <c r="EUB1241" s="206">
        <v>119</v>
      </c>
      <c r="EUC1241" s="110">
        <v>213</v>
      </c>
      <c r="EUD1241" s="147">
        <v>104.09399999999999</v>
      </c>
      <c r="EUE1241" s="109" t="s">
        <v>38</v>
      </c>
      <c r="EUF1241" s="256" t="s">
        <v>25</v>
      </c>
      <c r="EUG1241" s="204">
        <v>7</v>
      </c>
      <c r="EUH1241" s="204">
        <v>2</v>
      </c>
      <c r="EUI1241" s="205" t="s">
        <v>236</v>
      </c>
      <c r="EUJ1241" s="206">
        <v>119</v>
      </c>
      <c r="EUK1241" s="110">
        <v>213</v>
      </c>
      <c r="EUL1241" s="147">
        <v>104.09399999999999</v>
      </c>
      <c r="EUM1241" s="109" t="s">
        <v>38</v>
      </c>
      <c r="EUN1241" s="256" t="s">
        <v>25</v>
      </c>
      <c r="EUO1241" s="204">
        <v>7</v>
      </c>
      <c r="EUP1241" s="204">
        <v>2</v>
      </c>
      <c r="EUQ1241" s="205" t="s">
        <v>236</v>
      </c>
      <c r="EUR1241" s="206">
        <v>119</v>
      </c>
      <c r="EUS1241" s="110">
        <v>213</v>
      </c>
      <c r="EUT1241" s="147">
        <v>104.09399999999999</v>
      </c>
      <c r="EUU1241" s="109" t="s">
        <v>38</v>
      </c>
      <c r="EUV1241" s="256" t="s">
        <v>25</v>
      </c>
      <c r="EUW1241" s="204">
        <v>7</v>
      </c>
      <c r="EUX1241" s="204">
        <v>2</v>
      </c>
      <c r="EUY1241" s="205" t="s">
        <v>236</v>
      </c>
      <c r="EUZ1241" s="206">
        <v>119</v>
      </c>
      <c r="EVA1241" s="110">
        <v>213</v>
      </c>
      <c r="EVB1241" s="147">
        <v>104.09399999999999</v>
      </c>
      <c r="EVC1241" s="109" t="s">
        <v>38</v>
      </c>
      <c r="EVD1241" s="256" t="s">
        <v>25</v>
      </c>
      <c r="EVE1241" s="204">
        <v>7</v>
      </c>
      <c r="EVF1241" s="204">
        <v>2</v>
      </c>
      <c r="EVG1241" s="205" t="s">
        <v>236</v>
      </c>
      <c r="EVH1241" s="206">
        <v>119</v>
      </c>
      <c r="EVI1241" s="110">
        <v>213</v>
      </c>
      <c r="EVJ1241" s="147">
        <v>104.09399999999999</v>
      </c>
      <c r="EVK1241" s="109" t="s">
        <v>38</v>
      </c>
      <c r="EVL1241" s="256" t="s">
        <v>25</v>
      </c>
      <c r="EVM1241" s="204">
        <v>7</v>
      </c>
      <c r="EVN1241" s="204">
        <v>2</v>
      </c>
      <c r="EVO1241" s="205" t="s">
        <v>236</v>
      </c>
      <c r="EVP1241" s="206">
        <v>119</v>
      </c>
      <c r="EVQ1241" s="110">
        <v>213</v>
      </c>
      <c r="EVR1241" s="147">
        <v>104.09399999999999</v>
      </c>
      <c r="EVS1241" s="109" t="s">
        <v>38</v>
      </c>
      <c r="EVT1241" s="256" t="s">
        <v>25</v>
      </c>
      <c r="EVU1241" s="204">
        <v>7</v>
      </c>
      <c r="EVV1241" s="204">
        <v>2</v>
      </c>
      <c r="EVW1241" s="205" t="s">
        <v>236</v>
      </c>
      <c r="EVX1241" s="206">
        <v>119</v>
      </c>
      <c r="EVY1241" s="110">
        <v>213</v>
      </c>
      <c r="EVZ1241" s="147">
        <v>104.09399999999999</v>
      </c>
      <c r="EWA1241" s="109" t="s">
        <v>38</v>
      </c>
      <c r="EWB1241" s="256" t="s">
        <v>25</v>
      </c>
      <c r="EWC1241" s="204">
        <v>7</v>
      </c>
      <c r="EWD1241" s="204">
        <v>2</v>
      </c>
      <c r="EWE1241" s="205" t="s">
        <v>236</v>
      </c>
      <c r="EWF1241" s="206">
        <v>119</v>
      </c>
      <c r="EWG1241" s="110">
        <v>213</v>
      </c>
      <c r="EWH1241" s="147">
        <v>104.09399999999999</v>
      </c>
      <c r="EWI1241" s="109" t="s">
        <v>38</v>
      </c>
      <c r="EWJ1241" s="256" t="s">
        <v>25</v>
      </c>
      <c r="EWK1241" s="204">
        <v>7</v>
      </c>
      <c r="EWL1241" s="204">
        <v>2</v>
      </c>
      <c r="EWM1241" s="205" t="s">
        <v>236</v>
      </c>
      <c r="EWN1241" s="206">
        <v>119</v>
      </c>
      <c r="EWO1241" s="110">
        <v>213</v>
      </c>
      <c r="EWP1241" s="147">
        <v>104.09399999999999</v>
      </c>
      <c r="EWQ1241" s="109" t="s">
        <v>38</v>
      </c>
      <c r="EWR1241" s="256" t="s">
        <v>25</v>
      </c>
      <c r="EWS1241" s="204">
        <v>7</v>
      </c>
      <c r="EWT1241" s="204">
        <v>2</v>
      </c>
      <c r="EWU1241" s="205" t="s">
        <v>236</v>
      </c>
      <c r="EWV1241" s="206">
        <v>119</v>
      </c>
      <c r="EWW1241" s="110">
        <v>213</v>
      </c>
      <c r="EWX1241" s="147">
        <v>104.09399999999999</v>
      </c>
      <c r="EWY1241" s="109" t="s">
        <v>38</v>
      </c>
      <c r="EWZ1241" s="256" t="s">
        <v>25</v>
      </c>
      <c r="EXA1241" s="204">
        <v>7</v>
      </c>
      <c r="EXB1241" s="204">
        <v>2</v>
      </c>
      <c r="EXC1241" s="205" t="s">
        <v>236</v>
      </c>
      <c r="EXD1241" s="206">
        <v>119</v>
      </c>
      <c r="EXE1241" s="110">
        <v>213</v>
      </c>
      <c r="EXF1241" s="147">
        <v>104.09399999999999</v>
      </c>
      <c r="EXG1241" s="109" t="s">
        <v>38</v>
      </c>
      <c r="EXH1241" s="256" t="s">
        <v>25</v>
      </c>
      <c r="EXI1241" s="204">
        <v>7</v>
      </c>
      <c r="EXJ1241" s="204">
        <v>2</v>
      </c>
      <c r="EXK1241" s="205" t="s">
        <v>236</v>
      </c>
      <c r="EXL1241" s="206">
        <v>119</v>
      </c>
      <c r="EXM1241" s="110">
        <v>213</v>
      </c>
      <c r="EXN1241" s="147">
        <v>104.09399999999999</v>
      </c>
      <c r="EXO1241" s="109" t="s">
        <v>38</v>
      </c>
      <c r="EXP1241" s="256" t="s">
        <v>25</v>
      </c>
      <c r="EXQ1241" s="204">
        <v>7</v>
      </c>
      <c r="EXR1241" s="204">
        <v>2</v>
      </c>
      <c r="EXS1241" s="205" t="s">
        <v>236</v>
      </c>
      <c r="EXT1241" s="206">
        <v>119</v>
      </c>
      <c r="EXU1241" s="110">
        <v>213</v>
      </c>
      <c r="EXV1241" s="147">
        <v>104.09399999999999</v>
      </c>
      <c r="EXW1241" s="109" t="s">
        <v>38</v>
      </c>
      <c r="EXX1241" s="256" t="s">
        <v>25</v>
      </c>
      <c r="EXY1241" s="204">
        <v>7</v>
      </c>
      <c r="EXZ1241" s="204">
        <v>2</v>
      </c>
      <c r="EYA1241" s="205" t="s">
        <v>236</v>
      </c>
      <c r="EYB1241" s="206">
        <v>119</v>
      </c>
      <c r="EYC1241" s="110">
        <v>213</v>
      </c>
      <c r="EYD1241" s="147">
        <v>104.09399999999999</v>
      </c>
      <c r="EYE1241" s="109" t="s">
        <v>38</v>
      </c>
      <c r="EYF1241" s="256" t="s">
        <v>25</v>
      </c>
      <c r="EYG1241" s="204">
        <v>7</v>
      </c>
      <c r="EYH1241" s="204">
        <v>2</v>
      </c>
      <c r="EYI1241" s="205" t="s">
        <v>236</v>
      </c>
      <c r="EYJ1241" s="206">
        <v>119</v>
      </c>
      <c r="EYK1241" s="110">
        <v>213</v>
      </c>
      <c r="EYL1241" s="147">
        <v>104.09399999999999</v>
      </c>
      <c r="EYM1241" s="109" t="s">
        <v>38</v>
      </c>
      <c r="EYN1241" s="256" t="s">
        <v>25</v>
      </c>
      <c r="EYO1241" s="204">
        <v>7</v>
      </c>
      <c r="EYP1241" s="204">
        <v>2</v>
      </c>
      <c r="EYQ1241" s="205" t="s">
        <v>236</v>
      </c>
      <c r="EYR1241" s="206">
        <v>119</v>
      </c>
      <c r="EYS1241" s="110">
        <v>213</v>
      </c>
      <c r="EYT1241" s="147">
        <v>104.09399999999999</v>
      </c>
      <c r="EYU1241" s="109" t="s">
        <v>38</v>
      </c>
      <c r="EYV1241" s="256" t="s">
        <v>25</v>
      </c>
      <c r="EYW1241" s="204">
        <v>7</v>
      </c>
      <c r="EYX1241" s="204">
        <v>2</v>
      </c>
      <c r="EYY1241" s="205" t="s">
        <v>236</v>
      </c>
      <c r="EYZ1241" s="206">
        <v>119</v>
      </c>
      <c r="EZA1241" s="110">
        <v>213</v>
      </c>
      <c r="EZB1241" s="147">
        <v>104.09399999999999</v>
      </c>
      <c r="EZC1241" s="109" t="s">
        <v>38</v>
      </c>
      <c r="EZD1241" s="256" t="s">
        <v>25</v>
      </c>
      <c r="EZE1241" s="204">
        <v>7</v>
      </c>
      <c r="EZF1241" s="204">
        <v>2</v>
      </c>
      <c r="EZG1241" s="205" t="s">
        <v>236</v>
      </c>
      <c r="EZH1241" s="206">
        <v>119</v>
      </c>
      <c r="EZI1241" s="110">
        <v>213</v>
      </c>
      <c r="EZJ1241" s="147">
        <v>104.09399999999999</v>
      </c>
      <c r="EZK1241" s="109" t="s">
        <v>38</v>
      </c>
      <c r="EZL1241" s="256" t="s">
        <v>25</v>
      </c>
      <c r="EZM1241" s="204">
        <v>7</v>
      </c>
      <c r="EZN1241" s="204">
        <v>2</v>
      </c>
      <c r="EZO1241" s="205" t="s">
        <v>236</v>
      </c>
      <c r="EZP1241" s="206">
        <v>119</v>
      </c>
      <c r="EZQ1241" s="110">
        <v>213</v>
      </c>
      <c r="EZR1241" s="147">
        <v>104.09399999999999</v>
      </c>
      <c r="EZS1241" s="109" t="s">
        <v>38</v>
      </c>
      <c r="EZT1241" s="256" t="s">
        <v>25</v>
      </c>
      <c r="EZU1241" s="204">
        <v>7</v>
      </c>
      <c r="EZV1241" s="204">
        <v>2</v>
      </c>
      <c r="EZW1241" s="205" t="s">
        <v>236</v>
      </c>
      <c r="EZX1241" s="206">
        <v>119</v>
      </c>
      <c r="EZY1241" s="110">
        <v>213</v>
      </c>
      <c r="EZZ1241" s="147">
        <v>104.09399999999999</v>
      </c>
      <c r="FAA1241" s="109" t="s">
        <v>38</v>
      </c>
      <c r="FAB1241" s="256" t="s">
        <v>25</v>
      </c>
      <c r="FAC1241" s="204">
        <v>7</v>
      </c>
      <c r="FAD1241" s="204">
        <v>2</v>
      </c>
      <c r="FAE1241" s="205" t="s">
        <v>236</v>
      </c>
      <c r="FAF1241" s="206">
        <v>119</v>
      </c>
      <c r="FAG1241" s="110">
        <v>213</v>
      </c>
      <c r="FAH1241" s="147">
        <v>104.09399999999999</v>
      </c>
      <c r="FAI1241" s="109" t="s">
        <v>38</v>
      </c>
      <c r="FAJ1241" s="256" t="s">
        <v>25</v>
      </c>
      <c r="FAK1241" s="204">
        <v>7</v>
      </c>
      <c r="FAL1241" s="204">
        <v>2</v>
      </c>
      <c r="FAM1241" s="205" t="s">
        <v>236</v>
      </c>
      <c r="FAN1241" s="206">
        <v>119</v>
      </c>
      <c r="FAO1241" s="110">
        <v>213</v>
      </c>
      <c r="FAP1241" s="147">
        <v>104.09399999999999</v>
      </c>
      <c r="FAQ1241" s="109" t="s">
        <v>38</v>
      </c>
      <c r="FAR1241" s="256" t="s">
        <v>25</v>
      </c>
      <c r="FAS1241" s="204">
        <v>7</v>
      </c>
      <c r="FAT1241" s="204">
        <v>2</v>
      </c>
      <c r="FAU1241" s="205" t="s">
        <v>236</v>
      </c>
      <c r="FAV1241" s="206">
        <v>119</v>
      </c>
      <c r="FAW1241" s="110">
        <v>213</v>
      </c>
      <c r="FAX1241" s="147">
        <v>104.09399999999999</v>
      </c>
      <c r="FAY1241" s="109" t="s">
        <v>38</v>
      </c>
      <c r="FAZ1241" s="256" t="s">
        <v>25</v>
      </c>
      <c r="FBA1241" s="204">
        <v>7</v>
      </c>
      <c r="FBB1241" s="204">
        <v>2</v>
      </c>
      <c r="FBC1241" s="205" t="s">
        <v>236</v>
      </c>
      <c r="FBD1241" s="206">
        <v>119</v>
      </c>
      <c r="FBE1241" s="110">
        <v>213</v>
      </c>
      <c r="FBF1241" s="147">
        <v>104.09399999999999</v>
      </c>
      <c r="FBG1241" s="109" t="s">
        <v>38</v>
      </c>
      <c r="FBH1241" s="256" t="s">
        <v>25</v>
      </c>
      <c r="FBI1241" s="204">
        <v>7</v>
      </c>
      <c r="FBJ1241" s="204">
        <v>2</v>
      </c>
      <c r="FBK1241" s="205" t="s">
        <v>236</v>
      </c>
      <c r="FBL1241" s="206">
        <v>119</v>
      </c>
      <c r="FBM1241" s="110">
        <v>213</v>
      </c>
      <c r="FBN1241" s="147">
        <v>104.09399999999999</v>
      </c>
      <c r="FBO1241" s="109" t="s">
        <v>38</v>
      </c>
      <c r="FBP1241" s="256" t="s">
        <v>25</v>
      </c>
      <c r="FBQ1241" s="204">
        <v>7</v>
      </c>
      <c r="FBR1241" s="204">
        <v>2</v>
      </c>
      <c r="FBS1241" s="205" t="s">
        <v>236</v>
      </c>
      <c r="FBT1241" s="206">
        <v>119</v>
      </c>
      <c r="FBU1241" s="110">
        <v>213</v>
      </c>
      <c r="FBV1241" s="147">
        <v>104.09399999999999</v>
      </c>
      <c r="FBW1241" s="109" t="s">
        <v>38</v>
      </c>
      <c r="FBX1241" s="256" t="s">
        <v>25</v>
      </c>
      <c r="FBY1241" s="204">
        <v>7</v>
      </c>
      <c r="FBZ1241" s="204">
        <v>2</v>
      </c>
      <c r="FCA1241" s="205" t="s">
        <v>236</v>
      </c>
      <c r="FCB1241" s="206">
        <v>119</v>
      </c>
      <c r="FCC1241" s="110">
        <v>213</v>
      </c>
      <c r="FCD1241" s="147">
        <v>104.09399999999999</v>
      </c>
      <c r="FCE1241" s="109" t="s">
        <v>38</v>
      </c>
      <c r="FCF1241" s="256" t="s">
        <v>25</v>
      </c>
      <c r="FCG1241" s="204">
        <v>7</v>
      </c>
      <c r="FCH1241" s="204">
        <v>2</v>
      </c>
      <c r="FCI1241" s="205" t="s">
        <v>236</v>
      </c>
      <c r="FCJ1241" s="206">
        <v>119</v>
      </c>
      <c r="FCK1241" s="110">
        <v>213</v>
      </c>
      <c r="FCL1241" s="147">
        <v>104.09399999999999</v>
      </c>
      <c r="FCM1241" s="109" t="s">
        <v>38</v>
      </c>
      <c r="FCN1241" s="256" t="s">
        <v>25</v>
      </c>
      <c r="FCO1241" s="204">
        <v>7</v>
      </c>
      <c r="FCP1241" s="204">
        <v>2</v>
      </c>
      <c r="FCQ1241" s="205" t="s">
        <v>236</v>
      </c>
      <c r="FCR1241" s="206">
        <v>119</v>
      </c>
      <c r="FCS1241" s="110">
        <v>213</v>
      </c>
      <c r="FCT1241" s="147">
        <v>104.09399999999999</v>
      </c>
      <c r="FCU1241" s="109" t="s">
        <v>38</v>
      </c>
      <c r="FCV1241" s="256" t="s">
        <v>25</v>
      </c>
      <c r="FCW1241" s="204">
        <v>7</v>
      </c>
      <c r="FCX1241" s="204">
        <v>2</v>
      </c>
      <c r="FCY1241" s="205" t="s">
        <v>236</v>
      </c>
      <c r="FCZ1241" s="206">
        <v>119</v>
      </c>
      <c r="FDA1241" s="110">
        <v>213</v>
      </c>
      <c r="FDB1241" s="147">
        <v>104.09399999999999</v>
      </c>
      <c r="FDC1241" s="109" t="s">
        <v>38</v>
      </c>
      <c r="FDD1241" s="256" t="s">
        <v>25</v>
      </c>
      <c r="FDE1241" s="204">
        <v>7</v>
      </c>
      <c r="FDF1241" s="204">
        <v>2</v>
      </c>
      <c r="FDG1241" s="205" t="s">
        <v>236</v>
      </c>
      <c r="FDH1241" s="206">
        <v>119</v>
      </c>
      <c r="FDI1241" s="110">
        <v>213</v>
      </c>
      <c r="FDJ1241" s="147">
        <v>104.09399999999999</v>
      </c>
      <c r="FDK1241" s="109" t="s">
        <v>38</v>
      </c>
      <c r="FDL1241" s="256" t="s">
        <v>25</v>
      </c>
      <c r="FDM1241" s="204">
        <v>7</v>
      </c>
      <c r="FDN1241" s="204">
        <v>2</v>
      </c>
      <c r="FDO1241" s="205" t="s">
        <v>236</v>
      </c>
      <c r="FDP1241" s="206">
        <v>119</v>
      </c>
      <c r="FDQ1241" s="110">
        <v>213</v>
      </c>
      <c r="FDR1241" s="147">
        <v>104.09399999999999</v>
      </c>
      <c r="FDS1241" s="109" t="s">
        <v>38</v>
      </c>
      <c r="FDT1241" s="256" t="s">
        <v>25</v>
      </c>
      <c r="FDU1241" s="204">
        <v>7</v>
      </c>
      <c r="FDV1241" s="204">
        <v>2</v>
      </c>
      <c r="FDW1241" s="205" t="s">
        <v>236</v>
      </c>
      <c r="FDX1241" s="206">
        <v>119</v>
      </c>
      <c r="FDY1241" s="110">
        <v>213</v>
      </c>
      <c r="FDZ1241" s="147">
        <v>104.09399999999999</v>
      </c>
      <c r="FEA1241" s="109" t="s">
        <v>38</v>
      </c>
      <c r="FEB1241" s="256" t="s">
        <v>25</v>
      </c>
      <c r="FEC1241" s="204">
        <v>7</v>
      </c>
      <c r="FED1241" s="204">
        <v>2</v>
      </c>
      <c r="FEE1241" s="205" t="s">
        <v>236</v>
      </c>
      <c r="FEF1241" s="206">
        <v>119</v>
      </c>
      <c r="FEG1241" s="110">
        <v>213</v>
      </c>
      <c r="FEH1241" s="147">
        <v>104.09399999999999</v>
      </c>
      <c r="FEI1241" s="109" t="s">
        <v>38</v>
      </c>
      <c r="FEJ1241" s="256" t="s">
        <v>25</v>
      </c>
      <c r="FEK1241" s="204">
        <v>7</v>
      </c>
      <c r="FEL1241" s="204">
        <v>2</v>
      </c>
      <c r="FEM1241" s="205" t="s">
        <v>236</v>
      </c>
      <c r="FEN1241" s="206">
        <v>119</v>
      </c>
      <c r="FEO1241" s="110">
        <v>213</v>
      </c>
      <c r="FEP1241" s="147">
        <v>104.09399999999999</v>
      </c>
      <c r="FEQ1241" s="109" t="s">
        <v>38</v>
      </c>
      <c r="FER1241" s="256" t="s">
        <v>25</v>
      </c>
      <c r="FES1241" s="204">
        <v>7</v>
      </c>
      <c r="FET1241" s="204">
        <v>2</v>
      </c>
      <c r="FEU1241" s="205" t="s">
        <v>236</v>
      </c>
      <c r="FEV1241" s="206">
        <v>119</v>
      </c>
      <c r="FEW1241" s="110">
        <v>213</v>
      </c>
      <c r="FEX1241" s="147">
        <v>104.09399999999999</v>
      </c>
      <c r="FEY1241" s="109" t="s">
        <v>38</v>
      </c>
      <c r="FEZ1241" s="256" t="s">
        <v>25</v>
      </c>
      <c r="FFA1241" s="204">
        <v>7</v>
      </c>
      <c r="FFB1241" s="204">
        <v>2</v>
      </c>
      <c r="FFC1241" s="205" t="s">
        <v>236</v>
      </c>
      <c r="FFD1241" s="206">
        <v>119</v>
      </c>
      <c r="FFE1241" s="110">
        <v>213</v>
      </c>
      <c r="FFF1241" s="147">
        <v>104.09399999999999</v>
      </c>
      <c r="FFG1241" s="109" t="s">
        <v>38</v>
      </c>
      <c r="FFH1241" s="256" t="s">
        <v>25</v>
      </c>
      <c r="FFI1241" s="204">
        <v>7</v>
      </c>
      <c r="FFJ1241" s="204">
        <v>2</v>
      </c>
      <c r="FFK1241" s="205" t="s">
        <v>236</v>
      </c>
      <c r="FFL1241" s="206">
        <v>119</v>
      </c>
      <c r="FFM1241" s="110">
        <v>213</v>
      </c>
      <c r="FFN1241" s="147">
        <v>104.09399999999999</v>
      </c>
      <c r="FFO1241" s="109" t="s">
        <v>38</v>
      </c>
      <c r="FFP1241" s="256" t="s">
        <v>25</v>
      </c>
      <c r="FFQ1241" s="204">
        <v>7</v>
      </c>
      <c r="FFR1241" s="204">
        <v>2</v>
      </c>
      <c r="FFS1241" s="205" t="s">
        <v>236</v>
      </c>
      <c r="FFT1241" s="206">
        <v>119</v>
      </c>
      <c r="FFU1241" s="110">
        <v>213</v>
      </c>
      <c r="FFV1241" s="147">
        <v>104.09399999999999</v>
      </c>
      <c r="FFW1241" s="109" t="s">
        <v>38</v>
      </c>
      <c r="FFX1241" s="256" t="s">
        <v>25</v>
      </c>
      <c r="FFY1241" s="204">
        <v>7</v>
      </c>
      <c r="FFZ1241" s="204">
        <v>2</v>
      </c>
      <c r="FGA1241" s="205" t="s">
        <v>236</v>
      </c>
      <c r="FGB1241" s="206">
        <v>119</v>
      </c>
      <c r="FGC1241" s="110">
        <v>213</v>
      </c>
      <c r="FGD1241" s="147">
        <v>104.09399999999999</v>
      </c>
      <c r="FGE1241" s="109" t="s">
        <v>38</v>
      </c>
      <c r="FGF1241" s="256" t="s">
        <v>25</v>
      </c>
      <c r="FGG1241" s="204">
        <v>7</v>
      </c>
      <c r="FGH1241" s="204">
        <v>2</v>
      </c>
      <c r="FGI1241" s="205" t="s">
        <v>236</v>
      </c>
      <c r="FGJ1241" s="206">
        <v>119</v>
      </c>
      <c r="FGK1241" s="110">
        <v>213</v>
      </c>
      <c r="FGL1241" s="147">
        <v>104.09399999999999</v>
      </c>
      <c r="FGM1241" s="109" t="s">
        <v>38</v>
      </c>
      <c r="FGN1241" s="256" t="s">
        <v>25</v>
      </c>
      <c r="FGO1241" s="204">
        <v>7</v>
      </c>
      <c r="FGP1241" s="204">
        <v>2</v>
      </c>
      <c r="FGQ1241" s="205" t="s">
        <v>236</v>
      </c>
      <c r="FGR1241" s="206">
        <v>119</v>
      </c>
      <c r="FGS1241" s="110">
        <v>213</v>
      </c>
      <c r="FGT1241" s="147">
        <v>104.09399999999999</v>
      </c>
      <c r="FGU1241" s="109" t="s">
        <v>38</v>
      </c>
      <c r="FGV1241" s="256" t="s">
        <v>25</v>
      </c>
      <c r="FGW1241" s="204">
        <v>7</v>
      </c>
      <c r="FGX1241" s="204">
        <v>2</v>
      </c>
      <c r="FGY1241" s="205" t="s">
        <v>236</v>
      </c>
      <c r="FGZ1241" s="206">
        <v>119</v>
      </c>
      <c r="FHA1241" s="110">
        <v>213</v>
      </c>
      <c r="FHB1241" s="147">
        <v>104.09399999999999</v>
      </c>
      <c r="FHC1241" s="109" t="s">
        <v>38</v>
      </c>
      <c r="FHD1241" s="256" t="s">
        <v>25</v>
      </c>
      <c r="FHE1241" s="204">
        <v>7</v>
      </c>
      <c r="FHF1241" s="204">
        <v>2</v>
      </c>
      <c r="FHG1241" s="205" t="s">
        <v>236</v>
      </c>
      <c r="FHH1241" s="206">
        <v>119</v>
      </c>
      <c r="FHI1241" s="110">
        <v>213</v>
      </c>
      <c r="FHJ1241" s="147">
        <v>104.09399999999999</v>
      </c>
      <c r="FHK1241" s="109" t="s">
        <v>38</v>
      </c>
      <c r="FHL1241" s="256" t="s">
        <v>25</v>
      </c>
      <c r="FHM1241" s="204">
        <v>7</v>
      </c>
      <c r="FHN1241" s="204">
        <v>2</v>
      </c>
      <c r="FHO1241" s="205" t="s">
        <v>236</v>
      </c>
      <c r="FHP1241" s="206">
        <v>119</v>
      </c>
      <c r="FHQ1241" s="110">
        <v>213</v>
      </c>
      <c r="FHR1241" s="147">
        <v>104.09399999999999</v>
      </c>
      <c r="FHS1241" s="109" t="s">
        <v>38</v>
      </c>
      <c r="FHT1241" s="256" t="s">
        <v>25</v>
      </c>
      <c r="FHU1241" s="204">
        <v>7</v>
      </c>
      <c r="FHV1241" s="204">
        <v>2</v>
      </c>
      <c r="FHW1241" s="205" t="s">
        <v>236</v>
      </c>
      <c r="FHX1241" s="206">
        <v>119</v>
      </c>
      <c r="FHY1241" s="110">
        <v>213</v>
      </c>
      <c r="FHZ1241" s="147">
        <v>104.09399999999999</v>
      </c>
      <c r="FIA1241" s="109" t="s">
        <v>38</v>
      </c>
      <c r="FIB1241" s="256" t="s">
        <v>25</v>
      </c>
      <c r="FIC1241" s="204">
        <v>7</v>
      </c>
      <c r="FID1241" s="204">
        <v>2</v>
      </c>
      <c r="FIE1241" s="205" t="s">
        <v>236</v>
      </c>
      <c r="FIF1241" s="206">
        <v>119</v>
      </c>
      <c r="FIG1241" s="110">
        <v>213</v>
      </c>
      <c r="FIH1241" s="147">
        <v>104.09399999999999</v>
      </c>
      <c r="FII1241" s="109" t="s">
        <v>38</v>
      </c>
      <c r="FIJ1241" s="256" t="s">
        <v>25</v>
      </c>
      <c r="FIK1241" s="204">
        <v>7</v>
      </c>
      <c r="FIL1241" s="204">
        <v>2</v>
      </c>
      <c r="FIM1241" s="205" t="s">
        <v>236</v>
      </c>
      <c r="FIN1241" s="206">
        <v>119</v>
      </c>
      <c r="FIO1241" s="110">
        <v>213</v>
      </c>
      <c r="FIP1241" s="147">
        <v>104.09399999999999</v>
      </c>
      <c r="FIQ1241" s="109" t="s">
        <v>38</v>
      </c>
      <c r="FIR1241" s="256" t="s">
        <v>25</v>
      </c>
      <c r="FIS1241" s="204">
        <v>7</v>
      </c>
      <c r="FIT1241" s="204">
        <v>2</v>
      </c>
      <c r="FIU1241" s="205" t="s">
        <v>236</v>
      </c>
      <c r="FIV1241" s="206">
        <v>119</v>
      </c>
      <c r="FIW1241" s="110">
        <v>213</v>
      </c>
      <c r="FIX1241" s="147">
        <v>104.09399999999999</v>
      </c>
      <c r="FIY1241" s="109" t="s">
        <v>38</v>
      </c>
      <c r="FIZ1241" s="256" t="s">
        <v>25</v>
      </c>
      <c r="FJA1241" s="204">
        <v>7</v>
      </c>
      <c r="FJB1241" s="204">
        <v>2</v>
      </c>
      <c r="FJC1241" s="205" t="s">
        <v>236</v>
      </c>
      <c r="FJD1241" s="206">
        <v>119</v>
      </c>
      <c r="FJE1241" s="110">
        <v>213</v>
      </c>
      <c r="FJF1241" s="147">
        <v>104.09399999999999</v>
      </c>
      <c r="FJG1241" s="109" t="s">
        <v>38</v>
      </c>
      <c r="FJH1241" s="256" t="s">
        <v>25</v>
      </c>
      <c r="FJI1241" s="204">
        <v>7</v>
      </c>
      <c r="FJJ1241" s="204">
        <v>2</v>
      </c>
      <c r="FJK1241" s="205" t="s">
        <v>236</v>
      </c>
      <c r="FJL1241" s="206">
        <v>119</v>
      </c>
      <c r="FJM1241" s="110">
        <v>213</v>
      </c>
      <c r="FJN1241" s="147">
        <v>104.09399999999999</v>
      </c>
      <c r="FJO1241" s="109" t="s">
        <v>38</v>
      </c>
      <c r="FJP1241" s="256" t="s">
        <v>25</v>
      </c>
      <c r="FJQ1241" s="204">
        <v>7</v>
      </c>
      <c r="FJR1241" s="204">
        <v>2</v>
      </c>
      <c r="FJS1241" s="205" t="s">
        <v>236</v>
      </c>
      <c r="FJT1241" s="206">
        <v>119</v>
      </c>
      <c r="FJU1241" s="110">
        <v>213</v>
      </c>
      <c r="FJV1241" s="147">
        <v>104.09399999999999</v>
      </c>
      <c r="FJW1241" s="109" t="s">
        <v>38</v>
      </c>
      <c r="FJX1241" s="256" t="s">
        <v>25</v>
      </c>
      <c r="FJY1241" s="204">
        <v>7</v>
      </c>
      <c r="FJZ1241" s="204">
        <v>2</v>
      </c>
      <c r="FKA1241" s="205" t="s">
        <v>236</v>
      </c>
      <c r="FKB1241" s="206">
        <v>119</v>
      </c>
      <c r="FKC1241" s="110">
        <v>213</v>
      </c>
      <c r="FKD1241" s="147">
        <v>104.09399999999999</v>
      </c>
      <c r="FKE1241" s="109" t="s">
        <v>38</v>
      </c>
      <c r="FKF1241" s="256" t="s">
        <v>25</v>
      </c>
      <c r="FKG1241" s="204">
        <v>7</v>
      </c>
      <c r="FKH1241" s="204">
        <v>2</v>
      </c>
      <c r="FKI1241" s="205" t="s">
        <v>236</v>
      </c>
      <c r="FKJ1241" s="206">
        <v>119</v>
      </c>
      <c r="FKK1241" s="110">
        <v>213</v>
      </c>
      <c r="FKL1241" s="147">
        <v>104.09399999999999</v>
      </c>
      <c r="FKM1241" s="109" t="s">
        <v>38</v>
      </c>
      <c r="FKN1241" s="256" t="s">
        <v>25</v>
      </c>
      <c r="FKO1241" s="204">
        <v>7</v>
      </c>
      <c r="FKP1241" s="204">
        <v>2</v>
      </c>
      <c r="FKQ1241" s="205" t="s">
        <v>236</v>
      </c>
      <c r="FKR1241" s="206">
        <v>119</v>
      </c>
      <c r="FKS1241" s="110">
        <v>213</v>
      </c>
      <c r="FKT1241" s="147">
        <v>104.09399999999999</v>
      </c>
      <c r="FKU1241" s="109" t="s">
        <v>38</v>
      </c>
      <c r="FKV1241" s="256" t="s">
        <v>25</v>
      </c>
      <c r="FKW1241" s="204">
        <v>7</v>
      </c>
      <c r="FKX1241" s="204">
        <v>2</v>
      </c>
      <c r="FKY1241" s="205" t="s">
        <v>236</v>
      </c>
      <c r="FKZ1241" s="206">
        <v>119</v>
      </c>
      <c r="FLA1241" s="110">
        <v>213</v>
      </c>
      <c r="FLB1241" s="147">
        <v>104.09399999999999</v>
      </c>
      <c r="FLC1241" s="109" t="s">
        <v>38</v>
      </c>
      <c r="FLD1241" s="256" t="s">
        <v>25</v>
      </c>
      <c r="FLE1241" s="204">
        <v>7</v>
      </c>
      <c r="FLF1241" s="204">
        <v>2</v>
      </c>
      <c r="FLG1241" s="205" t="s">
        <v>236</v>
      </c>
      <c r="FLH1241" s="206">
        <v>119</v>
      </c>
      <c r="FLI1241" s="110">
        <v>213</v>
      </c>
      <c r="FLJ1241" s="147">
        <v>104.09399999999999</v>
      </c>
      <c r="FLK1241" s="109" t="s">
        <v>38</v>
      </c>
      <c r="FLL1241" s="256" t="s">
        <v>25</v>
      </c>
      <c r="FLM1241" s="204">
        <v>7</v>
      </c>
      <c r="FLN1241" s="204">
        <v>2</v>
      </c>
      <c r="FLO1241" s="205" t="s">
        <v>236</v>
      </c>
      <c r="FLP1241" s="206">
        <v>119</v>
      </c>
      <c r="FLQ1241" s="110">
        <v>213</v>
      </c>
      <c r="FLR1241" s="147">
        <v>104.09399999999999</v>
      </c>
      <c r="FLS1241" s="109" t="s">
        <v>38</v>
      </c>
      <c r="FLT1241" s="256" t="s">
        <v>25</v>
      </c>
      <c r="FLU1241" s="204">
        <v>7</v>
      </c>
      <c r="FLV1241" s="204">
        <v>2</v>
      </c>
      <c r="FLW1241" s="205" t="s">
        <v>236</v>
      </c>
      <c r="FLX1241" s="206">
        <v>119</v>
      </c>
      <c r="FLY1241" s="110">
        <v>213</v>
      </c>
      <c r="FLZ1241" s="147">
        <v>104.09399999999999</v>
      </c>
      <c r="FMA1241" s="109" t="s">
        <v>38</v>
      </c>
      <c r="FMB1241" s="256" t="s">
        <v>25</v>
      </c>
      <c r="FMC1241" s="204">
        <v>7</v>
      </c>
      <c r="FMD1241" s="204">
        <v>2</v>
      </c>
      <c r="FME1241" s="205" t="s">
        <v>236</v>
      </c>
      <c r="FMF1241" s="206">
        <v>119</v>
      </c>
      <c r="FMG1241" s="110">
        <v>213</v>
      </c>
      <c r="FMH1241" s="147">
        <v>104.09399999999999</v>
      </c>
      <c r="FMI1241" s="109" t="s">
        <v>38</v>
      </c>
      <c r="FMJ1241" s="256" t="s">
        <v>25</v>
      </c>
      <c r="FMK1241" s="204">
        <v>7</v>
      </c>
      <c r="FML1241" s="204">
        <v>2</v>
      </c>
      <c r="FMM1241" s="205" t="s">
        <v>236</v>
      </c>
      <c r="FMN1241" s="206">
        <v>119</v>
      </c>
      <c r="FMO1241" s="110">
        <v>213</v>
      </c>
      <c r="FMP1241" s="147">
        <v>104.09399999999999</v>
      </c>
      <c r="FMQ1241" s="109" t="s">
        <v>38</v>
      </c>
      <c r="FMR1241" s="256" t="s">
        <v>25</v>
      </c>
      <c r="FMS1241" s="204">
        <v>7</v>
      </c>
      <c r="FMT1241" s="204">
        <v>2</v>
      </c>
      <c r="FMU1241" s="205" t="s">
        <v>236</v>
      </c>
      <c r="FMV1241" s="206">
        <v>119</v>
      </c>
      <c r="FMW1241" s="110">
        <v>213</v>
      </c>
      <c r="FMX1241" s="147">
        <v>104.09399999999999</v>
      </c>
      <c r="FMY1241" s="109" t="s">
        <v>38</v>
      </c>
      <c r="FMZ1241" s="256" t="s">
        <v>25</v>
      </c>
      <c r="FNA1241" s="204">
        <v>7</v>
      </c>
      <c r="FNB1241" s="204">
        <v>2</v>
      </c>
      <c r="FNC1241" s="205" t="s">
        <v>236</v>
      </c>
      <c r="FND1241" s="206">
        <v>119</v>
      </c>
      <c r="FNE1241" s="110">
        <v>213</v>
      </c>
      <c r="FNF1241" s="147">
        <v>104.09399999999999</v>
      </c>
      <c r="FNG1241" s="109" t="s">
        <v>38</v>
      </c>
      <c r="FNH1241" s="256" t="s">
        <v>25</v>
      </c>
      <c r="FNI1241" s="204">
        <v>7</v>
      </c>
      <c r="FNJ1241" s="204">
        <v>2</v>
      </c>
      <c r="FNK1241" s="205" t="s">
        <v>236</v>
      </c>
      <c r="FNL1241" s="206">
        <v>119</v>
      </c>
      <c r="FNM1241" s="110">
        <v>213</v>
      </c>
      <c r="FNN1241" s="147">
        <v>104.09399999999999</v>
      </c>
      <c r="FNO1241" s="109" t="s">
        <v>38</v>
      </c>
      <c r="FNP1241" s="256" t="s">
        <v>25</v>
      </c>
      <c r="FNQ1241" s="204">
        <v>7</v>
      </c>
      <c r="FNR1241" s="204">
        <v>2</v>
      </c>
      <c r="FNS1241" s="205" t="s">
        <v>236</v>
      </c>
      <c r="FNT1241" s="206">
        <v>119</v>
      </c>
      <c r="FNU1241" s="110">
        <v>213</v>
      </c>
      <c r="FNV1241" s="147">
        <v>104.09399999999999</v>
      </c>
      <c r="FNW1241" s="109" t="s">
        <v>38</v>
      </c>
      <c r="FNX1241" s="256" t="s">
        <v>25</v>
      </c>
      <c r="FNY1241" s="204">
        <v>7</v>
      </c>
      <c r="FNZ1241" s="204">
        <v>2</v>
      </c>
      <c r="FOA1241" s="205" t="s">
        <v>236</v>
      </c>
      <c r="FOB1241" s="206">
        <v>119</v>
      </c>
      <c r="FOC1241" s="110">
        <v>213</v>
      </c>
      <c r="FOD1241" s="147">
        <v>104.09399999999999</v>
      </c>
      <c r="FOE1241" s="109" t="s">
        <v>38</v>
      </c>
      <c r="FOF1241" s="256" t="s">
        <v>25</v>
      </c>
      <c r="FOG1241" s="204">
        <v>7</v>
      </c>
      <c r="FOH1241" s="204">
        <v>2</v>
      </c>
      <c r="FOI1241" s="205" t="s">
        <v>236</v>
      </c>
      <c r="FOJ1241" s="206">
        <v>119</v>
      </c>
      <c r="FOK1241" s="110">
        <v>213</v>
      </c>
      <c r="FOL1241" s="147">
        <v>104.09399999999999</v>
      </c>
      <c r="FOM1241" s="109" t="s">
        <v>38</v>
      </c>
      <c r="FON1241" s="256" t="s">
        <v>25</v>
      </c>
      <c r="FOO1241" s="204">
        <v>7</v>
      </c>
      <c r="FOP1241" s="204">
        <v>2</v>
      </c>
      <c r="FOQ1241" s="205" t="s">
        <v>236</v>
      </c>
      <c r="FOR1241" s="206">
        <v>119</v>
      </c>
      <c r="FOS1241" s="110">
        <v>213</v>
      </c>
      <c r="FOT1241" s="147">
        <v>104.09399999999999</v>
      </c>
      <c r="FOU1241" s="109" t="s">
        <v>38</v>
      </c>
      <c r="FOV1241" s="256" t="s">
        <v>25</v>
      </c>
      <c r="FOW1241" s="204">
        <v>7</v>
      </c>
      <c r="FOX1241" s="204">
        <v>2</v>
      </c>
      <c r="FOY1241" s="205" t="s">
        <v>236</v>
      </c>
      <c r="FOZ1241" s="206">
        <v>119</v>
      </c>
      <c r="FPA1241" s="110">
        <v>213</v>
      </c>
      <c r="FPB1241" s="147">
        <v>104.09399999999999</v>
      </c>
      <c r="FPC1241" s="109" t="s">
        <v>38</v>
      </c>
      <c r="FPD1241" s="256" t="s">
        <v>25</v>
      </c>
      <c r="FPE1241" s="204">
        <v>7</v>
      </c>
      <c r="FPF1241" s="204">
        <v>2</v>
      </c>
      <c r="FPG1241" s="205" t="s">
        <v>236</v>
      </c>
      <c r="FPH1241" s="206">
        <v>119</v>
      </c>
      <c r="FPI1241" s="110">
        <v>213</v>
      </c>
      <c r="FPJ1241" s="147">
        <v>104.09399999999999</v>
      </c>
      <c r="FPK1241" s="109" t="s">
        <v>38</v>
      </c>
      <c r="FPL1241" s="256" t="s">
        <v>25</v>
      </c>
      <c r="FPM1241" s="204">
        <v>7</v>
      </c>
      <c r="FPN1241" s="204">
        <v>2</v>
      </c>
      <c r="FPO1241" s="205" t="s">
        <v>236</v>
      </c>
      <c r="FPP1241" s="206">
        <v>119</v>
      </c>
      <c r="FPQ1241" s="110">
        <v>213</v>
      </c>
      <c r="FPR1241" s="147">
        <v>104.09399999999999</v>
      </c>
      <c r="FPS1241" s="109" t="s">
        <v>38</v>
      </c>
      <c r="FPT1241" s="256" t="s">
        <v>25</v>
      </c>
      <c r="FPU1241" s="204">
        <v>7</v>
      </c>
      <c r="FPV1241" s="204">
        <v>2</v>
      </c>
      <c r="FPW1241" s="205" t="s">
        <v>236</v>
      </c>
      <c r="FPX1241" s="206">
        <v>119</v>
      </c>
      <c r="FPY1241" s="110">
        <v>213</v>
      </c>
      <c r="FPZ1241" s="147">
        <v>104.09399999999999</v>
      </c>
      <c r="FQA1241" s="109" t="s">
        <v>38</v>
      </c>
      <c r="FQB1241" s="256" t="s">
        <v>25</v>
      </c>
      <c r="FQC1241" s="204">
        <v>7</v>
      </c>
      <c r="FQD1241" s="204">
        <v>2</v>
      </c>
      <c r="FQE1241" s="205" t="s">
        <v>236</v>
      </c>
      <c r="FQF1241" s="206">
        <v>119</v>
      </c>
      <c r="FQG1241" s="110">
        <v>213</v>
      </c>
      <c r="FQH1241" s="147">
        <v>104.09399999999999</v>
      </c>
      <c r="FQI1241" s="109" t="s">
        <v>38</v>
      </c>
      <c r="FQJ1241" s="256" t="s">
        <v>25</v>
      </c>
      <c r="FQK1241" s="204">
        <v>7</v>
      </c>
      <c r="FQL1241" s="204">
        <v>2</v>
      </c>
      <c r="FQM1241" s="205" t="s">
        <v>236</v>
      </c>
      <c r="FQN1241" s="206">
        <v>119</v>
      </c>
      <c r="FQO1241" s="110">
        <v>213</v>
      </c>
      <c r="FQP1241" s="147">
        <v>104.09399999999999</v>
      </c>
      <c r="FQQ1241" s="109" t="s">
        <v>38</v>
      </c>
      <c r="FQR1241" s="256" t="s">
        <v>25</v>
      </c>
      <c r="FQS1241" s="204">
        <v>7</v>
      </c>
      <c r="FQT1241" s="204">
        <v>2</v>
      </c>
      <c r="FQU1241" s="205" t="s">
        <v>236</v>
      </c>
      <c r="FQV1241" s="206">
        <v>119</v>
      </c>
      <c r="FQW1241" s="110">
        <v>213</v>
      </c>
      <c r="FQX1241" s="147">
        <v>104.09399999999999</v>
      </c>
      <c r="FQY1241" s="109" t="s">
        <v>38</v>
      </c>
      <c r="FQZ1241" s="256" t="s">
        <v>25</v>
      </c>
      <c r="FRA1241" s="204">
        <v>7</v>
      </c>
      <c r="FRB1241" s="204">
        <v>2</v>
      </c>
      <c r="FRC1241" s="205" t="s">
        <v>236</v>
      </c>
      <c r="FRD1241" s="206">
        <v>119</v>
      </c>
      <c r="FRE1241" s="110">
        <v>213</v>
      </c>
      <c r="FRF1241" s="147">
        <v>104.09399999999999</v>
      </c>
      <c r="FRG1241" s="109" t="s">
        <v>38</v>
      </c>
      <c r="FRH1241" s="256" t="s">
        <v>25</v>
      </c>
      <c r="FRI1241" s="204">
        <v>7</v>
      </c>
      <c r="FRJ1241" s="204">
        <v>2</v>
      </c>
      <c r="FRK1241" s="205" t="s">
        <v>236</v>
      </c>
      <c r="FRL1241" s="206">
        <v>119</v>
      </c>
      <c r="FRM1241" s="110">
        <v>213</v>
      </c>
      <c r="FRN1241" s="147">
        <v>104.09399999999999</v>
      </c>
      <c r="FRO1241" s="109" t="s">
        <v>38</v>
      </c>
      <c r="FRP1241" s="256" t="s">
        <v>25</v>
      </c>
      <c r="FRQ1241" s="204">
        <v>7</v>
      </c>
      <c r="FRR1241" s="204">
        <v>2</v>
      </c>
      <c r="FRS1241" s="205" t="s">
        <v>236</v>
      </c>
      <c r="FRT1241" s="206">
        <v>119</v>
      </c>
      <c r="FRU1241" s="110">
        <v>213</v>
      </c>
      <c r="FRV1241" s="147">
        <v>104.09399999999999</v>
      </c>
      <c r="FRW1241" s="109" t="s">
        <v>38</v>
      </c>
      <c r="FRX1241" s="256" t="s">
        <v>25</v>
      </c>
      <c r="FRY1241" s="204">
        <v>7</v>
      </c>
      <c r="FRZ1241" s="204">
        <v>2</v>
      </c>
      <c r="FSA1241" s="205" t="s">
        <v>236</v>
      </c>
      <c r="FSB1241" s="206">
        <v>119</v>
      </c>
      <c r="FSC1241" s="110">
        <v>213</v>
      </c>
      <c r="FSD1241" s="147">
        <v>104.09399999999999</v>
      </c>
      <c r="FSE1241" s="109" t="s">
        <v>38</v>
      </c>
      <c r="FSF1241" s="256" t="s">
        <v>25</v>
      </c>
      <c r="FSG1241" s="204">
        <v>7</v>
      </c>
      <c r="FSH1241" s="204">
        <v>2</v>
      </c>
      <c r="FSI1241" s="205" t="s">
        <v>236</v>
      </c>
      <c r="FSJ1241" s="206">
        <v>119</v>
      </c>
      <c r="FSK1241" s="110">
        <v>213</v>
      </c>
      <c r="FSL1241" s="147">
        <v>104.09399999999999</v>
      </c>
      <c r="FSM1241" s="109" t="s">
        <v>38</v>
      </c>
      <c r="FSN1241" s="256" t="s">
        <v>25</v>
      </c>
      <c r="FSO1241" s="204">
        <v>7</v>
      </c>
      <c r="FSP1241" s="204">
        <v>2</v>
      </c>
      <c r="FSQ1241" s="205" t="s">
        <v>236</v>
      </c>
      <c r="FSR1241" s="206">
        <v>119</v>
      </c>
      <c r="FSS1241" s="110">
        <v>213</v>
      </c>
      <c r="FST1241" s="147">
        <v>104.09399999999999</v>
      </c>
      <c r="FSU1241" s="109" t="s">
        <v>38</v>
      </c>
      <c r="FSV1241" s="256" t="s">
        <v>25</v>
      </c>
      <c r="FSW1241" s="204">
        <v>7</v>
      </c>
      <c r="FSX1241" s="204">
        <v>2</v>
      </c>
      <c r="FSY1241" s="205" t="s">
        <v>236</v>
      </c>
      <c r="FSZ1241" s="206">
        <v>119</v>
      </c>
      <c r="FTA1241" s="110">
        <v>213</v>
      </c>
      <c r="FTB1241" s="147">
        <v>104.09399999999999</v>
      </c>
      <c r="FTC1241" s="109" t="s">
        <v>38</v>
      </c>
      <c r="FTD1241" s="256" t="s">
        <v>25</v>
      </c>
      <c r="FTE1241" s="204">
        <v>7</v>
      </c>
      <c r="FTF1241" s="204">
        <v>2</v>
      </c>
      <c r="FTG1241" s="205" t="s">
        <v>236</v>
      </c>
      <c r="FTH1241" s="206">
        <v>119</v>
      </c>
      <c r="FTI1241" s="110">
        <v>213</v>
      </c>
      <c r="FTJ1241" s="147">
        <v>104.09399999999999</v>
      </c>
      <c r="FTK1241" s="109" t="s">
        <v>38</v>
      </c>
      <c r="FTL1241" s="256" t="s">
        <v>25</v>
      </c>
      <c r="FTM1241" s="204">
        <v>7</v>
      </c>
      <c r="FTN1241" s="204">
        <v>2</v>
      </c>
      <c r="FTO1241" s="205" t="s">
        <v>236</v>
      </c>
      <c r="FTP1241" s="206">
        <v>119</v>
      </c>
      <c r="FTQ1241" s="110">
        <v>213</v>
      </c>
      <c r="FTR1241" s="147">
        <v>104.09399999999999</v>
      </c>
      <c r="FTS1241" s="109" t="s">
        <v>38</v>
      </c>
      <c r="FTT1241" s="256" t="s">
        <v>25</v>
      </c>
      <c r="FTU1241" s="204">
        <v>7</v>
      </c>
      <c r="FTV1241" s="204">
        <v>2</v>
      </c>
      <c r="FTW1241" s="205" t="s">
        <v>236</v>
      </c>
      <c r="FTX1241" s="206">
        <v>119</v>
      </c>
      <c r="FTY1241" s="110">
        <v>213</v>
      </c>
      <c r="FTZ1241" s="147">
        <v>104.09399999999999</v>
      </c>
      <c r="FUA1241" s="109" t="s">
        <v>38</v>
      </c>
      <c r="FUB1241" s="256" t="s">
        <v>25</v>
      </c>
      <c r="FUC1241" s="204">
        <v>7</v>
      </c>
      <c r="FUD1241" s="204">
        <v>2</v>
      </c>
      <c r="FUE1241" s="205" t="s">
        <v>236</v>
      </c>
      <c r="FUF1241" s="206">
        <v>119</v>
      </c>
      <c r="FUG1241" s="110">
        <v>213</v>
      </c>
      <c r="FUH1241" s="147">
        <v>104.09399999999999</v>
      </c>
      <c r="FUI1241" s="109" t="s">
        <v>38</v>
      </c>
      <c r="FUJ1241" s="256" t="s">
        <v>25</v>
      </c>
      <c r="FUK1241" s="204">
        <v>7</v>
      </c>
      <c r="FUL1241" s="204">
        <v>2</v>
      </c>
      <c r="FUM1241" s="205" t="s">
        <v>236</v>
      </c>
      <c r="FUN1241" s="206">
        <v>119</v>
      </c>
      <c r="FUO1241" s="110">
        <v>213</v>
      </c>
      <c r="FUP1241" s="147">
        <v>104.09399999999999</v>
      </c>
      <c r="FUQ1241" s="109" t="s">
        <v>38</v>
      </c>
      <c r="FUR1241" s="256" t="s">
        <v>25</v>
      </c>
      <c r="FUS1241" s="204">
        <v>7</v>
      </c>
      <c r="FUT1241" s="204">
        <v>2</v>
      </c>
      <c r="FUU1241" s="205" t="s">
        <v>236</v>
      </c>
      <c r="FUV1241" s="206">
        <v>119</v>
      </c>
      <c r="FUW1241" s="110">
        <v>213</v>
      </c>
      <c r="FUX1241" s="147">
        <v>104.09399999999999</v>
      </c>
      <c r="FUY1241" s="109" t="s">
        <v>38</v>
      </c>
      <c r="FUZ1241" s="256" t="s">
        <v>25</v>
      </c>
      <c r="FVA1241" s="204">
        <v>7</v>
      </c>
      <c r="FVB1241" s="204">
        <v>2</v>
      </c>
      <c r="FVC1241" s="205" t="s">
        <v>236</v>
      </c>
      <c r="FVD1241" s="206">
        <v>119</v>
      </c>
      <c r="FVE1241" s="110">
        <v>213</v>
      </c>
      <c r="FVF1241" s="147">
        <v>104.09399999999999</v>
      </c>
      <c r="FVG1241" s="109" t="s">
        <v>38</v>
      </c>
      <c r="FVH1241" s="256" t="s">
        <v>25</v>
      </c>
      <c r="FVI1241" s="204">
        <v>7</v>
      </c>
      <c r="FVJ1241" s="204">
        <v>2</v>
      </c>
      <c r="FVK1241" s="205" t="s">
        <v>236</v>
      </c>
      <c r="FVL1241" s="206">
        <v>119</v>
      </c>
      <c r="FVM1241" s="110">
        <v>213</v>
      </c>
      <c r="FVN1241" s="147">
        <v>104.09399999999999</v>
      </c>
      <c r="FVO1241" s="109" t="s">
        <v>38</v>
      </c>
      <c r="FVP1241" s="256" t="s">
        <v>25</v>
      </c>
      <c r="FVQ1241" s="204">
        <v>7</v>
      </c>
      <c r="FVR1241" s="204">
        <v>2</v>
      </c>
      <c r="FVS1241" s="205" t="s">
        <v>236</v>
      </c>
      <c r="FVT1241" s="206">
        <v>119</v>
      </c>
      <c r="FVU1241" s="110">
        <v>213</v>
      </c>
      <c r="FVV1241" s="147">
        <v>104.09399999999999</v>
      </c>
      <c r="FVW1241" s="109" t="s">
        <v>38</v>
      </c>
      <c r="FVX1241" s="256" t="s">
        <v>25</v>
      </c>
      <c r="FVY1241" s="204">
        <v>7</v>
      </c>
      <c r="FVZ1241" s="204">
        <v>2</v>
      </c>
      <c r="FWA1241" s="205" t="s">
        <v>236</v>
      </c>
      <c r="FWB1241" s="206">
        <v>119</v>
      </c>
      <c r="FWC1241" s="110">
        <v>213</v>
      </c>
      <c r="FWD1241" s="147">
        <v>104.09399999999999</v>
      </c>
      <c r="FWE1241" s="109" t="s">
        <v>38</v>
      </c>
      <c r="FWF1241" s="256" t="s">
        <v>25</v>
      </c>
      <c r="FWG1241" s="204">
        <v>7</v>
      </c>
      <c r="FWH1241" s="204">
        <v>2</v>
      </c>
      <c r="FWI1241" s="205" t="s">
        <v>236</v>
      </c>
      <c r="FWJ1241" s="206">
        <v>119</v>
      </c>
      <c r="FWK1241" s="110">
        <v>213</v>
      </c>
      <c r="FWL1241" s="147">
        <v>104.09399999999999</v>
      </c>
      <c r="FWM1241" s="109" t="s">
        <v>38</v>
      </c>
      <c r="FWN1241" s="256" t="s">
        <v>25</v>
      </c>
      <c r="FWO1241" s="204">
        <v>7</v>
      </c>
      <c r="FWP1241" s="204">
        <v>2</v>
      </c>
      <c r="FWQ1241" s="205" t="s">
        <v>236</v>
      </c>
      <c r="FWR1241" s="206">
        <v>119</v>
      </c>
      <c r="FWS1241" s="110">
        <v>213</v>
      </c>
      <c r="FWT1241" s="147">
        <v>104.09399999999999</v>
      </c>
      <c r="FWU1241" s="109" t="s">
        <v>38</v>
      </c>
      <c r="FWV1241" s="256" t="s">
        <v>25</v>
      </c>
      <c r="FWW1241" s="204">
        <v>7</v>
      </c>
      <c r="FWX1241" s="204">
        <v>2</v>
      </c>
      <c r="FWY1241" s="205" t="s">
        <v>236</v>
      </c>
      <c r="FWZ1241" s="206">
        <v>119</v>
      </c>
      <c r="FXA1241" s="110">
        <v>213</v>
      </c>
      <c r="FXB1241" s="147">
        <v>104.09399999999999</v>
      </c>
      <c r="FXC1241" s="109" t="s">
        <v>38</v>
      </c>
      <c r="FXD1241" s="256" t="s">
        <v>25</v>
      </c>
      <c r="FXE1241" s="204">
        <v>7</v>
      </c>
      <c r="FXF1241" s="204">
        <v>2</v>
      </c>
      <c r="FXG1241" s="205" t="s">
        <v>236</v>
      </c>
      <c r="FXH1241" s="206">
        <v>119</v>
      </c>
      <c r="FXI1241" s="110">
        <v>213</v>
      </c>
      <c r="FXJ1241" s="147">
        <v>104.09399999999999</v>
      </c>
      <c r="FXK1241" s="109" t="s">
        <v>38</v>
      </c>
      <c r="FXL1241" s="256" t="s">
        <v>25</v>
      </c>
      <c r="FXM1241" s="204">
        <v>7</v>
      </c>
      <c r="FXN1241" s="204">
        <v>2</v>
      </c>
      <c r="FXO1241" s="205" t="s">
        <v>236</v>
      </c>
      <c r="FXP1241" s="206">
        <v>119</v>
      </c>
      <c r="FXQ1241" s="110">
        <v>213</v>
      </c>
      <c r="FXR1241" s="147">
        <v>104.09399999999999</v>
      </c>
      <c r="FXS1241" s="109" t="s">
        <v>38</v>
      </c>
      <c r="FXT1241" s="256" t="s">
        <v>25</v>
      </c>
      <c r="FXU1241" s="204">
        <v>7</v>
      </c>
      <c r="FXV1241" s="204">
        <v>2</v>
      </c>
      <c r="FXW1241" s="205" t="s">
        <v>236</v>
      </c>
      <c r="FXX1241" s="206">
        <v>119</v>
      </c>
      <c r="FXY1241" s="110">
        <v>213</v>
      </c>
      <c r="FXZ1241" s="147">
        <v>104.09399999999999</v>
      </c>
      <c r="FYA1241" s="109" t="s">
        <v>38</v>
      </c>
      <c r="FYB1241" s="256" t="s">
        <v>25</v>
      </c>
      <c r="FYC1241" s="204">
        <v>7</v>
      </c>
      <c r="FYD1241" s="204">
        <v>2</v>
      </c>
      <c r="FYE1241" s="205" t="s">
        <v>236</v>
      </c>
      <c r="FYF1241" s="206">
        <v>119</v>
      </c>
      <c r="FYG1241" s="110">
        <v>213</v>
      </c>
      <c r="FYH1241" s="147">
        <v>104.09399999999999</v>
      </c>
      <c r="FYI1241" s="109" t="s">
        <v>38</v>
      </c>
      <c r="FYJ1241" s="256" t="s">
        <v>25</v>
      </c>
      <c r="FYK1241" s="204">
        <v>7</v>
      </c>
      <c r="FYL1241" s="204">
        <v>2</v>
      </c>
      <c r="FYM1241" s="205" t="s">
        <v>236</v>
      </c>
      <c r="FYN1241" s="206">
        <v>119</v>
      </c>
      <c r="FYO1241" s="110">
        <v>213</v>
      </c>
      <c r="FYP1241" s="147">
        <v>104.09399999999999</v>
      </c>
      <c r="FYQ1241" s="109" t="s">
        <v>38</v>
      </c>
      <c r="FYR1241" s="256" t="s">
        <v>25</v>
      </c>
      <c r="FYS1241" s="204">
        <v>7</v>
      </c>
      <c r="FYT1241" s="204">
        <v>2</v>
      </c>
      <c r="FYU1241" s="205" t="s">
        <v>236</v>
      </c>
      <c r="FYV1241" s="206">
        <v>119</v>
      </c>
      <c r="FYW1241" s="110">
        <v>213</v>
      </c>
      <c r="FYX1241" s="147">
        <v>104.09399999999999</v>
      </c>
      <c r="FYY1241" s="109" t="s">
        <v>38</v>
      </c>
      <c r="FYZ1241" s="256" t="s">
        <v>25</v>
      </c>
      <c r="FZA1241" s="204">
        <v>7</v>
      </c>
      <c r="FZB1241" s="204">
        <v>2</v>
      </c>
      <c r="FZC1241" s="205" t="s">
        <v>236</v>
      </c>
      <c r="FZD1241" s="206">
        <v>119</v>
      </c>
      <c r="FZE1241" s="110">
        <v>213</v>
      </c>
      <c r="FZF1241" s="147">
        <v>104.09399999999999</v>
      </c>
      <c r="FZG1241" s="109" t="s">
        <v>38</v>
      </c>
      <c r="FZH1241" s="256" t="s">
        <v>25</v>
      </c>
      <c r="FZI1241" s="204">
        <v>7</v>
      </c>
      <c r="FZJ1241" s="204">
        <v>2</v>
      </c>
      <c r="FZK1241" s="205" t="s">
        <v>236</v>
      </c>
      <c r="FZL1241" s="206">
        <v>119</v>
      </c>
      <c r="FZM1241" s="110">
        <v>213</v>
      </c>
      <c r="FZN1241" s="147">
        <v>104.09399999999999</v>
      </c>
      <c r="FZO1241" s="109" t="s">
        <v>38</v>
      </c>
      <c r="FZP1241" s="256" t="s">
        <v>25</v>
      </c>
      <c r="FZQ1241" s="204">
        <v>7</v>
      </c>
      <c r="FZR1241" s="204">
        <v>2</v>
      </c>
      <c r="FZS1241" s="205" t="s">
        <v>236</v>
      </c>
      <c r="FZT1241" s="206">
        <v>119</v>
      </c>
      <c r="FZU1241" s="110">
        <v>213</v>
      </c>
      <c r="FZV1241" s="147">
        <v>104.09399999999999</v>
      </c>
      <c r="FZW1241" s="109" t="s">
        <v>38</v>
      </c>
      <c r="FZX1241" s="256" t="s">
        <v>25</v>
      </c>
      <c r="FZY1241" s="204">
        <v>7</v>
      </c>
      <c r="FZZ1241" s="204">
        <v>2</v>
      </c>
      <c r="GAA1241" s="205" t="s">
        <v>236</v>
      </c>
      <c r="GAB1241" s="206">
        <v>119</v>
      </c>
      <c r="GAC1241" s="110">
        <v>213</v>
      </c>
      <c r="GAD1241" s="147">
        <v>104.09399999999999</v>
      </c>
      <c r="GAE1241" s="109" t="s">
        <v>38</v>
      </c>
      <c r="GAF1241" s="256" t="s">
        <v>25</v>
      </c>
      <c r="GAG1241" s="204">
        <v>7</v>
      </c>
      <c r="GAH1241" s="204">
        <v>2</v>
      </c>
      <c r="GAI1241" s="205" t="s">
        <v>236</v>
      </c>
      <c r="GAJ1241" s="206">
        <v>119</v>
      </c>
      <c r="GAK1241" s="110">
        <v>213</v>
      </c>
      <c r="GAL1241" s="147">
        <v>104.09399999999999</v>
      </c>
      <c r="GAM1241" s="109" t="s">
        <v>38</v>
      </c>
      <c r="GAN1241" s="256" t="s">
        <v>25</v>
      </c>
      <c r="GAO1241" s="204">
        <v>7</v>
      </c>
      <c r="GAP1241" s="204">
        <v>2</v>
      </c>
      <c r="GAQ1241" s="205" t="s">
        <v>236</v>
      </c>
      <c r="GAR1241" s="206">
        <v>119</v>
      </c>
      <c r="GAS1241" s="110">
        <v>213</v>
      </c>
      <c r="GAT1241" s="147">
        <v>104.09399999999999</v>
      </c>
      <c r="GAU1241" s="109" t="s">
        <v>38</v>
      </c>
      <c r="GAV1241" s="256" t="s">
        <v>25</v>
      </c>
      <c r="GAW1241" s="204">
        <v>7</v>
      </c>
      <c r="GAX1241" s="204">
        <v>2</v>
      </c>
      <c r="GAY1241" s="205" t="s">
        <v>236</v>
      </c>
      <c r="GAZ1241" s="206">
        <v>119</v>
      </c>
      <c r="GBA1241" s="110">
        <v>213</v>
      </c>
      <c r="GBB1241" s="147">
        <v>104.09399999999999</v>
      </c>
      <c r="GBC1241" s="109" t="s">
        <v>38</v>
      </c>
      <c r="GBD1241" s="256" t="s">
        <v>25</v>
      </c>
      <c r="GBE1241" s="204">
        <v>7</v>
      </c>
      <c r="GBF1241" s="204">
        <v>2</v>
      </c>
      <c r="GBG1241" s="205" t="s">
        <v>236</v>
      </c>
      <c r="GBH1241" s="206">
        <v>119</v>
      </c>
      <c r="GBI1241" s="110">
        <v>213</v>
      </c>
      <c r="GBJ1241" s="147">
        <v>104.09399999999999</v>
      </c>
      <c r="GBK1241" s="109" t="s">
        <v>38</v>
      </c>
      <c r="GBL1241" s="256" t="s">
        <v>25</v>
      </c>
      <c r="GBM1241" s="204">
        <v>7</v>
      </c>
      <c r="GBN1241" s="204">
        <v>2</v>
      </c>
      <c r="GBO1241" s="205" t="s">
        <v>236</v>
      </c>
      <c r="GBP1241" s="206">
        <v>119</v>
      </c>
      <c r="GBQ1241" s="110">
        <v>213</v>
      </c>
      <c r="GBR1241" s="147">
        <v>104.09399999999999</v>
      </c>
      <c r="GBS1241" s="109" t="s">
        <v>38</v>
      </c>
      <c r="GBT1241" s="256" t="s">
        <v>25</v>
      </c>
      <c r="GBU1241" s="204">
        <v>7</v>
      </c>
      <c r="GBV1241" s="204">
        <v>2</v>
      </c>
      <c r="GBW1241" s="205" t="s">
        <v>236</v>
      </c>
      <c r="GBX1241" s="206">
        <v>119</v>
      </c>
      <c r="GBY1241" s="110">
        <v>213</v>
      </c>
      <c r="GBZ1241" s="147">
        <v>104.09399999999999</v>
      </c>
      <c r="GCA1241" s="109" t="s">
        <v>38</v>
      </c>
      <c r="GCB1241" s="256" t="s">
        <v>25</v>
      </c>
      <c r="GCC1241" s="204">
        <v>7</v>
      </c>
      <c r="GCD1241" s="204">
        <v>2</v>
      </c>
      <c r="GCE1241" s="205" t="s">
        <v>236</v>
      </c>
      <c r="GCF1241" s="206">
        <v>119</v>
      </c>
      <c r="GCG1241" s="110">
        <v>213</v>
      </c>
      <c r="GCH1241" s="147">
        <v>104.09399999999999</v>
      </c>
      <c r="GCI1241" s="109" t="s">
        <v>38</v>
      </c>
      <c r="GCJ1241" s="256" t="s">
        <v>25</v>
      </c>
      <c r="GCK1241" s="204">
        <v>7</v>
      </c>
      <c r="GCL1241" s="204">
        <v>2</v>
      </c>
      <c r="GCM1241" s="205" t="s">
        <v>236</v>
      </c>
      <c r="GCN1241" s="206">
        <v>119</v>
      </c>
      <c r="GCO1241" s="110">
        <v>213</v>
      </c>
      <c r="GCP1241" s="147">
        <v>104.09399999999999</v>
      </c>
      <c r="GCQ1241" s="109" t="s">
        <v>38</v>
      </c>
      <c r="GCR1241" s="256" t="s">
        <v>25</v>
      </c>
      <c r="GCS1241" s="204">
        <v>7</v>
      </c>
      <c r="GCT1241" s="204">
        <v>2</v>
      </c>
      <c r="GCU1241" s="205" t="s">
        <v>236</v>
      </c>
      <c r="GCV1241" s="206">
        <v>119</v>
      </c>
      <c r="GCW1241" s="110">
        <v>213</v>
      </c>
      <c r="GCX1241" s="147">
        <v>104.09399999999999</v>
      </c>
      <c r="GCY1241" s="109" t="s">
        <v>38</v>
      </c>
      <c r="GCZ1241" s="256" t="s">
        <v>25</v>
      </c>
      <c r="GDA1241" s="204">
        <v>7</v>
      </c>
      <c r="GDB1241" s="204">
        <v>2</v>
      </c>
      <c r="GDC1241" s="205" t="s">
        <v>236</v>
      </c>
      <c r="GDD1241" s="206">
        <v>119</v>
      </c>
      <c r="GDE1241" s="110">
        <v>213</v>
      </c>
      <c r="GDF1241" s="147">
        <v>104.09399999999999</v>
      </c>
      <c r="GDG1241" s="109" t="s">
        <v>38</v>
      </c>
      <c r="GDH1241" s="256" t="s">
        <v>25</v>
      </c>
      <c r="GDI1241" s="204">
        <v>7</v>
      </c>
      <c r="GDJ1241" s="204">
        <v>2</v>
      </c>
      <c r="GDK1241" s="205" t="s">
        <v>236</v>
      </c>
      <c r="GDL1241" s="206">
        <v>119</v>
      </c>
      <c r="GDM1241" s="110">
        <v>213</v>
      </c>
      <c r="GDN1241" s="147">
        <v>104.09399999999999</v>
      </c>
      <c r="GDO1241" s="109" t="s">
        <v>38</v>
      </c>
      <c r="GDP1241" s="256" t="s">
        <v>25</v>
      </c>
      <c r="GDQ1241" s="204">
        <v>7</v>
      </c>
      <c r="GDR1241" s="204">
        <v>2</v>
      </c>
      <c r="GDS1241" s="205" t="s">
        <v>236</v>
      </c>
      <c r="GDT1241" s="206">
        <v>119</v>
      </c>
      <c r="GDU1241" s="110">
        <v>213</v>
      </c>
      <c r="GDV1241" s="147">
        <v>104.09399999999999</v>
      </c>
      <c r="GDW1241" s="109" t="s">
        <v>38</v>
      </c>
      <c r="GDX1241" s="256" t="s">
        <v>25</v>
      </c>
      <c r="GDY1241" s="204">
        <v>7</v>
      </c>
      <c r="GDZ1241" s="204">
        <v>2</v>
      </c>
      <c r="GEA1241" s="205" t="s">
        <v>236</v>
      </c>
      <c r="GEB1241" s="206">
        <v>119</v>
      </c>
      <c r="GEC1241" s="110">
        <v>213</v>
      </c>
      <c r="GED1241" s="147">
        <v>104.09399999999999</v>
      </c>
      <c r="GEE1241" s="109" t="s">
        <v>38</v>
      </c>
      <c r="GEF1241" s="256" t="s">
        <v>25</v>
      </c>
      <c r="GEG1241" s="204">
        <v>7</v>
      </c>
      <c r="GEH1241" s="204">
        <v>2</v>
      </c>
      <c r="GEI1241" s="205" t="s">
        <v>236</v>
      </c>
      <c r="GEJ1241" s="206">
        <v>119</v>
      </c>
      <c r="GEK1241" s="110">
        <v>213</v>
      </c>
      <c r="GEL1241" s="147">
        <v>104.09399999999999</v>
      </c>
      <c r="GEM1241" s="109" t="s">
        <v>38</v>
      </c>
      <c r="GEN1241" s="256" t="s">
        <v>25</v>
      </c>
      <c r="GEO1241" s="204">
        <v>7</v>
      </c>
      <c r="GEP1241" s="204">
        <v>2</v>
      </c>
      <c r="GEQ1241" s="205" t="s">
        <v>236</v>
      </c>
      <c r="GER1241" s="206">
        <v>119</v>
      </c>
      <c r="GES1241" s="110">
        <v>213</v>
      </c>
      <c r="GET1241" s="147">
        <v>104.09399999999999</v>
      </c>
      <c r="GEU1241" s="109" t="s">
        <v>38</v>
      </c>
      <c r="GEV1241" s="256" t="s">
        <v>25</v>
      </c>
      <c r="GEW1241" s="204">
        <v>7</v>
      </c>
      <c r="GEX1241" s="204">
        <v>2</v>
      </c>
      <c r="GEY1241" s="205" t="s">
        <v>236</v>
      </c>
      <c r="GEZ1241" s="206">
        <v>119</v>
      </c>
      <c r="GFA1241" s="110">
        <v>213</v>
      </c>
      <c r="GFB1241" s="147">
        <v>104.09399999999999</v>
      </c>
      <c r="GFC1241" s="109" t="s">
        <v>38</v>
      </c>
      <c r="GFD1241" s="256" t="s">
        <v>25</v>
      </c>
      <c r="GFE1241" s="204">
        <v>7</v>
      </c>
      <c r="GFF1241" s="204">
        <v>2</v>
      </c>
      <c r="GFG1241" s="205" t="s">
        <v>236</v>
      </c>
      <c r="GFH1241" s="206">
        <v>119</v>
      </c>
      <c r="GFI1241" s="110">
        <v>213</v>
      </c>
      <c r="GFJ1241" s="147">
        <v>104.09399999999999</v>
      </c>
      <c r="GFK1241" s="109" t="s">
        <v>38</v>
      </c>
      <c r="GFL1241" s="256" t="s">
        <v>25</v>
      </c>
      <c r="GFM1241" s="204">
        <v>7</v>
      </c>
      <c r="GFN1241" s="204">
        <v>2</v>
      </c>
      <c r="GFO1241" s="205" t="s">
        <v>236</v>
      </c>
      <c r="GFP1241" s="206">
        <v>119</v>
      </c>
      <c r="GFQ1241" s="110">
        <v>213</v>
      </c>
      <c r="GFR1241" s="147">
        <v>104.09399999999999</v>
      </c>
      <c r="GFS1241" s="109" t="s">
        <v>38</v>
      </c>
      <c r="GFT1241" s="256" t="s">
        <v>25</v>
      </c>
      <c r="GFU1241" s="204">
        <v>7</v>
      </c>
      <c r="GFV1241" s="204">
        <v>2</v>
      </c>
      <c r="GFW1241" s="205" t="s">
        <v>236</v>
      </c>
      <c r="GFX1241" s="206">
        <v>119</v>
      </c>
      <c r="GFY1241" s="110">
        <v>213</v>
      </c>
      <c r="GFZ1241" s="147">
        <v>104.09399999999999</v>
      </c>
      <c r="GGA1241" s="109" t="s">
        <v>38</v>
      </c>
      <c r="GGB1241" s="256" t="s">
        <v>25</v>
      </c>
      <c r="GGC1241" s="204">
        <v>7</v>
      </c>
      <c r="GGD1241" s="204">
        <v>2</v>
      </c>
      <c r="GGE1241" s="205" t="s">
        <v>236</v>
      </c>
      <c r="GGF1241" s="206">
        <v>119</v>
      </c>
      <c r="GGG1241" s="110">
        <v>213</v>
      </c>
      <c r="GGH1241" s="147">
        <v>104.09399999999999</v>
      </c>
      <c r="GGI1241" s="109" t="s">
        <v>38</v>
      </c>
      <c r="GGJ1241" s="256" t="s">
        <v>25</v>
      </c>
      <c r="GGK1241" s="204">
        <v>7</v>
      </c>
      <c r="GGL1241" s="204">
        <v>2</v>
      </c>
      <c r="GGM1241" s="205" t="s">
        <v>236</v>
      </c>
      <c r="GGN1241" s="206">
        <v>119</v>
      </c>
      <c r="GGO1241" s="110">
        <v>213</v>
      </c>
      <c r="GGP1241" s="147">
        <v>104.09399999999999</v>
      </c>
      <c r="GGQ1241" s="109" t="s">
        <v>38</v>
      </c>
      <c r="GGR1241" s="256" t="s">
        <v>25</v>
      </c>
      <c r="GGS1241" s="204">
        <v>7</v>
      </c>
      <c r="GGT1241" s="204">
        <v>2</v>
      </c>
      <c r="GGU1241" s="205" t="s">
        <v>236</v>
      </c>
      <c r="GGV1241" s="206">
        <v>119</v>
      </c>
      <c r="GGW1241" s="110">
        <v>213</v>
      </c>
      <c r="GGX1241" s="147">
        <v>104.09399999999999</v>
      </c>
      <c r="GGY1241" s="109" t="s">
        <v>38</v>
      </c>
      <c r="GGZ1241" s="256" t="s">
        <v>25</v>
      </c>
      <c r="GHA1241" s="204">
        <v>7</v>
      </c>
      <c r="GHB1241" s="204">
        <v>2</v>
      </c>
      <c r="GHC1241" s="205" t="s">
        <v>236</v>
      </c>
      <c r="GHD1241" s="206">
        <v>119</v>
      </c>
      <c r="GHE1241" s="110">
        <v>213</v>
      </c>
      <c r="GHF1241" s="147">
        <v>104.09399999999999</v>
      </c>
      <c r="GHG1241" s="109" t="s">
        <v>38</v>
      </c>
      <c r="GHH1241" s="256" t="s">
        <v>25</v>
      </c>
      <c r="GHI1241" s="204">
        <v>7</v>
      </c>
      <c r="GHJ1241" s="204">
        <v>2</v>
      </c>
      <c r="GHK1241" s="205" t="s">
        <v>236</v>
      </c>
      <c r="GHL1241" s="206">
        <v>119</v>
      </c>
      <c r="GHM1241" s="110">
        <v>213</v>
      </c>
      <c r="GHN1241" s="147">
        <v>104.09399999999999</v>
      </c>
      <c r="GHO1241" s="109" t="s">
        <v>38</v>
      </c>
      <c r="GHP1241" s="256" t="s">
        <v>25</v>
      </c>
      <c r="GHQ1241" s="204">
        <v>7</v>
      </c>
      <c r="GHR1241" s="204">
        <v>2</v>
      </c>
      <c r="GHS1241" s="205" t="s">
        <v>236</v>
      </c>
      <c r="GHT1241" s="206">
        <v>119</v>
      </c>
      <c r="GHU1241" s="110">
        <v>213</v>
      </c>
      <c r="GHV1241" s="147">
        <v>104.09399999999999</v>
      </c>
      <c r="GHW1241" s="109" t="s">
        <v>38</v>
      </c>
      <c r="GHX1241" s="256" t="s">
        <v>25</v>
      </c>
      <c r="GHY1241" s="204">
        <v>7</v>
      </c>
      <c r="GHZ1241" s="204">
        <v>2</v>
      </c>
      <c r="GIA1241" s="205" t="s">
        <v>236</v>
      </c>
      <c r="GIB1241" s="206">
        <v>119</v>
      </c>
      <c r="GIC1241" s="110">
        <v>213</v>
      </c>
      <c r="GID1241" s="147">
        <v>104.09399999999999</v>
      </c>
      <c r="GIE1241" s="109" t="s">
        <v>38</v>
      </c>
      <c r="GIF1241" s="256" t="s">
        <v>25</v>
      </c>
      <c r="GIG1241" s="204">
        <v>7</v>
      </c>
      <c r="GIH1241" s="204">
        <v>2</v>
      </c>
      <c r="GII1241" s="205" t="s">
        <v>236</v>
      </c>
      <c r="GIJ1241" s="206">
        <v>119</v>
      </c>
      <c r="GIK1241" s="110">
        <v>213</v>
      </c>
      <c r="GIL1241" s="147">
        <v>104.09399999999999</v>
      </c>
      <c r="GIM1241" s="109" t="s">
        <v>38</v>
      </c>
      <c r="GIN1241" s="256" t="s">
        <v>25</v>
      </c>
      <c r="GIO1241" s="204">
        <v>7</v>
      </c>
      <c r="GIP1241" s="204">
        <v>2</v>
      </c>
      <c r="GIQ1241" s="205" t="s">
        <v>236</v>
      </c>
      <c r="GIR1241" s="206">
        <v>119</v>
      </c>
      <c r="GIS1241" s="110">
        <v>213</v>
      </c>
      <c r="GIT1241" s="147">
        <v>104.09399999999999</v>
      </c>
      <c r="GIU1241" s="109" t="s">
        <v>38</v>
      </c>
      <c r="GIV1241" s="256" t="s">
        <v>25</v>
      </c>
      <c r="GIW1241" s="204">
        <v>7</v>
      </c>
      <c r="GIX1241" s="204">
        <v>2</v>
      </c>
      <c r="GIY1241" s="205" t="s">
        <v>236</v>
      </c>
      <c r="GIZ1241" s="206">
        <v>119</v>
      </c>
      <c r="GJA1241" s="110">
        <v>213</v>
      </c>
      <c r="GJB1241" s="147">
        <v>104.09399999999999</v>
      </c>
      <c r="GJC1241" s="109" t="s">
        <v>38</v>
      </c>
      <c r="GJD1241" s="256" t="s">
        <v>25</v>
      </c>
      <c r="GJE1241" s="204">
        <v>7</v>
      </c>
      <c r="GJF1241" s="204">
        <v>2</v>
      </c>
      <c r="GJG1241" s="205" t="s">
        <v>236</v>
      </c>
      <c r="GJH1241" s="206">
        <v>119</v>
      </c>
      <c r="GJI1241" s="110">
        <v>213</v>
      </c>
      <c r="GJJ1241" s="147">
        <v>104.09399999999999</v>
      </c>
      <c r="GJK1241" s="109" t="s">
        <v>38</v>
      </c>
      <c r="GJL1241" s="256" t="s">
        <v>25</v>
      </c>
      <c r="GJM1241" s="204">
        <v>7</v>
      </c>
      <c r="GJN1241" s="204">
        <v>2</v>
      </c>
      <c r="GJO1241" s="205" t="s">
        <v>236</v>
      </c>
      <c r="GJP1241" s="206">
        <v>119</v>
      </c>
      <c r="GJQ1241" s="110">
        <v>213</v>
      </c>
      <c r="GJR1241" s="147">
        <v>104.09399999999999</v>
      </c>
      <c r="GJS1241" s="109" t="s">
        <v>38</v>
      </c>
      <c r="GJT1241" s="256" t="s">
        <v>25</v>
      </c>
      <c r="GJU1241" s="204">
        <v>7</v>
      </c>
      <c r="GJV1241" s="204">
        <v>2</v>
      </c>
      <c r="GJW1241" s="205" t="s">
        <v>236</v>
      </c>
      <c r="GJX1241" s="206">
        <v>119</v>
      </c>
      <c r="GJY1241" s="110">
        <v>213</v>
      </c>
      <c r="GJZ1241" s="147">
        <v>104.09399999999999</v>
      </c>
      <c r="GKA1241" s="109" t="s">
        <v>38</v>
      </c>
      <c r="GKB1241" s="256" t="s">
        <v>25</v>
      </c>
      <c r="GKC1241" s="204">
        <v>7</v>
      </c>
      <c r="GKD1241" s="204">
        <v>2</v>
      </c>
      <c r="GKE1241" s="205" t="s">
        <v>236</v>
      </c>
      <c r="GKF1241" s="206">
        <v>119</v>
      </c>
      <c r="GKG1241" s="110">
        <v>213</v>
      </c>
      <c r="GKH1241" s="147">
        <v>104.09399999999999</v>
      </c>
      <c r="GKI1241" s="109" t="s">
        <v>38</v>
      </c>
      <c r="GKJ1241" s="256" t="s">
        <v>25</v>
      </c>
      <c r="GKK1241" s="204">
        <v>7</v>
      </c>
      <c r="GKL1241" s="204">
        <v>2</v>
      </c>
      <c r="GKM1241" s="205" t="s">
        <v>236</v>
      </c>
      <c r="GKN1241" s="206">
        <v>119</v>
      </c>
      <c r="GKO1241" s="110">
        <v>213</v>
      </c>
      <c r="GKP1241" s="147">
        <v>104.09399999999999</v>
      </c>
      <c r="GKQ1241" s="109" t="s">
        <v>38</v>
      </c>
      <c r="GKR1241" s="256" t="s">
        <v>25</v>
      </c>
      <c r="GKS1241" s="204">
        <v>7</v>
      </c>
      <c r="GKT1241" s="204">
        <v>2</v>
      </c>
      <c r="GKU1241" s="205" t="s">
        <v>236</v>
      </c>
      <c r="GKV1241" s="206">
        <v>119</v>
      </c>
      <c r="GKW1241" s="110">
        <v>213</v>
      </c>
      <c r="GKX1241" s="147">
        <v>104.09399999999999</v>
      </c>
      <c r="GKY1241" s="109" t="s">
        <v>38</v>
      </c>
      <c r="GKZ1241" s="256" t="s">
        <v>25</v>
      </c>
      <c r="GLA1241" s="204">
        <v>7</v>
      </c>
      <c r="GLB1241" s="204">
        <v>2</v>
      </c>
      <c r="GLC1241" s="205" t="s">
        <v>236</v>
      </c>
      <c r="GLD1241" s="206">
        <v>119</v>
      </c>
      <c r="GLE1241" s="110">
        <v>213</v>
      </c>
      <c r="GLF1241" s="147">
        <v>104.09399999999999</v>
      </c>
      <c r="GLG1241" s="109" t="s">
        <v>38</v>
      </c>
      <c r="GLH1241" s="256" t="s">
        <v>25</v>
      </c>
      <c r="GLI1241" s="204">
        <v>7</v>
      </c>
      <c r="GLJ1241" s="204">
        <v>2</v>
      </c>
      <c r="GLK1241" s="205" t="s">
        <v>236</v>
      </c>
      <c r="GLL1241" s="206">
        <v>119</v>
      </c>
      <c r="GLM1241" s="110">
        <v>213</v>
      </c>
      <c r="GLN1241" s="147">
        <v>104.09399999999999</v>
      </c>
      <c r="GLO1241" s="109" t="s">
        <v>38</v>
      </c>
      <c r="GLP1241" s="256" t="s">
        <v>25</v>
      </c>
      <c r="GLQ1241" s="204">
        <v>7</v>
      </c>
      <c r="GLR1241" s="204">
        <v>2</v>
      </c>
      <c r="GLS1241" s="205" t="s">
        <v>236</v>
      </c>
      <c r="GLT1241" s="206">
        <v>119</v>
      </c>
      <c r="GLU1241" s="110">
        <v>213</v>
      </c>
      <c r="GLV1241" s="147">
        <v>104.09399999999999</v>
      </c>
      <c r="GLW1241" s="109" t="s">
        <v>38</v>
      </c>
      <c r="GLX1241" s="256" t="s">
        <v>25</v>
      </c>
      <c r="GLY1241" s="204">
        <v>7</v>
      </c>
      <c r="GLZ1241" s="204">
        <v>2</v>
      </c>
      <c r="GMA1241" s="205" t="s">
        <v>236</v>
      </c>
      <c r="GMB1241" s="206">
        <v>119</v>
      </c>
      <c r="GMC1241" s="110">
        <v>213</v>
      </c>
      <c r="GMD1241" s="147">
        <v>104.09399999999999</v>
      </c>
      <c r="GME1241" s="109" t="s">
        <v>38</v>
      </c>
      <c r="GMF1241" s="256" t="s">
        <v>25</v>
      </c>
      <c r="GMG1241" s="204">
        <v>7</v>
      </c>
      <c r="GMH1241" s="204">
        <v>2</v>
      </c>
      <c r="GMI1241" s="205" t="s">
        <v>236</v>
      </c>
      <c r="GMJ1241" s="206">
        <v>119</v>
      </c>
      <c r="GMK1241" s="110">
        <v>213</v>
      </c>
      <c r="GML1241" s="147">
        <v>104.09399999999999</v>
      </c>
      <c r="GMM1241" s="109" t="s">
        <v>38</v>
      </c>
      <c r="GMN1241" s="256" t="s">
        <v>25</v>
      </c>
      <c r="GMO1241" s="204">
        <v>7</v>
      </c>
      <c r="GMP1241" s="204">
        <v>2</v>
      </c>
      <c r="GMQ1241" s="205" t="s">
        <v>236</v>
      </c>
      <c r="GMR1241" s="206">
        <v>119</v>
      </c>
      <c r="GMS1241" s="110">
        <v>213</v>
      </c>
      <c r="GMT1241" s="147">
        <v>104.09399999999999</v>
      </c>
      <c r="GMU1241" s="109" t="s">
        <v>38</v>
      </c>
      <c r="GMV1241" s="256" t="s">
        <v>25</v>
      </c>
      <c r="GMW1241" s="204">
        <v>7</v>
      </c>
      <c r="GMX1241" s="204">
        <v>2</v>
      </c>
      <c r="GMY1241" s="205" t="s">
        <v>236</v>
      </c>
      <c r="GMZ1241" s="206">
        <v>119</v>
      </c>
      <c r="GNA1241" s="110">
        <v>213</v>
      </c>
      <c r="GNB1241" s="147">
        <v>104.09399999999999</v>
      </c>
      <c r="GNC1241" s="109" t="s">
        <v>38</v>
      </c>
      <c r="GND1241" s="256" t="s">
        <v>25</v>
      </c>
      <c r="GNE1241" s="204">
        <v>7</v>
      </c>
      <c r="GNF1241" s="204">
        <v>2</v>
      </c>
      <c r="GNG1241" s="205" t="s">
        <v>236</v>
      </c>
      <c r="GNH1241" s="206">
        <v>119</v>
      </c>
      <c r="GNI1241" s="110">
        <v>213</v>
      </c>
      <c r="GNJ1241" s="147">
        <v>104.09399999999999</v>
      </c>
      <c r="GNK1241" s="109" t="s">
        <v>38</v>
      </c>
      <c r="GNL1241" s="256" t="s">
        <v>25</v>
      </c>
      <c r="GNM1241" s="204">
        <v>7</v>
      </c>
      <c r="GNN1241" s="204">
        <v>2</v>
      </c>
      <c r="GNO1241" s="205" t="s">
        <v>236</v>
      </c>
      <c r="GNP1241" s="206">
        <v>119</v>
      </c>
      <c r="GNQ1241" s="110">
        <v>213</v>
      </c>
      <c r="GNR1241" s="147">
        <v>104.09399999999999</v>
      </c>
      <c r="GNS1241" s="109" t="s">
        <v>38</v>
      </c>
      <c r="GNT1241" s="256" t="s">
        <v>25</v>
      </c>
      <c r="GNU1241" s="204">
        <v>7</v>
      </c>
      <c r="GNV1241" s="204">
        <v>2</v>
      </c>
      <c r="GNW1241" s="205" t="s">
        <v>236</v>
      </c>
      <c r="GNX1241" s="206">
        <v>119</v>
      </c>
      <c r="GNY1241" s="110">
        <v>213</v>
      </c>
      <c r="GNZ1241" s="147">
        <v>104.09399999999999</v>
      </c>
      <c r="GOA1241" s="109" t="s">
        <v>38</v>
      </c>
      <c r="GOB1241" s="256" t="s">
        <v>25</v>
      </c>
      <c r="GOC1241" s="204">
        <v>7</v>
      </c>
      <c r="GOD1241" s="204">
        <v>2</v>
      </c>
      <c r="GOE1241" s="205" t="s">
        <v>236</v>
      </c>
      <c r="GOF1241" s="206">
        <v>119</v>
      </c>
      <c r="GOG1241" s="110">
        <v>213</v>
      </c>
      <c r="GOH1241" s="147">
        <v>104.09399999999999</v>
      </c>
      <c r="GOI1241" s="109" t="s">
        <v>38</v>
      </c>
      <c r="GOJ1241" s="256" t="s">
        <v>25</v>
      </c>
      <c r="GOK1241" s="204">
        <v>7</v>
      </c>
      <c r="GOL1241" s="204">
        <v>2</v>
      </c>
      <c r="GOM1241" s="205" t="s">
        <v>236</v>
      </c>
      <c r="GON1241" s="206">
        <v>119</v>
      </c>
      <c r="GOO1241" s="110">
        <v>213</v>
      </c>
      <c r="GOP1241" s="147">
        <v>104.09399999999999</v>
      </c>
      <c r="GOQ1241" s="109" t="s">
        <v>38</v>
      </c>
      <c r="GOR1241" s="256" t="s">
        <v>25</v>
      </c>
      <c r="GOS1241" s="204">
        <v>7</v>
      </c>
      <c r="GOT1241" s="204">
        <v>2</v>
      </c>
      <c r="GOU1241" s="205" t="s">
        <v>236</v>
      </c>
      <c r="GOV1241" s="206">
        <v>119</v>
      </c>
      <c r="GOW1241" s="110">
        <v>213</v>
      </c>
      <c r="GOX1241" s="147">
        <v>104.09399999999999</v>
      </c>
      <c r="GOY1241" s="109" t="s">
        <v>38</v>
      </c>
      <c r="GOZ1241" s="256" t="s">
        <v>25</v>
      </c>
      <c r="GPA1241" s="204">
        <v>7</v>
      </c>
      <c r="GPB1241" s="204">
        <v>2</v>
      </c>
      <c r="GPC1241" s="205" t="s">
        <v>236</v>
      </c>
      <c r="GPD1241" s="206">
        <v>119</v>
      </c>
      <c r="GPE1241" s="110">
        <v>213</v>
      </c>
      <c r="GPF1241" s="147">
        <v>104.09399999999999</v>
      </c>
      <c r="GPG1241" s="109" t="s">
        <v>38</v>
      </c>
      <c r="GPH1241" s="256" t="s">
        <v>25</v>
      </c>
      <c r="GPI1241" s="204">
        <v>7</v>
      </c>
      <c r="GPJ1241" s="204">
        <v>2</v>
      </c>
      <c r="GPK1241" s="205" t="s">
        <v>236</v>
      </c>
      <c r="GPL1241" s="206">
        <v>119</v>
      </c>
      <c r="GPM1241" s="110">
        <v>213</v>
      </c>
      <c r="GPN1241" s="147">
        <v>104.09399999999999</v>
      </c>
      <c r="GPO1241" s="109" t="s">
        <v>38</v>
      </c>
      <c r="GPP1241" s="256" t="s">
        <v>25</v>
      </c>
      <c r="GPQ1241" s="204">
        <v>7</v>
      </c>
      <c r="GPR1241" s="204">
        <v>2</v>
      </c>
      <c r="GPS1241" s="205" t="s">
        <v>236</v>
      </c>
      <c r="GPT1241" s="206">
        <v>119</v>
      </c>
      <c r="GPU1241" s="110">
        <v>213</v>
      </c>
      <c r="GPV1241" s="147">
        <v>104.09399999999999</v>
      </c>
      <c r="GPW1241" s="109" t="s">
        <v>38</v>
      </c>
      <c r="GPX1241" s="256" t="s">
        <v>25</v>
      </c>
      <c r="GPY1241" s="204">
        <v>7</v>
      </c>
      <c r="GPZ1241" s="204">
        <v>2</v>
      </c>
      <c r="GQA1241" s="205" t="s">
        <v>236</v>
      </c>
      <c r="GQB1241" s="206">
        <v>119</v>
      </c>
      <c r="GQC1241" s="110">
        <v>213</v>
      </c>
      <c r="GQD1241" s="147">
        <v>104.09399999999999</v>
      </c>
      <c r="GQE1241" s="109" t="s">
        <v>38</v>
      </c>
      <c r="GQF1241" s="256" t="s">
        <v>25</v>
      </c>
      <c r="GQG1241" s="204">
        <v>7</v>
      </c>
      <c r="GQH1241" s="204">
        <v>2</v>
      </c>
      <c r="GQI1241" s="205" t="s">
        <v>236</v>
      </c>
      <c r="GQJ1241" s="206">
        <v>119</v>
      </c>
      <c r="GQK1241" s="110">
        <v>213</v>
      </c>
      <c r="GQL1241" s="147">
        <v>104.09399999999999</v>
      </c>
      <c r="GQM1241" s="109" t="s">
        <v>38</v>
      </c>
      <c r="GQN1241" s="256" t="s">
        <v>25</v>
      </c>
      <c r="GQO1241" s="204">
        <v>7</v>
      </c>
      <c r="GQP1241" s="204">
        <v>2</v>
      </c>
      <c r="GQQ1241" s="205" t="s">
        <v>236</v>
      </c>
      <c r="GQR1241" s="206">
        <v>119</v>
      </c>
      <c r="GQS1241" s="110">
        <v>213</v>
      </c>
      <c r="GQT1241" s="147">
        <v>104.09399999999999</v>
      </c>
      <c r="GQU1241" s="109" t="s">
        <v>38</v>
      </c>
      <c r="GQV1241" s="256" t="s">
        <v>25</v>
      </c>
      <c r="GQW1241" s="204">
        <v>7</v>
      </c>
      <c r="GQX1241" s="204">
        <v>2</v>
      </c>
      <c r="GQY1241" s="205" t="s">
        <v>236</v>
      </c>
      <c r="GQZ1241" s="206">
        <v>119</v>
      </c>
      <c r="GRA1241" s="110">
        <v>213</v>
      </c>
      <c r="GRB1241" s="147">
        <v>104.09399999999999</v>
      </c>
      <c r="GRC1241" s="109" t="s">
        <v>38</v>
      </c>
      <c r="GRD1241" s="256" t="s">
        <v>25</v>
      </c>
      <c r="GRE1241" s="204">
        <v>7</v>
      </c>
      <c r="GRF1241" s="204">
        <v>2</v>
      </c>
      <c r="GRG1241" s="205" t="s">
        <v>236</v>
      </c>
      <c r="GRH1241" s="206">
        <v>119</v>
      </c>
      <c r="GRI1241" s="110">
        <v>213</v>
      </c>
      <c r="GRJ1241" s="147">
        <v>104.09399999999999</v>
      </c>
      <c r="GRK1241" s="109" t="s">
        <v>38</v>
      </c>
      <c r="GRL1241" s="256" t="s">
        <v>25</v>
      </c>
      <c r="GRM1241" s="204">
        <v>7</v>
      </c>
      <c r="GRN1241" s="204">
        <v>2</v>
      </c>
      <c r="GRO1241" s="205" t="s">
        <v>236</v>
      </c>
      <c r="GRP1241" s="206">
        <v>119</v>
      </c>
      <c r="GRQ1241" s="110">
        <v>213</v>
      </c>
      <c r="GRR1241" s="147">
        <v>104.09399999999999</v>
      </c>
      <c r="GRS1241" s="109" t="s">
        <v>38</v>
      </c>
      <c r="GRT1241" s="256" t="s">
        <v>25</v>
      </c>
      <c r="GRU1241" s="204">
        <v>7</v>
      </c>
      <c r="GRV1241" s="204">
        <v>2</v>
      </c>
      <c r="GRW1241" s="205" t="s">
        <v>236</v>
      </c>
      <c r="GRX1241" s="206">
        <v>119</v>
      </c>
      <c r="GRY1241" s="110">
        <v>213</v>
      </c>
      <c r="GRZ1241" s="147">
        <v>104.09399999999999</v>
      </c>
      <c r="GSA1241" s="109" t="s">
        <v>38</v>
      </c>
      <c r="GSB1241" s="256" t="s">
        <v>25</v>
      </c>
      <c r="GSC1241" s="204">
        <v>7</v>
      </c>
      <c r="GSD1241" s="204">
        <v>2</v>
      </c>
      <c r="GSE1241" s="205" t="s">
        <v>236</v>
      </c>
      <c r="GSF1241" s="206">
        <v>119</v>
      </c>
      <c r="GSG1241" s="110">
        <v>213</v>
      </c>
      <c r="GSH1241" s="147">
        <v>104.09399999999999</v>
      </c>
      <c r="GSI1241" s="109" t="s">
        <v>38</v>
      </c>
      <c r="GSJ1241" s="256" t="s">
        <v>25</v>
      </c>
      <c r="GSK1241" s="204">
        <v>7</v>
      </c>
      <c r="GSL1241" s="204">
        <v>2</v>
      </c>
      <c r="GSM1241" s="205" t="s">
        <v>236</v>
      </c>
      <c r="GSN1241" s="206">
        <v>119</v>
      </c>
      <c r="GSO1241" s="110">
        <v>213</v>
      </c>
      <c r="GSP1241" s="147">
        <v>104.09399999999999</v>
      </c>
      <c r="GSQ1241" s="109" t="s">
        <v>38</v>
      </c>
      <c r="GSR1241" s="256" t="s">
        <v>25</v>
      </c>
      <c r="GSS1241" s="204">
        <v>7</v>
      </c>
      <c r="GST1241" s="204">
        <v>2</v>
      </c>
      <c r="GSU1241" s="205" t="s">
        <v>236</v>
      </c>
      <c r="GSV1241" s="206">
        <v>119</v>
      </c>
      <c r="GSW1241" s="110">
        <v>213</v>
      </c>
      <c r="GSX1241" s="147">
        <v>104.09399999999999</v>
      </c>
      <c r="GSY1241" s="109" t="s">
        <v>38</v>
      </c>
      <c r="GSZ1241" s="256" t="s">
        <v>25</v>
      </c>
      <c r="GTA1241" s="204">
        <v>7</v>
      </c>
      <c r="GTB1241" s="204">
        <v>2</v>
      </c>
      <c r="GTC1241" s="205" t="s">
        <v>236</v>
      </c>
      <c r="GTD1241" s="206">
        <v>119</v>
      </c>
      <c r="GTE1241" s="110">
        <v>213</v>
      </c>
      <c r="GTF1241" s="147">
        <v>104.09399999999999</v>
      </c>
      <c r="GTG1241" s="109" t="s">
        <v>38</v>
      </c>
      <c r="GTH1241" s="256" t="s">
        <v>25</v>
      </c>
      <c r="GTI1241" s="204">
        <v>7</v>
      </c>
      <c r="GTJ1241" s="204">
        <v>2</v>
      </c>
      <c r="GTK1241" s="205" t="s">
        <v>236</v>
      </c>
      <c r="GTL1241" s="206">
        <v>119</v>
      </c>
      <c r="GTM1241" s="110">
        <v>213</v>
      </c>
      <c r="GTN1241" s="147">
        <v>104.09399999999999</v>
      </c>
      <c r="GTO1241" s="109" t="s">
        <v>38</v>
      </c>
      <c r="GTP1241" s="256" t="s">
        <v>25</v>
      </c>
      <c r="GTQ1241" s="204">
        <v>7</v>
      </c>
      <c r="GTR1241" s="204">
        <v>2</v>
      </c>
      <c r="GTS1241" s="205" t="s">
        <v>236</v>
      </c>
      <c r="GTT1241" s="206">
        <v>119</v>
      </c>
      <c r="GTU1241" s="110">
        <v>213</v>
      </c>
      <c r="GTV1241" s="147">
        <v>104.09399999999999</v>
      </c>
      <c r="GTW1241" s="109" t="s">
        <v>38</v>
      </c>
      <c r="GTX1241" s="256" t="s">
        <v>25</v>
      </c>
      <c r="GTY1241" s="204">
        <v>7</v>
      </c>
      <c r="GTZ1241" s="204">
        <v>2</v>
      </c>
      <c r="GUA1241" s="205" t="s">
        <v>236</v>
      </c>
      <c r="GUB1241" s="206">
        <v>119</v>
      </c>
      <c r="GUC1241" s="110">
        <v>213</v>
      </c>
      <c r="GUD1241" s="147">
        <v>104.09399999999999</v>
      </c>
      <c r="GUE1241" s="109" t="s">
        <v>38</v>
      </c>
      <c r="GUF1241" s="256" t="s">
        <v>25</v>
      </c>
      <c r="GUG1241" s="204">
        <v>7</v>
      </c>
      <c r="GUH1241" s="204">
        <v>2</v>
      </c>
      <c r="GUI1241" s="205" t="s">
        <v>236</v>
      </c>
      <c r="GUJ1241" s="206">
        <v>119</v>
      </c>
      <c r="GUK1241" s="110">
        <v>213</v>
      </c>
      <c r="GUL1241" s="147">
        <v>104.09399999999999</v>
      </c>
      <c r="GUM1241" s="109" t="s">
        <v>38</v>
      </c>
      <c r="GUN1241" s="256" t="s">
        <v>25</v>
      </c>
      <c r="GUO1241" s="204">
        <v>7</v>
      </c>
      <c r="GUP1241" s="204">
        <v>2</v>
      </c>
      <c r="GUQ1241" s="205" t="s">
        <v>236</v>
      </c>
      <c r="GUR1241" s="206">
        <v>119</v>
      </c>
      <c r="GUS1241" s="110">
        <v>213</v>
      </c>
      <c r="GUT1241" s="147">
        <v>104.09399999999999</v>
      </c>
      <c r="GUU1241" s="109" t="s">
        <v>38</v>
      </c>
      <c r="GUV1241" s="256" t="s">
        <v>25</v>
      </c>
      <c r="GUW1241" s="204">
        <v>7</v>
      </c>
      <c r="GUX1241" s="204">
        <v>2</v>
      </c>
      <c r="GUY1241" s="205" t="s">
        <v>236</v>
      </c>
      <c r="GUZ1241" s="206">
        <v>119</v>
      </c>
      <c r="GVA1241" s="110">
        <v>213</v>
      </c>
      <c r="GVB1241" s="147">
        <v>104.09399999999999</v>
      </c>
      <c r="GVC1241" s="109" t="s">
        <v>38</v>
      </c>
      <c r="GVD1241" s="256" t="s">
        <v>25</v>
      </c>
      <c r="GVE1241" s="204">
        <v>7</v>
      </c>
      <c r="GVF1241" s="204">
        <v>2</v>
      </c>
      <c r="GVG1241" s="205" t="s">
        <v>236</v>
      </c>
      <c r="GVH1241" s="206">
        <v>119</v>
      </c>
      <c r="GVI1241" s="110">
        <v>213</v>
      </c>
      <c r="GVJ1241" s="147">
        <v>104.09399999999999</v>
      </c>
      <c r="GVK1241" s="109" t="s">
        <v>38</v>
      </c>
      <c r="GVL1241" s="256" t="s">
        <v>25</v>
      </c>
      <c r="GVM1241" s="204">
        <v>7</v>
      </c>
      <c r="GVN1241" s="204">
        <v>2</v>
      </c>
      <c r="GVO1241" s="205" t="s">
        <v>236</v>
      </c>
      <c r="GVP1241" s="206">
        <v>119</v>
      </c>
      <c r="GVQ1241" s="110">
        <v>213</v>
      </c>
      <c r="GVR1241" s="147">
        <v>104.09399999999999</v>
      </c>
      <c r="GVS1241" s="109" t="s">
        <v>38</v>
      </c>
      <c r="GVT1241" s="256" t="s">
        <v>25</v>
      </c>
      <c r="GVU1241" s="204">
        <v>7</v>
      </c>
      <c r="GVV1241" s="204">
        <v>2</v>
      </c>
      <c r="GVW1241" s="205" t="s">
        <v>236</v>
      </c>
      <c r="GVX1241" s="206">
        <v>119</v>
      </c>
      <c r="GVY1241" s="110">
        <v>213</v>
      </c>
      <c r="GVZ1241" s="147">
        <v>104.09399999999999</v>
      </c>
      <c r="GWA1241" s="109" t="s">
        <v>38</v>
      </c>
      <c r="GWB1241" s="256" t="s">
        <v>25</v>
      </c>
      <c r="GWC1241" s="204">
        <v>7</v>
      </c>
      <c r="GWD1241" s="204">
        <v>2</v>
      </c>
      <c r="GWE1241" s="205" t="s">
        <v>236</v>
      </c>
      <c r="GWF1241" s="206">
        <v>119</v>
      </c>
      <c r="GWG1241" s="110">
        <v>213</v>
      </c>
      <c r="GWH1241" s="147">
        <v>104.09399999999999</v>
      </c>
      <c r="GWI1241" s="109" t="s">
        <v>38</v>
      </c>
      <c r="GWJ1241" s="256" t="s">
        <v>25</v>
      </c>
      <c r="GWK1241" s="204">
        <v>7</v>
      </c>
      <c r="GWL1241" s="204">
        <v>2</v>
      </c>
      <c r="GWM1241" s="205" t="s">
        <v>236</v>
      </c>
      <c r="GWN1241" s="206">
        <v>119</v>
      </c>
      <c r="GWO1241" s="110">
        <v>213</v>
      </c>
      <c r="GWP1241" s="147">
        <v>104.09399999999999</v>
      </c>
      <c r="GWQ1241" s="109" t="s">
        <v>38</v>
      </c>
      <c r="GWR1241" s="256" t="s">
        <v>25</v>
      </c>
      <c r="GWS1241" s="204">
        <v>7</v>
      </c>
      <c r="GWT1241" s="204">
        <v>2</v>
      </c>
      <c r="GWU1241" s="205" t="s">
        <v>236</v>
      </c>
      <c r="GWV1241" s="206">
        <v>119</v>
      </c>
      <c r="GWW1241" s="110">
        <v>213</v>
      </c>
      <c r="GWX1241" s="147">
        <v>104.09399999999999</v>
      </c>
      <c r="GWY1241" s="109" t="s">
        <v>38</v>
      </c>
      <c r="GWZ1241" s="256" t="s">
        <v>25</v>
      </c>
      <c r="GXA1241" s="204">
        <v>7</v>
      </c>
      <c r="GXB1241" s="204">
        <v>2</v>
      </c>
      <c r="GXC1241" s="205" t="s">
        <v>236</v>
      </c>
      <c r="GXD1241" s="206">
        <v>119</v>
      </c>
      <c r="GXE1241" s="110">
        <v>213</v>
      </c>
      <c r="GXF1241" s="147">
        <v>104.09399999999999</v>
      </c>
      <c r="GXG1241" s="109" t="s">
        <v>38</v>
      </c>
      <c r="GXH1241" s="256" t="s">
        <v>25</v>
      </c>
      <c r="GXI1241" s="204">
        <v>7</v>
      </c>
      <c r="GXJ1241" s="204">
        <v>2</v>
      </c>
      <c r="GXK1241" s="205" t="s">
        <v>236</v>
      </c>
      <c r="GXL1241" s="206">
        <v>119</v>
      </c>
      <c r="GXM1241" s="110">
        <v>213</v>
      </c>
      <c r="GXN1241" s="147">
        <v>104.09399999999999</v>
      </c>
      <c r="GXO1241" s="109" t="s">
        <v>38</v>
      </c>
      <c r="GXP1241" s="256" t="s">
        <v>25</v>
      </c>
      <c r="GXQ1241" s="204">
        <v>7</v>
      </c>
      <c r="GXR1241" s="204">
        <v>2</v>
      </c>
      <c r="GXS1241" s="205" t="s">
        <v>236</v>
      </c>
      <c r="GXT1241" s="206">
        <v>119</v>
      </c>
      <c r="GXU1241" s="110">
        <v>213</v>
      </c>
      <c r="GXV1241" s="147">
        <v>104.09399999999999</v>
      </c>
      <c r="GXW1241" s="109" t="s">
        <v>38</v>
      </c>
      <c r="GXX1241" s="256" t="s">
        <v>25</v>
      </c>
      <c r="GXY1241" s="204">
        <v>7</v>
      </c>
      <c r="GXZ1241" s="204">
        <v>2</v>
      </c>
      <c r="GYA1241" s="205" t="s">
        <v>236</v>
      </c>
      <c r="GYB1241" s="206">
        <v>119</v>
      </c>
      <c r="GYC1241" s="110">
        <v>213</v>
      </c>
      <c r="GYD1241" s="147">
        <v>104.09399999999999</v>
      </c>
      <c r="GYE1241" s="109" t="s">
        <v>38</v>
      </c>
      <c r="GYF1241" s="256" t="s">
        <v>25</v>
      </c>
      <c r="GYG1241" s="204">
        <v>7</v>
      </c>
      <c r="GYH1241" s="204">
        <v>2</v>
      </c>
      <c r="GYI1241" s="205" t="s">
        <v>236</v>
      </c>
      <c r="GYJ1241" s="206">
        <v>119</v>
      </c>
      <c r="GYK1241" s="110">
        <v>213</v>
      </c>
      <c r="GYL1241" s="147">
        <v>104.09399999999999</v>
      </c>
      <c r="GYM1241" s="109" t="s">
        <v>38</v>
      </c>
      <c r="GYN1241" s="256" t="s">
        <v>25</v>
      </c>
      <c r="GYO1241" s="204">
        <v>7</v>
      </c>
      <c r="GYP1241" s="204">
        <v>2</v>
      </c>
      <c r="GYQ1241" s="205" t="s">
        <v>236</v>
      </c>
      <c r="GYR1241" s="206">
        <v>119</v>
      </c>
      <c r="GYS1241" s="110">
        <v>213</v>
      </c>
      <c r="GYT1241" s="147">
        <v>104.09399999999999</v>
      </c>
      <c r="GYU1241" s="109" t="s">
        <v>38</v>
      </c>
      <c r="GYV1241" s="256" t="s">
        <v>25</v>
      </c>
      <c r="GYW1241" s="204">
        <v>7</v>
      </c>
      <c r="GYX1241" s="204">
        <v>2</v>
      </c>
      <c r="GYY1241" s="205" t="s">
        <v>236</v>
      </c>
      <c r="GYZ1241" s="206">
        <v>119</v>
      </c>
      <c r="GZA1241" s="110">
        <v>213</v>
      </c>
      <c r="GZB1241" s="147">
        <v>104.09399999999999</v>
      </c>
      <c r="GZC1241" s="109" t="s">
        <v>38</v>
      </c>
      <c r="GZD1241" s="256" t="s">
        <v>25</v>
      </c>
      <c r="GZE1241" s="204">
        <v>7</v>
      </c>
      <c r="GZF1241" s="204">
        <v>2</v>
      </c>
      <c r="GZG1241" s="205" t="s">
        <v>236</v>
      </c>
      <c r="GZH1241" s="206">
        <v>119</v>
      </c>
      <c r="GZI1241" s="110">
        <v>213</v>
      </c>
      <c r="GZJ1241" s="147">
        <v>104.09399999999999</v>
      </c>
      <c r="GZK1241" s="109" t="s">
        <v>38</v>
      </c>
      <c r="GZL1241" s="256" t="s">
        <v>25</v>
      </c>
      <c r="GZM1241" s="204">
        <v>7</v>
      </c>
      <c r="GZN1241" s="204">
        <v>2</v>
      </c>
      <c r="GZO1241" s="205" t="s">
        <v>236</v>
      </c>
      <c r="GZP1241" s="206">
        <v>119</v>
      </c>
      <c r="GZQ1241" s="110">
        <v>213</v>
      </c>
      <c r="GZR1241" s="147">
        <v>104.09399999999999</v>
      </c>
      <c r="GZS1241" s="109" t="s">
        <v>38</v>
      </c>
      <c r="GZT1241" s="256" t="s">
        <v>25</v>
      </c>
      <c r="GZU1241" s="204">
        <v>7</v>
      </c>
      <c r="GZV1241" s="204">
        <v>2</v>
      </c>
      <c r="GZW1241" s="205" t="s">
        <v>236</v>
      </c>
      <c r="GZX1241" s="206">
        <v>119</v>
      </c>
      <c r="GZY1241" s="110">
        <v>213</v>
      </c>
      <c r="GZZ1241" s="147">
        <v>104.09399999999999</v>
      </c>
      <c r="HAA1241" s="109" t="s">
        <v>38</v>
      </c>
      <c r="HAB1241" s="256" t="s">
        <v>25</v>
      </c>
      <c r="HAC1241" s="204">
        <v>7</v>
      </c>
      <c r="HAD1241" s="204">
        <v>2</v>
      </c>
      <c r="HAE1241" s="205" t="s">
        <v>236</v>
      </c>
      <c r="HAF1241" s="206">
        <v>119</v>
      </c>
      <c r="HAG1241" s="110">
        <v>213</v>
      </c>
      <c r="HAH1241" s="147">
        <v>104.09399999999999</v>
      </c>
      <c r="HAI1241" s="109" t="s">
        <v>38</v>
      </c>
      <c r="HAJ1241" s="256" t="s">
        <v>25</v>
      </c>
      <c r="HAK1241" s="204">
        <v>7</v>
      </c>
      <c r="HAL1241" s="204">
        <v>2</v>
      </c>
      <c r="HAM1241" s="205" t="s">
        <v>236</v>
      </c>
      <c r="HAN1241" s="206">
        <v>119</v>
      </c>
      <c r="HAO1241" s="110">
        <v>213</v>
      </c>
      <c r="HAP1241" s="147">
        <v>104.09399999999999</v>
      </c>
      <c r="HAQ1241" s="109" t="s">
        <v>38</v>
      </c>
      <c r="HAR1241" s="256" t="s">
        <v>25</v>
      </c>
      <c r="HAS1241" s="204">
        <v>7</v>
      </c>
      <c r="HAT1241" s="204">
        <v>2</v>
      </c>
      <c r="HAU1241" s="205" t="s">
        <v>236</v>
      </c>
      <c r="HAV1241" s="206">
        <v>119</v>
      </c>
      <c r="HAW1241" s="110">
        <v>213</v>
      </c>
      <c r="HAX1241" s="147">
        <v>104.09399999999999</v>
      </c>
      <c r="HAY1241" s="109" t="s">
        <v>38</v>
      </c>
      <c r="HAZ1241" s="256" t="s">
        <v>25</v>
      </c>
      <c r="HBA1241" s="204">
        <v>7</v>
      </c>
      <c r="HBB1241" s="204">
        <v>2</v>
      </c>
      <c r="HBC1241" s="205" t="s">
        <v>236</v>
      </c>
      <c r="HBD1241" s="206">
        <v>119</v>
      </c>
      <c r="HBE1241" s="110">
        <v>213</v>
      </c>
      <c r="HBF1241" s="147">
        <v>104.09399999999999</v>
      </c>
      <c r="HBG1241" s="109" t="s">
        <v>38</v>
      </c>
      <c r="HBH1241" s="256" t="s">
        <v>25</v>
      </c>
      <c r="HBI1241" s="204">
        <v>7</v>
      </c>
      <c r="HBJ1241" s="204">
        <v>2</v>
      </c>
      <c r="HBK1241" s="205" t="s">
        <v>236</v>
      </c>
      <c r="HBL1241" s="206">
        <v>119</v>
      </c>
      <c r="HBM1241" s="110">
        <v>213</v>
      </c>
      <c r="HBN1241" s="147">
        <v>104.09399999999999</v>
      </c>
      <c r="HBO1241" s="109" t="s">
        <v>38</v>
      </c>
      <c r="HBP1241" s="256" t="s">
        <v>25</v>
      </c>
      <c r="HBQ1241" s="204">
        <v>7</v>
      </c>
      <c r="HBR1241" s="204">
        <v>2</v>
      </c>
      <c r="HBS1241" s="205" t="s">
        <v>236</v>
      </c>
      <c r="HBT1241" s="206">
        <v>119</v>
      </c>
      <c r="HBU1241" s="110">
        <v>213</v>
      </c>
      <c r="HBV1241" s="147">
        <v>104.09399999999999</v>
      </c>
      <c r="HBW1241" s="109" t="s">
        <v>38</v>
      </c>
      <c r="HBX1241" s="256" t="s">
        <v>25</v>
      </c>
      <c r="HBY1241" s="204">
        <v>7</v>
      </c>
      <c r="HBZ1241" s="204">
        <v>2</v>
      </c>
      <c r="HCA1241" s="205" t="s">
        <v>236</v>
      </c>
      <c r="HCB1241" s="206">
        <v>119</v>
      </c>
      <c r="HCC1241" s="110">
        <v>213</v>
      </c>
      <c r="HCD1241" s="147">
        <v>104.09399999999999</v>
      </c>
      <c r="HCE1241" s="109" t="s">
        <v>38</v>
      </c>
      <c r="HCF1241" s="256" t="s">
        <v>25</v>
      </c>
      <c r="HCG1241" s="204">
        <v>7</v>
      </c>
      <c r="HCH1241" s="204">
        <v>2</v>
      </c>
      <c r="HCI1241" s="205" t="s">
        <v>236</v>
      </c>
      <c r="HCJ1241" s="206">
        <v>119</v>
      </c>
      <c r="HCK1241" s="110">
        <v>213</v>
      </c>
      <c r="HCL1241" s="147">
        <v>104.09399999999999</v>
      </c>
      <c r="HCM1241" s="109" t="s">
        <v>38</v>
      </c>
      <c r="HCN1241" s="256" t="s">
        <v>25</v>
      </c>
      <c r="HCO1241" s="204">
        <v>7</v>
      </c>
      <c r="HCP1241" s="204">
        <v>2</v>
      </c>
      <c r="HCQ1241" s="205" t="s">
        <v>236</v>
      </c>
      <c r="HCR1241" s="206">
        <v>119</v>
      </c>
      <c r="HCS1241" s="110">
        <v>213</v>
      </c>
      <c r="HCT1241" s="147">
        <v>104.09399999999999</v>
      </c>
      <c r="HCU1241" s="109" t="s">
        <v>38</v>
      </c>
      <c r="HCV1241" s="256" t="s">
        <v>25</v>
      </c>
      <c r="HCW1241" s="204">
        <v>7</v>
      </c>
      <c r="HCX1241" s="204">
        <v>2</v>
      </c>
      <c r="HCY1241" s="205" t="s">
        <v>236</v>
      </c>
      <c r="HCZ1241" s="206">
        <v>119</v>
      </c>
      <c r="HDA1241" s="110">
        <v>213</v>
      </c>
      <c r="HDB1241" s="147">
        <v>104.09399999999999</v>
      </c>
      <c r="HDC1241" s="109" t="s">
        <v>38</v>
      </c>
      <c r="HDD1241" s="256" t="s">
        <v>25</v>
      </c>
      <c r="HDE1241" s="204">
        <v>7</v>
      </c>
      <c r="HDF1241" s="204">
        <v>2</v>
      </c>
      <c r="HDG1241" s="205" t="s">
        <v>236</v>
      </c>
      <c r="HDH1241" s="206">
        <v>119</v>
      </c>
      <c r="HDI1241" s="110">
        <v>213</v>
      </c>
      <c r="HDJ1241" s="147">
        <v>104.09399999999999</v>
      </c>
      <c r="HDK1241" s="109" t="s">
        <v>38</v>
      </c>
      <c r="HDL1241" s="256" t="s">
        <v>25</v>
      </c>
      <c r="HDM1241" s="204">
        <v>7</v>
      </c>
      <c r="HDN1241" s="204">
        <v>2</v>
      </c>
      <c r="HDO1241" s="205" t="s">
        <v>236</v>
      </c>
      <c r="HDP1241" s="206">
        <v>119</v>
      </c>
      <c r="HDQ1241" s="110">
        <v>213</v>
      </c>
      <c r="HDR1241" s="147">
        <v>104.09399999999999</v>
      </c>
      <c r="HDS1241" s="109" t="s">
        <v>38</v>
      </c>
      <c r="HDT1241" s="256" t="s">
        <v>25</v>
      </c>
      <c r="HDU1241" s="204">
        <v>7</v>
      </c>
      <c r="HDV1241" s="204">
        <v>2</v>
      </c>
      <c r="HDW1241" s="205" t="s">
        <v>236</v>
      </c>
      <c r="HDX1241" s="206">
        <v>119</v>
      </c>
      <c r="HDY1241" s="110">
        <v>213</v>
      </c>
      <c r="HDZ1241" s="147">
        <v>104.09399999999999</v>
      </c>
      <c r="HEA1241" s="109" t="s">
        <v>38</v>
      </c>
      <c r="HEB1241" s="256" t="s">
        <v>25</v>
      </c>
      <c r="HEC1241" s="204">
        <v>7</v>
      </c>
      <c r="HED1241" s="204">
        <v>2</v>
      </c>
      <c r="HEE1241" s="205" t="s">
        <v>236</v>
      </c>
      <c r="HEF1241" s="206">
        <v>119</v>
      </c>
      <c r="HEG1241" s="110">
        <v>213</v>
      </c>
      <c r="HEH1241" s="147">
        <v>104.09399999999999</v>
      </c>
      <c r="HEI1241" s="109" t="s">
        <v>38</v>
      </c>
      <c r="HEJ1241" s="256" t="s">
        <v>25</v>
      </c>
      <c r="HEK1241" s="204">
        <v>7</v>
      </c>
      <c r="HEL1241" s="204">
        <v>2</v>
      </c>
      <c r="HEM1241" s="205" t="s">
        <v>236</v>
      </c>
      <c r="HEN1241" s="206">
        <v>119</v>
      </c>
      <c r="HEO1241" s="110">
        <v>213</v>
      </c>
      <c r="HEP1241" s="147">
        <v>104.09399999999999</v>
      </c>
      <c r="HEQ1241" s="109" t="s">
        <v>38</v>
      </c>
      <c r="HER1241" s="256" t="s">
        <v>25</v>
      </c>
      <c r="HES1241" s="204">
        <v>7</v>
      </c>
      <c r="HET1241" s="204">
        <v>2</v>
      </c>
      <c r="HEU1241" s="205" t="s">
        <v>236</v>
      </c>
      <c r="HEV1241" s="206">
        <v>119</v>
      </c>
      <c r="HEW1241" s="110">
        <v>213</v>
      </c>
      <c r="HEX1241" s="147">
        <v>104.09399999999999</v>
      </c>
      <c r="HEY1241" s="109" t="s">
        <v>38</v>
      </c>
      <c r="HEZ1241" s="256" t="s">
        <v>25</v>
      </c>
      <c r="HFA1241" s="204">
        <v>7</v>
      </c>
      <c r="HFB1241" s="204">
        <v>2</v>
      </c>
      <c r="HFC1241" s="205" t="s">
        <v>236</v>
      </c>
      <c r="HFD1241" s="206">
        <v>119</v>
      </c>
      <c r="HFE1241" s="110">
        <v>213</v>
      </c>
      <c r="HFF1241" s="147">
        <v>104.09399999999999</v>
      </c>
      <c r="HFG1241" s="109" t="s">
        <v>38</v>
      </c>
      <c r="HFH1241" s="256" t="s">
        <v>25</v>
      </c>
      <c r="HFI1241" s="204">
        <v>7</v>
      </c>
      <c r="HFJ1241" s="204">
        <v>2</v>
      </c>
      <c r="HFK1241" s="205" t="s">
        <v>236</v>
      </c>
      <c r="HFL1241" s="206">
        <v>119</v>
      </c>
      <c r="HFM1241" s="110">
        <v>213</v>
      </c>
      <c r="HFN1241" s="147">
        <v>104.09399999999999</v>
      </c>
      <c r="HFO1241" s="109" t="s">
        <v>38</v>
      </c>
      <c r="HFP1241" s="256" t="s">
        <v>25</v>
      </c>
      <c r="HFQ1241" s="204">
        <v>7</v>
      </c>
      <c r="HFR1241" s="204">
        <v>2</v>
      </c>
      <c r="HFS1241" s="205" t="s">
        <v>236</v>
      </c>
      <c r="HFT1241" s="206">
        <v>119</v>
      </c>
      <c r="HFU1241" s="110">
        <v>213</v>
      </c>
      <c r="HFV1241" s="147">
        <v>104.09399999999999</v>
      </c>
      <c r="HFW1241" s="109" t="s">
        <v>38</v>
      </c>
      <c r="HFX1241" s="256" t="s">
        <v>25</v>
      </c>
      <c r="HFY1241" s="204">
        <v>7</v>
      </c>
      <c r="HFZ1241" s="204">
        <v>2</v>
      </c>
      <c r="HGA1241" s="205" t="s">
        <v>236</v>
      </c>
      <c r="HGB1241" s="206">
        <v>119</v>
      </c>
      <c r="HGC1241" s="110">
        <v>213</v>
      </c>
      <c r="HGD1241" s="147">
        <v>104.09399999999999</v>
      </c>
      <c r="HGE1241" s="109" t="s">
        <v>38</v>
      </c>
      <c r="HGF1241" s="256" t="s">
        <v>25</v>
      </c>
      <c r="HGG1241" s="204">
        <v>7</v>
      </c>
      <c r="HGH1241" s="204">
        <v>2</v>
      </c>
      <c r="HGI1241" s="205" t="s">
        <v>236</v>
      </c>
      <c r="HGJ1241" s="206">
        <v>119</v>
      </c>
      <c r="HGK1241" s="110">
        <v>213</v>
      </c>
      <c r="HGL1241" s="147">
        <v>104.09399999999999</v>
      </c>
      <c r="HGM1241" s="109" t="s">
        <v>38</v>
      </c>
      <c r="HGN1241" s="256" t="s">
        <v>25</v>
      </c>
      <c r="HGO1241" s="204">
        <v>7</v>
      </c>
      <c r="HGP1241" s="204">
        <v>2</v>
      </c>
      <c r="HGQ1241" s="205" t="s">
        <v>236</v>
      </c>
      <c r="HGR1241" s="206">
        <v>119</v>
      </c>
      <c r="HGS1241" s="110">
        <v>213</v>
      </c>
      <c r="HGT1241" s="147">
        <v>104.09399999999999</v>
      </c>
      <c r="HGU1241" s="109" t="s">
        <v>38</v>
      </c>
      <c r="HGV1241" s="256" t="s">
        <v>25</v>
      </c>
      <c r="HGW1241" s="204">
        <v>7</v>
      </c>
      <c r="HGX1241" s="204">
        <v>2</v>
      </c>
      <c r="HGY1241" s="205" t="s">
        <v>236</v>
      </c>
      <c r="HGZ1241" s="206">
        <v>119</v>
      </c>
      <c r="HHA1241" s="110">
        <v>213</v>
      </c>
      <c r="HHB1241" s="147">
        <v>104.09399999999999</v>
      </c>
      <c r="HHC1241" s="109" t="s">
        <v>38</v>
      </c>
      <c r="HHD1241" s="256" t="s">
        <v>25</v>
      </c>
      <c r="HHE1241" s="204">
        <v>7</v>
      </c>
      <c r="HHF1241" s="204">
        <v>2</v>
      </c>
      <c r="HHG1241" s="205" t="s">
        <v>236</v>
      </c>
      <c r="HHH1241" s="206">
        <v>119</v>
      </c>
      <c r="HHI1241" s="110">
        <v>213</v>
      </c>
      <c r="HHJ1241" s="147">
        <v>104.09399999999999</v>
      </c>
      <c r="HHK1241" s="109" t="s">
        <v>38</v>
      </c>
      <c r="HHL1241" s="256" t="s">
        <v>25</v>
      </c>
      <c r="HHM1241" s="204">
        <v>7</v>
      </c>
      <c r="HHN1241" s="204">
        <v>2</v>
      </c>
      <c r="HHO1241" s="205" t="s">
        <v>236</v>
      </c>
      <c r="HHP1241" s="206">
        <v>119</v>
      </c>
      <c r="HHQ1241" s="110">
        <v>213</v>
      </c>
      <c r="HHR1241" s="147">
        <v>104.09399999999999</v>
      </c>
      <c r="HHS1241" s="109" t="s">
        <v>38</v>
      </c>
      <c r="HHT1241" s="256" t="s">
        <v>25</v>
      </c>
      <c r="HHU1241" s="204">
        <v>7</v>
      </c>
      <c r="HHV1241" s="204">
        <v>2</v>
      </c>
      <c r="HHW1241" s="205" t="s">
        <v>236</v>
      </c>
      <c r="HHX1241" s="206">
        <v>119</v>
      </c>
      <c r="HHY1241" s="110">
        <v>213</v>
      </c>
      <c r="HHZ1241" s="147">
        <v>104.09399999999999</v>
      </c>
      <c r="HIA1241" s="109" t="s">
        <v>38</v>
      </c>
      <c r="HIB1241" s="256" t="s">
        <v>25</v>
      </c>
      <c r="HIC1241" s="204">
        <v>7</v>
      </c>
      <c r="HID1241" s="204">
        <v>2</v>
      </c>
      <c r="HIE1241" s="205" t="s">
        <v>236</v>
      </c>
      <c r="HIF1241" s="206">
        <v>119</v>
      </c>
      <c r="HIG1241" s="110">
        <v>213</v>
      </c>
      <c r="HIH1241" s="147">
        <v>104.09399999999999</v>
      </c>
      <c r="HII1241" s="109" t="s">
        <v>38</v>
      </c>
      <c r="HIJ1241" s="256" t="s">
        <v>25</v>
      </c>
      <c r="HIK1241" s="204">
        <v>7</v>
      </c>
      <c r="HIL1241" s="204">
        <v>2</v>
      </c>
      <c r="HIM1241" s="205" t="s">
        <v>236</v>
      </c>
      <c r="HIN1241" s="206">
        <v>119</v>
      </c>
      <c r="HIO1241" s="110">
        <v>213</v>
      </c>
      <c r="HIP1241" s="147">
        <v>104.09399999999999</v>
      </c>
      <c r="HIQ1241" s="109" t="s">
        <v>38</v>
      </c>
      <c r="HIR1241" s="256" t="s">
        <v>25</v>
      </c>
      <c r="HIS1241" s="204">
        <v>7</v>
      </c>
      <c r="HIT1241" s="204">
        <v>2</v>
      </c>
      <c r="HIU1241" s="205" t="s">
        <v>236</v>
      </c>
      <c r="HIV1241" s="206">
        <v>119</v>
      </c>
      <c r="HIW1241" s="110">
        <v>213</v>
      </c>
      <c r="HIX1241" s="147">
        <v>104.09399999999999</v>
      </c>
      <c r="HIY1241" s="109" t="s">
        <v>38</v>
      </c>
      <c r="HIZ1241" s="256" t="s">
        <v>25</v>
      </c>
      <c r="HJA1241" s="204">
        <v>7</v>
      </c>
      <c r="HJB1241" s="204">
        <v>2</v>
      </c>
      <c r="HJC1241" s="205" t="s">
        <v>236</v>
      </c>
      <c r="HJD1241" s="206">
        <v>119</v>
      </c>
      <c r="HJE1241" s="110">
        <v>213</v>
      </c>
      <c r="HJF1241" s="147">
        <v>104.09399999999999</v>
      </c>
      <c r="HJG1241" s="109" t="s">
        <v>38</v>
      </c>
      <c r="HJH1241" s="256" t="s">
        <v>25</v>
      </c>
      <c r="HJI1241" s="204">
        <v>7</v>
      </c>
      <c r="HJJ1241" s="204">
        <v>2</v>
      </c>
      <c r="HJK1241" s="205" t="s">
        <v>236</v>
      </c>
      <c r="HJL1241" s="206">
        <v>119</v>
      </c>
      <c r="HJM1241" s="110">
        <v>213</v>
      </c>
      <c r="HJN1241" s="147">
        <v>104.09399999999999</v>
      </c>
      <c r="HJO1241" s="109" t="s">
        <v>38</v>
      </c>
      <c r="HJP1241" s="256" t="s">
        <v>25</v>
      </c>
      <c r="HJQ1241" s="204">
        <v>7</v>
      </c>
      <c r="HJR1241" s="204">
        <v>2</v>
      </c>
      <c r="HJS1241" s="205" t="s">
        <v>236</v>
      </c>
      <c r="HJT1241" s="206">
        <v>119</v>
      </c>
      <c r="HJU1241" s="110">
        <v>213</v>
      </c>
      <c r="HJV1241" s="147">
        <v>104.09399999999999</v>
      </c>
      <c r="HJW1241" s="109" t="s">
        <v>38</v>
      </c>
      <c r="HJX1241" s="256" t="s">
        <v>25</v>
      </c>
      <c r="HJY1241" s="204">
        <v>7</v>
      </c>
      <c r="HJZ1241" s="204">
        <v>2</v>
      </c>
      <c r="HKA1241" s="205" t="s">
        <v>236</v>
      </c>
      <c r="HKB1241" s="206">
        <v>119</v>
      </c>
      <c r="HKC1241" s="110">
        <v>213</v>
      </c>
      <c r="HKD1241" s="147">
        <v>104.09399999999999</v>
      </c>
      <c r="HKE1241" s="109" t="s">
        <v>38</v>
      </c>
      <c r="HKF1241" s="256" t="s">
        <v>25</v>
      </c>
      <c r="HKG1241" s="204">
        <v>7</v>
      </c>
      <c r="HKH1241" s="204">
        <v>2</v>
      </c>
      <c r="HKI1241" s="205" t="s">
        <v>236</v>
      </c>
      <c r="HKJ1241" s="206">
        <v>119</v>
      </c>
      <c r="HKK1241" s="110">
        <v>213</v>
      </c>
      <c r="HKL1241" s="147">
        <v>104.09399999999999</v>
      </c>
      <c r="HKM1241" s="109" t="s">
        <v>38</v>
      </c>
      <c r="HKN1241" s="256" t="s">
        <v>25</v>
      </c>
      <c r="HKO1241" s="204">
        <v>7</v>
      </c>
      <c r="HKP1241" s="204">
        <v>2</v>
      </c>
      <c r="HKQ1241" s="205" t="s">
        <v>236</v>
      </c>
      <c r="HKR1241" s="206">
        <v>119</v>
      </c>
      <c r="HKS1241" s="110">
        <v>213</v>
      </c>
      <c r="HKT1241" s="147">
        <v>104.09399999999999</v>
      </c>
      <c r="HKU1241" s="109" t="s">
        <v>38</v>
      </c>
      <c r="HKV1241" s="256" t="s">
        <v>25</v>
      </c>
      <c r="HKW1241" s="204">
        <v>7</v>
      </c>
      <c r="HKX1241" s="204">
        <v>2</v>
      </c>
      <c r="HKY1241" s="205" t="s">
        <v>236</v>
      </c>
      <c r="HKZ1241" s="206">
        <v>119</v>
      </c>
      <c r="HLA1241" s="110">
        <v>213</v>
      </c>
      <c r="HLB1241" s="147">
        <v>104.09399999999999</v>
      </c>
      <c r="HLC1241" s="109" t="s">
        <v>38</v>
      </c>
      <c r="HLD1241" s="256" t="s">
        <v>25</v>
      </c>
      <c r="HLE1241" s="204">
        <v>7</v>
      </c>
      <c r="HLF1241" s="204">
        <v>2</v>
      </c>
      <c r="HLG1241" s="205" t="s">
        <v>236</v>
      </c>
      <c r="HLH1241" s="206">
        <v>119</v>
      </c>
      <c r="HLI1241" s="110">
        <v>213</v>
      </c>
      <c r="HLJ1241" s="147">
        <v>104.09399999999999</v>
      </c>
      <c r="HLK1241" s="109" t="s">
        <v>38</v>
      </c>
      <c r="HLL1241" s="256" t="s">
        <v>25</v>
      </c>
      <c r="HLM1241" s="204">
        <v>7</v>
      </c>
      <c r="HLN1241" s="204">
        <v>2</v>
      </c>
      <c r="HLO1241" s="205" t="s">
        <v>236</v>
      </c>
      <c r="HLP1241" s="206">
        <v>119</v>
      </c>
      <c r="HLQ1241" s="110">
        <v>213</v>
      </c>
      <c r="HLR1241" s="147">
        <v>104.09399999999999</v>
      </c>
      <c r="HLS1241" s="109" t="s">
        <v>38</v>
      </c>
      <c r="HLT1241" s="256" t="s">
        <v>25</v>
      </c>
      <c r="HLU1241" s="204">
        <v>7</v>
      </c>
      <c r="HLV1241" s="204">
        <v>2</v>
      </c>
      <c r="HLW1241" s="205" t="s">
        <v>236</v>
      </c>
      <c r="HLX1241" s="206">
        <v>119</v>
      </c>
      <c r="HLY1241" s="110">
        <v>213</v>
      </c>
      <c r="HLZ1241" s="147">
        <v>104.09399999999999</v>
      </c>
      <c r="HMA1241" s="109" t="s">
        <v>38</v>
      </c>
      <c r="HMB1241" s="256" t="s">
        <v>25</v>
      </c>
      <c r="HMC1241" s="204">
        <v>7</v>
      </c>
      <c r="HMD1241" s="204">
        <v>2</v>
      </c>
      <c r="HME1241" s="205" t="s">
        <v>236</v>
      </c>
      <c r="HMF1241" s="206">
        <v>119</v>
      </c>
      <c r="HMG1241" s="110">
        <v>213</v>
      </c>
      <c r="HMH1241" s="147">
        <v>104.09399999999999</v>
      </c>
      <c r="HMI1241" s="109" t="s">
        <v>38</v>
      </c>
      <c r="HMJ1241" s="256" t="s">
        <v>25</v>
      </c>
      <c r="HMK1241" s="204">
        <v>7</v>
      </c>
      <c r="HML1241" s="204">
        <v>2</v>
      </c>
      <c r="HMM1241" s="205" t="s">
        <v>236</v>
      </c>
      <c r="HMN1241" s="206">
        <v>119</v>
      </c>
      <c r="HMO1241" s="110">
        <v>213</v>
      </c>
      <c r="HMP1241" s="147">
        <v>104.09399999999999</v>
      </c>
      <c r="HMQ1241" s="109" t="s">
        <v>38</v>
      </c>
      <c r="HMR1241" s="256" t="s">
        <v>25</v>
      </c>
      <c r="HMS1241" s="204">
        <v>7</v>
      </c>
      <c r="HMT1241" s="204">
        <v>2</v>
      </c>
      <c r="HMU1241" s="205" t="s">
        <v>236</v>
      </c>
      <c r="HMV1241" s="206">
        <v>119</v>
      </c>
      <c r="HMW1241" s="110">
        <v>213</v>
      </c>
      <c r="HMX1241" s="147">
        <v>104.09399999999999</v>
      </c>
      <c r="HMY1241" s="109" t="s">
        <v>38</v>
      </c>
      <c r="HMZ1241" s="256" t="s">
        <v>25</v>
      </c>
      <c r="HNA1241" s="204">
        <v>7</v>
      </c>
      <c r="HNB1241" s="204">
        <v>2</v>
      </c>
      <c r="HNC1241" s="205" t="s">
        <v>236</v>
      </c>
      <c r="HND1241" s="206">
        <v>119</v>
      </c>
      <c r="HNE1241" s="110">
        <v>213</v>
      </c>
      <c r="HNF1241" s="147">
        <v>104.09399999999999</v>
      </c>
      <c r="HNG1241" s="109" t="s">
        <v>38</v>
      </c>
      <c r="HNH1241" s="256" t="s">
        <v>25</v>
      </c>
      <c r="HNI1241" s="204">
        <v>7</v>
      </c>
      <c r="HNJ1241" s="204">
        <v>2</v>
      </c>
      <c r="HNK1241" s="205" t="s">
        <v>236</v>
      </c>
      <c r="HNL1241" s="206">
        <v>119</v>
      </c>
      <c r="HNM1241" s="110">
        <v>213</v>
      </c>
      <c r="HNN1241" s="147">
        <v>104.09399999999999</v>
      </c>
      <c r="HNO1241" s="109" t="s">
        <v>38</v>
      </c>
      <c r="HNP1241" s="256" t="s">
        <v>25</v>
      </c>
      <c r="HNQ1241" s="204">
        <v>7</v>
      </c>
      <c r="HNR1241" s="204">
        <v>2</v>
      </c>
      <c r="HNS1241" s="205" t="s">
        <v>236</v>
      </c>
      <c r="HNT1241" s="206">
        <v>119</v>
      </c>
      <c r="HNU1241" s="110">
        <v>213</v>
      </c>
      <c r="HNV1241" s="147">
        <v>104.09399999999999</v>
      </c>
      <c r="HNW1241" s="109" t="s">
        <v>38</v>
      </c>
      <c r="HNX1241" s="256" t="s">
        <v>25</v>
      </c>
      <c r="HNY1241" s="204">
        <v>7</v>
      </c>
      <c r="HNZ1241" s="204">
        <v>2</v>
      </c>
      <c r="HOA1241" s="205" t="s">
        <v>236</v>
      </c>
      <c r="HOB1241" s="206">
        <v>119</v>
      </c>
      <c r="HOC1241" s="110">
        <v>213</v>
      </c>
      <c r="HOD1241" s="147">
        <v>104.09399999999999</v>
      </c>
      <c r="HOE1241" s="109" t="s">
        <v>38</v>
      </c>
      <c r="HOF1241" s="256" t="s">
        <v>25</v>
      </c>
      <c r="HOG1241" s="204">
        <v>7</v>
      </c>
      <c r="HOH1241" s="204">
        <v>2</v>
      </c>
      <c r="HOI1241" s="205" t="s">
        <v>236</v>
      </c>
      <c r="HOJ1241" s="206">
        <v>119</v>
      </c>
      <c r="HOK1241" s="110">
        <v>213</v>
      </c>
      <c r="HOL1241" s="147">
        <v>104.09399999999999</v>
      </c>
      <c r="HOM1241" s="109" t="s">
        <v>38</v>
      </c>
      <c r="HON1241" s="256" t="s">
        <v>25</v>
      </c>
      <c r="HOO1241" s="204">
        <v>7</v>
      </c>
      <c r="HOP1241" s="204">
        <v>2</v>
      </c>
      <c r="HOQ1241" s="205" t="s">
        <v>236</v>
      </c>
      <c r="HOR1241" s="206">
        <v>119</v>
      </c>
      <c r="HOS1241" s="110">
        <v>213</v>
      </c>
      <c r="HOT1241" s="147">
        <v>104.09399999999999</v>
      </c>
      <c r="HOU1241" s="109" t="s">
        <v>38</v>
      </c>
      <c r="HOV1241" s="256" t="s">
        <v>25</v>
      </c>
      <c r="HOW1241" s="204">
        <v>7</v>
      </c>
      <c r="HOX1241" s="204">
        <v>2</v>
      </c>
      <c r="HOY1241" s="205" t="s">
        <v>236</v>
      </c>
      <c r="HOZ1241" s="206">
        <v>119</v>
      </c>
      <c r="HPA1241" s="110">
        <v>213</v>
      </c>
      <c r="HPB1241" s="147">
        <v>104.09399999999999</v>
      </c>
      <c r="HPC1241" s="109" t="s">
        <v>38</v>
      </c>
      <c r="HPD1241" s="256" t="s">
        <v>25</v>
      </c>
      <c r="HPE1241" s="204">
        <v>7</v>
      </c>
      <c r="HPF1241" s="204">
        <v>2</v>
      </c>
      <c r="HPG1241" s="205" t="s">
        <v>236</v>
      </c>
      <c r="HPH1241" s="206">
        <v>119</v>
      </c>
      <c r="HPI1241" s="110">
        <v>213</v>
      </c>
      <c r="HPJ1241" s="147">
        <v>104.09399999999999</v>
      </c>
      <c r="HPK1241" s="109" t="s">
        <v>38</v>
      </c>
      <c r="HPL1241" s="256" t="s">
        <v>25</v>
      </c>
      <c r="HPM1241" s="204">
        <v>7</v>
      </c>
      <c r="HPN1241" s="204">
        <v>2</v>
      </c>
      <c r="HPO1241" s="205" t="s">
        <v>236</v>
      </c>
      <c r="HPP1241" s="206">
        <v>119</v>
      </c>
      <c r="HPQ1241" s="110">
        <v>213</v>
      </c>
      <c r="HPR1241" s="147">
        <v>104.09399999999999</v>
      </c>
      <c r="HPS1241" s="109" t="s">
        <v>38</v>
      </c>
      <c r="HPT1241" s="256" t="s">
        <v>25</v>
      </c>
      <c r="HPU1241" s="204">
        <v>7</v>
      </c>
      <c r="HPV1241" s="204">
        <v>2</v>
      </c>
      <c r="HPW1241" s="205" t="s">
        <v>236</v>
      </c>
      <c r="HPX1241" s="206">
        <v>119</v>
      </c>
      <c r="HPY1241" s="110">
        <v>213</v>
      </c>
      <c r="HPZ1241" s="147">
        <v>104.09399999999999</v>
      </c>
      <c r="HQA1241" s="109" t="s">
        <v>38</v>
      </c>
      <c r="HQB1241" s="256" t="s">
        <v>25</v>
      </c>
      <c r="HQC1241" s="204">
        <v>7</v>
      </c>
      <c r="HQD1241" s="204">
        <v>2</v>
      </c>
      <c r="HQE1241" s="205" t="s">
        <v>236</v>
      </c>
      <c r="HQF1241" s="206">
        <v>119</v>
      </c>
      <c r="HQG1241" s="110">
        <v>213</v>
      </c>
      <c r="HQH1241" s="147">
        <v>104.09399999999999</v>
      </c>
      <c r="HQI1241" s="109" t="s">
        <v>38</v>
      </c>
      <c r="HQJ1241" s="256" t="s">
        <v>25</v>
      </c>
      <c r="HQK1241" s="204">
        <v>7</v>
      </c>
      <c r="HQL1241" s="204">
        <v>2</v>
      </c>
      <c r="HQM1241" s="205" t="s">
        <v>236</v>
      </c>
      <c r="HQN1241" s="206">
        <v>119</v>
      </c>
      <c r="HQO1241" s="110">
        <v>213</v>
      </c>
      <c r="HQP1241" s="147">
        <v>104.09399999999999</v>
      </c>
      <c r="HQQ1241" s="109" t="s">
        <v>38</v>
      </c>
      <c r="HQR1241" s="256" t="s">
        <v>25</v>
      </c>
      <c r="HQS1241" s="204">
        <v>7</v>
      </c>
      <c r="HQT1241" s="204">
        <v>2</v>
      </c>
      <c r="HQU1241" s="205" t="s">
        <v>236</v>
      </c>
      <c r="HQV1241" s="206">
        <v>119</v>
      </c>
      <c r="HQW1241" s="110">
        <v>213</v>
      </c>
      <c r="HQX1241" s="147">
        <v>104.09399999999999</v>
      </c>
      <c r="HQY1241" s="109" t="s">
        <v>38</v>
      </c>
      <c r="HQZ1241" s="256" t="s">
        <v>25</v>
      </c>
      <c r="HRA1241" s="204">
        <v>7</v>
      </c>
      <c r="HRB1241" s="204">
        <v>2</v>
      </c>
      <c r="HRC1241" s="205" t="s">
        <v>236</v>
      </c>
      <c r="HRD1241" s="206">
        <v>119</v>
      </c>
      <c r="HRE1241" s="110">
        <v>213</v>
      </c>
      <c r="HRF1241" s="147">
        <v>104.09399999999999</v>
      </c>
      <c r="HRG1241" s="109" t="s">
        <v>38</v>
      </c>
      <c r="HRH1241" s="256" t="s">
        <v>25</v>
      </c>
      <c r="HRI1241" s="204">
        <v>7</v>
      </c>
      <c r="HRJ1241" s="204">
        <v>2</v>
      </c>
      <c r="HRK1241" s="205" t="s">
        <v>236</v>
      </c>
      <c r="HRL1241" s="206">
        <v>119</v>
      </c>
      <c r="HRM1241" s="110">
        <v>213</v>
      </c>
      <c r="HRN1241" s="147">
        <v>104.09399999999999</v>
      </c>
      <c r="HRO1241" s="109" t="s">
        <v>38</v>
      </c>
      <c r="HRP1241" s="256" t="s">
        <v>25</v>
      </c>
      <c r="HRQ1241" s="204">
        <v>7</v>
      </c>
      <c r="HRR1241" s="204">
        <v>2</v>
      </c>
      <c r="HRS1241" s="205" t="s">
        <v>236</v>
      </c>
      <c r="HRT1241" s="206">
        <v>119</v>
      </c>
      <c r="HRU1241" s="110">
        <v>213</v>
      </c>
      <c r="HRV1241" s="147">
        <v>104.09399999999999</v>
      </c>
      <c r="HRW1241" s="109" t="s">
        <v>38</v>
      </c>
      <c r="HRX1241" s="256" t="s">
        <v>25</v>
      </c>
      <c r="HRY1241" s="204">
        <v>7</v>
      </c>
      <c r="HRZ1241" s="204">
        <v>2</v>
      </c>
      <c r="HSA1241" s="205" t="s">
        <v>236</v>
      </c>
      <c r="HSB1241" s="206">
        <v>119</v>
      </c>
      <c r="HSC1241" s="110">
        <v>213</v>
      </c>
      <c r="HSD1241" s="147">
        <v>104.09399999999999</v>
      </c>
      <c r="HSE1241" s="109" t="s">
        <v>38</v>
      </c>
      <c r="HSF1241" s="256" t="s">
        <v>25</v>
      </c>
      <c r="HSG1241" s="204">
        <v>7</v>
      </c>
      <c r="HSH1241" s="204">
        <v>2</v>
      </c>
      <c r="HSI1241" s="205" t="s">
        <v>236</v>
      </c>
      <c r="HSJ1241" s="206">
        <v>119</v>
      </c>
      <c r="HSK1241" s="110">
        <v>213</v>
      </c>
      <c r="HSL1241" s="147">
        <v>104.09399999999999</v>
      </c>
      <c r="HSM1241" s="109" t="s">
        <v>38</v>
      </c>
      <c r="HSN1241" s="256" t="s">
        <v>25</v>
      </c>
      <c r="HSO1241" s="204">
        <v>7</v>
      </c>
      <c r="HSP1241" s="204">
        <v>2</v>
      </c>
      <c r="HSQ1241" s="205" t="s">
        <v>236</v>
      </c>
      <c r="HSR1241" s="206">
        <v>119</v>
      </c>
      <c r="HSS1241" s="110">
        <v>213</v>
      </c>
      <c r="HST1241" s="147">
        <v>104.09399999999999</v>
      </c>
      <c r="HSU1241" s="109" t="s">
        <v>38</v>
      </c>
      <c r="HSV1241" s="256" t="s">
        <v>25</v>
      </c>
      <c r="HSW1241" s="204">
        <v>7</v>
      </c>
      <c r="HSX1241" s="204">
        <v>2</v>
      </c>
      <c r="HSY1241" s="205" t="s">
        <v>236</v>
      </c>
      <c r="HSZ1241" s="206">
        <v>119</v>
      </c>
      <c r="HTA1241" s="110">
        <v>213</v>
      </c>
      <c r="HTB1241" s="147">
        <v>104.09399999999999</v>
      </c>
      <c r="HTC1241" s="109" t="s">
        <v>38</v>
      </c>
      <c r="HTD1241" s="256" t="s">
        <v>25</v>
      </c>
      <c r="HTE1241" s="204">
        <v>7</v>
      </c>
      <c r="HTF1241" s="204">
        <v>2</v>
      </c>
      <c r="HTG1241" s="205" t="s">
        <v>236</v>
      </c>
      <c r="HTH1241" s="206">
        <v>119</v>
      </c>
      <c r="HTI1241" s="110">
        <v>213</v>
      </c>
      <c r="HTJ1241" s="147">
        <v>104.09399999999999</v>
      </c>
      <c r="HTK1241" s="109" t="s">
        <v>38</v>
      </c>
      <c r="HTL1241" s="256" t="s">
        <v>25</v>
      </c>
      <c r="HTM1241" s="204">
        <v>7</v>
      </c>
      <c r="HTN1241" s="204">
        <v>2</v>
      </c>
      <c r="HTO1241" s="205" t="s">
        <v>236</v>
      </c>
      <c r="HTP1241" s="206">
        <v>119</v>
      </c>
      <c r="HTQ1241" s="110">
        <v>213</v>
      </c>
      <c r="HTR1241" s="147">
        <v>104.09399999999999</v>
      </c>
      <c r="HTS1241" s="109" t="s">
        <v>38</v>
      </c>
      <c r="HTT1241" s="256" t="s">
        <v>25</v>
      </c>
      <c r="HTU1241" s="204">
        <v>7</v>
      </c>
      <c r="HTV1241" s="204">
        <v>2</v>
      </c>
      <c r="HTW1241" s="205" t="s">
        <v>236</v>
      </c>
      <c r="HTX1241" s="206">
        <v>119</v>
      </c>
      <c r="HTY1241" s="110">
        <v>213</v>
      </c>
      <c r="HTZ1241" s="147">
        <v>104.09399999999999</v>
      </c>
      <c r="HUA1241" s="109" t="s">
        <v>38</v>
      </c>
      <c r="HUB1241" s="256" t="s">
        <v>25</v>
      </c>
      <c r="HUC1241" s="204">
        <v>7</v>
      </c>
      <c r="HUD1241" s="204">
        <v>2</v>
      </c>
      <c r="HUE1241" s="205" t="s">
        <v>236</v>
      </c>
      <c r="HUF1241" s="206">
        <v>119</v>
      </c>
      <c r="HUG1241" s="110">
        <v>213</v>
      </c>
      <c r="HUH1241" s="147">
        <v>104.09399999999999</v>
      </c>
      <c r="HUI1241" s="109" t="s">
        <v>38</v>
      </c>
      <c r="HUJ1241" s="256" t="s">
        <v>25</v>
      </c>
      <c r="HUK1241" s="204">
        <v>7</v>
      </c>
      <c r="HUL1241" s="204">
        <v>2</v>
      </c>
      <c r="HUM1241" s="205" t="s">
        <v>236</v>
      </c>
      <c r="HUN1241" s="206">
        <v>119</v>
      </c>
      <c r="HUO1241" s="110">
        <v>213</v>
      </c>
      <c r="HUP1241" s="147">
        <v>104.09399999999999</v>
      </c>
      <c r="HUQ1241" s="109" t="s">
        <v>38</v>
      </c>
      <c r="HUR1241" s="256" t="s">
        <v>25</v>
      </c>
      <c r="HUS1241" s="204">
        <v>7</v>
      </c>
      <c r="HUT1241" s="204">
        <v>2</v>
      </c>
      <c r="HUU1241" s="205" t="s">
        <v>236</v>
      </c>
      <c r="HUV1241" s="206">
        <v>119</v>
      </c>
      <c r="HUW1241" s="110">
        <v>213</v>
      </c>
      <c r="HUX1241" s="147">
        <v>104.09399999999999</v>
      </c>
      <c r="HUY1241" s="109" t="s">
        <v>38</v>
      </c>
      <c r="HUZ1241" s="256" t="s">
        <v>25</v>
      </c>
      <c r="HVA1241" s="204">
        <v>7</v>
      </c>
      <c r="HVB1241" s="204">
        <v>2</v>
      </c>
      <c r="HVC1241" s="205" t="s">
        <v>236</v>
      </c>
      <c r="HVD1241" s="206">
        <v>119</v>
      </c>
      <c r="HVE1241" s="110">
        <v>213</v>
      </c>
      <c r="HVF1241" s="147">
        <v>104.09399999999999</v>
      </c>
      <c r="HVG1241" s="109" t="s">
        <v>38</v>
      </c>
      <c r="HVH1241" s="256" t="s">
        <v>25</v>
      </c>
      <c r="HVI1241" s="204">
        <v>7</v>
      </c>
      <c r="HVJ1241" s="204">
        <v>2</v>
      </c>
      <c r="HVK1241" s="205" t="s">
        <v>236</v>
      </c>
      <c r="HVL1241" s="206">
        <v>119</v>
      </c>
      <c r="HVM1241" s="110">
        <v>213</v>
      </c>
      <c r="HVN1241" s="147">
        <v>104.09399999999999</v>
      </c>
      <c r="HVO1241" s="109" t="s">
        <v>38</v>
      </c>
      <c r="HVP1241" s="256" t="s">
        <v>25</v>
      </c>
      <c r="HVQ1241" s="204">
        <v>7</v>
      </c>
      <c r="HVR1241" s="204">
        <v>2</v>
      </c>
      <c r="HVS1241" s="205" t="s">
        <v>236</v>
      </c>
      <c r="HVT1241" s="206">
        <v>119</v>
      </c>
      <c r="HVU1241" s="110">
        <v>213</v>
      </c>
      <c r="HVV1241" s="147">
        <v>104.09399999999999</v>
      </c>
      <c r="HVW1241" s="109" t="s">
        <v>38</v>
      </c>
      <c r="HVX1241" s="256" t="s">
        <v>25</v>
      </c>
      <c r="HVY1241" s="204">
        <v>7</v>
      </c>
      <c r="HVZ1241" s="204">
        <v>2</v>
      </c>
      <c r="HWA1241" s="205" t="s">
        <v>236</v>
      </c>
      <c r="HWB1241" s="206">
        <v>119</v>
      </c>
      <c r="HWC1241" s="110">
        <v>213</v>
      </c>
      <c r="HWD1241" s="147">
        <v>104.09399999999999</v>
      </c>
      <c r="HWE1241" s="109" t="s">
        <v>38</v>
      </c>
      <c r="HWF1241" s="256" t="s">
        <v>25</v>
      </c>
      <c r="HWG1241" s="204">
        <v>7</v>
      </c>
      <c r="HWH1241" s="204">
        <v>2</v>
      </c>
      <c r="HWI1241" s="205" t="s">
        <v>236</v>
      </c>
      <c r="HWJ1241" s="206">
        <v>119</v>
      </c>
      <c r="HWK1241" s="110">
        <v>213</v>
      </c>
      <c r="HWL1241" s="147">
        <v>104.09399999999999</v>
      </c>
      <c r="HWM1241" s="109" t="s">
        <v>38</v>
      </c>
      <c r="HWN1241" s="256" t="s">
        <v>25</v>
      </c>
      <c r="HWO1241" s="204">
        <v>7</v>
      </c>
      <c r="HWP1241" s="204">
        <v>2</v>
      </c>
      <c r="HWQ1241" s="205" t="s">
        <v>236</v>
      </c>
      <c r="HWR1241" s="206">
        <v>119</v>
      </c>
      <c r="HWS1241" s="110">
        <v>213</v>
      </c>
      <c r="HWT1241" s="147">
        <v>104.09399999999999</v>
      </c>
      <c r="HWU1241" s="109" t="s">
        <v>38</v>
      </c>
      <c r="HWV1241" s="256" t="s">
        <v>25</v>
      </c>
      <c r="HWW1241" s="204">
        <v>7</v>
      </c>
      <c r="HWX1241" s="204">
        <v>2</v>
      </c>
      <c r="HWY1241" s="205" t="s">
        <v>236</v>
      </c>
      <c r="HWZ1241" s="206">
        <v>119</v>
      </c>
      <c r="HXA1241" s="110">
        <v>213</v>
      </c>
      <c r="HXB1241" s="147">
        <v>104.09399999999999</v>
      </c>
      <c r="HXC1241" s="109" t="s">
        <v>38</v>
      </c>
      <c r="HXD1241" s="256" t="s">
        <v>25</v>
      </c>
      <c r="HXE1241" s="204">
        <v>7</v>
      </c>
      <c r="HXF1241" s="204">
        <v>2</v>
      </c>
      <c r="HXG1241" s="205" t="s">
        <v>236</v>
      </c>
      <c r="HXH1241" s="206">
        <v>119</v>
      </c>
      <c r="HXI1241" s="110">
        <v>213</v>
      </c>
      <c r="HXJ1241" s="147">
        <v>104.09399999999999</v>
      </c>
      <c r="HXK1241" s="109" t="s">
        <v>38</v>
      </c>
      <c r="HXL1241" s="256" t="s">
        <v>25</v>
      </c>
      <c r="HXM1241" s="204">
        <v>7</v>
      </c>
      <c r="HXN1241" s="204">
        <v>2</v>
      </c>
      <c r="HXO1241" s="205" t="s">
        <v>236</v>
      </c>
      <c r="HXP1241" s="206">
        <v>119</v>
      </c>
      <c r="HXQ1241" s="110">
        <v>213</v>
      </c>
      <c r="HXR1241" s="147">
        <v>104.09399999999999</v>
      </c>
      <c r="HXS1241" s="109" t="s">
        <v>38</v>
      </c>
      <c r="HXT1241" s="256" t="s">
        <v>25</v>
      </c>
      <c r="HXU1241" s="204">
        <v>7</v>
      </c>
      <c r="HXV1241" s="204">
        <v>2</v>
      </c>
      <c r="HXW1241" s="205" t="s">
        <v>236</v>
      </c>
      <c r="HXX1241" s="206">
        <v>119</v>
      </c>
      <c r="HXY1241" s="110">
        <v>213</v>
      </c>
      <c r="HXZ1241" s="147">
        <v>104.09399999999999</v>
      </c>
      <c r="HYA1241" s="109" t="s">
        <v>38</v>
      </c>
      <c r="HYB1241" s="256" t="s">
        <v>25</v>
      </c>
      <c r="HYC1241" s="204">
        <v>7</v>
      </c>
      <c r="HYD1241" s="204">
        <v>2</v>
      </c>
      <c r="HYE1241" s="205" t="s">
        <v>236</v>
      </c>
      <c r="HYF1241" s="206">
        <v>119</v>
      </c>
      <c r="HYG1241" s="110">
        <v>213</v>
      </c>
      <c r="HYH1241" s="147">
        <v>104.09399999999999</v>
      </c>
      <c r="HYI1241" s="109" t="s">
        <v>38</v>
      </c>
      <c r="HYJ1241" s="256" t="s">
        <v>25</v>
      </c>
      <c r="HYK1241" s="204">
        <v>7</v>
      </c>
      <c r="HYL1241" s="204">
        <v>2</v>
      </c>
      <c r="HYM1241" s="205" t="s">
        <v>236</v>
      </c>
      <c r="HYN1241" s="206">
        <v>119</v>
      </c>
      <c r="HYO1241" s="110">
        <v>213</v>
      </c>
      <c r="HYP1241" s="147">
        <v>104.09399999999999</v>
      </c>
      <c r="HYQ1241" s="109" t="s">
        <v>38</v>
      </c>
      <c r="HYR1241" s="256" t="s">
        <v>25</v>
      </c>
      <c r="HYS1241" s="204">
        <v>7</v>
      </c>
      <c r="HYT1241" s="204">
        <v>2</v>
      </c>
      <c r="HYU1241" s="205" t="s">
        <v>236</v>
      </c>
      <c r="HYV1241" s="206">
        <v>119</v>
      </c>
      <c r="HYW1241" s="110">
        <v>213</v>
      </c>
      <c r="HYX1241" s="147">
        <v>104.09399999999999</v>
      </c>
      <c r="HYY1241" s="109" t="s">
        <v>38</v>
      </c>
      <c r="HYZ1241" s="256" t="s">
        <v>25</v>
      </c>
      <c r="HZA1241" s="204">
        <v>7</v>
      </c>
      <c r="HZB1241" s="204">
        <v>2</v>
      </c>
      <c r="HZC1241" s="205" t="s">
        <v>236</v>
      </c>
      <c r="HZD1241" s="206">
        <v>119</v>
      </c>
      <c r="HZE1241" s="110">
        <v>213</v>
      </c>
      <c r="HZF1241" s="147">
        <v>104.09399999999999</v>
      </c>
      <c r="HZG1241" s="109" t="s">
        <v>38</v>
      </c>
      <c r="HZH1241" s="256" t="s">
        <v>25</v>
      </c>
      <c r="HZI1241" s="204">
        <v>7</v>
      </c>
      <c r="HZJ1241" s="204">
        <v>2</v>
      </c>
      <c r="HZK1241" s="205" t="s">
        <v>236</v>
      </c>
      <c r="HZL1241" s="206">
        <v>119</v>
      </c>
      <c r="HZM1241" s="110">
        <v>213</v>
      </c>
      <c r="HZN1241" s="147">
        <v>104.09399999999999</v>
      </c>
      <c r="HZO1241" s="109" t="s">
        <v>38</v>
      </c>
      <c r="HZP1241" s="256" t="s">
        <v>25</v>
      </c>
      <c r="HZQ1241" s="204">
        <v>7</v>
      </c>
      <c r="HZR1241" s="204">
        <v>2</v>
      </c>
      <c r="HZS1241" s="205" t="s">
        <v>236</v>
      </c>
      <c r="HZT1241" s="206">
        <v>119</v>
      </c>
      <c r="HZU1241" s="110">
        <v>213</v>
      </c>
      <c r="HZV1241" s="147">
        <v>104.09399999999999</v>
      </c>
      <c r="HZW1241" s="109" t="s">
        <v>38</v>
      </c>
      <c r="HZX1241" s="256" t="s">
        <v>25</v>
      </c>
      <c r="HZY1241" s="204">
        <v>7</v>
      </c>
      <c r="HZZ1241" s="204">
        <v>2</v>
      </c>
      <c r="IAA1241" s="205" t="s">
        <v>236</v>
      </c>
      <c r="IAB1241" s="206">
        <v>119</v>
      </c>
      <c r="IAC1241" s="110">
        <v>213</v>
      </c>
      <c r="IAD1241" s="147">
        <v>104.09399999999999</v>
      </c>
      <c r="IAE1241" s="109" t="s">
        <v>38</v>
      </c>
      <c r="IAF1241" s="256" t="s">
        <v>25</v>
      </c>
      <c r="IAG1241" s="204">
        <v>7</v>
      </c>
      <c r="IAH1241" s="204">
        <v>2</v>
      </c>
      <c r="IAI1241" s="205" t="s">
        <v>236</v>
      </c>
      <c r="IAJ1241" s="206">
        <v>119</v>
      </c>
      <c r="IAK1241" s="110">
        <v>213</v>
      </c>
      <c r="IAL1241" s="147">
        <v>104.09399999999999</v>
      </c>
      <c r="IAM1241" s="109" t="s">
        <v>38</v>
      </c>
      <c r="IAN1241" s="256" t="s">
        <v>25</v>
      </c>
      <c r="IAO1241" s="204">
        <v>7</v>
      </c>
      <c r="IAP1241" s="204">
        <v>2</v>
      </c>
      <c r="IAQ1241" s="205" t="s">
        <v>236</v>
      </c>
      <c r="IAR1241" s="206">
        <v>119</v>
      </c>
      <c r="IAS1241" s="110">
        <v>213</v>
      </c>
      <c r="IAT1241" s="147">
        <v>104.09399999999999</v>
      </c>
      <c r="IAU1241" s="109" t="s">
        <v>38</v>
      </c>
      <c r="IAV1241" s="256" t="s">
        <v>25</v>
      </c>
      <c r="IAW1241" s="204">
        <v>7</v>
      </c>
      <c r="IAX1241" s="204">
        <v>2</v>
      </c>
      <c r="IAY1241" s="205" t="s">
        <v>236</v>
      </c>
      <c r="IAZ1241" s="206">
        <v>119</v>
      </c>
      <c r="IBA1241" s="110">
        <v>213</v>
      </c>
      <c r="IBB1241" s="147">
        <v>104.09399999999999</v>
      </c>
      <c r="IBC1241" s="109" t="s">
        <v>38</v>
      </c>
      <c r="IBD1241" s="256" t="s">
        <v>25</v>
      </c>
      <c r="IBE1241" s="204">
        <v>7</v>
      </c>
      <c r="IBF1241" s="204">
        <v>2</v>
      </c>
      <c r="IBG1241" s="205" t="s">
        <v>236</v>
      </c>
      <c r="IBH1241" s="206">
        <v>119</v>
      </c>
      <c r="IBI1241" s="110">
        <v>213</v>
      </c>
      <c r="IBJ1241" s="147">
        <v>104.09399999999999</v>
      </c>
      <c r="IBK1241" s="109" t="s">
        <v>38</v>
      </c>
      <c r="IBL1241" s="256" t="s">
        <v>25</v>
      </c>
      <c r="IBM1241" s="204">
        <v>7</v>
      </c>
      <c r="IBN1241" s="204">
        <v>2</v>
      </c>
      <c r="IBO1241" s="205" t="s">
        <v>236</v>
      </c>
      <c r="IBP1241" s="206">
        <v>119</v>
      </c>
      <c r="IBQ1241" s="110">
        <v>213</v>
      </c>
      <c r="IBR1241" s="147">
        <v>104.09399999999999</v>
      </c>
      <c r="IBS1241" s="109" t="s">
        <v>38</v>
      </c>
      <c r="IBT1241" s="256" t="s">
        <v>25</v>
      </c>
      <c r="IBU1241" s="204">
        <v>7</v>
      </c>
      <c r="IBV1241" s="204">
        <v>2</v>
      </c>
      <c r="IBW1241" s="205" t="s">
        <v>236</v>
      </c>
      <c r="IBX1241" s="206">
        <v>119</v>
      </c>
      <c r="IBY1241" s="110">
        <v>213</v>
      </c>
      <c r="IBZ1241" s="147">
        <v>104.09399999999999</v>
      </c>
      <c r="ICA1241" s="109" t="s">
        <v>38</v>
      </c>
      <c r="ICB1241" s="256" t="s">
        <v>25</v>
      </c>
      <c r="ICC1241" s="204">
        <v>7</v>
      </c>
      <c r="ICD1241" s="204">
        <v>2</v>
      </c>
      <c r="ICE1241" s="205" t="s">
        <v>236</v>
      </c>
      <c r="ICF1241" s="206">
        <v>119</v>
      </c>
      <c r="ICG1241" s="110">
        <v>213</v>
      </c>
      <c r="ICH1241" s="147">
        <v>104.09399999999999</v>
      </c>
      <c r="ICI1241" s="109" t="s">
        <v>38</v>
      </c>
      <c r="ICJ1241" s="256" t="s">
        <v>25</v>
      </c>
      <c r="ICK1241" s="204">
        <v>7</v>
      </c>
      <c r="ICL1241" s="204">
        <v>2</v>
      </c>
      <c r="ICM1241" s="205" t="s">
        <v>236</v>
      </c>
      <c r="ICN1241" s="206">
        <v>119</v>
      </c>
      <c r="ICO1241" s="110">
        <v>213</v>
      </c>
      <c r="ICP1241" s="147">
        <v>104.09399999999999</v>
      </c>
      <c r="ICQ1241" s="109" t="s">
        <v>38</v>
      </c>
      <c r="ICR1241" s="256" t="s">
        <v>25</v>
      </c>
      <c r="ICS1241" s="204">
        <v>7</v>
      </c>
      <c r="ICT1241" s="204">
        <v>2</v>
      </c>
      <c r="ICU1241" s="205" t="s">
        <v>236</v>
      </c>
      <c r="ICV1241" s="206">
        <v>119</v>
      </c>
      <c r="ICW1241" s="110">
        <v>213</v>
      </c>
      <c r="ICX1241" s="147">
        <v>104.09399999999999</v>
      </c>
      <c r="ICY1241" s="109" t="s">
        <v>38</v>
      </c>
      <c r="ICZ1241" s="256" t="s">
        <v>25</v>
      </c>
      <c r="IDA1241" s="204">
        <v>7</v>
      </c>
      <c r="IDB1241" s="204">
        <v>2</v>
      </c>
      <c r="IDC1241" s="205" t="s">
        <v>236</v>
      </c>
      <c r="IDD1241" s="206">
        <v>119</v>
      </c>
      <c r="IDE1241" s="110">
        <v>213</v>
      </c>
      <c r="IDF1241" s="147">
        <v>104.09399999999999</v>
      </c>
      <c r="IDG1241" s="109" t="s">
        <v>38</v>
      </c>
      <c r="IDH1241" s="256" t="s">
        <v>25</v>
      </c>
      <c r="IDI1241" s="204">
        <v>7</v>
      </c>
      <c r="IDJ1241" s="204">
        <v>2</v>
      </c>
      <c r="IDK1241" s="205" t="s">
        <v>236</v>
      </c>
      <c r="IDL1241" s="206">
        <v>119</v>
      </c>
      <c r="IDM1241" s="110">
        <v>213</v>
      </c>
      <c r="IDN1241" s="147">
        <v>104.09399999999999</v>
      </c>
      <c r="IDO1241" s="109" t="s">
        <v>38</v>
      </c>
      <c r="IDP1241" s="256" t="s">
        <v>25</v>
      </c>
      <c r="IDQ1241" s="204">
        <v>7</v>
      </c>
      <c r="IDR1241" s="204">
        <v>2</v>
      </c>
      <c r="IDS1241" s="205" t="s">
        <v>236</v>
      </c>
      <c r="IDT1241" s="206">
        <v>119</v>
      </c>
      <c r="IDU1241" s="110">
        <v>213</v>
      </c>
      <c r="IDV1241" s="147">
        <v>104.09399999999999</v>
      </c>
      <c r="IDW1241" s="109" t="s">
        <v>38</v>
      </c>
      <c r="IDX1241" s="256" t="s">
        <v>25</v>
      </c>
      <c r="IDY1241" s="204">
        <v>7</v>
      </c>
      <c r="IDZ1241" s="204">
        <v>2</v>
      </c>
      <c r="IEA1241" s="205" t="s">
        <v>236</v>
      </c>
      <c r="IEB1241" s="206">
        <v>119</v>
      </c>
      <c r="IEC1241" s="110">
        <v>213</v>
      </c>
      <c r="IED1241" s="147">
        <v>104.09399999999999</v>
      </c>
      <c r="IEE1241" s="109" t="s">
        <v>38</v>
      </c>
      <c r="IEF1241" s="256" t="s">
        <v>25</v>
      </c>
      <c r="IEG1241" s="204">
        <v>7</v>
      </c>
      <c r="IEH1241" s="204">
        <v>2</v>
      </c>
      <c r="IEI1241" s="205" t="s">
        <v>236</v>
      </c>
      <c r="IEJ1241" s="206">
        <v>119</v>
      </c>
      <c r="IEK1241" s="110">
        <v>213</v>
      </c>
      <c r="IEL1241" s="147">
        <v>104.09399999999999</v>
      </c>
      <c r="IEM1241" s="109" t="s">
        <v>38</v>
      </c>
      <c r="IEN1241" s="256" t="s">
        <v>25</v>
      </c>
      <c r="IEO1241" s="204">
        <v>7</v>
      </c>
      <c r="IEP1241" s="204">
        <v>2</v>
      </c>
      <c r="IEQ1241" s="205" t="s">
        <v>236</v>
      </c>
      <c r="IER1241" s="206">
        <v>119</v>
      </c>
      <c r="IES1241" s="110">
        <v>213</v>
      </c>
      <c r="IET1241" s="147">
        <v>104.09399999999999</v>
      </c>
      <c r="IEU1241" s="109" t="s">
        <v>38</v>
      </c>
      <c r="IEV1241" s="256" t="s">
        <v>25</v>
      </c>
      <c r="IEW1241" s="204">
        <v>7</v>
      </c>
      <c r="IEX1241" s="204">
        <v>2</v>
      </c>
      <c r="IEY1241" s="205" t="s">
        <v>236</v>
      </c>
      <c r="IEZ1241" s="206">
        <v>119</v>
      </c>
      <c r="IFA1241" s="110">
        <v>213</v>
      </c>
      <c r="IFB1241" s="147">
        <v>104.09399999999999</v>
      </c>
      <c r="IFC1241" s="109" t="s">
        <v>38</v>
      </c>
      <c r="IFD1241" s="256" t="s">
        <v>25</v>
      </c>
      <c r="IFE1241" s="204">
        <v>7</v>
      </c>
      <c r="IFF1241" s="204">
        <v>2</v>
      </c>
      <c r="IFG1241" s="205" t="s">
        <v>236</v>
      </c>
      <c r="IFH1241" s="206">
        <v>119</v>
      </c>
      <c r="IFI1241" s="110">
        <v>213</v>
      </c>
      <c r="IFJ1241" s="147">
        <v>104.09399999999999</v>
      </c>
      <c r="IFK1241" s="109" t="s">
        <v>38</v>
      </c>
      <c r="IFL1241" s="256" t="s">
        <v>25</v>
      </c>
      <c r="IFM1241" s="204">
        <v>7</v>
      </c>
      <c r="IFN1241" s="204">
        <v>2</v>
      </c>
      <c r="IFO1241" s="205" t="s">
        <v>236</v>
      </c>
      <c r="IFP1241" s="206">
        <v>119</v>
      </c>
      <c r="IFQ1241" s="110">
        <v>213</v>
      </c>
      <c r="IFR1241" s="147">
        <v>104.09399999999999</v>
      </c>
      <c r="IFS1241" s="109" t="s">
        <v>38</v>
      </c>
      <c r="IFT1241" s="256" t="s">
        <v>25</v>
      </c>
      <c r="IFU1241" s="204">
        <v>7</v>
      </c>
      <c r="IFV1241" s="204">
        <v>2</v>
      </c>
      <c r="IFW1241" s="205" t="s">
        <v>236</v>
      </c>
      <c r="IFX1241" s="206">
        <v>119</v>
      </c>
      <c r="IFY1241" s="110">
        <v>213</v>
      </c>
      <c r="IFZ1241" s="147">
        <v>104.09399999999999</v>
      </c>
      <c r="IGA1241" s="109" t="s">
        <v>38</v>
      </c>
      <c r="IGB1241" s="256" t="s">
        <v>25</v>
      </c>
      <c r="IGC1241" s="204">
        <v>7</v>
      </c>
      <c r="IGD1241" s="204">
        <v>2</v>
      </c>
      <c r="IGE1241" s="205" t="s">
        <v>236</v>
      </c>
      <c r="IGF1241" s="206">
        <v>119</v>
      </c>
      <c r="IGG1241" s="110">
        <v>213</v>
      </c>
      <c r="IGH1241" s="147">
        <v>104.09399999999999</v>
      </c>
      <c r="IGI1241" s="109" t="s">
        <v>38</v>
      </c>
      <c r="IGJ1241" s="256" t="s">
        <v>25</v>
      </c>
      <c r="IGK1241" s="204">
        <v>7</v>
      </c>
      <c r="IGL1241" s="204">
        <v>2</v>
      </c>
      <c r="IGM1241" s="205" t="s">
        <v>236</v>
      </c>
      <c r="IGN1241" s="206">
        <v>119</v>
      </c>
      <c r="IGO1241" s="110">
        <v>213</v>
      </c>
      <c r="IGP1241" s="147">
        <v>104.09399999999999</v>
      </c>
      <c r="IGQ1241" s="109" t="s">
        <v>38</v>
      </c>
      <c r="IGR1241" s="256" t="s">
        <v>25</v>
      </c>
      <c r="IGS1241" s="204">
        <v>7</v>
      </c>
      <c r="IGT1241" s="204">
        <v>2</v>
      </c>
      <c r="IGU1241" s="205" t="s">
        <v>236</v>
      </c>
      <c r="IGV1241" s="206">
        <v>119</v>
      </c>
      <c r="IGW1241" s="110">
        <v>213</v>
      </c>
      <c r="IGX1241" s="147">
        <v>104.09399999999999</v>
      </c>
      <c r="IGY1241" s="109" t="s">
        <v>38</v>
      </c>
      <c r="IGZ1241" s="256" t="s">
        <v>25</v>
      </c>
      <c r="IHA1241" s="204">
        <v>7</v>
      </c>
      <c r="IHB1241" s="204">
        <v>2</v>
      </c>
      <c r="IHC1241" s="205" t="s">
        <v>236</v>
      </c>
      <c r="IHD1241" s="206">
        <v>119</v>
      </c>
      <c r="IHE1241" s="110">
        <v>213</v>
      </c>
      <c r="IHF1241" s="147">
        <v>104.09399999999999</v>
      </c>
      <c r="IHG1241" s="109" t="s">
        <v>38</v>
      </c>
      <c r="IHH1241" s="256" t="s">
        <v>25</v>
      </c>
      <c r="IHI1241" s="204">
        <v>7</v>
      </c>
      <c r="IHJ1241" s="204">
        <v>2</v>
      </c>
      <c r="IHK1241" s="205" t="s">
        <v>236</v>
      </c>
      <c r="IHL1241" s="206">
        <v>119</v>
      </c>
      <c r="IHM1241" s="110">
        <v>213</v>
      </c>
      <c r="IHN1241" s="147">
        <v>104.09399999999999</v>
      </c>
      <c r="IHO1241" s="109" t="s">
        <v>38</v>
      </c>
      <c r="IHP1241" s="256" t="s">
        <v>25</v>
      </c>
      <c r="IHQ1241" s="204">
        <v>7</v>
      </c>
      <c r="IHR1241" s="204">
        <v>2</v>
      </c>
      <c r="IHS1241" s="205" t="s">
        <v>236</v>
      </c>
      <c r="IHT1241" s="206">
        <v>119</v>
      </c>
      <c r="IHU1241" s="110">
        <v>213</v>
      </c>
      <c r="IHV1241" s="147">
        <v>104.09399999999999</v>
      </c>
      <c r="IHW1241" s="109" t="s">
        <v>38</v>
      </c>
      <c r="IHX1241" s="256" t="s">
        <v>25</v>
      </c>
      <c r="IHY1241" s="204">
        <v>7</v>
      </c>
      <c r="IHZ1241" s="204">
        <v>2</v>
      </c>
      <c r="IIA1241" s="205" t="s">
        <v>236</v>
      </c>
      <c r="IIB1241" s="206">
        <v>119</v>
      </c>
      <c r="IIC1241" s="110">
        <v>213</v>
      </c>
      <c r="IID1241" s="147">
        <v>104.09399999999999</v>
      </c>
      <c r="IIE1241" s="109" t="s">
        <v>38</v>
      </c>
      <c r="IIF1241" s="256" t="s">
        <v>25</v>
      </c>
      <c r="IIG1241" s="204">
        <v>7</v>
      </c>
      <c r="IIH1241" s="204">
        <v>2</v>
      </c>
      <c r="III1241" s="205" t="s">
        <v>236</v>
      </c>
      <c r="IIJ1241" s="206">
        <v>119</v>
      </c>
      <c r="IIK1241" s="110">
        <v>213</v>
      </c>
      <c r="IIL1241" s="147">
        <v>104.09399999999999</v>
      </c>
      <c r="IIM1241" s="109" t="s">
        <v>38</v>
      </c>
      <c r="IIN1241" s="256" t="s">
        <v>25</v>
      </c>
      <c r="IIO1241" s="204">
        <v>7</v>
      </c>
      <c r="IIP1241" s="204">
        <v>2</v>
      </c>
      <c r="IIQ1241" s="205" t="s">
        <v>236</v>
      </c>
      <c r="IIR1241" s="206">
        <v>119</v>
      </c>
      <c r="IIS1241" s="110">
        <v>213</v>
      </c>
      <c r="IIT1241" s="147">
        <v>104.09399999999999</v>
      </c>
      <c r="IIU1241" s="109" t="s">
        <v>38</v>
      </c>
      <c r="IIV1241" s="256" t="s">
        <v>25</v>
      </c>
      <c r="IIW1241" s="204">
        <v>7</v>
      </c>
      <c r="IIX1241" s="204">
        <v>2</v>
      </c>
      <c r="IIY1241" s="205" t="s">
        <v>236</v>
      </c>
      <c r="IIZ1241" s="206">
        <v>119</v>
      </c>
      <c r="IJA1241" s="110">
        <v>213</v>
      </c>
      <c r="IJB1241" s="147">
        <v>104.09399999999999</v>
      </c>
      <c r="IJC1241" s="109" t="s">
        <v>38</v>
      </c>
      <c r="IJD1241" s="256" t="s">
        <v>25</v>
      </c>
      <c r="IJE1241" s="204">
        <v>7</v>
      </c>
      <c r="IJF1241" s="204">
        <v>2</v>
      </c>
      <c r="IJG1241" s="205" t="s">
        <v>236</v>
      </c>
      <c r="IJH1241" s="206">
        <v>119</v>
      </c>
      <c r="IJI1241" s="110">
        <v>213</v>
      </c>
      <c r="IJJ1241" s="147">
        <v>104.09399999999999</v>
      </c>
      <c r="IJK1241" s="109" t="s">
        <v>38</v>
      </c>
      <c r="IJL1241" s="256" t="s">
        <v>25</v>
      </c>
      <c r="IJM1241" s="204">
        <v>7</v>
      </c>
      <c r="IJN1241" s="204">
        <v>2</v>
      </c>
      <c r="IJO1241" s="205" t="s">
        <v>236</v>
      </c>
      <c r="IJP1241" s="206">
        <v>119</v>
      </c>
      <c r="IJQ1241" s="110">
        <v>213</v>
      </c>
      <c r="IJR1241" s="147">
        <v>104.09399999999999</v>
      </c>
      <c r="IJS1241" s="109" t="s">
        <v>38</v>
      </c>
      <c r="IJT1241" s="256" t="s">
        <v>25</v>
      </c>
      <c r="IJU1241" s="204">
        <v>7</v>
      </c>
      <c r="IJV1241" s="204">
        <v>2</v>
      </c>
      <c r="IJW1241" s="205" t="s">
        <v>236</v>
      </c>
      <c r="IJX1241" s="206">
        <v>119</v>
      </c>
      <c r="IJY1241" s="110">
        <v>213</v>
      </c>
      <c r="IJZ1241" s="147">
        <v>104.09399999999999</v>
      </c>
      <c r="IKA1241" s="109" t="s">
        <v>38</v>
      </c>
      <c r="IKB1241" s="256" t="s">
        <v>25</v>
      </c>
      <c r="IKC1241" s="204">
        <v>7</v>
      </c>
      <c r="IKD1241" s="204">
        <v>2</v>
      </c>
      <c r="IKE1241" s="205" t="s">
        <v>236</v>
      </c>
      <c r="IKF1241" s="206">
        <v>119</v>
      </c>
      <c r="IKG1241" s="110">
        <v>213</v>
      </c>
      <c r="IKH1241" s="147">
        <v>104.09399999999999</v>
      </c>
      <c r="IKI1241" s="109" t="s">
        <v>38</v>
      </c>
      <c r="IKJ1241" s="256" t="s">
        <v>25</v>
      </c>
      <c r="IKK1241" s="204">
        <v>7</v>
      </c>
      <c r="IKL1241" s="204">
        <v>2</v>
      </c>
      <c r="IKM1241" s="205" t="s">
        <v>236</v>
      </c>
      <c r="IKN1241" s="206">
        <v>119</v>
      </c>
      <c r="IKO1241" s="110">
        <v>213</v>
      </c>
      <c r="IKP1241" s="147">
        <v>104.09399999999999</v>
      </c>
      <c r="IKQ1241" s="109" t="s">
        <v>38</v>
      </c>
      <c r="IKR1241" s="256" t="s">
        <v>25</v>
      </c>
      <c r="IKS1241" s="204">
        <v>7</v>
      </c>
      <c r="IKT1241" s="204">
        <v>2</v>
      </c>
      <c r="IKU1241" s="205" t="s">
        <v>236</v>
      </c>
      <c r="IKV1241" s="206">
        <v>119</v>
      </c>
      <c r="IKW1241" s="110">
        <v>213</v>
      </c>
      <c r="IKX1241" s="147">
        <v>104.09399999999999</v>
      </c>
      <c r="IKY1241" s="109" t="s">
        <v>38</v>
      </c>
      <c r="IKZ1241" s="256" t="s">
        <v>25</v>
      </c>
      <c r="ILA1241" s="204">
        <v>7</v>
      </c>
      <c r="ILB1241" s="204">
        <v>2</v>
      </c>
      <c r="ILC1241" s="205" t="s">
        <v>236</v>
      </c>
      <c r="ILD1241" s="206">
        <v>119</v>
      </c>
      <c r="ILE1241" s="110">
        <v>213</v>
      </c>
      <c r="ILF1241" s="147">
        <v>104.09399999999999</v>
      </c>
      <c r="ILG1241" s="109" t="s">
        <v>38</v>
      </c>
      <c r="ILH1241" s="256" t="s">
        <v>25</v>
      </c>
      <c r="ILI1241" s="204">
        <v>7</v>
      </c>
      <c r="ILJ1241" s="204">
        <v>2</v>
      </c>
      <c r="ILK1241" s="205" t="s">
        <v>236</v>
      </c>
      <c r="ILL1241" s="206">
        <v>119</v>
      </c>
      <c r="ILM1241" s="110">
        <v>213</v>
      </c>
      <c r="ILN1241" s="147">
        <v>104.09399999999999</v>
      </c>
      <c r="ILO1241" s="109" t="s">
        <v>38</v>
      </c>
      <c r="ILP1241" s="256" t="s">
        <v>25</v>
      </c>
      <c r="ILQ1241" s="204">
        <v>7</v>
      </c>
      <c r="ILR1241" s="204">
        <v>2</v>
      </c>
      <c r="ILS1241" s="205" t="s">
        <v>236</v>
      </c>
      <c r="ILT1241" s="206">
        <v>119</v>
      </c>
      <c r="ILU1241" s="110">
        <v>213</v>
      </c>
      <c r="ILV1241" s="147">
        <v>104.09399999999999</v>
      </c>
      <c r="ILW1241" s="109" t="s">
        <v>38</v>
      </c>
      <c r="ILX1241" s="256" t="s">
        <v>25</v>
      </c>
      <c r="ILY1241" s="204">
        <v>7</v>
      </c>
      <c r="ILZ1241" s="204">
        <v>2</v>
      </c>
      <c r="IMA1241" s="205" t="s">
        <v>236</v>
      </c>
      <c r="IMB1241" s="206">
        <v>119</v>
      </c>
      <c r="IMC1241" s="110">
        <v>213</v>
      </c>
      <c r="IMD1241" s="147">
        <v>104.09399999999999</v>
      </c>
      <c r="IME1241" s="109" t="s">
        <v>38</v>
      </c>
      <c r="IMF1241" s="256" t="s">
        <v>25</v>
      </c>
      <c r="IMG1241" s="204">
        <v>7</v>
      </c>
      <c r="IMH1241" s="204">
        <v>2</v>
      </c>
      <c r="IMI1241" s="205" t="s">
        <v>236</v>
      </c>
      <c r="IMJ1241" s="206">
        <v>119</v>
      </c>
      <c r="IMK1241" s="110">
        <v>213</v>
      </c>
      <c r="IML1241" s="147">
        <v>104.09399999999999</v>
      </c>
      <c r="IMM1241" s="109" t="s">
        <v>38</v>
      </c>
      <c r="IMN1241" s="256" t="s">
        <v>25</v>
      </c>
      <c r="IMO1241" s="204">
        <v>7</v>
      </c>
      <c r="IMP1241" s="204">
        <v>2</v>
      </c>
      <c r="IMQ1241" s="205" t="s">
        <v>236</v>
      </c>
      <c r="IMR1241" s="206">
        <v>119</v>
      </c>
      <c r="IMS1241" s="110">
        <v>213</v>
      </c>
      <c r="IMT1241" s="147">
        <v>104.09399999999999</v>
      </c>
      <c r="IMU1241" s="109" t="s">
        <v>38</v>
      </c>
      <c r="IMV1241" s="256" t="s">
        <v>25</v>
      </c>
      <c r="IMW1241" s="204">
        <v>7</v>
      </c>
      <c r="IMX1241" s="204">
        <v>2</v>
      </c>
      <c r="IMY1241" s="205" t="s">
        <v>236</v>
      </c>
      <c r="IMZ1241" s="206">
        <v>119</v>
      </c>
      <c r="INA1241" s="110">
        <v>213</v>
      </c>
      <c r="INB1241" s="147">
        <v>104.09399999999999</v>
      </c>
      <c r="INC1241" s="109" t="s">
        <v>38</v>
      </c>
      <c r="IND1241" s="256" t="s">
        <v>25</v>
      </c>
      <c r="INE1241" s="204">
        <v>7</v>
      </c>
      <c r="INF1241" s="204">
        <v>2</v>
      </c>
      <c r="ING1241" s="205" t="s">
        <v>236</v>
      </c>
      <c r="INH1241" s="206">
        <v>119</v>
      </c>
      <c r="INI1241" s="110">
        <v>213</v>
      </c>
      <c r="INJ1241" s="147">
        <v>104.09399999999999</v>
      </c>
      <c r="INK1241" s="109" t="s">
        <v>38</v>
      </c>
      <c r="INL1241" s="256" t="s">
        <v>25</v>
      </c>
      <c r="INM1241" s="204">
        <v>7</v>
      </c>
      <c r="INN1241" s="204">
        <v>2</v>
      </c>
      <c r="INO1241" s="205" t="s">
        <v>236</v>
      </c>
      <c r="INP1241" s="206">
        <v>119</v>
      </c>
      <c r="INQ1241" s="110">
        <v>213</v>
      </c>
      <c r="INR1241" s="147">
        <v>104.09399999999999</v>
      </c>
      <c r="INS1241" s="109" t="s">
        <v>38</v>
      </c>
      <c r="INT1241" s="256" t="s">
        <v>25</v>
      </c>
      <c r="INU1241" s="204">
        <v>7</v>
      </c>
      <c r="INV1241" s="204">
        <v>2</v>
      </c>
      <c r="INW1241" s="205" t="s">
        <v>236</v>
      </c>
      <c r="INX1241" s="206">
        <v>119</v>
      </c>
      <c r="INY1241" s="110">
        <v>213</v>
      </c>
      <c r="INZ1241" s="147">
        <v>104.09399999999999</v>
      </c>
      <c r="IOA1241" s="109" t="s">
        <v>38</v>
      </c>
      <c r="IOB1241" s="256" t="s">
        <v>25</v>
      </c>
      <c r="IOC1241" s="204">
        <v>7</v>
      </c>
      <c r="IOD1241" s="204">
        <v>2</v>
      </c>
      <c r="IOE1241" s="205" t="s">
        <v>236</v>
      </c>
      <c r="IOF1241" s="206">
        <v>119</v>
      </c>
      <c r="IOG1241" s="110">
        <v>213</v>
      </c>
      <c r="IOH1241" s="147">
        <v>104.09399999999999</v>
      </c>
      <c r="IOI1241" s="109" t="s">
        <v>38</v>
      </c>
      <c r="IOJ1241" s="256" t="s">
        <v>25</v>
      </c>
      <c r="IOK1241" s="204">
        <v>7</v>
      </c>
      <c r="IOL1241" s="204">
        <v>2</v>
      </c>
      <c r="IOM1241" s="205" t="s">
        <v>236</v>
      </c>
      <c r="ION1241" s="206">
        <v>119</v>
      </c>
      <c r="IOO1241" s="110">
        <v>213</v>
      </c>
      <c r="IOP1241" s="147">
        <v>104.09399999999999</v>
      </c>
      <c r="IOQ1241" s="109" t="s">
        <v>38</v>
      </c>
      <c r="IOR1241" s="256" t="s">
        <v>25</v>
      </c>
      <c r="IOS1241" s="204">
        <v>7</v>
      </c>
      <c r="IOT1241" s="204">
        <v>2</v>
      </c>
      <c r="IOU1241" s="205" t="s">
        <v>236</v>
      </c>
      <c r="IOV1241" s="206">
        <v>119</v>
      </c>
      <c r="IOW1241" s="110">
        <v>213</v>
      </c>
      <c r="IOX1241" s="147">
        <v>104.09399999999999</v>
      </c>
      <c r="IOY1241" s="109" t="s">
        <v>38</v>
      </c>
      <c r="IOZ1241" s="256" t="s">
        <v>25</v>
      </c>
      <c r="IPA1241" s="204">
        <v>7</v>
      </c>
      <c r="IPB1241" s="204">
        <v>2</v>
      </c>
      <c r="IPC1241" s="205" t="s">
        <v>236</v>
      </c>
      <c r="IPD1241" s="206">
        <v>119</v>
      </c>
      <c r="IPE1241" s="110">
        <v>213</v>
      </c>
      <c r="IPF1241" s="147">
        <v>104.09399999999999</v>
      </c>
      <c r="IPG1241" s="109" t="s">
        <v>38</v>
      </c>
      <c r="IPH1241" s="256" t="s">
        <v>25</v>
      </c>
      <c r="IPI1241" s="204">
        <v>7</v>
      </c>
      <c r="IPJ1241" s="204">
        <v>2</v>
      </c>
      <c r="IPK1241" s="205" t="s">
        <v>236</v>
      </c>
      <c r="IPL1241" s="206">
        <v>119</v>
      </c>
      <c r="IPM1241" s="110">
        <v>213</v>
      </c>
      <c r="IPN1241" s="147">
        <v>104.09399999999999</v>
      </c>
      <c r="IPO1241" s="109" t="s">
        <v>38</v>
      </c>
      <c r="IPP1241" s="256" t="s">
        <v>25</v>
      </c>
      <c r="IPQ1241" s="204">
        <v>7</v>
      </c>
      <c r="IPR1241" s="204">
        <v>2</v>
      </c>
      <c r="IPS1241" s="205" t="s">
        <v>236</v>
      </c>
      <c r="IPT1241" s="206">
        <v>119</v>
      </c>
      <c r="IPU1241" s="110">
        <v>213</v>
      </c>
      <c r="IPV1241" s="147">
        <v>104.09399999999999</v>
      </c>
      <c r="IPW1241" s="109" t="s">
        <v>38</v>
      </c>
      <c r="IPX1241" s="256" t="s">
        <v>25</v>
      </c>
      <c r="IPY1241" s="204">
        <v>7</v>
      </c>
      <c r="IPZ1241" s="204">
        <v>2</v>
      </c>
      <c r="IQA1241" s="205" t="s">
        <v>236</v>
      </c>
      <c r="IQB1241" s="206">
        <v>119</v>
      </c>
      <c r="IQC1241" s="110">
        <v>213</v>
      </c>
      <c r="IQD1241" s="147">
        <v>104.09399999999999</v>
      </c>
      <c r="IQE1241" s="109" t="s">
        <v>38</v>
      </c>
      <c r="IQF1241" s="256" t="s">
        <v>25</v>
      </c>
      <c r="IQG1241" s="204">
        <v>7</v>
      </c>
      <c r="IQH1241" s="204">
        <v>2</v>
      </c>
      <c r="IQI1241" s="205" t="s">
        <v>236</v>
      </c>
      <c r="IQJ1241" s="206">
        <v>119</v>
      </c>
      <c r="IQK1241" s="110">
        <v>213</v>
      </c>
      <c r="IQL1241" s="147">
        <v>104.09399999999999</v>
      </c>
      <c r="IQM1241" s="109" t="s">
        <v>38</v>
      </c>
      <c r="IQN1241" s="256" t="s">
        <v>25</v>
      </c>
      <c r="IQO1241" s="204">
        <v>7</v>
      </c>
      <c r="IQP1241" s="204">
        <v>2</v>
      </c>
      <c r="IQQ1241" s="205" t="s">
        <v>236</v>
      </c>
      <c r="IQR1241" s="206">
        <v>119</v>
      </c>
      <c r="IQS1241" s="110">
        <v>213</v>
      </c>
      <c r="IQT1241" s="147">
        <v>104.09399999999999</v>
      </c>
      <c r="IQU1241" s="109" t="s">
        <v>38</v>
      </c>
      <c r="IQV1241" s="256" t="s">
        <v>25</v>
      </c>
      <c r="IQW1241" s="204">
        <v>7</v>
      </c>
      <c r="IQX1241" s="204">
        <v>2</v>
      </c>
      <c r="IQY1241" s="205" t="s">
        <v>236</v>
      </c>
      <c r="IQZ1241" s="206">
        <v>119</v>
      </c>
      <c r="IRA1241" s="110">
        <v>213</v>
      </c>
      <c r="IRB1241" s="147">
        <v>104.09399999999999</v>
      </c>
      <c r="IRC1241" s="109" t="s">
        <v>38</v>
      </c>
      <c r="IRD1241" s="256" t="s">
        <v>25</v>
      </c>
      <c r="IRE1241" s="204">
        <v>7</v>
      </c>
      <c r="IRF1241" s="204">
        <v>2</v>
      </c>
      <c r="IRG1241" s="205" t="s">
        <v>236</v>
      </c>
      <c r="IRH1241" s="206">
        <v>119</v>
      </c>
      <c r="IRI1241" s="110">
        <v>213</v>
      </c>
      <c r="IRJ1241" s="147">
        <v>104.09399999999999</v>
      </c>
      <c r="IRK1241" s="109" t="s">
        <v>38</v>
      </c>
      <c r="IRL1241" s="256" t="s">
        <v>25</v>
      </c>
      <c r="IRM1241" s="204">
        <v>7</v>
      </c>
      <c r="IRN1241" s="204">
        <v>2</v>
      </c>
      <c r="IRO1241" s="205" t="s">
        <v>236</v>
      </c>
      <c r="IRP1241" s="206">
        <v>119</v>
      </c>
      <c r="IRQ1241" s="110">
        <v>213</v>
      </c>
      <c r="IRR1241" s="147">
        <v>104.09399999999999</v>
      </c>
      <c r="IRS1241" s="109" t="s">
        <v>38</v>
      </c>
      <c r="IRT1241" s="256" t="s">
        <v>25</v>
      </c>
      <c r="IRU1241" s="204">
        <v>7</v>
      </c>
      <c r="IRV1241" s="204">
        <v>2</v>
      </c>
      <c r="IRW1241" s="205" t="s">
        <v>236</v>
      </c>
      <c r="IRX1241" s="206">
        <v>119</v>
      </c>
      <c r="IRY1241" s="110">
        <v>213</v>
      </c>
      <c r="IRZ1241" s="147">
        <v>104.09399999999999</v>
      </c>
      <c r="ISA1241" s="109" t="s">
        <v>38</v>
      </c>
      <c r="ISB1241" s="256" t="s">
        <v>25</v>
      </c>
      <c r="ISC1241" s="204">
        <v>7</v>
      </c>
      <c r="ISD1241" s="204">
        <v>2</v>
      </c>
      <c r="ISE1241" s="205" t="s">
        <v>236</v>
      </c>
      <c r="ISF1241" s="206">
        <v>119</v>
      </c>
      <c r="ISG1241" s="110">
        <v>213</v>
      </c>
      <c r="ISH1241" s="147">
        <v>104.09399999999999</v>
      </c>
      <c r="ISI1241" s="109" t="s">
        <v>38</v>
      </c>
      <c r="ISJ1241" s="256" t="s">
        <v>25</v>
      </c>
      <c r="ISK1241" s="204">
        <v>7</v>
      </c>
      <c r="ISL1241" s="204">
        <v>2</v>
      </c>
      <c r="ISM1241" s="205" t="s">
        <v>236</v>
      </c>
      <c r="ISN1241" s="206">
        <v>119</v>
      </c>
      <c r="ISO1241" s="110">
        <v>213</v>
      </c>
      <c r="ISP1241" s="147">
        <v>104.09399999999999</v>
      </c>
      <c r="ISQ1241" s="109" t="s">
        <v>38</v>
      </c>
      <c r="ISR1241" s="256" t="s">
        <v>25</v>
      </c>
      <c r="ISS1241" s="204">
        <v>7</v>
      </c>
      <c r="IST1241" s="204">
        <v>2</v>
      </c>
      <c r="ISU1241" s="205" t="s">
        <v>236</v>
      </c>
      <c r="ISV1241" s="206">
        <v>119</v>
      </c>
      <c r="ISW1241" s="110">
        <v>213</v>
      </c>
      <c r="ISX1241" s="147">
        <v>104.09399999999999</v>
      </c>
      <c r="ISY1241" s="109" t="s">
        <v>38</v>
      </c>
      <c r="ISZ1241" s="256" t="s">
        <v>25</v>
      </c>
      <c r="ITA1241" s="204">
        <v>7</v>
      </c>
      <c r="ITB1241" s="204">
        <v>2</v>
      </c>
      <c r="ITC1241" s="205" t="s">
        <v>236</v>
      </c>
      <c r="ITD1241" s="206">
        <v>119</v>
      </c>
      <c r="ITE1241" s="110">
        <v>213</v>
      </c>
      <c r="ITF1241" s="147">
        <v>104.09399999999999</v>
      </c>
      <c r="ITG1241" s="109" t="s">
        <v>38</v>
      </c>
      <c r="ITH1241" s="256" t="s">
        <v>25</v>
      </c>
      <c r="ITI1241" s="204">
        <v>7</v>
      </c>
      <c r="ITJ1241" s="204">
        <v>2</v>
      </c>
      <c r="ITK1241" s="205" t="s">
        <v>236</v>
      </c>
      <c r="ITL1241" s="206">
        <v>119</v>
      </c>
      <c r="ITM1241" s="110">
        <v>213</v>
      </c>
      <c r="ITN1241" s="147">
        <v>104.09399999999999</v>
      </c>
      <c r="ITO1241" s="109" t="s">
        <v>38</v>
      </c>
      <c r="ITP1241" s="256" t="s">
        <v>25</v>
      </c>
      <c r="ITQ1241" s="204">
        <v>7</v>
      </c>
      <c r="ITR1241" s="204">
        <v>2</v>
      </c>
      <c r="ITS1241" s="205" t="s">
        <v>236</v>
      </c>
      <c r="ITT1241" s="206">
        <v>119</v>
      </c>
      <c r="ITU1241" s="110">
        <v>213</v>
      </c>
      <c r="ITV1241" s="147">
        <v>104.09399999999999</v>
      </c>
      <c r="ITW1241" s="109" t="s">
        <v>38</v>
      </c>
      <c r="ITX1241" s="256" t="s">
        <v>25</v>
      </c>
      <c r="ITY1241" s="204">
        <v>7</v>
      </c>
      <c r="ITZ1241" s="204">
        <v>2</v>
      </c>
      <c r="IUA1241" s="205" t="s">
        <v>236</v>
      </c>
      <c r="IUB1241" s="206">
        <v>119</v>
      </c>
      <c r="IUC1241" s="110">
        <v>213</v>
      </c>
      <c r="IUD1241" s="147">
        <v>104.09399999999999</v>
      </c>
      <c r="IUE1241" s="109" t="s">
        <v>38</v>
      </c>
      <c r="IUF1241" s="256" t="s">
        <v>25</v>
      </c>
      <c r="IUG1241" s="204">
        <v>7</v>
      </c>
      <c r="IUH1241" s="204">
        <v>2</v>
      </c>
      <c r="IUI1241" s="205" t="s">
        <v>236</v>
      </c>
      <c r="IUJ1241" s="206">
        <v>119</v>
      </c>
      <c r="IUK1241" s="110">
        <v>213</v>
      </c>
      <c r="IUL1241" s="147">
        <v>104.09399999999999</v>
      </c>
      <c r="IUM1241" s="109" t="s">
        <v>38</v>
      </c>
      <c r="IUN1241" s="256" t="s">
        <v>25</v>
      </c>
      <c r="IUO1241" s="204">
        <v>7</v>
      </c>
      <c r="IUP1241" s="204">
        <v>2</v>
      </c>
      <c r="IUQ1241" s="205" t="s">
        <v>236</v>
      </c>
      <c r="IUR1241" s="206">
        <v>119</v>
      </c>
      <c r="IUS1241" s="110">
        <v>213</v>
      </c>
      <c r="IUT1241" s="147">
        <v>104.09399999999999</v>
      </c>
      <c r="IUU1241" s="109" t="s">
        <v>38</v>
      </c>
      <c r="IUV1241" s="256" t="s">
        <v>25</v>
      </c>
      <c r="IUW1241" s="204">
        <v>7</v>
      </c>
      <c r="IUX1241" s="204">
        <v>2</v>
      </c>
      <c r="IUY1241" s="205" t="s">
        <v>236</v>
      </c>
      <c r="IUZ1241" s="206">
        <v>119</v>
      </c>
      <c r="IVA1241" s="110">
        <v>213</v>
      </c>
      <c r="IVB1241" s="147">
        <v>104.09399999999999</v>
      </c>
      <c r="IVC1241" s="109" t="s">
        <v>38</v>
      </c>
      <c r="IVD1241" s="256" t="s">
        <v>25</v>
      </c>
      <c r="IVE1241" s="204">
        <v>7</v>
      </c>
      <c r="IVF1241" s="204">
        <v>2</v>
      </c>
      <c r="IVG1241" s="205" t="s">
        <v>236</v>
      </c>
      <c r="IVH1241" s="206">
        <v>119</v>
      </c>
      <c r="IVI1241" s="110">
        <v>213</v>
      </c>
      <c r="IVJ1241" s="147">
        <v>104.09399999999999</v>
      </c>
      <c r="IVK1241" s="109" t="s">
        <v>38</v>
      </c>
      <c r="IVL1241" s="256" t="s">
        <v>25</v>
      </c>
      <c r="IVM1241" s="204">
        <v>7</v>
      </c>
      <c r="IVN1241" s="204">
        <v>2</v>
      </c>
      <c r="IVO1241" s="205" t="s">
        <v>236</v>
      </c>
      <c r="IVP1241" s="206">
        <v>119</v>
      </c>
      <c r="IVQ1241" s="110">
        <v>213</v>
      </c>
      <c r="IVR1241" s="147">
        <v>104.09399999999999</v>
      </c>
      <c r="IVS1241" s="109" t="s">
        <v>38</v>
      </c>
      <c r="IVT1241" s="256" t="s">
        <v>25</v>
      </c>
      <c r="IVU1241" s="204">
        <v>7</v>
      </c>
      <c r="IVV1241" s="204">
        <v>2</v>
      </c>
      <c r="IVW1241" s="205" t="s">
        <v>236</v>
      </c>
      <c r="IVX1241" s="206">
        <v>119</v>
      </c>
      <c r="IVY1241" s="110">
        <v>213</v>
      </c>
      <c r="IVZ1241" s="147">
        <v>104.09399999999999</v>
      </c>
      <c r="IWA1241" s="109" t="s">
        <v>38</v>
      </c>
      <c r="IWB1241" s="256" t="s">
        <v>25</v>
      </c>
      <c r="IWC1241" s="204">
        <v>7</v>
      </c>
      <c r="IWD1241" s="204">
        <v>2</v>
      </c>
      <c r="IWE1241" s="205" t="s">
        <v>236</v>
      </c>
      <c r="IWF1241" s="206">
        <v>119</v>
      </c>
      <c r="IWG1241" s="110">
        <v>213</v>
      </c>
      <c r="IWH1241" s="147">
        <v>104.09399999999999</v>
      </c>
      <c r="IWI1241" s="109" t="s">
        <v>38</v>
      </c>
      <c r="IWJ1241" s="256" t="s">
        <v>25</v>
      </c>
      <c r="IWK1241" s="204">
        <v>7</v>
      </c>
      <c r="IWL1241" s="204">
        <v>2</v>
      </c>
      <c r="IWM1241" s="205" t="s">
        <v>236</v>
      </c>
      <c r="IWN1241" s="206">
        <v>119</v>
      </c>
      <c r="IWO1241" s="110">
        <v>213</v>
      </c>
      <c r="IWP1241" s="147">
        <v>104.09399999999999</v>
      </c>
      <c r="IWQ1241" s="109" t="s">
        <v>38</v>
      </c>
      <c r="IWR1241" s="256" t="s">
        <v>25</v>
      </c>
      <c r="IWS1241" s="204">
        <v>7</v>
      </c>
      <c r="IWT1241" s="204">
        <v>2</v>
      </c>
      <c r="IWU1241" s="205" t="s">
        <v>236</v>
      </c>
      <c r="IWV1241" s="206">
        <v>119</v>
      </c>
      <c r="IWW1241" s="110">
        <v>213</v>
      </c>
      <c r="IWX1241" s="147">
        <v>104.09399999999999</v>
      </c>
      <c r="IWY1241" s="109" t="s">
        <v>38</v>
      </c>
      <c r="IWZ1241" s="256" t="s">
        <v>25</v>
      </c>
      <c r="IXA1241" s="204">
        <v>7</v>
      </c>
      <c r="IXB1241" s="204">
        <v>2</v>
      </c>
      <c r="IXC1241" s="205" t="s">
        <v>236</v>
      </c>
      <c r="IXD1241" s="206">
        <v>119</v>
      </c>
      <c r="IXE1241" s="110">
        <v>213</v>
      </c>
      <c r="IXF1241" s="147">
        <v>104.09399999999999</v>
      </c>
      <c r="IXG1241" s="109" t="s">
        <v>38</v>
      </c>
      <c r="IXH1241" s="256" t="s">
        <v>25</v>
      </c>
      <c r="IXI1241" s="204">
        <v>7</v>
      </c>
      <c r="IXJ1241" s="204">
        <v>2</v>
      </c>
      <c r="IXK1241" s="205" t="s">
        <v>236</v>
      </c>
      <c r="IXL1241" s="206">
        <v>119</v>
      </c>
      <c r="IXM1241" s="110">
        <v>213</v>
      </c>
      <c r="IXN1241" s="147">
        <v>104.09399999999999</v>
      </c>
      <c r="IXO1241" s="109" t="s">
        <v>38</v>
      </c>
      <c r="IXP1241" s="256" t="s">
        <v>25</v>
      </c>
      <c r="IXQ1241" s="204">
        <v>7</v>
      </c>
      <c r="IXR1241" s="204">
        <v>2</v>
      </c>
      <c r="IXS1241" s="205" t="s">
        <v>236</v>
      </c>
      <c r="IXT1241" s="206">
        <v>119</v>
      </c>
      <c r="IXU1241" s="110">
        <v>213</v>
      </c>
      <c r="IXV1241" s="147">
        <v>104.09399999999999</v>
      </c>
      <c r="IXW1241" s="109" t="s">
        <v>38</v>
      </c>
      <c r="IXX1241" s="256" t="s">
        <v>25</v>
      </c>
      <c r="IXY1241" s="204">
        <v>7</v>
      </c>
      <c r="IXZ1241" s="204">
        <v>2</v>
      </c>
      <c r="IYA1241" s="205" t="s">
        <v>236</v>
      </c>
      <c r="IYB1241" s="206">
        <v>119</v>
      </c>
      <c r="IYC1241" s="110">
        <v>213</v>
      </c>
      <c r="IYD1241" s="147">
        <v>104.09399999999999</v>
      </c>
      <c r="IYE1241" s="109" t="s">
        <v>38</v>
      </c>
      <c r="IYF1241" s="256" t="s">
        <v>25</v>
      </c>
      <c r="IYG1241" s="204">
        <v>7</v>
      </c>
      <c r="IYH1241" s="204">
        <v>2</v>
      </c>
      <c r="IYI1241" s="205" t="s">
        <v>236</v>
      </c>
      <c r="IYJ1241" s="206">
        <v>119</v>
      </c>
      <c r="IYK1241" s="110">
        <v>213</v>
      </c>
      <c r="IYL1241" s="147">
        <v>104.09399999999999</v>
      </c>
      <c r="IYM1241" s="109" t="s">
        <v>38</v>
      </c>
      <c r="IYN1241" s="256" t="s">
        <v>25</v>
      </c>
      <c r="IYO1241" s="204">
        <v>7</v>
      </c>
      <c r="IYP1241" s="204">
        <v>2</v>
      </c>
      <c r="IYQ1241" s="205" t="s">
        <v>236</v>
      </c>
      <c r="IYR1241" s="206">
        <v>119</v>
      </c>
      <c r="IYS1241" s="110">
        <v>213</v>
      </c>
      <c r="IYT1241" s="147">
        <v>104.09399999999999</v>
      </c>
      <c r="IYU1241" s="109" t="s">
        <v>38</v>
      </c>
      <c r="IYV1241" s="256" t="s">
        <v>25</v>
      </c>
      <c r="IYW1241" s="204">
        <v>7</v>
      </c>
      <c r="IYX1241" s="204">
        <v>2</v>
      </c>
      <c r="IYY1241" s="205" t="s">
        <v>236</v>
      </c>
      <c r="IYZ1241" s="206">
        <v>119</v>
      </c>
      <c r="IZA1241" s="110">
        <v>213</v>
      </c>
      <c r="IZB1241" s="147">
        <v>104.09399999999999</v>
      </c>
      <c r="IZC1241" s="109" t="s">
        <v>38</v>
      </c>
      <c r="IZD1241" s="256" t="s">
        <v>25</v>
      </c>
      <c r="IZE1241" s="204">
        <v>7</v>
      </c>
      <c r="IZF1241" s="204">
        <v>2</v>
      </c>
      <c r="IZG1241" s="205" t="s">
        <v>236</v>
      </c>
      <c r="IZH1241" s="206">
        <v>119</v>
      </c>
      <c r="IZI1241" s="110">
        <v>213</v>
      </c>
      <c r="IZJ1241" s="147">
        <v>104.09399999999999</v>
      </c>
      <c r="IZK1241" s="109" t="s">
        <v>38</v>
      </c>
      <c r="IZL1241" s="256" t="s">
        <v>25</v>
      </c>
      <c r="IZM1241" s="204">
        <v>7</v>
      </c>
      <c r="IZN1241" s="204">
        <v>2</v>
      </c>
      <c r="IZO1241" s="205" t="s">
        <v>236</v>
      </c>
      <c r="IZP1241" s="206">
        <v>119</v>
      </c>
      <c r="IZQ1241" s="110">
        <v>213</v>
      </c>
      <c r="IZR1241" s="147">
        <v>104.09399999999999</v>
      </c>
      <c r="IZS1241" s="109" t="s">
        <v>38</v>
      </c>
      <c r="IZT1241" s="256" t="s">
        <v>25</v>
      </c>
      <c r="IZU1241" s="204">
        <v>7</v>
      </c>
      <c r="IZV1241" s="204">
        <v>2</v>
      </c>
      <c r="IZW1241" s="205" t="s">
        <v>236</v>
      </c>
      <c r="IZX1241" s="206">
        <v>119</v>
      </c>
      <c r="IZY1241" s="110">
        <v>213</v>
      </c>
      <c r="IZZ1241" s="147">
        <v>104.09399999999999</v>
      </c>
      <c r="JAA1241" s="109" t="s">
        <v>38</v>
      </c>
      <c r="JAB1241" s="256" t="s">
        <v>25</v>
      </c>
      <c r="JAC1241" s="204">
        <v>7</v>
      </c>
      <c r="JAD1241" s="204">
        <v>2</v>
      </c>
      <c r="JAE1241" s="205" t="s">
        <v>236</v>
      </c>
      <c r="JAF1241" s="206">
        <v>119</v>
      </c>
      <c r="JAG1241" s="110">
        <v>213</v>
      </c>
      <c r="JAH1241" s="147">
        <v>104.09399999999999</v>
      </c>
      <c r="JAI1241" s="109" t="s">
        <v>38</v>
      </c>
      <c r="JAJ1241" s="256" t="s">
        <v>25</v>
      </c>
      <c r="JAK1241" s="204">
        <v>7</v>
      </c>
      <c r="JAL1241" s="204">
        <v>2</v>
      </c>
      <c r="JAM1241" s="205" t="s">
        <v>236</v>
      </c>
      <c r="JAN1241" s="206">
        <v>119</v>
      </c>
      <c r="JAO1241" s="110">
        <v>213</v>
      </c>
      <c r="JAP1241" s="147">
        <v>104.09399999999999</v>
      </c>
      <c r="JAQ1241" s="109" t="s">
        <v>38</v>
      </c>
      <c r="JAR1241" s="256" t="s">
        <v>25</v>
      </c>
      <c r="JAS1241" s="204">
        <v>7</v>
      </c>
      <c r="JAT1241" s="204">
        <v>2</v>
      </c>
      <c r="JAU1241" s="205" t="s">
        <v>236</v>
      </c>
      <c r="JAV1241" s="206">
        <v>119</v>
      </c>
      <c r="JAW1241" s="110">
        <v>213</v>
      </c>
      <c r="JAX1241" s="147">
        <v>104.09399999999999</v>
      </c>
      <c r="JAY1241" s="109" t="s">
        <v>38</v>
      </c>
      <c r="JAZ1241" s="256" t="s">
        <v>25</v>
      </c>
      <c r="JBA1241" s="204">
        <v>7</v>
      </c>
      <c r="JBB1241" s="204">
        <v>2</v>
      </c>
      <c r="JBC1241" s="205" t="s">
        <v>236</v>
      </c>
      <c r="JBD1241" s="206">
        <v>119</v>
      </c>
      <c r="JBE1241" s="110">
        <v>213</v>
      </c>
      <c r="JBF1241" s="147">
        <v>104.09399999999999</v>
      </c>
      <c r="JBG1241" s="109" t="s">
        <v>38</v>
      </c>
      <c r="JBH1241" s="256" t="s">
        <v>25</v>
      </c>
      <c r="JBI1241" s="204">
        <v>7</v>
      </c>
      <c r="JBJ1241" s="204">
        <v>2</v>
      </c>
      <c r="JBK1241" s="205" t="s">
        <v>236</v>
      </c>
      <c r="JBL1241" s="206">
        <v>119</v>
      </c>
      <c r="JBM1241" s="110">
        <v>213</v>
      </c>
      <c r="JBN1241" s="147">
        <v>104.09399999999999</v>
      </c>
      <c r="JBO1241" s="109" t="s">
        <v>38</v>
      </c>
      <c r="JBP1241" s="256" t="s">
        <v>25</v>
      </c>
      <c r="JBQ1241" s="204">
        <v>7</v>
      </c>
      <c r="JBR1241" s="204">
        <v>2</v>
      </c>
      <c r="JBS1241" s="205" t="s">
        <v>236</v>
      </c>
      <c r="JBT1241" s="206">
        <v>119</v>
      </c>
      <c r="JBU1241" s="110">
        <v>213</v>
      </c>
      <c r="JBV1241" s="147">
        <v>104.09399999999999</v>
      </c>
      <c r="JBW1241" s="109" t="s">
        <v>38</v>
      </c>
      <c r="JBX1241" s="256" t="s">
        <v>25</v>
      </c>
      <c r="JBY1241" s="204">
        <v>7</v>
      </c>
      <c r="JBZ1241" s="204">
        <v>2</v>
      </c>
      <c r="JCA1241" s="205" t="s">
        <v>236</v>
      </c>
      <c r="JCB1241" s="206">
        <v>119</v>
      </c>
      <c r="JCC1241" s="110">
        <v>213</v>
      </c>
      <c r="JCD1241" s="147">
        <v>104.09399999999999</v>
      </c>
      <c r="JCE1241" s="109" t="s">
        <v>38</v>
      </c>
      <c r="JCF1241" s="256" t="s">
        <v>25</v>
      </c>
      <c r="JCG1241" s="204">
        <v>7</v>
      </c>
      <c r="JCH1241" s="204">
        <v>2</v>
      </c>
      <c r="JCI1241" s="205" t="s">
        <v>236</v>
      </c>
      <c r="JCJ1241" s="206">
        <v>119</v>
      </c>
      <c r="JCK1241" s="110">
        <v>213</v>
      </c>
      <c r="JCL1241" s="147">
        <v>104.09399999999999</v>
      </c>
      <c r="JCM1241" s="109" t="s">
        <v>38</v>
      </c>
      <c r="JCN1241" s="256" t="s">
        <v>25</v>
      </c>
      <c r="JCO1241" s="204">
        <v>7</v>
      </c>
      <c r="JCP1241" s="204">
        <v>2</v>
      </c>
      <c r="JCQ1241" s="205" t="s">
        <v>236</v>
      </c>
      <c r="JCR1241" s="206">
        <v>119</v>
      </c>
      <c r="JCS1241" s="110">
        <v>213</v>
      </c>
      <c r="JCT1241" s="147">
        <v>104.09399999999999</v>
      </c>
      <c r="JCU1241" s="109" t="s">
        <v>38</v>
      </c>
      <c r="JCV1241" s="256" t="s">
        <v>25</v>
      </c>
      <c r="JCW1241" s="204">
        <v>7</v>
      </c>
      <c r="JCX1241" s="204">
        <v>2</v>
      </c>
      <c r="JCY1241" s="205" t="s">
        <v>236</v>
      </c>
      <c r="JCZ1241" s="206">
        <v>119</v>
      </c>
      <c r="JDA1241" s="110">
        <v>213</v>
      </c>
      <c r="JDB1241" s="147">
        <v>104.09399999999999</v>
      </c>
      <c r="JDC1241" s="109" t="s">
        <v>38</v>
      </c>
      <c r="JDD1241" s="256" t="s">
        <v>25</v>
      </c>
      <c r="JDE1241" s="204">
        <v>7</v>
      </c>
      <c r="JDF1241" s="204">
        <v>2</v>
      </c>
      <c r="JDG1241" s="205" t="s">
        <v>236</v>
      </c>
      <c r="JDH1241" s="206">
        <v>119</v>
      </c>
      <c r="JDI1241" s="110">
        <v>213</v>
      </c>
      <c r="JDJ1241" s="147">
        <v>104.09399999999999</v>
      </c>
      <c r="JDK1241" s="109" t="s">
        <v>38</v>
      </c>
      <c r="JDL1241" s="256" t="s">
        <v>25</v>
      </c>
      <c r="JDM1241" s="204">
        <v>7</v>
      </c>
      <c r="JDN1241" s="204">
        <v>2</v>
      </c>
      <c r="JDO1241" s="205" t="s">
        <v>236</v>
      </c>
      <c r="JDP1241" s="206">
        <v>119</v>
      </c>
      <c r="JDQ1241" s="110">
        <v>213</v>
      </c>
      <c r="JDR1241" s="147">
        <v>104.09399999999999</v>
      </c>
      <c r="JDS1241" s="109" t="s">
        <v>38</v>
      </c>
      <c r="JDT1241" s="256" t="s">
        <v>25</v>
      </c>
      <c r="JDU1241" s="204">
        <v>7</v>
      </c>
      <c r="JDV1241" s="204">
        <v>2</v>
      </c>
      <c r="JDW1241" s="205" t="s">
        <v>236</v>
      </c>
      <c r="JDX1241" s="206">
        <v>119</v>
      </c>
      <c r="JDY1241" s="110">
        <v>213</v>
      </c>
      <c r="JDZ1241" s="147">
        <v>104.09399999999999</v>
      </c>
      <c r="JEA1241" s="109" t="s">
        <v>38</v>
      </c>
      <c r="JEB1241" s="256" t="s">
        <v>25</v>
      </c>
      <c r="JEC1241" s="204">
        <v>7</v>
      </c>
      <c r="JED1241" s="204">
        <v>2</v>
      </c>
      <c r="JEE1241" s="205" t="s">
        <v>236</v>
      </c>
      <c r="JEF1241" s="206">
        <v>119</v>
      </c>
      <c r="JEG1241" s="110">
        <v>213</v>
      </c>
      <c r="JEH1241" s="147">
        <v>104.09399999999999</v>
      </c>
      <c r="JEI1241" s="109" t="s">
        <v>38</v>
      </c>
      <c r="JEJ1241" s="256" t="s">
        <v>25</v>
      </c>
      <c r="JEK1241" s="204">
        <v>7</v>
      </c>
      <c r="JEL1241" s="204">
        <v>2</v>
      </c>
      <c r="JEM1241" s="205" t="s">
        <v>236</v>
      </c>
      <c r="JEN1241" s="206">
        <v>119</v>
      </c>
      <c r="JEO1241" s="110">
        <v>213</v>
      </c>
      <c r="JEP1241" s="147">
        <v>104.09399999999999</v>
      </c>
      <c r="JEQ1241" s="109" t="s">
        <v>38</v>
      </c>
      <c r="JER1241" s="256" t="s">
        <v>25</v>
      </c>
      <c r="JES1241" s="204">
        <v>7</v>
      </c>
      <c r="JET1241" s="204">
        <v>2</v>
      </c>
      <c r="JEU1241" s="205" t="s">
        <v>236</v>
      </c>
      <c r="JEV1241" s="206">
        <v>119</v>
      </c>
      <c r="JEW1241" s="110">
        <v>213</v>
      </c>
      <c r="JEX1241" s="147">
        <v>104.09399999999999</v>
      </c>
      <c r="JEY1241" s="109" t="s">
        <v>38</v>
      </c>
      <c r="JEZ1241" s="256" t="s">
        <v>25</v>
      </c>
      <c r="JFA1241" s="204">
        <v>7</v>
      </c>
      <c r="JFB1241" s="204">
        <v>2</v>
      </c>
      <c r="JFC1241" s="205" t="s">
        <v>236</v>
      </c>
      <c r="JFD1241" s="206">
        <v>119</v>
      </c>
      <c r="JFE1241" s="110">
        <v>213</v>
      </c>
      <c r="JFF1241" s="147">
        <v>104.09399999999999</v>
      </c>
      <c r="JFG1241" s="109" t="s">
        <v>38</v>
      </c>
      <c r="JFH1241" s="256" t="s">
        <v>25</v>
      </c>
      <c r="JFI1241" s="204">
        <v>7</v>
      </c>
      <c r="JFJ1241" s="204">
        <v>2</v>
      </c>
      <c r="JFK1241" s="205" t="s">
        <v>236</v>
      </c>
      <c r="JFL1241" s="206">
        <v>119</v>
      </c>
      <c r="JFM1241" s="110">
        <v>213</v>
      </c>
      <c r="JFN1241" s="147">
        <v>104.09399999999999</v>
      </c>
      <c r="JFO1241" s="109" t="s">
        <v>38</v>
      </c>
      <c r="JFP1241" s="256" t="s">
        <v>25</v>
      </c>
      <c r="JFQ1241" s="204">
        <v>7</v>
      </c>
      <c r="JFR1241" s="204">
        <v>2</v>
      </c>
      <c r="JFS1241" s="205" t="s">
        <v>236</v>
      </c>
      <c r="JFT1241" s="206">
        <v>119</v>
      </c>
      <c r="JFU1241" s="110">
        <v>213</v>
      </c>
      <c r="JFV1241" s="147">
        <v>104.09399999999999</v>
      </c>
      <c r="JFW1241" s="109" t="s">
        <v>38</v>
      </c>
      <c r="JFX1241" s="256" t="s">
        <v>25</v>
      </c>
      <c r="JFY1241" s="204">
        <v>7</v>
      </c>
      <c r="JFZ1241" s="204">
        <v>2</v>
      </c>
      <c r="JGA1241" s="205" t="s">
        <v>236</v>
      </c>
      <c r="JGB1241" s="206">
        <v>119</v>
      </c>
      <c r="JGC1241" s="110">
        <v>213</v>
      </c>
      <c r="JGD1241" s="147">
        <v>104.09399999999999</v>
      </c>
      <c r="JGE1241" s="109" t="s">
        <v>38</v>
      </c>
      <c r="JGF1241" s="256" t="s">
        <v>25</v>
      </c>
      <c r="JGG1241" s="204">
        <v>7</v>
      </c>
      <c r="JGH1241" s="204">
        <v>2</v>
      </c>
      <c r="JGI1241" s="205" t="s">
        <v>236</v>
      </c>
      <c r="JGJ1241" s="206">
        <v>119</v>
      </c>
      <c r="JGK1241" s="110">
        <v>213</v>
      </c>
      <c r="JGL1241" s="147">
        <v>104.09399999999999</v>
      </c>
      <c r="JGM1241" s="109" t="s">
        <v>38</v>
      </c>
      <c r="JGN1241" s="256" t="s">
        <v>25</v>
      </c>
      <c r="JGO1241" s="204">
        <v>7</v>
      </c>
      <c r="JGP1241" s="204">
        <v>2</v>
      </c>
      <c r="JGQ1241" s="205" t="s">
        <v>236</v>
      </c>
      <c r="JGR1241" s="206">
        <v>119</v>
      </c>
      <c r="JGS1241" s="110">
        <v>213</v>
      </c>
      <c r="JGT1241" s="147">
        <v>104.09399999999999</v>
      </c>
      <c r="JGU1241" s="109" t="s">
        <v>38</v>
      </c>
      <c r="JGV1241" s="256" t="s">
        <v>25</v>
      </c>
      <c r="JGW1241" s="204">
        <v>7</v>
      </c>
      <c r="JGX1241" s="204">
        <v>2</v>
      </c>
      <c r="JGY1241" s="205" t="s">
        <v>236</v>
      </c>
      <c r="JGZ1241" s="206">
        <v>119</v>
      </c>
      <c r="JHA1241" s="110">
        <v>213</v>
      </c>
      <c r="JHB1241" s="147">
        <v>104.09399999999999</v>
      </c>
      <c r="JHC1241" s="109" t="s">
        <v>38</v>
      </c>
      <c r="JHD1241" s="256" t="s">
        <v>25</v>
      </c>
      <c r="JHE1241" s="204">
        <v>7</v>
      </c>
      <c r="JHF1241" s="204">
        <v>2</v>
      </c>
      <c r="JHG1241" s="205" t="s">
        <v>236</v>
      </c>
      <c r="JHH1241" s="206">
        <v>119</v>
      </c>
      <c r="JHI1241" s="110">
        <v>213</v>
      </c>
      <c r="JHJ1241" s="147">
        <v>104.09399999999999</v>
      </c>
      <c r="JHK1241" s="109" t="s">
        <v>38</v>
      </c>
      <c r="JHL1241" s="256" t="s">
        <v>25</v>
      </c>
      <c r="JHM1241" s="204">
        <v>7</v>
      </c>
      <c r="JHN1241" s="204">
        <v>2</v>
      </c>
      <c r="JHO1241" s="205" t="s">
        <v>236</v>
      </c>
      <c r="JHP1241" s="206">
        <v>119</v>
      </c>
      <c r="JHQ1241" s="110">
        <v>213</v>
      </c>
      <c r="JHR1241" s="147">
        <v>104.09399999999999</v>
      </c>
      <c r="JHS1241" s="109" t="s">
        <v>38</v>
      </c>
      <c r="JHT1241" s="256" t="s">
        <v>25</v>
      </c>
      <c r="JHU1241" s="204">
        <v>7</v>
      </c>
      <c r="JHV1241" s="204">
        <v>2</v>
      </c>
      <c r="JHW1241" s="205" t="s">
        <v>236</v>
      </c>
      <c r="JHX1241" s="206">
        <v>119</v>
      </c>
      <c r="JHY1241" s="110">
        <v>213</v>
      </c>
      <c r="JHZ1241" s="147">
        <v>104.09399999999999</v>
      </c>
      <c r="JIA1241" s="109" t="s">
        <v>38</v>
      </c>
      <c r="JIB1241" s="256" t="s">
        <v>25</v>
      </c>
      <c r="JIC1241" s="204">
        <v>7</v>
      </c>
      <c r="JID1241" s="204">
        <v>2</v>
      </c>
      <c r="JIE1241" s="205" t="s">
        <v>236</v>
      </c>
      <c r="JIF1241" s="206">
        <v>119</v>
      </c>
      <c r="JIG1241" s="110">
        <v>213</v>
      </c>
      <c r="JIH1241" s="147">
        <v>104.09399999999999</v>
      </c>
      <c r="JII1241" s="109" t="s">
        <v>38</v>
      </c>
      <c r="JIJ1241" s="256" t="s">
        <v>25</v>
      </c>
      <c r="JIK1241" s="204">
        <v>7</v>
      </c>
      <c r="JIL1241" s="204">
        <v>2</v>
      </c>
      <c r="JIM1241" s="205" t="s">
        <v>236</v>
      </c>
      <c r="JIN1241" s="206">
        <v>119</v>
      </c>
      <c r="JIO1241" s="110">
        <v>213</v>
      </c>
      <c r="JIP1241" s="147">
        <v>104.09399999999999</v>
      </c>
      <c r="JIQ1241" s="109" t="s">
        <v>38</v>
      </c>
      <c r="JIR1241" s="256" t="s">
        <v>25</v>
      </c>
      <c r="JIS1241" s="204">
        <v>7</v>
      </c>
      <c r="JIT1241" s="204">
        <v>2</v>
      </c>
      <c r="JIU1241" s="205" t="s">
        <v>236</v>
      </c>
      <c r="JIV1241" s="206">
        <v>119</v>
      </c>
      <c r="JIW1241" s="110">
        <v>213</v>
      </c>
      <c r="JIX1241" s="147">
        <v>104.09399999999999</v>
      </c>
      <c r="JIY1241" s="109" t="s">
        <v>38</v>
      </c>
      <c r="JIZ1241" s="256" t="s">
        <v>25</v>
      </c>
      <c r="JJA1241" s="204">
        <v>7</v>
      </c>
      <c r="JJB1241" s="204">
        <v>2</v>
      </c>
      <c r="JJC1241" s="205" t="s">
        <v>236</v>
      </c>
      <c r="JJD1241" s="206">
        <v>119</v>
      </c>
      <c r="JJE1241" s="110">
        <v>213</v>
      </c>
      <c r="JJF1241" s="147">
        <v>104.09399999999999</v>
      </c>
      <c r="JJG1241" s="109" t="s">
        <v>38</v>
      </c>
      <c r="JJH1241" s="256" t="s">
        <v>25</v>
      </c>
      <c r="JJI1241" s="204">
        <v>7</v>
      </c>
      <c r="JJJ1241" s="204">
        <v>2</v>
      </c>
      <c r="JJK1241" s="205" t="s">
        <v>236</v>
      </c>
      <c r="JJL1241" s="206">
        <v>119</v>
      </c>
      <c r="JJM1241" s="110">
        <v>213</v>
      </c>
      <c r="JJN1241" s="147">
        <v>104.09399999999999</v>
      </c>
      <c r="JJO1241" s="109" t="s">
        <v>38</v>
      </c>
      <c r="JJP1241" s="256" t="s">
        <v>25</v>
      </c>
      <c r="JJQ1241" s="204">
        <v>7</v>
      </c>
      <c r="JJR1241" s="204">
        <v>2</v>
      </c>
      <c r="JJS1241" s="205" t="s">
        <v>236</v>
      </c>
      <c r="JJT1241" s="206">
        <v>119</v>
      </c>
      <c r="JJU1241" s="110">
        <v>213</v>
      </c>
      <c r="JJV1241" s="147">
        <v>104.09399999999999</v>
      </c>
      <c r="JJW1241" s="109" t="s">
        <v>38</v>
      </c>
      <c r="JJX1241" s="256" t="s">
        <v>25</v>
      </c>
      <c r="JJY1241" s="204">
        <v>7</v>
      </c>
      <c r="JJZ1241" s="204">
        <v>2</v>
      </c>
      <c r="JKA1241" s="205" t="s">
        <v>236</v>
      </c>
      <c r="JKB1241" s="206">
        <v>119</v>
      </c>
      <c r="JKC1241" s="110">
        <v>213</v>
      </c>
      <c r="JKD1241" s="147">
        <v>104.09399999999999</v>
      </c>
      <c r="JKE1241" s="109" t="s">
        <v>38</v>
      </c>
      <c r="JKF1241" s="256" t="s">
        <v>25</v>
      </c>
      <c r="JKG1241" s="204">
        <v>7</v>
      </c>
      <c r="JKH1241" s="204">
        <v>2</v>
      </c>
      <c r="JKI1241" s="205" t="s">
        <v>236</v>
      </c>
      <c r="JKJ1241" s="206">
        <v>119</v>
      </c>
      <c r="JKK1241" s="110">
        <v>213</v>
      </c>
      <c r="JKL1241" s="147">
        <v>104.09399999999999</v>
      </c>
      <c r="JKM1241" s="109" t="s">
        <v>38</v>
      </c>
      <c r="JKN1241" s="256" t="s">
        <v>25</v>
      </c>
      <c r="JKO1241" s="204">
        <v>7</v>
      </c>
      <c r="JKP1241" s="204">
        <v>2</v>
      </c>
      <c r="JKQ1241" s="205" t="s">
        <v>236</v>
      </c>
      <c r="JKR1241" s="206">
        <v>119</v>
      </c>
      <c r="JKS1241" s="110">
        <v>213</v>
      </c>
      <c r="JKT1241" s="147">
        <v>104.09399999999999</v>
      </c>
      <c r="JKU1241" s="109" t="s">
        <v>38</v>
      </c>
      <c r="JKV1241" s="256" t="s">
        <v>25</v>
      </c>
      <c r="JKW1241" s="204">
        <v>7</v>
      </c>
      <c r="JKX1241" s="204">
        <v>2</v>
      </c>
      <c r="JKY1241" s="205" t="s">
        <v>236</v>
      </c>
      <c r="JKZ1241" s="206">
        <v>119</v>
      </c>
      <c r="JLA1241" s="110">
        <v>213</v>
      </c>
      <c r="JLB1241" s="147">
        <v>104.09399999999999</v>
      </c>
      <c r="JLC1241" s="109" t="s">
        <v>38</v>
      </c>
      <c r="JLD1241" s="256" t="s">
        <v>25</v>
      </c>
      <c r="JLE1241" s="204">
        <v>7</v>
      </c>
      <c r="JLF1241" s="204">
        <v>2</v>
      </c>
      <c r="JLG1241" s="205" t="s">
        <v>236</v>
      </c>
      <c r="JLH1241" s="206">
        <v>119</v>
      </c>
      <c r="JLI1241" s="110">
        <v>213</v>
      </c>
      <c r="JLJ1241" s="147">
        <v>104.09399999999999</v>
      </c>
      <c r="JLK1241" s="109" t="s">
        <v>38</v>
      </c>
      <c r="JLL1241" s="256" t="s">
        <v>25</v>
      </c>
      <c r="JLM1241" s="204">
        <v>7</v>
      </c>
      <c r="JLN1241" s="204">
        <v>2</v>
      </c>
      <c r="JLO1241" s="205" t="s">
        <v>236</v>
      </c>
      <c r="JLP1241" s="206">
        <v>119</v>
      </c>
      <c r="JLQ1241" s="110">
        <v>213</v>
      </c>
      <c r="JLR1241" s="147">
        <v>104.09399999999999</v>
      </c>
      <c r="JLS1241" s="109" t="s">
        <v>38</v>
      </c>
      <c r="JLT1241" s="256" t="s">
        <v>25</v>
      </c>
      <c r="JLU1241" s="204">
        <v>7</v>
      </c>
      <c r="JLV1241" s="204">
        <v>2</v>
      </c>
      <c r="JLW1241" s="205" t="s">
        <v>236</v>
      </c>
      <c r="JLX1241" s="206">
        <v>119</v>
      </c>
      <c r="JLY1241" s="110">
        <v>213</v>
      </c>
      <c r="JLZ1241" s="147">
        <v>104.09399999999999</v>
      </c>
      <c r="JMA1241" s="109" t="s">
        <v>38</v>
      </c>
      <c r="JMB1241" s="256" t="s">
        <v>25</v>
      </c>
      <c r="JMC1241" s="204">
        <v>7</v>
      </c>
      <c r="JMD1241" s="204">
        <v>2</v>
      </c>
      <c r="JME1241" s="205" t="s">
        <v>236</v>
      </c>
      <c r="JMF1241" s="206">
        <v>119</v>
      </c>
      <c r="JMG1241" s="110">
        <v>213</v>
      </c>
      <c r="JMH1241" s="147">
        <v>104.09399999999999</v>
      </c>
      <c r="JMI1241" s="109" t="s">
        <v>38</v>
      </c>
      <c r="JMJ1241" s="256" t="s">
        <v>25</v>
      </c>
      <c r="JMK1241" s="204">
        <v>7</v>
      </c>
      <c r="JML1241" s="204">
        <v>2</v>
      </c>
      <c r="JMM1241" s="205" t="s">
        <v>236</v>
      </c>
      <c r="JMN1241" s="206">
        <v>119</v>
      </c>
      <c r="JMO1241" s="110">
        <v>213</v>
      </c>
      <c r="JMP1241" s="147">
        <v>104.09399999999999</v>
      </c>
      <c r="JMQ1241" s="109" t="s">
        <v>38</v>
      </c>
      <c r="JMR1241" s="256" t="s">
        <v>25</v>
      </c>
      <c r="JMS1241" s="204">
        <v>7</v>
      </c>
      <c r="JMT1241" s="204">
        <v>2</v>
      </c>
      <c r="JMU1241" s="205" t="s">
        <v>236</v>
      </c>
      <c r="JMV1241" s="206">
        <v>119</v>
      </c>
      <c r="JMW1241" s="110">
        <v>213</v>
      </c>
      <c r="JMX1241" s="147">
        <v>104.09399999999999</v>
      </c>
      <c r="JMY1241" s="109" t="s">
        <v>38</v>
      </c>
      <c r="JMZ1241" s="256" t="s">
        <v>25</v>
      </c>
      <c r="JNA1241" s="204">
        <v>7</v>
      </c>
      <c r="JNB1241" s="204">
        <v>2</v>
      </c>
      <c r="JNC1241" s="205" t="s">
        <v>236</v>
      </c>
      <c r="JND1241" s="206">
        <v>119</v>
      </c>
      <c r="JNE1241" s="110">
        <v>213</v>
      </c>
      <c r="JNF1241" s="147">
        <v>104.09399999999999</v>
      </c>
      <c r="JNG1241" s="109" t="s">
        <v>38</v>
      </c>
      <c r="JNH1241" s="256" t="s">
        <v>25</v>
      </c>
      <c r="JNI1241" s="204">
        <v>7</v>
      </c>
      <c r="JNJ1241" s="204">
        <v>2</v>
      </c>
      <c r="JNK1241" s="205" t="s">
        <v>236</v>
      </c>
      <c r="JNL1241" s="206">
        <v>119</v>
      </c>
      <c r="JNM1241" s="110">
        <v>213</v>
      </c>
      <c r="JNN1241" s="147">
        <v>104.09399999999999</v>
      </c>
      <c r="JNO1241" s="109" t="s">
        <v>38</v>
      </c>
      <c r="JNP1241" s="256" t="s">
        <v>25</v>
      </c>
      <c r="JNQ1241" s="204">
        <v>7</v>
      </c>
      <c r="JNR1241" s="204">
        <v>2</v>
      </c>
      <c r="JNS1241" s="205" t="s">
        <v>236</v>
      </c>
      <c r="JNT1241" s="206">
        <v>119</v>
      </c>
      <c r="JNU1241" s="110">
        <v>213</v>
      </c>
      <c r="JNV1241" s="147">
        <v>104.09399999999999</v>
      </c>
      <c r="JNW1241" s="109" t="s">
        <v>38</v>
      </c>
      <c r="JNX1241" s="256" t="s">
        <v>25</v>
      </c>
      <c r="JNY1241" s="204">
        <v>7</v>
      </c>
      <c r="JNZ1241" s="204">
        <v>2</v>
      </c>
      <c r="JOA1241" s="205" t="s">
        <v>236</v>
      </c>
      <c r="JOB1241" s="206">
        <v>119</v>
      </c>
      <c r="JOC1241" s="110">
        <v>213</v>
      </c>
      <c r="JOD1241" s="147">
        <v>104.09399999999999</v>
      </c>
      <c r="JOE1241" s="109" t="s">
        <v>38</v>
      </c>
      <c r="JOF1241" s="256" t="s">
        <v>25</v>
      </c>
      <c r="JOG1241" s="204">
        <v>7</v>
      </c>
      <c r="JOH1241" s="204">
        <v>2</v>
      </c>
      <c r="JOI1241" s="205" t="s">
        <v>236</v>
      </c>
      <c r="JOJ1241" s="206">
        <v>119</v>
      </c>
      <c r="JOK1241" s="110">
        <v>213</v>
      </c>
      <c r="JOL1241" s="147">
        <v>104.09399999999999</v>
      </c>
      <c r="JOM1241" s="109" t="s">
        <v>38</v>
      </c>
      <c r="JON1241" s="256" t="s">
        <v>25</v>
      </c>
      <c r="JOO1241" s="204">
        <v>7</v>
      </c>
      <c r="JOP1241" s="204">
        <v>2</v>
      </c>
      <c r="JOQ1241" s="205" t="s">
        <v>236</v>
      </c>
      <c r="JOR1241" s="206">
        <v>119</v>
      </c>
      <c r="JOS1241" s="110">
        <v>213</v>
      </c>
      <c r="JOT1241" s="147">
        <v>104.09399999999999</v>
      </c>
      <c r="JOU1241" s="109" t="s">
        <v>38</v>
      </c>
      <c r="JOV1241" s="256" t="s">
        <v>25</v>
      </c>
      <c r="JOW1241" s="204">
        <v>7</v>
      </c>
      <c r="JOX1241" s="204">
        <v>2</v>
      </c>
      <c r="JOY1241" s="205" t="s">
        <v>236</v>
      </c>
      <c r="JOZ1241" s="206">
        <v>119</v>
      </c>
      <c r="JPA1241" s="110">
        <v>213</v>
      </c>
      <c r="JPB1241" s="147">
        <v>104.09399999999999</v>
      </c>
      <c r="JPC1241" s="109" t="s">
        <v>38</v>
      </c>
      <c r="JPD1241" s="256" t="s">
        <v>25</v>
      </c>
      <c r="JPE1241" s="204">
        <v>7</v>
      </c>
      <c r="JPF1241" s="204">
        <v>2</v>
      </c>
      <c r="JPG1241" s="205" t="s">
        <v>236</v>
      </c>
      <c r="JPH1241" s="206">
        <v>119</v>
      </c>
      <c r="JPI1241" s="110">
        <v>213</v>
      </c>
      <c r="JPJ1241" s="147">
        <v>104.09399999999999</v>
      </c>
      <c r="JPK1241" s="109" t="s">
        <v>38</v>
      </c>
      <c r="JPL1241" s="256" t="s">
        <v>25</v>
      </c>
      <c r="JPM1241" s="204">
        <v>7</v>
      </c>
      <c r="JPN1241" s="204">
        <v>2</v>
      </c>
      <c r="JPO1241" s="205" t="s">
        <v>236</v>
      </c>
      <c r="JPP1241" s="206">
        <v>119</v>
      </c>
      <c r="JPQ1241" s="110">
        <v>213</v>
      </c>
      <c r="JPR1241" s="147">
        <v>104.09399999999999</v>
      </c>
      <c r="JPS1241" s="109" t="s">
        <v>38</v>
      </c>
      <c r="JPT1241" s="256" t="s">
        <v>25</v>
      </c>
      <c r="JPU1241" s="204">
        <v>7</v>
      </c>
      <c r="JPV1241" s="204">
        <v>2</v>
      </c>
      <c r="JPW1241" s="205" t="s">
        <v>236</v>
      </c>
      <c r="JPX1241" s="206">
        <v>119</v>
      </c>
      <c r="JPY1241" s="110">
        <v>213</v>
      </c>
      <c r="JPZ1241" s="147">
        <v>104.09399999999999</v>
      </c>
      <c r="JQA1241" s="109" t="s">
        <v>38</v>
      </c>
      <c r="JQB1241" s="256" t="s">
        <v>25</v>
      </c>
      <c r="JQC1241" s="204">
        <v>7</v>
      </c>
      <c r="JQD1241" s="204">
        <v>2</v>
      </c>
      <c r="JQE1241" s="205" t="s">
        <v>236</v>
      </c>
      <c r="JQF1241" s="206">
        <v>119</v>
      </c>
      <c r="JQG1241" s="110">
        <v>213</v>
      </c>
      <c r="JQH1241" s="147">
        <v>104.09399999999999</v>
      </c>
      <c r="JQI1241" s="109" t="s">
        <v>38</v>
      </c>
      <c r="JQJ1241" s="256" t="s">
        <v>25</v>
      </c>
      <c r="JQK1241" s="204">
        <v>7</v>
      </c>
      <c r="JQL1241" s="204">
        <v>2</v>
      </c>
      <c r="JQM1241" s="205" t="s">
        <v>236</v>
      </c>
      <c r="JQN1241" s="206">
        <v>119</v>
      </c>
      <c r="JQO1241" s="110">
        <v>213</v>
      </c>
      <c r="JQP1241" s="147">
        <v>104.09399999999999</v>
      </c>
      <c r="JQQ1241" s="109" t="s">
        <v>38</v>
      </c>
      <c r="JQR1241" s="256" t="s">
        <v>25</v>
      </c>
      <c r="JQS1241" s="204">
        <v>7</v>
      </c>
      <c r="JQT1241" s="204">
        <v>2</v>
      </c>
      <c r="JQU1241" s="205" t="s">
        <v>236</v>
      </c>
      <c r="JQV1241" s="206">
        <v>119</v>
      </c>
      <c r="JQW1241" s="110">
        <v>213</v>
      </c>
      <c r="JQX1241" s="147">
        <v>104.09399999999999</v>
      </c>
      <c r="JQY1241" s="109" t="s">
        <v>38</v>
      </c>
      <c r="JQZ1241" s="256" t="s">
        <v>25</v>
      </c>
      <c r="JRA1241" s="204">
        <v>7</v>
      </c>
      <c r="JRB1241" s="204">
        <v>2</v>
      </c>
      <c r="JRC1241" s="205" t="s">
        <v>236</v>
      </c>
      <c r="JRD1241" s="206">
        <v>119</v>
      </c>
      <c r="JRE1241" s="110">
        <v>213</v>
      </c>
      <c r="JRF1241" s="147">
        <v>104.09399999999999</v>
      </c>
      <c r="JRG1241" s="109" t="s">
        <v>38</v>
      </c>
      <c r="JRH1241" s="256" t="s">
        <v>25</v>
      </c>
      <c r="JRI1241" s="204">
        <v>7</v>
      </c>
      <c r="JRJ1241" s="204">
        <v>2</v>
      </c>
      <c r="JRK1241" s="205" t="s">
        <v>236</v>
      </c>
      <c r="JRL1241" s="206">
        <v>119</v>
      </c>
      <c r="JRM1241" s="110">
        <v>213</v>
      </c>
      <c r="JRN1241" s="147">
        <v>104.09399999999999</v>
      </c>
      <c r="JRO1241" s="109" t="s">
        <v>38</v>
      </c>
      <c r="JRP1241" s="256" t="s">
        <v>25</v>
      </c>
      <c r="JRQ1241" s="204">
        <v>7</v>
      </c>
      <c r="JRR1241" s="204">
        <v>2</v>
      </c>
      <c r="JRS1241" s="205" t="s">
        <v>236</v>
      </c>
      <c r="JRT1241" s="206">
        <v>119</v>
      </c>
      <c r="JRU1241" s="110">
        <v>213</v>
      </c>
      <c r="JRV1241" s="147">
        <v>104.09399999999999</v>
      </c>
      <c r="JRW1241" s="109" t="s">
        <v>38</v>
      </c>
      <c r="JRX1241" s="256" t="s">
        <v>25</v>
      </c>
      <c r="JRY1241" s="204">
        <v>7</v>
      </c>
      <c r="JRZ1241" s="204">
        <v>2</v>
      </c>
      <c r="JSA1241" s="205" t="s">
        <v>236</v>
      </c>
      <c r="JSB1241" s="206">
        <v>119</v>
      </c>
      <c r="JSC1241" s="110">
        <v>213</v>
      </c>
      <c r="JSD1241" s="147">
        <v>104.09399999999999</v>
      </c>
      <c r="JSE1241" s="109" t="s">
        <v>38</v>
      </c>
      <c r="JSF1241" s="256" t="s">
        <v>25</v>
      </c>
      <c r="JSG1241" s="204">
        <v>7</v>
      </c>
      <c r="JSH1241" s="204">
        <v>2</v>
      </c>
      <c r="JSI1241" s="205" t="s">
        <v>236</v>
      </c>
      <c r="JSJ1241" s="206">
        <v>119</v>
      </c>
      <c r="JSK1241" s="110">
        <v>213</v>
      </c>
      <c r="JSL1241" s="147">
        <v>104.09399999999999</v>
      </c>
      <c r="JSM1241" s="109" t="s">
        <v>38</v>
      </c>
      <c r="JSN1241" s="256" t="s">
        <v>25</v>
      </c>
      <c r="JSO1241" s="204">
        <v>7</v>
      </c>
      <c r="JSP1241" s="204">
        <v>2</v>
      </c>
      <c r="JSQ1241" s="205" t="s">
        <v>236</v>
      </c>
      <c r="JSR1241" s="206">
        <v>119</v>
      </c>
      <c r="JSS1241" s="110">
        <v>213</v>
      </c>
      <c r="JST1241" s="147">
        <v>104.09399999999999</v>
      </c>
      <c r="JSU1241" s="109" t="s">
        <v>38</v>
      </c>
      <c r="JSV1241" s="256" t="s">
        <v>25</v>
      </c>
      <c r="JSW1241" s="204">
        <v>7</v>
      </c>
      <c r="JSX1241" s="204">
        <v>2</v>
      </c>
      <c r="JSY1241" s="205" t="s">
        <v>236</v>
      </c>
      <c r="JSZ1241" s="206">
        <v>119</v>
      </c>
      <c r="JTA1241" s="110">
        <v>213</v>
      </c>
      <c r="JTB1241" s="147">
        <v>104.09399999999999</v>
      </c>
      <c r="JTC1241" s="109" t="s">
        <v>38</v>
      </c>
      <c r="JTD1241" s="256" t="s">
        <v>25</v>
      </c>
      <c r="JTE1241" s="204">
        <v>7</v>
      </c>
      <c r="JTF1241" s="204">
        <v>2</v>
      </c>
      <c r="JTG1241" s="205" t="s">
        <v>236</v>
      </c>
      <c r="JTH1241" s="206">
        <v>119</v>
      </c>
      <c r="JTI1241" s="110">
        <v>213</v>
      </c>
      <c r="JTJ1241" s="147">
        <v>104.09399999999999</v>
      </c>
      <c r="JTK1241" s="109" t="s">
        <v>38</v>
      </c>
      <c r="JTL1241" s="256" t="s">
        <v>25</v>
      </c>
      <c r="JTM1241" s="204">
        <v>7</v>
      </c>
      <c r="JTN1241" s="204">
        <v>2</v>
      </c>
      <c r="JTO1241" s="205" t="s">
        <v>236</v>
      </c>
      <c r="JTP1241" s="206">
        <v>119</v>
      </c>
      <c r="JTQ1241" s="110">
        <v>213</v>
      </c>
      <c r="JTR1241" s="147">
        <v>104.09399999999999</v>
      </c>
      <c r="JTS1241" s="109" t="s">
        <v>38</v>
      </c>
      <c r="JTT1241" s="256" t="s">
        <v>25</v>
      </c>
      <c r="JTU1241" s="204">
        <v>7</v>
      </c>
      <c r="JTV1241" s="204">
        <v>2</v>
      </c>
      <c r="JTW1241" s="205" t="s">
        <v>236</v>
      </c>
      <c r="JTX1241" s="206">
        <v>119</v>
      </c>
      <c r="JTY1241" s="110">
        <v>213</v>
      </c>
      <c r="JTZ1241" s="147">
        <v>104.09399999999999</v>
      </c>
      <c r="JUA1241" s="109" t="s">
        <v>38</v>
      </c>
      <c r="JUB1241" s="256" t="s">
        <v>25</v>
      </c>
      <c r="JUC1241" s="204">
        <v>7</v>
      </c>
      <c r="JUD1241" s="204">
        <v>2</v>
      </c>
      <c r="JUE1241" s="205" t="s">
        <v>236</v>
      </c>
      <c r="JUF1241" s="206">
        <v>119</v>
      </c>
      <c r="JUG1241" s="110">
        <v>213</v>
      </c>
      <c r="JUH1241" s="147">
        <v>104.09399999999999</v>
      </c>
      <c r="JUI1241" s="109" t="s">
        <v>38</v>
      </c>
      <c r="JUJ1241" s="256" t="s">
        <v>25</v>
      </c>
      <c r="JUK1241" s="204">
        <v>7</v>
      </c>
      <c r="JUL1241" s="204">
        <v>2</v>
      </c>
      <c r="JUM1241" s="205" t="s">
        <v>236</v>
      </c>
      <c r="JUN1241" s="206">
        <v>119</v>
      </c>
      <c r="JUO1241" s="110">
        <v>213</v>
      </c>
      <c r="JUP1241" s="147">
        <v>104.09399999999999</v>
      </c>
      <c r="JUQ1241" s="109" t="s">
        <v>38</v>
      </c>
      <c r="JUR1241" s="256" t="s">
        <v>25</v>
      </c>
      <c r="JUS1241" s="204">
        <v>7</v>
      </c>
      <c r="JUT1241" s="204">
        <v>2</v>
      </c>
      <c r="JUU1241" s="205" t="s">
        <v>236</v>
      </c>
      <c r="JUV1241" s="206">
        <v>119</v>
      </c>
      <c r="JUW1241" s="110">
        <v>213</v>
      </c>
      <c r="JUX1241" s="147">
        <v>104.09399999999999</v>
      </c>
      <c r="JUY1241" s="109" t="s">
        <v>38</v>
      </c>
      <c r="JUZ1241" s="256" t="s">
        <v>25</v>
      </c>
      <c r="JVA1241" s="204">
        <v>7</v>
      </c>
      <c r="JVB1241" s="204">
        <v>2</v>
      </c>
      <c r="JVC1241" s="205" t="s">
        <v>236</v>
      </c>
      <c r="JVD1241" s="206">
        <v>119</v>
      </c>
      <c r="JVE1241" s="110">
        <v>213</v>
      </c>
      <c r="JVF1241" s="147">
        <v>104.09399999999999</v>
      </c>
      <c r="JVG1241" s="109" t="s">
        <v>38</v>
      </c>
      <c r="JVH1241" s="256" t="s">
        <v>25</v>
      </c>
      <c r="JVI1241" s="204">
        <v>7</v>
      </c>
      <c r="JVJ1241" s="204">
        <v>2</v>
      </c>
      <c r="JVK1241" s="205" t="s">
        <v>236</v>
      </c>
      <c r="JVL1241" s="206">
        <v>119</v>
      </c>
      <c r="JVM1241" s="110">
        <v>213</v>
      </c>
      <c r="JVN1241" s="147">
        <v>104.09399999999999</v>
      </c>
      <c r="JVO1241" s="109" t="s">
        <v>38</v>
      </c>
      <c r="JVP1241" s="256" t="s">
        <v>25</v>
      </c>
      <c r="JVQ1241" s="204">
        <v>7</v>
      </c>
      <c r="JVR1241" s="204">
        <v>2</v>
      </c>
      <c r="JVS1241" s="205" t="s">
        <v>236</v>
      </c>
      <c r="JVT1241" s="206">
        <v>119</v>
      </c>
      <c r="JVU1241" s="110">
        <v>213</v>
      </c>
      <c r="JVV1241" s="147">
        <v>104.09399999999999</v>
      </c>
      <c r="JVW1241" s="109" t="s">
        <v>38</v>
      </c>
      <c r="JVX1241" s="256" t="s">
        <v>25</v>
      </c>
      <c r="JVY1241" s="204">
        <v>7</v>
      </c>
      <c r="JVZ1241" s="204">
        <v>2</v>
      </c>
      <c r="JWA1241" s="205" t="s">
        <v>236</v>
      </c>
      <c r="JWB1241" s="206">
        <v>119</v>
      </c>
      <c r="JWC1241" s="110">
        <v>213</v>
      </c>
      <c r="JWD1241" s="147">
        <v>104.09399999999999</v>
      </c>
      <c r="JWE1241" s="109" t="s">
        <v>38</v>
      </c>
      <c r="JWF1241" s="256" t="s">
        <v>25</v>
      </c>
      <c r="JWG1241" s="204">
        <v>7</v>
      </c>
      <c r="JWH1241" s="204">
        <v>2</v>
      </c>
      <c r="JWI1241" s="205" t="s">
        <v>236</v>
      </c>
      <c r="JWJ1241" s="206">
        <v>119</v>
      </c>
      <c r="JWK1241" s="110">
        <v>213</v>
      </c>
      <c r="JWL1241" s="147">
        <v>104.09399999999999</v>
      </c>
      <c r="JWM1241" s="109" t="s">
        <v>38</v>
      </c>
      <c r="JWN1241" s="256" t="s">
        <v>25</v>
      </c>
      <c r="JWO1241" s="204">
        <v>7</v>
      </c>
      <c r="JWP1241" s="204">
        <v>2</v>
      </c>
      <c r="JWQ1241" s="205" t="s">
        <v>236</v>
      </c>
      <c r="JWR1241" s="206">
        <v>119</v>
      </c>
      <c r="JWS1241" s="110">
        <v>213</v>
      </c>
      <c r="JWT1241" s="147">
        <v>104.09399999999999</v>
      </c>
      <c r="JWU1241" s="109" t="s">
        <v>38</v>
      </c>
      <c r="JWV1241" s="256" t="s">
        <v>25</v>
      </c>
      <c r="JWW1241" s="204">
        <v>7</v>
      </c>
      <c r="JWX1241" s="204">
        <v>2</v>
      </c>
      <c r="JWY1241" s="205" t="s">
        <v>236</v>
      </c>
      <c r="JWZ1241" s="206">
        <v>119</v>
      </c>
      <c r="JXA1241" s="110">
        <v>213</v>
      </c>
      <c r="JXB1241" s="147">
        <v>104.09399999999999</v>
      </c>
      <c r="JXC1241" s="109" t="s">
        <v>38</v>
      </c>
      <c r="JXD1241" s="256" t="s">
        <v>25</v>
      </c>
      <c r="JXE1241" s="204">
        <v>7</v>
      </c>
      <c r="JXF1241" s="204">
        <v>2</v>
      </c>
      <c r="JXG1241" s="205" t="s">
        <v>236</v>
      </c>
      <c r="JXH1241" s="206">
        <v>119</v>
      </c>
      <c r="JXI1241" s="110">
        <v>213</v>
      </c>
      <c r="JXJ1241" s="147">
        <v>104.09399999999999</v>
      </c>
      <c r="JXK1241" s="109" t="s">
        <v>38</v>
      </c>
      <c r="JXL1241" s="256" t="s">
        <v>25</v>
      </c>
      <c r="JXM1241" s="204">
        <v>7</v>
      </c>
      <c r="JXN1241" s="204">
        <v>2</v>
      </c>
      <c r="JXO1241" s="205" t="s">
        <v>236</v>
      </c>
      <c r="JXP1241" s="206">
        <v>119</v>
      </c>
      <c r="JXQ1241" s="110">
        <v>213</v>
      </c>
      <c r="JXR1241" s="147">
        <v>104.09399999999999</v>
      </c>
      <c r="JXS1241" s="109" t="s">
        <v>38</v>
      </c>
      <c r="JXT1241" s="256" t="s">
        <v>25</v>
      </c>
      <c r="JXU1241" s="204">
        <v>7</v>
      </c>
      <c r="JXV1241" s="204">
        <v>2</v>
      </c>
      <c r="JXW1241" s="205" t="s">
        <v>236</v>
      </c>
      <c r="JXX1241" s="206">
        <v>119</v>
      </c>
      <c r="JXY1241" s="110">
        <v>213</v>
      </c>
      <c r="JXZ1241" s="147">
        <v>104.09399999999999</v>
      </c>
      <c r="JYA1241" s="109" t="s">
        <v>38</v>
      </c>
      <c r="JYB1241" s="256" t="s">
        <v>25</v>
      </c>
      <c r="JYC1241" s="204">
        <v>7</v>
      </c>
      <c r="JYD1241" s="204">
        <v>2</v>
      </c>
      <c r="JYE1241" s="205" t="s">
        <v>236</v>
      </c>
      <c r="JYF1241" s="206">
        <v>119</v>
      </c>
      <c r="JYG1241" s="110">
        <v>213</v>
      </c>
      <c r="JYH1241" s="147">
        <v>104.09399999999999</v>
      </c>
      <c r="JYI1241" s="109" t="s">
        <v>38</v>
      </c>
      <c r="JYJ1241" s="256" t="s">
        <v>25</v>
      </c>
      <c r="JYK1241" s="204">
        <v>7</v>
      </c>
      <c r="JYL1241" s="204">
        <v>2</v>
      </c>
      <c r="JYM1241" s="205" t="s">
        <v>236</v>
      </c>
      <c r="JYN1241" s="206">
        <v>119</v>
      </c>
      <c r="JYO1241" s="110">
        <v>213</v>
      </c>
      <c r="JYP1241" s="147">
        <v>104.09399999999999</v>
      </c>
      <c r="JYQ1241" s="109" t="s">
        <v>38</v>
      </c>
      <c r="JYR1241" s="256" t="s">
        <v>25</v>
      </c>
      <c r="JYS1241" s="204">
        <v>7</v>
      </c>
      <c r="JYT1241" s="204">
        <v>2</v>
      </c>
      <c r="JYU1241" s="205" t="s">
        <v>236</v>
      </c>
      <c r="JYV1241" s="206">
        <v>119</v>
      </c>
      <c r="JYW1241" s="110">
        <v>213</v>
      </c>
      <c r="JYX1241" s="147">
        <v>104.09399999999999</v>
      </c>
      <c r="JYY1241" s="109" t="s">
        <v>38</v>
      </c>
      <c r="JYZ1241" s="256" t="s">
        <v>25</v>
      </c>
      <c r="JZA1241" s="204">
        <v>7</v>
      </c>
      <c r="JZB1241" s="204">
        <v>2</v>
      </c>
      <c r="JZC1241" s="205" t="s">
        <v>236</v>
      </c>
      <c r="JZD1241" s="206">
        <v>119</v>
      </c>
      <c r="JZE1241" s="110">
        <v>213</v>
      </c>
      <c r="JZF1241" s="147">
        <v>104.09399999999999</v>
      </c>
      <c r="JZG1241" s="109" t="s">
        <v>38</v>
      </c>
      <c r="JZH1241" s="256" t="s">
        <v>25</v>
      </c>
      <c r="JZI1241" s="204">
        <v>7</v>
      </c>
      <c r="JZJ1241" s="204">
        <v>2</v>
      </c>
      <c r="JZK1241" s="205" t="s">
        <v>236</v>
      </c>
      <c r="JZL1241" s="206">
        <v>119</v>
      </c>
      <c r="JZM1241" s="110">
        <v>213</v>
      </c>
      <c r="JZN1241" s="147">
        <v>104.09399999999999</v>
      </c>
      <c r="JZO1241" s="109" t="s">
        <v>38</v>
      </c>
      <c r="JZP1241" s="256" t="s">
        <v>25</v>
      </c>
      <c r="JZQ1241" s="204">
        <v>7</v>
      </c>
      <c r="JZR1241" s="204">
        <v>2</v>
      </c>
      <c r="JZS1241" s="205" t="s">
        <v>236</v>
      </c>
      <c r="JZT1241" s="206">
        <v>119</v>
      </c>
      <c r="JZU1241" s="110">
        <v>213</v>
      </c>
      <c r="JZV1241" s="147">
        <v>104.09399999999999</v>
      </c>
      <c r="JZW1241" s="109" t="s">
        <v>38</v>
      </c>
      <c r="JZX1241" s="256" t="s">
        <v>25</v>
      </c>
      <c r="JZY1241" s="204">
        <v>7</v>
      </c>
      <c r="JZZ1241" s="204">
        <v>2</v>
      </c>
      <c r="KAA1241" s="205" t="s">
        <v>236</v>
      </c>
      <c r="KAB1241" s="206">
        <v>119</v>
      </c>
      <c r="KAC1241" s="110">
        <v>213</v>
      </c>
      <c r="KAD1241" s="147">
        <v>104.09399999999999</v>
      </c>
      <c r="KAE1241" s="109" t="s">
        <v>38</v>
      </c>
      <c r="KAF1241" s="256" t="s">
        <v>25</v>
      </c>
      <c r="KAG1241" s="204">
        <v>7</v>
      </c>
      <c r="KAH1241" s="204">
        <v>2</v>
      </c>
      <c r="KAI1241" s="205" t="s">
        <v>236</v>
      </c>
      <c r="KAJ1241" s="206">
        <v>119</v>
      </c>
      <c r="KAK1241" s="110">
        <v>213</v>
      </c>
      <c r="KAL1241" s="147">
        <v>104.09399999999999</v>
      </c>
      <c r="KAM1241" s="109" t="s">
        <v>38</v>
      </c>
      <c r="KAN1241" s="256" t="s">
        <v>25</v>
      </c>
      <c r="KAO1241" s="204">
        <v>7</v>
      </c>
      <c r="KAP1241" s="204">
        <v>2</v>
      </c>
      <c r="KAQ1241" s="205" t="s">
        <v>236</v>
      </c>
      <c r="KAR1241" s="206">
        <v>119</v>
      </c>
      <c r="KAS1241" s="110">
        <v>213</v>
      </c>
      <c r="KAT1241" s="147">
        <v>104.09399999999999</v>
      </c>
      <c r="KAU1241" s="109" t="s">
        <v>38</v>
      </c>
      <c r="KAV1241" s="256" t="s">
        <v>25</v>
      </c>
      <c r="KAW1241" s="204">
        <v>7</v>
      </c>
      <c r="KAX1241" s="204">
        <v>2</v>
      </c>
      <c r="KAY1241" s="205" t="s">
        <v>236</v>
      </c>
      <c r="KAZ1241" s="206">
        <v>119</v>
      </c>
      <c r="KBA1241" s="110">
        <v>213</v>
      </c>
      <c r="KBB1241" s="147">
        <v>104.09399999999999</v>
      </c>
      <c r="KBC1241" s="109" t="s">
        <v>38</v>
      </c>
      <c r="KBD1241" s="256" t="s">
        <v>25</v>
      </c>
      <c r="KBE1241" s="204">
        <v>7</v>
      </c>
      <c r="KBF1241" s="204">
        <v>2</v>
      </c>
      <c r="KBG1241" s="205" t="s">
        <v>236</v>
      </c>
      <c r="KBH1241" s="206">
        <v>119</v>
      </c>
      <c r="KBI1241" s="110">
        <v>213</v>
      </c>
      <c r="KBJ1241" s="147">
        <v>104.09399999999999</v>
      </c>
      <c r="KBK1241" s="109" t="s">
        <v>38</v>
      </c>
      <c r="KBL1241" s="256" t="s">
        <v>25</v>
      </c>
      <c r="KBM1241" s="204">
        <v>7</v>
      </c>
      <c r="KBN1241" s="204">
        <v>2</v>
      </c>
      <c r="KBO1241" s="205" t="s">
        <v>236</v>
      </c>
      <c r="KBP1241" s="206">
        <v>119</v>
      </c>
      <c r="KBQ1241" s="110">
        <v>213</v>
      </c>
      <c r="KBR1241" s="147">
        <v>104.09399999999999</v>
      </c>
      <c r="KBS1241" s="109" t="s">
        <v>38</v>
      </c>
      <c r="KBT1241" s="256" t="s">
        <v>25</v>
      </c>
      <c r="KBU1241" s="204">
        <v>7</v>
      </c>
      <c r="KBV1241" s="204">
        <v>2</v>
      </c>
      <c r="KBW1241" s="205" t="s">
        <v>236</v>
      </c>
      <c r="KBX1241" s="206">
        <v>119</v>
      </c>
      <c r="KBY1241" s="110">
        <v>213</v>
      </c>
      <c r="KBZ1241" s="147">
        <v>104.09399999999999</v>
      </c>
      <c r="KCA1241" s="109" t="s">
        <v>38</v>
      </c>
      <c r="KCB1241" s="256" t="s">
        <v>25</v>
      </c>
      <c r="KCC1241" s="204">
        <v>7</v>
      </c>
      <c r="KCD1241" s="204">
        <v>2</v>
      </c>
      <c r="KCE1241" s="205" t="s">
        <v>236</v>
      </c>
      <c r="KCF1241" s="206">
        <v>119</v>
      </c>
      <c r="KCG1241" s="110">
        <v>213</v>
      </c>
      <c r="KCH1241" s="147">
        <v>104.09399999999999</v>
      </c>
      <c r="KCI1241" s="109" t="s">
        <v>38</v>
      </c>
      <c r="KCJ1241" s="256" t="s">
        <v>25</v>
      </c>
      <c r="KCK1241" s="204">
        <v>7</v>
      </c>
      <c r="KCL1241" s="204">
        <v>2</v>
      </c>
      <c r="KCM1241" s="205" t="s">
        <v>236</v>
      </c>
      <c r="KCN1241" s="206">
        <v>119</v>
      </c>
      <c r="KCO1241" s="110">
        <v>213</v>
      </c>
      <c r="KCP1241" s="147">
        <v>104.09399999999999</v>
      </c>
      <c r="KCQ1241" s="109" t="s">
        <v>38</v>
      </c>
      <c r="KCR1241" s="256" t="s">
        <v>25</v>
      </c>
      <c r="KCS1241" s="204">
        <v>7</v>
      </c>
      <c r="KCT1241" s="204">
        <v>2</v>
      </c>
      <c r="KCU1241" s="205" t="s">
        <v>236</v>
      </c>
      <c r="KCV1241" s="206">
        <v>119</v>
      </c>
      <c r="KCW1241" s="110">
        <v>213</v>
      </c>
      <c r="KCX1241" s="147">
        <v>104.09399999999999</v>
      </c>
      <c r="KCY1241" s="109" t="s">
        <v>38</v>
      </c>
      <c r="KCZ1241" s="256" t="s">
        <v>25</v>
      </c>
      <c r="KDA1241" s="204">
        <v>7</v>
      </c>
      <c r="KDB1241" s="204">
        <v>2</v>
      </c>
      <c r="KDC1241" s="205" t="s">
        <v>236</v>
      </c>
      <c r="KDD1241" s="206">
        <v>119</v>
      </c>
      <c r="KDE1241" s="110">
        <v>213</v>
      </c>
      <c r="KDF1241" s="147">
        <v>104.09399999999999</v>
      </c>
      <c r="KDG1241" s="109" t="s">
        <v>38</v>
      </c>
      <c r="KDH1241" s="256" t="s">
        <v>25</v>
      </c>
      <c r="KDI1241" s="204">
        <v>7</v>
      </c>
      <c r="KDJ1241" s="204">
        <v>2</v>
      </c>
      <c r="KDK1241" s="205" t="s">
        <v>236</v>
      </c>
      <c r="KDL1241" s="206">
        <v>119</v>
      </c>
      <c r="KDM1241" s="110">
        <v>213</v>
      </c>
      <c r="KDN1241" s="147">
        <v>104.09399999999999</v>
      </c>
      <c r="KDO1241" s="109" t="s">
        <v>38</v>
      </c>
      <c r="KDP1241" s="256" t="s">
        <v>25</v>
      </c>
      <c r="KDQ1241" s="204">
        <v>7</v>
      </c>
      <c r="KDR1241" s="204">
        <v>2</v>
      </c>
      <c r="KDS1241" s="205" t="s">
        <v>236</v>
      </c>
      <c r="KDT1241" s="206">
        <v>119</v>
      </c>
      <c r="KDU1241" s="110">
        <v>213</v>
      </c>
      <c r="KDV1241" s="147">
        <v>104.09399999999999</v>
      </c>
      <c r="KDW1241" s="109" t="s">
        <v>38</v>
      </c>
      <c r="KDX1241" s="256" t="s">
        <v>25</v>
      </c>
      <c r="KDY1241" s="204">
        <v>7</v>
      </c>
      <c r="KDZ1241" s="204">
        <v>2</v>
      </c>
      <c r="KEA1241" s="205" t="s">
        <v>236</v>
      </c>
      <c r="KEB1241" s="206">
        <v>119</v>
      </c>
      <c r="KEC1241" s="110">
        <v>213</v>
      </c>
      <c r="KED1241" s="147">
        <v>104.09399999999999</v>
      </c>
      <c r="KEE1241" s="109" t="s">
        <v>38</v>
      </c>
      <c r="KEF1241" s="256" t="s">
        <v>25</v>
      </c>
      <c r="KEG1241" s="204">
        <v>7</v>
      </c>
      <c r="KEH1241" s="204">
        <v>2</v>
      </c>
      <c r="KEI1241" s="205" t="s">
        <v>236</v>
      </c>
      <c r="KEJ1241" s="206">
        <v>119</v>
      </c>
      <c r="KEK1241" s="110">
        <v>213</v>
      </c>
      <c r="KEL1241" s="147">
        <v>104.09399999999999</v>
      </c>
      <c r="KEM1241" s="109" t="s">
        <v>38</v>
      </c>
      <c r="KEN1241" s="256" t="s">
        <v>25</v>
      </c>
      <c r="KEO1241" s="204">
        <v>7</v>
      </c>
      <c r="KEP1241" s="204">
        <v>2</v>
      </c>
      <c r="KEQ1241" s="205" t="s">
        <v>236</v>
      </c>
      <c r="KER1241" s="206">
        <v>119</v>
      </c>
      <c r="KES1241" s="110">
        <v>213</v>
      </c>
      <c r="KET1241" s="147">
        <v>104.09399999999999</v>
      </c>
      <c r="KEU1241" s="109" t="s">
        <v>38</v>
      </c>
      <c r="KEV1241" s="256" t="s">
        <v>25</v>
      </c>
      <c r="KEW1241" s="204">
        <v>7</v>
      </c>
      <c r="KEX1241" s="204">
        <v>2</v>
      </c>
      <c r="KEY1241" s="205" t="s">
        <v>236</v>
      </c>
      <c r="KEZ1241" s="206">
        <v>119</v>
      </c>
      <c r="KFA1241" s="110">
        <v>213</v>
      </c>
      <c r="KFB1241" s="147">
        <v>104.09399999999999</v>
      </c>
      <c r="KFC1241" s="109" t="s">
        <v>38</v>
      </c>
      <c r="KFD1241" s="256" t="s">
        <v>25</v>
      </c>
      <c r="KFE1241" s="204">
        <v>7</v>
      </c>
      <c r="KFF1241" s="204">
        <v>2</v>
      </c>
      <c r="KFG1241" s="205" t="s">
        <v>236</v>
      </c>
      <c r="KFH1241" s="206">
        <v>119</v>
      </c>
      <c r="KFI1241" s="110">
        <v>213</v>
      </c>
      <c r="KFJ1241" s="147">
        <v>104.09399999999999</v>
      </c>
      <c r="KFK1241" s="109" t="s">
        <v>38</v>
      </c>
      <c r="KFL1241" s="256" t="s">
        <v>25</v>
      </c>
      <c r="KFM1241" s="204">
        <v>7</v>
      </c>
      <c r="KFN1241" s="204">
        <v>2</v>
      </c>
      <c r="KFO1241" s="205" t="s">
        <v>236</v>
      </c>
      <c r="KFP1241" s="206">
        <v>119</v>
      </c>
      <c r="KFQ1241" s="110">
        <v>213</v>
      </c>
      <c r="KFR1241" s="147">
        <v>104.09399999999999</v>
      </c>
      <c r="KFS1241" s="109" t="s">
        <v>38</v>
      </c>
      <c r="KFT1241" s="256" t="s">
        <v>25</v>
      </c>
      <c r="KFU1241" s="204">
        <v>7</v>
      </c>
      <c r="KFV1241" s="204">
        <v>2</v>
      </c>
      <c r="KFW1241" s="205" t="s">
        <v>236</v>
      </c>
      <c r="KFX1241" s="206">
        <v>119</v>
      </c>
      <c r="KFY1241" s="110">
        <v>213</v>
      </c>
      <c r="KFZ1241" s="147">
        <v>104.09399999999999</v>
      </c>
      <c r="KGA1241" s="109" t="s">
        <v>38</v>
      </c>
      <c r="KGB1241" s="256" t="s">
        <v>25</v>
      </c>
      <c r="KGC1241" s="204">
        <v>7</v>
      </c>
      <c r="KGD1241" s="204">
        <v>2</v>
      </c>
      <c r="KGE1241" s="205" t="s">
        <v>236</v>
      </c>
      <c r="KGF1241" s="206">
        <v>119</v>
      </c>
      <c r="KGG1241" s="110">
        <v>213</v>
      </c>
      <c r="KGH1241" s="147">
        <v>104.09399999999999</v>
      </c>
      <c r="KGI1241" s="109" t="s">
        <v>38</v>
      </c>
      <c r="KGJ1241" s="256" t="s">
        <v>25</v>
      </c>
      <c r="KGK1241" s="204">
        <v>7</v>
      </c>
      <c r="KGL1241" s="204">
        <v>2</v>
      </c>
      <c r="KGM1241" s="205" t="s">
        <v>236</v>
      </c>
      <c r="KGN1241" s="206">
        <v>119</v>
      </c>
      <c r="KGO1241" s="110">
        <v>213</v>
      </c>
      <c r="KGP1241" s="147">
        <v>104.09399999999999</v>
      </c>
      <c r="KGQ1241" s="109" t="s">
        <v>38</v>
      </c>
      <c r="KGR1241" s="256" t="s">
        <v>25</v>
      </c>
      <c r="KGS1241" s="204">
        <v>7</v>
      </c>
      <c r="KGT1241" s="204">
        <v>2</v>
      </c>
      <c r="KGU1241" s="205" t="s">
        <v>236</v>
      </c>
      <c r="KGV1241" s="206">
        <v>119</v>
      </c>
      <c r="KGW1241" s="110">
        <v>213</v>
      </c>
      <c r="KGX1241" s="147">
        <v>104.09399999999999</v>
      </c>
      <c r="KGY1241" s="109" t="s">
        <v>38</v>
      </c>
      <c r="KGZ1241" s="256" t="s">
        <v>25</v>
      </c>
      <c r="KHA1241" s="204">
        <v>7</v>
      </c>
      <c r="KHB1241" s="204">
        <v>2</v>
      </c>
      <c r="KHC1241" s="205" t="s">
        <v>236</v>
      </c>
      <c r="KHD1241" s="206">
        <v>119</v>
      </c>
      <c r="KHE1241" s="110">
        <v>213</v>
      </c>
      <c r="KHF1241" s="147">
        <v>104.09399999999999</v>
      </c>
      <c r="KHG1241" s="109" t="s">
        <v>38</v>
      </c>
      <c r="KHH1241" s="256" t="s">
        <v>25</v>
      </c>
      <c r="KHI1241" s="204">
        <v>7</v>
      </c>
      <c r="KHJ1241" s="204">
        <v>2</v>
      </c>
      <c r="KHK1241" s="205" t="s">
        <v>236</v>
      </c>
      <c r="KHL1241" s="206">
        <v>119</v>
      </c>
      <c r="KHM1241" s="110">
        <v>213</v>
      </c>
      <c r="KHN1241" s="147">
        <v>104.09399999999999</v>
      </c>
      <c r="KHO1241" s="109" t="s">
        <v>38</v>
      </c>
      <c r="KHP1241" s="256" t="s">
        <v>25</v>
      </c>
      <c r="KHQ1241" s="204">
        <v>7</v>
      </c>
      <c r="KHR1241" s="204">
        <v>2</v>
      </c>
      <c r="KHS1241" s="205" t="s">
        <v>236</v>
      </c>
      <c r="KHT1241" s="206">
        <v>119</v>
      </c>
      <c r="KHU1241" s="110">
        <v>213</v>
      </c>
      <c r="KHV1241" s="147">
        <v>104.09399999999999</v>
      </c>
      <c r="KHW1241" s="109" t="s">
        <v>38</v>
      </c>
      <c r="KHX1241" s="256" t="s">
        <v>25</v>
      </c>
      <c r="KHY1241" s="204">
        <v>7</v>
      </c>
      <c r="KHZ1241" s="204">
        <v>2</v>
      </c>
      <c r="KIA1241" s="205" t="s">
        <v>236</v>
      </c>
      <c r="KIB1241" s="206">
        <v>119</v>
      </c>
      <c r="KIC1241" s="110">
        <v>213</v>
      </c>
      <c r="KID1241" s="147">
        <v>104.09399999999999</v>
      </c>
      <c r="KIE1241" s="109" t="s">
        <v>38</v>
      </c>
      <c r="KIF1241" s="256" t="s">
        <v>25</v>
      </c>
      <c r="KIG1241" s="204">
        <v>7</v>
      </c>
      <c r="KIH1241" s="204">
        <v>2</v>
      </c>
      <c r="KII1241" s="205" t="s">
        <v>236</v>
      </c>
      <c r="KIJ1241" s="206">
        <v>119</v>
      </c>
      <c r="KIK1241" s="110">
        <v>213</v>
      </c>
      <c r="KIL1241" s="147">
        <v>104.09399999999999</v>
      </c>
      <c r="KIM1241" s="109" t="s">
        <v>38</v>
      </c>
      <c r="KIN1241" s="256" t="s">
        <v>25</v>
      </c>
      <c r="KIO1241" s="204">
        <v>7</v>
      </c>
      <c r="KIP1241" s="204">
        <v>2</v>
      </c>
      <c r="KIQ1241" s="205" t="s">
        <v>236</v>
      </c>
      <c r="KIR1241" s="206">
        <v>119</v>
      </c>
      <c r="KIS1241" s="110">
        <v>213</v>
      </c>
      <c r="KIT1241" s="147">
        <v>104.09399999999999</v>
      </c>
      <c r="KIU1241" s="109" t="s">
        <v>38</v>
      </c>
      <c r="KIV1241" s="256" t="s">
        <v>25</v>
      </c>
      <c r="KIW1241" s="204">
        <v>7</v>
      </c>
      <c r="KIX1241" s="204">
        <v>2</v>
      </c>
      <c r="KIY1241" s="205" t="s">
        <v>236</v>
      </c>
      <c r="KIZ1241" s="206">
        <v>119</v>
      </c>
      <c r="KJA1241" s="110">
        <v>213</v>
      </c>
      <c r="KJB1241" s="147">
        <v>104.09399999999999</v>
      </c>
      <c r="KJC1241" s="109" t="s">
        <v>38</v>
      </c>
      <c r="KJD1241" s="256" t="s">
        <v>25</v>
      </c>
      <c r="KJE1241" s="204">
        <v>7</v>
      </c>
      <c r="KJF1241" s="204">
        <v>2</v>
      </c>
      <c r="KJG1241" s="205" t="s">
        <v>236</v>
      </c>
      <c r="KJH1241" s="206">
        <v>119</v>
      </c>
      <c r="KJI1241" s="110">
        <v>213</v>
      </c>
      <c r="KJJ1241" s="147">
        <v>104.09399999999999</v>
      </c>
      <c r="KJK1241" s="109" t="s">
        <v>38</v>
      </c>
      <c r="KJL1241" s="256" t="s">
        <v>25</v>
      </c>
      <c r="KJM1241" s="204">
        <v>7</v>
      </c>
      <c r="KJN1241" s="204">
        <v>2</v>
      </c>
      <c r="KJO1241" s="205" t="s">
        <v>236</v>
      </c>
      <c r="KJP1241" s="206">
        <v>119</v>
      </c>
      <c r="KJQ1241" s="110">
        <v>213</v>
      </c>
      <c r="KJR1241" s="147">
        <v>104.09399999999999</v>
      </c>
      <c r="KJS1241" s="109" t="s">
        <v>38</v>
      </c>
      <c r="KJT1241" s="256" t="s">
        <v>25</v>
      </c>
      <c r="KJU1241" s="204">
        <v>7</v>
      </c>
      <c r="KJV1241" s="204">
        <v>2</v>
      </c>
      <c r="KJW1241" s="205" t="s">
        <v>236</v>
      </c>
      <c r="KJX1241" s="206">
        <v>119</v>
      </c>
      <c r="KJY1241" s="110">
        <v>213</v>
      </c>
      <c r="KJZ1241" s="147">
        <v>104.09399999999999</v>
      </c>
      <c r="KKA1241" s="109" t="s">
        <v>38</v>
      </c>
      <c r="KKB1241" s="256" t="s">
        <v>25</v>
      </c>
      <c r="KKC1241" s="204">
        <v>7</v>
      </c>
      <c r="KKD1241" s="204">
        <v>2</v>
      </c>
      <c r="KKE1241" s="205" t="s">
        <v>236</v>
      </c>
      <c r="KKF1241" s="206">
        <v>119</v>
      </c>
      <c r="KKG1241" s="110">
        <v>213</v>
      </c>
      <c r="KKH1241" s="147">
        <v>104.09399999999999</v>
      </c>
      <c r="KKI1241" s="109" t="s">
        <v>38</v>
      </c>
      <c r="KKJ1241" s="256" t="s">
        <v>25</v>
      </c>
      <c r="KKK1241" s="204">
        <v>7</v>
      </c>
      <c r="KKL1241" s="204">
        <v>2</v>
      </c>
      <c r="KKM1241" s="205" t="s">
        <v>236</v>
      </c>
      <c r="KKN1241" s="206">
        <v>119</v>
      </c>
      <c r="KKO1241" s="110">
        <v>213</v>
      </c>
      <c r="KKP1241" s="147">
        <v>104.09399999999999</v>
      </c>
      <c r="KKQ1241" s="109" t="s">
        <v>38</v>
      </c>
      <c r="KKR1241" s="256" t="s">
        <v>25</v>
      </c>
      <c r="KKS1241" s="204">
        <v>7</v>
      </c>
      <c r="KKT1241" s="204">
        <v>2</v>
      </c>
      <c r="KKU1241" s="205" t="s">
        <v>236</v>
      </c>
      <c r="KKV1241" s="206">
        <v>119</v>
      </c>
      <c r="KKW1241" s="110">
        <v>213</v>
      </c>
      <c r="KKX1241" s="147">
        <v>104.09399999999999</v>
      </c>
      <c r="KKY1241" s="109" t="s">
        <v>38</v>
      </c>
      <c r="KKZ1241" s="256" t="s">
        <v>25</v>
      </c>
      <c r="KLA1241" s="204">
        <v>7</v>
      </c>
      <c r="KLB1241" s="204">
        <v>2</v>
      </c>
      <c r="KLC1241" s="205" t="s">
        <v>236</v>
      </c>
      <c r="KLD1241" s="206">
        <v>119</v>
      </c>
      <c r="KLE1241" s="110">
        <v>213</v>
      </c>
      <c r="KLF1241" s="147">
        <v>104.09399999999999</v>
      </c>
      <c r="KLG1241" s="109" t="s">
        <v>38</v>
      </c>
      <c r="KLH1241" s="256" t="s">
        <v>25</v>
      </c>
      <c r="KLI1241" s="204">
        <v>7</v>
      </c>
      <c r="KLJ1241" s="204">
        <v>2</v>
      </c>
      <c r="KLK1241" s="205" t="s">
        <v>236</v>
      </c>
      <c r="KLL1241" s="206">
        <v>119</v>
      </c>
      <c r="KLM1241" s="110">
        <v>213</v>
      </c>
      <c r="KLN1241" s="147">
        <v>104.09399999999999</v>
      </c>
      <c r="KLO1241" s="109" t="s">
        <v>38</v>
      </c>
      <c r="KLP1241" s="256" t="s">
        <v>25</v>
      </c>
      <c r="KLQ1241" s="204">
        <v>7</v>
      </c>
      <c r="KLR1241" s="204">
        <v>2</v>
      </c>
      <c r="KLS1241" s="205" t="s">
        <v>236</v>
      </c>
      <c r="KLT1241" s="206">
        <v>119</v>
      </c>
      <c r="KLU1241" s="110">
        <v>213</v>
      </c>
      <c r="KLV1241" s="147">
        <v>104.09399999999999</v>
      </c>
      <c r="KLW1241" s="109" t="s">
        <v>38</v>
      </c>
      <c r="KLX1241" s="256" t="s">
        <v>25</v>
      </c>
      <c r="KLY1241" s="204">
        <v>7</v>
      </c>
      <c r="KLZ1241" s="204">
        <v>2</v>
      </c>
      <c r="KMA1241" s="205" t="s">
        <v>236</v>
      </c>
      <c r="KMB1241" s="206">
        <v>119</v>
      </c>
      <c r="KMC1241" s="110">
        <v>213</v>
      </c>
      <c r="KMD1241" s="147">
        <v>104.09399999999999</v>
      </c>
      <c r="KME1241" s="109" t="s">
        <v>38</v>
      </c>
      <c r="KMF1241" s="256" t="s">
        <v>25</v>
      </c>
      <c r="KMG1241" s="204">
        <v>7</v>
      </c>
      <c r="KMH1241" s="204">
        <v>2</v>
      </c>
      <c r="KMI1241" s="205" t="s">
        <v>236</v>
      </c>
      <c r="KMJ1241" s="206">
        <v>119</v>
      </c>
      <c r="KMK1241" s="110">
        <v>213</v>
      </c>
      <c r="KML1241" s="147">
        <v>104.09399999999999</v>
      </c>
      <c r="KMM1241" s="109" t="s">
        <v>38</v>
      </c>
      <c r="KMN1241" s="256" t="s">
        <v>25</v>
      </c>
      <c r="KMO1241" s="204">
        <v>7</v>
      </c>
      <c r="KMP1241" s="204">
        <v>2</v>
      </c>
      <c r="KMQ1241" s="205" t="s">
        <v>236</v>
      </c>
      <c r="KMR1241" s="206">
        <v>119</v>
      </c>
      <c r="KMS1241" s="110">
        <v>213</v>
      </c>
      <c r="KMT1241" s="147">
        <v>104.09399999999999</v>
      </c>
      <c r="KMU1241" s="109" t="s">
        <v>38</v>
      </c>
      <c r="KMV1241" s="256" t="s">
        <v>25</v>
      </c>
      <c r="KMW1241" s="204">
        <v>7</v>
      </c>
      <c r="KMX1241" s="204">
        <v>2</v>
      </c>
      <c r="KMY1241" s="205" t="s">
        <v>236</v>
      </c>
      <c r="KMZ1241" s="206">
        <v>119</v>
      </c>
      <c r="KNA1241" s="110">
        <v>213</v>
      </c>
      <c r="KNB1241" s="147">
        <v>104.09399999999999</v>
      </c>
      <c r="KNC1241" s="109" t="s">
        <v>38</v>
      </c>
      <c r="KND1241" s="256" t="s">
        <v>25</v>
      </c>
      <c r="KNE1241" s="204">
        <v>7</v>
      </c>
      <c r="KNF1241" s="204">
        <v>2</v>
      </c>
      <c r="KNG1241" s="205" t="s">
        <v>236</v>
      </c>
      <c r="KNH1241" s="206">
        <v>119</v>
      </c>
      <c r="KNI1241" s="110">
        <v>213</v>
      </c>
      <c r="KNJ1241" s="147">
        <v>104.09399999999999</v>
      </c>
      <c r="KNK1241" s="109" t="s">
        <v>38</v>
      </c>
      <c r="KNL1241" s="256" t="s">
        <v>25</v>
      </c>
      <c r="KNM1241" s="204">
        <v>7</v>
      </c>
      <c r="KNN1241" s="204">
        <v>2</v>
      </c>
      <c r="KNO1241" s="205" t="s">
        <v>236</v>
      </c>
      <c r="KNP1241" s="206">
        <v>119</v>
      </c>
      <c r="KNQ1241" s="110">
        <v>213</v>
      </c>
      <c r="KNR1241" s="147">
        <v>104.09399999999999</v>
      </c>
      <c r="KNS1241" s="109" t="s">
        <v>38</v>
      </c>
      <c r="KNT1241" s="256" t="s">
        <v>25</v>
      </c>
      <c r="KNU1241" s="204">
        <v>7</v>
      </c>
      <c r="KNV1241" s="204">
        <v>2</v>
      </c>
      <c r="KNW1241" s="205" t="s">
        <v>236</v>
      </c>
      <c r="KNX1241" s="206">
        <v>119</v>
      </c>
      <c r="KNY1241" s="110">
        <v>213</v>
      </c>
      <c r="KNZ1241" s="147">
        <v>104.09399999999999</v>
      </c>
      <c r="KOA1241" s="109" t="s">
        <v>38</v>
      </c>
      <c r="KOB1241" s="256" t="s">
        <v>25</v>
      </c>
      <c r="KOC1241" s="204">
        <v>7</v>
      </c>
      <c r="KOD1241" s="204">
        <v>2</v>
      </c>
      <c r="KOE1241" s="205" t="s">
        <v>236</v>
      </c>
      <c r="KOF1241" s="206">
        <v>119</v>
      </c>
      <c r="KOG1241" s="110">
        <v>213</v>
      </c>
      <c r="KOH1241" s="147">
        <v>104.09399999999999</v>
      </c>
      <c r="KOI1241" s="109" t="s">
        <v>38</v>
      </c>
      <c r="KOJ1241" s="256" t="s">
        <v>25</v>
      </c>
      <c r="KOK1241" s="204">
        <v>7</v>
      </c>
      <c r="KOL1241" s="204">
        <v>2</v>
      </c>
      <c r="KOM1241" s="205" t="s">
        <v>236</v>
      </c>
      <c r="KON1241" s="206">
        <v>119</v>
      </c>
      <c r="KOO1241" s="110">
        <v>213</v>
      </c>
      <c r="KOP1241" s="147">
        <v>104.09399999999999</v>
      </c>
      <c r="KOQ1241" s="109" t="s">
        <v>38</v>
      </c>
      <c r="KOR1241" s="256" t="s">
        <v>25</v>
      </c>
      <c r="KOS1241" s="204">
        <v>7</v>
      </c>
      <c r="KOT1241" s="204">
        <v>2</v>
      </c>
      <c r="KOU1241" s="205" t="s">
        <v>236</v>
      </c>
      <c r="KOV1241" s="206">
        <v>119</v>
      </c>
      <c r="KOW1241" s="110">
        <v>213</v>
      </c>
      <c r="KOX1241" s="147">
        <v>104.09399999999999</v>
      </c>
      <c r="KOY1241" s="109" t="s">
        <v>38</v>
      </c>
      <c r="KOZ1241" s="256" t="s">
        <v>25</v>
      </c>
      <c r="KPA1241" s="204">
        <v>7</v>
      </c>
      <c r="KPB1241" s="204">
        <v>2</v>
      </c>
      <c r="KPC1241" s="205" t="s">
        <v>236</v>
      </c>
      <c r="KPD1241" s="206">
        <v>119</v>
      </c>
      <c r="KPE1241" s="110">
        <v>213</v>
      </c>
      <c r="KPF1241" s="147">
        <v>104.09399999999999</v>
      </c>
      <c r="KPG1241" s="109" t="s">
        <v>38</v>
      </c>
      <c r="KPH1241" s="256" t="s">
        <v>25</v>
      </c>
      <c r="KPI1241" s="204">
        <v>7</v>
      </c>
      <c r="KPJ1241" s="204">
        <v>2</v>
      </c>
      <c r="KPK1241" s="205" t="s">
        <v>236</v>
      </c>
      <c r="KPL1241" s="206">
        <v>119</v>
      </c>
      <c r="KPM1241" s="110">
        <v>213</v>
      </c>
      <c r="KPN1241" s="147">
        <v>104.09399999999999</v>
      </c>
      <c r="KPO1241" s="109" t="s">
        <v>38</v>
      </c>
      <c r="KPP1241" s="256" t="s">
        <v>25</v>
      </c>
      <c r="KPQ1241" s="204">
        <v>7</v>
      </c>
      <c r="KPR1241" s="204">
        <v>2</v>
      </c>
      <c r="KPS1241" s="205" t="s">
        <v>236</v>
      </c>
      <c r="KPT1241" s="206">
        <v>119</v>
      </c>
      <c r="KPU1241" s="110">
        <v>213</v>
      </c>
      <c r="KPV1241" s="147">
        <v>104.09399999999999</v>
      </c>
      <c r="KPW1241" s="109" t="s">
        <v>38</v>
      </c>
      <c r="KPX1241" s="256" t="s">
        <v>25</v>
      </c>
      <c r="KPY1241" s="204">
        <v>7</v>
      </c>
      <c r="KPZ1241" s="204">
        <v>2</v>
      </c>
      <c r="KQA1241" s="205" t="s">
        <v>236</v>
      </c>
      <c r="KQB1241" s="206">
        <v>119</v>
      </c>
      <c r="KQC1241" s="110">
        <v>213</v>
      </c>
      <c r="KQD1241" s="147">
        <v>104.09399999999999</v>
      </c>
      <c r="KQE1241" s="109" t="s">
        <v>38</v>
      </c>
      <c r="KQF1241" s="256" t="s">
        <v>25</v>
      </c>
      <c r="KQG1241" s="204">
        <v>7</v>
      </c>
      <c r="KQH1241" s="204">
        <v>2</v>
      </c>
      <c r="KQI1241" s="205" t="s">
        <v>236</v>
      </c>
      <c r="KQJ1241" s="206">
        <v>119</v>
      </c>
      <c r="KQK1241" s="110">
        <v>213</v>
      </c>
      <c r="KQL1241" s="147">
        <v>104.09399999999999</v>
      </c>
      <c r="KQM1241" s="109" t="s">
        <v>38</v>
      </c>
      <c r="KQN1241" s="256" t="s">
        <v>25</v>
      </c>
      <c r="KQO1241" s="204">
        <v>7</v>
      </c>
      <c r="KQP1241" s="204">
        <v>2</v>
      </c>
      <c r="KQQ1241" s="205" t="s">
        <v>236</v>
      </c>
      <c r="KQR1241" s="206">
        <v>119</v>
      </c>
      <c r="KQS1241" s="110">
        <v>213</v>
      </c>
      <c r="KQT1241" s="147">
        <v>104.09399999999999</v>
      </c>
      <c r="KQU1241" s="109" t="s">
        <v>38</v>
      </c>
      <c r="KQV1241" s="256" t="s">
        <v>25</v>
      </c>
      <c r="KQW1241" s="204">
        <v>7</v>
      </c>
      <c r="KQX1241" s="204">
        <v>2</v>
      </c>
      <c r="KQY1241" s="205" t="s">
        <v>236</v>
      </c>
      <c r="KQZ1241" s="206">
        <v>119</v>
      </c>
      <c r="KRA1241" s="110">
        <v>213</v>
      </c>
      <c r="KRB1241" s="147">
        <v>104.09399999999999</v>
      </c>
      <c r="KRC1241" s="109" t="s">
        <v>38</v>
      </c>
      <c r="KRD1241" s="256" t="s">
        <v>25</v>
      </c>
      <c r="KRE1241" s="204">
        <v>7</v>
      </c>
      <c r="KRF1241" s="204">
        <v>2</v>
      </c>
      <c r="KRG1241" s="205" t="s">
        <v>236</v>
      </c>
      <c r="KRH1241" s="206">
        <v>119</v>
      </c>
      <c r="KRI1241" s="110">
        <v>213</v>
      </c>
      <c r="KRJ1241" s="147">
        <v>104.09399999999999</v>
      </c>
      <c r="KRK1241" s="109" t="s">
        <v>38</v>
      </c>
      <c r="KRL1241" s="256" t="s">
        <v>25</v>
      </c>
      <c r="KRM1241" s="204">
        <v>7</v>
      </c>
      <c r="KRN1241" s="204">
        <v>2</v>
      </c>
      <c r="KRO1241" s="205" t="s">
        <v>236</v>
      </c>
      <c r="KRP1241" s="206">
        <v>119</v>
      </c>
      <c r="KRQ1241" s="110">
        <v>213</v>
      </c>
      <c r="KRR1241" s="147">
        <v>104.09399999999999</v>
      </c>
      <c r="KRS1241" s="109" t="s">
        <v>38</v>
      </c>
      <c r="KRT1241" s="256" t="s">
        <v>25</v>
      </c>
      <c r="KRU1241" s="204">
        <v>7</v>
      </c>
      <c r="KRV1241" s="204">
        <v>2</v>
      </c>
      <c r="KRW1241" s="205" t="s">
        <v>236</v>
      </c>
      <c r="KRX1241" s="206">
        <v>119</v>
      </c>
      <c r="KRY1241" s="110">
        <v>213</v>
      </c>
      <c r="KRZ1241" s="147">
        <v>104.09399999999999</v>
      </c>
      <c r="KSA1241" s="109" t="s">
        <v>38</v>
      </c>
      <c r="KSB1241" s="256" t="s">
        <v>25</v>
      </c>
      <c r="KSC1241" s="204">
        <v>7</v>
      </c>
      <c r="KSD1241" s="204">
        <v>2</v>
      </c>
      <c r="KSE1241" s="205" t="s">
        <v>236</v>
      </c>
      <c r="KSF1241" s="206">
        <v>119</v>
      </c>
      <c r="KSG1241" s="110">
        <v>213</v>
      </c>
      <c r="KSH1241" s="147">
        <v>104.09399999999999</v>
      </c>
      <c r="KSI1241" s="109" t="s">
        <v>38</v>
      </c>
      <c r="KSJ1241" s="256" t="s">
        <v>25</v>
      </c>
      <c r="KSK1241" s="204">
        <v>7</v>
      </c>
      <c r="KSL1241" s="204">
        <v>2</v>
      </c>
      <c r="KSM1241" s="205" t="s">
        <v>236</v>
      </c>
      <c r="KSN1241" s="206">
        <v>119</v>
      </c>
      <c r="KSO1241" s="110">
        <v>213</v>
      </c>
      <c r="KSP1241" s="147">
        <v>104.09399999999999</v>
      </c>
      <c r="KSQ1241" s="109" t="s">
        <v>38</v>
      </c>
      <c r="KSR1241" s="256" t="s">
        <v>25</v>
      </c>
      <c r="KSS1241" s="204">
        <v>7</v>
      </c>
      <c r="KST1241" s="204">
        <v>2</v>
      </c>
      <c r="KSU1241" s="205" t="s">
        <v>236</v>
      </c>
      <c r="KSV1241" s="206">
        <v>119</v>
      </c>
      <c r="KSW1241" s="110">
        <v>213</v>
      </c>
      <c r="KSX1241" s="147">
        <v>104.09399999999999</v>
      </c>
      <c r="KSY1241" s="109" t="s">
        <v>38</v>
      </c>
      <c r="KSZ1241" s="256" t="s">
        <v>25</v>
      </c>
      <c r="KTA1241" s="204">
        <v>7</v>
      </c>
      <c r="KTB1241" s="204">
        <v>2</v>
      </c>
      <c r="KTC1241" s="205" t="s">
        <v>236</v>
      </c>
      <c r="KTD1241" s="206">
        <v>119</v>
      </c>
      <c r="KTE1241" s="110">
        <v>213</v>
      </c>
      <c r="KTF1241" s="147">
        <v>104.09399999999999</v>
      </c>
      <c r="KTG1241" s="109" t="s">
        <v>38</v>
      </c>
      <c r="KTH1241" s="256" t="s">
        <v>25</v>
      </c>
      <c r="KTI1241" s="204">
        <v>7</v>
      </c>
      <c r="KTJ1241" s="204">
        <v>2</v>
      </c>
      <c r="KTK1241" s="205" t="s">
        <v>236</v>
      </c>
      <c r="KTL1241" s="206">
        <v>119</v>
      </c>
      <c r="KTM1241" s="110">
        <v>213</v>
      </c>
      <c r="KTN1241" s="147">
        <v>104.09399999999999</v>
      </c>
      <c r="KTO1241" s="109" t="s">
        <v>38</v>
      </c>
      <c r="KTP1241" s="256" t="s">
        <v>25</v>
      </c>
      <c r="KTQ1241" s="204">
        <v>7</v>
      </c>
      <c r="KTR1241" s="204">
        <v>2</v>
      </c>
      <c r="KTS1241" s="205" t="s">
        <v>236</v>
      </c>
      <c r="KTT1241" s="206">
        <v>119</v>
      </c>
      <c r="KTU1241" s="110">
        <v>213</v>
      </c>
      <c r="KTV1241" s="147">
        <v>104.09399999999999</v>
      </c>
      <c r="KTW1241" s="109" t="s">
        <v>38</v>
      </c>
      <c r="KTX1241" s="256" t="s">
        <v>25</v>
      </c>
      <c r="KTY1241" s="204">
        <v>7</v>
      </c>
      <c r="KTZ1241" s="204">
        <v>2</v>
      </c>
      <c r="KUA1241" s="205" t="s">
        <v>236</v>
      </c>
      <c r="KUB1241" s="206">
        <v>119</v>
      </c>
      <c r="KUC1241" s="110">
        <v>213</v>
      </c>
      <c r="KUD1241" s="147">
        <v>104.09399999999999</v>
      </c>
      <c r="KUE1241" s="109" t="s">
        <v>38</v>
      </c>
      <c r="KUF1241" s="256" t="s">
        <v>25</v>
      </c>
      <c r="KUG1241" s="204">
        <v>7</v>
      </c>
      <c r="KUH1241" s="204">
        <v>2</v>
      </c>
      <c r="KUI1241" s="205" t="s">
        <v>236</v>
      </c>
      <c r="KUJ1241" s="206">
        <v>119</v>
      </c>
      <c r="KUK1241" s="110">
        <v>213</v>
      </c>
      <c r="KUL1241" s="147">
        <v>104.09399999999999</v>
      </c>
      <c r="KUM1241" s="109" t="s">
        <v>38</v>
      </c>
      <c r="KUN1241" s="256" t="s">
        <v>25</v>
      </c>
      <c r="KUO1241" s="204">
        <v>7</v>
      </c>
      <c r="KUP1241" s="204">
        <v>2</v>
      </c>
      <c r="KUQ1241" s="205" t="s">
        <v>236</v>
      </c>
      <c r="KUR1241" s="206">
        <v>119</v>
      </c>
      <c r="KUS1241" s="110">
        <v>213</v>
      </c>
      <c r="KUT1241" s="147">
        <v>104.09399999999999</v>
      </c>
      <c r="KUU1241" s="109" t="s">
        <v>38</v>
      </c>
      <c r="KUV1241" s="256" t="s">
        <v>25</v>
      </c>
      <c r="KUW1241" s="204">
        <v>7</v>
      </c>
      <c r="KUX1241" s="204">
        <v>2</v>
      </c>
      <c r="KUY1241" s="205" t="s">
        <v>236</v>
      </c>
      <c r="KUZ1241" s="206">
        <v>119</v>
      </c>
      <c r="KVA1241" s="110">
        <v>213</v>
      </c>
      <c r="KVB1241" s="147">
        <v>104.09399999999999</v>
      </c>
      <c r="KVC1241" s="109" t="s">
        <v>38</v>
      </c>
      <c r="KVD1241" s="256" t="s">
        <v>25</v>
      </c>
      <c r="KVE1241" s="204">
        <v>7</v>
      </c>
      <c r="KVF1241" s="204">
        <v>2</v>
      </c>
      <c r="KVG1241" s="205" t="s">
        <v>236</v>
      </c>
      <c r="KVH1241" s="206">
        <v>119</v>
      </c>
      <c r="KVI1241" s="110">
        <v>213</v>
      </c>
      <c r="KVJ1241" s="147">
        <v>104.09399999999999</v>
      </c>
      <c r="KVK1241" s="109" t="s">
        <v>38</v>
      </c>
      <c r="KVL1241" s="256" t="s">
        <v>25</v>
      </c>
      <c r="KVM1241" s="204">
        <v>7</v>
      </c>
      <c r="KVN1241" s="204">
        <v>2</v>
      </c>
      <c r="KVO1241" s="205" t="s">
        <v>236</v>
      </c>
      <c r="KVP1241" s="206">
        <v>119</v>
      </c>
      <c r="KVQ1241" s="110">
        <v>213</v>
      </c>
      <c r="KVR1241" s="147">
        <v>104.09399999999999</v>
      </c>
      <c r="KVS1241" s="109" t="s">
        <v>38</v>
      </c>
      <c r="KVT1241" s="256" t="s">
        <v>25</v>
      </c>
      <c r="KVU1241" s="204">
        <v>7</v>
      </c>
      <c r="KVV1241" s="204">
        <v>2</v>
      </c>
      <c r="KVW1241" s="205" t="s">
        <v>236</v>
      </c>
      <c r="KVX1241" s="206">
        <v>119</v>
      </c>
      <c r="KVY1241" s="110">
        <v>213</v>
      </c>
      <c r="KVZ1241" s="147">
        <v>104.09399999999999</v>
      </c>
      <c r="KWA1241" s="109" t="s">
        <v>38</v>
      </c>
      <c r="KWB1241" s="256" t="s">
        <v>25</v>
      </c>
      <c r="KWC1241" s="204">
        <v>7</v>
      </c>
      <c r="KWD1241" s="204">
        <v>2</v>
      </c>
      <c r="KWE1241" s="205" t="s">
        <v>236</v>
      </c>
      <c r="KWF1241" s="206">
        <v>119</v>
      </c>
      <c r="KWG1241" s="110">
        <v>213</v>
      </c>
      <c r="KWH1241" s="147">
        <v>104.09399999999999</v>
      </c>
      <c r="KWI1241" s="109" t="s">
        <v>38</v>
      </c>
      <c r="KWJ1241" s="256" t="s">
        <v>25</v>
      </c>
      <c r="KWK1241" s="204">
        <v>7</v>
      </c>
      <c r="KWL1241" s="204">
        <v>2</v>
      </c>
      <c r="KWM1241" s="205" t="s">
        <v>236</v>
      </c>
      <c r="KWN1241" s="206">
        <v>119</v>
      </c>
      <c r="KWO1241" s="110">
        <v>213</v>
      </c>
      <c r="KWP1241" s="147">
        <v>104.09399999999999</v>
      </c>
      <c r="KWQ1241" s="109" t="s">
        <v>38</v>
      </c>
      <c r="KWR1241" s="256" t="s">
        <v>25</v>
      </c>
      <c r="KWS1241" s="204">
        <v>7</v>
      </c>
      <c r="KWT1241" s="204">
        <v>2</v>
      </c>
      <c r="KWU1241" s="205" t="s">
        <v>236</v>
      </c>
      <c r="KWV1241" s="206">
        <v>119</v>
      </c>
      <c r="KWW1241" s="110">
        <v>213</v>
      </c>
      <c r="KWX1241" s="147">
        <v>104.09399999999999</v>
      </c>
      <c r="KWY1241" s="109" t="s">
        <v>38</v>
      </c>
      <c r="KWZ1241" s="256" t="s">
        <v>25</v>
      </c>
      <c r="KXA1241" s="204">
        <v>7</v>
      </c>
      <c r="KXB1241" s="204">
        <v>2</v>
      </c>
      <c r="KXC1241" s="205" t="s">
        <v>236</v>
      </c>
      <c r="KXD1241" s="206">
        <v>119</v>
      </c>
      <c r="KXE1241" s="110">
        <v>213</v>
      </c>
      <c r="KXF1241" s="147">
        <v>104.09399999999999</v>
      </c>
      <c r="KXG1241" s="109" t="s">
        <v>38</v>
      </c>
      <c r="KXH1241" s="256" t="s">
        <v>25</v>
      </c>
      <c r="KXI1241" s="204">
        <v>7</v>
      </c>
      <c r="KXJ1241" s="204">
        <v>2</v>
      </c>
      <c r="KXK1241" s="205" t="s">
        <v>236</v>
      </c>
      <c r="KXL1241" s="206">
        <v>119</v>
      </c>
      <c r="KXM1241" s="110">
        <v>213</v>
      </c>
      <c r="KXN1241" s="147">
        <v>104.09399999999999</v>
      </c>
      <c r="KXO1241" s="109" t="s">
        <v>38</v>
      </c>
      <c r="KXP1241" s="256" t="s">
        <v>25</v>
      </c>
      <c r="KXQ1241" s="204">
        <v>7</v>
      </c>
      <c r="KXR1241" s="204">
        <v>2</v>
      </c>
      <c r="KXS1241" s="205" t="s">
        <v>236</v>
      </c>
      <c r="KXT1241" s="206">
        <v>119</v>
      </c>
      <c r="KXU1241" s="110">
        <v>213</v>
      </c>
      <c r="KXV1241" s="147">
        <v>104.09399999999999</v>
      </c>
      <c r="KXW1241" s="109" t="s">
        <v>38</v>
      </c>
      <c r="KXX1241" s="256" t="s">
        <v>25</v>
      </c>
      <c r="KXY1241" s="204">
        <v>7</v>
      </c>
      <c r="KXZ1241" s="204">
        <v>2</v>
      </c>
      <c r="KYA1241" s="205" t="s">
        <v>236</v>
      </c>
      <c r="KYB1241" s="206">
        <v>119</v>
      </c>
      <c r="KYC1241" s="110">
        <v>213</v>
      </c>
      <c r="KYD1241" s="147">
        <v>104.09399999999999</v>
      </c>
      <c r="KYE1241" s="109" t="s">
        <v>38</v>
      </c>
      <c r="KYF1241" s="256" t="s">
        <v>25</v>
      </c>
      <c r="KYG1241" s="204">
        <v>7</v>
      </c>
      <c r="KYH1241" s="204">
        <v>2</v>
      </c>
      <c r="KYI1241" s="205" t="s">
        <v>236</v>
      </c>
      <c r="KYJ1241" s="206">
        <v>119</v>
      </c>
      <c r="KYK1241" s="110">
        <v>213</v>
      </c>
      <c r="KYL1241" s="147">
        <v>104.09399999999999</v>
      </c>
      <c r="KYM1241" s="109" t="s">
        <v>38</v>
      </c>
      <c r="KYN1241" s="256" t="s">
        <v>25</v>
      </c>
      <c r="KYO1241" s="204">
        <v>7</v>
      </c>
      <c r="KYP1241" s="204">
        <v>2</v>
      </c>
      <c r="KYQ1241" s="205" t="s">
        <v>236</v>
      </c>
      <c r="KYR1241" s="206">
        <v>119</v>
      </c>
      <c r="KYS1241" s="110">
        <v>213</v>
      </c>
      <c r="KYT1241" s="147">
        <v>104.09399999999999</v>
      </c>
      <c r="KYU1241" s="109" t="s">
        <v>38</v>
      </c>
      <c r="KYV1241" s="256" t="s">
        <v>25</v>
      </c>
      <c r="KYW1241" s="204">
        <v>7</v>
      </c>
      <c r="KYX1241" s="204">
        <v>2</v>
      </c>
      <c r="KYY1241" s="205" t="s">
        <v>236</v>
      </c>
      <c r="KYZ1241" s="206">
        <v>119</v>
      </c>
      <c r="KZA1241" s="110">
        <v>213</v>
      </c>
      <c r="KZB1241" s="147">
        <v>104.09399999999999</v>
      </c>
      <c r="KZC1241" s="109" t="s">
        <v>38</v>
      </c>
      <c r="KZD1241" s="256" t="s">
        <v>25</v>
      </c>
      <c r="KZE1241" s="204">
        <v>7</v>
      </c>
      <c r="KZF1241" s="204">
        <v>2</v>
      </c>
      <c r="KZG1241" s="205" t="s">
        <v>236</v>
      </c>
      <c r="KZH1241" s="206">
        <v>119</v>
      </c>
      <c r="KZI1241" s="110">
        <v>213</v>
      </c>
      <c r="KZJ1241" s="147">
        <v>104.09399999999999</v>
      </c>
      <c r="KZK1241" s="109" t="s">
        <v>38</v>
      </c>
      <c r="KZL1241" s="256" t="s">
        <v>25</v>
      </c>
      <c r="KZM1241" s="204">
        <v>7</v>
      </c>
      <c r="KZN1241" s="204">
        <v>2</v>
      </c>
      <c r="KZO1241" s="205" t="s">
        <v>236</v>
      </c>
      <c r="KZP1241" s="206">
        <v>119</v>
      </c>
      <c r="KZQ1241" s="110">
        <v>213</v>
      </c>
      <c r="KZR1241" s="147">
        <v>104.09399999999999</v>
      </c>
      <c r="KZS1241" s="109" t="s">
        <v>38</v>
      </c>
      <c r="KZT1241" s="256" t="s">
        <v>25</v>
      </c>
      <c r="KZU1241" s="204">
        <v>7</v>
      </c>
      <c r="KZV1241" s="204">
        <v>2</v>
      </c>
      <c r="KZW1241" s="205" t="s">
        <v>236</v>
      </c>
      <c r="KZX1241" s="206">
        <v>119</v>
      </c>
      <c r="KZY1241" s="110">
        <v>213</v>
      </c>
      <c r="KZZ1241" s="147">
        <v>104.09399999999999</v>
      </c>
      <c r="LAA1241" s="109" t="s">
        <v>38</v>
      </c>
      <c r="LAB1241" s="256" t="s">
        <v>25</v>
      </c>
      <c r="LAC1241" s="204">
        <v>7</v>
      </c>
      <c r="LAD1241" s="204">
        <v>2</v>
      </c>
      <c r="LAE1241" s="205" t="s">
        <v>236</v>
      </c>
      <c r="LAF1241" s="206">
        <v>119</v>
      </c>
      <c r="LAG1241" s="110">
        <v>213</v>
      </c>
      <c r="LAH1241" s="147">
        <v>104.09399999999999</v>
      </c>
      <c r="LAI1241" s="109" t="s">
        <v>38</v>
      </c>
      <c r="LAJ1241" s="256" t="s">
        <v>25</v>
      </c>
      <c r="LAK1241" s="204">
        <v>7</v>
      </c>
      <c r="LAL1241" s="204">
        <v>2</v>
      </c>
      <c r="LAM1241" s="205" t="s">
        <v>236</v>
      </c>
      <c r="LAN1241" s="206">
        <v>119</v>
      </c>
      <c r="LAO1241" s="110">
        <v>213</v>
      </c>
      <c r="LAP1241" s="147">
        <v>104.09399999999999</v>
      </c>
      <c r="LAQ1241" s="109" t="s">
        <v>38</v>
      </c>
      <c r="LAR1241" s="256" t="s">
        <v>25</v>
      </c>
      <c r="LAS1241" s="204">
        <v>7</v>
      </c>
      <c r="LAT1241" s="204">
        <v>2</v>
      </c>
      <c r="LAU1241" s="205" t="s">
        <v>236</v>
      </c>
      <c r="LAV1241" s="206">
        <v>119</v>
      </c>
      <c r="LAW1241" s="110">
        <v>213</v>
      </c>
      <c r="LAX1241" s="147">
        <v>104.09399999999999</v>
      </c>
      <c r="LAY1241" s="109" t="s">
        <v>38</v>
      </c>
      <c r="LAZ1241" s="256" t="s">
        <v>25</v>
      </c>
      <c r="LBA1241" s="204">
        <v>7</v>
      </c>
      <c r="LBB1241" s="204">
        <v>2</v>
      </c>
      <c r="LBC1241" s="205" t="s">
        <v>236</v>
      </c>
      <c r="LBD1241" s="206">
        <v>119</v>
      </c>
      <c r="LBE1241" s="110">
        <v>213</v>
      </c>
      <c r="LBF1241" s="147">
        <v>104.09399999999999</v>
      </c>
      <c r="LBG1241" s="109" t="s">
        <v>38</v>
      </c>
      <c r="LBH1241" s="256" t="s">
        <v>25</v>
      </c>
      <c r="LBI1241" s="204">
        <v>7</v>
      </c>
      <c r="LBJ1241" s="204">
        <v>2</v>
      </c>
      <c r="LBK1241" s="205" t="s">
        <v>236</v>
      </c>
      <c r="LBL1241" s="206">
        <v>119</v>
      </c>
      <c r="LBM1241" s="110">
        <v>213</v>
      </c>
      <c r="LBN1241" s="147">
        <v>104.09399999999999</v>
      </c>
      <c r="LBO1241" s="109" t="s">
        <v>38</v>
      </c>
      <c r="LBP1241" s="256" t="s">
        <v>25</v>
      </c>
      <c r="LBQ1241" s="204">
        <v>7</v>
      </c>
      <c r="LBR1241" s="204">
        <v>2</v>
      </c>
      <c r="LBS1241" s="205" t="s">
        <v>236</v>
      </c>
      <c r="LBT1241" s="206">
        <v>119</v>
      </c>
      <c r="LBU1241" s="110">
        <v>213</v>
      </c>
      <c r="LBV1241" s="147">
        <v>104.09399999999999</v>
      </c>
      <c r="LBW1241" s="109" t="s">
        <v>38</v>
      </c>
      <c r="LBX1241" s="256" t="s">
        <v>25</v>
      </c>
      <c r="LBY1241" s="204">
        <v>7</v>
      </c>
      <c r="LBZ1241" s="204">
        <v>2</v>
      </c>
      <c r="LCA1241" s="205" t="s">
        <v>236</v>
      </c>
      <c r="LCB1241" s="206">
        <v>119</v>
      </c>
      <c r="LCC1241" s="110">
        <v>213</v>
      </c>
      <c r="LCD1241" s="147">
        <v>104.09399999999999</v>
      </c>
      <c r="LCE1241" s="109" t="s">
        <v>38</v>
      </c>
      <c r="LCF1241" s="256" t="s">
        <v>25</v>
      </c>
      <c r="LCG1241" s="204">
        <v>7</v>
      </c>
      <c r="LCH1241" s="204">
        <v>2</v>
      </c>
      <c r="LCI1241" s="205" t="s">
        <v>236</v>
      </c>
      <c r="LCJ1241" s="206">
        <v>119</v>
      </c>
      <c r="LCK1241" s="110">
        <v>213</v>
      </c>
      <c r="LCL1241" s="147">
        <v>104.09399999999999</v>
      </c>
      <c r="LCM1241" s="109" t="s">
        <v>38</v>
      </c>
      <c r="LCN1241" s="256" t="s">
        <v>25</v>
      </c>
      <c r="LCO1241" s="204">
        <v>7</v>
      </c>
      <c r="LCP1241" s="204">
        <v>2</v>
      </c>
      <c r="LCQ1241" s="205" t="s">
        <v>236</v>
      </c>
      <c r="LCR1241" s="206">
        <v>119</v>
      </c>
      <c r="LCS1241" s="110">
        <v>213</v>
      </c>
      <c r="LCT1241" s="147">
        <v>104.09399999999999</v>
      </c>
      <c r="LCU1241" s="109" t="s">
        <v>38</v>
      </c>
      <c r="LCV1241" s="256" t="s">
        <v>25</v>
      </c>
      <c r="LCW1241" s="204">
        <v>7</v>
      </c>
      <c r="LCX1241" s="204">
        <v>2</v>
      </c>
      <c r="LCY1241" s="205" t="s">
        <v>236</v>
      </c>
      <c r="LCZ1241" s="206">
        <v>119</v>
      </c>
      <c r="LDA1241" s="110">
        <v>213</v>
      </c>
      <c r="LDB1241" s="147">
        <v>104.09399999999999</v>
      </c>
      <c r="LDC1241" s="109" t="s">
        <v>38</v>
      </c>
      <c r="LDD1241" s="256" t="s">
        <v>25</v>
      </c>
      <c r="LDE1241" s="204">
        <v>7</v>
      </c>
      <c r="LDF1241" s="204">
        <v>2</v>
      </c>
      <c r="LDG1241" s="205" t="s">
        <v>236</v>
      </c>
      <c r="LDH1241" s="206">
        <v>119</v>
      </c>
      <c r="LDI1241" s="110">
        <v>213</v>
      </c>
      <c r="LDJ1241" s="147">
        <v>104.09399999999999</v>
      </c>
      <c r="LDK1241" s="109" t="s">
        <v>38</v>
      </c>
      <c r="LDL1241" s="256" t="s">
        <v>25</v>
      </c>
      <c r="LDM1241" s="204">
        <v>7</v>
      </c>
      <c r="LDN1241" s="204">
        <v>2</v>
      </c>
      <c r="LDO1241" s="205" t="s">
        <v>236</v>
      </c>
      <c r="LDP1241" s="206">
        <v>119</v>
      </c>
      <c r="LDQ1241" s="110">
        <v>213</v>
      </c>
      <c r="LDR1241" s="147">
        <v>104.09399999999999</v>
      </c>
      <c r="LDS1241" s="109" t="s">
        <v>38</v>
      </c>
      <c r="LDT1241" s="256" t="s">
        <v>25</v>
      </c>
      <c r="LDU1241" s="204">
        <v>7</v>
      </c>
      <c r="LDV1241" s="204">
        <v>2</v>
      </c>
      <c r="LDW1241" s="205" t="s">
        <v>236</v>
      </c>
      <c r="LDX1241" s="206">
        <v>119</v>
      </c>
      <c r="LDY1241" s="110">
        <v>213</v>
      </c>
      <c r="LDZ1241" s="147">
        <v>104.09399999999999</v>
      </c>
      <c r="LEA1241" s="109" t="s">
        <v>38</v>
      </c>
      <c r="LEB1241" s="256" t="s">
        <v>25</v>
      </c>
      <c r="LEC1241" s="204">
        <v>7</v>
      </c>
      <c r="LED1241" s="204">
        <v>2</v>
      </c>
      <c r="LEE1241" s="205" t="s">
        <v>236</v>
      </c>
      <c r="LEF1241" s="206">
        <v>119</v>
      </c>
      <c r="LEG1241" s="110">
        <v>213</v>
      </c>
      <c r="LEH1241" s="147">
        <v>104.09399999999999</v>
      </c>
      <c r="LEI1241" s="109" t="s">
        <v>38</v>
      </c>
      <c r="LEJ1241" s="256" t="s">
        <v>25</v>
      </c>
      <c r="LEK1241" s="204">
        <v>7</v>
      </c>
      <c r="LEL1241" s="204">
        <v>2</v>
      </c>
      <c r="LEM1241" s="205" t="s">
        <v>236</v>
      </c>
      <c r="LEN1241" s="206">
        <v>119</v>
      </c>
      <c r="LEO1241" s="110">
        <v>213</v>
      </c>
      <c r="LEP1241" s="147">
        <v>104.09399999999999</v>
      </c>
      <c r="LEQ1241" s="109" t="s">
        <v>38</v>
      </c>
      <c r="LER1241" s="256" t="s">
        <v>25</v>
      </c>
      <c r="LES1241" s="204">
        <v>7</v>
      </c>
      <c r="LET1241" s="204">
        <v>2</v>
      </c>
      <c r="LEU1241" s="205" t="s">
        <v>236</v>
      </c>
      <c r="LEV1241" s="206">
        <v>119</v>
      </c>
      <c r="LEW1241" s="110">
        <v>213</v>
      </c>
      <c r="LEX1241" s="147">
        <v>104.09399999999999</v>
      </c>
      <c r="LEY1241" s="109" t="s">
        <v>38</v>
      </c>
      <c r="LEZ1241" s="256" t="s">
        <v>25</v>
      </c>
      <c r="LFA1241" s="204">
        <v>7</v>
      </c>
      <c r="LFB1241" s="204">
        <v>2</v>
      </c>
      <c r="LFC1241" s="205" t="s">
        <v>236</v>
      </c>
      <c r="LFD1241" s="206">
        <v>119</v>
      </c>
      <c r="LFE1241" s="110">
        <v>213</v>
      </c>
      <c r="LFF1241" s="147">
        <v>104.09399999999999</v>
      </c>
      <c r="LFG1241" s="109" t="s">
        <v>38</v>
      </c>
      <c r="LFH1241" s="256" t="s">
        <v>25</v>
      </c>
      <c r="LFI1241" s="204">
        <v>7</v>
      </c>
      <c r="LFJ1241" s="204">
        <v>2</v>
      </c>
      <c r="LFK1241" s="205" t="s">
        <v>236</v>
      </c>
      <c r="LFL1241" s="206">
        <v>119</v>
      </c>
      <c r="LFM1241" s="110">
        <v>213</v>
      </c>
      <c r="LFN1241" s="147">
        <v>104.09399999999999</v>
      </c>
      <c r="LFO1241" s="109" t="s">
        <v>38</v>
      </c>
      <c r="LFP1241" s="256" t="s">
        <v>25</v>
      </c>
      <c r="LFQ1241" s="204">
        <v>7</v>
      </c>
      <c r="LFR1241" s="204">
        <v>2</v>
      </c>
      <c r="LFS1241" s="205" t="s">
        <v>236</v>
      </c>
      <c r="LFT1241" s="206">
        <v>119</v>
      </c>
      <c r="LFU1241" s="110">
        <v>213</v>
      </c>
      <c r="LFV1241" s="147">
        <v>104.09399999999999</v>
      </c>
      <c r="LFW1241" s="109" t="s">
        <v>38</v>
      </c>
      <c r="LFX1241" s="256" t="s">
        <v>25</v>
      </c>
      <c r="LFY1241" s="204">
        <v>7</v>
      </c>
      <c r="LFZ1241" s="204">
        <v>2</v>
      </c>
      <c r="LGA1241" s="205" t="s">
        <v>236</v>
      </c>
      <c r="LGB1241" s="206">
        <v>119</v>
      </c>
      <c r="LGC1241" s="110">
        <v>213</v>
      </c>
      <c r="LGD1241" s="147">
        <v>104.09399999999999</v>
      </c>
      <c r="LGE1241" s="109" t="s">
        <v>38</v>
      </c>
      <c r="LGF1241" s="256" t="s">
        <v>25</v>
      </c>
      <c r="LGG1241" s="204">
        <v>7</v>
      </c>
      <c r="LGH1241" s="204">
        <v>2</v>
      </c>
      <c r="LGI1241" s="205" t="s">
        <v>236</v>
      </c>
      <c r="LGJ1241" s="206">
        <v>119</v>
      </c>
      <c r="LGK1241" s="110">
        <v>213</v>
      </c>
      <c r="LGL1241" s="147">
        <v>104.09399999999999</v>
      </c>
      <c r="LGM1241" s="109" t="s">
        <v>38</v>
      </c>
      <c r="LGN1241" s="256" t="s">
        <v>25</v>
      </c>
      <c r="LGO1241" s="204">
        <v>7</v>
      </c>
      <c r="LGP1241" s="204">
        <v>2</v>
      </c>
      <c r="LGQ1241" s="205" t="s">
        <v>236</v>
      </c>
      <c r="LGR1241" s="206">
        <v>119</v>
      </c>
      <c r="LGS1241" s="110">
        <v>213</v>
      </c>
      <c r="LGT1241" s="147">
        <v>104.09399999999999</v>
      </c>
      <c r="LGU1241" s="109" t="s">
        <v>38</v>
      </c>
      <c r="LGV1241" s="256" t="s">
        <v>25</v>
      </c>
      <c r="LGW1241" s="204">
        <v>7</v>
      </c>
      <c r="LGX1241" s="204">
        <v>2</v>
      </c>
      <c r="LGY1241" s="205" t="s">
        <v>236</v>
      </c>
      <c r="LGZ1241" s="206">
        <v>119</v>
      </c>
      <c r="LHA1241" s="110">
        <v>213</v>
      </c>
      <c r="LHB1241" s="147">
        <v>104.09399999999999</v>
      </c>
      <c r="LHC1241" s="109" t="s">
        <v>38</v>
      </c>
      <c r="LHD1241" s="256" t="s">
        <v>25</v>
      </c>
      <c r="LHE1241" s="204">
        <v>7</v>
      </c>
      <c r="LHF1241" s="204">
        <v>2</v>
      </c>
      <c r="LHG1241" s="205" t="s">
        <v>236</v>
      </c>
      <c r="LHH1241" s="206">
        <v>119</v>
      </c>
      <c r="LHI1241" s="110">
        <v>213</v>
      </c>
      <c r="LHJ1241" s="147">
        <v>104.09399999999999</v>
      </c>
      <c r="LHK1241" s="109" t="s">
        <v>38</v>
      </c>
      <c r="LHL1241" s="256" t="s">
        <v>25</v>
      </c>
      <c r="LHM1241" s="204">
        <v>7</v>
      </c>
      <c r="LHN1241" s="204">
        <v>2</v>
      </c>
      <c r="LHO1241" s="205" t="s">
        <v>236</v>
      </c>
      <c r="LHP1241" s="206">
        <v>119</v>
      </c>
      <c r="LHQ1241" s="110">
        <v>213</v>
      </c>
      <c r="LHR1241" s="147">
        <v>104.09399999999999</v>
      </c>
      <c r="LHS1241" s="109" t="s">
        <v>38</v>
      </c>
      <c r="LHT1241" s="256" t="s">
        <v>25</v>
      </c>
      <c r="LHU1241" s="204">
        <v>7</v>
      </c>
      <c r="LHV1241" s="204">
        <v>2</v>
      </c>
      <c r="LHW1241" s="205" t="s">
        <v>236</v>
      </c>
      <c r="LHX1241" s="206">
        <v>119</v>
      </c>
      <c r="LHY1241" s="110">
        <v>213</v>
      </c>
      <c r="LHZ1241" s="147">
        <v>104.09399999999999</v>
      </c>
      <c r="LIA1241" s="109" t="s">
        <v>38</v>
      </c>
      <c r="LIB1241" s="256" t="s">
        <v>25</v>
      </c>
      <c r="LIC1241" s="204">
        <v>7</v>
      </c>
      <c r="LID1241" s="204">
        <v>2</v>
      </c>
      <c r="LIE1241" s="205" t="s">
        <v>236</v>
      </c>
      <c r="LIF1241" s="206">
        <v>119</v>
      </c>
      <c r="LIG1241" s="110">
        <v>213</v>
      </c>
      <c r="LIH1241" s="147">
        <v>104.09399999999999</v>
      </c>
      <c r="LII1241" s="109" t="s">
        <v>38</v>
      </c>
      <c r="LIJ1241" s="256" t="s">
        <v>25</v>
      </c>
      <c r="LIK1241" s="204">
        <v>7</v>
      </c>
      <c r="LIL1241" s="204">
        <v>2</v>
      </c>
      <c r="LIM1241" s="205" t="s">
        <v>236</v>
      </c>
      <c r="LIN1241" s="206">
        <v>119</v>
      </c>
      <c r="LIO1241" s="110">
        <v>213</v>
      </c>
      <c r="LIP1241" s="147">
        <v>104.09399999999999</v>
      </c>
      <c r="LIQ1241" s="109" t="s">
        <v>38</v>
      </c>
      <c r="LIR1241" s="256" t="s">
        <v>25</v>
      </c>
      <c r="LIS1241" s="204">
        <v>7</v>
      </c>
      <c r="LIT1241" s="204">
        <v>2</v>
      </c>
      <c r="LIU1241" s="205" t="s">
        <v>236</v>
      </c>
      <c r="LIV1241" s="206">
        <v>119</v>
      </c>
      <c r="LIW1241" s="110">
        <v>213</v>
      </c>
      <c r="LIX1241" s="147">
        <v>104.09399999999999</v>
      </c>
      <c r="LIY1241" s="109" t="s">
        <v>38</v>
      </c>
      <c r="LIZ1241" s="256" t="s">
        <v>25</v>
      </c>
      <c r="LJA1241" s="204">
        <v>7</v>
      </c>
      <c r="LJB1241" s="204">
        <v>2</v>
      </c>
      <c r="LJC1241" s="205" t="s">
        <v>236</v>
      </c>
      <c r="LJD1241" s="206">
        <v>119</v>
      </c>
      <c r="LJE1241" s="110">
        <v>213</v>
      </c>
      <c r="LJF1241" s="147">
        <v>104.09399999999999</v>
      </c>
      <c r="LJG1241" s="109" t="s">
        <v>38</v>
      </c>
      <c r="LJH1241" s="256" t="s">
        <v>25</v>
      </c>
      <c r="LJI1241" s="204">
        <v>7</v>
      </c>
      <c r="LJJ1241" s="204">
        <v>2</v>
      </c>
      <c r="LJK1241" s="205" t="s">
        <v>236</v>
      </c>
      <c r="LJL1241" s="206">
        <v>119</v>
      </c>
      <c r="LJM1241" s="110">
        <v>213</v>
      </c>
      <c r="LJN1241" s="147">
        <v>104.09399999999999</v>
      </c>
      <c r="LJO1241" s="109" t="s">
        <v>38</v>
      </c>
      <c r="LJP1241" s="256" t="s">
        <v>25</v>
      </c>
      <c r="LJQ1241" s="204">
        <v>7</v>
      </c>
      <c r="LJR1241" s="204">
        <v>2</v>
      </c>
      <c r="LJS1241" s="205" t="s">
        <v>236</v>
      </c>
      <c r="LJT1241" s="206">
        <v>119</v>
      </c>
      <c r="LJU1241" s="110">
        <v>213</v>
      </c>
      <c r="LJV1241" s="147">
        <v>104.09399999999999</v>
      </c>
      <c r="LJW1241" s="109" t="s">
        <v>38</v>
      </c>
      <c r="LJX1241" s="256" t="s">
        <v>25</v>
      </c>
      <c r="LJY1241" s="204">
        <v>7</v>
      </c>
      <c r="LJZ1241" s="204">
        <v>2</v>
      </c>
      <c r="LKA1241" s="205" t="s">
        <v>236</v>
      </c>
      <c r="LKB1241" s="206">
        <v>119</v>
      </c>
      <c r="LKC1241" s="110">
        <v>213</v>
      </c>
      <c r="LKD1241" s="147">
        <v>104.09399999999999</v>
      </c>
      <c r="LKE1241" s="109" t="s">
        <v>38</v>
      </c>
      <c r="LKF1241" s="256" t="s">
        <v>25</v>
      </c>
      <c r="LKG1241" s="204">
        <v>7</v>
      </c>
      <c r="LKH1241" s="204">
        <v>2</v>
      </c>
      <c r="LKI1241" s="205" t="s">
        <v>236</v>
      </c>
      <c r="LKJ1241" s="206">
        <v>119</v>
      </c>
      <c r="LKK1241" s="110">
        <v>213</v>
      </c>
      <c r="LKL1241" s="147">
        <v>104.09399999999999</v>
      </c>
      <c r="LKM1241" s="109" t="s">
        <v>38</v>
      </c>
      <c r="LKN1241" s="256" t="s">
        <v>25</v>
      </c>
      <c r="LKO1241" s="204">
        <v>7</v>
      </c>
      <c r="LKP1241" s="204">
        <v>2</v>
      </c>
      <c r="LKQ1241" s="205" t="s">
        <v>236</v>
      </c>
      <c r="LKR1241" s="206">
        <v>119</v>
      </c>
      <c r="LKS1241" s="110">
        <v>213</v>
      </c>
      <c r="LKT1241" s="147">
        <v>104.09399999999999</v>
      </c>
      <c r="LKU1241" s="109" t="s">
        <v>38</v>
      </c>
      <c r="LKV1241" s="256" t="s">
        <v>25</v>
      </c>
      <c r="LKW1241" s="204">
        <v>7</v>
      </c>
      <c r="LKX1241" s="204">
        <v>2</v>
      </c>
      <c r="LKY1241" s="205" t="s">
        <v>236</v>
      </c>
      <c r="LKZ1241" s="206">
        <v>119</v>
      </c>
      <c r="LLA1241" s="110">
        <v>213</v>
      </c>
      <c r="LLB1241" s="147">
        <v>104.09399999999999</v>
      </c>
      <c r="LLC1241" s="109" t="s">
        <v>38</v>
      </c>
      <c r="LLD1241" s="256" t="s">
        <v>25</v>
      </c>
      <c r="LLE1241" s="204">
        <v>7</v>
      </c>
      <c r="LLF1241" s="204">
        <v>2</v>
      </c>
      <c r="LLG1241" s="205" t="s">
        <v>236</v>
      </c>
      <c r="LLH1241" s="206">
        <v>119</v>
      </c>
      <c r="LLI1241" s="110">
        <v>213</v>
      </c>
      <c r="LLJ1241" s="147">
        <v>104.09399999999999</v>
      </c>
      <c r="LLK1241" s="109" t="s">
        <v>38</v>
      </c>
      <c r="LLL1241" s="256" t="s">
        <v>25</v>
      </c>
      <c r="LLM1241" s="204">
        <v>7</v>
      </c>
      <c r="LLN1241" s="204">
        <v>2</v>
      </c>
      <c r="LLO1241" s="205" t="s">
        <v>236</v>
      </c>
      <c r="LLP1241" s="206">
        <v>119</v>
      </c>
      <c r="LLQ1241" s="110">
        <v>213</v>
      </c>
      <c r="LLR1241" s="147">
        <v>104.09399999999999</v>
      </c>
      <c r="LLS1241" s="109" t="s">
        <v>38</v>
      </c>
      <c r="LLT1241" s="256" t="s">
        <v>25</v>
      </c>
      <c r="LLU1241" s="204">
        <v>7</v>
      </c>
      <c r="LLV1241" s="204">
        <v>2</v>
      </c>
      <c r="LLW1241" s="205" t="s">
        <v>236</v>
      </c>
      <c r="LLX1241" s="206">
        <v>119</v>
      </c>
      <c r="LLY1241" s="110">
        <v>213</v>
      </c>
      <c r="LLZ1241" s="147">
        <v>104.09399999999999</v>
      </c>
      <c r="LMA1241" s="109" t="s">
        <v>38</v>
      </c>
      <c r="LMB1241" s="256" t="s">
        <v>25</v>
      </c>
      <c r="LMC1241" s="204">
        <v>7</v>
      </c>
      <c r="LMD1241" s="204">
        <v>2</v>
      </c>
      <c r="LME1241" s="205" t="s">
        <v>236</v>
      </c>
      <c r="LMF1241" s="206">
        <v>119</v>
      </c>
      <c r="LMG1241" s="110">
        <v>213</v>
      </c>
      <c r="LMH1241" s="147">
        <v>104.09399999999999</v>
      </c>
      <c r="LMI1241" s="109" t="s">
        <v>38</v>
      </c>
      <c r="LMJ1241" s="256" t="s">
        <v>25</v>
      </c>
      <c r="LMK1241" s="204">
        <v>7</v>
      </c>
      <c r="LML1241" s="204">
        <v>2</v>
      </c>
      <c r="LMM1241" s="205" t="s">
        <v>236</v>
      </c>
      <c r="LMN1241" s="206">
        <v>119</v>
      </c>
      <c r="LMO1241" s="110">
        <v>213</v>
      </c>
      <c r="LMP1241" s="147">
        <v>104.09399999999999</v>
      </c>
      <c r="LMQ1241" s="109" t="s">
        <v>38</v>
      </c>
      <c r="LMR1241" s="256" t="s">
        <v>25</v>
      </c>
      <c r="LMS1241" s="204">
        <v>7</v>
      </c>
      <c r="LMT1241" s="204">
        <v>2</v>
      </c>
      <c r="LMU1241" s="205" t="s">
        <v>236</v>
      </c>
      <c r="LMV1241" s="206">
        <v>119</v>
      </c>
      <c r="LMW1241" s="110">
        <v>213</v>
      </c>
      <c r="LMX1241" s="147">
        <v>104.09399999999999</v>
      </c>
      <c r="LMY1241" s="109" t="s">
        <v>38</v>
      </c>
      <c r="LMZ1241" s="256" t="s">
        <v>25</v>
      </c>
      <c r="LNA1241" s="204">
        <v>7</v>
      </c>
      <c r="LNB1241" s="204">
        <v>2</v>
      </c>
      <c r="LNC1241" s="205" t="s">
        <v>236</v>
      </c>
      <c r="LND1241" s="206">
        <v>119</v>
      </c>
      <c r="LNE1241" s="110">
        <v>213</v>
      </c>
      <c r="LNF1241" s="147">
        <v>104.09399999999999</v>
      </c>
      <c r="LNG1241" s="109" t="s">
        <v>38</v>
      </c>
      <c r="LNH1241" s="256" t="s">
        <v>25</v>
      </c>
      <c r="LNI1241" s="204">
        <v>7</v>
      </c>
      <c r="LNJ1241" s="204">
        <v>2</v>
      </c>
      <c r="LNK1241" s="205" t="s">
        <v>236</v>
      </c>
      <c r="LNL1241" s="206">
        <v>119</v>
      </c>
      <c r="LNM1241" s="110">
        <v>213</v>
      </c>
      <c r="LNN1241" s="147">
        <v>104.09399999999999</v>
      </c>
      <c r="LNO1241" s="109" t="s">
        <v>38</v>
      </c>
      <c r="LNP1241" s="256" t="s">
        <v>25</v>
      </c>
      <c r="LNQ1241" s="204">
        <v>7</v>
      </c>
      <c r="LNR1241" s="204">
        <v>2</v>
      </c>
      <c r="LNS1241" s="205" t="s">
        <v>236</v>
      </c>
      <c r="LNT1241" s="206">
        <v>119</v>
      </c>
      <c r="LNU1241" s="110">
        <v>213</v>
      </c>
      <c r="LNV1241" s="147">
        <v>104.09399999999999</v>
      </c>
      <c r="LNW1241" s="109" t="s">
        <v>38</v>
      </c>
      <c r="LNX1241" s="256" t="s">
        <v>25</v>
      </c>
      <c r="LNY1241" s="204">
        <v>7</v>
      </c>
      <c r="LNZ1241" s="204">
        <v>2</v>
      </c>
      <c r="LOA1241" s="205" t="s">
        <v>236</v>
      </c>
      <c r="LOB1241" s="206">
        <v>119</v>
      </c>
      <c r="LOC1241" s="110">
        <v>213</v>
      </c>
      <c r="LOD1241" s="147">
        <v>104.09399999999999</v>
      </c>
      <c r="LOE1241" s="109" t="s">
        <v>38</v>
      </c>
      <c r="LOF1241" s="256" t="s">
        <v>25</v>
      </c>
      <c r="LOG1241" s="204">
        <v>7</v>
      </c>
      <c r="LOH1241" s="204">
        <v>2</v>
      </c>
      <c r="LOI1241" s="205" t="s">
        <v>236</v>
      </c>
      <c r="LOJ1241" s="206">
        <v>119</v>
      </c>
      <c r="LOK1241" s="110">
        <v>213</v>
      </c>
      <c r="LOL1241" s="147">
        <v>104.09399999999999</v>
      </c>
      <c r="LOM1241" s="109" t="s">
        <v>38</v>
      </c>
      <c r="LON1241" s="256" t="s">
        <v>25</v>
      </c>
      <c r="LOO1241" s="204">
        <v>7</v>
      </c>
      <c r="LOP1241" s="204">
        <v>2</v>
      </c>
      <c r="LOQ1241" s="205" t="s">
        <v>236</v>
      </c>
      <c r="LOR1241" s="206">
        <v>119</v>
      </c>
      <c r="LOS1241" s="110">
        <v>213</v>
      </c>
      <c r="LOT1241" s="147">
        <v>104.09399999999999</v>
      </c>
      <c r="LOU1241" s="109" t="s">
        <v>38</v>
      </c>
      <c r="LOV1241" s="256" t="s">
        <v>25</v>
      </c>
      <c r="LOW1241" s="204">
        <v>7</v>
      </c>
      <c r="LOX1241" s="204">
        <v>2</v>
      </c>
      <c r="LOY1241" s="205" t="s">
        <v>236</v>
      </c>
      <c r="LOZ1241" s="206">
        <v>119</v>
      </c>
      <c r="LPA1241" s="110">
        <v>213</v>
      </c>
      <c r="LPB1241" s="147">
        <v>104.09399999999999</v>
      </c>
      <c r="LPC1241" s="109" t="s">
        <v>38</v>
      </c>
      <c r="LPD1241" s="256" t="s">
        <v>25</v>
      </c>
      <c r="LPE1241" s="204">
        <v>7</v>
      </c>
      <c r="LPF1241" s="204">
        <v>2</v>
      </c>
      <c r="LPG1241" s="205" t="s">
        <v>236</v>
      </c>
      <c r="LPH1241" s="206">
        <v>119</v>
      </c>
      <c r="LPI1241" s="110">
        <v>213</v>
      </c>
      <c r="LPJ1241" s="147">
        <v>104.09399999999999</v>
      </c>
      <c r="LPK1241" s="109" t="s">
        <v>38</v>
      </c>
      <c r="LPL1241" s="256" t="s">
        <v>25</v>
      </c>
      <c r="LPM1241" s="204">
        <v>7</v>
      </c>
      <c r="LPN1241" s="204">
        <v>2</v>
      </c>
      <c r="LPO1241" s="205" t="s">
        <v>236</v>
      </c>
      <c r="LPP1241" s="206">
        <v>119</v>
      </c>
      <c r="LPQ1241" s="110">
        <v>213</v>
      </c>
      <c r="LPR1241" s="147">
        <v>104.09399999999999</v>
      </c>
      <c r="LPS1241" s="109" t="s">
        <v>38</v>
      </c>
      <c r="LPT1241" s="256" t="s">
        <v>25</v>
      </c>
      <c r="LPU1241" s="204">
        <v>7</v>
      </c>
      <c r="LPV1241" s="204">
        <v>2</v>
      </c>
      <c r="LPW1241" s="205" t="s">
        <v>236</v>
      </c>
      <c r="LPX1241" s="206">
        <v>119</v>
      </c>
      <c r="LPY1241" s="110">
        <v>213</v>
      </c>
      <c r="LPZ1241" s="147">
        <v>104.09399999999999</v>
      </c>
      <c r="LQA1241" s="109" t="s">
        <v>38</v>
      </c>
      <c r="LQB1241" s="256" t="s">
        <v>25</v>
      </c>
      <c r="LQC1241" s="204">
        <v>7</v>
      </c>
      <c r="LQD1241" s="204">
        <v>2</v>
      </c>
      <c r="LQE1241" s="205" t="s">
        <v>236</v>
      </c>
      <c r="LQF1241" s="206">
        <v>119</v>
      </c>
      <c r="LQG1241" s="110">
        <v>213</v>
      </c>
      <c r="LQH1241" s="147">
        <v>104.09399999999999</v>
      </c>
      <c r="LQI1241" s="109" t="s">
        <v>38</v>
      </c>
      <c r="LQJ1241" s="256" t="s">
        <v>25</v>
      </c>
      <c r="LQK1241" s="204">
        <v>7</v>
      </c>
      <c r="LQL1241" s="204">
        <v>2</v>
      </c>
      <c r="LQM1241" s="205" t="s">
        <v>236</v>
      </c>
      <c r="LQN1241" s="206">
        <v>119</v>
      </c>
      <c r="LQO1241" s="110">
        <v>213</v>
      </c>
      <c r="LQP1241" s="147">
        <v>104.09399999999999</v>
      </c>
      <c r="LQQ1241" s="109" t="s">
        <v>38</v>
      </c>
      <c r="LQR1241" s="256" t="s">
        <v>25</v>
      </c>
      <c r="LQS1241" s="204">
        <v>7</v>
      </c>
      <c r="LQT1241" s="204">
        <v>2</v>
      </c>
      <c r="LQU1241" s="205" t="s">
        <v>236</v>
      </c>
      <c r="LQV1241" s="206">
        <v>119</v>
      </c>
      <c r="LQW1241" s="110">
        <v>213</v>
      </c>
      <c r="LQX1241" s="147">
        <v>104.09399999999999</v>
      </c>
      <c r="LQY1241" s="109" t="s">
        <v>38</v>
      </c>
      <c r="LQZ1241" s="256" t="s">
        <v>25</v>
      </c>
      <c r="LRA1241" s="204">
        <v>7</v>
      </c>
      <c r="LRB1241" s="204">
        <v>2</v>
      </c>
      <c r="LRC1241" s="205" t="s">
        <v>236</v>
      </c>
      <c r="LRD1241" s="206">
        <v>119</v>
      </c>
      <c r="LRE1241" s="110">
        <v>213</v>
      </c>
      <c r="LRF1241" s="147">
        <v>104.09399999999999</v>
      </c>
      <c r="LRG1241" s="109" t="s">
        <v>38</v>
      </c>
      <c r="LRH1241" s="256" t="s">
        <v>25</v>
      </c>
      <c r="LRI1241" s="204">
        <v>7</v>
      </c>
      <c r="LRJ1241" s="204">
        <v>2</v>
      </c>
      <c r="LRK1241" s="205" t="s">
        <v>236</v>
      </c>
      <c r="LRL1241" s="206">
        <v>119</v>
      </c>
      <c r="LRM1241" s="110">
        <v>213</v>
      </c>
      <c r="LRN1241" s="147">
        <v>104.09399999999999</v>
      </c>
      <c r="LRO1241" s="109" t="s">
        <v>38</v>
      </c>
      <c r="LRP1241" s="256" t="s">
        <v>25</v>
      </c>
      <c r="LRQ1241" s="204">
        <v>7</v>
      </c>
      <c r="LRR1241" s="204">
        <v>2</v>
      </c>
      <c r="LRS1241" s="205" t="s">
        <v>236</v>
      </c>
      <c r="LRT1241" s="206">
        <v>119</v>
      </c>
      <c r="LRU1241" s="110">
        <v>213</v>
      </c>
      <c r="LRV1241" s="147">
        <v>104.09399999999999</v>
      </c>
      <c r="LRW1241" s="109" t="s">
        <v>38</v>
      </c>
      <c r="LRX1241" s="256" t="s">
        <v>25</v>
      </c>
      <c r="LRY1241" s="204">
        <v>7</v>
      </c>
      <c r="LRZ1241" s="204">
        <v>2</v>
      </c>
      <c r="LSA1241" s="205" t="s">
        <v>236</v>
      </c>
      <c r="LSB1241" s="206">
        <v>119</v>
      </c>
      <c r="LSC1241" s="110">
        <v>213</v>
      </c>
      <c r="LSD1241" s="147">
        <v>104.09399999999999</v>
      </c>
      <c r="LSE1241" s="109" t="s">
        <v>38</v>
      </c>
      <c r="LSF1241" s="256" t="s">
        <v>25</v>
      </c>
      <c r="LSG1241" s="204">
        <v>7</v>
      </c>
      <c r="LSH1241" s="204">
        <v>2</v>
      </c>
      <c r="LSI1241" s="205" t="s">
        <v>236</v>
      </c>
      <c r="LSJ1241" s="206">
        <v>119</v>
      </c>
      <c r="LSK1241" s="110">
        <v>213</v>
      </c>
      <c r="LSL1241" s="147">
        <v>104.09399999999999</v>
      </c>
      <c r="LSM1241" s="109" t="s">
        <v>38</v>
      </c>
      <c r="LSN1241" s="256" t="s">
        <v>25</v>
      </c>
      <c r="LSO1241" s="204">
        <v>7</v>
      </c>
      <c r="LSP1241" s="204">
        <v>2</v>
      </c>
      <c r="LSQ1241" s="205" t="s">
        <v>236</v>
      </c>
      <c r="LSR1241" s="206">
        <v>119</v>
      </c>
      <c r="LSS1241" s="110">
        <v>213</v>
      </c>
      <c r="LST1241" s="147">
        <v>104.09399999999999</v>
      </c>
      <c r="LSU1241" s="109" t="s">
        <v>38</v>
      </c>
      <c r="LSV1241" s="256" t="s">
        <v>25</v>
      </c>
      <c r="LSW1241" s="204">
        <v>7</v>
      </c>
      <c r="LSX1241" s="204">
        <v>2</v>
      </c>
      <c r="LSY1241" s="205" t="s">
        <v>236</v>
      </c>
      <c r="LSZ1241" s="206">
        <v>119</v>
      </c>
      <c r="LTA1241" s="110">
        <v>213</v>
      </c>
      <c r="LTB1241" s="147">
        <v>104.09399999999999</v>
      </c>
      <c r="LTC1241" s="109" t="s">
        <v>38</v>
      </c>
      <c r="LTD1241" s="256" t="s">
        <v>25</v>
      </c>
      <c r="LTE1241" s="204">
        <v>7</v>
      </c>
      <c r="LTF1241" s="204">
        <v>2</v>
      </c>
      <c r="LTG1241" s="205" t="s">
        <v>236</v>
      </c>
      <c r="LTH1241" s="206">
        <v>119</v>
      </c>
      <c r="LTI1241" s="110">
        <v>213</v>
      </c>
      <c r="LTJ1241" s="147">
        <v>104.09399999999999</v>
      </c>
      <c r="LTK1241" s="109" t="s">
        <v>38</v>
      </c>
      <c r="LTL1241" s="256" t="s">
        <v>25</v>
      </c>
      <c r="LTM1241" s="204">
        <v>7</v>
      </c>
      <c r="LTN1241" s="204">
        <v>2</v>
      </c>
      <c r="LTO1241" s="205" t="s">
        <v>236</v>
      </c>
      <c r="LTP1241" s="206">
        <v>119</v>
      </c>
      <c r="LTQ1241" s="110">
        <v>213</v>
      </c>
      <c r="LTR1241" s="147">
        <v>104.09399999999999</v>
      </c>
      <c r="LTS1241" s="109" t="s">
        <v>38</v>
      </c>
      <c r="LTT1241" s="256" t="s">
        <v>25</v>
      </c>
      <c r="LTU1241" s="204">
        <v>7</v>
      </c>
      <c r="LTV1241" s="204">
        <v>2</v>
      </c>
      <c r="LTW1241" s="205" t="s">
        <v>236</v>
      </c>
      <c r="LTX1241" s="206">
        <v>119</v>
      </c>
      <c r="LTY1241" s="110">
        <v>213</v>
      </c>
      <c r="LTZ1241" s="147">
        <v>104.09399999999999</v>
      </c>
      <c r="LUA1241" s="109" t="s">
        <v>38</v>
      </c>
      <c r="LUB1241" s="256" t="s">
        <v>25</v>
      </c>
      <c r="LUC1241" s="204">
        <v>7</v>
      </c>
      <c r="LUD1241" s="204">
        <v>2</v>
      </c>
      <c r="LUE1241" s="205" t="s">
        <v>236</v>
      </c>
      <c r="LUF1241" s="206">
        <v>119</v>
      </c>
      <c r="LUG1241" s="110">
        <v>213</v>
      </c>
      <c r="LUH1241" s="147">
        <v>104.09399999999999</v>
      </c>
      <c r="LUI1241" s="109" t="s">
        <v>38</v>
      </c>
      <c r="LUJ1241" s="256" t="s">
        <v>25</v>
      </c>
      <c r="LUK1241" s="204">
        <v>7</v>
      </c>
      <c r="LUL1241" s="204">
        <v>2</v>
      </c>
      <c r="LUM1241" s="205" t="s">
        <v>236</v>
      </c>
      <c r="LUN1241" s="206">
        <v>119</v>
      </c>
      <c r="LUO1241" s="110">
        <v>213</v>
      </c>
      <c r="LUP1241" s="147">
        <v>104.09399999999999</v>
      </c>
      <c r="LUQ1241" s="109" t="s">
        <v>38</v>
      </c>
      <c r="LUR1241" s="256" t="s">
        <v>25</v>
      </c>
      <c r="LUS1241" s="204">
        <v>7</v>
      </c>
      <c r="LUT1241" s="204">
        <v>2</v>
      </c>
      <c r="LUU1241" s="205" t="s">
        <v>236</v>
      </c>
      <c r="LUV1241" s="206">
        <v>119</v>
      </c>
      <c r="LUW1241" s="110">
        <v>213</v>
      </c>
      <c r="LUX1241" s="147">
        <v>104.09399999999999</v>
      </c>
      <c r="LUY1241" s="109" t="s">
        <v>38</v>
      </c>
      <c r="LUZ1241" s="256" t="s">
        <v>25</v>
      </c>
      <c r="LVA1241" s="204">
        <v>7</v>
      </c>
      <c r="LVB1241" s="204">
        <v>2</v>
      </c>
      <c r="LVC1241" s="205" t="s">
        <v>236</v>
      </c>
      <c r="LVD1241" s="206">
        <v>119</v>
      </c>
      <c r="LVE1241" s="110">
        <v>213</v>
      </c>
      <c r="LVF1241" s="147">
        <v>104.09399999999999</v>
      </c>
      <c r="LVG1241" s="109" t="s">
        <v>38</v>
      </c>
      <c r="LVH1241" s="256" t="s">
        <v>25</v>
      </c>
      <c r="LVI1241" s="204">
        <v>7</v>
      </c>
      <c r="LVJ1241" s="204">
        <v>2</v>
      </c>
      <c r="LVK1241" s="205" t="s">
        <v>236</v>
      </c>
      <c r="LVL1241" s="206">
        <v>119</v>
      </c>
      <c r="LVM1241" s="110">
        <v>213</v>
      </c>
      <c r="LVN1241" s="147">
        <v>104.09399999999999</v>
      </c>
      <c r="LVO1241" s="109" t="s">
        <v>38</v>
      </c>
      <c r="LVP1241" s="256" t="s">
        <v>25</v>
      </c>
      <c r="LVQ1241" s="204">
        <v>7</v>
      </c>
      <c r="LVR1241" s="204">
        <v>2</v>
      </c>
      <c r="LVS1241" s="205" t="s">
        <v>236</v>
      </c>
      <c r="LVT1241" s="206">
        <v>119</v>
      </c>
      <c r="LVU1241" s="110">
        <v>213</v>
      </c>
      <c r="LVV1241" s="147">
        <v>104.09399999999999</v>
      </c>
      <c r="LVW1241" s="109" t="s">
        <v>38</v>
      </c>
      <c r="LVX1241" s="256" t="s">
        <v>25</v>
      </c>
      <c r="LVY1241" s="204">
        <v>7</v>
      </c>
      <c r="LVZ1241" s="204">
        <v>2</v>
      </c>
      <c r="LWA1241" s="205" t="s">
        <v>236</v>
      </c>
      <c r="LWB1241" s="206">
        <v>119</v>
      </c>
      <c r="LWC1241" s="110">
        <v>213</v>
      </c>
      <c r="LWD1241" s="147">
        <v>104.09399999999999</v>
      </c>
      <c r="LWE1241" s="109" t="s">
        <v>38</v>
      </c>
      <c r="LWF1241" s="256" t="s">
        <v>25</v>
      </c>
      <c r="LWG1241" s="204">
        <v>7</v>
      </c>
      <c r="LWH1241" s="204">
        <v>2</v>
      </c>
      <c r="LWI1241" s="205" t="s">
        <v>236</v>
      </c>
      <c r="LWJ1241" s="206">
        <v>119</v>
      </c>
      <c r="LWK1241" s="110">
        <v>213</v>
      </c>
      <c r="LWL1241" s="147">
        <v>104.09399999999999</v>
      </c>
      <c r="LWM1241" s="109" t="s">
        <v>38</v>
      </c>
      <c r="LWN1241" s="256" t="s">
        <v>25</v>
      </c>
      <c r="LWO1241" s="204">
        <v>7</v>
      </c>
      <c r="LWP1241" s="204">
        <v>2</v>
      </c>
      <c r="LWQ1241" s="205" t="s">
        <v>236</v>
      </c>
      <c r="LWR1241" s="206">
        <v>119</v>
      </c>
      <c r="LWS1241" s="110">
        <v>213</v>
      </c>
      <c r="LWT1241" s="147">
        <v>104.09399999999999</v>
      </c>
      <c r="LWU1241" s="109" t="s">
        <v>38</v>
      </c>
      <c r="LWV1241" s="256" t="s">
        <v>25</v>
      </c>
      <c r="LWW1241" s="204">
        <v>7</v>
      </c>
      <c r="LWX1241" s="204">
        <v>2</v>
      </c>
      <c r="LWY1241" s="205" t="s">
        <v>236</v>
      </c>
      <c r="LWZ1241" s="206">
        <v>119</v>
      </c>
      <c r="LXA1241" s="110">
        <v>213</v>
      </c>
      <c r="LXB1241" s="147">
        <v>104.09399999999999</v>
      </c>
      <c r="LXC1241" s="109" t="s">
        <v>38</v>
      </c>
      <c r="LXD1241" s="256" t="s">
        <v>25</v>
      </c>
      <c r="LXE1241" s="204">
        <v>7</v>
      </c>
      <c r="LXF1241" s="204">
        <v>2</v>
      </c>
      <c r="LXG1241" s="205" t="s">
        <v>236</v>
      </c>
      <c r="LXH1241" s="206">
        <v>119</v>
      </c>
      <c r="LXI1241" s="110">
        <v>213</v>
      </c>
      <c r="LXJ1241" s="147">
        <v>104.09399999999999</v>
      </c>
      <c r="LXK1241" s="109" t="s">
        <v>38</v>
      </c>
      <c r="LXL1241" s="256" t="s">
        <v>25</v>
      </c>
      <c r="LXM1241" s="204">
        <v>7</v>
      </c>
      <c r="LXN1241" s="204">
        <v>2</v>
      </c>
      <c r="LXO1241" s="205" t="s">
        <v>236</v>
      </c>
      <c r="LXP1241" s="206">
        <v>119</v>
      </c>
      <c r="LXQ1241" s="110">
        <v>213</v>
      </c>
      <c r="LXR1241" s="147">
        <v>104.09399999999999</v>
      </c>
      <c r="LXS1241" s="109" t="s">
        <v>38</v>
      </c>
      <c r="LXT1241" s="256" t="s">
        <v>25</v>
      </c>
      <c r="LXU1241" s="204">
        <v>7</v>
      </c>
      <c r="LXV1241" s="204">
        <v>2</v>
      </c>
      <c r="LXW1241" s="205" t="s">
        <v>236</v>
      </c>
      <c r="LXX1241" s="206">
        <v>119</v>
      </c>
      <c r="LXY1241" s="110">
        <v>213</v>
      </c>
      <c r="LXZ1241" s="147">
        <v>104.09399999999999</v>
      </c>
      <c r="LYA1241" s="109" t="s">
        <v>38</v>
      </c>
      <c r="LYB1241" s="256" t="s">
        <v>25</v>
      </c>
      <c r="LYC1241" s="204">
        <v>7</v>
      </c>
      <c r="LYD1241" s="204">
        <v>2</v>
      </c>
      <c r="LYE1241" s="205" t="s">
        <v>236</v>
      </c>
      <c r="LYF1241" s="206">
        <v>119</v>
      </c>
      <c r="LYG1241" s="110">
        <v>213</v>
      </c>
      <c r="LYH1241" s="147">
        <v>104.09399999999999</v>
      </c>
      <c r="LYI1241" s="109" t="s">
        <v>38</v>
      </c>
      <c r="LYJ1241" s="256" t="s">
        <v>25</v>
      </c>
      <c r="LYK1241" s="204">
        <v>7</v>
      </c>
      <c r="LYL1241" s="204">
        <v>2</v>
      </c>
      <c r="LYM1241" s="205" t="s">
        <v>236</v>
      </c>
      <c r="LYN1241" s="206">
        <v>119</v>
      </c>
      <c r="LYO1241" s="110">
        <v>213</v>
      </c>
      <c r="LYP1241" s="147">
        <v>104.09399999999999</v>
      </c>
      <c r="LYQ1241" s="109" t="s">
        <v>38</v>
      </c>
      <c r="LYR1241" s="256" t="s">
        <v>25</v>
      </c>
      <c r="LYS1241" s="204">
        <v>7</v>
      </c>
      <c r="LYT1241" s="204">
        <v>2</v>
      </c>
      <c r="LYU1241" s="205" t="s">
        <v>236</v>
      </c>
      <c r="LYV1241" s="206">
        <v>119</v>
      </c>
      <c r="LYW1241" s="110">
        <v>213</v>
      </c>
      <c r="LYX1241" s="147">
        <v>104.09399999999999</v>
      </c>
      <c r="LYY1241" s="109" t="s">
        <v>38</v>
      </c>
      <c r="LYZ1241" s="256" t="s">
        <v>25</v>
      </c>
      <c r="LZA1241" s="204">
        <v>7</v>
      </c>
      <c r="LZB1241" s="204">
        <v>2</v>
      </c>
      <c r="LZC1241" s="205" t="s">
        <v>236</v>
      </c>
      <c r="LZD1241" s="206">
        <v>119</v>
      </c>
      <c r="LZE1241" s="110">
        <v>213</v>
      </c>
      <c r="LZF1241" s="147">
        <v>104.09399999999999</v>
      </c>
      <c r="LZG1241" s="109" t="s">
        <v>38</v>
      </c>
      <c r="LZH1241" s="256" t="s">
        <v>25</v>
      </c>
      <c r="LZI1241" s="204">
        <v>7</v>
      </c>
      <c r="LZJ1241" s="204">
        <v>2</v>
      </c>
      <c r="LZK1241" s="205" t="s">
        <v>236</v>
      </c>
      <c r="LZL1241" s="206">
        <v>119</v>
      </c>
      <c r="LZM1241" s="110">
        <v>213</v>
      </c>
      <c r="LZN1241" s="147">
        <v>104.09399999999999</v>
      </c>
      <c r="LZO1241" s="109" t="s">
        <v>38</v>
      </c>
      <c r="LZP1241" s="256" t="s">
        <v>25</v>
      </c>
      <c r="LZQ1241" s="204">
        <v>7</v>
      </c>
      <c r="LZR1241" s="204">
        <v>2</v>
      </c>
      <c r="LZS1241" s="205" t="s">
        <v>236</v>
      </c>
      <c r="LZT1241" s="206">
        <v>119</v>
      </c>
      <c r="LZU1241" s="110">
        <v>213</v>
      </c>
      <c r="LZV1241" s="147">
        <v>104.09399999999999</v>
      </c>
      <c r="LZW1241" s="109" t="s">
        <v>38</v>
      </c>
      <c r="LZX1241" s="256" t="s">
        <v>25</v>
      </c>
      <c r="LZY1241" s="204">
        <v>7</v>
      </c>
      <c r="LZZ1241" s="204">
        <v>2</v>
      </c>
      <c r="MAA1241" s="205" t="s">
        <v>236</v>
      </c>
      <c r="MAB1241" s="206">
        <v>119</v>
      </c>
      <c r="MAC1241" s="110">
        <v>213</v>
      </c>
      <c r="MAD1241" s="147">
        <v>104.09399999999999</v>
      </c>
      <c r="MAE1241" s="109" t="s">
        <v>38</v>
      </c>
      <c r="MAF1241" s="256" t="s">
        <v>25</v>
      </c>
      <c r="MAG1241" s="204">
        <v>7</v>
      </c>
      <c r="MAH1241" s="204">
        <v>2</v>
      </c>
      <c r="MAI1241" s="205" t="s">
        <v>236</v>
      </c>
      <c r="MAJ1241" s="206">
        <v>119</v>
      </c>
      <c r="MAK1241" s="110">
        <v>213</v>
      </c>
      <c r="MAL1241" s="147">
        <v>104.09399999999999</v>
      </c>
      <c r="MAM1241" s="109" t="s">
        <v>38</v>
      </c>
      <c r="MAN1241" s="256" t="s">
        <v>25</v>
      </c>
      <c r="MAO1241" s="204">
        <v>7</v>
      </c>
      <c r="MAP1241" s="204">
        <v>2</v>
      </c>
      <c r="MAQ1241" s="205" t="s">
        <v>236</v>
      </c>
      <c r="MAR1241" s="206">
        <v>119</v>
      </c>
      <c r="MAS1241" s="110">
        <v>213</v>
      </c>
      <c r="MAT1241" s="147">
        <v>104.09399999999999</v>
      </c>
      <c r="MAU1241" s="109" t="s">
        <v>38</v>
      </c>
      <c r="MAV1241" s="256" t="s">
        <v>25</v>
      </c>
      <c r="MAW1241" s="204">
        <v>7</v>
      </c>
      <c r="MAX1241" s="204">
        <v>2</v>
      </c>
      <c r="MAY1241" s="205" t="s">
        <v>236</v>
      </c>
      <c r="MAZ1241" s="206">
        <v>119</v>
      </c>
      <c r="MBA1241" s="110">
        <v>213</v>
      </c>
      <c r="MBB1241" s="147">
        <v>104.09399999999999</v>
      </c>
      <c r="MBC1241" s="109" t="s">
        <v>38</v>
      </c>
      <c r="MBD1241" s="256" t="s">
        <v>25</v>
      </c>
      <c r="MBE1241" s="204">
        <v>7</v>
      </c>
      <c r="MBF1241" s="204">
        <v>2</v>
      </c>
      <c r="MBG1241" s="205" t="s">
        <v>236</v>
      </c>
      <c r="MBH1241" s="206">
        <v>119</v>
      </c>
      <c r="MBI1241" s="110">
        <v>213</v>
      </c>
      <c r="MBJ1241" s="147">
        <v>104.09399999999999</v>
      </c>
      <c r="MBK1241" s="109" t="s">
        <v>38</v>
      </c>
      <c r="MBL1241" s="256" t="s">
        <v>25</v>
      </c>
      <c r="MBM1241" s="204">
        <v>7</v>
      </c>
      <c r="MBN1241" s="204">
        <v>2</v>
      </c>
      <c r="MBO1241" s="205" t="s">
        <v>236</v>
      </c>
      <c r="MBP1241" s="206">
        <v>119</v>
      </c>
      <c r="MBQ1241" s="110">
        <v>213</v>
      </c>
      <c r="MBR1241" s="147">
        <v>104.09399999999999</v>
      </c>
      <c r="MBS1241" s="109" t="s">
        <v>38</v>
      </c>
      <c r="MBT1241" s="256" t="s">
        <v>25</v>
      </c>
      <c r="MBU1241" s="204">
        <v>7</v>
      </c>
      <c r="MBV1241" s="204">
        <v>2</v>
      </c>
      <c r="MBW1241" s="205" t="s">
        <v>236</v>
      </c>
      <c r="MBX1241" s="206">
        <v>119</v>
      </c>
      <c r="MBY1241" s="110">
        <v>213</v>
      </c>
      <c r="MBZ1241" s="147">
        <v>104.09399999999999</v>
      </c>
      <c r="MCA1241" s="109" t="s">
        <v>38</v>
      </c>
      <c r="MCB1241" s="256" t="s">
        <v>25</v>
      </c>
      <c r="MCC1241" s="204">
        <v>7</v>
      </c>
      <c r="MCD1241" s="204">
        <v>2</v>
      </c>
      <c r="MCE1241" s="205" t="s">
        <v>236</v>
      </c>
      <c r="MCF1241" s="206">
        <v>119</v>
      </c>
      <c r="MCG1241" s="110">
        <v>213</v>
      </c>
      <c r="MCH1241" s="147">
        <v>104.09399999999999</v>
      </c>
      <c r="MCI1241" s="109" t="s">
        <v>38</v>
      </c>
      <c r="MCJ1241" s="256" t="s">
        <v>25</v>
      </c>
      <c r="MCK1241" s="204">
        <v>7</v>
      </c>
      <c r="MCL1241" s="204">
        <v>2</v>
      </c>
      <c r="MCM1241" s="205" t="s">
        <v>236</v>
      </c>
      <c r="MCN1241" s="206">
        <v>119</v>
      </c>
      <c r="MCO1241" s="110">
        <v>213</v>
      </c>
      <c r="MCP1241" s="147">
        <v>104.09399999999999</v>
      </c>
      <c r="MCQ1241" s="109" t="s">
        <v>38</v>
      </c>
      <c r="MCR1241" s="256" t="s">
        <v>25</v>
      </c>
      <c r="MCS1241" s="204">
        <v>7</v>
      </c>
      <c r="MCT1241" s="204">
        <v>2</v>
      </c>
      <c r="MCU1241" s="205" t="s">
        <v>236</v>
      </c>
      <c r="MCV1241" s="206">
        <v>119</v>
      </c>
      <c r="MCW1241" s="110">
        <v>213</v>
      </c>
      <c r="MCX1241" s="147">
        <v>104.09399999999999</v>
      </c>
      <c r="MCY1241" s="109" t="s">
        <v>38</v>
      </c>
      <c r="MCZ1241" s="256" t="s">
        <v>25</v>
      </c>
      <c r="MDA1241" s="204">
        <v>7</v>
      </c>
      <c r="MDB1241" s="204">
        <v>2</v>
      </c>
      <c r="MDC1241" s="205" t="s">
        <v>236</v>
      </c>
      <c r="MDD1241" s="206">
        <v>119</v>
      </c>
      <c r="MDE1241" s="110">
        <v>213</v>
      </c>
      <c r="MDF1241" s="147">
        <v>104.09399999999999</v>
      </c>
      <c r="MDG1241" s="109" t="s">
        <v>38</v>
      </c>
      <c r="MDH1241" s="256" t="s">
        <v>25</v>
      </c>
      <c r="MDI1241" s="204">
        <v>7</v>
      </c>
      <c r="MDJ1241" s="204">
        <v>2</v>
      </c>
      <c r="MDK1241" s="205" t="s">
        <v>236</v>
      </c>
      <c r="MDL1241" s="206">
        <v>119</v>
      </c>
      <c r="MDM1241" s="110">
        <v>213</v>
      </c>
      <c r="MDN1241" s="147">
        <v>104.09399999999999</v>
      </c>
      <c r="MDO1241" s="109" t="s">
        <v>38</v>
      </c>
      <c r="MDP1241" s="256" t="s">
        <v>25</v>
      </c>
      <c r="MDQ1241" s="204">
        <v>7</v>
      </c>
      <c r="MDR1241" s="204">
        <v>2</v>
      </c>
      <c r="MDS1241" s="205" t="s">
        <v>236</v>
      </c>
      <c r="MDT1241" s="206">
        <v>119</v>
      </c>
      <c r="MDU1241" s="110">
        <v>213</v>
      </c>
      <c r="MDV1241" s="147">
        <v>104.09399999999999</v>
      </c>
      <c r="MDW1241" s="109" t="s">
        <v>38</v>
      </c>
      <c r="MDX1241" s="256" t="s">
        <v>25</v>
      </c>
      <c r="MDY1241" s="204">
        <v>7</v>
      </c>
      <c r="MDZ1241" s="204">
        <v>2</v>
      </c>
      <c r="MEA1241" s="205" t="s">
        <v>236</v>
      </c>
      <c r="MEB1241" s="206">
        <v>119</v>
      </c>
      <c r="MEC1241" s="110">
        <v>213</v>
      </c>
      <c r="MED1241" s="147">
        <v>104.09399999999999</v>
      </c>
      <c r="MEE1241" s="109" t="s">
        <v>38</v>
      </c>
      <c r="MEF1241" s="256" t="s">
        <v>25</v>
      </c>
      <c r="MEG1241" s="204">
        <v>7</v>
      </c>
      <c r="MEH1241" s="204">
        <v>2</v>
      </c>
      <c r="MEI1241" s="205" t="s">
        <v>236</v>
      </c>
      <c r="MEJ1241" s="206">
        <v>119</v>
      </c>
      <c r="MEK1241" s="110">
        <v>213</v>
      </c>
      <c r="MEL1241" s="147">
        <v>104.09399999999999</v>
      </c>
      <c r="MEM1241" s="109" t="s">
        <v>38</v>
      </c>
      <c r="MEN1241" s="256" t="s">
        <v>25</v>
      </c>
      <c r="MEO1241" s="204">
        <v>7</v>
      </c>
      <c r="MEP1241" s="204">
        <v>2</v>
      </c>
      <c r="MEQ1241" s="205" t="s">
        <v>236</v>
      </c>
      <c r="MER1241" s="206">
        <v>119</v>
      </c>
      <c r="MES1241" s="110">
        <v>213</v>
      </c>
      <c r="MET1241" s="147">
        <v>104.09399999999999</v>
      </c>
      <c r="MEU1241" s="109" t="s">
        <v>38</v>
      </c>
      <c r="MEV1241" s="256" t="s">
        <v>25</v>
      </c>
      <c r="MEW1241" s="204">
        <v>7</v>
      </c>
      <c r="MEX1241" s="204">
        <v>2</v>
      </c>
      <c r="MEY1241" s="205" t="s">
        <v>236</v>
      </c>
      <c r="MEZ1241" s="206">
        <v>119</v>
      </c>
      <c r="MFA1241" s="110">
        <v>213</v>
      </c>
      <c r="MFB1241" s="147">
        <v>104.09399999999999</v>
      </c>
      <c r="MFC1241" s="109" t="s">
        <v>38</v>
      </c>
      <c r="MFD1241" s="256" t="s">
        <v>25</v>
      </c>
      <c r="MFE1241" s="204">
        <v>7</v>
      </c>
      <c r="MFF1241" s="204">
        <v>2</v>
      </c>
      <c r="MFG1241" s="205" t="s">
        <v>236</v>
      </c>
      <c r="MFH1241" s="206">
        <v>119</v>
      </c>
      <c r="MFI1241" s="110">
        <v>213</v>
      </c>
      <c r="MFJ1241" s="147">
        <v>104.09399999999999</v>
      </c>
      <c r="MFK1241" s="109" t="s">
        <v>38</v>
      </c>
      <c r="MFL1241" s="256" t="s">
        <v>25</v>
      </c>
      <c r="MFM1241" s="204">
        <v>7</v>
      </c>
      <c r="MFN1241" s="204">
        <v>2</v>
      </c>
      <c r="MFO1241" s="205" t="s">
        <v>236</v>
      </c>
      <c r="MFP1241" s="206">
        <v>119</v>
      </c>
      <c r="MFQ1241" s="110">
        <v>213</v>
      </c>
      <c r="MFR1241" s="147">
        <v>104.09399999999999</v>
      </c>
      <c r="MFS1241" s="109" t="s">
        <v>38</v>
      </c>
      <c r="MFT1241" s="256" t="s">
        <v>25</v>
      </c>
      <c r="MFU1241" s="204">
        <v>7</v>
      </c>
      <c r="MFV1241" s="204">
        <v>2</v>
      </c>
      <c r="MFW1241" s="205" t="s">
        <v>236</v>
      </c>
      <c r="MFX1241" s="206">
        <v>119</v>
      </c>
      <c r="MFY1241" s="110">
        <v>213</v>
      </c>
      <c r="MFZ1241" s="147">
        <v>104.09399999999999</v>
      </c>
      <c r="MGA1241" s="109" t="s">
        <v>38</v>
      </c>
      <c r="MGB1241" s="256" t="s">
        <v>25</v>
      </c>
      <c r="MGC1241" s="204">
        <v>7</v>
      </c>
      <c r="MGD1241" s="204">
        <v>2</v>
      </c>
      <c r="MGE1241" s="205" t="s">
        <v>236</v>
      </c>
      <c r="MGF1241" s="206">
        <v>119</v>
      </c>
      <c r="MGG1241" s="110">
        <v>213</v>
      </c>
      <c r="MGH1241" s="147">
        <v>104.09399999999999</v>
      </c>
      <c r="MGI1241" s="109" t="s">
        <v>38</v>
      </c>
      <c r="MGJ1241" s="256" t="s">
        <v>25</v>
      </c>
      <c r="MGK1241" s="204">
        <v>7</v>
      </c>
      <c r="MGL1241" s="204">
        <v>2</v>
      </c>
      <c r="MGM1241" s="205" t="s">
        <v>236</v>
      </c>
      <c r="MGN1241" s="206">
        <v>119</v>
      </c>
      <c r="MGO1241" s="110">
        <v>213</v>
      </c>
      <c r="MGP1241" s="147">
        <v>104.09399999999999</v>
      </c>
      <c r="MGQ1241" s="109" t="s">
        <v>38</v>
      </c>
      <c r="MGR1241" s="256" t="s">
        <v>25</v>
      </c>
      <c r="MGS1241" s="204">
        <v>7</v>
      </c>
      <c r="MGT1241" s="204">
        <v>2</v>
      </c>
      <c r="MGU1241" s="205" t="s">
        <v>236</v>
      </c>
      <c r="MGV1241" s="206">
        <v>119</v>
      </c>
      <c r="MGW1241" s="110">
        <v>213</v>
      </c>
      <c r="MGX1241" s="147">
        <v>104.09399999999999</v>
      </c>
      <c r="MGY1241" s="109" t="s">
        <v>38</v>
      </c>
      <c r="MGZ1241" s="256" t="s">
        <v>25</v>
      </c>
      <c r="MHA1241" s="204">
        <v>7</v>
      </c>
      <c r="MHB1241" s="204">
        <v>2</v>
      </c>
      <c r="MHC1241" s="205" t="s">
        <v>236</v>
      </c>
      <c r="MHD1241" s="206">
        <v>119</v>
      </c>
      <c r="MHE1241" s="110">
        <v>213</v>
      </c>
      <c r="MHF1241" s="147">
        <v>104.09399999999999</v>
      </c>
      <c r="MHG1241" s="109" t="s">
        <v>38</v>
      </c>
      <c r="MHH1241" s="256" t="s">
        <v>25</v>
      </c>
      <c r="MHI1241" s="204">
        <v>7</v>
      </c>
      <c r="MHJ1241" s="204">
        <v>2</v>
      </c>
      <c r="MHK1241" s="205" t="s">
        <v>236</v>
      </c>
      <c r="MHL1241" s="206">
        <v>119</v>
      </c>
      <c r="MHM1241" s="110">
        <v>213</v>
      </c>
      <c r="MHN1241" s="147">
        <v>104.09399999999999</v>
      </c>
      <c r="MHO1241" s="109" t="s">
        <v>38</v>
      </c>
      <c r="MHP1241" s="256" t="s">
        <v>25</v>
      </c>
      <c r="MHQ1241" s="204">
        <v>7</v>
      </c>
      <c r="MHR1241" s="204">
        <v>2</v>
      </c>
      <c r="MHS1241" s="205" t="s">
        <v>236</v>
      </c>
      <c r="MHT1241" s="206">
        <v>119</v>
      </c>
      <c r="MHU1241" s="110">
        <v>213</v>
      </c>
      <c r="MHV1241" s="147">
        <v>104.09399999999999</v>
      </c>
      <c r="MHW1241" s="109" t="s">
        <v>38</v>
      </c>
      <c r="MHX1241" s="256" t="s">
        <v>25</v>
      </c>
      <c r="MHY1241" s="204">
        <v>7</v>
      </c>
      <c r="MHZ1241" s="204">
        <v>2</v>
      </c>
      <c r="MIA1241" s="205" t="s">
        <v>236</v>
      </c>
      <c r="MIB1241" s="206">
        <v>119</v>
      </c>
      <c r="MIC1241" s="110">
        <v>213</v>
      </c>
      <c r="MID1241" s="147">
        <v>104.09399999999999</v>
      </c>
      <c r="MIE1241" s="109" t="s">
        <v>38</v>
      </c>
      <c r="MIF1241" s="256" t="s">
        <v>25</v>
      </c>
      <c r="MIG1241" s="204">
        <v>7</v>
      </c>
      <c r="MIH1241" s="204">
        <v>2</v>
      </c>
      <c r="MII1241" s="205" t="s">
        <v>236</v>
      </c>
      <c r="MIJ1241" s="206">
        <v>119</v>
      </c>
      <c r="MIK1241" s="110">
        <v>213</v>
      </c>
      <c r="MIL1241" s="147">
        <v>104.09399999999999</v>
      </c>
      <c r="MIM1241" s="109" t="s">
        <v>38</v>
      </c>
      <c r="MIN1241" s="256" t="s">
        <v>25</v>
      </c>
      <c r="MIO1241" s="204">
        <v>7</v>
      </c>
      <c r="MIP1241" s="204">
        <v>2</v>
      </c>
      <c r="MIQ1241" s="205" t="s">
        <v>236</v>
      </c>
      <c r="MIR1241" s="206">
        <v>119</v>
      </c>
      <c r="MIS1241" s="110">
        <v>213</v>
      </c>
      <c r="MIT1241" s="147">
        <v>104.09399999999999</v>
      </c>
      <c r="MIU1241" s="109" t="s">
        <v>38</v>
      </c>
      <c r="MIV1241" s="256" t="s">
        <v>25</v>
      </c>
      <c r="MIW1241" s="204">
        <v>7</v>
      </c>
      <c r="MIX1241" s="204">
        <v>2</v>
      </c>
      <c r="MIY1241" s="205" t="s">
        <v>236</v>
      </c>
      <c r="MIZ1241" s="206">
        <v>119</v>
      </c>
      <c r="MJA1241" s="110">
        <v>213</v>
      </c>
      <c r="MJB1241" s="147">
        <v>104.09399999999999</v>
      </c>
      <c r="MJC1241" s="109" t="s">
        <v>38</v>
      </c>
      <c r="MJD1241" s="256" t="s">
        <v>25</v>
      </c>
      <c r="MJE1241" s="204">
        <v>7</v>
      </c>
      <c r="MJF1241" s="204">
        <v>2</v>
      </c>
      <c r="MJG1241" s="205" t="s">
        <v>236</v>
      </c>
      <c r="MJH1241" s="206">
        <v>119</v>
      </c>
      <c r="MJI1241" s="110">
        <v>213</v>
      </c>
      <c r="MJJ1241" s="147">
        <v>104.09399999999999</v>
      </c>
      <c r="MJK1241" s="109" t="s">
        <v>38</v>
      </c>
      <c r="MJL1241" s="256" t="s">
        <v>25</v>
      </c>
      <c r="MJM1241" s="204">
        <v>7</v>
      </c>
      <c r="MJN1241" s="204">
        <v>2</v>
      </c>
      <c r="MJO1241" s="205" t="s">
        <v>236</v>
      </c>
      <c r="MJP1241" s="206">
        <v>119</v>
      </c>
      <c r="MJQ1241" s="110">
        <v>213</v>
      </c>
      <c r="MJR1241" s="147">
        <v>104.09399999999999</v>
      </c>
      <c r="MJS1241" s="109" t="s">
        <v>38</v>
      </c>
      <c r="MJT1241" s="256" t="s">
        <v>25</v>
      </c>
      <c r="MJU1241" s="204">
        <v>7</v>
      </c>
      <c r="MJV1241" s="204">
        <v>2</v>
      </c>
      <c r="MJW1241" s="205" t="s">
        <v>236</v>
      </c>
      <c r="MJX1241" s="206">
        <v>119</v>
      </c>
      <c r="MJY1241" s="110">
        <v>213</v>
      </c>
      <c r="MJZ1241" s="147">
        <v>104.09399999999999</v>
      </c>
      <c r="MKA1241" s="109" t="s">
        <v>38</v>
      </c>
      <c r="MKB1241" s="256" t="s">
        <v>25</v>
      </c>
      <c r="MKC1241" s="204">
        <v>7</v>
      </c>
      <c r="MKD1241" s="204">
        <v>2</v>
      </c>
      <c r="MKE1241" s="205" t="s">
        <v>236</v>
      </c>
      <c r="MKF1241" s="206">
        <v>119</v>
      </c>
      <c r="MKG1241" s="110">
        <v>213</v>
      </c>
      <c r="MKH1241" s="147">
        <v>104.09399999999999</v>
      </c>
      <c r="MKI1241" s="109" t="s">
        <v>38</v>
      </c>
      <c r="MKJ1241" s="256" t="s">
        <v>25</v>
      </c>
      <c r="MKK1241" s="204">
        <v>7</v>
      </c>
      <c r="MKL1241" s="204">
        <v>2</v>
      </c>
      <c r="MKM1241" s="205" t="s">
        <v>236</v>
      </c>
      <c r="MKN1241" s="206">
        <v>119</v>
      </c>
      <c r="MKO1241" s="110">
        <v>213</v>
      </c>
      <c r="MKP1241" s="147">
        <v>104.09399999999999</v>
      </c>
      <c r="MKQ1241" s="109" t="s">
        <v>38</v>
      </c>
      <c r="MKR1241" s="256" t="s">
        <v>25</v>
      </c>
      <c r="MKS1241" s="204">
        <v>7</v>
      </c>
      <c r="MKT1241" s="204">
        <v>2</v>
      </c>
      <c r="MKU1241" s="205" t="s">
        <v>236</v>
      </c>
      <c r="MKV1241" s="206">
        <v>119</v>
      </c>
      <c r="MKW1241" s="110">
        <v>213</v>
      </c>
      <c r="MKX1241" s="147">
        <v>104.09399999999999</v>
      </c>
      <c r="MKY1241" s="109" t="s">
        <v>38</v>
      </c>
      <c r="MKZ1241" s="256" t="s">
        <v>25</v>
      </c>
      <c r="MLA1241" s="204">
        <v>7</v>
      </c>
      <c r="MLB1241" s="204">
        <v>2</v>
      </c>
      <c r="MLC1241" s="205" t="s">
        <v>236</v>
      </c>
      <c r="MLD1241" s="206">
        <v>119</v>
      </c>
      <c r="MLE1241" s="110">
        <v>213</v>
      </c>
      <c r="MLF1241" s="147">
        <v>104.09399999999999</v>
      </c>
      <c r="MLG1241" s="109" t="s">
        <v>38</v>
      </c>
      <c r="MLH1241" s="256" t="s">
        <v>25</v>
      </c>
      <c r="MLI1241" s="204">
        <v>7</v>
      </c>
      <c r="MLJ1241" s="204">
        <v>2</v>
      </c>
      <c r="MLK1241" s="205" t="s">
        <v>236</v>
      </c>
      <c r="MLL1241" s="206">
        <v>119</v>
      </c>
      <c r="MLM1241" s="110">
        <v>213</v>
      </c>
      <c r="MLN1241" s="147">
        <v>104.09399999999999</v>
      </c>
      <c r="MLO1241" s="109" t="s">
        <v>38</v>
      </c>
      <c r="MLP1241" s="256" t="s">
        <v>25</v>
      </c>
      <c r="MLQ1241" s="204">
        <v>7</v>
      </c>
      <c r="MLR1241" s="204">
        <v>2</v>
      </c>
      <c r="MLS1241" s="205" t="s">
        <v>236</v>
      </c>
      <c r="MLT1241" s="206">
        <v>119</v>
      </c>
      <c r="MLU1241" s="110">
        <v>213</v>
      </c>
      <c r="MLV1241" s="147">
        <v>104.09399999999999</v>
      </c>
      <c r="MLW1241" s="109" t="s">
        <v>38</v>
      </c>
      <c r="MLX1241" s="256" t="s">
        <v>25</v>
      </c>
      <c r="MLY1241" s="204">
        <v>7</v>
      </c>
      <c r="MLZ1241" s="204">
        <v>2</v>
      </c>
      <c r="MMA1241" s="205" t="s">
        <v>236</v>
      </c>
      <c r="MMB1241" s="206">
        <v>119</v>
      </c>
      <c r="MMC1241" s="110">
        <v>213</v>
      </c>
      <c r="MMD1241" s="147">
        <v>104.09399999999999</v>
      </c>
      <c r="MME1241" s="109" t="s">
        <v>38</v>
      </c>
      <c r="MMF1241" s="256" t="s">
        <v>25</v>
      </c>
      <c r="MMG1241" s="204">
        <v>7</v>
      </c>
      <c r="MMH1241" s="204">
        <v>2</v>
      </c>
      <c r="MMI1241" s="205" t="s">
        <v>236</v>
      </c>
      <c r="MMJ1241" s="206">
        <v>119</v>
      </c>
      <c r="MMK1241" s="110">
        <v>213</v>
      </c>
      <c r="MML1241" s="147">
        <v>104.09399999999999</v>
      </c>
      <c r="MMM1241" s="109" t="s">
        <v>38</v>
      </c>
      <c r="MMN1241" s="256" t="s">
        <v>25</v>
      </c>
      <c r="MMO1241" s="204">
        <v>7</v>
      </c>
      <c r="MMP1241" s="204">
        <v>2</v>
      </c>
      <c r="MMQ1241" s="205" t="s">
        <v>236</v>
      </c>
      <c r="MMR1241" s="206">
        <v>119</v>
      </c>
      <c r="MMS1241" s="110">
        <v>213</v>
      </c>
      <c r="MMT1241" s="147">
        <v>104.09399999999999</v>
      </c>
      <c r="MMU1241" s="109" t="s">
        <v>38</v>
      </c>
      <c r="MMV1241" s="256" t="s">
        <v>25</v>
      </c>
      <c r="MMW1241" s="204">
        <v>7</v>
      </c>
      <c r="MMX1241" s="204">
        <v>2</v>
      </c>
      <c r="MMY1241" s="205" t="s">
        <v>236</v>
      </c>
      <c r="MMZ1241" s="206">
        <v>119</v>
      </c>
      <c r="MNA1241" s="110">
        <v>213</v>
      </c>
      <c r="MNB1241" s="147">
        <v>104.09399999999999</v>
      </c>
      <c r="MNC1241" s="109" t="s">
        <v>38</v>
      </c>
      <c r="MND1241" s="256" t="s">
        <v>25</v>
      </c>
      <c r="MNE1241" s="204">
        <v>7</v>
      </c>
      <c r="MNF1241" s="204">
        <v>2</v>
      </c>
      <c r="MNG1241" s="205" t="s">
        <v>236</v>
      </c>
      <c r="MNH1241" s="206">
        <v>119</v>
      </c>
      <c r="MNI1241" s="110">
        <v>213</v>
      </c>
      <c r="MNJ1241" s="147">
        <v>104.09399999999999</v>
      </c>
      <c r="MNK1241" s="109" t="s">
        <v>38</v>
      </c>
      <c r="MNL1241" s="256" t="s">
        <v>25</v>
      </c>
      <c r="MNM1241" s="204">
        <v>7</v>
      </c>
      <c r="MNN1241" s="204">
        <v>2</v>
      </c>
      <c r="MNO1241" s="205" t="s">
        <v>236</v>
      </c>
      <c r="MNP1241" s="206">
        <v>119</v>
      </c>
      <c r="MNQ1241" s="110">
        <v>213</v>
      </c>
      <c r="MNR1241" s="147">
        <v>104.09399999999999</v>
      </c>
      <c r="MNS1241" s="109" t="s">
        <v>38</v>
      </c>
      <c r="MNT1241" s="256" t="s">
        <v>25</v>
      </c>
      <c r="MNU1241" s="204">
        <v>7</v>
      </c>
      <c r="MNV1241" s="204">
        <v>2</v>
      </c>
      <c r="MNW1241" s="205" t="s">
        <v>236</v>
      </c>
      <c r="MNX1241" s="206">
        <v>119</v>
      </c>
      <c r="MNY1241" s="110">
        <v>213</v>
      </c>
      <c r="MNZ1241" s="147">
        <v>104.09399999999999</v>
      </c>
      <c r="MOA1241" s="109" t="s">
        <v>38</v>
      </c>
      <c r="MOB1241" s="256" t="s">
        <v>25</v>
      </c>
      <c r="MOC1241" s="204">
        <v>7</v>
      </c>
      <c r="MOD1241" s="204">
        <v>2</v>
      </c>
      <c r="MOE1241" s="205" t="s">
        <v>236</v>
      </c>
      <c r="MOF1241" s="206">
        <v>119</v>
      </c>
      <c r="MOG1241" s="110">
        <v>213</v>
      </c>
      <c r="MOH1241" s="147">
        <v>104.09399999999999</v>
      </c>
      <c r="MOI1241" s="109" t="s">
        <v>38</v>
      </c>
      <c r="MOJ1241" s="256" t="s">
        <v>25</v>
      </c>
      <c r="MOK1241" s="204">
        <v>7</v>
      </c>
      <c r="MOL1241" s="204">
        <v>2</v>
      </c>
      <c r="MOM1241" s="205" t="s">
        <v>236</v>
      </c>
      <c r="MON1241" s="206">
        <v>119</v>
      </c>
      <c r="MOO1241" s="110">
        <v>213</v>
      </c>
      <c r="MOP1241" s="147">
        <v>104.09399999999999</v>
      </c>
      <c r="MOQ1241" s="109" t="s">
        <v>38</v>
      </c>
      <c r="MOR1241" s="256" t="s">
        <v>25</v>
      </c>
      <c r="MOS1241" s="204">
        <v>7</v>
      </c>
      <c r="MOT1241" s="204">
        <v>2</v>
      </c>
      <c r="MOU1241" s="205" t="s">
        <v>236</v>
      </c>
      <c r="MOV1241" s="206">
        <v>119</v>
      </c>
      <c r="MOW1241" s="110">
        <v>213</v>
      </c>
      <c r="MOX1241" s="147">
        <v>104.09399999999999</v>
      </c>
      <c r="MOY1241" s="109" t="s">
        <v>38</v>
      </c>
      <c r="MOZ1241" s="256" t="s">
        <v>25</v>
      </c>
      <c r="MPA1241" s="204">
        <v>7</v>
      </c>
      <c r="MPB1241" s="204">
        <v>2</v>
      </c>
      <c r="MPC1241" s="205" t="s">
        <v>236</v>
      </c>
      <c r="MPD1241" s="206">
        <v>119</v>
      </c>
      <c r="MPE1241" s="110">
        <v>213</v>
      </c>
      <c r="MPF1241" s="147">
        <v>104.09399999999999</v>
      </c>
      <c r="MPG1241" s="109" t="s">
        <v>38</v>
      </c>
      <c r="MPH1241" s="256" t="s">
        <v>25</v>
      </c>
      <c r="MPI1241" s="204">
        <v>7</v>
      </c>
      <c r="MPJ1241" s="204">
        <v>2</v>
      </c>
      <c r="MPK1241" s="205" t="s">
        <v>236</v>
      </c>
      <c r="MPL1241" s="206">
        <v>119</v>
      </c>
      <c r="MPM1241" s="110">
        <v>213</v>
      </c>
      <c r="MPN1241" s="147">
        <v>104.09399999999999</v>
      </c>
      <c r="MPO1241" s="109" t="s">
        <v>38</v>
      </c>
      <c r="MPP1241" s="256" t="s">
        <v>25</v>
      </c>
      <c r="MPQ1241" s="204">
        <v>7</v>
      </c>
      <c r="MPR1241" s="204">
        <v>2</v>
      </c>
      <c r="MPS1241" s="205" t="s">
        <v>236</v>
      </c>
      <c r="MPT1241" s="206">
        <v>119</v>
      </c>
      <c r="MPU1241" s="110">
        <v>213</v>
      </c>
      <c r="MPV1241" s="147">
        <v>104.09399999999999</v>
      </c>
      <c r="MPW1241" s="109" t="s">
        <v>38</v>
      </c>
      <c r="MPX1241" s="256" t="s">
        <v>25</v>
      </c>
      <c r="MPY1241" s="204">
        <v>7</v>
      </c>
      <c r="MPZ1241" s="204">
        <v>2</v>
      </c>
      <c r="MQA1241" s="205" t="s">
        <v>236</v>
      </c>
      <c r="MQB1241" s="206">
        <v>119</v>
      </c>
      <c r="MQC1241" s="110">
        <v>213</v>
      </c>
      <c r="MQD1241" s="147">
        <v>104.09399999999999</v>
      </c>
      <c r="MQE1241" s="109" t="s">
        <v>38</v>
      </c>
      <c r="MQF1241" s="256" t="s">
        <v>25</v>
      </c>
      <c r="MQG1241" s="204">
        <v>7</v>
      </c>
      <c r="MQH1241" s="204">
        <v>2</v>
      </c>
      <c r="MQI1241" s="205" t="s">
        <v>236</v>
      </c>
      <c r="MQJ1241" s="206">
        <v>119</v>
      </c>
      <c r="MQK1241" s="110">
        <v>213</v>
      </c>
      <c r="MQL1241" s="147">
        <v>104.09399999999999</v>
      </c>
      <c r="MQM1241" s="109" t="s">
        <v>38</v>
      </c>
      <c r="MQN1241" s="256" t="s">
        <v>25</v>
      </c>
      <c r="MQO1241" s="204">
        <v>7</v>
      </c>
      <c r="MQP1241" s="204">
        <v>2</v>
      </c>
      <c r="MQQ1241" s="205" t="s">
        <v>236</v>
      </c>
      <c r="MQR1241" s="206">
        <v>119</v>
      </c>
      <c r="MQS1241" s="110">
        <v>213</v>
      </c>
      <c r="MQT1241" s="147">
        <v>104.09399999999999</v>
      </c>
      <c r="MQU1241" s="109" t="s">
        <v>38</v>
      </c>
      <c r="MQV1241" s="256" t="s">
        <v>25</v>
      </c>
      <c r="MQW1241" s="204">
        <v>7</v>
      </c>
      <c r="MQX1241" s="204">
        <v>2</v>
      </c>
      <c r="MQY1241" s="205" t="s">
        <v>236</v>
      </c>
      <c r="MQZ1241" s="206">
        <v>119</v>
      </c>
      <c r="MRA1241" s="110">
        <v>213</v>
      </c>
      <c r="MRB1241" s="147">
        <v>104.09399999999999</v>
      </c>
      <c r="MRC1241" s="109" t="s">
        <v>38</v>
      </c>
      <c r="MRD1241" s="256" t="s">
        <v>25</v>
      </c>
      <c r="MRE1241" s="204">
        <v>7</v>
      </c>
      <c r="MRF1241" s="204">
        <v>2</v>
      </c>
      <c r="MRG1241" s="205" t="s">
        <v>236</v>
      </c>
      <c r="MRH1241" s="206">
        <v>119</v>
      </c>
      <c r="MRI1241" s="110">
        <v>213</v>
      </c>
      <c r="MRJ1241" s="147">
        <v>104.09399999999999</v>
      </c>
      <c r="MRK1241" s="109" t="s">
        <v>38</v>
      </c>
      <c r="MRL1241" s="256" t="s">
        <v>25</v>
      </c>
      <c r="MRM1241" s="204">
        <v>7</v>
      </c>
      <c r="MRN1241" s="204">
        <v>2</v>
      </c>
      <c r="MRO1241" s="205" t="s">
        <v>236</v>
      </c>
      <c r="MRP1241" s="206">
        <v>119</v>
      </c>
      <c r="MRQ1241" s="110">
        <v>213</v>
      </c>
      <c r="MRR1241" s="147">
        <v>104.09399999999999</v>
      </c>
      <c r="MRS1241" s="109" t="s">
        <v>38</v>
      </c>
      <c r="MRT1241" s="256" t="s">
        <v>25</v>
      </c>
      <c r="MRU1241" s="204">
        <v>7</v>
      </c>
      <c r="MRV1241" s="204">
        <v>2</v>
      </c>
      <c r="MRW1241" s="205" t="s">
        <v>236</v>
      </c>
      <c r="MRX1241" s="206">
        <v>119</v>
      </c>
      <c r="MRY1241" s="110">
        <v>213</v>
      </c>
      <c r="MRZ1241" s="147">
        <v>104.09399999999999</v>
      </c>
      <c r="MSA1241" s="109" t="s">
        <v>38</v>
      </c>
      <c r="MSB1241" s="256" t="s">
        <v>25</v>
      </c>
      <c r="MSC1241" s="204">
        <v>7</v>
      </c>
      <c r="MSD1241" s="204">
        <v>2</v>
      </c>
      <c r="MSE1241" s="205" t="s">
        <v>236</v>
      </c>
      <c r="MSF1241" s="206">
        <v>119</v>
      </c>
      <c r="MSG1241" s="110">
        <v>213</v>
      </c>
      <c r="MSH1241" s="147">
        <v>104.09399999999999</v>
      </c>
      <c r="MSI1241" s="109" t="s">
        <v>38</v>
      </c>
      <c r="MSJ1241" s="256" t="s">
        <v>25</v>
      </c>
      <c r="MSK1241" s="204">
        <v>7</v>
      </c>
      <c r="MSL1241" s="204">
        <v>2</v>
      </c>
      <c r="MSM1241" s="205" t="s">
        <v>236</v>
      </c>
      <c r="MSN1241" s="206">
        <v>119</v>
      </c>
      <c r="MSO1241" s="110">
        <v>213</v>
      </c>
      <c r="MSP1241" s="147">
        <v>104.09399999999999</v>
      </c>
      <c r="MSQ1241" s="109" t="s">
        <v>38</v>
      </c>
      <c r="MSR1241" s="256" t="s">
        <v>25</v>
      </c>
      <c r="MSS1241" s="204">
        <v>7</v>
      </c>
      <c r="MST1241" s="204">
        <v>2</v>
      </c>
      <c r="MSU1241" s="205" t="s">
        <v>236</v>
      </c>
      <c r="MSV1241" s="206">
        <v>119</v>
      </c>
      <c r="MSW1241" s="110">
        <v>213</v>
      </c>
      <c r="MSX1241" s="147">
        <v>104.09399999999999</v>
      </c>
      <c r="MSY1241" s="109" t="s">
        <v>38</v>
      </c>
      <c r="MSZ1241" s="256" t="s">
        <v>25</v>
      </c>
      <c r="MTA1241" s="204">
        <v>7</v>
      </c>
      <c r="MTB1241" s="204">
        <v>2</v>
      </c>
      <c r="MTC1241" s="205" t="s">
        <v>236</v>
      </c>
      <c r="MTD1241" s="206">
        <v>119</v>
      </c>
      <c r="MTE1241" s="110">
        <v>213</v>
      </c>
      <c r="MTF1241" s="147">
        <v>104.09399999999999</v>
      </c>
      <c r="MTG1241" s="109" t="s">
        <v>38</v>
      </c>
      <c r="MTH1241" s="256" t="s">
        <v>25</v>
      </c>
      <c r="MTI1241" s="204">
        <v>7</v>
      </c>
      <c r="MTJ1241" s="204">
        <v>2</v>
      </c>
      <c r="MTK1241" s="205" t="s">
        <v>236</v>
      </c>
      <c r="MTL1241" s="206">
        <v>119</v>
      </c>
      <c r="MTM1241" s="110">
        <v>213</v>
      </c>
      <c r="MTN1241" s="147">
        <v>104.09399999999999</v>
      </c>
      <c r="MTO1241" s="109" t="s">
        <v>38</v>
      </c>
      <c r="MTP1241" s="256" t="s">
        <v>25</v>
      </c>
      <c r="MTQ1241" s="204">
        <v>7</v>
      </c>
      <c r="MTR1241" s="204">
        <v>2</v>
      </c>
      <c r="MTS1241" s="205" t="s">
        <v>236</v>
      </c>
      <c r="MTT1241" s="206">
        <v>119</v>
      </c>
      <c r="MTU1241" s="110">
        <v>213</v>
      </c>
      <c r="MTV1241" s="147">
        <v>104.09399999999999</v>
      </c>
      <c r="MTW1241" s="109" t="s">
        <v>38</v>
      </c>
      <c r="MTX1241" s="256" t="s">
        <v>25</v>
      </c>
      <c r="MTY1241" s="204">
        <v>7</v>
      </c>
      <c r="MTZ1241" s="204">
        <v>2</v>
      </c>
      <c r="MUA1241" s="205" t="s">
        <v>236</v>
      </c>
      <c r="MUB1241" s="206">
        <v>119</v>
      </c>
      <c r="MUC1241" s="110">
        <v>213</v>
      </c>
      <c r="MUD1241" s="147">
        <v>104.09399999999999</v>
      </c>
      <c r="MUE1241" s="109" t="s">
        <v>38</v>
      </c>
      <c r="MUF1241" s="256" t="s">
        <v>25</v>
      </c>
      <c r="MUG1241" s="204">
        <v>7</v>
      </c>
      <c r="MUH1241" s="204">
        <v>2</v>
      </c>
      <c r="MUI1241" s="205" t="s">
        <v>236</v>
      </c>
      <c r="MUJ1241" s="206">
        <v>119</v>
      </c>
      <c r="MUK1241" s="110">
        <v>213</v>
      </c>
      <c r="MUL1241" s="147">
        <v>104.09399999999999</v>
      </c>
      <c r="MUM1241" s="109" t="s">
        <v>38</v>
      </c>
      <c r="MUN1241" s="256" t="s">
        <v>25</v>
      </c>
      <c r="MUO1241" s="204">
        <v>7</v>
      </c>
      <c r="MUP1241" s="204">
        <v>2</v>
      </c>
      <c r="MUQ1241" s="205" t="s">
        <v>236</v>
      </c>
      <c r="MUR1241" s="206">
        <v>119</v>
      </c>
      <c r="MUS1241" s="110">
        <v>213</v>
      </c>
      <c r="MUT1241" s="147">
        <v>104.09399999999999</v>
      </c>
      <c r="MUU1241" s="109" t="s">
        <v>38</v>
      </c>
      <c r="MUV1241" s="256" t="s">
        <v>25</v>
      </c>
      <c r="MUW1241" s="204">
        <v>7</v>
      </c>
      <c r="MUX1241" s="204">
        <v>2</v>
      </c>
      <c r="MUY1241" s="205" t="s">
        <v>236</v>
      </c>
      <c r="MUZ1241" s="206">
        <v>119</v>
      </c>
      <c r="MVA1241" s="110">
        <v>213</v>
      </c>
      <c r="MVB1241" s="147">
        <v>104.09399999999999</v>
      </c>
      <c r="MVC1241" s="109" t="s">
        <v>38</v>
      </c>
      <c r="MVD1241" s="256" t="s">
        <v>25</v>
      </c>
      <c r="MVE1241" s="204">
        <v>7</v>
      </c>
      <c r="MVF1241" s="204">
        <v>2</v>
      </c>
      <c r="MVG1241" s="205" t="s">
        <v>236</v>
      </c>
      <c r="MVH1241" s="206">
        <v>119</v>
      </c>
      <c r="MVI1241" s="110">
        <v>213</v>
      </c>
      <c r="MVJ1241" s="147">
        <v>104.09399999999999</v>
      </c>
      <c r="MVK1241" s="109" t="s">
        <v>38</v>
      </c>
      <c r="MVL1241" s="256" t="s">
        <v>25</v>
      </c>
      <c r="MVM1241" s="204">
        <v>7</v>
      </c>
      <c r="MVN1241" s="204">
        <v>2</v>
      </c>
      <c r="MVO1241" s="205" t="s">
        <v>236</v>
      </c>
      <c r="MVP1241" s="206">
        <v>119</v>
      </c>
      <c r="MVQ1241" s="110">
        <v>213</v>
      </c>
      <c r="MVR1241" s="147">
        <v>104.09399999999999</v>
      </c>
      <c r="MVS1241" s="109" t="s">
        <v>38</v>
      </c>
      <c r="MVT1241" s="256" t="s">
        <v>25</v>
      </c>
      <c r="MVU1241" s="204">
        <v>7</v>
      </c>
      <c r="MVV1241" s="204">
        <v>2</v>
      </c>
      <c r="MVW1241" s="205" t="s">
        <v>236</v>
      </c>
      <c r="MVX1241" s="206">
        <v>119</v>
      </c>
      <c r="MVY1241" s="110">
        <v>213</v>
      </c>
      <c r="MVZ1241" s="147">
        <v>104.09399999999999</v>
      </c>
      <c r="MWA1241" s="109" t="s">
        <v>38</v>
      </c>
      <c r="MWB1241" s="256" t="s">
        <v>25</v>
      </c>
      <c r="MWC1241" s="204">
        <v>7</v>
      </c>
      <c r="MWD1241" s="204">
        <v>2</v>
      </c>
      <c r="MWE1241" s="205" t="s">
        <v>236</v>
      </c>
      <c r="MWF1241" s="206">
        <v>119</v>
      </c>
      <c r="MWG1241" s="110">
        <v>213</v>
      </c>
      <c r="MWH1241" s="147">
        <v>104.09399999999999</v>
      </c>
      <c r="MWI1241" s="109" t="s">
        <v>38</v>
      </c>
      <c r="MWJ1241" s="256" t="s">
        <v>25</v>
      </c>
      <c r="MWK1241" s="204">
        <v>7</v>
      </c>
      <c r="MWL1241" s="204">
        <v>2</v>
      </c>
      <c r="MWM1241" s="205" t="s">
        <v>236</v>
      </c>
      <c r="MWN1241" s="206">
        <v>119</v>
      </c>
      <c r="MWO1241" s="110">
        <v>213</v>
      </c>
      <c r="MWP1241" s="147">
        <v>104.09399999999999</v>
      </c>
      <c r="MWQ1241" s="109" t="s">
        <v>38</v>
      </c>
      <c r="MWR1241" s="256" t="s">
        <v>25</v>
      </c>
      <c r="MWS1241" s="204">
        <v>7</v>
      </c>
      <c r="MWT1241" s="204">
        <v>2</v>
      </c>
      <c r="MWU1241" s="205" t="s">
        <v>236</v>
      </c>
      <c r="MWV1241" s="206">
        <v>119</v>
      </c>
      <c r="MWW1241" s="110">
        <v>213</v>
      </c>
      <c r="MWX1241" s="147">
        <v>104.09399999999999</v>
      </c>
      <c r="MWY1241" s="109" t="s">
        <v>38</v>
      </c>
      <c r="MWZ1241" s="256" t="s">
        <v>25</v>
      </c>
      <c r="MXA1241" s="204">
        <v>7</v>
      </c>
      <c r="MXB1241" s="204">
        <v>2</v>
      </c>
      <c r="MXC1241" s="205" t="s">
        <v>236</v>
      </c>
      <c r="MXD1241" s="206">
        <v>119</v>
      </c>
      <c r="MXE1241" s="110">
        <v>213</v>
      </c>
      <c r="MXF1241" s="147">
        <v>104.09399999999999</v>
      </c>
      <c r="MXG1241" s="109" t="s">
        <v>38</v>
      </c>
      <c r="MXH1241" s="256" t="s">
        <v>25</v>
      </c>
      <c r="MXI1241" s="204">
        <v>7</v>
      </c>
      <c r="MXJ1241" s="204">
        <v>2</v>
      </c>
      <c r="MXK1241" s="205" t="s">
        <v>236</v>
      </c>
      <c r="MXL1241" s="206">
        <v>119</v>
      </c>
      <c r="MXM1241" s="110">
        <v>213</v>
      </c>
      <c r="MXN1241" s="147">
        <v>104.09399999999999</v>
      </c>
      <c r="MXO1241" s="109" t="s">
        <v>38</v>
      </c>
      <c r="MXP1241" s="256" t="s">
        <v>25</v>
      </c>
      <c r="MXQ1241" s="204">
        <v>7</v>
      </c>
      <c r="MXR1241" s="204">
        <v>2</v>
      </c>
      <c r="MXS1241" s="205" t="s">
        <v>236</v>
      </c>
      <c r="MXT1241" s="206">
        <v>119</v>
      </c>
      <c r="MXU1241" s="110">
        <v>213</v>
      </c>
      <c r="MXV1241" s="147">
        <v>104.09399999999999</v>
      </c>
      <c r="MXW1241" s="109" t="s">
        <v>38</v>
      </c>
      <c r="MXX1241" s="256" t="s">
        <v>25</v>
      </c>
      <c r="MXY1241" s="204">
        <v>7</v>
      </c>
      <c r="MXZ1241" s="204">
        <v>2</v>
      </c>
      <c r="MYA1241" s="205" t="s">
        <v>236</v>
      </c>
      <c r="MYB1241" s="206">
        <v>119</v>
      </c>
      <c r="MYC1241" s="110">
        <v>213</v>
      </c>
      <c r="MYD1241" s="147">
        <v>104.09399999999999</v>
      </c>
      <c r="MYE1241" s="109" t="s">
        <v>38</v>
      </c>
      <c r="MYF1241" s="256" t="s">
        <v>25</v>
      </c>
      <c r="MYG1241" s="204">
        <v>7</v>
      </c>
      <c r="MYH1241" s="204">
        <v>2</v>
      </c>
      <c r="MYI1241" s="205" t="s">
        <v>236</v>
      </c>
      <c r="MYJ1241" s="206">
        <v>119</v>
      </c>
      <c r="MYK1241" s="110">
        <v>213</v>
      </c>
      <c r="MYL1241" s="147">
        <v>104.09399999999999</v>
      </c>
      <c r="MYM1241" s="109" t="s">
        <v>38</v>
      </c>
      <c r="MYN1241" s="256" t="s">
        <v>25</v>
      </c>
      <c r="MYO1241" s="204">
        <v>7</v>
      </c>
      <c r="MYP1241" s="204">
        <v>2</v>
      </c>
      <c r="MYQ1241" s="205" t="s">
        <v>236</v>
      </c>
      <c r="MYR1241" s="206">
        <v>119</v>
      </c>
      <c r="MYS1241" s="110">
        <v>213</v>
      </c>
      <c r="MYT1241" s="147">
        <v>104.09399999999999</v>
      </c>
      <c r="MYU1241" s="109" t="s">
        <v>38</v>
      </c>
      <c r="MYV1241" s="256" t="s">
        <v>25</v>
      </c>
      <c r="MYW1241" s="204">
        <v>7</v>
      </c>
      <c r="MYX1241" s="204">
        <v>2</v>
      </c>
      <c r="MYY1241" s="205" t="s">
        <v>236</v>
      </c>
      <c r="MYZ1241" s="206">
        <v>119</v>
      </c>
      <c r="MZA1241" s="110">
        <v>213</v>
      </c>
      <c r="MZB1241" s="147">
        <v>104.09399999999999</v>
      </c>
      <c r="MZC1241" s="109" t="s">
        <v>38</v>
      </c>
      <c r="MZD1241" s="256" t="s">
        <v>25</v>
      </c>
      <c r="MZE1241" s="204">
        <v>7</v>
      </c>
      <c r="MZF1241" s="204">
        <v>2</v>
      </c>
      <c r="MZG1241" s="205" t="s">
        <v>236</v>
      </c>
      <c r="MZH1241" s="206">
        <v>119</v>
      </c>
      <c r="MZI1241" s="110">
        <v>213</v>
      </c>
      <c r="MZJ1241" s="147">
        <v>104.09399999999999</v>
      </c>
      <c r="MZK1241" s="109" t="s">
        <v>38</v>
      </c>
      <c r="MZL1241" s="256" t="s">
        <v>25</v>
      </c>
      <c r="MZM1241" s="204">
        <v>7</v>
      </c>
      <c r="MZN1241" s="204">
        <v>2</v>
      </c>
      <c r="MZO1241" s="205" t="s">
        <v>236</v>
      </c>
      <c r="MZP1241" s="206">
        <v>119</v>
      </c>
      <c r="MZQ1241" s="110">
        <v>213</v>
      </c>
      <c r="MZR1241" s="147">
        <v>104.09399999999999</v>
      </c>
      <c r="MZS1241" s="109" t="s">
        <v>38</v>
      </c>
      <c r="MZT1241" s="256" t="s">
        <v>25</v>
      </c>
      <c r="MZU1241" s="204">
        <v>7</v>
      </c>
      <c r="MZV1241" s="204">
        <v>2</v>
      </c>
      <c r="MZW1241" s="205" t="s">
        <v>236</v>
      </c>
      <c r="MZX1241" s="206">
        <v>119</v>
      </c>
      <c r="MZY1241" s="110">
        <v>213</v>
      </c>
      <c r="MZZ1241" s="147">
        <v>104.09399999999999</v>
      </c>
      <c r="NAA1241" s="109" t="s">
        <v>38</v>
      </c>
      <c r="NAB1241" s="256" t="s">
        <v>25</v>
      </c>
      <c r="NAC1241" s="204">
        <v>7</v>
      </c>
      <c r="NAD1241" s="204">
        <v>2</v>
      </c>
      <c r="NAE1241" s="205" t="s">
        <v>236</v>
      </c>
      <c r="NAF1241" s="206">
        <v>119</v>
      </c>
      <c r="NAG1241" s="110">
        <v>213</v>
      </c>
      <c r="NAH1241" s="147">
        <v>104.09399999999999</v>
      </c>
      <c r="NAI1241" s="109" t="s">
        <v>38</v>
      </c>
      <c r="NAJ1241" s="256" t="s">
        <v>25</v>
      </c>
      <c r="NAK1241" s="204">
        <v>7</v>
      </c>
      <c r="NAL1241" s="204">
        <v>2</v>
      </c>
      <c r="NAM1241" s="205" t="s">
        <v>236</v>
      </c>
      <c r="NAN1241" s="206">
        <v>119</v>
      </c>
      <c r="NAO1241" s="110">
        <v>213</v>
      </c>
      <c r="NAP1241" s="147">
        <v>104.09399999999999</v>
      </c>
      <c r="NAQ1241" s="109" t="s">
        <v>38</v>
      </c>
      <c r="NAR1241" s="256" t="s">
        <v>25</v>
      </c>
      <c r="NAS1241" s="204">
        <v>7</v>
      </c>
      <c r="NAT1241" s="204">
        <v>2</v>
      </c>
      <c r="NAU1241" s="205" t="s">
        <v>236</v>
      </c>
      <c r="NAV1241" s="206">
        <v>119</v>
      </c>
      <c r="NAW1241" s="110">
        <v>213</v>
      </c>
      <c r="NAX1241" s="147">
        <v>104.09399999999999</v>
      </c>
      <c r="NAY1241" s="109" t="s">
        <v>38</v>
      </c>
      <c r="NAZ1241" s="256" t="s">
        <v>25</v>
      </c>
      <c r="NBA1241" s="204">
        <v>7</v>
      </c>
      <c r="NBB1241" s="204">
        <v>2</v>
      </c>
      <c r="NBC1241" s="205" t="s">
        <v>236</v>
      </c>
      <c r="NBD1241" s="206">
        <v>119</v>
      </c>
      <c r="NBE1241" s="110">
        <v>213</v>
      </c>
      <c r="NBF1241" s="147">
        <v>104.09399999999999</v>
      </c>
      <c r="NBG1241" s="109" t="s">
        <v>38</v>
      </c>
      <c r="NBH1241" s="256" t="s">
        <v>25</v>
      </c>
      <c r="NBI1241" s="204">
        <v>7</v>
      </c>
      <c r="NBJ1241" s="204">
        <v>2</v>
      </c>
      <c r="NBK1241" s="205" t="s">
        <v>236</v>
      </c>
      <c r="NBL1241" s="206">
        <v>119</v>
      </c>
      <c r="NBM1241" s="110">
        <v>213</v>
      </c>
      <c r="NBN1241" s="147">
        <v>104.09399999999999</v>
      </c>
      <c r="NBO1241" s="109" t="s">
        <v>38</v>
      </c>
      <c r="NBP1241" s="256" t="s">
        <v>25</v>
      </c>
      <c r="NBQ1241" s="204">
        <v>7</v>
      </c>
      <c r="NBR1241" s="204">
        <v>2</v>
      </c>
      <c r="NBS1241" s="205" t="s">
        <v>236</v>
      </c>
      <c r="NBT1241" s="206">
        <v>119</v>
      </c>
      <c r="NBU1241" s="110">
        <v>213</v>
      </c>
      <c r="NBV1241" s="147">
        <v>104.09399999999999</v>
      </c>
      <c r="NBW1241" s="109" t="s">
        <v>38</v>
      </c>
      <c r="NBX1241" s="256" t="s">
        <v>25</v>
      </c>
      <c r="NBY1241" s="204">
        <v>7</v>
      </c>
      <c r="NBZ1241" s="204">
        <v>2</v>
      </c>
      <c r="NCA1241" s="205" t="s">
        <v>236</v>
      </c>
      <c r="NCB1241" s="206">
        <v>119</v>
      </c>
      <c r="NCC1241" s="110">
        <v>213</v>
      </c>
      <c r="NCD1241" s="147">
        <v>104.09399999999999</v>
      </c>
      <c r="NCE1241" s="109" t="s">
        <v>38</v>
      </c>
      <c r="NCF1241" s="256" t="s">
        <v>25</v>
      </c>
      <c r="NCG1241" s="204">
        <v>7</v>
      </c>
      <c r="NCH1241" s="204">
        <v>2</v>
      </c>
      <c r="NCI1241" s="205" t="s">
        <v>236</v>
      </c>
      <c r="NCJ1241" s="206">
        <v>119</v>
      </c>
      <c r="NCK1241" s="110">
        <v>213</v>
      </c>
      <c r="NCL1241" s="147">
        <v>104.09399999999999</v>
      </c>
      <c r="NCM1241" s="109" t="s">
        <v>38</v>
      </c>
      <c r="NCN1241" s="256" t="s">
        <v>25</v>
      </c>
      <c r="NCO1241" s="204">
        <v>7</v>
      </c>
      <c r="NCP1241" s="204">
        <v>2</v>
      </c>
      <c r="NCQ1241" s="205" t="s">
        <v>236</v>
      </c>
      <c r="NCR1241" s="206">
        <v>119</v>
      </c>
      <c r="NCS1241" s="110">
        <v>213</v>
      </c>
      <c r="NCT1241" s="147">
        <v>104.09399999999999</v>
      </c>
      <c r="NCU1241" s="109" t="s">
        <v>38</v>
      </c>
      <c r="NCV1241" s="256" t="s">
        <v>25</v>
      </c>
      <c r="NCW1241" s="204">
        <v>7</v>
      </c>
      <c r="NCX1241" s="204">
        <v>2</v>
      </c>
      <c r="NCY1241" s="205" t="s">
        <v>236</v>
      </c>
      <c r="NCZ1241" s="206">
        <v>119</v>
      </c>
      <c r="NDA1241" s="110">
        <v>213</v>
      </c>
      <c r="NDB1241" s="147">
        <v>104.09399999999999</v>
      </c>
      <c r="NDC1241" s="109" t="s">
        <v>38</v>
      </c>
      <c r="NDD1241" s="256" t="s">
        <v>25</v>
      </c>
      <c r="NDE1241" s="204">
        <v>7</v>
      </c>
      <c r="NDF1241" s="204">
        <v>2</v>
      </c>
      <c r="NDG1241" s="205" t="s">
        <v>236</v>
      </c>
      <c r="NDH1241" s="206">
        <v>119</v>
      </c>
      <c r="NDI1241" s="110">
        <v>213</v>
      </c>
      <c r="NDJ1241" s="147">
        <v>104.09399999999999</v>
      </c>
      <c r="NDK1241" s="109" t="s">
        <v>38</v>
      </c>
      <c r="NDL1241" s="256" t="s">
        <v>25</v>
      </c>
      <c r="NDM1241" s="204">
        <v>7</v>
      </c>
      <c r="NDN1241" s="204">
        <v>2</v>
      </c>
      <c r="NDO1241" s="205" t="s">
        <v>236</v>
      </c>
      <c r="NDP1241" s="206">
        <v>119</v>
      </c>
      <c r="NDQ1241" s="110">
        <v>213</v>
      </c>
      <c r="NDR1241" s="147">
        <v>104.09399999999999</v>
      </c>
      <c r="NDS1241" s="109" t="s">
        <v>38</v>
      </c>
      <c r="NDT1241" s="256" t="s">
        <v>25</v>
      </c>
      <c r="NDU1241" s="204">
        <v>7</v>
      </c>
      <c r="NDV1241" s="204">
        <v>2</v>
      </c>
      <c r="NDW1241" s="205" t="s">
        <v>236</v>
      </c>
      <c r="NDX1241" s="206">
        <v>119</v>
      </c>
      <c r="NDY1241" s="110">
        <v>213</v>
      </c>
      <c r="NDZ1241" s="147">
        <v>104.09399999999999</v>
      </c>
      <c r="NEA1241" s="109" t="s">
        <v>38</v>
      </c>
      <c r="NEB1241" s="256" t="s">
        <v>25</v>
      </c>
      <c r="NEC1241" s="204">
        <v>7</v>
      </c>
      <c r="NED1241" s="204">
        <v>2</v>
      </c>
      <c r="NEE1241" s="205" t="s">
        <v>236</v>
      </c>
      <c r="NEF1241" s="206">
        <v>119</v>
      </c>
      <c r="NEG1241" s="110">
        <v>213</v>
      </c>
      <c r="NEH1241" s="147">
        <v>104.09399999999999</v>
      </c>
      <c r="NEI1241" s="109" t="s">
        <v>38</v>
      </c>
      <c r="NEJ1241" s="256" t="s">
        <v>25</v>
      </c>
      <c r="NEK1241" s="204">
        <v>7</v>
      </c>
      <c r="NEL1241" s="204">
        <v>2</v>
      </c>
      <c r="NEM1241" s="205" t="s">
        <v>236</v>
      </c>
      <c r="NEN1241" s="206">
        <v>119</v>
      </c>
      <c r="NEO1241" s="110">
        <v>213</v>
      </c>
      <c r="NEP1241" s="147">
        <v>104.09399999999999</v>
      </c>
      <c r="NEQ1241" s="109" t="s">
        <v>38</v>
      </c>
      <c r="NER1241" s="256" t="s">
        <v>25</v>
      </c>
      <c r="NES1241" s="204">
        <v>7</v>
      </c>
      <c r="NET1241" s="204">
        <v>2</v>
      </c>
      <c r="NEU1241" s="205" t="s">
        <v>236</v>
      </c>
      <c r="NEV1241" s="206">
        <v>119</v>
      </c>
      <c r="NEW1241" s="110">
        <v>213</v>
      </c>
      <c r="NEX1241" s="147">
        <v>104.09399999999999</v>
      </c>
      <c r="NEY1241" s="109" t="s">
        <v>38</v>
      </c>
      <c r="NEZ1241" s="256" t="s">
        <v>25</v>
      </c>
      <c r="NFA1241" s="204">
        <v>7</v>
      </c>
      <c r="NFB1241" s="204">
        <v>2</v>
      </c>
      <c r="NFC1241" s="205" t="s">
        <v>236</v>
      </c>
      <c r="NFD1241" s="206">
        <v>119</v>
      </c>
      <c r="NFE1241" s="110">
        <v>213</v>
      </c>
      <c r="NFF1241" s="147">
        <v>104.09399999999999</v>
      </c>
      <c r="NFG1241" s="109" t="s">
        <v>38</v>
      </c>
      <c r="NFH1241" s="256" t="s">
        <v>25</v>
      </c>
      <c r="NFI1241" s="204">
        <v>7</v>
      </c>
      <c r="NFJ1241" s="204">
        <v>2</v>
      </c>
      <c r="NFK1241" s="205" t="s">
        <v>236</v>
      </c>
      <c r="NFL1241" s="206">
        <v>119</v>
      </c>
      <c r="NFM1241" s="110">
        <v>213</v>
      </c>
      <c r="NFN1241" s="147">
        <v>104.09399999999999</v>
      </c>
      <c r="NFO1241" s="109" t="s">
        <v>38</v>
      </c>
      <c r="NFP1241" s="256" t="s">
        <v>25</v>
      </c>
      <c r="NFQ1241" s="204">
        <v>7</v>
      </c>
      <c r="NFR1241" s="204">
        <v>2</v>
      </c>
      <c r="NFS1241" s="205" t="s">
        <v>236</v>
      </c>
      <c r="NFT1241" s="206">
        <v>119</v>
      </c>
      <c r="NFU1241" s="110">
        <v>213</v>
      </c>
      <c r="NFV1241" s="147">
        <v>104.09399999999999</v>
      </c>
      <c r="NFW1241" s="109" t="s">
        <v>38</v>
      </c>
      <c r="NFX1241" s="256" t="s">
        <v>25</v>
      </c>
      <c r="NFY1241" s="204">
        <v>7</v>
      </c>
      <c r="NFZ1241" s="204">
        <v>2</v>
      </c>
      <c r="NGA1241" s="205" t="s">
        <v>236</v>
      </c>
      <c r="NGB1241" s="206">
        <v>119</v>
      </c>
      <c r="NGC1241" s="110">
        <v>213</v>
      </c>
      <c r="NGD1241" s="147">
        <v>104.09399999999999</v>
      </c>
      <c r="NGE1241" s="109" t="s">
        <v>38</v>
      </c>
      <c r="NGF1241" s="256" t="s">
        <v>25</v>
      </c>
      <c r="NGG1241" s="204">
        <v>7</v>
      </c>
      <c r="NGH1241" s="204">
        <v>2</v>
      </c>
      <c r="NGI1241" s="205" t="s">
        <v>236</v>
      </c>
      <c r="NGJ1241" s="206">
        <v>119</v>
      </c>
      <c r="NGK1241" s="110">
        <v>213</v>
      </c>
      <c r="NGL1241" s="147">
        <v>104.09399999999999</v>
      </c>
      <c r="NGM1241" s="109" t="s">
        <v>38</v>
      </c>
      <c r="NGN1241" s="256" t="s">
        <v>25</v>
      </c>
      <c r="NGO1241" s="204">
        <v>7</v>
      </c>
      <c r="NGP1241" s="204">
        <v>2</v>
      </c>
      <c r="NGQ1241" s="205" t="s">
        <v>236</v>
      </c>
      <c r="NGR1241" s="206">
        <v>119</v>
      </c>
      <c r="NGS1241" s="110">
        <v>213</v>
      </c>
      <c r="NGT1241" s="147">
        <v>104.09399999999999</v>
      </c>
      <c r="NGU1241" s="109" t="s">
        <v>38</v>
      </c>
      <c r="NGV1241" s="256" t="s">
        <v>25</v>
      </c>
      <c r="NGW1241" s="204">
        <v>7</v>
      </c>
      <c r="NGX1241" s="204">
        <v>2</v>
      </c>
      <c r="NGY1241" s="205" t="s">
        <v>236</v>
      </c>
      <c r="NGZ1241" s="206">
        <v>119</v>
      </c>
      <c r="NHA1241" s="110">
        <v>213</v>
      </c>
      <c r="NHB1241" s="147">
        <v>104.09399999999999</v>
      </c>
      <c r="NHC1241" s="109" t="s">
        <v>38</v>
      </c>
      <c r="NHD1241" s="256" t="s">
        <v>25</v>
      </c>
      <c r="NHE1241" s="204">
        <v>7</v>
      </c>
      <c r="NHF1241" s="204">
        <v>2</v>
      </c>
      <c r="NHG1241" s="205" t="s">
        <v>236</v>
      </c>
      <c r="NHH1241" s="206">
        <v>119</v>
      </c>
      <c r="NHI1241" s="110">
        <v>213</v>
      </c>
      <c r="NHJ1241" s="147">
        <v>104.09399999999999</v>
      </c>
      <c r="NHK1241" s="109" t="s">
        <v>38</v>
      </c>
      <c r="NHL1241" s="256" t="s">
        <v>25</v>
      </c>
      <c r="NHM1241" s="204">
        <v>7</v>
      </c>
      <c r="NHN1241" s="204">
        <v>2</v>
      </c>
      <c r="NHO1241" s="205" t="s">
        <v>236</v>
      </c>
      <c r="NHP1241" s="206">
        <v>119</v>
      </c>
      <c r="NHQ1241" s="110">
        <v>213</v>
      </c>
      <c r="NHR1241" s="147">
        <v>104.09399999999999</v>
      </c>
      <c r="NHS1241" s="109" t="s">
        <v>38</v>
      </c>
      <c r="NHT1241" s="256" t="s">
        <v>25</v>
      </c>
      <c r="NHU1241" s="204">
        <v>7</v>
      </c>
      <c r="NHV1241" s="204">
        <v>2</v>
      </c>
      <c r="NHW1241" s="205" t="s">
        <v>236</v>
      </c>
      <c r="NHX1241" s="206">
        <v>119</v>
      </c>
      <c r="NHY1241" s="110">
        <v>213</v>
      </c>
      <c r="NHZ1241" s="147">
        <v>104.09399999999999</v>
      </c>
      <c r="NIA1241" s="109" t="s">
        <v>38</v>
      </c>
      <c r="NIB1241" s="256" t="s">
        <v>25</v>
      </c>
      <c r="NIC1241" s="204">
        <v>7</v>
      </c>
      <c r="NID1241" s="204">
        <v>2</v>
      </c>
      <c r="NIE1241" s="205" t="s">
        <v>236</v>
      </c>
      <c r="NIF1241" s="206">
        <v>119</v>
      </c>
      <c r="NIG1241" s="110">
        <v>213</v>
      </c>
      <c r="NIH1241" s="147">
        <v>104.09399999999999</v>
      </c>
      <c r="NII1241" s="109" t="s">
        <v>38</v>
      </c>
      <c r="NIJ1241" s="256" t="s">
        <v>25</v>
      </c>
      <c r="NIK1241" s="204">
        <v>7</v>
      </c>
      <c r="NIL1241" s="204">
        <v>2</v>
      </c>
      <c r="NIM1241" s="205" t="s">
        <v>236</v>
      </c>
      <c r="NIN1241" s="206">
        <v>119</v>
      </c>
      <c r="NIO1241" s="110">
        <v>213</v>
      </c>
      <c r="NIP1241" s="147">
        <v>104.09399999999999</v>
      </c>
      <c r="NIQ1241" s="109" t="s">
        <v>38</v>
      </c>
      <c r="NIR1241" s="256" t="s">
        <v>25</v>
      </c>
      <c r="NIS1241" s="204">
        <v>7</v>
      </c>
      <c r="NIT1241" s="204">
        <v>2</v>
      </c>
      <c r="NIU1241" s="205" t="s">
        <v>236</v>
      </c>
      <c r="NIV1241" s="206">
        <v>119</v>
      </c>
      <c r="NIW1241" s="110">
        <v>213</v>
      </c>
      <c r="NIX1241" s="147">
        <v>104.09399999999999</v>
      </c>
      <c r="NIY1241" s="109" t="s">
        <v>38</v>
      </c>
      <c r="NIZ1241" s="256" t="s">
        <v>25</v>
      </c>
      <c r="NJA1241" s="204">
        <v>7</v>
      </c>
      <c r="NJB1241" s="204">
        <v>2</v>
      </c>
      <c r="NJC1241" s="205" t="s">
        <v>236</v>
      </c>
      <c r="NJD1241" s="206">
        <v>119</v>
      </c>
      <c r="NJE1241" s="110">
        <v>213</v>
      </c>
      <c r="NJF1241" s="147">
        <v>104.09399999999999</v>
      </c>
      <c r="NJG1241" s="109" t="s">
        <v>38</v>
      </c>
      <c r="NJH1241" s="256" t="s">
        <v>25</v>
      </c>
      <c r="NJI1241" s="204">
        <v>7</v>
      </c>
      <c r="NJJ1241" s="204">
        <v>2</v>
      </c>
      <c r="NJK1241" s="205" t="s">
        <v>236</v>
      </c>
      <c r="NJL1241" s="206">
        <v>119</v>
      </c>
      <c r="NJM1241" s="110">
        <v>213</v>
      </c>
      <c r="NJN1241" s="147">
        <v>104.09399999999999</v>
      </c>
      <c r="NJO1241" s="109" t="s">
        <v>38</v>
      </c>
      <c r="NJP1241" s="256" t="s">
        <v>25</v>
      </c>
      <c r="NJQ1241" s="204">
        <v>7</v>
      </c>
      <c r="NJR1241" s="204">
        <v>2</v>
      </c>
      <c r="NJS1241" s="205" t="s">
        <v>236</v>
      </c>
      <c r="NJT1241" s="206">
        <v>119</v>
      </c>
      <c r="NJU1241" s="110">
        <v>213</v>
      </c>
      <c r="NJV1241" s="147">
        <v>104.09399999999999</v>
      </c>
      <c r="NJW1241" s="109" t="s">
        <v>38</v>
      </c>
      <c r="NJX1241" s="256" t="s">
        <v>25</v>
      </c>
      <c r="NJY1241" s="204">
        <v>7</v>
      </c>
      <c r="NJZ1241" s="204">
        <v>2</v>
      </c>
      <c r="NKA1241" s="205" t="s">
        <v>236</v>
      </c>
      <c r="NKB1241" s="206">
        <v>119</v>
      </c>
      <c r="NKC1241" s="110">
        <v>213</v>
      </c>
      <c r="NKD1241" s="147">
        <v>104.09399999999999</v>
      </c>
      <c r="NKE1241" s="109" t="s">
        <v>38</v>
      </c>
      <c r="NKF1241" s="256" t="s">
        <v>25</v>
      </c>
      <c r="NKG1241" s="204">
        <v>7</v>
      </c>
      <c r="NKH1241" s="204">
        <v>2</v>
      </c>
      <c r="NKI1241" s="205" t="s">
        <v>236</v>
      </c>
      <c r="NKJ1241" s="206">
        <v>119</v>
      </c>
      <c r="NKK1241" s="110">
        <v>213</v>
      </c>
      <c r="NKL1241" s="147">
        <v>104.09399999999999</v>
      </c>
      <c r="NKM1241" s="109" t="s">
        <v>38</v>
      </c>
      <c r="NKN1241" s="256" t="s">
        <v>25</v>
      </c>
      <c r="NKO1241" s="204">
        <v>7</v>
      </c>
      <c r="NKP1241" s="204">
        <v>2</v>
      </c>
      <c r="NKQ1241" s="205" t="s">
        <v>236</v>
      </c>
      <c r="NKR1241" s="206">
        <v>119</v>
      </c>
      <c r="NKS1241" s="110">
        <v>213</v>
      </c>
      <c r="NKT1241" s="147">
        <v>104.09399999999999</v>
      </c>
      <c r="NKU1241" s="109" t="s">
        <v>38</v>
      </c>
      <c r="NKV1241" s="256" t="s">
        <v>25</v>
      </c>
      <c r="NKW1241" s="204">
        <v>7</v>
      </c>
      <c r="NKX1241" s="204">
        <v>2</v>
      </c>
      <c r="NKY1241" s="205" t="s">
        <v>236</v>
      </c>
      <c r="NKZ1241" s="206">
        <v>119</v>
      </c>
      <c r="NLA1241" s="110">
        <v>213</v>
      </c>
      <c r="NLB1241" s="147">
        <v>104.09399999999999</v>
      </c>
      <c r="NLC1241" s="109" t="s">
        <v>38</v>
      </c>
      <c r="NLD1241" s="256" t="s">
        <v>25</v>
      </c>
      <c r="NLE1241" s="204">
        <v>7</v>
      </c>
      <c r="NLF1241" s="204">
        <v>2</v>
      </c>
      <c r="NLG1241" s="205" t="s">
        <v>236</v>
      </c>
      <c r="NLH1241" s="206">
        <v>119</v>
      </c>
      <c r="NLI1241" s="110">
        <v>213</v>
      </c>
      <c r="NLJ1241" s="147">
        <v>104.09399999999999</v>
      </c>
      <c r="NLK1241" s="109" t="s">
        <v>38</v>
      </c>
      <c r="NLL1241" s="256" t="s">
        <v>25</v>
      </c>
      <c r="NLM1241" s="204">
        <v>7</v>
      </c>
      <c r="NLN1241" s="204">
        <v>2</v>
      </c>
      <c r="NLO1241" s="205" t="s">
        <v>236</v>
      </c>
      <c r="NLP1241" s="206">
        <v>119</v>
      </c>
      <c r="NLQ1241" s="110">
        <v>213</v>
      </c>
      <c r="NLR1241" s="147">
        <v>104.09399999999999</v>
      </c>
      <c r="NLS1241" s="109" t="s">
        <v>38</v>
      </c>
      <c r="NLT1241" s="256" t="s">
        <v>25</v>
      </c>
      <c r="NLU1241" s="204">
        <v>7</v>
      </c>
      <c r="NLV1241" s="204">
        <v>2</v>
      </c>
      <c r="NLW1241" s="205" t="s">
        <v>236</v>
      </c>
      <c r="NLX1241" s="206">
        <v>119</v>
      </c>
      <c r="NLY1241" s="110">
        <v>213</v>
      </c>
      <c r="NLZ1241" s="147">
        <v>104.09399999999999</v>
      </c>
      <c r="NMA1241" s="109" t="s">
        <v>38</v>
      </c>
      <c r="NMB1241" s="256" t="s">
        <v>25</v>
      </c>
      <c r="NMC1241" s="204">
        <v>7</v>
      </c>
      <c r="NMD1241" s="204">
        <v>2</v>
      </c>
      <c r="NME1241" s="205" t="s">
        <v>236</v>
      </c>
      <c r="NMF1241" s="206">
        <v>119</v>
      </c>
      <c r="NMG1241" s="110">
        <v>213</v>
      </c>
      <c r="NMH1241" s="147">
        <v>104.09399999999999</v>
      </c>
      <c r="NMI1241" s="109" t="s">
        <v>38</v>
      </c>
      <c r="NMJ1241" s="256" t="s">
        <v>25</v>
      </c>
      <c r="NMK1241" s="204">
        <v>7</v>
      </c>
      <c r="NML1241" s="204">
        <v>2</v>
      </c>
      <c r="NMM1241" s="205" t="s">
        <v>236</v>
      </c>
      <c r="NMN1241" s="206">
        <v>119</v>
      </c>
      <c r="NMO1241" s="110">
        <v>213</v>
      </c>
      <c r="NMP1241" s="147">
        <v>104.09399999999999</v>
      </c>
      <c r="NMQ1241" s="109" t="s">
        <v>38</v>
      </c>
      <c r="NMR1241" s="256" t="s">
        <v>25</v>
      </c>
      <c r="NMS1241" s="204">
        <v>7</v>
      </c>
      <c r="NMT1241" s="204">
        <v>2</v>
      </c>
      <c r="NMU1241" s="205" t="s">
        <v>236</v>
      </c>
      <c r="NMV1241" s="206">
        <v>119</v>
      </c>
      <c r="NMW1241" s="110">
        <v>213</v>
      </c>
      <c r="NMX1241" s="147">
        <v>104.09399999999999</v>
      </c>
      <c r="NMY1241" s="109" t="s">
        <v>38</v>
      </c>
      <c r="NMZ1241" s="256" t="s">
        <v>25</v>
      </c>
      <c r="NNA1241" s="204">
        <v>7</v>
      </c>
      <c r="NNB1241" s="204">
        <v>2</v>
      </c>
      <c r="NNC1241" s="205" t="s">
        <v>236</v>
      </c>
      <c r="NND1241" s="206">
        <v>119</v>
      </c>
      <c r="NNE1241" s="110">
        <v>213</v>
      </c>
      <c r="NNF1241" s="147">
        <v>104.09399999999999</v>
      </c>
      <c r="NNG1241" s="109" t="s">
        <v>38</v>
      </c>
      <c r="NNH1241" s="256" t="s">
        <v>25</v>
      </c>
      <c r="NNI1241" s="204">
        <v>7</v>
      </c>
      <c r="NNJ1241" s="204">
        <v>2</v>
      </c>
      <c r="NNK1241" s="205" t="s">
        <v>236</v>
      </c>
      <c r="NNL1241" s="206">
        <v>119</v>
      </c>
      <c r="NNM1241" s="110">
        <v>213</v>
      </c>
      <c r="NNN1241" s="147">
        <v>104.09399999999999</v>
      </c>
      <c r="NNO1241" s="109" t="s">
        <v>38</v>
      </c>
      <c r="NNP1241" s="256" t="s">
        <v>25</v>
      </c>
      <c r="NNQ1241" s="204">
        <v>7</v>
      </c>
      <c r="NNR1241" s="204">
        <v>2</v>
      </c>
      <c r="NNS1241" s="205" t="s">
        <v>236</v>
      </c>
      <c r="NNT1241" s="206">
        <v>119</v>
      </c>
      <c r="NNU1241" s="110">
        <v>213</v>
      </c>
      <c r="NNV1241" s="147">
        <v>104.09399999999999</v>
      </c>
      <c r="NNW1241" s="109" t="s">
        <v>38</v>
      </c>
      <c r="NNX1241" s="256" t="s">
        <v>25</v>
      </c>
      <c r="NNY1241" s="204">
        <v>7</v>
      </c>
      <c r="NNZ1241" s="204">
        <v>2</v>
      </c>
      <c r="NOA1241" s="205" t="s">
        <v>236</v>
      </c>
      <c r="NOB1241" s="206">
        <v>119</v>
      </c>
      <c r="NOC1241" s="110">
        <v>213</v>
      </c>
      <c r="NOD1241" s="147">
        <v>104.09399999999999</v>
      </c>
      <c r="NOE1241" s="109" t="s">
        <v>38</v>
      </c>
      <c r="NOF1241" s="256" t="s">
        <v>25</v>
      </c>
      <c r="NOG1241" s="204">
        <v>7</v>
      </c>
      <c r="NOH1241" s="204">
        <v>2</v>
      </c>
      <c r="NOI1241" s="205" t="s">
        <v>236</v>
      </c>
      <c r="NOJ1241" s="206">
        <v>119</v>
      </c>
      <c r="NOK1241" s="110">
        <v>213</v>
      </c>
      <c r="NOL1241" s="147">
        <v>104.09399999999999</v>
      </c>
      <c r="NOM1241" s="109" t="s">
        <v>38</v>
      </c>
      <c r="NON1241" s="256" t="s">
        <v>25</v>
      </c>
      <c r="NOO1241" s="204">
        <v>7</v>
      </c>
      <c r="NOP1241" s="204">
        <v>2</v>
      </c>
      <c r="NOQ1241" s="205" t="s">
        <v>236</v>
      </c>
      <c r="NOR1241" s="206">
        <v>119</v>
      </c>
      <c r="NOS1241" s="110">
        <v>213</v>
      </c>
      <c r="NOT1241" s="147">
        <v>104.09399999999999</v>
      </c>
      <c r="NOU1241" s="109" t="s">
        <v>38</v>
      </c>
      <c r="NOV1241" s="256" t="s">
        <v>25</v>
      </c>
      <c r="NOW1241" s="204">
        <v>7</v>
      </c>
      <c r="NOX1241" s="204">
        <v>2</v>
      </c>
      <c r="NOY1241" s="205" t="s">
        <v>236</v>
      </c>
      <c r="NOZ1241" s="206">
        <v>119</v>
      </c>
      <c r="NPA1241" s="110">
        <v>213</v>
      </c>
      <c r="NPB1241" s="147">
        <v>104.09399999999999</v>
      </c>
      <c r="NPC1241" s="109" t="s">
        <v>38</v>
      </c>
      <c r="NPD1241" s="256" t="s">
        <v>25</v>
      </c>
      <c r="NPE1241" s="204">
        <v>7</v>
      </c>
      <c r="NPF1241" s="204">
        <v>2</v>
      </c>
      <c r="NPG1241" s="205" t="s">
        <v>236</v>
      </c>
      <c r="NPH1241" s="206">
        <v>119</v>
      </c>
      <c r="NPI1241" s="110">
        <v>213</v>
      </c>
      <c r="NPJ1241" s="147">
        <v>104.09399999999999</v>
      </c>
      <c r="NPK1241" s="109" t="s">
        <v>38</v>
      </c>
      <c r="NPL1241" s="256" t="s">
        <v>25</v>
      </c>
      <c r="NPM1241" s="204">
        <v>7</v>
      </c>
      <c r="NPN1241" s="204">
        <v>2</v>
      </c>
      <c r="NPO1241" s="205" t="s">
        <v>236</v>
      </c>
      <c r="NPP1241" s="206">
        <v>119</v>
      </c>
      <c r="NPQ1241" s="110">
        <v>213</v>
      </c>
      <c r="NPR1241" s="147">
        <v>104.09399999999999</v>
      </c>
      <c r="NPS1241" s="109" t="s">
        <v>38</v>
      </c>
      <c r="NPT1241" s="256" t="s">
        <v>25</v>
      </c>
      <c r="NPU1241" s="204">
        <v>7</v>
      </c>
      <c r="NPV1241" s="204">
        <v>2</v>
      </c>
      <c r="NPW1241" s="205" t="s">
        <v>236</v>
      </c>
      <c r="NPX1241" s="206">
        <v>119</v>
      </c>
      <c r="NPY1241" s="110">
        <v>213</v>
      </c>
      <c r="NPZ1241" s="147">
        <v>104.09399999999999</v>
      </c>
      <c r="NQA1241" s="109" t="s">
        <v>38</v>
      </c>
      <c r="NQB1241" s="256" t="s">
        <v>25</v>
      </c>
      <c r="NQC1241" s="204">
        <v>7</v>
      </c>
      <c r="NQD1241" s="204">
        <v>2</v>
      </c>
      <c r="NQE1241" s="205" t="s">
        <v>236</v>
      </c>
      <c r="NQF1241" s="206">
        <v>119</v>
      </c>
      <c r="NQG1241" s="110">
        <v>213</v>
      </c>
      <c r="NQH1241" s="147">
        <v>104.09399999999999</v>
      </c>
      <c r="NQI1241" s="109" t="s">
        <v>38</v>
      </c>
      <c r="NQJ1241" s="256" t="s">
        <v>25</v>
      </c>
      <c r="NQK1241" s="204">
        <v>7</v>
      </c>
      <c r="NQL1241" s="204">
        <v>2</v>
      </c>
      <c r="NQM1241" s="205" t="s">
        <v>236</v>
      </c>
      <c r="NQN1241" s="206">
        <v>119</v>
      </c>
      <c r="NQO1241" s="110">
        <v>213</v>
      </c>
      <c r="NQP1241" s="147">
        <v>104.09399999999999</v>
      </c>
      <c r="NQQ1241" s="109" t="s">
        <v>38</v>
      </c>
      <c r="NQR1241" s="256" t="s">
        <v>25</v>
      </c>
      <c r="NQS1241" s="204">
        <v>7</v>
      </c>
      <c r="NQT1241" s="204">
        <v>2</v>
      </c>
      <c r="NQU1241" s="205" t="s">
        <v>236</v>
      </c>
      <c r="NQV1241" s="206">
        <v>119</v>
      </c>
      <c r="NQW1241" s="110">
        <v>213</v>
      </c>
      <c r="NQX1241" s="147">
        <v>104.09399999999999</v>
      </c>
      <c r="NQY1241" s="109" t="s">
        <v>38</v>
      </c>
      <c r="NQZ1241" s="256" t="s">
        <v>25</v>
      </c>
      <c r="NRA1241" s="204">
        <v>7</v>
      </c>
      <c r="NRB1241" s="204">
        <v>2</v>
      </c>
      <c r="NRC1241" s="205" t="s">
        <v>236</v>
      </c>
      <c r="NRD1241" s="206">
        <v>119</v>
      </c>
      <c r="NRE1241" s="110">
        <v>213</v>
      </c>
      <c r="NRF1241" s="147">
        <v>104.09399999999999</v>
      </c>
      <c r="NRG1241" s="109" t="s">
        <v>38</v>
      </c>
      <c r="NRH1241" s="256" t="s">
        <v>25</v>
      </c>
      <c r="NRI1241" s="204">
        <v>7</v>
      </c>
      <c r="NRJ1241" s="204">
        <v>2</v>
      </c>
      <c r="NRK1241" s="205" t="s">
        <v>236</v>
      </c>
      <c r="NRL1241" s="206">
        <v>119</v>
      </c>
      <c r="NRM1241" s="110">
        <v>213</v>
      </c>
      <c r="NRN1241" s="147">
        <v>104.09399999999999</v>
      </c>
      <c r="NRO1241" s="109" t="s">
        <v>38</v>
      </c>
      <c r="NRP1241" s="256" t="s">
        <v>25</v>
      </c>
      <c r="NRQ1241" s="204">
        <v>7</v>
      </c>
      <c r="NRR1241" s="204">
        <v>2</v>
      </c>
      <c r="NRS1241" s="205" t="s">
        <v>236</v>
      </c>
      <c r="NRT1241" s="206">
        <v>119</v>
      </c>
      <c r="NRU1241" s="110">
        <v>213</v>
      </c>
      <c r="NRV1241" s="147">
        <v>104.09399999999999</v>
      </c>
      <c r="NRW1241" s="109" t="s">
        <v>38</v>
      </c>
      <c r="NRX1241" s="256" t="s">
        <v>25</v>
      </c>
      <c r="NRY1241" s="204">
        <v>7</v>
      </c>
      <c r="NRZ1241" s="204">
        <v>2</v>
      </c>
      <c r="NSA1241" s="205" t="s">
        <v>236</v>
      </c>
      <c r="NSB1241" s="206">
        <v>119</v>
      </c>
      <c r="NSC1241" s="110">
        <v>213</v>
      </c>
      <c r="NSD1241" s="147">
        <v>104.09399999999999</v>
      </c>
      <c r="NSE1241" s="109" t="s">
        <v>38</v>
      </c>
      <c r="NSF1241" s="256" t="s">
        <v>25</v>
      </c>
      <c r="NSG1241" s="204">
        <v>7</v>
      </c>
      <c r="NSH1241" s="204">
        <v>2</v>
      </c>
      <c r="NSI1241" s="205" t="s">
        <v>236</v>
      </c>
      <c r="NSJ1241" s="206">
        <v>119</v>
      </c>
      <c r="NSK1241" s="110">
        <v>213</v>
      </c>
      <c r="NSL1241" s="147">
        <v>104.09399999999999</v>
      </c>
      <c r="NSM1241" s="109" t="s">
        <v>38</v>
      </c>
      <c r="NSN1241" s="256" t="s">
        <v>25</v>
      </c>
      <c r="NSO1241" s="204">
        <v>7</v>
      </c>
      <c r="NSP1241" s="204">
        <v>2</v>
      </c>
      <c r="NSQ1241" s="205" t="s">
        <v>236</v>
      </c>
      <c r="NSR1241" s="206">
        <v>119</v>
      </c>
      <c r="NSS1241" s="110">
        <v>213</v>
      </c>
      <c r="NST1241" s="147">
        <v>104.09399999999999</v>
      </c>
      <c r="NSU1241" s="109" t="s">
        <v>38</v>
      </c>
      <c r="NSV1241" s="256" t="s">
        <v>25</v>
      </c>
      <c r="NSW1241" s="204">
        <v>7</v>
      </c>
      <c r="NSX1241" s="204">
        <v>2</v>
      </c>
      <c r="NSY1241" s="205" t="s">
        <v>236</v>
      </c>
      <c r="NSZ1241" s="206">
        <v>119</v>
      </c>
      <c r="NTA1241" s="110">
        <v>213</v>
      </c>
      <c r="NTB1241" s="147">
        <v>104.09399999999999</v>
      </c>
      <c r="NTC1241" s="109" t="s">
        <v>38</v>
      </c>
      <c r="NTD1241" s="256" t="s">
        <v>25</v>
      </c>
      <c r="NTE1241" s="204">
        <v>7</v>
      </c>
      <c r="NTF1241" s="204">
        <v>2</v>
      </c>
      <c r="NTG1241" s="205" t="s">
        <v>236</v>
      </c>
      <c r="NTH1241" s="206">
        <v>119</v>
      </c>
      <c r="NTI1241" s="110">
        <v>213</v>
      </c>
      <c r="NTJ1241" s="147">
        <v>104.09399999999999</v>
      </c>
      <c r="NTK1241" s="109" t="s">
        <v>38</v>
      </c>
      <c r="NTL1241" s="256" t="s">
        <v>25</v>
      </c>
      <c r="NTM1241" s="204">
        <v>7</v>
      </c>
      <c r="NTN1241" s="204">
        <v>2</v>
      </c>
      <c r="NTO1241" s="205" t="s">
        <v>236</v>
      </c>
      <c r="NTP1241" s="206">
        <v>119</v>
      </c>
      <c r="NTQ1241" s="110">
        <v>213</v>
      </c>
      <c r="NTR1241" s="147">
        <v>104.09399999999999</v>
      </c>
      <c r="NTS1241" s="109" t="s">
        <v>38</v>
      </c>
      <c r="NTT1241" s="256" t="s">
        <v>25</v>
      </c>
      <c r="NTU1241" s="204">
        <v>7</v>
      </c>
      <c r="NTV1241" s="204">
        <v>2</v>
      </c>
      <c r="NTW1241" s="205" t="s">
        <v>236</v>
      </c>
      <c r="NTX1241" s="206">
        <v>119</v>
      </c>
      <c r="NTY1241" s="110">
        <v>213</v>
      </c>
      <c r="NTZ1241" s="147">
        <v>104.09399999999999</v>
      </c>
      <c r="NUA1241" s="109" t="s">
        <v>38</v>
      </c>
      <c r="NUB1241" s="256" t="s">
        <v>25</v>
      </c>
      <c r="NUC1241" s="204">
        <v>7</v>
      </c>
      <c r="NUD1241" s="204">
        <v>2</v>
      </c>
      <c r="NUE1241" s="205" t="s">
        <v>236</v>
      </c>
      <c r="NUF1241" s="206">
        <v>119</v>
      </c>
      <c r="NUG1241" s="110">
        <v>213</v>
      </c>
      <c r="NUH1241" s="147">
        <v>104.09399999999999</v>
      </c>
      <c r="NUI1241" s="109" t="s">
        <v>38</v>
      </c>
      <c r="NUJ1241" s="256" t="s">
        <v>25</v>
      </c>
      <c r="NUK1241" s="204">
        <v>7</v>
      </c>
      <c r="NUL1241" s="204">
        <v>2</v>
      </c>
      <c r="NUM1241" s="205" t="s">
        <v>236</v>
      </c>
      <c r="NUN1241" s="206">
        <v>119</v>
      </c>
      <c r="NUO1241" s="110">
        <v>213</v>
      </c>
      <c r="NUP1241" s="147">
        <v>104.09399999999999</v>
      </c>
      <c r="NUQ1241" s="109" t="s">
        <v>38</v>
      </c>
      <c r="NUR1241" s="256" t="s">
        <v>25</v>
      </c>
      <c r="NUS1241" s="204">
        <v>7</v>
      </c>
      <c r="NUT1241" s="204">
        <v>2</v>
      </c>
      <c r="NUU1241" s="205" t="s">
        <v>236</v>
      </c>
      <c r="NUV1241" s="206">
        <v>119</v>
      </c>
      <c r="NUW1241" s="110">
        <v>213</v>
      </c>
      <c r="NUX1241" s="147">
        <v>104.09399999999999</v>
      </c>
      <c r="NUY1241" s="109" t="s">
        <v>38</v>
      </c>
      <c r="NUZ1241" s="256" t="s">
        <v>25</v>
      </c>
      <c r="NVA1241" s="204">
        <v>7</v>
      </c>
      <c r="NVB1241" s="204">
        <v>2</v>
      </c>
      <c r="NVC1241" s="205" t="s">
        <v>236</v>
      </c>
      <c r="NVD1241" s="206">
        <v>119</v>
      </c>
      <c r="NVE1241" s="110">
        <v>213</v>
      </c>
      <c r="NVF1241" s="147">
        <v>104.09399999999999</v>
      </c>
      <c r="NVG1241" s="109" t="s">
        <v>38</v>
      </c>
      <c r="NVH1241" s="256" t="s">
        <v>25</v>
      </c>
      <c r="NVI1241" s="204">
        <v>7</v>
      </c>
      <c r="NVJ1241" s="204">
        <v>2</v>
      </c>
      <c r="NVK1241" s="205" t="s">
        <v>236</v>
      </c>
      <c r="NVL1241" s="206">
        <v>119</v>
      </c>
      <c r="NVM1241" s="110">
        <v>213</v>
      </c>
      <c r="NVN1241" s="147">
        <v>104.09399999999999</v>
      </c>
      <c r="NVO1241" s="109" t="s">
        <v>38</v>
      </c>
      <c r="NVP1241" s="256" t="s">
        <v>25</v>
      </c>
      <c r="NVQ1241" s="204">
        <v>7</v>
      </c>
      <c r="NVR1241" s="204">
        <v>2</v>
      </c>
      <c r="NVS1241" s="205" t="s">
        <v>236</v>
      </c>
      <c r="NVT1241" s="206">
        <v>119</v>
      </c>
      <c r="NVU1241" s="110">
        <v>213</v>
      </c>
      <c r="NVV1241" s="147">
        <v>104.09399999999999</v>
      </c>
      <c r="NVW1241" s="109" t="s">
        <v>38</v>
      </c>
      <c r="NVX1241" s="256" t="s">
        <v>25</v>
      </c>
      <c r="NVY1241" s="204">
        <v>7</v>
      </c>
      <c r="NVZ1241" s="204">
        <v>2</v>
      </c>
      <c r="NWA1241" s="205" t="s">
        <v>236</v>
      </c>
      <c r="NWB1241" s="206">
        <v>119</v>
      </c>
      <c r="NWC1241" s="110">
        <v>213</v>
      </c>
      <c r="NWD1241" s="147">
        <v>104.09399999999999</v>
      </c>
      <c r="NWE1241" s="109" t="s">
        <v>38</v>
      </c>
      <c r="NWF1241" s="256" t="s">
        <v>25</v>
      </c>
      <c r="NWG1241" s="204">
        <v>7</v>
      </c>
      <c r="NWH1241" s="204">
        <v>2</v>
      </c>
      <c r="NWI1241" s="205" t="s">
        <v>236</v>
      </c>
      <c r="NWJ1241" s="206">
        <v>119</v>
      </c>
      <c r="NWK1241" s="110">
        <v>213</v>
      </c>
      <c r="NWL1241" s="147">
        <v>104.09399999999999</v>
      </c>
      <c r="NWM1241" s="109" t="s">
        <v>38</v>
      </c>
      <c r="NWN1241" s="256" t="s">
        <v>25</v>
      </c>
      <c r="NWO1241" s="204">
        <v>7</v>
      </c>
      <c r="NWP1241" s="204">
        <v>2</v>
      </c>
      <c r="NWQ1241" s="205" t="s">
        <v>236</v>
      </c>
      <c r="NWR1241" s="206">
        <v>119</v>
      </c>
      <c r="NWS1241" s="110">
        <v>213</v>
      </c>
      <c r="NWT1241" s="147">
        <v>104.09399999999999</v>
      </c>
      <c r="NWU1241" s="109" t="s">
        <v>38</v>
      </c>
      <c r="NWV1241" s="256" t="s">
        <v>25</v>
      </c>
      <c r="NWW1241" s="204">
        <v>7</v>
      </c>
      <c r="NWX1241" s="204">
        <v>2</v>
      </c>
      <c r="NWY1241" s="205" t="s">
        <v>236</v>
      </c>
      <c r="NWZ1241" s="206">
        <v>119</v>
      </c>
      <c r="NXA1241" s="110">
        <v>213</v>
      </c>
      <c r="NXB1241" s="147">
        <v>104.09399999999999</v>
      </c>
      <c r="NXC1241" s="109" t="s">
        <v>38</v>
      </c>
      <c r="NXD1241" s="256" t="s">
        <v>25</v>
      </c>
      <c r="NXE1241" s="204">
        <v>7</v>
      </c>
      <c r="NXF1241" s="204">
        <v>2</v>
      </c>
      <c r="NXG1241" s="205" t="s">
        <v>236</v>
      </c>
      <c r="NXH1241" s="206">
        <v>119</v>
      </c>
      <c r="NXI1241" s="110">
        <v>213</v>
      </c>
      <c r="NXJ1241" s="147">
        <v>104.09399999999999</v>
      </c>
      <c r="NXK1241" s="109" t="s">
        <v>38</v>
      </c>
      <c r="NXL1241" s="256" t="s">
        <v>25</v>
      </c>
      <c r="NXM1241" s="204">
        <v>7</v>
      </c>
      <c r="NXN1241" s="204">
        <v>2</v>
      </c>
      <c r="NXO1241" s="205" t="s">
        <v>236</v>
      </c>
      <c r="NXP1241" s="206">
        <v>119</v>
      </c>
      <c r="NXQ1241" s="110">
        <v>213</v>
      </c>
      <c r="NXR1241" s="147">
        <v>104.09399999999999</v>
      </c>
      <c r="NXS1241" s="109" t="s">
        <v>38</v>
      </c>
      <c r="NXT1241" s="256" t="s">
        <v>25</v>
      </c>
      <c r="NXU1241" s="204">
        <v>7</v>
      </c>
      <c r="NXV1241" s="204">
        <v>2</v>
      </c>
      <c r="NXW1241" s="205" t="s">
        <v>236</v>
      </c>
      <c r="NXX1241" s="206">
        <v>119</v>
      </c>
      <c r="NXY1241" s="110">
        <v>213</v>
      </c>
      <c r="NXZ1241" s="147">
        <v>104.09399999999999</v>
      </c>
      <c r="NYA1241" s="109" t="s">
        <v>38</v>
      </c>
      <c r="NYB1241" s="256" t="s">
        <v>25</v>
      </c>
      <c r="NYC1241" s="204">
        <v>7</v>
      </c>
      <c r="NYD1241" s="204">
        <v>2</v>
      </c>
      <c r="NYE1241" s="205" t="s">
        <v>236</v>
      </c>
      <c r="NYF1241" s="206">
        <v>119</v>
      </c>
      <c r="NYG1241" s="110">
        <v>213</v>
      </c>
      <c r="NYH1241" s="147">
        <v>104.09399999999999</v>
      </c>
      <c r="NYI1241" s="109" t="s">
        <v>38</v>
      </c>
      <c r="NYJ1241" s="256" t="s">
        <v>25</v>
      </c>
      <c r="NYK1241" s="204">
        <v>7</v>
      </c>
      <c r="NYL1241" s="204">
        <v>2</v>
      </c>
      <c r="NYM1241" s="205" t="s">
        <v>236</v>
      </c>
      <c r="NYN1241" s="206">
        <v>119</v>
      </c>
      <c r="NYO1241" s="110">
        <v>213</v>
      </c>
      <c r="NYP1241" s="147">
        <v>104.09399999999999</v>
      </c>
      <c r="NYQ1241" s="109" t="s">
        <v>38</v>
      </c>
      <c r="NYR1241" s="256" t="s">
        <v>25</v>
      </c>
      <c r="NYS1241" s="204">
        <v>7</v>
      </c>
      <c r="NYT1241" s="204">
        <v>2</v>
      </c>
      <c r="NYU1241" s="205" t="s">
        <v>236</v>
      </c>
      <c r="NYV1241" s="206">
        <v>119</v>
      </c>
      <c r="NYW1241" s="110">
        <v>213</v>
      </c>
      <c r="NYX1241" s="147">
        <v>104.09399999999999</v>
      </c>
      <c r="NYY1241" s="109" t="s">
        <v>38</v>
      </c>
      <c r="NYZ1241" s="256" t="s">
        <v>25</v>
      </c>
      <c r="NZA1241" s="204">
        <v>7</v>
      </c>
      <c r="NZB1241" s="204">
        <v>2</v>
      </c>
      <c r="NZC1241" s="205" t="s">
        <v>236</v>
      </c>
      <c r="NZD1241" s="206">
        <v>119</v>
      </c>
      <c r="NZE1241" s="110">
        <v>213</v>
      </c>
      <c r="NZF1241" s="147">
        <v>104.09399999999999</v>
      </c>
      <c r="NZG1241" s="109" t="s">
        <v>38</v>
      </c>
      <c r="NZH1241" s="256" t="s">
        <v>25</v>
      </c>
      <c r="NZI1241" s="204">
        <v>7</v>
      </c>
      <c r="NZJ1241" s="204">
        <v>2</v>
      </c>
      <c r="NZK1241" s="205" t="s">
        <v>236</v>
      </c>
      <c r="NZL1241" s="206">
        <v>119</v>
      </c>
      <c r="NZM1241" s="110">
        <v>213</v>
      </c>
      <c r="NZN1241" s="147">
        <v>104.09399999999999</v>
      </c>
      <c r="NZO1241" s="109" t="s">
        <v>38</v>
      </c>
      <c r="NZP1241" s="256" t="s">
        <v>25</v>
      </c>
      <c r="NZQ1241" s="204">
        <v>7</v>
      </c>
      <c r="NZR1241" s="204">
        <v>2</v>
      </c>
      <c r="NZS1241" s="205" t="s">
        <v>236</v>
      </c>
      <c r="NZT1241" s="206">
        <v>119</v>
      </c>
      <c r="NZU1241" s="110">
        <v>213</v>
      </c>
      <c r="NZV1241" s="147">
        <v>104.09399999999999</v>
      </c>
      <c r="NZW1241" s="109" t="s">
        <v>38</v>
      </c>
      <c r="NZX1241" s="256" t="s">
        <v>25</v>
      </c>
      <c r="NZY1241" s="204">
        <v>7</v>
      </c>
      <c r="NZZ1241" s="204">
        <v>2</v>
      </c>
      <c r="OAA1241" s="205" t="s">
        <v>236</v>
      </c>
      <c r="OAB1241" s="206">
        <v>119</v>
      </c>
      <c r="OAC1241" s="110">
        <v>213</v>
      </c>
      <c r="OAD1241" s="147">
        <v>104.09399999999999</v>
      </c>
      <c r="OAE1241" s="109" t="s">
        <v>38</v>
      </c>
      <c r="OAF1241" s="256" t="s">
        <v>25</v>
      </c>
      <c r="OAG1241" s="204">
        <v>7</v>
      </c>
      <c r="OAH1241" s="204">
        <v>2</v>
      </c>
      <c r="OAI1241" s="205" t="s">
        <v>236</v>
      </c>
      <c r="OAJ1241" s="206">
        <v>119</v>
      </c>
      <c r="OAK1241" s="110">
        <v>213</v>
      </c>
      <c r="OAL1241" s="147">
        <v>104.09399999999999</v>
      </c>
      <c r="OAM1241" s="109" t="s">
        <v>38</v>
      </c>
      <c r="OAN1241" s="256" t="s">
        <v>25</v>
      </c>
      <c r="OAO1241" s="204">
        <v>7</v>
      </c>
      <c r="OAP1241" s="204">
        <v>2</v>
      </c>
      <c r="OAQ1241" s="205" t="s">
        <v>236</v>
      </c>
      <c r="OAR1241" s="206">
        <v>119</v>
      </c>
      <c r="OAS1241" s="110">
        <v>213</v>
      </c>
      <c r="OAT1241" s="147">
        <v>104.09399999999999</v>
      </c>
      <c r="OAU1241" s="109" t="s">
        <v>38</v>
      </c>
      <c r="OAV1241" s="256" t="s">
        <v>25</v>
      </c>
      <c r="OAW1241" s="204">
        <v>7</v>
      </c>
      <c r="OAX1241" s="204">
        <v>2</v>
      </c>
      <c r="OAY1241" s="205" t="s">
        <v>236</v>
      </c>
      <c r="OAZ1241" s="206">
        <v>119</v>
      </c>
      <c r="OBA1241" s="110">
        <v>213</v>
      </c>
      <c r="OBB1241" s="147">
        <v>104.09399999999999</v>
      </c>
      <c r="OBC1241" s="109" t="s">
        <v>38</v>
      </c>
      <c r="OBD1241" s="256" t="s">
        <v>25</v>
      </c>
      <c r="OBE1241" s="204">
        <v>7</v>
      </c>
      <c r="OBF1241" s="204">
        <v>2</v>
      </c>
      <c r="OBG1241" s="205" t="s">
        <v>236</v>
      </c>
      <c r="OBH1241" s="206">
        <v>119</v>
      </c>
      <c r="OBI1241" s="110">
        <v>213</v>
      </c>
      <c r="OBJ1241" s="147">
        <v>104.09399999999999</v>
      </c>
      <c r="OBK1241" s="109" t="s">
        <v>38</v>
      </c>
      <c r="OBL1241" s="256" t="s">
        <v>25</v>
      </c>
      <c r="OBM1241" s="204">
        <v>7</v>
      </c>
      <c r="OBN1241" s="204">
        <v>2</v>
      </c>
      <c r="OBO1241" s="205" t="s">
        <v>236</v>
      </c>
      <c r="OBP1241" s="206">
        <v>119</v>
      </c>
      <c r="OBQ1241" s="110">
        <v>213</v>
      </c>
      <c r="OBR1241" s="147">
        <v>104.09399999999999</v>
      </c>
      <c r="OBS1241" s="109" t="s">
        <v>38</v>
      </c>
      <c r="OBT1241" s="256" t="s">
        <v>25</v>
      </c>
      <c r="OBU1241" s="204">
        <v>7</v>
      </c>
      <c r="OBV1241" s="204">
        <v>2</v>
      </c>
      <c r="OBW1241" s="205" t="s">
        <v>236</v>
      </c>
      <c r="OBX1241" s="206">
        <v>119</v>
      </c>
      <c r="OBY1241" s="110">
        <v>213</v>
      </c>
      <c r="OBZ1241" s="147">
        <v>104.09399999999999</v>
      </c>
      <c r="OCA1241" s="109" t="s">
        <v>38</v>
      </c>
      <c r="OCB1241" s="256" t="s">
        <v>25</v>
      </c>
      <c r="OCC1241" s="204">
        <v>7</v>
      </c>
      <c r="OCD1241" s="204">
        <v>2</v>
      </c>
      <c r="OCE1241" s="205" t="s">
        <v>236</v>
      </c>
      <c r="OCF1241" s="206">
        <v>119</v>
      </c>
      <c r="OCG1241" s="110">
        <v>213</v>
      </c>
      <c r="OCH1241" s="147">
        <v>104.09399999999999</v>
      </c>
      <c r="OCI1241" s="109" t="s">
        <v>38</v>
      </c>
      <c r="OCJ1241" s="256" t="s">
        <v>25</v>
      </c>
      <c r="OCK1241" s="204">
        <v>7</v>
      </c>
      <c r="OCL1241" s="204">
        <v>2</v>
      </c>
      <c r="OCM1241" s="205" t="s">
        <v>236</v>
      </c>
      <c r="OCN1241" s="206">
        <v>119</v>
      </c>
      <c r="OCO1241" s="110">
        <v>213</v>
      </c>
      <c r="OCP1241" s="147">
        <v>104.09399999999999</v>
      </c>
      <c r="OCQ1241" s="109" t="s">
        <v>38</v>
      </c>
      <c r="OCR1241" s="256" t="s">
        <v>25</v>
      </c>
      <c r="OCS1241" s="204">
        <v>7</v>
      </c>
      <c r="OCT1241" s="204">
        <v>2</v>
      </c>
      <c r="OCU1241" s="205" t="s">
        <v>236</v>
      </c>
      <c r="OCV1241" s="206">
        <v>119</v>
      </c>
      <c r="OCW1241" s="110">
        <v>213</v>
      </c>
      <c r="OCX1241" s="147">
        <v>104.09399999999999</v>
      </c>
      <c r="OCY1241" s="109" t="s">
        <v>38</v>
      </c>
      <c r="OCZ1241" s="256" t="s">
        <v>25</v>
      </c>
      <c r="ODA1241" s="204">
        <v>7</v>
      </c>
      <c r="ODB1241" s="204">
        <v>2</v>
      </c>
      <c r="ODC1241" s="205" t="s">
        <v>236</v>
      </c>
      <c r="ODD1241" s="206">
        <v>119</v>
      </c>
      <c r="ODE1241" s="110">
        <v>213</v>
      </c>
      <c r="ODF1241" s="147">
        <v>104.09399999999999</v>
      </c>
      <c r="ODG1241" s="109" t="s">
        <v>38</v>
      </c>
      <c r="ODH1241" s="256" t="s">
        <v>25</v>
      </c>
      <c r="ODI1241" s="204">
        <v>7</v>
      </c>
      <c r="ODJ1241" s="204">
        <v>2</v>
      </c>
      <c r="ODK1241" s="205" t="s">
        <v>236</v>
      </c>
      <c r="ODL1241" s="206">
        <v>119</v>
      </c>
      <c r="ODM1241" s="110">
        <v>213</v>
      </c>
      <c r="ODN1241" s="147">
        <v>104.09399999999999</v>
      </c>
      <c r="ODO1241" s="109" t="s">
        <v>38</v>
      </c>
      <c r="ODP1241" s="256" t="s">
        <v>25</v>
      </c>
      <c r="ODQ1241" s="204">
        <v>7</v>
      </c>
      <c r="ODR1241" s="204">
        <v>2</v>
      </c>
      <c r="ODS1241" s="205" t="s">
        <v>236</v>
      </c>
      <c r="ODT1241" s="206">
        <v>119</v>
      </c>
      <c r="ODU1241" s="110">
        <v>213</v>
      </c>
      <c r="ODV1241" s="147">
        <v>104.09399999999999</v>
      </c>
      <c r="ODW1241" s="109" t="s">
        <v>38</v>
      </c>
      <c r="ODX1241" s="256" t="s">
        <v>25</v>
      </c>
      <c r="ODY1241" s="204">
        <v>7</v>
      </c>
      <c r="ODZ1241" s="204">
        <v>2</v>
      </c>
      <c r="OEA1241" s="205" t="s">
        <v>236</v>
      </c>
      <c r="OEB1241" s="206">
        <v>119</v>
      </c>
      <c r="OEC1241" s="110">
        <v>213</v>
      </c>
      <c r="OED1241" s="147">
        <v>104.09399999999999</v>
      </c>
      <c r="OEE1241" s="109" t="s">
        <v>38</v>
      </c>
      <c r="OEF1241" s="256" t="s">
        <v>25</v>
      </c>
      <c r="OEG1241" s="204">
        <v>7</v>
      </c>
      <c r="OEH1241" s="204">
        <v>2</v>
      </c>
      <c r="OEI1241" s="205" t="s">
        <v>236</v>
      </c>
      <c r="OEJ1241" s="206">
        <v>119</v>
      </c>
      <c r="OEK1241" s="110">
        <v>213</v>
      </c>
      <c r="OEL1241" s="147">
        <v>104.09399999999999</v>
      </c>
      <c r="OEM1241" s="109" t="s">
        <v>38</v>
      </c>
      <c r="OEN1241" s="256" t="s">
        <v>25</v>
      </c>
      <c r="OEO1241" s="204">
        <v>7</v>
      </c>
      <c r="OEP1241" s="204">
        <v>2</v>
      </c>
      <c r="OEQ1241" s="205" t="s">
        <v>236</v>
      </c>
      <c r="OER1241" s="206">
        <v>119</v>
      </c>
      <c r="OES1241" s="110">
        <v>213</v>
      </c>
      <c r="OET1241" s="147">
        <v>104.09399999999999</v>
      </c>
      <c r="OEU1241" s="109" t="s">
        <v>38</v>
      </c>
      <c r="OEV1241" s="256" t="s">
        <v>25</v>
      </c>
      <c r="OEW1241" s="204">
        <v>7</v>
      </c>
      <c r="OEX1241" s="204">
        <v>2</v>
      </c>
      <c r="OEY1241" s="205" t="s">
        <v>236</v>
      </c>
      <c r="OEZ1241" s="206">
        <v>119</v>
      </c>
      <c r="OFA1241" s="110">
        <v>213</v>
      </c>
      <c r="OFB1241" s="147">
        <v>104.09399999999999</v>
      </c>
      <c r="OFC1241" s="109" t="s">
        <v>38</v>
      </c>
      <c r="OFD1241" s="256" t="s">
        <v>25</v>
      </c>
      <c r="OFE1241" s="204">
        <v>7</v>
      </c>
      <c r="OFF1241" s="204">
        <v>2</v>
      </c>
      <c r="OFG1241" s="205" t="s">
        <v>236</v>
      </c>
      <c r="OFH1241" s="206">
        <v>119</v>
      </c>
      <c r="OFI1241" s="110">
        <v>213</v>
      </c>
      <c r="OFJ1241" s="147">
        <v>104.09399999999999</v>
      </c>
      <c r="OFK1241" s="109" t="s">
        <v>38</v>
      </c>
      <c r="OFL1241" s="256" t="s">
        <v>25</v>
      </c>
      <c r="OFM1241" s="204">
        <v>7</v>
      </c>
      <c r="OFN1241" s="204">
        <v>2</v>
      </c>
      <c r="OFO1241" s="205" t="s">
        <v>236</v>
      </c>
      <c r="OFP1241" s="206">
        <v>119</v>
      </c>
      <c r="OFQ1241" s="110">
        <v>213</v>
      </c>
      <c r="OFR1241" s="147">
        <v>104.09399999999999</v>
      </c>
      <c r="OFS1241" s="109" t="s">
        <v>38</v>
      </c>
      <c r="OFT1241" s="256" t="s">
        <v>25</v>
      </c>
      <c r="OFU1241" s="204">
        <v>7</v>
      </c>
      <c r="OFV1241" s="204">
        <v>2</v>
      </c>
      <c r="OFW1241" s="205" t="s">
        <v>236</v>
      </c>
      <c r="OFX1241" s="206">
        <v>119</v>
      </c>
      <c r="OFY1241" s="110">
        <v>213</v>
      </c>
      <c r="OFZ1241" s="147">
        <v>104.09399999999999</v>
      </c>
      <c r="OGA1241" s="109" t="s">
        <v>38</v>
      </c>
      <c r="OGB1241" s="256" t="s">
        <v>25</v>
      </c>
      <c r="OGC1241" s="204">
        <v>7</v>
      </c>
      <c r="OGD1241" s="204">
        <v>2</v>
      </c>
      <c r="OGE1241" s="205" t="s">
        <v>236</v>
      </c>
      <c r="OGF1241" s="206">
        <v>119</v>
      </c>
      <c r="OGG1241" s="110">
        <v>213</v>
      </c>
      <c r="OGH1241" s="147">
        <v>104.09399999999999</v>
      </c>
      <c r="OGI1241" s="109" t="s">
        <v>38</v>
      </c>
      <c r="OGJ1241" s="256" t="s">
        <v>25</v>
      </c>
      <c r="OGK1241" s="204">
        <v>7</v>
      </c>
      <c r="OGL1241" s="204">
        <v>2</v>
      </c>
      <c r="OGM1241" s="205" t="s">
        <v>236</v>
      </c>
      <c r="OGN1241" s="206">
        <v>119</v>
      </c>
      <c r="OGO1241" s="110">
        <v>213</v>
      </c>
      <c r="OGP1241" s="147">
        <v>104.09399999999999</v>
      </c>
      <c r="OGQ1241" s="109" t="s">
        <v>38</v>
      </c>
      <c r="OGR1241" s="256" t="s">
        <v>25</v>
      </c>
      <c r="OGS1241" s="204">
        <v>7</v>
      </c>
      <c r="OGT1241" s="204">
        <v>2</v>
      </c>
      <c r="OGU1241" s="205" t="s">
        <v>236</v>
      </c>
      <c r="OGV1241" s="206">
        <v>119</v>
      </c>
      <c r="OGW1241" s="110">
        <v>213</v>
      </c>
      <c r="OGX1241" s="147">
        <v>104.09399999999999</v>
      </c>
      <c r="OGY1241" s="109" t="s">
        <v>38</v>
      </c>
      <c r="OGZ1241" s="256" t="s">
        <v>25</v>
      </c>
      <c r="OHA1241" s="204">
        <v>7</v>
      </c>
      <c r="OHB1241" s="204">
        <v>2</v>
      </c>
      <c r="OHC1241" s="205" t="s">
        <v>236</v>
      </c>
      <c r="OHD1241" s="206">
        <v>119</v>
      </c>
      <c r="OHE1241" s="110">
        <v>213</v>
      </c>
      <c r="OHF1241" s="147">
        <v>104.09399999999999</v>
      </c>
      <c r="OHG1241" s="109" t="s">
        <v>38</v>
      </c>
      <c r="OHH1241" s="256" t="s">
        <v>25</v>
      </c>
      <c r="OHI1241" s="204">
        <v>7</v>
      </c>
      <c r="OHJ1241" s="204">
        <v>2</v>
      </c>
      <c r="OHK1241" s="205" t="s">
        <v>236</v>
      </c>
      <c r="OHL1241" s="206">
        <v>119</v>
      </c>
      <c r="OHM1241" s="110">
        <v>213</v>
      </c>
      <c r="OHN1241" s="147">
        <v>104.09399999999999</v>
      </c>
      <c r="OHO1241" s="109" t="s">
        <v>38</v>
      </c>
      <c r="OHP1241" s="256" t="s">
        <v>25</v>
      </c>
      <c r="OHQ1241" s="204">
        <v>7</v>
      </c>
      <c r="OHR1241" s="204">
        <v>2</v>
      </c>
      <c r="OHS1241" s="205" t="s">
        <v>236</v>
      </c>
      <c r="OHT1241" s="206">
        <v>119</v>
      </c>
      <c r="OHU1241" s="110">
        <v>213</v>
      </c>
      <c r="OHV1241" s="147">
        <v>104.09399999999999</v>
      </c>
      <c r="OHW1241" s="109" t="s">
        <v>38</v>
      </c>
      <c r="OHX1241" s="256" t="s">
        <v>25</v>
      </c>
      <c r="OHY1241" s="204">
        <v>7</v>
      </c>
      <c r="OHZ1241" s="204">
        <v>2</v>
      </c>
      <c r="OIA1241" s="205" t="s">
        <v>236</v>
      </c>
      <c r="OIB1241" s="206">
        <v>119</v>
      </c>
      <c r="OIC1241" s="110">
        <v>213</v>
      </c>
      <c r="OID1241" s="147">
        <v>104.09399999999999</v>
      </c>
      <c r="OIE1241" s="109" t="s">
        <v>38</v>
      </c>
      <c r="OIF1241" s="256" t="s">
        <v>25</v>
      </c>
      <c r="OIG1241" s="204">
        <v>7</v>
      </c>
      <c r="OIH1241" s="204">
        <v>2</v>
      </c>
      <c r="OII1241" s="205" t="s">
        <v>236</v>
      </c>
      <c r="OIJ1241" s="206">
        <v>119</v>
      </c>
      <c r="OIK1241" s="110">
        <v>213</v>
      </c>
      <c r="OIL1241" s="147">
        <v>104.09399999999999</v>
      </c>
      <c r="OIM1241" s="109" t="s">
        <v>38</v>
      </c>
      <c r="OIN1241" s="256" t="s">
        <v>25</v>
      </c>
      <c r="OIO1241" s="204">
        <v>7</v>
      </c>
      <c r="OIP1241" s="204">
        <v>2</v>
      </c>
      <c r="OIQ1241" s="205" t="s">
        <v>236</v>
      </c>
      <c r="OIR1241" s="206">
        <v>119</v>
      </c>
      <c r="OIS1241" s="110">
        <v>213</v>
      </c>
      <c r="OIT1241" s="147">
        <v>104.09399999999999</v>
      </c>
      <c r="OIU1241" s="109" t="s">
        <v>38</v>
      </c>
      <c r="OIV1241" s="256" t="s">
        <v>25</v>
      </c>
      <c r="OIW1241" s="204">
        <v>7</v>
      </c>
      <c r="OIX1241" s="204">
        <v>2</v>
      </c>
      <c r="OIY1241" s="205" t="s">
        <v>236</v>
      </c>
      <c r="OIZ1241" s="206">
        <v>119</v>
      </c>
      <c r="OJA1241" s="110">
        <v>213</v>
      </c>
      <c r="OJB1241" s="147">
        <v>104.09399999999999</v>
      </c>
      <c r="OJC1241" s="109" t="s">
        <v>38</v>
      </c>
      <c r="OJD1241" s="256" t="s">
        <v>25</v>
      </c>
      <c r="OJE1241" s="204">
        <v>7</v>
      </c>
      <c r="OJF1241" s="204">
        <v>2</v>
      </c>
      <c r="OJG1241" s="205" t="s">
        <v>236</v>
      </c>
      <c r="OJH1241" s="206">
        <v>119</v>
      </c>
      <c r="OJI1241" s="110">
        <v>213</v>
      </c>
      <c r="OJJ1241" s="147">
        <v>104.09399999999999</v>
      </c>
      <c r="OJK1241" s="109" t="s">
        <v>38</v>
      </c>
      <c r="OJL1241" s="256" t="s">
        <v>25</v>
      </c>
      <c r="OJM1241" s="204">
        <v>7</v>
      </c>
      <c r="OJN1241" s="204">
        <v>2</v>
      </c>
      <c r="OJO1241" s="205" t="s">
        <v>236</v>
      </c>
      <c r="OJP1241" s="206">
        <v>119</v>
      </c>
      <c r="OJQ1241" s="110">
        <v>213</v>
      </c>
      <c r="OJR1241" s="147">
        <v>104.09399999999999</v>
      </c>
      <c r="OJS1241" s="109" t="s">
        <v>38</v>
      </c>
      <c r="OJT1241" s="256" t="s">
        <v>25</v>
      </c>
      <c r="OJU1241" s="204">
        <v>7</v>
      </c>
      <c r="OJV1241" s="204">
        <v>2</v>
      </c>
      <c r="OJW1241" s="205" t="s">
        <v>236</v>
      </c>
      <c r="OJX1241" s="206">
        <v>119</v>
      </c>
      <c r="OJY1241" s="110">
        <v>213</v>
      </c>
      <c r="OJZ1241" s="147">
        <v>104.09399999999999</v>
      </c>
      <c r="OKA1241" s="109" t="s">
        <v>38</v>
      </c>
      <c r="OKB1241" s="256" t="s">
        <v>25</v>
      </c>
      <c r="OKC1241" s="204">
        <v>7</v>
      </c>
      <c r="OKD1241" s="204">
        <v>2</v>
      </c>
      <c r="OKE1241" s="205" t="s">
        <v>236</v>
      </c>
      <c r="OKF1241" s="206">
        <v>119</v>
      </c>
      <c r="OKG1241" s="110">
        <v>213</v>
      </c>
      <c r="OKH1241" s="147">
        <v>104.09399999999999</v>
      </c>
      <c r="OKI1241" s="109" t="s">
        <v>38</v>
      </c>
      <c r="OKJ1241" s="256" t="s">
        <v>25</v>
      </c>
      <c r="OKK1241" s="204">
        <v>7</v>
      </c>
      <c r="OKL1241" s="204">
        <v>2</v>
      </c>
      <c r="OKM1241" s="205" t="s">
        <v>236</v>
      </c>
      <c r="OKN1241" s="206">
        <v>119</v>
      </c>
      <c r="OKO1241" s="110">
        <v>213</v>
      </c>
      <c r="OKP1241" s="147">
        <v>104.09399999999999</v>
      </c>
      <c r="OKQ1241" s="109" t="s">
        <v>38</v>
      </c>
      <c r="OKR1241" s="256" t="s">
        <v>25</v>
      </c>
      <c r="OKS1241" s="204">
        <v>7</v>
      </c>
      <c r="OKT1241" s="204">
        <v>2</v>
      </c>
      <c r="OKU1241" s="205" t="s">
        <v>236</v>
      </c>
      <c r="OKV1241" s="206">
        <v>119</v>
      </c>
      <c r="OKW1241" s="110">
        <v>213</v>
      </c>
      <c r="OKX1241" s="147">
        <v>104.09399999999999</v>
      </c>
      <c r="OKY1241" s="109" t="s">
        <v>38</v>
      </c>
      <c r="OKZ1241" s="256" t="s">
        <v>25</v>
      </c>
      <c r="OLA1241" s="204">
        <v>7</v>
      </c>
      <c r="OLB1241" s="204">
        <v>2</v>
      </c>
      <c r="OLC1241" s="205" t="s">
        <v>236</v>
      </c>
      <c r="OLD1241" s="206">
        <v>119</v>
      </c>
      <c r="OLE1241" s="110">
        <v>213</v>
      </c>
      <c r="OLF1241" s="147">
        <v>104.09399999999999</v>
      </c>
      <c r="OLG1241" s="109" t="s">
        <v>38</v>
      </c>
      <c r="OLH1241" s="256" t="s">
        <v>25</v>
      </c>
      <c r="OLI1241" s="204">
        <v>7</v>
      </c>
      <c r="OLJ1241" s="204">
        <v>2</v>
      </c>
      <c r="OLK1241" s="205" t="s">
        <v>236</v>
      </c>
      <c r="OLL1241" s="206">
        <v>119</v>
      </c>
      <c r="OLM1241" s="110">
        <v>213</v>
      </c>
      <c r="OLN1241" s="147">
        <v>104.09399999999999</v>
      </c>
      <c r="OLO1241" s="109" t="s">
        <v>38</v>
      </c>
      <c r="OLP1241" s="256" t="s">
        <v>25</v>
      </c>
      <c r="OLQ1241" s="204">
        <v>7</v>
      </c>
      <c r="OLR1241" s="204">
        <v>2</v>
      </c>
      <c r="OLS1241" s="205" t="s">
        <v>236</v>
      </c>
      <c r="OLT1241" s="206">
        <v>119</v>
      </c>
      <c r="OLU1241" s="110">
        <v>213</v>
      </c>
      <c r="OLV1241" s="147">
        <v>104.09399999999999</v>
      </c>
      <c r="OLW1241" s="109" t="s">
        <v>38</v>
      </c>
      <c r="OLX1241" s="256" t="s">
        <v>25</v>
      </c>
      <c r="OLY1241" s="204">
        <v>7</v>
      </c>
      <c r="OLZ1241" s="204">
        <v>2</v>
      </c>
      <c r="OMA1241" s="205" t="s">
        <v>236</v>
      </c>
      <c r="OMB1241" s="206">
        <v>119</v>
      </c>
      <c r="OMC1241" s="110">
        <v>213</v>
      </c>
      <c r="OMD1241" s="147">
        <v>104.09399999999999</v>
      </c>
      <c r="OME1241" s="109" t="s">
        <v>38</v>
      </c>
      <c r="OMF1241" s="256" t="s">
        <v>25</v>
      </c>
      <c r="OMG1241" s="204">
        <v>7</v>
      </c>
      <c r="OMH1241" s="204">
        <v>2</v>
      </c>
      <c r="OMI1241" s="205" t="s">
        <v>236</v>
      </c>
      <c r="OMJ1241" s="206">
        <v>119</v>
      </c>
      <c r="OMK1241" s="110">
        <v>213</v>
      </c>
      <c r="OML1241" s="147">
        <v>104.09399999999999</v>
      </c>
      <c r="OMM1241" s="109" t="s">
        <v>38</v>
      </c>
      <c r="OMN1241" s="256" t="s">
        <v>25</v>
      </c>
      <c r="OMO1241" s="204">
        <v>7</v>
      </c>
      <c r="OMP1241" s="204">
        <v>2</v>
      </c>
      <c r="OMQ1241" s="205" t="s">
        <v>236</v>
      </c>
      <c r="OMR1241" s="206">
        <v>119</v>
      </c>
      <c r="OMS1241" s="110">
        <v>213</v>
      </c>
      <c r="OMT1241" s="147">
        <v>104.09399999999999</v>
      </c>
      <c r="OMU1241" s="109" t="s">
        <v>38</v>
      </c>
      <c r="OMV1241" s="256" t="s">
        <v>25</v>
      </c>
      <c r="OMW1241" s="204">
        <v>7</v>
      </c>
      <c r="OMX1241" s="204">
        <v>2</v>
      </c>
      <c r="OMY1241" s="205" t="s">
        <v>236</v>
      </c>
      <c r="OMZ1241" s="206">
        <v>119</v>
      </c>
      <c r="ONA1241" s="110">
        <v>213</v>
      </c>
      <c r="ONB1241" s="147">
        <v>104.09399999999999</v>
      </c>
      <c r="ONC1241" s="109" t="s">
        <v>38</v>
      </c>
      <c r="OND1241" s="256" t="s">
        <v>25</v>
      </c>
      <c r="ONE1241" s="204">
        <v>7</v>
      </c>
      <c r="ONF1241" s="204">
        <v>2</v>
      </c>
      <c r="ONG1241" s="205" t="s">
        <v>236</v>
      </c>
      <c r="ONH1241" s="206">
        <v>119</v>
      </c>
      <c r="ONI1241" s="110">
        <v>213</v>
      </c>
      <c r="ONJ1241" s="147">
        <v>104.09399999999999</v>
      </c>
      <c r="ONK1241" s="109" t="s">
        <v>38</v>
      </c>
      <c r="ONL1241" s="256" t="s">
        <v>25</v>
      </c>
      <c r="ONM1241" s="204">
        <v>7</v>
      </c>
      <c r="ONN1241" s="204">
        <v>2</v>
      </c>
      <c r="ONO1241" s="205" t="s">
        <v>236</v>
      </c>
      <c r="ONP1241" s="206">
        <v>119</v>
      </c>
      <c r="ONQ1241" s="110">
        <v>213</v>
      </c>
      <c r="ONR1241" s="147">
        <v>104.09399999999999</v>
      </c>
      <c r="ONS1241" s="109" t="s">
        <v>38</v>
      </c>
      <c r="ONT1241" s="256" t="s">
        <v>25</v>
      </c>
      <c r="ONU1241" s="204">
        <v>7</v>
      </c>
      <c r="ONV1241" s="204">
        <v>2</v>
      </c>
      <c r="ONW1241" s="205" t="s">
        <v>236</v>
      </c>
      <c r="ONX1241" s="206">
        <v>119</v>
      </c>
      <c r="ONY1241" s="110">
        <v>213</v>
      </c>
      <c r="ONZ1241" s="147">
        <v>104.09399999999999</v>
      </c>
      <c r="OOA1241" s="109" t="s">
        <v>38</v>
      </c>
      <c r="OOB1241" s="256" t="s">
        <v>25</v>
      </c>
      <c r="OOC1241" s="204">
        <v>7</v>
      </c>
      <c r="OOD1241" s="204">
        <v>2</v>
      </c>
      <c r="OOE1241" s="205" t="s">
        <v>236</v>
      </c>
      <c r="OOF1241" s="206">
        <v>119</v>
      </c>
      <c r="OOG1241" s="110">
        <v>213</v>
      </c>
      <c r="OOH1241" s="147">
        <v>104.09399999999999</v>
      </c>
      <c r="OOI1241" s="109" t="s">
        <v>38</v>
      </c>
      <c r="OOJ1241" s="256" t="s">
        <v>25</v>
      </c>
      <c r="OOK1241" s="204">
        <v>7</v>
      </c>
      <c r="OOL1241" s="204">
        <v>2</v>
      </c>
      <c r="OOM1241" s="205" t="s">
        <v>236</v>
      </c>
      <c r="OON1241" s="206">
        <v>119</v>
      </c>
      <c r="OOO1241" s="110">
        <v>213</v>
      </c>
      <c r="OOP1241" s="147">
        <v>104.09399999999999</v>
      </c>
      <c r="OOQ1241" s="109" t="s">
        <v>38</v>
      </c>
      <c r="OOR1241" s="256" t="s">
        <v>25</v>
      </c>
      <c r="OOS1241" s="204">
        <v>7</v>
      </c>
      <c r="OOT1241" s="204">
        <v>2</v>
      </c>
      <c r="OOU1241" s="205" t="s">
        <v>236</v>
      </c>
      <c r="OOV1241" s="206">
        <v>119</v>
      </c>
      <c r="OOW1241" s="110">
        <v>213</v>
      </c>
      <c r="OOX1241" s="147">
        <v>104.09399999999999</v>
      </c>
      <c r="OOY1241" s="109" t="s">
        <v>38</v>
      </c>
      <c r="OOZ1241" s="256" t="s">
        <v>25</v>
      </c>
      <c r="OPA1241" s="204">
        <v>7</v>
      </c>
      <c r="OPB1241" s="204">
        <v>2</v>
      </c>
      <c r="OPC1241" s="205" t="s">
        <v>236</v>
      </c>
      <c r="OPD1241" s="206">
        <v>119</v>
      </c>
      <c r="OPE1241" s="110">
        <v>213</v>
      </c>
      <c r="OPF1241" s="147">
        <v>104.09399999999999</v>
      </c>
      <c r="OPG1241" s="109" t="s">
        <v>38</v>
      </c>
      <c r="OPH1241" s="256" t="s">
        <v>25</v>
      </c>
      <c r="OPI1241" s="204">
        <v>7</v>
      </c>
      <c r="OPJ1241" s="204">
        <v>2</v>
      </c>
      <c r="OPK1241" s="205" t="s">
        <v>236</v>
      </c>
      <c r="OPL1241" s="206">
        <v>119</v>
      </c>
      <c r="OPM1241" s="110">
        <v>213</v>
      </c>
      <c r="OPN1241" s="147">
        <v>104.09399999999999</v>
      </c>
      <c r="OPO1241" s="109" t="s">
        <v>38</v>
      </c>
      <c r="OPP1241" s="256" t="s">
        <v>25</v>
      </c>
      <c r="OPQ1241" s="204">
        <v>7</v>
      </c>
      <c r="OPR1241" s="204">
        <v>2</v>
      </c>
      <c r="OPS1241" s="205" t="s">
        <v>236</v>
      </c>
      <c r="OPT1241" s="206">
        <v>119</v>
      </c>
      <c r="OPU1241" s="110">
        <v>213</v>
      </c>
      <c r="OPV1241" s="147">
        <v>104.09399999999999</v>
      </c>
      <c r="OPW1241" s="109" t="s">
        <v>38</v>
      </c>
      <c r="OPX1241" s="256" t="s">
        <v>25</v>
      </c>
      <c r="OPY1241" s="204">
        <v>7</v>
      </c>
      <c r="OPZ1241" s="204">
        <v>2</v>
      </c>
      <c r="OQA1241" s="205" t="s">
        <v>236</v>
      </c>
      <c r="OQB1241" s="206">
        <v>119</v>
      </c>
      <c r="OQC1241" s="110">
        <v>213</v>
      </c>
      <c r="OQD1241" s="147">
        <v>104.09399999999999</v>
      </c>
      <c r="OQE1241" s="109" t="s">
        <v>38</v>
      </c>
      <c r="OQF1241" s="256" t="s">
        <v>25</v>
      </c>
      <c r="OQG1241" s="204">
        <v>7</v>
      </c>
      <c r="OQH1241" s="204">
        <v>2</v>
      </c>
      <c r="OQI1241" s="205" t="s">
        <v>236</v>
      </c>
      <c r="OQJ1241" s="206">
        <v>119</v>
      </c>
      <c r="OQK1241" s="110">
        <v>213</v>
      </c>
      <c r="OQL1241" s="147">
        <v>104.09399999999999</v>
      </c>
      <c r="OQM1241" s="109" t="s">
        <v>38</v>
      </c>
      <c r="OQN1241" s="256" t="s">
        <v>25</v>
      </c>
      <c r="OQO1241" s="204">
        <v>7</v>
      </c>
      <c r="OQP1241" s="204">
        <v>2</v>
      </c>
      <c r="OQQ1241" s="205" t="s">
        <v>236</v>
      </c>
      <c r="OQR1241" s="206">
        <v>119</v>
      </c>
      <c r="OQS1241" s="110">
        <v>213</v>
      </c>
      <c r="OQT1241" s="147">
        <v>104.09399999999999</v>
      </c>
      <c r="OQU1241" s="109" t="s">
        <v>38</v>
      </c>
      <c r="OQV1241" s="256" t="s">
        <v>25</v>
      </c>
      <c r="OQW1241" s="204">
        <v>7</v>
      </c>
      <c r="OQX1241" s="204">
        <v>2</v>
      </c>
      <c r="OQY1241" s="205" t="s">
        <v>236</v>
      </c>
      <c r="OQZ1241" s="206">
        <v>119</v>
      </c>
      <c r="ORA1241" s="110">
        <v>213</v>
      </c>
      <c r="ORB1241" s="147">
        <v>104.09399999999999</v>
      </c>
      <c r="ORC1241" s="109" t="s">
        <v>38</v>
      </c>
      <c r="ORD1241" s="256" t="s">
        <v>25</v>
      </c>
      <c r="ORE1241" s="204">
        <v>7</v>
      </c>
      <c r="ORF1241" s="204">
        <v>2</v>
      </c>
      <c r="ORG1241" s="205" t="s">
        <v>236</v>
      </c>
      <c r="ORH1241" s="206">
        <v>119</v>
      </c>
      <c r="ORI1241" s="110">
        <v>213</v>
      </c>
      <c r="ORJ1241" s="147">
        <v>104.09399999999999</v>
      </c>
      <c r="ORK1241" s="109" t="s">
        <v>38</v>
      </c>
      <c r="ORL1241" s="256" t="s">
        <v>25</v>
      </c>
      <c r="ORM1241" s="204">
        <v>7</v>
      </c>
      <c r="ORN1241" s="204">
        <v>2</v>
      </c>
      <c r="ORO1241" s="205" t="s">
        <v>236</v>
      </c>
      <c r="ORP1241" s="206">
        <v>119</v>
      </c>
      <c r="ORQ1241" s="110">
        <v>213</v>
      </c>
      <c r="ORR1241" s="147">
        <v>104.09399999999999</v>
      </c>
      <c r="ORS1241" s="109" t="s">
        <v>38</v>
      </c>
      <c r="ORT1241" s="256" t="s">
        <v>25</v>
      </c>
      <c r="ORU1241" s="204">
        <v>7</v>
      </c>
      <c r="ORV1241" s="204">
        <v>2</v>
      </c>
      <c r="ORW1241" s="205" t="s">
        <v>236</v>
      </c>
      <c r="ORX1241" s="206">
        <v>119</v>
      </c>
      <c r="ORY1241" s="110">
        <v>213</v>
      </c>
      <c r="ORZ1241" s="147">
        <v>104.09399999999999</v>
      </c>
      <c r="OSA1241" s="109" t="s">
        <v>38</v>
      </c>
      <c r="OSB1241" s="256" t="s">
        <v>25</v>
      </c>
      <c r="OSC1241" s="204">
        <v>7</v>
      </c>
      <c r="OSD1241" s="204">
        <v>2</v>
      </c>
      <c r="OSE1241" s="205" t="s">
        <v>236</v>
      </c>
      <c r="OSF1241" s="206">
        <v>119</v>
      </c>
      <c r="OSG1241" s="110">
        <v>213</v>
      </c>
      <c r="OSH1241" s="147">
        <v>104.09399999999999</v>
      </c>
      <c r="OSI1241" s="109" t="s">
        <v>38</v>
      </c>
      <c r="OSJ1241" s="256" t="s">
        <v>25</v>
      </c>
      <c r="OSK1241" s="204">
        <v>7</v>
      </c>
      <c r="OSL1241" s="204">
        <v>2</v>
      </c>
      <c r="OSM1241" s="205" t="s">
        <v>236</v>
      </c>
      <c r="OSN1241" s="206">
        <v>119</v>
      </c>
      <c r="OSO1241" s="110">
        <v>213</v>
      </c>
      <c r="OSP1241" s="147">
        <v>104.09399999999999</v>
      </c>
      <c r="OSQ1241" s="109" t="s">
        <v>38</v>
      </c>
      <c r="OSR1241" s="256" t="s">
        <v>25</v>
      </c>
      <c r="OSS1241" s="204">
        <v>7</v>
      </c>
      <c r="OST1241" s="204">
        <v>2</v>
      </c>
      <c r="OSU1241" s="205" t="s">
        <v>236</v>
      </c>
      <c r="OSV1241" s="206">
        <v>119</v>
      </c>
      <c r="OSW1241" s="110">
        <v>213</v>
      </c>
      <c r="OSX1241" s="147">
        <v>104.09399999999999</v>
      </c>
      <c r="OSY1241" s="109" t="s">
        <v>38</v>
      </c>
      <c r="OSZ1241" s="256" t="s">
        <v>25</v>
      </c>
      <c r="OTA1241" s="204">
        <v>7</v>
      </c>
      <c r="OTB1241" s="204">
        <v>2</v>
      </c>
      <c r="OTC1241" s="205" t="s">
        <v>236</v>
      </c>
      <c r="OTD1241" s="206">
        <v>119</v>
      </c>
      <c r="OTE1241" s="110">
        <v>213</v>
      </c>
      <c r="OTF1241" s="147">
        <v>104.09399999999999</v>
      </c>
      <c r="OTG1241" s="109" t="s">
        <v>38</v>
      </c>
      <c r="OTH1241" s="256" t="s">
        <v>25</v>
      </c>
      <c r="OTI1241" s="204">
        <v>7</v>
      </c>
      <c r="OTJ1241" s="204">
        <v>2</v>
      </c>
      <c r="OTK1241" s="205" t="s">
        <v>236</v>
      </c>
      <c r="OTL1241" s="206">
        <v>119</v>
      </c>
      <c r="OTM1241" s="110">
        <v>213</v>
      </c>
      <c r="OTN1241" s="147">
        <v>104.09399999999999</v>
      </c>
      <c r="OTO1241" s="109" t="s">
        <v>38</v>
      </c>
      <c r="OTP1241" s="256" t="s">
        <v>25</v>
      </c>
      <c r="OTQ1241" s="204">
        <v>7</v>
      </c>
      <c r="OTR1241" s="204">
        <v>2</v>
      </c>
      <c r="OTS1241" s="205" t="s">
        <v>236</v>
      </c>
      <c r="OTT1241" s="206">
        <v>119</v>
      </c>
      <c r="OTU1241" s="110">
        <v>213</v>
      </c>
      <c r="OTV1241" s="147">
        <v>104.09399999999999</v>
      </c>
      <c r="OTW1241" s="109" t="s">
        <v>38</v>
      </c>
      <c r="OTX1241" s="256" t="s">
        <v>25</v>
      </c>
      <c r="OTY1241" s="204">
        <v>7</v>
      </c>
      <c r="OTZ1241" s="204">
        <v>2</v>
      </c>
      <c r="OUA1241" s="205" t="s">
        <v>236</v>
      </c>
      <c r="OUB1241" s="206">
        <v>119</v>
      </c>
      <c r="OUC1241" s="110">
        <v>213</v>
      </c>
      <c r="OUD1241" s="147">
        <v>104.09399999999999</v>
      </c>
      <c r="OUE1241" s="109" t="s">
        <v>38</v>
      </c>
      <c r="OUF1241" s="256" t="s">
        <v>25</v>
      </c>
      <c r="OUG1241" s="204">
        <v>7</v>
      </c>
      <c r="OUH1241" s="204">
        <v>2</v>
      </c>
      <c r="OUI1241" s="205" t="s">
        <v>236</v>
      </c>
      <c r="OUJ1241" s="206">
        <v>119</v>
      </c>
      <c r="OUK1241" s="110">
        <v>213</v>
      </c>
      <c r="OUL1241" s="147">
        <v>104.09399999999999</v>
      </c>
      <c r="OUM1241" s="109" t="s">
        <v>38</v>
      </c>
      <c r="OUN1241" s="256" t="s">
        <v>25</v>
      </c>
      <c r="OUO1241" s="204">
        <v>7</v>
      </c>
      <c r="OUP1241" s="204">
        <v>2</v>
      </c>
      <c r="OUQ1241" s="205" t="s">
        <v>236</v>
      </c>
      <c r="OUR1241" s="206">
        <v>119</v>
      </c>
      <c r="OUS1241" s="110">
        <v>213</v>
      </c>
      <c r="OUT1241" s="147">
        <v>104.09399999999999</v>
      </c>
      <c r="OUU1241" s="109" t="s">
        <v>38</v>
      </c>
      <c r="OUV1241" s="256" t="s">
        <v>25</v>
      </c>
      <c r="OUW1241" s="204">
        <v>7</v>
      </c>
      <c r="OUX1241" s="204">
        <v>2</v>
      </c>
      <c r="OUY1241" s="205" t="s">
        <v>236</v>
      </c>
      <c r="OUZ1241" s="206">
        <v>119</v>
      </c>
      <c r="OVA1241" s="110">
        <v>213</v>
      </c>
      <c r="OVB1241" s="147">
        <v>104.09399999999999</v>
      </c>
      <c r="OVC1241" s="109" t="s">
        <v>38</v>
      </c>
      <c r="OVD1241" s="256" t="s">
        <v>25</v>
      </c>
      <c r="OVE1241" s="204">
        <v>7</v>
      </c>
      <c r="OVF1241" s="204">
        <v>2</v>
      </c>
      <c r="OVG1241" s="205" t="s">
        <v>236</v>
      </c>
      <c r="OVH1241" s="206">
        <v>119</v>
      </c>
      <c r="OVI1241" s="110">
        <v>213</v>
      </c>
      <c r="OVJ1241" s="147">
        <v>104.09399999999999</v>
      </c>
      <c r="OVK1241" s="109" t="s">
        <v>38</v>
      </c>
      <c r="OVL1241" s="256" t="s">
        <v>25</v>
      </c>
      <c r="OVM1241" s="204">
        <v>7</v>
      </c>
      <c r="OVN1241" s="204">
        <v>2</v>
      </c>
      <c r="OVO1241" s="205" t="s">
        <v>236</v>
      </c>
      <c r="OVP1241" s="206">
        <v>119</v>
      </c>
      <c r="OVQ1241" s="110">
        <v>213</v>
      </c>
      <c r="OVR1241" s="147">
        <v>104.09399999999999</v>
      </c>
      <c r="OVS1241" s="109" t="s">
        <v>38</v>
      </c>
      <c r="OVT1241" s="256" t="s">
        <v>25</v>
      </c>
      <c r="OVU1241" s="204">
        <v>7</v>
      </c>
      <c r="OVV1241" s="204">
        <v>2</v>
      </c>
      <c r="OVW1241" s="205" t="s">
        <v>236</v>
      </c>
      <c r="OVX1241" s="206">
        <v>119</v>
      </c>
      <c r="OVY1241" s="110">
        <v>213</v>
      </c>
      <c r="OVZ1241" s="147">
        <v>104.09399999999999</v>
      </c>
      <c r="OWA1241" s="109" t="s">
        <v>38</v>
      </c>
      <c r="OWB1241" s="256" t="s">
        <v>25</v>
      </c>
      <c r="OWC1241" s="204">
        <v>7</v>
      </c>
      <c r="OWD1241" s="204">
        <v>2</v>
      </c>
      <c r="OWE1241" s="205" t="s">
        <v>236</v>
      </c>
      <c r="OWF1241" s="206">
        <v>119</v>
      </c>
      <c r="OWG1241" s="110">
        <v>213</v>
      </c>
      <c r="OWH1241" s="147">
        <v>104.09399999999999</v>
      </c>
      <c r="OWI1241" s="109" t="s">
        <v>38</v>
      </c>
      <c r="OWJ1241" s="256" t="s">
        <v>25</v>
      </c>
      <c r="OWK1241" s="204">
        <v>7</v>
      </c>
      <c r="OWL1241" s="204">
        <v>2</v>
      </c>
      <c r="OWM1241" s="205" t="s">
        <v>236</v>
      </c>
      <c r="OWN1241" s="206">
        <v>119</v>
      </c>
      <c r="OWO1241" s="110">
        <v>213</v>
      </c>
      <c r="OWP1241" s="147">
        <v>104.09399999999999</v>
      </c>
      <c r="OWQ1241" s="109" t="s">
        <v>38</v>
      </c>
      <c r="OWR1241" s="256" t="s">
        <v>25</v>
      </c>
      <c r="OWS1241" s="204">
        <v>7</v>
      </c>
      <c r="OWT1241" s="204">
        <v>2</v>
      </c>
      <c r="OWU1241" s="205" t="s">
        <v>236</v>
      </c>
      <c r="OWV1241" s="206">
        <v>119</v>
      </c>
      <c r="OWW1241" s="110">
        <v>213</v>
      </c>
      <c r="OWX1241" s="147">
        <v>104.09399999999999</v>
      </c>
      <c r="OWY1241" s="109" t="s">
        <v>38</v>
      </c>
      <c r="OWZ1241" s="256" t="s">
        <v>25</v>
      </c>
      <c r="OXA1241" s="204">
        <v>7</v>
      </c>
      <c r="OXB1241" s="204">
        <v>2</v>
      </c>
      <c r="OXC1241" s="205" t="s">
        <v>236</v>
      </c>
      <c r="OXD1241" s="206">
        <v>119</v>
      </c>
      <c r="OXE1241" s="110">
        <v>213</v>
      </c>
      <c r="OXF1241" s="147">
        <v>104.09399999999999</v>
      </c>
      <c r="OXG1241" s="109" t="s">
        <v>38</v>
      </c>
      <c r="OXH1241" s="256" t="s">
        <v>25</v>
      </c>
      <c r="OXI1241" s="204">
        <v>7</v>
      </c>
      <c r="OXJ1241" s="204">
        <v>2</v>
      </c>
      <c r="OXK1241" s="205" t="s">
        <v>236</v>
      </c>
      <c r="OXL1241" s="206">
        <v>119</v>
      </c>
      <c r="OXM1241" s="110">
        <v>213</v>
      </c>
      <c r="OXN1241" s="147">
        <v>104.09399999999999</v>
      </c>
      <c r="OXO1241" s="109" t="s">
        <v>38</v>
      </c>
      <c r="OXP1241" s="256" t="s">
        <v>25</v>
      </c>
      <c r="OXQ1241" s="204">
        <v>7</v>
      </c>
      <c r="OXR1241" s="204">
        <v>2</v>
      </c>
      <c r="OXS1241" s="205" t="s">
        <v>236</v>
      </c>
      <c r="OXT1241" s="206">
        <v>119</v>
      </c>
      <c r="OXU1241" s="110">
        <v>213</v>
      </c>
      <c r="OXV1241" s="147">
        <v>104.09399999999999</v>
      </c>
      <c r="OXW1241" s="109" t="s">
        <v>38</v>
      </c>
      <c r="OXX1241" s="256" t="s">
        <v>25</v>
      </c>
      <c r="OXY1241" s="204">
        <v>7</v>
      </c>
      <c r="OXZ1241" s="204">
        <v>2</v>
      </c>
      <c r="OYA1241" s="205" t="s">
        <v>236</v>
      </c>
      <c r="OYB1241" s="206">
        <v>119</v>
      </c>
      <c r="OYC1241" s="110">
        <v>213</v>
      </c>
      <c r="OYD1241" s="147">
        <v>104.09399999999999</v>
      </c>
      <c r="OYE1241" s="109" t="s">
        <v>38</v>
      </c>
      <c r="OYF1241" s="256" t="s">
        <v>25</v>
      </c>
      <c r="OYG1241" s="204">
        <v>7</v>
      </c>
      <c r="OYH1241" s="204">
        <v>2</v>
      </c>
      <c r="OYI1241" s="205" t="s">
        <v>236</v>
      </c>
      <c r="OYJ1241" s="206">
        <v>119</v>
      </c>
      <c r="OYK1241" s="110">
        <v>213</v>
      </c>
      <c r="OYL1241" s="147">
        <v>104.09399999999999</v>
      </c>
      <c r="OYM1241" s="109" t="s">
        <v>38</v>
      </c>
      <c r="OYN1241" s="256" t="s">
        <v>25</v>
      </c>
      <c r="OYO1241" s="204">
        <v>7</v>
      </c>
      <c r="OYP1241" s="204">
        <v>2</v>
      </c>
      <c r="OYQ1241" s="205" t="s">
        <v>236</v>
      </c>
      <c r="OYR1241" s="206">
        <v>119</v>
      </c>
      <c r="OYS1241" s="110">
        <v>213</v>
      </c>
      <c r="OYT1241" s="147">
        <v>104.09399999999999</v>
      </c>
      <c r="OYU1241" s="109" t="s">
        <v>38</v>
      </c>
      <c r="OYV1241" s="256" t="s">
        <v>25</v>
      </c>
      <c r="OYW1241" s="204">
        <v>7</v>
      </c>
      <c r="OYX1241" s="204">
        <v>2</v>
      </c>
      <c r="OYY1241" s="205" t="s">
        <v>236</v>
      </c>
      <c r="OYZ1241" s="206">
        <v>119</v>
      </c>
      <c r="OZA1241" s="110">
        <v>213</v>
      </c>
      <c r="OZB1241" s="147">
        <v>104.09399999999999</v>
      </c>
      <c r="OZC1241" s="109" t="s">
        <v>38</v>
      </c>
      <c r="OZD1241" s="256" t="s">
        <v>25</v>
      </c>
      <c r="OZE1241" s="204">
        <v>7</v>
      </c>
      <c r="OZF1241" s="204">
        <v>2</v>
      </c>
      <c r="OZG1241" s="205" t="s">
        <v>236</v>
      </c>
      <c r="OZH1241" s="206">
        <v>119</v>
      </c>
      <c r="OZI1241" s="110">
        <v>213</v>
      </c>
      <c r="OZJ1241" s="147">
        <v>104.09399999999999</v>
      </c>
      <c r="OZK1241" s="109" t="s">
        <v>38</v>
      </c>
      <c r="OZL1241" s="256" t="s">
        <v>25</v>
      </c>
      <c r="OZM1241" s="204">
        <v>7</v>
      </c>
      <c r="OZN1241" s="204">
        <v>2</v>
      </c>
      <c r="OZO1241" s="205" t="s">
        <v>236</v>
      </c>
      <c r="OZP1241" s="206">
        <v>119</v>
      </c>
      <c r="OZQ1241" s="110">
        <v>213</v>
      </c>
      <c r="OZR1241" s="147">
        <v>104.09399999999999</v>
      </c>
      <c r="OZS1241" s="109" t="s">
        <v>38</v>
      </c>
      <c r="OZT1241" s="256" t="s">
        <v>25</v>
      </c>
      <c r="OZU1241" s="204">
        <v>7</v>
      </c>
      <c r="OZV1241" s="204">
        <v>2</v>
      </c>
      <c r="OZW1241" s="205" t="s">
        <v>236</v>
      </c>
      <c r="OZX1241" s="206">
        <v>119</v>
      </c>
      <c r="OZY1241" s="110">
        <v>213</v>
      </c>
      <c r="OZZ1241" s="147">
        <v>104.09399999999999</v>
      </c>
      <c r="PAA1241" s="109" t="s">
        <v>38</v>
      </c>
      <c r="PAB1241" s="256" t="s">
        <v>25</v>
      </c>
      <c r="PAC1241" s="204">
        <v>7</v>
      </c>
      <c r="PAD1241" s="204">
        <v>2</v>
      </c>
      <c r="PAE1241" s="205" t="s">
        <v>236</v>
      </c>
      <c r="PAF1241" s="206">
        <v>119</v>
      </c>
      <c r="PAG1241" s="110">
        <v>213</v>
      </c>
      <c r="PAH1241" s="147">
        <v>104.09399999999999</v>
      </c>
      <c r="PAI1241" s="109" t="s">
        <v>38</v>
      </c>
      <c r="PAJ1241" s="256" t="s">
        <v>25</v>
      </c>
      <c r="PAK1241" s="204">
        <v>7</v>
      </c>
      <c r="PAL1241" s="204">
        <v>2</v>
      </c>
      <c r="PAM1241" s="205" t="s">
        <v>236</v>
      </c>
      <c r="PAN1241" s="206">
        <v>119</v>
      </c>
      <c r="PAO1241" s="110">
        <v>213</v>
      </c>
      <c r="PAP1241" s="147">
        <v>104.09399999999999</v>
      </c>
      <c r="PAQ1241" s="109" t="s">
        <v>38</v>
      </c>
      <c r="PAR1241" s="256" t="s">
        <v>25</v>
      </c>
      <c r="PAS1241" s="204">
        <v>7</v>
      </c>
      <c r="PAT1241" s="204">
        <v>2</v>
      </c>
      <c r="PAU1241" s="205" t="s">
        <v>236</v>
      </c>
      <c r="PAV1241" s="206">
        <v>119</v>
      </c>
      <c r="PAW1241" s="110">
        <v>213</v>
      </c>
      <c r="PAX1241" s="147">
        <v>104.09399999999999</v>
      </c>
      <c r="PAY1241" s="109" t="s">
        <v>38</v>
      </c>
      <c r="PAZ1241" s="256" t="s">
        <v>25</v>
      </c>
      <c r="PBA1241" s="204">
        <v>7</v>
      </c>
      <c r="PBB1241" s="204">
        <v>2</v>
      </c>
      <c r="PBC1241" s="205" t="s">
        <v>236</v>
      </c>
      <c r="PBD1241" s="206">
        <v>119</v>
      </c>
      <c r="PBE1241" s="110">
        <v>213</v>
      </c>
      <c r="PBF1241" s="147">
        <v>104.09399999999999</v>
      </c>
      <c r="PBG1241" s="109" t="s">
        <v>38</v>
      </c>
      <c r="PBH1241" s="256" t="s">
        <v>25</v>
      </c>
      <c r="PBI1241" s="204">
        <v>7</v>
      </c>
      <c r="PBJ1241" s="204">
        <v>2</v>
      </c>
      <c r="PBK1241" s="205" t="s">
        <v>236</v>
      </c>
      <c r="PBL1241" s="206">
        <v>119</v>
      </c>
      <c r="PBM1241" s="110">
        <v>213</v>
      </c>
      <c r="PBN1241" s="147">
        <v>104.09399999999999</v>
      </c>
      <c r="PBO1241" s="109" t="s">
        <v>38</v>
      </c>
      <c r="PBP1241" s="256" t="s">
        <v>25</v>
      </c>
      <c r="PBQ1241" s="204">
        <v>7</v>
      </c>
      <c r="PBR1241" s="204">
        <v>2</v>
      </c>
      <c r="PBS1241" s="205" t="s">
        <v>236</v>
      </c>
      <c r="PBT1241" s="206">
        <v>119</v>
      </c>
      <c r="PBU1241" s="110">
        <v>213</v>
      </c>
      <c r="PBV1241" s="147">
        <v>104.09399999999999</v>
      </c>
      <c r="PBW1241" s="109" t="s">
        <v>38</v>
      </c>
      <c r="PBX1241" s="256" t="s">
        <v>25</v>
      </c>
      <c r="PBY1241" s="204">
        <v>7</v>
      </c>
      <c r="PBZ1241" s="204">
        <v>2</v>
      </c>
      <c r="PCA1241" s="205" t="s">
        <v>236</v>
      </c>
      <c r="PCB1241" s="206">
        <v>119</v>
      </c>
      <c r="PCC1241" s="110">
        <v>213</v>
      </c>
      <c r="PCD1241" s="147">
        <v>104.09399999999999</v>
      </c>
      <c r="PCE1241" s="109" t="s">
        <v>38</v>
      </c>
      <c r="PCF1241" s="256" t="s">
        <v>25</v>
      </c>
      <c r="PCG1241" s="204">
        <v>7</v>
      </c>
      <c r="PCH1241" s="204">
        <v>2</v>
      </c>
      <c r="PCI1241" s="205" t="s">
        <v>236</v>
      </c>
      <c r="PCJ1241" s="206">
        <v>119</v>
      </c>
      <c r="PCK1241" s="110">
        <v>213</v>
      </c>
      <c r="PCL1241" s="147">
        <v>104.09399999999999</v>
      </c>
      <c r="PCM1241" s="109" t="s">
        <v>38</v>
      </c>
      <c r="PCN1241" s="256" t="s">
        <v>25</v>
      </c>
      <c r="PCO1241" s="204">
        <v>7</v>
      </c>
      <c r="PCP1241" s="204">
        <v>2</v>
      </c>
      <c r="PCQ1241" s="205" t="s">
        <v>236</v>
      </c>
      <c r="PCR1241" s="206">
        <v>119</v>
      </c>
      <c r="PCS1241" s="110">
        <v>213</v>
      </c>
      <c r="PCT1241" s="147">
        <v>104.09399999999999</v>
      </c>
      <c r="PCU1241" s="109" t="s">
        <v>38</v>
      </c>
      <c r="PCV1241" s="256" t="s">
        <v>25</v>
      </c>
      <c r="PCW1241" s="204">
        <v>7</v>
      </c>
      <c r="PCX1241" s="204">
        <v>2</v>
      </c>
      <c r="PCY1241" s="205" t="s">
        <v>236</v>
      </c>
      <c r="PCZ1241" s="206">
        <v>119</v>
      </c>
      <c r="PDA1241" s="110">
        <v>213</v>
      </c>
      <c r="PDB1241" s="147">
        <v>104.09399999999999</v>
      </c>
      <c r="PDC1241" s="109" t="s">
        <v>38</v>
      </c>
      <c r="PDD1241" s="256" t="s">
        <v>25</v>
      </c>
      <c r="PDE1241" s="204">
        <v>7</v>
      </c>
      <c r="PDF1241" s="204">
        <v>2</v>
      </c>
      <c r="PDG1241" s="205" t="s">
        <v>236</v>
      </c>
      <c r="PDH1241" s="206">
        <v>119</v>
      </c>
      <c r="PDI1241" s="110">
        <v>213</v>
      </c>
      <c r="PDJ1241" s="147">
        <v>104.09399999999999</v>
      </c>
      <c r="PDK1241" s="109" t="s">
        <v>38</v>
      </c>
      <c r="PDL1241" s="256" t="s">
        <v>25</v>
      </c>
      <c r="PDM1241" s="204">
        <v>7</v>
      </c>
      <c r="PDN1241" s="204">
        <v>2</v>
      </c>
      <c r="PDO1241" s="205" t="s">
        <v>236</v>
      </c>
      <c r="PDP1241" s="206">
        <v>119</v>
      </c>
      <c r="PDQ1241" s="110">
        <v>213</v>
      </c>
      <c r="PDR1241" s="147">
        <v>104.09399999999999</v>
      </c>
      <c r="PDS1241" s="109" t="s">
        <v>38</v>
      </c>
      <c r="PDT1241" s="256" t="s">
        <v>25</v>
      </c>
      <c r="PDU1241" s="204">
        <v>7</v>
      </c>
      <c r="PDV1241" s="204">
        <v>2</v>
      </c>
      <c r="PDW1241" s="205" t="s">
        <v>236</v>
      </c>
      <c r="PDX1241" s="206">
        <v>119</v>
      </c>
      <c r="PDY1241" s="110">
        <v>213</v>
      </c>
      <c r="PDZ1241" s="147">
        <v>104.09399999999999</v>
      </c>
      <c r="PEA1241" s="109" t="s">
        <v>38</v>
      </c>
      <c r="PEB1241" s="256" t="s">
        <v>25</v>
      </c>
      <c r="PEC1241" s="204">
        <v>7</v>
      </c>
      <c r="PED1241" s="204">
        <v>2</v>
      </c>
      <c r="PEE1241" s="205" t="s">
        <v>236</v>
      </c>
      <c r="PEF1241" s="206">
        <v>119</v>
      </c>
      <c r="PEG1241" s="110">
        <v>213</v>
      </c>
      <c r="PEH1241" s="147">
        <v>104.09399999999999</v>
      </c>
      <c r="PEI1241" s="109" t="s">
        <v>38</v>
      </c>
      <c r="PEJ1241" s="256" t="s">
        <v>25</v>
      </c>
      <c r="PEK1241" s="204">
        <v>7</v>
      </c>
      <c r="PEL1241" s="204">
        <v>2</v>
      </c>
      <c r="PEM1241" s="205" t="s">
        <v>236</v>
      </c>
      <c r="PEN1241" s="206">
        <v>119</v>
      </c>
      <c r="PEO1241" s="110">
        <v>213</v>
      </c>
      <c r="PEP1241" s="147">
        <v>104.09399999999999</v>
      </c>
      <c r="PEQ1241" s="109" t="s">
        <v>38</v>
      </c>
      <c r="PER1241" s="256" t="s">
        <v>25</v>
      </c>
      <c r="PES1241" s="204">
        <v>7</v>
      </c>
      <c r="PET1241" s="204">
        <v>2</v>
      </c>
      <c r="PEU1241" s="205" t="s">
        <v>236</v>
      </c>
      <c r="PEV1241" s="206">
        <v>119</v>
      </c>
      <c r="PEW1241" s="110">
        <v>213</v>
      </c>
      <c r="PEX1241" s="147">
        <v>104.09399999999999</v>
      </c>
      <c r="PEY1241" s="109" t="s">
        <v>38</v>
      </c>
      <c r="PEZ1241" s="256" t="s">
        <v>25</v>
      </c>
      <c r="PFA1241" s="204">
        <v>7</v>
      </c>
      <c r="PFB1241" s="204">
        <v>2</v>
      </c>
      <c r="PFC1241" s="205" t="s">
        <v>236</v>
      </c>
      <c r="PFD1241" s="206">
        <v>119</v>
      </c>
      <c r="PFE1241" s="110">
        <v>213</v>
      </c>
      <c r="PFF1241" s="147">
        <v>104.09399999999999</v>
      </c>
      <c r="PFG1241" s="109" t="s">
        <v>38</v>
      </c>
      <c r="PFH1241" s="256" t="s">
        <v>25</v>
      </c>
      <c r="PFI1241" s="204">
        <v>7</v>
      </c>
      <c r="PFJ1241" s="204">
        <v>2</v>
      </c>
      <c r="PFK1241" s="205" t="s">
        <v>236</v>
      </c>
      <c r="PFL1241" s="206">
        <v>119</v>
      </c>
      <c r="PFM1241" s="110">
        <v>213</v>
      </c>
      <c r="PFN1241" s="147">
        <v>104.09399999999999</v>
      </c>
      <c r="PFO1241" s="109" t="s">
        <v>38</v>
      </c>
      <c r="PFP1241" s="256" t="s">
        <v>25</v>
      </c>
      <c r="PFQ1241" s="204">
        <v>7</v>
      </c>
      <c r="PFR1241" s="204">
        <v>2</v>
      </c>
      <c r="PFS1241" s="205" t="s">
        <v>236</v>
      </c>
      <c r="PFT1241" s="206">
        <v>119</v>
      </c>
      <c r="PFU1241" s="110">
        <v>213</v>
      </c>
      <c r="PFV1241" s="147">
        <v>104.09399999999999</v>
      </c>
      <c r="PFW1241" s="109" t="s">
        <v>38</v>
      </c>
      <c r="PFX1241" s="256" t="s">
        <v>25</v>
      </c>
      <c r="PFY1241" s="204">
        <v>7</v>
      </c>
      <c r="PFZ1241" s="204">
        <v>2</v>
      </c>
      <c r="PGA1241" s="205" t="s">
        <v>236</v>
      </c>
      <c r="PGB1241" s="206">
        <v>119</v>
      </c>
      <c r="PGC1241" s="110">
        <v>213</v>
      </c>
      <c r="PGD1241" s="147">
        <v>104.09399999999999</v>
      </c>
      <c r="PGE1241" s="109" t="s">
        <v>38</v>
      </c>
      <c r="PGF1241" s="256" t="s">
        <v>25</v>
      </c>
      <c r="PGG1241" s="204">
        <v>7</v>
      </c>
      <c r="PGH1241" s="204">
        <v>2</v>
      </c>
      <c r="PGI1241" s="205" t="s">
        <v>236</v>
      </c>
      <c r="PGJ1241" s="206">
        <v>119</v>
      </c>
      <c r="PGK1241" s="110">
        <v>213</v>
      </c>
      <c r="PGL1241" s="147">
        <v>104.09399999999999</v>
      </c>
      <c r="PGM1241" s="109" t="s">
        <v>38</v>
      </c>
      <c r="PGN1241" s="256" t="s">
        <v>25</v>
      </c>
      <c r="PGO1241" s="204">
        <v>7</v>
      </c>
      <c r="PGP1241" s="204">
        <v>2</v>
      </c>
      <c r="PGQ1241" s="205" t="s">
        <v>236</v>
      </c>
      <c r="PGR1241" s="206">
        <v>119</v>
      </c>
      <c r="PGS1241" s="110">
        <v>213</v>
      </c>
      <c r="PGT1241" s="147">
        <v>104.09399999999999</v>
      </c>
      <c r="PGU1241" s="109" t="s">
        <v>38</v>
      </c>
      <c r="PGV1241" s="256" t="s">
        <v>25</v>
      </c>
      <c r="PGW1241" s="204">
        <v>7</v>
      </c>
      <c r="PGX1241" s="204">
        <v>2</v>
      </c>
      <c r="PGY1241" s="205" t="s">
        <v>236</v>
      </c>
      <c r="PGZ1241" s="206">
        <v>119</v>
      </c>
      <c r="PHA1241" s="110">
        <v>213</v>
      </c>
      <c r="PHB1241" s="147">
        <v>104.09399999999999</v>
      </c>
      <c r="PHC1241" s="109" t="s">
        <v>38</v>
      </c>
      <c r="PHD1241" s="256" t="s">
        <v>25</v>
      </c>
      <c r="PHE1241" s="204">
        <v>7</v>
      </c>
      <c r="PHF1241" s="204">
        <v>2</v>
      </c>
      <c r="PHG1241" s="205" t="s">
        <v>236</v>
      </c>
      <c r="PHH1241" s="206">
        <v>119</v>
      </c>
      <c r="PHI1241" s="110">
        <v>213</v>
      </c>
      <c r="PHJ1241" s="147">
        <v>104.09399999999999</v>
      </c>
      <c r="PHK1241" s="109" t="s">
        <v>38</v>
      </c>
      <c r="PHL1241" s="256" t="s">
        <v>25</v>
      </c>
      <c r="PHM1241" s="204">
        <v>7</v>
      </c>
      <c r="PHN1241" s="204">
        <v>2</v>
      </c>
      <c r="PHO1241" s="205" t="s">
        <v>236</v>
      </c>
      <c r="PHP1241" s="206">
        <v>119</v>
      </c>
      <c r="PHQ1241" s="110">
        <v>213</v>
      </c>
      <c r="PHR1241" s="147">
        <v>104.09399999999999</v>
      </c>
      <c r="PHS1241" s="109" t="s">
        <v>38</v>
      </c>
      <c r="PHT1241" s="256" t="s">
        <v>25</v>
      </c>
      <c r="PHU1241" s="204">
        <v>7</v>
      </c>
      <c r="PHV1241" s="204">
        <v>2</v>
      </c>
      <c r="PHW1241" s="205" t="s">
        <v>236</v>
      </c>
      <c r="PHX1241" s="206">
        <v>119</v>
      </c>
      <c r="PHY1241" s="110">
        <v>213</v>
      </c>
      <c r="PHZ1241" s="147">
        <v>104.09399999999999</v>
      </c>
      <c r="PIA1241" s="109" t="s">
        <v>38</v>
      </c>
      <c r="PIB1241" s="256" t="s">
        <v>25</v>
      </c>
      <c r="PIC1241" s="204">
        <v>7</v>
      </c>
      <c r="PID1241" s="204">
        <v>2</v>
      </c>
      <c r="PIE1241" s="205" t="s">
        <v>236</v>
      </c>
      <c r="PIF1241" s="206">
        <v>119</v>
      </c>
      <c r="PIG1241" s="110">
        <v>213</v>
      </c>
      <c r="PIH1241" s="147">
        <v>104.09399999999999</v>
      </c>
      <c r="PII1241" s="109" t="s">
        <v>38</v>
      </c>
      <c r="PIJ1241" s="256" t="s">
        <v>25</v>
      </c>
      <c r="PIK1241" s="204">
        <v>7</v>
      </c>
      <c r="PIL1241" s="204">
        <v>2</v>
      </c>
      <c r="PIM1241" s="205" t="s">
        <v>236</v>
      </c>
      <c r="PIN1241" s="206">
        <v>119</v>
      </c>
      <c r="PIO1241" s="110">
        <v>213</v>
      </c>
      <c r="PIP1241" s="147">
        <v>104.09399999999999</v>
      </c>
      <c r="PIQ1241" s="109" t="s">
        <v>38</v>
      </c>
      <c r="PIR1241" s="256" t="s">
        <v>25</v>
      </c>
      <c r="PIS1241" s="204">
        <v>7</v>
      </c>
      <c r="PIT1241" s="204">
        <v>2</v>
      </c>
      <c r="PIU1241" s="205" t="s">
        <v>236</v>
      </c>
      <c r="PIV1241" s="206">
        <v>119</v>
      </c>
      <c r="PIW1241" s="110">
        <v>213</v>
      </c>
      <c r="PIX1241" s="147">
        <v>104.09399999999999</v>
      </c>
      <c r="PIY1241" s="109" t="s">
        <v>38</v>
      </c>
      <c r="PIZ1241" s="256" t="s">
        <v>25</v>
      </c>
      <c r="PJA1241" s="204">
        <v>7</v>
      </c>
      <c r="PJB1241" s="204">
        <v>2</v>
      </c>
      <c r="PJC1241" s="205" t="s">
        <v>236</v>
      </c>
      <c r="PJD1241" s="206">
        <v>119</v>
      </c>
      <c r="PJE1241" s="110">
        <v>213</v>
      </c>
      <c r="PJF1241" s="147">
        <v>104.09399999999999</v>
      </c>
      <c r="PJG1241" s="109" t="s">
        <v>38</v>
      </c>
      <c r="PJH1241" s="256" t="s">
        <v>25</v>
      </c>
      <c r="PJI1241" s="204">
        <v>7</v>
      </c>
      <c r="PJJ1241" s="204">
        <v>2</v>
      </c>
      <c r="PJK1241" s="205" t="s">
        <v>236</v>
      </c>
      <c r="PJL1241" s="206">
        <v>119</v>
      </c>
      <c r="PJM1241" s="110">
        <v>213</v>
      </c>
      <c r="PJN1241" s="147">
        <v>104.09399999999999</v>
      </c>
      <c r="PJO1241" s="109" t="s">
        <v>38</v>
      </c>
      <c r="PJP1241" s="256" t="s">
        <v>25</v>
      </c>
      <c r="PJQ1241" s="204">
        <v>7</v>
      </c>
      <c r="PJR1241" s="204">
        <v>2</v>
      </c>
      <c r="PJS1241" s="205" t="s">
        <v>236</v>
      </c>
      <c r="PJT1241" s="206">
        <v>119</v>
      </c>
      <c r="PJU1241" s="110">
        <v>213</v>
      </c>
      <c r="PJV1241" s="147">
        <v>104.09399999999999</v>
      </c>
      <c r="PJW1241" s="109" t="s">
        <v>38</v>
      </c>
      <c r="PJX1241" s="256" t="s">
        <v>25</v>
      </c>
      <c r="PJY1241" s="204">
        <v>7</v>
      </c>
      <c r="PJZ1241" s="204">
        <v>2</v>
      </c>
      <c r="PKA1241" s="205" t="s">
        <v>236</v>
      </c>
      <c r="PKB1241" s="206">
        <v>119</v>
      </c>
      <c r="PKC1241" s="110">
        <v>213</v>
      </c>
      <c r="PKD1241" s="147">
        <v>104.09399999999999</v>
      </c>
      <c r="PKE1241" s="109" t="s">
        <v>38</v>
      </c>
      <c r="PKF1241" s="256" t="s">
        <v>25</v>
      </c>
      <c r="PKG1241" s="204">
        <v>7</v>
      </c>
      <c r="PKH1241" s="204">
        <v>2</v>
      </c>
      <c r="PKI1241" s="205" t="s">
        <v>236</v>
      </c>
      <c r="PKJ1241" s="206">
        <v>119</v>
      </c>
      <c r="PKK1241" s="110">
        <v>213</v>
      </c>
      <c r="PKL1241" s="147">
        <v>104.09399999999999</v>
      </c>
      <c r="PKM1241" s="109" t="s">
        <v>38</v>
      </c>
      <c r="PKN1241" s="256" t="s">
        <v>25</v>
      </c>
      <c r="PKO1241" s="204">
        <v>7</v>
      </c>
      <c r="PKP1241" s="204">
        <v>2</v>
      </c>
      <c r="PKQ1241" s="205" t="s">
        <v>236</v>
      </c>
      <c r="PKR1241" s="206">
        <v>119</v>
      </c>
      <c r="PKS1241" s="110">
        <v>213</v>
      </c>
      <c r="PKT1241" s="147">
        <v>104.09399999999999</v>
      </c>
      <c r="PKU1241" s="109" t="s">
        <v>38</v>
      </c>
      <c r="PKV1241" s="256" t="s">
        <v>25</v>
      </c>
      <c r="PKW1241" s="204">
        <v>7</v>
      </c>
      <c r="PKX1241" s="204">
        <v>2</v>
      </c>
      <c r="PKY1241" s="205" t="s">
        <v>236</v>
      </c>
      <c r="PKZ1241" s="206">
        <v>119</v>
      </c>
      <c r="PLA1241" s="110">
        <v>213</v>
      </c>
      <c r="PLB1241" s="147">
        <v>104.09399999999999</v>
      </c>
      <c r="PLC1241" s="109" t="s">
        <v>38</v>
      </c>
      <c r="PLD1241" s="256" t="s">
        <v>25</v>
      </c>
      <c r="PLE1241" s="204">
        <v>7</v>
      </c>
      <c r="PLF1241" s="204">
        <v>2</v>
      </c>
      <c r="PLG1241" s="205" t="s">
        <v>236</v>
      </c>
      <c r="PLH1241" s="206">
        <v>119</v>
      </c>
      <c r="PLI1241" s="110">
        <v>213</v>
      </c>
      <c r="PLJ1241" s="147">
        <v>104.09399999999999</v>
      </c>
      <c r="PLK1241" s="109" t="s">
        <v>38</v>
      </c>
      <c r="PLL1241" s="256" t="s">
        <v>25</v>
      </c>
      <c r="PLM1241" s="204">
        <v>7</v>
      </c>
      <c r="PLN1241" s="204">
        <v>2</v>
      </c>
      <c r="PLO1241" s="205" t="s">
        <v>236</v>
      </c>
      <c r="PLP1241" s="206">
        <v>119</v>
      </c>
      <c r="PLQ1241" s="110">
        <v>213</v>
      </c>
      <c r="PLR1241" s="147">
        <v>104.09399999999999</v>
      </c>
      <c r="PLS1241" s="109" t="s">
        <v>38</v>
      </c>
      <c r="PLT1241" s="256" t="s">
        <v>25</v>
      </c>
      <c r="PLU1241" s="204">
        <v>7</v>
      </c>
      <c r="PLV1241" s="204">
        <v>2</v>
      </c>
      <c r="PLW1241" s="205" t="s">
        <v>236</v>
      </c>
      <c r="PLX1241" s="206">
        <v>119</v>
      </c>
      <c r="PLY1241" s="110">
        <v>213</v>
      </c>
      <c r="PLZ1241" s="147">
        <v>104.09399999999999</v>
      </c>
      <c r="PMA1241" s="109" t="s">
        <v>38</v>
      </c>
      <c r="PMB1241" s="256" t="s">
        <v>25</v>
      </c>
      <c r="PMC1241" s="204">
        <v>7</v>
      </c>
      <c r="PMD1241" s="204">
        <v>2</v>
      </c>
      <c r="PME1241" s="205" t="s">
        <v>236</v>
      </c>
      <c r="PMF1241" s="206">
        <v>119</v>
      </c>
      <c r="PMG1241" s="110">
        <v>213</v>
      </c>
      <c r="PMH1241" s="147">
        <v>104.09399999999999</v>
      </c>
      <c r="PMI1241" s="109" t="s">
        <v>38</v>
      </c>
      <c r="PMJ1241" s="256" t="s">
        <v>25</v>
      </c>
      <c r="PMK1241" s="204">
        <v>7</v>
      </c>
      <c r="PML1241" s="204">
        <v>2</v>
      </c>
      <c r="PMM1241" s="205" t="s">
        <v>236</v>
      </c>
      <c r="PMN1241" s="206">
        <v>119</v>
      </c>
      <c r="PMO1241" s="110">
        <v>213</v>
      </c>
      <c r="PMP1241" s="147">
        <v>104.09399999999999</v>
      </c>
      <c r="PMQ1241" s="109" t="s">
        <v>38</v>
      </c>
      <c r="PMR1241" s="256" t="s">
        <v>25</v>
      </c>
      <c r="PMS1241" s="204">
        <v>7</v>
      </c>
      <c r="PMT1241" s="204">
        <v>2</v>
      </c>
      <c r="PMU1241" s="205" t="s">
        <v>236</v>
      </c>
      <c r="PMV1241" s="206">
        <v>119</v>
      </c>
      <c r="PMW1241" s="110">
        <v>213</v>
      </c>
      <c r="PMX1241" s="147">
        <v>104.09399999999999</v>
      </c>
      <c r="PMY1241" s="109" t="s">
        <v>38</v>
      </c>
      <c r="PMZ1241" s="256" t="s">
        <v>25</v>
      </c>
      <c r="PNA1241" s="204">
        <v>7</v>
      </c>
      <c r="PNB1241" s="204">
        <v>2</v>
      </c>
      <c r="PNC1241" s="205" t="s">
        <v>236</v>
      </c>
      <c r="PND1241" s="206">
        <v>119</v>
      </c>
      <c r="PNE1241" s="110">
        <v>213</v>
      </c>
      <c r="PNF1241" s="147">
        <v>104.09399999999999</v>
      </c>
      <c r="PNG1241" s="109" t="s">
        <v>38</v>
      </c>
      <c r="PNH1241" s="256" t="s">
        <v>25</v>
      </c>
      <c r="PNI1241" s="204">
        <v>7</v>
      </c>
      <c r="PNJ1241" s="204">
        <v>2</v>
      </c>
      <c r="PNK1241" s="205" t="s">
        <v>236</v>
      </c>
      <c r="PNL1241" s="206">
        <v>119</v>
      </c>
      <c r="PNM1241" s="110">
        <v>213</v>
      </c>
      <c r="PNN1241" s="147">
        <v>104.09399999999999</v>
      </c>
      <c r="PNO1241" s="109" t="s">
        <v>38</v>
      </c>
      <c r="PNP1241" s="256" t="s">
        <v>25</v>
      </c>
      <c r="PNQ1241" s="204">
        <v>7</v>
      </c>
      <c r="PNR1241" s="204">
        <v>2</v>
      </c>
      <c r="PNS1241" s="205" t="s">
        <v>236</v>
      </c>
      <c r="PNT1241" s="206">
        <v>119</v>
      </c>
      <c r="PNU1241" s="110">
        <v>213</v>
      </c>
      <c r="PNV1241" s="147">
        <v>104.09399999999999</v>
      </c>
      <c r="PNW1241" s="109" t="s">
        <v>38</v>
      </c>
      <c r="PNX1241" s="256" t="s">
        <v>25</v>
      </c>
      <c r="PNY1241" s="204">
        <v>7</v>
      </c>
      <c r="PNZ1241" s="204">
        <v>2</v>
      </c>
      <c r="POA1241" s="205" t="s">
        <v>236</v>
      </c>
      <c r="POB1241" s="206">
        <v>119</v>
      </c>
      <c r="POC1241" s="110">
        <v>213</v>
      </c>
      <c r="POD1241" s="147">
        <v>104.09399999999999</v>
      </c>
      <c r="POE1241" s="109" t="s">
        <v>38</v>
      </c>
      <c r="POF1241" s="256" t="s">
        <v>25</v>
      </c>
      <c r="POG1241" s="204">
        <v>7</v>
      </c>
      <c r="POH1241" s="204">
        <v>2</v>
      </c>
      <c r="POI1241" s="205" t="s">
        <v>236</v>
      </c>
      <c r="POJ1241" s="206">
        <v>119</v>
      </c>
      <c r="POK1241" s="110">
        <v>213</v>
      </c>
      <c r="POL1241" s="147">
        <v>104.09399999999999</v>
      </c>
      <c r="POM1241" s="109" t="s">
        <v>38</v>
      </c>
      <c r="PON1241" s="256" t="s">
        <v>25</v>
      </c>
      <c r="POO1241" s="204">
        <v>7</v>
      </c>
      <c r="POP1241" s="204">
        <v>2</v>
      </c>
      <c r="POQ1241" s="205" t="s">
        <v>236</v>
      </c>
      <c r="POR1241" s="206">
        <v>119</v>
      </c>
      <c r="POS1241" s="110">
        <v>213</v>
      </c>
      <c r="POT1241" s="147">
        <v>104.09399999999999</v>
      </c>
      <c r="POU1241" s="109" t="s">
        <v>38</v>
      </c>
      <c r="POV1241" s="256" t="s">
        <v>25</v>
      </c>
      <c r="POW1241" s="204">
        <v>7</v>
      </c>
      <c r="POX1241" s="204">
        <v>2</v>
      </c>
      <c r="POY1241" s="205" t="s">
        <v>236</v>
      </c>
      <c r="POZ1241" s="206">
        <v>119</v>
      </c>
      <c r="PPA1241" s="110">
        <v>213</v>
      </c>
      <c r="PPB1241" s="147">
        <v>104.09399999999999</v>
      </c>
      <c r="PPC1241" s="109" t="s">
        <v>38</v>
      </c>
      <c r="PPD1241" s="256" t="s">
        <v>25</v>
      </c>
      <c r="PPE1241" s="204">
        <v>7</v>
      </c>
      <c r="PPF1241" s="204">
        <v>2</v>
      </c>
      <c r="PPG1241" s="205" t="s">
        <v>236</v>
      </c>
      <c r="PPH1241" s="206">
        <v>119</v>
      </c>
      <c r="PPI1241" s="110">
        <v>213</v>
      </c>
      <c r="PPJ1241" s="147">
        <v>104.09399999999999</v>
      </c>
      <c r="PPK1241" s="109" t="s">
        <v>38</v>
      </c>
      <c r="PPL1241" s="256" t="s">
        <v>25</v>
      </c>
      <c r="PPM1241" s="204">
        <v>7</v>
      </c>
      <c r="PPN1241" s="204">
        <v>2</v>
      </c>
      <c r="PPO1241" s="205" t="s">
        <v>236</v>
      </c>
      <c r="PPP1241" s="206">
        <v>119</v>
      </c>
      <c r="PPQ1241" s="110">
        <v>213</v>
      </c>
      <c r="PPR1241" s="147">
        <v>104.09399999999999</v>
      </c>
      <c r="PPS1241" s="109" t="s">
        <v>38</v>
      </c>
      <c r="PPT1241" s="256" t="s">
        <v>25</v>
      </c>
      <c r="PPU1241" s="204">
        <v>7</v>
      </c>
      <c r="PPV1241" s="204">
        <v>2</v>
      </c>
      <c r="PPW1241" s="205" t="s">
        <v>236</v>
      </c>
      <c r="PPX1241" s="206">
        <v>119</v>
      </c>
      <c r="PPY1241" s="110">
        <v>213</v>
      </c>
      <c r="PPZ1241" s="147">
        <v>104.09399999999999</v>
      </c>
      <c r="PQA1241" s="109" t="s">
        <v>38</v>
      </c>
      <c r="PQB1241" s="256" t="s">
        <v>25</v>
      </c>
      <c r="PQC1241" s="204">
        <v>7</v>
      </c>
      <c r="PQD1241" s="204">
        <v>2</v>
      </c>
      <c r="PQE1241" s="205" t="s">
        <v>236</v>
      </c>
      <c r="PQF1241" s="206">
        <v>119</v>
      </c>
      <c r="PQG1241" s="110">
        <v>213</v>
      </c>
      <c r="PQH1241" s="147">
        <v>104.09399999999999</v>
      </c>
      <c r="PQI1241" s="109" t="s">
        <v>38</v>
      </c>
      <c r="PQJ1241" s="256" t="s">
        <v>25</v>
      </c>
      <c r="PQK1241" s="204">
        <v>7</v>
      </c>
      <c r="PQL1241" s="204">
        <v>2</v>
      </c>
      <c r="PQM1241" s="205" t="s">
        <v>236</v>
      </c>
      <c r="PQN1241" s="206">
        <v>119</v>
      </c>
      <c r="PQO1241" s="110">
        <v>213</v>
      </c>
      <c r="PQP1241" s="147">
        <v>104.09399999999999</v>
      </c>
      <c r="PQQ1241" s="109" t="s">
        <v>38</v>
      </c>
      <c r="PQR1241" s="256" t="s">
        <v>25</v>
      </c>
      <c r="PQS1241" s="204">
        <v>7</v>
      </c>
      <c r="PQT1241" s="204">
        <v>2</v>
      </c>
      <c r="PQU1241" s="205" t="s">
        <v>236</v>
      </c>
      <c r="PQV1241" s="206">
        <v>119</v>
      </c>
      <c r="PQW1241" s="110">
        <v>213</v>
      </c>
      <c r="PQX1241" s="147">
        <v>104.09399999999999</v>
      </c>
      <c r="PQY1241" s="109" t="s">
        <v>38</v>
      </c>
      <c r="PQZ1241" s="256" t="s">
        <v>25</v>
      </c>
      <c r="PRA1241" s="204">
        <v>7</v>
      </c>
      <c r="PRB1241" s="204">
        <v>2</v>
      </c>
      <c r="PRC1241" s="205" t="s">
        <v>236</v>
      </c>
      <c r="PRD1241" s="206">
        <v>119</v>
      </c>
      <c r="PRE1241" s="110">
        <v>213</v>
      </c>
      <c r="PRF1241" s="147">
        <v>104.09399999999999</v>
      </c>
      <c r="PRG1241" s="109" t="s">
        <v>38</v>
      </c>
      <c r="PRH1241" s="256" t="s">
        <v>25</v>
      </c>
      <c r="PRI1241" s="204">
        <v>7</v>
      </c>
      <c r="PRJ1241" s="204">
        <v>2</v>
      </c>
      <c r="PRK1241" s="205" t="s">
        <v>236</v>
      </c>
      <c r="PRL1241" s="206">
        <v>119</v>
      </c>
      <c r="PRM1241" s="110">
        <v>213</v>
      </c>
      <c r="PRN1241" s="147">
        <v>104.09399999999999</v>
      </c>
      <c r="PRO1241" s="109" t="s">
        <v>38</v>
      </c>
      <c r="PRP1241" s="256" t="s">
        <v>25</v>
      </c>
      <c r="PRQ1241" s="204">
        <v>7</v>
      </c>
      <c r="PRR1241" s="204">
        <v>2</v>
      </c>
      <c r="PRS1241" s="205" t="s">
        <v>236</v>
      </c>
      <c r="PRT1241" s="206">
        <v>119</v>
      </c>
      <c r="PRU1241" s="110">
        <v>213</v>
      </c>
      <c r="PRV1241" s="147">
        <v>104.09399999999999</v>
      </c>
      <c r="PRW1241" s="109" t="s">
        <v>38</v>
      </c>
      <c r="PRX1241" s="256" t="s">
        <v>25</v>
      </c>
      <c r="PRY1241" s="204">
        <v>7</v>
      </c>
      <c r="PRZ1241" s="204">
        <v>2</v>
      </c>
      <c r="PSA1241" s="205" t="s">
        <v>236</v>
      </c>
      <c r="PSB1241" s="206">
        <v>119</v>
      </c>
      <c r="PSC1241" s="110">
        <v>213</v>
      </c>
      <c r="PSD1241" s="147">
        <v>104.09399999999999</v>
      </c>
      <c r="PSE1241" s="109" t="s">
        <v>38</v>
      </c>
      <c r="PSF1241" s="256" t="s">
        <v>25</v>
      </c>
      <c r="PSG1241" s="204">
        <v>7</v>
      </c>
      <c r="PSH1241" s="204">
        <v>2</v>
      </c>
      <c r="PSI1241" s="205" t="s">
        <v>236</v>
      </c>
      <c r="PSJ1241" s="206">
        <v>119</v>
      </c>
      <c r="PSK1241" s="110">
        <v>213</v>
      </c>
      <c r="PSL1241" s="147">
        <v>104.09399999999999</v>
      </c>
      <c r="PSM1241" s="109" t="s">
        <v>38</v>
      </c>
      <c r="PSN1241" s="256" t="s">
        <v>25</v>
      </c>
      <c r="PSO1241" s="204">
        <v>7</v>
      </c>
      <c r="PSP1241" s="204">
        <v>2</v>
      </c>
      <c r="PSQ1241" s="205" t="s">
        <v>236</v>
      </c>
      <c r="PSR1241" s="206">
        <v>119</v>
      </c>
      <c r="PSS1241" s="110">
        <v>213</v>
      </c>
      <c r="PST1241" s="147">
        <v>104.09399999999999</v>
      </c>
      <c r="PSU1241" s="109" t="s">
        <v>38</v>
      </c>
      <c r="PSV1241" s="256" t="s">
        <v>25</v>
      </c>
      <c r="PSW1241" s="204">
        <v>7</v>
      </c>
      <c r="PSX1241" s="204">
        <v>2</v>
      </c>
      <c r="PSY1241" s="205" t="s">
        <v>236</v>
      </c>
      <c r="PSZ1241" s="206">
        <v>119</v>
      </c>
      <c r="PTA1241" s="110">
        <v>213</v>
      </c>
      <c r="PTB1241" s="147">
        <v>104.09399999999999</v>
      </c>
      <c r="PTC1241" s="109" t="s">
        <v>38</v>
      </c>
      <c r="PTD1241" s="256" t="s">
        <v>25</v>
      </c>
      <c r="PTE1241" s="204">
        <v>7</v>
      </c>
      <c r="PTF1241" s="204">
        <v>2</v>
      </c>
      <c r="PTG1241" s="205" t="s">
        <v>236</v>
      </c>
      <c r="PTH1241" s="206">
        <v>119</v>
      </c>
      <c r="PTI1241" s="110">
        <v>213</v>
      </c>
      <c r="PTJ1241" s="147">
        <v>104.09399999999999</v>
      </c>
      <c r="PTK1241" s="109" t="s">
        <v>38</v>
      </c>
      <c r="PTL1241" s="256" t="s">
        <v>25</v>
      </c>
      <c r="PTM1241" s="204">
        <v>7</v>
      </c>
      <c r="PTN1241" s="204">
        <v>2</v>
      </c>
      <c r="PTO1241" s="205" t="s">
        <v>236</v>
      </c>
      <c r="PTP1241" s="206">
        <v>119</v>
      </c>
      <c r="PTQ1241" s="110">
        <v>213</v>
      </c>
      <c r="PTR1241" s="147">
        <v>104.09399999999999</v>
      </c>
      <c r="PTS1241" s="109" t="s">
        <v>38</v>
      </c>
      <c r="PTT1241" s="256" t="s">
        <v>25</v>
      </c>
      <c r="PTU1241" s="204">
        <v>7</v>
      </c>
      <c r="PTV1241" s="204">
        <v>2</v>
      </c>
      <c r="PTW1241" s="205" t="s">
        <v>236</v>
      </c>
      <c r="PTX1241" s="206">
        <v>119</v>
      </c>
      <c r="PTY1241" s="110">
        <v>213</v>
      </c>
      <c r="PTZ1241" s="147">
        <v>104.09399999999999</v>
      </c>
      <c r="PUA1241" s="109" t="s">
        <v>38</v>
      </c>
      <c r="PUB1241" s="256" t="s">
        <v>25</v>
      </c>
      <c r="PUC1241" s="204">
        <v>7</v>
      </c>
      <c r="PUD1241" s="204">
        <v>2</v>
      </c>
      <c r="PUE1241" s="205" t="s">
        <v>236</v>
      </c>
      <c r="PUF1241" s="206">
        <v>119</v>
      </c>
      <c r="PUG1241" s="110">
        <v>213</v>
      </c>
      <c r="PUH1241" s="147">
        <v>104.09399999999999</v>
      </c>
      <c r="PUI1241" s="109" t="s">
        <v>38</v>
      </c>
      <c r="PUJ1241" s="256" t="s">
        <v>25</v>
      </c>
      <c r="PUK1241" s="204">
        <v>7</v>
      </c>
      <c r="PUL1241" s="204">
        <v>2</v>
      </c>
      <c r="PUM1241" s="205" t="s">
        <v>236</v>
      </c>
      <c r="PUN1241" s="206">
        <v>119</v>
      </c>
      <c r="PUO1241" s="110">
        <v>213</v>
      </c>
      <c r="PUP1241" s="147">
        <v>104.09399999999999</v>
      </c>
      <c r="PUQ1241" s="109" t="s">
        <v>38</v>
      </c>
      <c r="PUR1241" s="256" t="s">
        <v>25</v>
      </c>
      <c r="PUS1241" s="204">
        <v>7</v>
      </c>
      <c r="PUT1241" s="204">
        <v>2</v>
      </c>
      <c r="PUU1241" s="205" t="s">
        <v>236</v>
      </c>
      <c r="PUV1241" s="206">
        <v>119</v>
      </c>
      <c r="PUW1241" s="110">
        <v>213</v>
      </c>
      <c r="PUX1241" s="147">
        <v>104.09399999999999</v>
      </c>
      <c r="PUY1241" s="109" t="s">
        <v>38</v>
      </c>
      <c r="PUZ1241" s="256" t="s">
        <v>25</v>
      </c>
      <c r="PVA1241" s="204">
        <v>7</v>
      </c>
      <c r="PVB1241" s="204">
        <v>2</v>
      </c>
      <c r="PVC1241" s="205" t="s">
        <v>236</v>
      </c>
      <c r="PVD1241" s="206">
        <v>119</v>
      </c>
      <c r="PVE1241" s="110">
        <v>213</v>
      </c>
      <c r="PVF1241" s="147">
        <v>104.09399999999999</v>
      </c>
      <c r="PVG1241" s="109" t="s">
        <v>38</v>
      </c>
      <c r="PVH1241" s="256" t="s">
        <v>25</v>
      </c>
      <c r="PVI1241" s="204">
        <v>7</v>
      </c>
      <c r="PVJ1241" s="204">
        <v>2</v>
      </c>
      <c r="PVK1241" s="205" t="s">
        <v>236</v>
      </c>
      <c r="PVL1241" s="206">
        <v>119</v>
      </c>
      <c r="PVM1241" s="110">
        <v>213</v>
      </c>
      <c r="PVN1241" s="147">
        <v>104.09399999999999</v>
      </c>
      <c r="PVO1241" s="109" t="s">
        <v>38</v>
      </c>
      <c r="PVP1241" s="256" t="s">
        <v>25</v>
      </c>
      <c r="PVQ1241" s="204">
        <v>7</v>
      </c>
      <c r="PVR1241" s="204">
        <v>2</v>
      </c>
      <c r="PVS1241" s="205" t="s">
        <v>236</v>
      </c>
      <c r="PVT1241" s="206">
        <v>119</v>
      </c>
      <c r="PVU1241" s="110">
        <v>213</v>
      </c>
      <c r="PVV1241" s="147">
        <v>104.09399999999999</v>
      </c>
      <c r="PVW1241" s="109" t="s">
        <v>38</v>
      </c>
      <c r="PVX1241" s="256" t="s">
        <v>25</v>
      </c>
      <c r="PVY1241" s="204">
        <v>7</v>
      </c>
      <c r="PVZ1241" s="204">
        <v>2</v>
      </c>
      <c r="PWA1241" s="205" t="s">
        <v>236</v>
      </c>
      <c r="PWB1241" s="206">
        <v>119</v>
      </c>
      <c r="PWC1241" s="110">
        <v>213</v>
      </c>
      <c r="PWD1241" s="147">
        <v>104.09399999999999</v>
      </c>
      <c r="PWE1241" s="109" t="s">
        <v>38</v>
      </c>
      <c r="PWF1241" s="256" t="s">
        <v>25</v>
      </c>
      <c r="PWG1241" s="204">
        <v>7</v>
      </c>
      <c r="PWH1241" s="204">
        <v>2</v>
      </c>
      <c r="PWI1241" s="205" t="s">
        <v>236</v>
      </c>
      <c r="PWJ1241" s="206">
        <v>119</v>
      </c>
      <c r="PWK1241" s="110">
        <v>213</v>
      </c>
      <c r="PWL1241" s="147">
        <v>104.09399999999999</v>
      </c>
      <c r="PWM1241" s="109" t="s">
        <v>38</v>
      </c>
      <c r="PWN1241" s="256" t="s">
        <v>25</v>
      </c>
      <c r="PWO1241" s="204">
        <v>7</v>
      </c>
      <c r="PWP1241" s="204">
        <v>2</v>
      </c>
      <c r="PWQ1241" s="205" t="s">
        <v>236</v>
      </c>
      <c r="PWR1241" s="206">
        <v>119</v>
      </c>
      <c r="PWS1241" s="110">
        <v>213</v>
      </c>
      <c r="PWT1241" s="147">
        <v>104.09399999999999</v>
      </c>
      <c r="PWU1241" s="109" t="s">
        <v>38</v>
      </c>
      <c r="PWV1241" s="256" t="s">
        <v>25</v>
      </c>
      <c r="PWW1241" s="204">
        <v>7</v>
      </c>
      <c r="PWX1241" s="204">
        <v>2</v>
      </c>
      <c r="PWY1241" s="205" t="s">
        <v>236</v>
      </c>
      <c r="PWZ1241" s="206">
        <v>119</v>
      </c>
      <c r="PXA1241" s="110">
        <v>213</v>
      </c>
      <c r="PXB1241" s="147">
        <v>104.09399999999999</v>
      </c>
      <c r="PXC1241" s="109" t="s">
        <v>38</v>
      </c>
      <c r="PXD1241" s="256" t="s">
        <v>25</v>
      </c>
      <c r="PXE1241" s="204">
        <v>7</v>
      </c>
      <c r="PXF1241" s="204">
        <v>2</v>
      </c>
      <c r="PXG1241" s="205" t="s">
        <v>236</v>
      </c>
      <c r="PXH1241" s="206">
        <v>119</v>
      </c>
      <c r="PXI1241" s="110">
        <v>213</v>
      </c>
      <c r="PXJ1241" s="147">
        <v>104.09399999999999</v>
      </c>
      <c r="PXK1241" s="109" t="s">
        <v>38</v>
      </c>
      <c r="PXL1241" s="256" t="s">
        <v>25</v>
      </c>
      <c r="PXM1241" s="204">
        <v>7</v>
      </c>
      <c r="PXN1241" s="204">
        <v>2</v>
      </c>
      <c r="PXO1241" s="205" t="s">
        <v>236</v>
      </c>
      <c r="PXP1241" s="206">
        <v>119</v>
      </c>
      <c r="PXQ1241" s="110">
        <v>213</v>
      </c>
      <c r="PXR1241" s="147">
        <v>104.09399999999999</v>
      </c>
      <c r="PXS1241" s="109" t="s">
        <v>38</v>
      </c>
      <c r="PXT1241" s="256" t="s">
        <v>25</v>
      </c>
      <c r="PXU1241" s="204">
        <v>7</v>
      </c>
      <c r="PXV1241" s="204">
        <v>2</v>
      </c>
      <c r="PXW1241" s="205" t="s">
        <v>236</v>
      </c>
      <c r="PXX1241" s="206">
        <v>119</v>
      </c>
      <c r="PXY1241" s="110">
        <v>213</v>
      </c>
      <c r="PXZ1241" s="147">
        <v>104.09399999999999</v>
      </c>
      <c r="PYA1241" s="109" t="s">
        <v>38</v>
      </c>
      <c r="PYB1241" s="256" t="s">
        <v>25</v>
      </c>
      <c r="PYC1241" s="204">
        <v>7</v>
      </c>
      <c r="PYD1241" s="204">
        <v>2</v>
      </c>
      <c r="PYE1241" s="205" t="s">
        <v>236</v>
      </c>
      <c r="PYF1241" s="206">
        <v>119</v>
      </c>
      <c r="PYG1241" s="110">
        <v>213</v>
      </c>
      <c r="PYH1241" s="147">
        <v>104.09399999999999</v>
      </c>
      <c r="PYI1241" s="109" t="s">
        <v>38</v>
      </c>
      <c r="PYJ1241" s="256" t="s">
        <v>25</v>
      </c>
      <c r="PYK1241" s="204">
        <v>7</v>
      </c>
      <c r="PYL1241" s="204">
        <v>2</v>
      </c>
      <c r="PYM1241" s="205" t="s">
        <v>236</v>
      </c>
      <c r="PYN1241" s="206">
        <v>119</v>
      </c>
      <c r="PYO1241" s="110">
        <v>213</v>
      </c>
      <c r="PYP1241" s="147">
        <v>104.09399999999999</v>
      </c>
      <c r="PYQ1241" s="109" t="s">
        <v>38</v>
      </c>
      <c r="PYR1241" s="256" t="s">
        <v>25</v>
      </c>
      <c r="PYS1241" s="204">
        <v>7</v>
      </c>
      <c r="PYT1241" s="204">
        <v>2</v>
      </c>
      <c r="PYU1241" s="205" t="s">
        <v>236</v>
      </c>
      <c r="PYV1241" s="206">
        <v>119</v>
      </c>
      <c r="PYW1241" s="110">
        <v>213</v>
      </c>
      <c r="PYX1241" s="147">
        <v>104.09399999999999</v>
      </c>
      <c r="PYY1241" s="109" t="s">
        <v>38</v>
      </c>
      <c r="PYZ1241" s="256" t="s">
        <v>25</v>
      </c>
      <c r="PZA1241" s="204">
        <v>7</v>
      </c>
      <c r="PZB1241" s="204">
        <v>2</v>
      </c>
      <c r="PZC1241" s="205" t="s">
        <v>236</v>
      </c>
      <c r="PZD1241" s="206">
        <v>119</v>
      </c>
      <c r="PZE1241" s="110">
        <v>213</v>
      </c>
      <c r="PZF1241" s="147">
        <v>104.09399999999999</v>
      </c>
      <c r="PZG1241" s="109" t="s">
        <v>38</v>
      </c>
      <c r="PZH1241" s="256" t="s">
        <v>25</v>
      </c>
      <c r="PZI1241" s="204">
        <v>7</v>
      </c>
      <c r="PZJ1241" s="204">
        <v>2</v>
      </c>
      <c r="PZK1241" s="205" t="s">
        <v>236</v>
      </c>
      <c r="PZL1241" s="206">
        <v>119</v>
      </c>
      <c r="PZM1241" s="110">
        <v>213</v>
      </c>
      <c r="PZN1241" s="147">
        <v>104.09399999999999</v>
      </c>
      <c r="PZO1241" s="109" t="s">
        <v>38</v>
      </c>
      <c r="PZP1241" s="256" t="s">
        <v>25</v>
      </c>
      <c r="PZQ1241" s="204">
        <v>7</v>
      </c>
      <c r="PZR1241" s="204">
        <v>2</v>
      </c>
      <c r="PZS1241" s="205" t="s">
        <v>236</v>
      </c>
      <c r="PZT1241" s="206">
        <v>119</v>
      </c>
      <c r="PZU1241" s="110">
        <v>213</v>
      </c>
      <c r="PZV1241" s="147">
        <v>104.09399999999999</v>
      </c>
      <c r="PZW1241" s="109" t="s">
        <v>38</v>
      </c>
      <c r="PZX1241" s="256" t="s">
        <v>25</v>
      </c>
      <c r="PZY1241" s="204">
        <v>7</v>
      </c>
      <c r="PZZ1241" s="204">
        <v>2</v>
      </c>
      <c r="QAA1241" s="205" t="s">
        <v>236</v>
      </c>
      <c r="QAB1241" s="206">
        <v>119</v>
      </c>
      <c r="QAC1241" s="110">
        <v>213</v>
      </c>
      <c r="QAD1241" s="147">
        <v>104.09399999999999</v>
      </c>
      <c r="QAE1241" s="109" t="s">
        <v>38</v>
      </c>
      <c r="QAF1241" s="256" t="s">
        <v>25</v>
      </c>
      <c r="QAG1241" s="204">
        <v>7</v>
      </c>
      <c r="QAH1241" s="204">
        <v>2</v>
      </c>
      <c r="QAI1241" s="205" t="s">
        <v>236</v>
      </c>
      <c r="QAJ1241" s="206">
        <v>119</v>
      </c>
      <c r="QAK1241" s="110">
        <v>213</v>
      </c>
      <c r="QAL1241" s="147">
        <v>104.09399999999999</v>
      </c>
      <c r="QAM1241" s="109" t="s">
        <v>38</v>
      </c>
      <c r="QAN1241" s="256" t="s">
        <v>25</v>
      </c>
      <c r="QAO1241" s="204">
        <v>7</v>
      </c>
      <c r="QAP1241" s="204">
        <v>2</v>
      </c>
      <c r="QAQ1241" s="205" t="s">
        <v>236</v>
      </c>
      <c r="QAR1241" s="206">
        <v>119</v>
      </c>
      <c r="QAS1241" s="110">
        <v>213</v>
      </c>
      <c r="QAT1241" s="147">
        <v>104.09399999999999</v>
      </c>
      <c r="QAU1241" s="109" t="s">
        <v>38</v>
      </c>
      <c r="QAV1241" s="256" t="s">
        <v>25</v>
      </c>
      <c r="QAW1241" s="204">
        <v>7</v>
      </c>
      <c r="QAX1241" s="204">
        <v>2</v>
      </c>
      <c r="QAY1241" s="205" t="s">
        <v>236</v>
      </c>
      <c r="QAZ1241" s="206">
        <v>119</v>
      </c>
      <c r="QBA1241" s="110">
        <v>213</v>
      </c>
      <c r="QBB1241" s="147">
        <v>104.09399999999999</v>
      </c>
      <c r="QBC1241" s="109" t="s">
        <v>38</v>
      </c>
      <c r="QBD1241" s="256" t="s">
        <v>25</v>
      </c>
      <c r="QBE1241" s="204">
        <v>7</v>
      </c>
      <c r="QBF1241" s="204">
        <v>2</v>
      </c>
      <c r="QBG1241" s="205" t="s">
        <v>236</v>
      </c>
      <c r="QBH1241" s="206">
        <v>119</v>
      </c>
      <c r="QBI1241" s="110">
        <v>213</v>
      </c>
      <c r="QBJ1241" s="147">
        <v>104.09399999999999</v>
      </c>
      <c r="QBK1241" s="109" t="s">
        <v>38</v>
      </c>
      <c r="QBL1241" s="256" t="s">
        <v>25</v>
      </c>
      <c r="QBM1241" s="204">
        <v>7</v>
      </c>
      <c r="QBN1241" s="204">
        <v>2</v>
      </c>
      <c r="QBO1241" s="205" t="s">
        <v>236</v>
      </c>
      <c r="QBP1241" s="206">
        <v>119</v>
      </c>
      <c r="QBQ1241" s="110">
        <v>213</v>
      </c>
      <c r="QBR1241" s="147">
        <v>104.09399999999999</v>
      </c>
      <c r="QBS1241" s="109" t="s">
        <v>38</v>
      </c>
      <c r="QBT1241" s="256" t="s">
        <v>25</v>
      </c>
      <c r="QBU1241" s="204">
        <v>7</v>
      </c>
      <c r="QBV1241" s="204">
        <v>2</v>
      </c>
      <c r="QBW1241" s="205" t="s">
        <v>236</v>
      </c>
      <c r="QBX1241" s="206">
        <v>119</v>
      </c>
      <c r="QBY1241" s="110">
        <v>213</v>
      </c>
      <c r="QBZ1241" s="147">
        <v>104.09399999999999</v>
      </c>
      <c r="QCA1241" s="109" t="s">
        <v>38</v>
      </c>
      <c r="QCB1241" s="256" t="s">
        <v>25</v>
      </c>
      <c r="QCC1241" s="204">
        <v>7</v>
      </c>
      <c r="QCD1241" s="204">
        <v>2</v>
      </c>
      <c r="QCE1241" s="205" t="s">
        <v>236</v>
      </c>
      <c r="QCF1241" s="206">
        <v>119</v>
      </c>
      <c r="QCG1241" s="110">
        <v>213</v>
      </c>
      <c r="QCH1241" s="147">
        <v>104.09399999999999</v>
      </c>
      <c r="QCI1241" s="109" t="s">
        <v>38</v>
      </c>
      <c r="QCJ1241" s="256" t="s">
        <v>25</v>
      </c>
      <c r="QCK1241" s="204">
        <v>7</v>
      </c>
      <c r="QCL1241" s="204">
        <v>2</v>
      </c>
      <c r="QCM1241" s="205" t="s">
        <v>236</v>
      </c>
      <c r="QCN1241" s="206">
        <v>119</v>
      </c>
      <c r="QCO1241" s="110">
        <v>213</v>
      </c>
      <c r="QCP1241" s="147">
        <v>104.09399999999999</v>
      </c>
      <c r="QCQ1241" s="109" t="s">
        <v>38</v>
      </c>
      <c r="QCR1241" s="256" t="s">
        <v>25</v>
      </c>
      <c r="QCS1241" s="204">
        <v>7</v>
      </c>
      <c r="QCT1241" s="204">
        <v>2</v>
      </c>
      <c r="QCU1241" s="205" t="s">
        <v>236</v>
      </c>
      <c r="QCV1241" s="206">
        <v>119</v>
      </c>
      <c r="QCW1241" s="110">
        <v>213</v>
      </c>
      <c r="QCX1241" s="147">
        <v>104.09399999999999</v>
      </c>
      <c r="QCY1241" s="109" t="s">
        <v>38</v>
      </c>
      <c r="QCZ1241" s="256" t="s">
        <v>25</v>
      </c>
      <c r="QDA1241" s="204">
        <v>7</v>
      </c>
      <c r="QDB1241" s="204">
        <v>2</v>
      </c>
      <c r="QDC1241" s="205" t="s">
        <v>236</v>
      </c>
      <c r="QDD1241" s="206">
        <v>119</v>
      </c>
      <c r="QDE1241" s="110">
        <v>213</v>
      </c>
      <c r="QDF1241" s="147">
        <v>104.09399999999999</v>
      </c>
      <c r="QDG1241" s="109" t="s">
        <v>38</v>
      </c>
      <c r="QDH1241" s="256" t="s">
        <v>25</v>
      </c>
      <c r="QDI1241" s="204">
        <v>7</v>
      </c>
      <c r="QDJ1241" s="204">
        <v>2</v>
      </c>
      <c r="QDK1241" s="205" t="s">
        <v>236</v>
      </c>
      <c r="QDL1241" s="206">
        <v>119</v>
      </c>
      <c r="QDM1241" s="110">
        <v>213</v>
      </c>
      <c r="QDN1241" s="147">
        <v>104.09399999999999</v>
      </c>
      <c r="QDO1241" s="109" t="s">
        <v>38</v>
      </c>
      <c r="QDP1241" s="256" t="s">
        <v>25</v>
      </c>
      <c r="QDQ1241" s="204">
        <v>7</v>
      </c>
      <c r="QDR1241" s="204">
        <v>2</v>
      </c>
      <c r="QDS1241" s="205" t="s">
        <v>236</v>
      </c>
      <c r="QDT1241" s="206">
        <v>119</v>
      </c>
      <c r="QDU1241" s="110">
        <v>213</v>
      </c>
      <c r="QDV1241" s="147">
        <v>104.09399999999999</v>
      </c>
      <c r="QDW1241" s="109" t="s">
        <v>38</v>
      </c>
      <c r="QDX1241" s="256" t="s">
        <v>25</v>
      </c>
      <c r="QDY1241" s="204">
        <v>7</v>
      </c>
      <c r="QDZ1241" s="204">
        <v>2</v>
      </c>
      <c r="QEA1241" s="205" t="s">
        <v>236</v>
      </c>
      <c r="QEB1241" s="206">
        <v>119</v>
      </c>
      <c r="QEC1241" s="110">
        <v>213</v>
      </c>
      <c r="QED1241" s="147">
        <v>104.09399999999999</v>
      </c>
      <c r="QEE1241" s="109" t="s">
        <v>38</v>
      </c>
      <c r="QEF1241" s="256" t="s">
        <v>25</v>
      </c>
      <c r="QEG1241" s="204">
        <v>7</v>
      </c>
      <c r="QEH1241" s="204">
        <v>2</v>
      </c>
      <c r="QEI1241" s="205" t="s">
        <v>236</v>
      </c>
      <c r="QEJ1241" s="206">
        <v>119</v>
      </c>
      <c r="QEK1241" s="110">
        <v>213</v>
      </c>
      <c r="QEL1241" s="147">
        <v>104.09399999999999</v>
      </c>
      <c r="QEM1241" s="109" t="s">
        <v>38</v>
      </c>
      <c r="QEN1241" s="256" t="s">
        <v>25</v>
      </c>
      <c r="QEO1241" s="204">
        <v>7</v>
      </c>
      <c r="QEP1241" s="204">
        <v>2</v>
      </c>
      <c r="QEQ1241" s="205" t="s">
        <v>236</v>
      </c>
      <c r="QER1241" s="206">
        <v>119</v>
      </c>
      <c r="QES1241" s="110">
        <v>213</v>
      </c>
      <c r="QET1241" s="147">
        <v>104.09399999999999</v>
      </c>
      <c r="QEU1241" s="109" t="s">
        <v>38</v>
      </c>
      <c r="QEV1241" s="256" t="s">
        <v>25</v>
      </c>
      <c r="QEW1241" s="204">
        <v>7</v>
      </c>
      <c r="QEX1241" s="204">
        <v>2</v>
      </c>
      <c r="QEY1241" s="205" t="s">
        <v>236</v>
      </c>
      <c r="QEZ1241" s="206">
        <v>119</v>
      </c>
      <c r="QFA1241" s="110">
        <v>213</v>
      </c>
      <c r="QFB1241" s="147">
        <v>104.09399999999999</v>
      </c>
      <c r="QFC1241" s="109" t="s">
        <v>38</v>
      </c>
      <c r="QFD1241" s="256" t="s">
        <v>25</v>
      </c>
      <c r="QFE1241" s="204">
        <v>7</v>
      </c>
      <c r="QFF1241" s="204">
        <v>2</v>
      </c>
      <c r="QFG1241" s="205" t="s">
        <v>236</v>
      </c>
      <c r="QFH1241" s="206">
        <v>119</v>
      </c>
      <c r="QFI1241" s="110">
        <v>213</v>
      </c>
      <c r="QFJ1241" s="147">
        <v>104.09399999999999</v>
      </c>
      <c r="QFK1241" s="109" t="s">
        <v>38</v>
      </c>
      <c r="QFL1241" s="256" t="s">
        <v>25</v>
      </c>
      <c r="QFM1241" s="204">
        <v>7</v>
      </c>
      <c r="QFN1241" s="204">
        <v>2</v>
      </c>
      <c r="QFO1241" s="205" t="s">
        <v>236</v>
      </c>
      <c r="QFP1241" s="206">
        <v>119</v>
      </c>
      <c r="QFQ1241" s="110">
        <v>213</v>
      </c>
      <c r="QFR1241" s="147">
        <v>104.09399999999999</v>
      </c>
      <c r="QFS1241" s="109" t="s">
        <v>38</v>
      </c>
      <c r="QFT1241" s="256" t="s">
        <v>25</v>
      </c>
      <c r="QFU1241" s="204">
        <v>7</v>
      </c>
      <c r="QFV1241" s="204">
        <v>2</v>
      </c>
      <c r="QFW1241" s="205" t="s">
        <v>236</v>
      </c>
      <c r="QFX1241" s="206">
        <v>119</v>
      </c>
      <c r="QFY1241" s="110">
        <v>213</v>
      </c>
      <c r="QFZ1241" s="147">
        <v>104.09399999999999</v>
      </c>
      <c r="QGA1241" s="109" t="s">
        <v>38</v>
      </c>
      <c r="QGB1241" s="256" t="s">
        <v>25</v>
      </c>
      <c r="QGC1241" s="204">
        <v>7</v>
      </c>
      <c r="QGD1241" s="204">
        <v>2</v>
      </c>
      <c r="QGE1241" s="205" t="s">
        <v>236</v>
      </c>
      <c r="QGF1241" s="206">
        <v>119</v>
      </c>
      <c r="QGG1241" s="110">
        <v>213</v>
      </c>
      <c r="QGH1241" s="147">
        <v>104.09399999999999</v>
      </c>
      <c r="QGI1241" s="109" t="s">
        <v>38</v>
      </c>
      <c r="QGJ1241" s="256" t="s">
        <v>25</v>
      </c>
      <c r="QGK1241" s="204">
        <v>7</v>
      </c>
      <c r="QGL1241" s="204">
        <v>2</v>
      </c>
      <c r="QGM1241" s="205" t="s">
        <v>236</v>
      </c>
      <c r="QGN1241" s="206">
        <v>119</v>
      </c>
      <c r="QGO1241" s="110">
        <v>213</v>
      </c>
      <c r="QGP1241" s="147">
        <v>104.09399999999999</v>
      </c>
      <c r="QGQ1241" s="109" t="s">
        <v>38</v>
      </c>
      <c r="QGR1241" s="256" t="s">
        <v>25</v>
      </c>
      <c r="QGS1241" s="204">
        <v>7</v>
      </c>
      <c r="QGT1241" s="204">
        <v>2</v>
      </c>
      <c r="QGU1241" s="205" t="s">
        <v>236</v>
      </c>
      <c r="QGV1241" s="206">
        <v>119</v>
      </c>
      <c r="QGW1241" s="110">
        <v>213</v>
      </c>
      <c r="QGX1241" s="147">
        <v>104.09399999999999</v>
      </c>
      <c r="QGY1241" s="109" t="s">
        <v>38</v>
      </c>
      <c r="QGZ1241" s="256" t="s">
        <v>25</v>
      </c>
      <c r="QHA1241" s="204">
        <v>7</v>
      </c>
      <c r="QHB1241" s="204">
        <v>2</v>
      </c>
      <c r="QHC1241" s="205" t="s">
        <v>236</v>
      </c>
      <c r="QHD1241" s="206">
        <v>119</v>
      </c>
      <c r="QHE1241" s="110">
        <v>213</v>
      </c>
      <c r="QHF1241" s="147">
        <v>104.09399999999999</v>
      </c>
      <c r="QHG1241" s="109" t="s">
        <v>38</v>
      </c>
      <c r="QHH1241" s="256" t="s">
        <v>25</v>
      </c>
      <c r="QHI1241" s="204">
        <v>7</v>
      </c>
      <c r="QHJ1241" s="204">
        <v>2</v>
      </c>
      <c r="QHK1241" s="205" t="s">
        <v>236</v>
      </c>
      <c r="QHL1241" s="206">
        <v>119</v>
      </c>
      <c r="QHM1241" s="110">
        <v>213</v>
      </c>
      <c r="QHN1241" s="147">
        <v>104.09399999999999</v>
      </c>
      <c r="QHO1241" s="109" t="s">
        <v>38</v>
      </c>
      <c r="QHP1241" s="256" t="s">
        <v>25</v>
      </c>
      <c r="QHQ1241" s="204">
        <v>7</v>
      </c>
      <c r="QHR1241" s="204">
        <v>2</v>
      </c>
      <c r="QHS1241" s="205" t="s">
        <v>236</v>
      </c>
      <c r="QHT1241" s="206">
        <v>119</v>
      </c>
      <c r="QHU1241" s="110">
        <v>213</v>
      </c>
      <c r="QHV1241" s="147">
        <v>104.09399999999999</v>
      </c>
      <c r="QHW1241" s="109" t="s">
        <v>38</v>
      </c>
      <c r="QHX1241" s="256" t="s">
        <v>25</v>
      </c>
      <c r="QHY1241" s="204">
        <v>7</v>
      </c>
      <c r="QHZ1241" s="204">
        <v>2</v>
      </c>
      <c r="QIA1241" s="205" t="s">
        <v>236</v>
      </c>
      <c r="QIB1241" s="206">
        <v>119</v>
      </c>
      <c r="QIC1241" s="110">
        <v>213</v>
      </c>
      <c r="QID1241" s="147">
        <v>104.09399999999999</v>
      </c>
      <c r="QIE1241" s="109" t="s">
        <v>38</v>
      </c>
      <c r="QIF1241" s="256" t="s">
        <v>25</v>
      </c>
      <c r="QIG1241" s="204">
        <v>7</v>
      </c>
      <c r="QIH1241" s="204">
        <v>2</v>
      </c>
      <c r="QII1241" s="205" t="s">
        <v>236</v>
      </c>
      <c r="QIJ1241" s="206">
        <v>119</v>
      </c>
      <c r="QIK1241" s="110">
        <v>213</v>
      </c>
      <c r="QIL1241" s="147">
        <v>104.09399999999999</v>
      </c>
      <c r="QIM1241" s="109" t="s">
        <v>38</v>
      </c>
      <c r="QIN1241" s="256" t="s">
        <v>25</v>
      </c>
      <c r="QIO1241" s="204">
        <v>7</v>
      </c>
      <c r="QIP1241" s="204">
        <v>2</v>
      </c>
      <c r="QIQ1241" s="205" t="s">
        <v>236</v>
      </c>
      <c r="QIR1241" s="206">
        <v>119</v>
      </c>
      <c r="QIS1241" s="110">
        <v>213</v>
      </c>
      <c r="QIT1241" s="147">
        <v>104.09399999999999</v>
      </c>
      <c r="QIU1241" s="109" t="s">
        <v>38</v>
      </c>
      <c r="QIV1241" s="256" t="s">
        <v>25</v>
      </c>
      <c r="QIW1241" s="204">
        <v>7</v>
      </c>
      <c r="QIX1241" s="204">
        <v>2</v>
      </c>
      <c r="QIY1241" s="205" t="s">
        <v>236</v>
      </c>
      <c r="QIZ1241" s="206">
        <v>119</v>
      </c>
      <c r="QJA1241" s="110">
        <v>213</v>
      </c>
      <c r="QJB1241" s="147">
        <v>104.09399999999999</v>
      </c>
      <c r="QJC1241" s="109" t="s">
        <v>38</v>
      </c>
      <c r="QJD1241" s="256" t="s">
        <v>25</v>
      </c>
      <c r="QJE1241" s="204">
        <v>7</v>
      </c>
      <c r="QJF1241" s="204">
        <v>2</v>
      </c>
      <c r="QJG1241" s="205" t="s">
        <v>236</v>
      </c>
      <c r="QJH1241" s="206">
        <v>119</v>
      </c>
      <c r="QJI1241" s="110">
        <v>213</v>
      </c>
      <c r="QJJ1241" s="147">
        <v>104.09399999999999</v>
      </c>
      <c r="QJK1241" s="109" t="s">
        <v>38</v>
      </c>
      <c r="QJL1241" s="256" t="s">
        <v>25</v>
      </c>
      <c r="QJM1241" s="204">
        <v>7</v>
      </c>
      <c r="QJN1241" s="204">
        <v>2</v>
      </c>
      <c r="QJO1241" s="205" t="s">
        <v>236</v>
      </c>
      <c r="QJP1241" s="206">
        <v>119</v>
      </c>
      <c r="QJQ1241" s="110">
        <v>213</v>
      </c>
      <c r="QJR1241" s="147">
        <v>104.09399999999999</v>
      </c>
      <c r="QJS1241" s="109" t="s">
        <v>38</v>
      </c>
      <c r="QJT1241" s="256" t="s">
        <v>25</v>
      </c>
      <c r="QJU1241" s="204">
        <v>7</v>
      </c>
      <c r="QJV1241" s="204">
        <v>2</v>
      </c>
      <c r="QJW1241" s="205" t="s">
        <v>236</v>
      </c>
      <c r="QJX1241" s="206">
        <v>119</v>
      </c>
      <c r="QJY1241" s="110">
        <v>213</v>
      </c>
      <c r="QJZ1241" s="147">
        <v>104.09399999999999</v>
      </c>
      <c r="QKA1241" s="109" t="s">
        <v>38</v>
      </c>
      <c r="QKB1241" s="256" t="s">
        <v>25</v>
      </c>
      <c r="QKC1241" s="204">
        <v>7</v>
      </c>
      <c r="QKD1241" s="204">
        <v>2</v>
      </c>
      <c r="QKE1241" s="205" t="s">
        <v>236</v>
      </c>
      <c r="QKF1241" s="206">
        <v>119</v>
      </c>
      <c r="QKG1241" s="110">
        <v>213</v>
      </c>
      <c r="QKH1241" s="147">
        <v>104.09399999999999</v>
      </c>
      <c r="QKI1241" s="109" t="s">
        <v>38</v>
      </c>
      <c r="QKJ1241" s="256" t="s">
        <v>25</v>
      </c>
      <c r="QKK1241" s="204">
        <v>7</v>
      </c>
      <c r="QKL1241" s="204">
        <v>2</v>
      </c>
      <c r="QKM1241" s="205" t="s">
        <v>236</v>
      </c>
      <c r="QKN1241" s="206">
        <v>119</v>
      </c>
      <c r="QKO1241" s="110">
        <v>213</v>
      </c>
      <c r="QKP1241" s="147">
        <v>104.09399999999999</v>
      </c>
      <c r="QKQ1241" s="109" t="s">
        <v>38</v>
      </c>
      <c r="QKR1241" s="256" t="s">
        <v>25</v>
      </c>
      <c r="QKS1241" s="204">
        <v>7</v>
      </c>
      <c r="QKT1241" s="204">
        <v>2</v>
      </c>
      <c r="QKU1241" s="205" t="s">
        <v>236</v>
      </c>
      <c r="QKV1241" s="206">
        <v>119</v>
      </c>
      <c r="QKW1241" s="110">
        <v>213</v>
      </c>
      <c r="QKX1241" s="147">
        <v>104.09399999999999</v>
      </c>
      <c r="QKY1241" s="109" t="s">
        <v>38</v>
      </c>
      <c r="QKZ1241" s="256" t="s">
        <v>25</v>
      </c>
      <c r="QLA1241" s="204">
        <v>7</v>
      </c>
      <c r="QLB1241" s="204">
        <v>2</v>
      </c>
      <c r="QLC1241" s="205" t="s">
        <v>236</v>
      </c>
      <c r="QLD1241" s="206">
        <v>119</v>
      </c>
      <c r="QLE1241" s="110">
        <v>213</v>
      </c>
      <c r="QLF1241" s="147">
        <v>104.09399999999999</v>
      </c>
      <c r="QLG1241" s="109" t="s">
        <v>38</v>
      </c>
      <c r="QLH1241" s="256" t="s">
        <v>25</v>
      </c>
      <c r="QLI1241" s="204">
        <v>7</v>
      </c>
      <c r="QLJ1241" s="204">
        <v>2</v>
      </c>
      <c r="QLK1241" s="205" t="s">
        <v>236</v>
      </c>
      <c r="QLL1241" s="206">
        <v>119</v>
      </c>
      <c r="QLM1241" s="110">
        <v>213</v>
      </c>
      <c r="QLN1241" s="147">
        <v>104.09399999999999</v>
      </c>
      <c r="QLO1241" s="109" t="s">
        <v>38</v>
      </c>
      <c r="QLP1241" s="256" t="s">
        <v>25</v>
      </c>
      <c r="QLQ1241" s="204">
        <v>7</v>
      </c>
      <c r="QLR1241" s="204">
        <v>2</v>
      </c>
      <c r="QLS1241" s="205" t="s">
        <v>236</v>
      </c>
      <c r="QLT1241" s="206">
        <v>119</v>
      </c>
      <c r="QLU1241" s="110">
        <v>213</v>
      </c>
      <c r="QLV1241" s="147">
        <v>104.09399999999999</v>
      </c>
      <c r="QLW1241" s="109" t="s">
        <v>38</v>
      </c>
      <c r="QLX1241" s="256" t="s">
        <v>25</v>
      </c>
      <c r="QLY1241" s="204">
        <v>7</v>
      </c>
      <c r="QLZ1241" s="204">
        <v>2</v>
      </c>
      <c r="QMA1241" s="205" t="s">
        <v>236</v>
      </c>
      <c r="QMB1241" s="206">
        <v>119</v>
      </c>
      <c r="QMC1241" s="110">
        <v>213</v>
      </c>
      <c r="QMD1241" s="147">
        <v>104.09399999999999</v>
      </c>
      <c r="QME1241" s="109" t="s">
        <v>38</v>
      </c>
      <c r="QMF1241" s="256" t="s">
        <v>25</v>
      </c>
      <c r="QMG1241" s="204">
        <v>7</v>
      </c>
      <c r="QMH1241" s="204">
        <v>2</v>
      </c>
      <c r="QMI1241" s="205" t="s">
        <v>236</v>
      </c>
      <c r="QMJ1241" s="206">
        <v>119</v>
      </c>
      <c r="QMK1241" s="110">
        <v>213</v>
      </c>
      <c r="QML1241" s="147">
        <v>104.09399999999999</v>
      </c>
      <c r="QMM1241" s="109" t="s">
        <v>38</v>
      </c>
      <c r="QMN1241" s="256" t="s">
        <v>25</v>
      </c>
      <c r="QMO1241" s="204">
        <v>7</v>
      </c>
      <c r="QMP1241" s="204">
        <v>2</v>
      </c>
      <c r="QMQ1241" s="205" t="s">
        <v>236</v>
      </c>
      <c r="QMR1241" s="206">
        <v>119</v>
      </c>
      <c r="QMS1241" s="110">
        <v>213</v>
      </c>
      <c r="QMT1241" s="147">
        <v>104.09399999999999</v>
      </c>
      <c r="QMU1241" s="109" t="s">
        <v>38</v>
      </c>
      <c r="QMV1241" s="256" t="s">
        <v>25</v>
      </c>
      <c r="QMW1241" s="204">
        <v>7</v>
      </c>
      <c r="QMX1241" s="204">
        <v>2</v>
      </c>
      <c r="QMY1241" s="205" t="s">
        <v>236</v>
      </c>
      <c r="QMZ1241" s="206">
        <v>119</v>
      </c>
      <c r="QNA1241" s="110">
        <v>213</v>
      </c>
      <c r="QNB1241" s="147">
        <v>104.09399999999999</v>
      </c>
      <c r="QNC1241" s="109" t="s">
        <v>38</v>
      </c>
      <c r="QND1241" s="256" t="s">
        <v>25</v>
      </c>
      <c r="QNE1241" s="204">
        <v>7</v>
      </c>
      <c r="QNF1241" s="204">
        <v>2</v>
      </c>
      <c r="QNG1241" s="205" t="s">
        <v>236</v>
      </c>
      <c r="QNH1241" s="206">
        <v>119</v>
      </c>
      <c r="QNI1241" s="110">
        <v>213</v>
      </c>
      <c r="QNJ1241" s="147">
        <v>104.09399999999999</v>
      </c>
      <c r="QNK1241" s="109" t="s">
        <v>38</v>
      </c>
      <c r="QNL1241" s="256" t="s">
        <v>25</v>
      </c>
      <c r="QNM1241" s="204">
        <v>7</v>
      </c>
      <c r="QNN1241" s="204">
        <v>2</v>
      </c>
      <c r="QNO1241" s="205" t="s">
        <v>236</v>
      </c>
      <c r="QNP1241" s="206">
        <v>119</v>
      </c>
      <c r="QNQ1241" s="110">
        <v>213</v>
      </c>
      <c r="QNR1241" s="147">
        <v>104.09399999999999</v>
      </c>
      <c r="QNS1241" s="109" t="s">
        <v>38</v>
      </c>
      <c r="QNT1241" s="256" t="s">
        <v>25</v>
      </c>
      <c r="QNU1241" s="204">
        <v>7</v>
      </c>
      <c r="QNV1241" s="204">
        <v>2</v>
      </c>
      <c r="QNW1241" s="205" t="s">
        <v>236</v>
      </c>
      <c r="QNX1241" s="206">
        <v>119</v>
      </c>
      <c r="QNY1241" s="110">
        <v>213</v>
      </c>
      <c r="QNZ1241" s="147">
        <v>104.09399999999999</v>
      </c>
      <c r="QOA1241" s="109" t="s">
        <v>38</v>
      </c>
      <c r="QOB1241" s="256" t="s">
        <v>25</v>
      </c>
      <c r="QOC1241" s="204">
        <v>7</v>
      </c>
      <c r="QOD1241" s="204">
        <v>2</v>
      </c>
      <c r="QOE1241" s="205" t="s">
        <v>236</v>
      </c>
      <c r="QOF1241" s="206">
        <v>119</v>
      </c>
      <c r="QOG1241" s="110">
        <v>213</v>
      </c>
      <c r="QOH1241" s="147">
        <v>104.09399999999999</v>
      </c>
      <c r="QOI1241" s="109" t="s">
        <v>38</v>
      </c>
      <c r="QOJ1241" s="256" t="s">
        <v>25</v>
      </c>
      <c r="QOK1241" s="204">
        <v>7</v>
      </c>
      <c r="QOL1241" s="204">
        <v>2</v>
      </c>
      <c r="QOM1241" s="205" t="s">
        <v>236</v>
      </c>
      <c r="QON1241" s="206">
        <v>119</v>
      </c>
      <c r="QOO1241" s="110">
        <v>213</v>
      </c>
      <c r="QOP1241" s="147">
        <v>104.09399999999999</v>
      </c>
      <c r="QOQ1241" s="109" t="s">
        <v>38</v>
      </c>
      <c r="QOR1241" s="256" t="s">
        <v>25</v>
      </c>
      <c r="QOS1241" s="204">
        <v>7</v>
      </c>
      <c r="QOT1241" s="204">
        <v>2</v>
      </c>
      <c r="QOU1241" s="205" t="s">
        <v>236</v>
      </c>
      <c r="QOV1241" s="206">
        <v>119</v>
      </c>
      <c r="QOW1241" s="110">
        <v>213</v>
      </c>
      <c r="QOX1241" s="147">
        <v>104.09399999999999</v>
      </c>
      <c r="QOY1241" s="109" t="s">
        <v>38</v>
      </c>
      <c r="QOZ1241" s="256" t="s">
        <v>25</v>
      </c>
      <c r="QPA1241" s="204">
        <v>7</v>
      </c>
      <c r="QPB1241" s="204">
        <v>2</v>
      </c>
      <c r="QPC1241" s="205" t="s">
        <v>236</v>
      </c>
      <c r="QPD1241" s="206">
        <v>119</v>
      </c>
      <c r="QPE1241" s="110">
        <v>213</v>
      </c>
      <c r="QPF1241" s="147">
        <v>104.09399999999999</v>
      </c>
      <c r="QPG1241" s="109" t="s">
        <v>38</v>
      </c>
      <c r="QPH1241" s="256" t="s">
        <v>25</v>
      </c>
      <c r="QPI1241" s="204">
        <v>7</v>
      </c>
      <c r="QPJ1241" s="204">
        <v>2</v>
      </c>
      <c r="QPK1241" s="205" t="s">
        <v>236</v>
      </c>
      <c r="QPL1241" s="206">
        <v>119</v>
      </c>
      <c r="QPM1241" s="110">
        <v>213</v>
      </c>
      <c r="QPN1241" s="147">
        <v>104.09399999999999</v>
      </c>
      <c r="QPO1241" s="109" t="s">
        <v>38</v>
      </c>
      <c r="QPP1241" s="256" t="s">
        <v>25</v>
      </c>
      <c r="QPQ1241" s="204">
        <v>7</v>
      </c>
      <c r="QPR1241" s="204">
        <v>2</v>
      </c>
      <c r="QPS1241" s="205" t="s">
        <v>236</v>
      </c>
      <c r="QPT1241" s="206">
        <v>119</v>
      </c>
      <c r="QPU1241" s="110">
        <v>213</v>
      </c>
      <c r="QPV1241" s="147">
        <v>104.09399999999999</v>
      </c>
      <c r="QPW1241" s="109" t="s">
        <v>38</v>
      </c>
      <c r="QPX1241" s="256" t="s">
        <v>25</v>
      </c>
      <c r="QPY1241" s="204">
        <v>7</v>
      </c>
      <c r="QPZ1241" s="204">
        <v>2</v>
      </c>
      <c r="QQA1241" s="205" t="s">
        <v>236</v>
      </c>
      <c r="QQB1241" s="206">
        <v>119</v>
      </c>
      <c r="QQC1241" s="110">
        <v>213</v>
      </c>
      <c r="QQD1241" s="147">
        <v>104.09399999999999</v>
      </c>
      <c r="QQE1241" s="109" t="s">
        <v>38</v>
      </c>
      <c r="QQF1241" s="256" t="s">
        <v>25</v>
      </c>
      <c r="QQG1241" s="204">
        <v>7</v>
      </c>
      <c r="QQH1241" s="204">
        <v>2</v>
      </c>
      <c r="QQI1241" s="205" t="s">
        <v>236</v>
      </c>
      <c r="QQJ1241" s="206">
        <v>119</v>
      </c>
      <c r="QQK1241" s="110">
        <v>213</v>
      </c>
      <c r="QQL1241" s="147">
        <v>104.09399999999999</v>
      </c>
      <c r="QQM1241" s="109" t="s">
        <v>38</v>
      </c>
      <c r="QQN1241" s="256" t="s">
        <v>25</v>
      </c>
      <c r="QQO1241" s="204">
        <v>7</v>
      </c>
      <c r="QQP1241" s="204">
        <v>2</v>
      </c>
      <c r="QQQ1241" s="205" t="s">
        <v>236</v>
      </c>
      <c r="QQR1241" s="206">
        <v>119</v>
      </c>
      <c r="QQS1241" s="110">
        <v>213</v>
      </c>
      <c r="QQT1241" s="147">
        <v>104.09399999999999</v>
      </c>
      <c r="QQU1241" s="109" t="s">
        <v>38</v>
      </c>
      <c r="QQV1241" s="256" t="s">
        <v>25</v>
      </c>
      <c r="QQW1241" s="204">
        <v>7</v>
      </c>
      <c r="QQX1241" s="204">
        <v>2</v>
      </c>
      <c r="QQY1241" s="205" t="s">
        <v>236</v>
      </c>
      <c r="QQZ1241" s="206">
        <v>119</v>
      </c>
      <c r="QRA1241" s="110">
        <v>213</v>
      </c>
      <c r="QRB1241" s="147">
        <v>104.09399999999999</v>
      </c>
      <c r="QRC1241" s="109" t="s">
        <v>38</v>
      </c>
      <c r="QRD1241" s="256" t="s">
        <v>25</v>
      </c>
      <c r="QRE1241" s="204">
        <v>7</v>
      </c>
      <c r="QRF1241" s="204">
        <v>2</v>
      </c>
      <c r="QRG1241" s="205" t="s">
        <v>236</v>
      </c>
      <c r="QRH1241" s="206">
        <v>119</v>
      </c>
      <c r="QRI1241" s="110">
        <v>213</v>
      </c>
      <c r="QRJ1241" s="147">
        <v>104.09399999999999</v>
      </c>
      <c r="QRK1241" s="109" t="s">
        <v>38</v>
      </c>
      <c r="QRL1241" s="256" t="s">
        <v>25</v>
      </c>
      <c r="QRM1241" s="204">
        <v>7</v>
      </c>
      <c r="QRN1241" s="204">
        <v>2</v>
      </c>
      <c r="QRO1241" s="205" t="s">
        <v>236</v>
      </c>
      <c r="QRP1241" s="206">
        <v>119</v>
      </c>
      <c r="QRQ1241" s="110">
        <v>213</v>
      </c>
      <c r="QRR1241" s="147">
        <v>104.09399999999999</v>
      </c>
      <c r="QRS1241" s="109" t="s">
        <v>38</v>
      </c>
      <c r="QRT1241" s="256" t="s">
        <v>25</v>
      </c>
      <c r="QRU1241" s="204">
        <v>7</v>
      </c>
      <c r="QRV1241" s="204">
        <v>2</v>
      </c>
      <c r="QRW1241" s="205" t="s">
        <v>236</v>
      </c>
      <c r="QRX1241" s="206">
        <v>119</v>
      </c>
      <c r="QRY1241" s="110">
        <v>213</v>
      </c>
      <c r="QRZ1241" s="147">
        <v>104.09399999999999</v>
      </c>
      <c r="QSA1241" s="109" t="s">
        <v>38</v>
      </c>
      <c r="QSB1241" s="256" t="s">
        <v>25</v>
      </c>
      <c r="QSC1241" s="204">
        <v>7</v>
      </c>
      <c r="QSD1241" s="204">
        <v>2</v>
      </c>
      <c r="QSE1241" s="205" t="s">
        <v>236</v>
      </c>
      <c r="QSF1241" s="206">
        <v>119</v>
      </c>
      <c r="QSG1241" s="110">
        <v>213</v>
      </c>
      <c r="QSH1241" s="147">
        <v>104.09399999999999</v>
      </c>
      <c r="QSI1241" s="109" t="s">
        <v>38</v>
      </c>
      <c r="QSJ1241" s="256" t="s">
        <v>25</v>
      </c>
      <c r="QSK1241" s="204">
        <v>7</v>
      </c>
      <c r="QSL1241" s="204">
        <v>2</v>
      </c>
      <c r="QSM1241" s="205" t="s">
        <v>236</v>
      </c>
      <c r="QSN1241" s="206">
        <v>119</v>
      </c>
      <c r="QSO1241" s="110">
        <v>213</v>
      </c>
      <c r="QSP1241" s="147">
        <v>104.09399999999999</v>
      </c>
      <c r="QSQ1241" s="109" t="s">
        <v>38</v>
      </c>
      <c r="QSR1241" s="256" t="s">
        <v>25</v>
      </c>
      <c r="QSS1241" s="204">
        <v>7</v>
      </c>
      <c r="QST1241" s="204">
        <v>2</v>
      </c>
      <c r="QSU1241" s="205" t="s">
        <v>236</v>
      </c>
      <c r="QSV1241" s="206">
        <v>119</v>
      </c>
      <c r="QSW1241" s="110">
        <v>213</v>
      </c>
      <c r="QSX1241" s="147">
        <v>104.09399999999999</v>
      </c>
      <c r="QSY1241" s="109" t="s">
        <v>38</v>
      </c>
      <c r="QSZ1241" s="256" t="s">
        <v>25</v>
      </c>
      <c r="QTA1241" s="204">
        <v>7</v>
      </c>
      <c r="QTB1241" s="204">
        <v>2</v>
      </c>
      <c r="QTC1241" s="205" t="s">
        <v>236</v>
      </c>
      <c r="QTD1241" s="206">
        <v>119</v>
      </c>
      <c r="QTE1241" s="110">
        <v>213</v>
      </c>
      <c r="QTF1241" s="147">
        <v>104.09399999999999</v>
      </c>
      <c r="QTG1241" s="109" t="s">
        <v>38</v>
      </c>
      <c r="QTH1241" s="256" t="s">
        <v>25</v>
      </c>
      <c r="QTI1241" s="204">
        <v>7</v>
      </c>
      <c r="QTJ1241" s="204">
        <v>2</v>
      </c>
      <c r="QTK1241" s="205" t="s">
        <v>236</v>
      </c>
      <c r="QTL1241" s="206">
        <v>119</v>
      </c>
      <c r="QTM1241" s="110">
        <v>213</v>
      </c>
      <c r="QTN1241" s="147">
        <v>104.09399999999999</v>
      </c>
      <c r="QTO1241" s="109" t="s">
        <v>38</v>
      </c>
      <c r="QTP1241" s="256" t="s">
        <v>25</v>
      </c>
      <c r="QTQ1241" s="204">
        <v>7</v>
      </c>
      <c r="QTR1241" s="204">
        <v>2</v>
      </c>
      <c r="QTS1241" s="205" t="s">
        <v>236</v>
      </c>
      <c r="QTT1241" s="206">
        <v>119</v>
      </c>
      <c r="QTU1241" s="110">
        <v>213</v>
      </c>
      <c r="QTV1241" s="147">
        <v>104.09399999999999</v>
      </c>
      <c r="QTW1241" s="109" t="s">
        <v>38</v>
      </c>
      <c r="QTX1241" s="256" t="s">
        <v>25</v>
      </c>
      <c r="QTY1241" s="204">
        <v>7</v>
      </c>
      <c r="QTZ1241" s="204">
        <v>2</v>
      </c>
      <c r="QUA1241" s="205" t="s">
        <v>236</v>
      </c>
      <c r="QUB1241" s="206">
        <v>119</v>
      </c>
      <c r="QUC1241" s="110">
        <v>213</v>
      </c>
      <c r="QUD1241" s="147">
        <v>104.09399999999999</v>
      </c>
      <c r="QUE1241" s="109" t="s">
        <v>38</v>
      </c>
      <c r="QUF1241" s="256" t="s">
        <v>25</v>
      </c>
      <c r="QUG1241" s="204">
        <v>7</v>
      </c>
      <c r="QUH1241" s="204">
        <v>2</v>
      </c>
      <c r="QUI1241" s="205" t="s">
        <v>236</v>
      </c>
      <c r="QUJ1241" s="206">
        <v>119</v>
      </c>
      <c r="QUK1241" s="110">
        <v>213</v>
      </c>
      <c r="QUL1241" s="147">
        <v>104.09399999999999</v>
      </c>
      <c r="QUM1241" s="109" t="s">
        <v>38</v>
      </c>
      <c r="QUN1241" s="256" t="s">
        <v>25</v>
      </c>
      <c r="QUO1241" s="204">
        <v>7</v>
      </c>
      <c r="QUP1241" s="204">
        <v>2</v>
      </c>
      <c r="QUQ1241" s="205" t="s">
        <v>236</v>
      </c>
      <c r="QUR1241" s="206">
        <v>119</v>
      </c>
      <c r="QUS1241" s="110">
        <v>213</v>
      </c>
      <c r="QUT1241" s="147">
        <v>104.09399999999999</v>
      </c>
      <c r="QUU1241" s="109" t="s">
        <v>38</v>
      </c>
      <c r="QUV1241" s="256" t="s">
        <v>25</v>
      </c>
      <c r="QUW1241" s="204">
        <v>7</v>
      </c>
      <c r="QUX1241" s="204">
        <v>2</v>
      </c>
      <c r="QUY1241" s="205" t="s">
        <v>236</v>
      </c>
      <c r="QUZ1241" s="206">
        <v>119</v>
      </c>
      <c r="QVA1241" s="110">
        <v>213</v>
      </c>
      <c r="QVB1241" s="147">
        <v>104.09399999999999</v>
      </c>
      <c r="QVC1241" s="109" t="s">
        <v>38</v>
      </c>
      <c r="QVD1241" s="256" t="s">
        <v>25</v>
      </c>
      <c r="QVE1241" s="204">
        <v>7</v>
      </c>
      <c r="QVF1241" s="204">
        <v>2</v>
      </c>
      <c r="QVG1241" s="205" t="s">
        <v>236</v>
      </c>
      <c r="QVH1241" s="206">
        <v>119</v>
      </c>
      <c r="QVI1241" s="110">
        <v>213</v>
      </c>
      <c r="QVJ1241" s="147">
        <v>104.09399999999999</v>
      </c>
      <c r="QVK1241" s="109" t="s">
        <v>38</v>
      </c>
      <c r="QVL1241" s="256" t="s">
        <v>25</v>
      </c>
      <c r="QVM1241" s="204">
        <v>7</v>
      </c>
      <c r="QVN1241" s="204">
        <v>2</v>
      </c>
      <c r="QVO1241" s="205" t="s">
        <v>236</v>
      </c>
      <c r="QVP1241" s="206">
        <v>119</v>
      </c>
      <c r="QVQ1241" s="110">
        <v>213</v>
      </c>
      <c r="QVR1241" s="147">
        <v>104.09399999999999</v>
      </c>
      <c r="QVS1241" s="109" t="s">
        <v>38</v>
      </c>
      <c r="QVT1241" s="256" t="s">
        <v>25</v>
      </c>
      <c r="QVU1241" s="204">
        <v>7</v>
      </c>
      <c r="QVV1241" s="204">
        <v>2</v>
      </c>
      <c r="QVW1241" s="205" t="s">
        <v>236</v>
      </c>
      <c r="QVX1241" s="206">
        <v>119</v>
      </c>
      <c r="QVY1241" s="110">
        <v>213</v>
      </c>
      <c r="QVZ1241" s="147">
        <v>104.09399999999999</v>
      </c>
      <c r="QWA1241" s="109" t="s">
        <v>38</v>
      </c>
      <c r="QWB1241" s="256" t="s">
        <v>25</v>
      </c>
      <c r="QWC1241" s="204">
        <v>7</v>
      </c>
      <c r="QWD1241" s="204">
        <v>2</v>
      </c>
      <c r="QWE1241" s="205" t="s">
        <v>236</v>
      </c>
      <c r="QWF1241" s="206">
        <v>119</v>
      </c>
      <c r="QWG1241" s="110">
        <v>213</v>
      </c>
      <c r="QWH1241" s="147">
        <v>104.09399999999999</v>
      </c>
      <c r="QWI1241" s="109" t="s">
        <v>38</v>
      </c>
      <c r="QWJ1241" s="256" t="s">
        <v>25</v>
      </c>
      <c r="QWK1241" s="204">
        <v>7</v>
      </c>
      <c r="QWL1241" s="204">
        <v>2</v>
      </c>
      <c r="QWM1241" s="205" t="s">
        <v>236</v>
      </c>
      <c r="QWN1241" s="206">
        <v>119</v>
      </c>
      <c r="QWO1241" s="110">
        <v>213</v>
      </c>
      <c r="QWP1241" s="147">
        <v>104.09399999999999</v>
      </c>
      <c r="QWQ1241" s="109" t="s">
        <v>38</v>
      </c>
      <c r="QWR1241" s="256" t="s">
        <v>25</v>
      </c>
      <c r="QWS1241" s="204">
        <v>7</v>
      </c>
      <c r="QWT1241" s="204">
        <v>2</v>
      </c>
      <c r="QWU1241" s="205" t="s">
        <v>236</v>
      </c>
      <c r="QWV1241" s="206">
        <v>119</v>
      </c>
      <c r="QWW1241" s="110">
        <v>213</v>
      </c>
      <c r="QWX1241" s="147">
        <v>104.09399999999999</v>
      </c>
      <c r="QWY1241" s="109" t="s">
        <v>38</v>
      </c>
      <c r="QWZ1241" s="256" t="s">
        <v>25</v>
      </c>
      <c r="QXA1241" s="204">
        <v>7</v>
      </c>
      <c r="QXB1241" s="204">
        <v>2</v>
      </c>
      <c r="QXC1241" s="205" t="s">
        <v>236</v>
      </c>
      <c r="QXD1241" s="206">
        <v>119</v>
      </c>
      <c r="QXE1241" s="110">
        <v>213</v>
      </c>
      <c r="QXF1241" s="147">
        <v>104.09399999999999</v>
      </c>
      <c r="QXG1241" s="109" t="s">
        <v>38</v>
      </c>
      <c r="QXH1241" s="256" t="s">
        <v>25</v>
      </c>
      <c r="QXI1241" s="204">
        <v>7</v>
      </c>
      <c r="QXJ1241" s="204">
        <v>2</v>
      </c>
      <c r="QXK1241" s="205" t="s">
        <v>236</v>
      </c>
      <c r="QXL1241" s="206">
        <v>119</v>
      </c>
      <c r="QXM1241" s="110">
        <v>213</v>
      </c>
      <c r="QXN1241" s="147">
        <v>104.09399999999999</v>
      </c>
      <c r="QXO1241" s="109" t="s">
        <v>38</v>
      </c>
      <c r="QXP1241" s="256" t="s">
        <v>25</v>
      </c>
      <c r="QXQ1241" s="204">
        <v>7</v>
      </c>
      <c r="QXR1241" s="204">
        <v>2</v>
      </c>
      <c r="QXS1241" s="205" t="s">
        <v>236</v>
      </c>
      <c r="QXT1241" s="206">
        <v>119</v>
      </c>
      <c r="QXU1241" s="110">
        <v>213</v>
      </c>
      <c r="QXV1241" s="147">
        <v>104.09399999999999</v>
      </c>
      <c r="QXW1241" s="109" t="s">
        <v>38</v>
      </c>
      <c r="QXX1241" s="256" t="s">
        <v>25</v>
      </c>
      <c r="QXY1241" s="204">
        <v>7</v>
      </c>
      <c r="QXZ1241" s="204">
        <v>2</v>
      </c>
      <c r="QYA1241" s="205" t="s">
        <v>236</v>
      </c>
      <c r="QYB1241" s="206">
        <v>119</v>
      </c>
      <c r="QYC1241" s="110">
        <v>213</v>
      </c>
      <c r="QYD1241" s="147">
        <v>104.09399999999999</v>
      </c>
      <c r="QYE1241" s="109" t="s">
        <v>38</v>
      </c>
      <c r="QYF1241" s="256" t="s">
        <v>25</v>
      </c>
      <c r="QYG1241" s="204">
        <v>7</v>
      </c>
      <c r="QYH1241" s="204">
        <v>2</v>
      </c>
      <c r="QYI1241" s="205" t="s">
        <v>236</v>
      </c>
      <c r="QYJ1241" s="206">
        <v>119</v>
      </c>
      <c r="QYK1241" s="110">
        <v>213</v>
      </c>
      <c r="QYL1241" s="147">
        <v>104.09399999999999</v>
      </c>
      <c r="QYM1241" s="109" t="s">
        <v>38</v>
      </c>
      <c r="QYN1241" s="256" t="s">
        <v>25</v>
      </c>
      <c r="QYO1241" s="204">
        <v>7</v>
      </c>
      <c r="QYP1241" s="204">
        <v>2</v>
      </c>
      <c r="QYQ1241" s="205" t="s">
        <v>236</v>
      </c>
      <c r="QYR1241" s="206">
        <v>119</v>
      </c>
      <c r="QYS1241" s="110">
        <v>213</v>
      </c>
      <c r="QYT1241" s="147">
        <v>104.09399999999999</v>
      </c>
      <c r="QYU1241" s="109" t="s">
        <v>38</v>
      </c>
      <c r="QYV1241" s="256" t="s">
        <v>25</v>
      </c>
      <c r="QYW1241" s="204">
        <v>7</v>
      </c>
      <c r="QYX1241" s="204">
        <v>2</v>
      </c>
      <c r="QYY1241" s="205" t="s">
        <v>236</v>
      </c>
      <c r="QYZ1241" s="206">
        <v>119</v>
      </c>
      <c r="QZA1241" s="110">
        <v>213</v>
      </c>
      <c r="QZB1241" s="147">
        <v>104.09399999999999</v>
      </c>
      <c r="QZC1241" s="109" t="s">
        <v>38</v>
      </c>
      <c r="QZD1241" s="256" t="s">
        <v>25</v>
      </c>
      <c r="QZE1241" s="204">
        <v>7</v>
      </c>
      <c r="QZF1241" s="204">
        <v>2</v>
      </c>
      <c r="QZG1241" s="205" t="s">
        <v>236</v>
      </c>
      <c r="QZH1241" s="206">
        <v>119</v>
      </c>
      <c r="QZI1241" s="110">
        <v>213</v>
      </c>
      <c r="QZJ1241" s="147">
        <v>104.09399999999999</v>
      </c>
      <c r="QZK1241" s="109" t="s">
        <v>38</v>
      </c>
      <c r="QZL1241" s="256" t="s">
        <v>25</v>
      </c>
      <c r="QZM1241" s="204">
        <v>7</v>
      </c>
      <c r="QZN1241" s="204">
        <v>2</v>
      </c>
      <c r="QZO1241" s="205" t="s">
        <v>236</v>
      </c>
      <c r="QZP1241" s="206">
        <v>119</v>
      </c>
      <c r="QZQ1241" s="110">
        <v>213</v>
      </c>
      <c r="QZR1241" s="147">
        <v>104.09399999999999</v>
      </c>
      <c r="QZS1241" s="109" t="s">
        <v>38</v>
      </c>
      <c r="QZT1241" s="256" t="s">
        <v>25</v>
      </c>
      <c r="QZU1241" s="204">
        <v>7</v>
      </c>
      <c r="QZV1241" s="204">
        <v>2</v>
      </c>
      <c r="QZW1241" s="205" t="s">
        <v>236</v>
      </c>
      <c r="QZX1241" s="206">
        <v>119</v>
      </c>
      <c r="QZY1241" s="110">
        <v>213</v>
      </c>
      <c r="QZZ1241" s="147">
        <v>104.09399999999999</v>
      </c>
      <c r="RAA1241" s="109" t="s">
        <v>38</v>
      </c>
      <c r="RAB1241" s="256" t="s">
        <v>25</v>
      </c>
      <c r="RAC1241" s="204">
        <v>7</v>
      </c>
      <c r="RAD1241" s="204">
        <v>2</v>
      </c>
      <c r="RAE1241" s="205" t="s">
        <v>236</v>
      </c>
      <c r="RAF1241" s="206">
        <v>119</v>
      </c>
      <c r="RAG1241" s="110">
        <v>213</v>
      </c>
      <c r="RAH1241" s="147">
        <v>104.09399999999999</v>
      </c>
      <c r="RAI1241" s="109" t="s">
        <v>38</v>
      </c>
      <c r="RAJ1241" s="256" t="s">
        <v>25</v>
      </c>
      <c r="RAK1241" s="204">
        <v>7</v>
      </c>
      <c r="RAL1241" s="204">
        <v>2</v>
      </c>
      <c r="RAM1241" s="205" t="s">
        <v>236</v>
      </c>
      <c r="RAN1241" s="206">
        <v>119</v>
      </c>
      <c r="RAO1241" s="110">
        <v>213</v>
      </c>
      <c r="RAP1241" s="147">
        <v>104.09399999999999</v>
      </c>
      <c r="RAQ1241" s="109" t="s">
        <v>38</v>
      </c>
      <c r="RAR1241" s="256" t="s">
        <v>25</v>
      </c>
      <c r="RAS1241" s="204">
        <v>7</v>
      </c>
      <c r="RAT1241" s="204">
        <v>2</v>
      </c>
      <c r="RAU1241" s="205" t="s">
        <v>236</v>
      </c>
      <c r="RAV1241" s="206">
        <v>119</v>
      </c>
      <c r="RAW1241" s="110">
        <v>213</v>
      </c>
      <c r="RAX1241" s="147">
        <v>104.09399999999999</v>
      </c>
      <c r="RAY1241" s="109" t="s">
        <v>38</v>
      </c>
      <c r="RAZ1241" s="256" t="s">
        <v>25</v>
      </c>
      <c r="RBA1241" s="204">
        <v>7</v>
      </c>
      <c r="RBB1241" s="204">
        <v>2</v>
      </c>
      <c r="RBC1241" s="205" t="s">
        <v>236</v>
      </c>
      <c r="RBD1241" s="206">
        <v>119</v>
      </c>
      <c r="RBE1241" s="110">
        <v>213</v>
      </c>
      <c r="RBF1241" s="147">
        <v>104.09399999999999</v>
      </c>
      <c r="RBG1241" s="109" t="s">
        <v>38</v>
      </c>
      <c r="RBH1241" s="256" t="s">
        <v>25</v>
      </c>
      <c r="RBI1241" s="204">
        <v>7</v>
      </c>
      <c r="RBJ1241" s="204">
        <v>2</v>
      </c>
      <c r="RBK1241" s="205" t="s">
        <v>236</v>
      </c>
      <c r="RBL1241" s="206">
        <v>119</v>
      </c>
      <c r="RBM1241" s="110">
        <v>213</v>
      </c>
      <c r="RBN1241" s="147">
        <v>104.09399999999999</v>
      </c>
      <c r="RBO1241" s="109" t="s">
        <v>38</v>
      </c>
      <c r="RBP1241" s="256" t="s">
        <v>25</v>
      </c>
      <c r="RBQ1241" s="204">
        <v>7</v>
      </c>
      <c r="RBR1241" s="204">
        <v>2</v>
      </c>
      <c r="RBS1241" s="205" t="s">
        <v>236</v>
      </c>
      <c r="RBT1241" s="206">
        <v>119</v>
      </c>
      <c r="RBU1241" s="110">
        <v>213</v>
      </c>
      <c r="RBV1241" s="147">
        <v>104.09399999999999</v>
      </c>
      <c r="RBW1241" s="109" t="s">
        <v>38</v>
      </c>
      <c r="RBX1241" s="256" t="s">
        <v>25</v>
      </c>
      <c r="RBY1241" s="204">
        <v>7</v>
      </c>
      <c r="RBZ1241" s="204">
        <v>2</v>
      </c>
      <c r="RCA1241" s="205" t="s">
        <v>236</v>
      </c>
      <c r="RCB1241" s="206">
        <v>119</v>
      </c>
      <c r="RCC1241" s="110">
        <v>213</v>
      </c>
      <c r="RCD1241" s="147">
        <v>104.09399999999999</v>
      </c>
      <c r="RCE1241" s="109" t="s">
        <v>38</v>
      </c>
      <c r="RCF1241" s="256" t="s">
        <v>25</v>
      </c>
      <c r="RCG1241" s="204">
        <v>7</v>
      </c>
      <c r="RCH1241" s="204">
        <v>2</v>
      </c>
      <c r="RCI1241" s="205" t="s">
        <v>236</v>
      </c>
      <c r="RCJ1241" s="206">
        <v>119</v>
      </c>
      <c r="RCK1241" s="110">
        <v>213</v>
      </c>
      <c r="RCL1241" s="147">
        <v>104.09399999999999</v>
      </c>
      <c r="RCM1241" s="109" t="s">
        <v>38</v>
      </c>
      <c r="RCN1241" s="256" t="s">
        <v>25</v>
      </c>
      <c r="RCO1241" s="204">
        <v>7</v>
      </c>
      <c r="RCP1241" s="204">
        <v>2</v>
      </c>
      <c r="RCQ1241" s="205" t="s">
        <v>236</v>
      </c>
      <c r="RCR1241" s="206">
        <v>119</v>
      </c>
      <c r="RCS1241" s="110">
        <v>213</v>
      </c>
      <c r="RCT1241" s="147">
        <v>104.09399999999999</v>
      </c>
      <c r="RCU1241" s="109" t="s">
        <v>38</v>
      </c>
      <c r="RCV1241" s="256" t="s">
        <v>25</v>
      </c>
      <c r="RCW1241" s="204">
        <v>7</v>
      </c>
      <c r="RCX1241" s="204">
        <v>2</v>
      </c>
      <c r="RCY1241" s="205" t="s">
        <v>236</v>
      </c>
      <c r="RCZ1241" s="206">
        <v>119</v>
      </c>
      <c r="RDA1241" s="110">
        <v>213</v>
      </c>
      <c r="RDB1241" s="147">
        <v>104.09399999999999</v>
      </c>
      <c r="RDC1241" s="109" t="s">
        <v>38</v>
      </c>
      <c r="RDD1241" s="256" t="s">
        <v>25</v>
      </c>
      <c r="RDE1241" s="204">
        <v>7</v>
      </c>
      <c r="RDF1241" s="204">
        <v>2</v>
      </c>
      <c r="RDG1241" s="205" t="s">
        <v>236</v>
      </c>
      <c r="RDH1241" s="206">
        <v>119</v>
      </c>
      <c r="RDI1241" s="110">
        <v>213</v>
      </c>
      <c r="RDJ1241" s="147">
        <v>104.09399999999999</v>
      </c>
      <c r="RDK1241" s="109" t="s">
        <v>38</v>
      </c>
      <c r="RDL1241" s="256" t="s">
        <v>25</v>
      </c>
      <c r="RDM1241" s="204">
        <v>7</v>
      </c>
      <c r="RDN1241" s="204">
        <v>2</v>
      </c>
      <c r="RDO1241" s="205" t="s">
        <v>236</v>
      </c>
      <c r="RDP1241" s="206">
        <v>119</v>
      </c>
      <c r="RDQ1241" s="110">
        <v>213</v>
      </c>
      <c r="RDR1241" s="147">
        <v>104.09399999999999</v>
      </c>
      <c r="RDS1241" s="109" t="s">
        <v>38</v>
      </c>
      <c r="RDT1241" s="256" t="s">
        <v>25</v>
      </c>
      <c r="RDU1241" s="204">
        <v>7</v>
      </c>
      <c r="RDV1241" s="204">
        <v>2</v>
      </c>
      <c r="RDW1241" s="205" t="s">
        <v>236</v>
      </c>
      <c r="RDX1241" s="206">
        <v>119</v>
      </c>
      <c r="RDY1241" s="110">
        <v>213</v>
      </c>
      <c r="RDZ1241" s="147">
        <v>104.09399999999999</v>
      </c>
      <c r="REA1241" s="109" t="s">
        <v>38</v>
      </c>
      <c r="REB1241" s="256" t="s">
        <v>25</v>
      </c>
      <c r="REC1241" s="204">
        <v>7</v>
      </c>
      <c r="RED1241" s="204">
        <v>2</v>
      </c>
      <c r="REE1241" s="205" t="s">
        <v>236</v>
      </c>
      <c r="REF1241" s="206">
        <v>119</v>
      </c>
      <c r="REG1241" s="110">
        <v>213</v>
      </c>
      <c r="REH1241" s="147">
        <v>104.09399999999999</v>
      </c>
      <c r="REI1241" s="109" t="s">
        <v>38</v>
      </c>
      <c r="REJ1241" s="256" t="s">
        <v>25</v>
      </c>
      <c r="REK1241" s="204">
        <v>7</v>
      </c>
      <c r="REL1241" s="204">
        <v>2</v>
      </c>
      <c r="REM1241" s="205" t="s">
        <v>236</v>
      </c>
      <c r="REN1241" s="206">
        <v>119</v>
      </c>
      <c r="REO1241" s="110">
        <v>213</v>
      </c>
      <c r="REP1241" s="147">
        <v>104.09399999999999</v>
      </c>
      <c r="REQ1241" s="109" t="s">
        <v>38</v>
      </c>
      <c r="RER1241" s="256" t="s">
        <v>25</v>
      </c>
      <c r="RES1241" s="204">
        <v>7</v>
      </c>
      <c r="RET1241" s="204">
        <v>2</v>
      </c>
      <c r="REU1241" s="205" t="s">
        <v>236</v>
      </c>
      <c r="REV1241" s="206">
        <v>119</v>
      </c>
      <c r="REW1241" s="110">
        <v>213</v>
      </c>
      <c r="REX1241" s="147">
        <v>104.09399999999999</v>
      </c>
      <c r="REY1241" s="109" t="s">
        <v>38</v>
      </c>
      <c r="REZ1241" s="256" t="s">
        <v>25</v>
      </c>
      <c r="RFA1241" s="204">
        <v>7</v>
      </c>
      <c r="RFB1241" s="204">
        <v>2</v>
      </c>
      <c r="RFC1241" s="205" t="s">
        <v>236</v>
      </c>
      <c r="RFD1241" s="206">
        <v>119</v>
      </c>
      <c r="RFE1241" s="110">
        <v>213</v>
      </c>
      <c r="RFF1241" s="147">
        <v>104.09399999999999</v>
      </c>
      <c r="RFG1241" s="109" t="s">
        <v>38</v>
      </c>
      <c r="RFH1241" s="256" t="s">
        <v>25</v>
      </c>
      <c r="RFI1241" s="204">
        <v>7</v>
      </c>
      <c r="RFJ1241" s="204">
        <v>2</v>
      </c>
      <c r="RFK1241" s="205" t="s">
        <v>236</v>
      </c>
      <c r="RFL1241" s="206">
        <v>119</v>
      </c>
      <c r="RFM1241" s="110">
        <v>213</v>
      </c>
      <c r="RFN1241" s="147">
        <v>104.09399999999999</v>
      </c>
      <c r="RFO1241" s="109" t="s">
        <v>38</v>
      </c>
      <c r="RFP1241" s="256" t="s">
        <v>25</v>
      </c>
      <c r="RFQ1241" s="204">
        <v>7</v>
      </c>
      <c r="RFR1241" s="204">
        <v>2</v>
      </c>
      <c r="RFS1241" s="205" t="s">
        <v>236</v>
      </c>
      <c r="RFT1241" s="206">
        <v>119</v>
      </c>
      <c r="RFU1241" s="110">
        <v>213</v>
      </c>
      <c r="RFV1241" s="147">
        <v>104.09399999999999</v>
      </c>
      <c r="RFW1241" s="109" t="s">
        <v>38</v>
      </c>
      <c r="RFX1241" s="256" t="s">
        <v>25</v>
      </c>
      <c r="RFY1241" s="204">
        <v>7</v>
      </c>
      <c r="RFZ1241" s="204">
        <v>2</v>
      </c>
      <c r="RGA1241" s="205" t="s">
        <v>236</v>
      </c>
      <c r="RGB1241" s="206">
        <v>119</v>
      </c>
      <c r="RGC1241" s="110">
        <v>213</v>
      </c>
      <c r="RGD1241" s="147">
        <v>104.09399999999999</v>
      </c>
      <c r="RGE1241" s="109" t="s">
        <v>38</v>
      </c>
      <c r="RGF1241" s="256" t="s">
        <v>25</v>
      </c>
      <c r="RGG1241" s="204">
        <v>7</v>
      </c>
      <c r="RGH1241" s="204">
        <v>2</v>
      </c>
      <c r="RGI1241" s="205" t="s">
        <v>236</v>
      </c>
      <c r="RGJ1241" s="206">
        <v>119</v>
      </c>
      <c r="RGK1241" s="110">
        <v>213</v>
      </c>
      <c r="RGL1241" s="147">
        <v>104.09399999999999</v>
      </c>
      <c r="RGM1241" s="109" t="s">
        <v>38</v>
      </c>
      <c r="RGN1241" s="256" t="s">
        <v>25</v>
      </c>
      <c r="RGO1241" s="204">
        <v>7</v>
      </c>
      <c r="RGP1241" s="204">
        <v>2</v>
      </c>
      <c r="RGQ1241" s="205" t="s">
        <v>236</v>
      </c>
      <c r="RGR1241" s="206">
        <v>119</v>
      </c>
      <c r="RGS1241" s="110">
        <v>213</v>
      </c>
      <c r="RGT1241" s="147">
        <v>104.09399999999999</v>
      </c>
      <c r="RGU1241" s="109" t="s">
        <v>38</v>
      </c>
      <c r="RGV1241" s="256" t="s">
        <v>25</v>
      </c>
      <c r="RGW1241" s="204">
        <v>7</v>
      </c>
      <c r="RGX1241" s="204">
        <v>2</v>
      </c>
      <c r="RGY1241" s="205" t="s">
        <v>236</v>
      </c>
      <c r="RGZ1241" s="206">
        <v>119</v>
      </c>
      <c r="RHA1241" s="110">
        <v>213</v>
      </c>
      <c r="RHB1241" s="147">
        <v>104.09399999999999</v>
      </c>
      <c r="RHC1241" s="109" t="s">
        <v>38</v>
      </c>
      <c r="RHD1241" s="256" t="s">
        <v>25</v>
      </c>
      <c r="RHE1241" s="204">
        <v>7</v>
      </c>
      <c r="RHF1241" s="204">
        <v>2</v>
      </c>
      <c r="RHG1241" s="205" t="s">
        <v>236</v>
      </c>
      <c r="RHH1241" s="206">
        <v>119</v>
      </c>
      <c r="RHI1241" s="110">
        <v>213</v>
      </c>
      <c r="RHJ1241" s="147">
        <v>104.09399999999999</v>
      </c>
      <c r="RHK1241" s="109" t="s">
        <v>38</v>
      </c>
      <c r="RHL1241" s="256" t="s">
        <v>25</v>
      </c>
      <c r="RHM1241" s="204">
        <v>7</v>
      </c>
      <c r="RHN1241" s="204">
        <v>2</v>
      </c>
      <c r="RHO1241" s="205" t="s">
        <v>236</v>
      </c>
      <c r="RHP1241" s="206">
        <v>119</v>
      </c>
      <c r="RHQ1241" s="110">
        <v>213</v>
      </c>
      <c r="RHR1241" s="147">
        <v>104.09399999999999</v>
      </c>
      <c r="RHS1241" s="109" t="s">
        <v>38</v>
      </c>
      <c r="RHT1241" s="256" t="s">
        <v>25</v>
      </c>
      <c r="RHU1241" s="204">
        <v>7</v>
      </c>
      <c r="RHV1241" s="204">
        <v>2</v>
      </c>
      <c r="RHW1241" s="205" t="s">
        <v>236</v>
      </c>
      <c r="RHX1241" s="206">
        <v>119</v>
      </c>
      <c r="RHY1241" s="110">
        <v>213</v>
      </c>
      <c r="RHZ1241" s="147">
        <v>104.09399999999999</v>
      </c>
      <c r="RIA1241" s="109" t="s">
        <v>38</v>
      </c>
      <c r="RIB1241" s="256" t="s">
        <v>25</v>
      </c>
      <c r="RIC1241" s="204">
        <v>7</v>
      </c>
      <c r="RID1241" s="204">
        <v>2</v>
      </c>
      <c r="RIE1241" s="205" t="s">
        <v>236</v>
      </c>
      <c r="RIF1241" s="206">
        <v>119</v>
      </c>
      <c r="RIG1241" s="110">
        <v>213</v>
      </c>
      <c r="RIH1241" s="147">
        <v>104.09399999999999</v>
      </c>
      <c r="RII1241" s="109" t="s">
        <v>38</v>
      </c>
      <c r="RIJ1241" s="256" t="s">
        <v>25</v>
      </c>
      <c r="RIK1241" s="204">
        <v>7</v>
      </c>
      <c r="RIL1241" s="204">
        <v>2</v>
      </c>
      <c r="RIM1241" s="205" t="s">
        <v>236</v>
      </c>
      <c r="RIN1241" s="206">
        <v>119</v>
      </c>
      <c r="RIO1241" s="110">
        <v>213</v>
      </c>
      <c r="RIP1241" s="147">
        <v>104.09399999999999</v>
      </c>
      <c r="RIQ1241" s="109" t="s">
        <v>38</v>
      </c>
      <c r="RIR1241" s="256" t="s">
        <v>25</v>
      </c>
      <c r="RIS1241" s="204">
        <v>7</v>
      </c>
      <c r="RIT1241" s="204">
        <v>2</v>
      </c>
      <c r="RIU1241" s="205" t="s">
        <v>236</v>
      </c>
      <c r="RIV1241" s="206">
        <v>119</v>
      </c>
      <c r="RIW1241" s="110">
        <v>213</v>
      </c>
      <c r="RIX1241" s="147">
        <v>104.09399999999999</v>
      </c>
      <c r="RIY1241" s="109" t="s">
        <v>38</v>
      </c>
      <c r="RIZ1241" s="256" t="s">
        <v>25</v>
      </c>
      <c r="RJA1241" s="204">
        <v>7</v>
      </c>
      <c r="RJB1241" s="204">
        <v>2</v>
      </c>
      <c r="RJC1241" s="205" t="s">
        <v>236</v>
      </c>
      <c r="RJD1241" s="206">
        <v>119</v>
      </c>
      <c r="RJE1241" s="110">
        <v>213</v>
      </c>
      <c r="RJF1241" s="147">
        <v>104.09399999999999</v>
      </c>
      <c r="RJG1241" s="109" t="s">
        <v>38</v>
      </c>
      <c r="RJH1241" s="256" t="s">
        <v>25</v>
      </c>
      <c r="RJI1241" s="204">
        <v>7</v>
      </c>
      <c r="RJJ1241" s="204">
        <v>2</v>
      </c>
      <c r="RJK1241" s="205" t="s">
        <v>236</v>
      </c>
      <c r="RJL1241" s="206">
        <v>119</v>
      </c>
      <c r="RJM1241" s="110">
        <v>213</v>
      </c>
      <c r="RJN1241" s="147">
        <v>104.09399999999999</v>
      </c>
      <c r="RJO1241" s="109" t="s">
        <v>38</v>
      </c>
      <c r="RJP1241" s="256" t="s">
        <v>25</v>
      </c>
      <c r="RJQ1241" s="204">
        <v>7</v>
      </c>
      <c r="RJR1241" s="204">
        <v>2</v>
      </c>
      <c r="RJS1241" s="205" t="s">
        <v>236</v>
      </c>
      <c r="RJT1241" s="206">
        <v>119</v>
      </c>
      <c r="RJU1241" s="110">
        <v>213</v>
      </c>
      <c r="RJV1241" s="147">
        <v>104.09399999999999</v>
      </c>
      <c r="RJW1241" s="109" t="s">
        <v>38</v>
      </c>
      <c r="RJX1241" s="256" t="s">
        <v>25</v>
      </c>
      <c r="RJY1241" s="204">
        <v>7</v>
      </c>
      <c r="RJZ1241" s="204">
        <v>2</v>
      </c>
      <c r="RKA1241" s="205" t="s">
        <v>236</v>
      </c>
      <c r="RKB1241" s="206">
        <v>119</v>
      </c>
      <c r="RKC1241" s="110">
        <v>213</v>
      </c>
      <c r="RKD1241" s="147">
        <v>104.09399999999999</v>
      </c>
      <c r="RKE1241" s="109" t="s">
        <v>38</v>
      </c>
      <c r="RKF1241" s="256" t="s">
        <v>25</v>
      </c>
      <c r="RKG1241" s="204">
        <v>7</v>
      </c>
      <c r="RKH1241" s="204">
        <v>2</v>
      </c>
      <c r="RKI1241" s="205" t="s">
        <v>236</v>
      </c>
      <c r="RKJ1241" s="206">
        <v>119</v>
      </c>
      <c r="RKK1241" s="110">
        <v>213</v>
      </c>
      <c r="RKL1241" s="147">
        <v>104.09399999999999</v>
      </c>
      <c r="RKM1241" s="109" t="s">
        <v>38</v>
      </c>
      <c r="RKN1241" s="256" t="s">
        <v>25</v>
      </c>
      <c r="RKO1241" s="204">
        <v>7</v>
      </c>
      <c r="RKP1241" s="204">
        <v>2</v>
      </c>
      <c r="RKQ1241" s="205" t="s">
        <v>236</v>
      </c>
      <c r="RKR1241" s="206">
        <v>119</v>
      </c>
      <c r="RKS1241" s="110">
        <v>213</v>
      </c>
      <c r="RKT1241" s="147">
        <v>104.09399999999999</v>
      </c>
      <c r="RKU1241" s="109" t="s">
        <v>38</v>
      </c>
      <c r="RKV1241" s="256" t="s">
        <v>25</v>
      </c>
      <c r="RKW1241" s="204">
        <v>7</v>
      </c>
      <c r="RKX1241" s="204">
        <v>2</v>
      </c>
      <c r="RKY1241" s="205" t="s">
        <v>236</v>
      </c>
      <c r="RKZ1241" s="206">
        <v>119</v>
      </c>
      <c r="RLA1241" s="110">
        <v>213</v>
      </c>
      <c r="RLB1241" s="147">
        <v>104.09399999999999</v>
      </c>
      <c r="RLC1241" s="109" t="s">
        <v>38</v>
      </c>
      <c r="RLD1241" s="256" t="s">
        <v>25</v>
      </c>
      <c r="RLE1241" s="204">
        <v>7</v>
      </c>
      <c r="RLF1241" s="204">
        <v>2</v>
      </c>
      <c r="RLG1241" s="205" t="s">
        <v>236</v>
      </c>
      <c r="RLH1241" s="206">
        <v>119</v>
      </c>
      <c r="RLI1241" s="110">
        <v>213</v>
      </c>
      <c r="RLJ1241" s="147">
        <v>104.09399999999999</v>
      </c>
      <c r="RLK1241" s="109" t="s">
        <v>38</v>
      </c>
      <c r="RLL1241" s="256" t="s">
        <v>25</v>
      </c>
      <c r="RLM1241" s="204">
        <v>7</v>
      </c>
      <c r="RLN1241" s="204">
        <v>2</v>
      </c>
      <c r="RLO1241" s="205" t="s">
        <v>236</v>
      </c>
      <c r="RLP1241" s="206">
        <v>119</v>
      </c>
      <c r="RLQ1241" s="110">
        <v>213</v>
      </c>
      <c r="RLR1241" s="147">
        <v>104.09399999999999</v>
      </c>
      <c r="RLS1241" s="109" t="s">
        <v>38</v>
      </c>
      <c r="RLT1241" s="256" t="s">
        <v>25</v>
      </c>
      <c r="RLU1241" s="204">
        <v>7</v>
      </c>
      <c r="RLV1241" s="204">
        <v>2</v>
      </c>
      <c r="RLW1241" s="205" t="s">
        <v>236</v>
      </c>
      <c r="RLX1241" s="206">
        <v>119</v>
      </c>
      <c r="RLY1241" s="110">
        <v>213</v>
      </c>
      <c r="RLZ1241" s="147">
        <v>104.09399999999999</v>
      </c>
      <c r="RMA1241" s="109" t="s">
        <v>38</v>
      </c>
      <c r="RMB1241" s="256" t="s">
        <v>25</v>
      </c>
      <c r="RMC1241" s="204">
        <v>7</v>
      </c>
      <c r="RMD1241" s="204">
        <v>2</v>
      </c>
      <c r="RME1241" s="205" t="s">
        <v>236</v>
      </c>
      <c r="RMF1241" s="206">
        <v>119</v>
      </c>
      <c r="RMG1241" s="110">
        <v>213</v>
      </c>
      <c r="RMH1241" s="147">
        <v>104.09399999999999</v>
      </c>
      <c r="RMI1241" s="109" t="s">
        <v>38</v>
      </c>
      <c r="RMJ1241" s="256" t="s">
        <v>25</v>
      </c>
      <c r="RMK1241" s="204">
        <v>7</v>
      </c>
      <c r="RML1241" s="204">
        <v>2</v>
      </c>
      <c r="RMM1241" s="205" t="s">
        <v>236</v>
      </c>
      <c r="RMN1241" s="206">
        <v>119</v>
      </c>
      <c r="RMO1241" s="110">
        <v>213</v>
      </c>
      <c r="RMP1241" s="147">
        <v>104.09399999999999</v>
      </c>
      <c r="RMQ1241" s="109" t="s">
        <v>38</v>
      </c>
      <c r="RMR1241" s="256" t="s">
        <v>25</v>
      </c>
      <c r="RMS1241" s="204">
        <v>7</v>
      </c>
      <c r="RMT1241" s="204">
        <v>2</v>
      </c>
      <c r="RMU1241" s="205" t="s">
        <v>236</v>
      </c>
      <c r="RMV1241" s="206">
        <v>119</v>
      </c>
      <c r="RMW1241" s="110">
        <v>213</v>
      </c>
      <c r="RMX1241" s="147">
        <v>104.09399999999999</v>
      </c>
      <c r="RMY1241" s="109" t="s">
        <v>38</v>
      </c>
      <c r="RMZ1241" s="256" t="s">
        <v>25</v>
      </c>
      <c r="RNA1241" s="204">
        <v>7</v>
      </c>
      <c r="RNB1241" s="204">
        <v>2</v>
      </c>
      <c r="RNC1241" s="205" t="s">
        <v>236</v>
      </c>
      <c r="RND1241" s="206">
        <v>119</v>
      </c>
      <c r="RNE1241" s="110">
        <v>213</v>
      </c>
      <c r="RNF1241" s="147">
        <v>104.09399999999999</v>
      </c>
      <c r="RNG1241" s="109" t="s">
        <v>38</v>
      </c>
      <c r="RNH1241" s="256" t="s">
        <v>25</v>
      </c>
      <c r="RNI1241" s="204">
        <v>7</v>
      </c>
      <c r="RNJ1241" s="204">
        <v>2</v>
      </c>
      <c r="RNK1241" s="205" t="s">
        <v>236</v>
      </c>
      <c r="RNL1241" s="206">
        <v>119</v>
      </c>
      <c r="RNM1241" s="110">
        <v>213</v>
      </c>
      <c r="RNN1241" s="147">
        <v>104.09399999999999</v>
      </c>
      <c r="RNO1241" s="109" t="s">
        <v>38</v>
      </c>
      <c r="RNP1241" s="256" t="s">
        <v>25</v>
      </c>
      <c r="RNQ1241" s="204">
        <v>7</v>
      </c>
      <c r="RNR1241" s="204">
        <v>2</v>
      </c>
      <c r="RNS1241" s="205" t="s">
        <v>236</v>
      </c>
      <c r="RNT1241" s="206">
        <v>119</v>
      </c>
      <c r="RNU1241" s="110">
        <v>213</v>
      </c>
      <c r="RNV1241" s="147">
        <v>104.09399999999999</v>
      </c>
      <c r="RNW1241" s="109" t="s">
        <v>38</v>
      </c>
      <c r="RNX1241" s="256" t="s">
        <v>25</v>
      </c>
      <c r="RNY1241" s="204">
        <v>7</v>
      </c>
      <c r="RNZ1241" s="204">
        <v>2</v>
      </c>
      <c r="ROA1241" s="205" t="s">
        <v>236</v>
      </c>
      <c r="ROB1241" s="206">
        <v>119</v>
      </c>
      <c r="ROC1241" s="110">
        <v>213</v>
      </c>
      <c r="ROD1241" s="147">
        <v>104.09399999999999</v>
      </c>
      <c r="ROE1241" s="109" t="s">
        <v>38</v>
      </c>
      <c r="ROF1241" s="256" t="s">
        <v>25</v>
      </c>
      <c r="ROG1241" s="204">
        <v>7</v>
      </c>
      <c r="ROH1241" s="204">
        <v>2</v>
      </c>
      <c r="ROI1241" s="205" t="s">
        <v>236</v>
      </c>
      <c r="ROJ1241" s="206">
        <v>119</v>
      </c>
      <c r="ROK1241" s="110">
        <v>213</v>
      </c>
      <c r="ROL1241" s="147">
        <v>104.09399999999999</v>
      </c>
      <c r="ROM1241" s="109" t="s">
        <v>38</v>
      </c>
      <c r="RON1241" s="256" t="s">
        <v>25</v>
      </c>
      <c r="ROO1241" s="204">
        <v>7</v>
      </c>
      <c r="ROP1241" s="204">
        <v>2</v>
      </c>
      <c r="ROQ1241" s="205" t="s">
        <v>236</v>
      </c>
      <c r="ROR1241" s="206">
        <v>119</v>
      </c>
      <c r="ROS1241" s="110">
        <v>213</v>
      </c>
      <c r="ROT1241" s="147">
        <v>104.09399999999999</v>
      </c>
      <c r="ROU1241" s="109" t="s">
        <v>38</v>
      </c>
      <c r="ROV1241" s="256" t="s">
        <v>25</v>
      </c>
      <c r="ROW1241" s="204">
        <v>7</v>
      </c>
      <c r="ROX1241" s="204">
        <v>2</v>
      </c>
      <c r="ROY1241" s="205" t="s">
        <v>236</v>
      </c>
      <c r="ROZ1241" s="206">
        <v>119</v>
      </c>
      <c r="RPA1241" s="110">
        <v>213</v>
      </c>
      <c r="RPB1241" s="147">
        <v>104.09399999999999</v>
      </c>
      <c r="RPC1241" s="109" t="s">
        <v>38</v>
      </c>
      <c r="RPD1241" s="256" t="s">
        <v>25</v>
      </c>
      <c r="RPE1241" s="204">
        <v>7</v>
      </c>
      <c r="RPF1241" s="204">
        <v>2</v>
      </c>
      <c r="RPG1241" s="205" t="s">
        <v>236</v>
      </c>
      <c r="RPH1241" s="206">
        <v>119</v>
      </c>
      <c r="RPI1241" s="110">
        <v>213</v>
      </c>
      <c r="RPJ1241" s="147">
        <v>104.09399999999999</v>
      </c>
      <c r="RPK1241" s="109" t="s">
        <v>38</v>
      </c>
      <c r="RPL1241" s="256" t="s">
        <v>25</v>
      </c>
      <c r="RPM1241" s="204">
        <v>7</v>
      </c>
      <c r="RPN1241" s="204">
        <v>2</v>
      </c>
      <c r="RPO1241" s="205" t="s">
        <v>236</v>
      </c>
      <c r="RPP1241" s="206">
        <v>119</v>
      </c>
      <c r="RPQ1241" s="110">
        <v>213</v>
      </c>
      <c r="RPR1241" s="147">
        <v>104.09399999999999</v>
      </c>
      <c r="RPS1241" s="109" t="s">
        <v>38</v>
      </c>
      <c r="RPT1241" s="256" t="s">
        <v>25</v>
      </c>
      <c r="RPU1241" s="204">
        <v>7</v>
      </c>
      <c r="RPV1241" s="204">
        <v>2</v>
      </c>
      <c r="RPW1241" s="205" t="s">
        <v>236</v>
      </c>
      <c r="RPX1241" s="206">
        <v>119</v>
      </c>
      <c r="RPY1241" s="110">
        <v>213</v>
      </c>
      <c r="RPZ1241" s="147">
        <v>104.09399999999999</v>
      </c>
      <c r="RQA1241" s="109" t="s">
        <v>38</v>
      </c>
      <c r="RQB1241" s="256" t="s">
        <v>25</v>
      </c>
      <c r="RQC1241" s="204">
        <v>7</v>
      </c>
      <c r="RQD1241" s="204">
        <v>2</v>
      </c>
      <c r="RQE1241" s="205" t="s">
        <v>236</v>
      </c>
      <c r="RQF1241" s="206">
        <v>119</v>
      </c>
      <c r="RQG1241" s="110">
        <v>213</v>
      </c>
      <c r="RQH1241" s="147">
        <v>104.09399999999999</v>
      </c>
      <c r="RQI1241" s="109" t="s">
        <v>38</v>
      </c>
      <c r="RQJ1241" s="256" t="s">
        <v>25</v>
      </c>
      <c r="RQK1241" s="204">
        <v>7</v>
      </c>
      <c r="RQL1241" s="204">
        <v>2</v>
      </c>
      <c r="RQM1241" s="205" t="s">
        <v>236</v>
      </c>
      <c r="RQN1241" s="206">
        <v>119</v>
      </c>
      <c r="RQO1241" s="110">
        <v>213</v>
      </c>
      <c r="RQP1241" s="147">
        <v>104.09399999999999</v>
      </c>
      <c r="RQQ1241" s="109" t="s">
        <v>38</v>
      </c>
      <c r="RQR1241" s="256" t="s">
        <v>25</v>
      </c>
      <c r="RQS1241" s="204">
        <v>7</v>
      </c>
      <c r="RQT1241" s="204">
        <v>2</v>
      </c>
      <c r="RQU1241" s="205" t="s">
        <v>236</v>
      </c>
      <c r="RQV1241" s="206">
        <v>119</v>
      </c>
      <c r="RQW1241" s="110">
        <v>213</v>
      </c>
      <c r="RQX1241" s="147">
        <v>104.09399999999999</v>
      </c>
      <c r="RQY1241" s="109" t="s">
        <v>38</v>
      </c>
      <c r="RQZ1241" s="256" t="s">
        <v>25</v>
      </c>
      <c r="RRA1241" s="204">
        <v>7</v>
      </c>
      <c r="RRB1241" s="204">
        <v>2</v>
      </c>
      <c r="RRC1241" s="205" t="s">
        <v>236</v>
      </c>
      <c r="RRD1241" s="206">
        <v>119</v>
      </c>
      <c r="RRE1241" s="110">
        <v>213</v>
      </c>
      <c r="RRF1241" s="147">
        <v>104.09399999999999</v>
      </c>
      <c r="RRG1241" s="109" t="s">
        <v>38</v>
      </c>
      <c r="RRH1241" s="256" t="s">
        <v>25</v>
      </c>
      <c r="RRI1241" s="204">
        <v>7</v>
      </c>
      <c r="RRJ1241" s="204">
        <v>2</v>
      </c>
      <c r="RRK1241" s="205" t="s">
        <v>236</v>
      </c>
      <c r="RRL1241" s="206">
        <v>119</v>
      </c>
      <c r="RRM1241" s="110">
        <v>213</v>
      </c>
      <c r="RRN1241" s="147">
        <v>104.09399999999999</v>
      </c>
      <c r="RRO1241" s="109" t="s">
        <v>38</v>
      </c>
      <c r="RRP1241" s="256" t="s">
        <v>25</v>
      </c>
      <c r="RRQ1241" s="204">
        <v>7</v>
      </c>
      <c r="RRR1241" s="204">
        <v>2</v>
      </c>
      <c r="RRS1241" s="205" t="s">
        <v>236</v>
      </c>
      <c r="RRT1241" s="206">
        <v>119</v>
      </c>
      <c r="RRU1241" s="110">
        <v>213</v>
      </c>
      <c r="RRV1241" s="147">
        <v>104.09399999999999</v>
      </c>
      <c r="RRW1241" s="109" t="s">
        <v>38</v>
      </c>
      <c r="RRX1241" s="256" t="s">
        <v>25</v>
      </c>
      <c r="RRY1241" s="204">
        <v>7</v>
      </c>
      <c r="RRZ1241" s="204">
        <v>2</v>
      </c>
      <c r="RSA1241" s="205" t="s">
        <v>236</v>
      </c>
      <c r="RSB1241" s="206">
        <v>119</v>
      </c>
      <c r="RSC1241" s="110">
        <v>213</v>
      </c>
      <c r="RSD1241" s="147">
        <v>104.09399999999999</v>
      </c>
      <c r="RSE1241" s="109" t="s">
        <v>38</v>
      </c>
      <c r="RSF1241" s="256" t="s">
        <v>25</v>
      </c>
      <c r="RSG1241" s="204">
        <v>7</v>
      </c>
      <c r="RSH1241" s="204">
        <v>2</v>
      </c>
      <c r="RSI1241" s="205" t="s">
        <v>236</v>
      </c>
      <c r="RSJ1241" s="206">
        <v>119</v>
      </c>
      <c r="RSK1241" s="110">
        <v>213</v>
      </c>
      <c r="RSL1241" s="147">
        <v>104.09399999999999</v>
      </c>
      <c r="RSM1241" s="109" t="s">
        <v>38</v>
      </c>
      <c r="RSN1241" s="256" t="s">
        <v>25</v>
      </c>
      <c r="RSO1241" s="204">
        <v>7</v>
      </c>
      <c r="RSP1241" s="204">
        <v>2</v>
      </c>
      <c r="RSQ1241" s="205" t="s">
        <v>236</v>
      </c>
      <c r="RSR1241" s="206">
        <v>119</v>
      </c>
      <c r="RSS1241" s="110">
        <v>213</v>
      </c>
      <c r="RST1241" s="147">
        <v>104.09399999999999</v>
      </c>
      <c r="RSU1241" s="109" t="s">
        <v>38</v>
      </c>
      <c r="RSV1241" s="256" t="s">
        <v>25</v>
      </c>
      <c r="RSW1241" s="204">
        <v>7</v>
      </c>
      <c r="RSX1241" s="204">
        <v>2</v>
      </c>
      <c r="RSY1241" s="205" t="s">
        <v>236</v>
      </c>
      <c r="RSZ1241" s="206">
        <v>119</v>
      </c>
      <c r="RTA1241" s="110">
        <v>213</v>
      </c>
      <c r="RTB1241" s="147">
        <v>104.09399999999999</v>
      </c>
      <c r="RTC1241" s="109" t="s">
        <v>38</v>
      </c>
      <c r="RTD1241" s="256" t="s">
        <v>25</v>
      </c>
      <c r="RTE1241" s="204">
        <v>7</v>
      </c>
      <c r="RTF1241" s="204">
        <v>2</v>
      </c>
      <c r="RTG1241" s="205" t="s">
        <v>236</v>
      </c>
      <c r="RTH1241" s="206">
        <v>119</v>
      </c>
      <c r="RTI1241" s="110">
        <v>213</v>
      </c>
      <c r="RTJ1241" s="147">
        <v>104.09399999999999</v>
      </c>
      <c r="RTK1241" s="109" t="s">
        <v>38</v>
      </c>
      <c r="RTL1241" s="256" t="s">
        <v>25</v>
      </c>
      <c r="RTM1241" s="204">
        <v>7</v>
      </c>
      <c r="RTN1241" s="204">
        <v>2</v>
      </c>
      <c r="RTO1241" s="205" t="s">
        <v>236</v>
      </c>
      <c r="RTP1241" s="206">
        <v>119</v>
      </c>
      <c r="RTQ1241" s="110">
        <v>213</v>
      </c>
      <c r="RTR1241" s="147">
        <v>104.09399999999999</v>
      </c>
      <c r="RTS1241" s="109" t="s">
        <v>38</v>
      </c>
      <c r="RTT1241" s="256" t="s">
        <v>25</v>
      </c>
      <c r="RTU1241" s="204">
        <v>7</v>
      </c>
      <c r="RTV1241" s="204">
        <v>2</v>
      </c>
      <c r="RTW1241" s="205" t="s">
        <v>236</v>
      </c>
      <c r="RTX1241" s="206">
        <v>119</v>
      </c>
      <c r="RTY1241" s="110">
        <v>213</v>
      </c>
      <c r="RTZ1241" s="147">
        <v>104.09399999999999</v>
      </c>
      <c r="RUA1241" s="109" t="s">
        <v>38</v>
      </c>
      <c r="RUB1241" s="256" t="s">
        <v>25</v>
      </c>
      <c r="RUC1241" s="204">
        <v>7</v>
      </c>
      <c r="RUD1241" s="204">
        <v>2</v>
      </c>
      <c r="RUE1241" s="205" t="s">
        <v>236</v>
      </c>
      <c r="RUF1241" s="206">
        <v>119</v>
      </c>
      <c r="RUG1241" s="110">
        <v>213</v>
      </c>
      <c r="RUH1241" s="147">
        <v>104.09399999999999</v>
      </c>
      <c r="RUI1241" s="109" t="s">
        <v>38</v>
      </c>
      <c r="RUJ1241" s="256" t="s">
        <v>25</v>
      </c>
      <c r="RUK1241" s="204">
        <v>7</v>
      </c>
      <c r="RUL1241" s="204">
        <v>2</v>
      </c>
      <c r="RUM1241" s="205" t="s">
        <v>236</v>
      </c>
      <c r="RUN1241" s="206">
        <v>119</v>
      </c>
      <c r="RUO1241" s="110">
        <v>213</v>
      </c>
      <c r="RUP1241" s="147">
        <v>104.09399999999999</v>
      </c>
      <c r="RUQ1241" s="109" t="s">
        <v>38</v>
      </c>
      <c r="RUR1241" s="256" t="s">
        <v>25</v>
      </c>
      <c r="RUS1241" s="204">
        <v>7</v>
      </c>
      <c r="RUT1241" s="204">
        <v>2</v>
      </c>
      <c r="RUU1241" s="205" t="s">
        <v>236</v>
      </c>
      <c r="RUV1241" s="206">
        <v>119</v>
      </c>
      <c r="RUW1241" s="110">
        <v>213</v>
      </c>
      <c r="RUX1241" s="147">
        <v>104.09399999999999</v>
      </c>
      <c r="RUY1241" s="109" t="s">
        <v>38</v>
      </c>
      <c r="RUZ1241" s="256" t="s">
        <v>25</v>
      </c>
      <c r="RVA1241" s="204">
        <v>7</v>
      </c>
      <c r="RVB1241" s="204">
        <v>2</v>
      </c>
      <c r="RVC1241" s="205" t="s">
        <v>236</v>
      </c>
      <c r="RVD1241" s="206">
        <v>119</v>
      </c>
      <c r="RVE1241" s="110">
        <v>213</v>
      </c>
      <c r="RVF1241" s="147">
        <v>104.09399999999999</v>
      </c>
      <c r="RVG1241" s="109" t="s">
        <v>38</v>
      </c>
      <c r="RVH1241" s="256" t="s">
        <v>25</v>
      </c>
      <c r="RVI1241" s="204">
        <v>7</v>
      </c>
      <c r="RVJ1241" s="204">
        <v>2</v>
      </c>
      <c r="RVK1241" s="205" t="s">
        <v>236</v>
      </c>
      <c r="RVL1241" s="206">
        <v>119</v>
      </c>
      <c r="RVM1241" s="110">
        <v>213</v>
      </c>
      <c r="RVN1241" s="147">
        <v>104.09399999999999</v>
      </c>
      <c r="RVO1241" s="109" t="s">
        <v>38</v>
      </c>
      <c r="RVP1241" s="256" t="s">
        <v>25</v>
      </c>
      <c r="RVQ1241" s="204">
        <v>7</v>
      </c>
      <c r="RVR1241" s="204">
        <v>2</v>
      </c>
      <c r="RVS1241" s="205" t="s">
        <v>236</v>
      </c>
      <c r="RVT1241" s="206">
        <v>119</v>
      </c>
      <c r="RVU1241" s="110">
        <v>213</v>
      </c>
      <c r="RVV1241" s="147">
        <v>104.09399999999999</v>
      </c>
      <c r="RVW1241" s="109" t="s">
        <v>38</v>
      </c>
      <c r="RVX1241" s="256" t="s">
        <v>25</v>
      </c>
      <c r="RVY1241" s="204">
        <v>7</v>
      </c>
      <c r="RVZ1241" s="204">
        <v>2</v>
      </c>
      <c r="RWA1241" s="205" t="s">
        <v>236</v>
      </c>
      <c r="RWB1241" s="206">
        <v>119</v>
      </c>
      <c r="RWC1241" s="110">
        <v>213</v>
      </c>
      <c r="RWD1241" s="147">
        <v>104.09399999999999</v>
      </c>
      <c r="RWE1241" s="109" t="s">
        <v>38</v>
      </c>
      <c r="RWF1241" s="256" t="s">
        <v>25</v>
      </c>
      <c r="RWG1241" s="204">
        <v>7</v>
      </c>
      <c r="RWH1241" s="204">
        <v>2</v>
      </c>
      <c r="RWI1241" s="205" t="s">
        <v>236</v>
      </c>
      <c r="RWJ1241" s="206">
        <v>119</v>
      </c>
      <c r="RWK1241" s="110">
        <v>213</v>
      </c>
      <c r="RWL1241" s="147">
        <v>104.09399999999999</v>
      </c>
      <c r="RWM1241" s="109" t="s">
        <v>38</v>
      </c>
      <c r="RWN1241" s="256" t="s">
        <v>25</v>
      </c>
      <c r="RWO1241" s="204">
        <v>7</v>
      </c>
      <c r="RWP1241" s="204">
        <v>2</v>
      </c>
      <c r="RWQ1241" s="205" t="s">
        <v>236</v>
      </c>
      <c r="RWR1241" s="206">
        <v>119</v>
      </c>
      <c r="RWS1241" s="110">
        <v>213</v>
      </c>
      <c r="RWT1241" s="147">
        <v>104.09399999999999</v>
      </c>
      <c r="RWU1241" s="109" t="s">
        <v>38</v>
      </c>
      <c r="RWV1241" s="256" t="s">
        <v>25</v>
      </c>
      <c r="RWW1241" s="204">
        <v>7</v>
      </c>
      <c r="RWX1241" s="204">
        <v>2</v>
      </c>
      <c r="RWY1241" s="205" t="s">
        <v>236</v>
      </c>
      <c r="RWZ1241" s="206">
        <v>119</v>
      </c>
      <c r="RXA1241" s="110">
        <v>213</v>
      </c>
      <c r="RXB1241" s="147">
        <v>104.09399999999999</v>
      </c>
      <c r="RXC1241" s="109" t="s">
        <v>38</v>
      </c>
      <c r="RXD1241" s="256" t="s">
        <v>25</v>
      </c>
      <c r="RXE1241" s="204">
        <v>7</v>
      </c>
      <c r="RXF1241" s="204">
        <v>2</v>
      </c>
      <c r="RXG1241" s="205" t="s">
        <v>236</v>
      </c>
      <c r="RXH1241" s="206">
        <v>119</v>
      </c>
      <c r="RXI1241" s="110">
        <v>213</v>
      </c>
      <c r="RXJ1241" s="147">
        <v>104.09399999999999</v>
      </c>
      <c r="RXK1241" s="109" t="s">
        <v>38</v>
      </c>
      <c r="RXL1241" s="256" t="s">
        <v>25</v>
      </c>
      <c r="RXM1241" s="204">
        <v>7</v>
      </c>
      <c r="RXN1241" s="204">
        <v>2</v>
      </c>
      <c r="RXO1241" s="205" t="s">
        <v>236</v>
      </c>
      <c r="RXP1241" s="206">
        <v>119</v>
      </c>
      <c r="RXQ1241" s="110">
        <v>213</v>
      </c>
      <c r="RXR1241" s="147">
        <v>104.09399999999999</v>
      </c>
      <c r="RXS1241" s="109" t="s">
        <v>38</v>
      </c>
      <c r="RXT1241" s="256" t="s">
        <v>25</v>
      </c>
      <c r="RXU1241" s="204">
        <v>7</v>
      </c>
      <c r="RXV1241" s="204">
        <v>2</v>
      </c>
      <c r="RXW1241" s="205" t="s">
        <v>236</v>
      </c>
      <c r="RXX1241" s="206">
        <v>119</v>
      </c>
      <c r="RXY1241" s="110">
        <v>213</v>
      </c>
      <c r="RXZ1241" s="147">
        <v>104.09399999999999</v>
      </c>
      <c r="RYA1241" s="109" t="s">
        <v>38</v>
      </c>
      <c r="RYB1241" s="256" t="s">
        <v>25</v>
      </c>
      <c r="RYC1241" s="204">
        <v>7</v>
      </c>
      <c r="RYD1241" s="204">
        <v>2</v>
      </c>
      <c r="RYE1241" s="205" t="s">
        <v>236</v>
      </c>
      <c r="RYF1241" s="206">
        <v>119</v>
      </c>
      <c r="RYG1241" s="110">
        <v>213</v>
      </c>
      <c r="RYH1241" s="147">
        <v>104.09399999999999</v>
      </c>
      <c r="RYI1241" s="109" t="s">
        <v>38</v>
      </c>
      <c r="RYJ1241" s="256" t="s">
        <v>25</v>
      </c>
      <c r="RYK1241" s="204">
        <v>7</v>
      </c>
      <c r="RYL1241" s="204">
        <v>2</v>
      </c>
      <c r="RYM1241" s="205" t="s">
        <v>236</v>
      </c>
      <c r="RYN1241" s="206">
        <v>119</v>
      </c>
      <c r="RYO1241" s="110">
        <v>213</v>
      </c>
      <c r="RYP1241" s="147">
        <v>104.09399999999999</v>
      </c>
      <c r="RYQ1241" s="109" t="s">
        <v>38</v>
      </c>
      <c r="RYR1241" s="256" t="s">
        <v>25</v>
      </c>
      <c r="RYS1241" s="204">
        <v>7</v>
      </c>
      <c r="RYT1241" s="204">
        <v>2</v>
      </c>
      <c r="RYU1241" s="205" t="s">
        <v>236</v>
      </c>
      <c r="RYV1241" s="206">
        <v>119</v>
      </c>
      <c r="RYW1241" s="110">
        <v>213</v>
      </c>
      <c r="RYX1241" s="147">
        <v>104.09399999999999</v>
      </c>
      <c r="RYY1241" s="109" t="s">
        <v>38</v>
      </c>
      <c r="RYZ1241" s="256" t="s">
        <v>25</v>
      </c>
      <c r="RZA1241" s="204">
        <v>7</v>
      </c>
      <c r="RZB1241" s="204">
        <v>2</v>
      </c>
      <c r="RZC1241" s="205" t="s">
        <v>236</v>
      </c>
      <c r="RZD1241" s="206">
        <v>119</v>
      </c>
      <c r="RZE1241" s="110">
        <v>213</v>
      </c>
      <c r="RZF1241" s="147">
        <v>104.09399999999999</v>
      </c>
      <c r="RZG1241" s="109" t="s">
        <v>38</v>
      </c>
      <c r="RZH1241" s="256" t="s">
        <v>25</v>
      </c>
      <c r="RZI1241" s="204">
        <v>7</v>
      </c>
      <c r="RZJ1241" s="204">
        <v>2</v>
      </c>
      <c r="RZK1241" s="205" t="s">
        <v>236</v>
      </c>
      <c r="RZL1241" s="206">
        <v>119</v>
      </c>
      <c r="RZM1241" s="110">
        <v>213</v>
      </c>
      <c r="RZN1241" s="147">
        <v>104.09399999999999</v>
      </c>
      <c r="RZO1241" s="109" t="s">
        <v>38</v>
      </c>
      <c r="RZP1241" s="256" t="s">
        <v>25</v>
      </c>
      <c r="RZQ1241" s="204">
        <v>7</v>
      </c>
      <c r="RZR1241" s="204">
        <v>2</v>
      </c>
      <c r="RZS1241" s="205" t="s">
        <v>236</v>
      </c>
      <c r="RZT1241" s="206">
        <v>119</v>
      </c>
      <c r="RZU1241" s="110">
        <v>213</v>
      </c>
      <c r="RZV1241" s="147">
        <v>104.09399999999999</v>
      </c>
      <c r="RZW1241" s="109" t="s">
        <v>38</v>
      </c>
      <c r="RZX1241" s="256" t="s">
        <v>25</v>
      </c>
      <c r="RZY1241" s="204">
        <v>7</v>
      </c>
      <c r="RZZ1241" s="204">
        <v>2</v>
      </c>
      <c r="SAA1241" s="205" t="s">
        <v>236</v>
      </c>
      <c r="SAB1241" s="206">
        <v>119</v>
      </c>
      <c r="SAC1241" s="110">
        <v>213</v>
      </c>
      <c r="SAD1241" s="147">
        <v>104.09399999999999</v>
      </c>
      <c r="SAE1241" s="109" t="s">
        <v>38</v>
      </c>
      <c r="SAF1241" s="256" t="s">
        <v>25</v>
      </c>
      <c r="SAG1241" s="204">
        <v>7</v>
      </c>
      <c r="SAH1241" s="204">
        <v>2</v>
      </c>
      <c r="SAI1241" s="205" t="s">
        <v>236</v>
      </c>
      <c r="SAJ1241" s="206">
        <v>119</v>
      </c>
      <c r="SAK1241" s="110">
        <v>213</v>
      </c>
      <c r="SAL1241" s="147">
        <v>104.09399999999999</v>
      </c>
      <c r="SAM1241" s="109" t="s">
        <v>38</v>
      </c>
      <c r="SAN1241" s="256" t="s">
        <v>25</v>
      </c>
      <c r="SAO1241" s="204">
        <v>7</v>
      </c>
      <c r="SAP1241" s="204">
        <v>2</v>
      </c>
      <c r="SAQ1241" s="205" t="s">
        <v>236</v>
      </c>
      <c r="SAR1241" s="206">
        <v>119</v>
      </c>
      <c r="SAS1241" s="110">
        <v>213</v>
      </c>
      <c r="SAT1241" s="147">
        <v>104.09399999999999</v>
      </c>
      <c r="SAU1241" s="109" t="s">
        <v>38</v>
      </c>
      <c r="SAV1241" s="256" t="s">
        <v>25</v>
      </c>
      <c r="SAW1241" s="204">
        <v>7</v>
      </c>
      <c r="SAX1241" s="204">
        <v>2</v>
      </c>
      <c r="SAY1241" s="205" t="s">
        <v>236</v>
      </c>
      <c r="SAZ1241" s="206">
        <v>119</v>
      </c>
      <c r="SBA1241" s="110">
        <v>213</v>
      </c>
      <c r="SBB1241" s="147">
        <v>104.09399999999999</v>
      </c>
      <c r="SBC1241" s="109" t="s">
        <v>38</v>
      </c>
      <c r="SBD1241" s="256" t="s">
        <v>25</v>
      </c>
      <c r="SBE1241" s="204">
        <v>7</v>
      </c>
      <c r="SBF1241" s="204">
        <v>2</v>
      </c>
      <c r="SBG1241" s="205" t="s">
        <v>236</v>
      </c>
      <c r="SBH1241" s="206">
        <v>119</v>
      </c>
      <c r="SBI1241" s="110">
        <v>213</v>
      </c>
      <c r="SBJ1241" s="147">
        <v>104.09399999999999</v>
      </c>
      <c r="SBK1241" s="109" t="s">
        <v>38</v>
      </c>
      <c r="SBL1241" s="256" t="s">
        <v>25</v>
      </c>
      <c r="SBM1241" s="204">
        <v>7</v>
      </c>
      <c r="SBN1241" s="204">
        <v>2</v>
      </c>
      <c r="SBO1241" s="205" t="s">
        <v>236</v>
      </c>
      <c r="SBP1241" s="206">
        <v>119</v>
      </c>
      <c r="SBQ1241" s="110">
        <v>213</v>
      </c>
      <c r="SBR1241" s="147">
        <v>104.09399999999999</v>
      </c>
      <c r="SBS1241" s="109" t="s">
        <v>38</v>
      </c>
      <c r="SBT1241" s="256" t="s">
        <v>25</v>
      </c>
      <c r="SBU1241" s="204">
        <v>7</v>
      </c>
      <c r="SBV1241" s="204">
        <v>2</v>
      </c>
      <c r="SBW1241" s="205" t="s">
        <v>236</v>
      </c>
      <c r="SBX1241" s="206">
        <v>119</v>
      </c>
      <c r="SBY1241" s="110">
        <v>213</v>
      </c>
      <c r="SBZ1241" s="147">
        <v>104.09399999999999</v>
      </c>
      <c r="SCA1241" s="109" t="s">
        <v>38</v>
      </c>
      <c r="SCB1241" s="256" t="s">
        <v>25</v>
      </c>
      <c r="SCC1241" s="204">
        <v>7</v>
      </c>
      <c r="SCD1241" s="204">
        <v>2</v>
      </c>
      <c r="SCE1241" s="205" t="s">
        <v>236</v>
      </c>
      <c r="SCF1241" s="206">
        <v>119</v>
      </c>
      <c r="SCG1241" s="110">
        <v>213</v>
      </c>
      <c r="SCH1241" s="147">
        <v>104.09399999999999</v>
      </c>
      <c r="SCI1241" s="109" t="s">
        <v>38</v>
      </c>
      <c r="SCJ1241" s="256" t="s">
        <v>25</v>
      </c>
      <c r="SCK1241" s="204">
        <v>7</v>
      </c>
      <c r="SCL1241" s="204">
        <v>2</v>
      </c>
      <c r="SCM1241" s="205" t="s">
        <v>236</v>
      </c>
      <c r="SCN1241" s="206">
        <v>119</v>
      </c>
      <c r="SCO1241" s="110">
        <v>213</v>
      </c>
      <c r="SCP1241" s="147">
        <v>104.09399999999999</v>
      </c>
      <c r="SCQ1241" s="109" t="s">
        <v>38</v>
      </c>
      <c r="SCR1241" s="256" t="s">
        <v>25</v>
      </c>
      <c r="SCS1241" s="204">
        <v>7</v>
      </c>
      <c r="SCT1241" s="204">
        <v>2</v>
      </c>
      <c r="SCU1241" s="205" t="s">
        <v>236</v>
      </c>
      <c r="SCV1241" s="206">
        <v>119</v>
      </c>
      <c r="SCW1241" s="110">
        <v>213</v>
      </c>
      <c r="SCX1241" s="147">
        <v>104.09399999999999</v>
      </c>
      <c r="SCY1241" s="109" t="s">
        <v>38</v>
      </c>
      <c r="SCZ1241" s="256" t="s">
        <v>25</v>
      </c>
      <c r="SDA1241" s="204">
        <v>7</v>
      </c>
      <c r="SDB1241" s="204">
        <v>2</v>
      </c>
      <c r="SDC1241" s="205" t="s">
        <v>236</v>
      </c>
      <c r="SDD1241" s="206">
        <v>119</v>
      </c>
      <c r="SDE1241" s="110">
        <v>213</v>
      </c>
      <c r="SDF1241" s="147">
        <v>104.09399999999999</v>
      </c>
      <c r="SDG1241" s="109" t="s">
        <v>38</v>
      </c>
      <c r="SDH1241" s="256" t="s">
        <v>25</v>
      </c>
      <c r="SDI1241" s="204">
        <v>7</v>
      </c>
      <c r="SDJ1241" s="204">
        <v>2</v>
      </c>
      <c r="SDK1241" s="205" t="s">
        <v>236</v>
      </c>
      <c r="SDL1241" s="206">
        <v>119</v>
      </c>
      <c r="SDM1241" s="110">
        <v>213</v>
      </c>
      <c r="SDN1241" s="147">
        <v>104.09399999999999</v>
      </c>
      <c r="SDO1241" s="109" t="s">
        <v>38</v>
      </c>
      <c r="SDP1241" s="256" t="s">
        <v>25</v>
      </c>
      <c r="SDQ1241" s="204">
        <v>7</v>
      </c>
      <c r="SDR1241" s="204">
        <v>2</v>
      </c>
      <c r="SDS1241" s="205" t="s">
        <v>236</v>
      </c>
      <c r="SDT1241" s="206">
        <v>119</v>
      </c>
      <c r="SDU1241" s="110">
        <v>213</v>
      </c>
      <c r="SDV1241" s="147">
        <v>104.09399999999999</v>
      </c>
      <c r="SDW1241" s="109" t="s">
        <v>38</v>
      </c>
      <c r="SDX1241" s="256" t="s">
        <v>25</v>
      </c>
      <c r="SDY1241" s="204">
        <v>7</v>
      </c>
      <c r="SDZ1241" s="204">
        <v>2</v>
      </c>
      <c r="SEA1241" s="205" t="s">
        <v>236</v>
      </c>
      <c r="SEB1241" s="206">
        <v>119</v>
      </c>
      <c r="SEC1241" s="110">
        <v>213</v>
      </c>
      <c r="SED1241" s="147">
        <v>104.09399999999999</v>
      </c>
      <c r="SEE1241" s="109" t="s">
        <v>38</v>
      </c>
      <c r="SEF1241" s="256" t="s">
        <v>25</v>
      </c>
      <c r="SEG1241" s="204">
        <v>7</v>
      </c>
      <c r="SEH1241" s="204">
        <v>2</v>
      </c>
      <c r="SEI1241" s="205" t="s">
        <v>236</v>
      </c>
      <c r="SEJ1241" s="206">
        <v>119</v>
      </c>
      <c r="SEK1241" s="110">
        <v>213</v>
      </c>
      <c r="SEL1241" s="147">
        <v>104.09399999999999</v>
      </c>
      <c r="SEM1241" s="109" t="s">
        <v>38</v>
      </c>
      <c r="SEN1241" s="256" t="s">
        <v>25</v>
      </c>
      <c r="SEO1241" s="204">
        <v>7</v>
      </c>
      <c r="SEP1241" s="204">
        <v>2</v>
      </c>
      <c r="SEQ1241" s="205" t="s">
        <v>236</v>
      </c>
      <c r="SER1241" s="206">
        <v>119</v>
      </c>
      <c r="SES1241" s="110">
        <v>213</v>
      </c>
      <c r="SET1241" s="147">
        <v>104.09399999999999</v>
      </c>
      <c r="SEU1241" s="109" t="s">
        <v>38</v>
      </c>
      <c r="SEV1241" s="256" t="s">
        <v>25</v>
      </c>
      <c r="SEW1241" s="204">
        <v>7</v>
      </c>
      <c r="SEX1241" s="204">
        <v>2</v>
      </c>
      <c r="SEY1241" s="205" t="s">
        <v>236</v>
      </c>
      <c r="SEZ1241" s="206">
        <v>119</v>
      </c>
      <c r="SFA1241" s="110">
        <v>213</v>
      </c>
      <c r="SFB1241" s="147">
        <v>104.09399999999999</v>
      </c>
      <c r="SFC1241" s="109" t="s">
        <v>38</v>
      </c>
      <c r="SFD1241" s="256" t="s">
        <v>25</v>
      </c>
      <c r="SFE1241" s="204">
        <v>7</v>
      </c>
      <c r="SFF1241" s="204">
        <v>2</v>
      </c>
      <c r="SFG1241" s="205" t="s">
        <v>236</v>
      </c>
      <c r="SFH1241" s="206">
        <v>119</v>
      </c>
      <c r="SFI1241" s="110">
        <v>213</v>
      </c>
      <c r="SFJ1241" s="147">
        <v>104.09399999999999</v>
      </c>
      <c r="SFK1241" s="109" t="s">
        <v>38</v>
      </c>
      <c r="SFL1241" s="256" t="s">
        <v>25</v>
      </c>
      <c r="SFM1241" s="204">
        <v>7</v>
      </c>
      <c r="SFN1241" s="204">
        <v>2</v>
      </c>
      <c r="SFO1241" s="205" t="s">
        <v>236</v>
      </c>
      <c r="SFP1241" s="206">
        <v>119</v>
      </c>
      <c r="SFQ1241" s="110">
        <v>213</v>
      </c>
      <c r="SFR1241" s="147">
        <v>104.09399999999999</v>
      </c>
      <c r="SFS1241" s="109" t="s">
        <v>38</v>
      </c>
      <c r="SFT1241" s="256" t="s">
        <v>25</v>
      </c>
      <c r="SFU1241" s="204">
        <v>7</v>
      </c>
      <c r="SFV1241" s="204">
        <v>2</v>
      </c>
      <c r="SFW1241" s="205" t="s">
        <v>236</v>
      </c>
      <c r="SFX1241" s="206">
        <v>119</v>
      </c>
      <c r="SFY1241" s="110">
        <v>213</v>
      </c>
      <c r="SFZ1241" s="147">
        <v>104.09399999999999</v>
      </c>
      <c r="SGA1241" s="109" t="s">
        <v>38</v>
      </c>
      <c r="SGB1241" s="256" t="s">
        <v>25</v>
      </c>
      <c r="SGC1241" s="204">
        <v>7</v>
      </c>
      <c r="SGD1241" s="204">
        <v>2</v>
      </c>
      <c r="SGE1241" s="205" t="s">
        <v>236</v>
      </c>
      <c r="SGF1241" s="206">
        <v>119</v>
      </c>
      <c r="SGG1241" s="110">
        <v>213</v>
      </c>
      <c r="SGH1241" s="147">
        <v>104.09399999999999</v>
      </c>
      <c r="SGI1241" s="109" t="s">
        <v>38</v>
      </c>
      <c r="SGJ1241" s="256" t="s">
        <v>25</v>
      </c>
      <c r="SGK1241" s="204">
        <v>7</v>
      </c>
      <c r="SGL1241" s="204">
        <v>2</v>
      </c>
      <c r="SGM1241" s="205" t="s">
        <v>236</v>
      </c>
      <c r="SGN1241" s="206">
        <v>119</v>
      </c>
      <c r="SGO1241" s="110">
        <v>213</v>
      </c>
      <c r="SGP1241" s="147">
        <v>104.09399999999999</v>
      </c>
      <c r="SGQ1241" s="109" t="s">
        <v>38</v>
      </c>
      <c r="SGR1241" s="256" t="s">
        <v>25</v>
      </c>
      <c r="SGS1241" s="204">
        <v>7</v>
      </c>
      <c r="SGT1241" s="204">
        <v>2</v>
      </c>
      <c r="SGU1241" s="205" t="s">
        <v>236</v>
      </c>
      <c r="SGV1241" s="206">
        <v>119</v>
      </c>
      <c r="SGW1241" s="110">
        <v>213</v>
      </c>
      <c r="SGX1241" s="147">
        <v>104.09399999999999</v>
      </c>
      <c r="SGY1241" s="109" t="s">
        <v>38</v>
      </c>
      <c r="SGZ1241" s="256" t="s">
        <v>25</v>
      </c>
      <c r="SHA1241" s="204">
        <v>7</v>
      </c>
      <c r="SHB1241" s="204">
        <v>2</v>
      </c>
      <c r="SHC1241" s="205" t="s">
        <v>236</v>
      </c>
      <c r="SHD1241" s="206">
        <v>119</v>
      </c>
      <c r="SHE1241" s="110">
        <v>213</v>
      </c>
      <c r="SHF1241" s="147">
        <v>104.09399999999999</v>
      </c>
      <c r="SHG1241" s="109" t="s">
        <v>38</v>
      </c>
      <c r="SHH1241" s="256" t="s">
        <v>25</v>
      </c>
      <c r="SHI1241" s="204">
        <v>7</v>
      </c>
      <c r="SHJ1241" s="204">
        <v>2</v>
      </c>
      <c r="SHK1241" s="205" t="s">
        <v>236</v>
      </c>
      <c r="SHL1241" s="206">
        <v>119</v>
      </c>
      <c r="SHM1241" s="110">
        <v>213</v>
      </c>
      <c r="SHN1241" s="147">
        <v>104.09399999999999</v>
      </c>
      <c r="SHO1241" s="109" t="s">
        <v>38</v>
      </c>
      <c r="SHP1241" s="256" t="s">
        <v>25</v>
      </c>
      <c r="SHQ1241" s="204">
        <v>7</v>
      </c>
      <c r="SHR1241" s="204">
        <v>2</v>
      </c>
      <c r="SHS1241" s="205" t="s">
        <v>236</v>
      </c>
      <c r="SHT1241" s="206">
        <v>119</v>
      </c>
      <c r="SHU1241" s="110">
        <v>213</v>
      </c>
      <c r="SHV1241" s="147">
        <v>104.09399999999999</v>
      </c>
      <c r="SHW1241" s="109" t="s">
        <v>38</v>
      </c>
      <c r="SHX1241" s="256" t="s">
        <v>25</v>
      </c>
      <c r="SHY1241" s="204">
        <v>7</v>
      </c>
      <c r="SHZ1241" s="204">
        <v>2</v>
      </c>
      <c r="SIA1241" s="205" t="s">
        <v>236</v>
      </c>
      <c r="SIB1241" s="206">
        <v>119</v>
      </c>
      <c r="SIC1241" s="110">
        <v>213</v>
      </c>
      <c r="SID1241" s="147">
        <v>104.09399999999999</v>
      </c>
      <c r="SIE1241" s="109" t="s">
        <v>38</v>
      </c>
      <c r="SIF1241" s="256" t="s">
        <v>25</v>
      </c>
      <c r="SIG1241" s="204">
        <v>7</v>
      </c>
      <c r="SIH1241" s="204">
        <v>2</v>
      </c>
      <c r="SII1241" s="205" t="s">
        <v>236</v>
      </c>
      <c r="SIJ1241" s="206">
        <v>119</v>
      </c>
      <c r="SIK1241" s="110">
        <v>213</v>
      </c>
      <c r="SIL1241" s="147">
        <v>104.09399999999999</v>
      </c>
      <c r="SIM1241" s="109" t="s">
        <v>38</v>
      </c>
      <c r="SIN1241" s="256" t="s">
        <v>25</v>
      </c>
      <c r="SIO1241" s="204">
        <v>7</v>
      </c>
      <c r="SIP1241" s="204">
        <v>2</v>
      </c>
      <c r="SIQ1241" s="205" t="s">
        <v>236</v>
      </c>
      <c r="SIR1241" s="206">
        <v>119</v>
      </c>
      <c r="SIS1241" s="110">
        <v>213</v>
      </c>
      <c r="SIT1241" s="147">
        <v>104.09399999999999</v>
      </c>
      <c r="SIU1241" s="109" t="s">
        <v>38</v>
      </c>
      <c r="SIV1241" s="256" t="s">
        <v>25</v>
      </c>
      <c r="SIW1241" s="204">
        <v>7</v>
      </c>
      <c r="SIX1241" s="204">
        <v>2</v>
      </c>
      <c r="SIY1241" s="205" t="s">
        <v>236</v>
      </c>
      <c r="SIZ1241" s="206">
        <v>119</v>
      </c>
      <c r="SJA1241" s="110">
        <v>213</v>
      </c>
      <c r="SJB1241" s="147">
        <v>104.09399999999999</v>
      </c>
      <c r="SJC1241" s="109" t="s">
        <v>38</v>
      </c>
      <c r="SJD1241" s="256" t="s">
        <v>25</v>
      </c>
      <c r="SJE1241" s="204">
        <v>7</v>
      </c>
      <c r="SJF1241" s="204">
        <v>2</v>
      </c>
      <c r="SJG1241" s="205" t="s">
        <v>236</v>
      </c>
      <c r="SJH1241" s="206">
        <v>119</v>
      </c>
      <c r="SJI1241" s="110">
        <v>213</v>
      </c>
      <c r="SJJ1241" s="147">
        <v>104.09399999999999</v>
      </c>
      <c r="SJK1241" s="109" t="s">
        <v>38</v>
      </c>
      <c r="SJL1241" s="256" t="s">
        <v>25</v>
      </c>
      <c r="SJM1241" s="204">
        <v>7</v>
      </c>
      <c r="SJN1241" s="204">
        <v>2</v>
      </c>
      <c r="SJO1241" s="205" t="s">
        <v>236</v>
      </c>
      <c r="SJP1241" s="206">
        <v>119</v>
      </c>
      <c r="SJQ1241" s="110">
        <v>213</v>
      </c>
      <c r="SJR1241" s="147">
        <v>104.09399999999999</v>
      </c>
      <c r="SJS1241" s="109" t="s">
        <v>38</v>
      </c>
      <c r="SJT1241" s="256" t="s">
        <v>25</v>
      </c>
      <c r="SJU1241" s="204">
        <v>7</v>
      </c>
      <c r="SJV1241" s="204">
        <v>2</v>
      </c>
      <c r="SJW1241" s="205" t="s">
        <v>236</v>
      </c>
      <c r="SJX1241" s="206">
        <v>119</v>
      </c>
      <c r="SJY1241" s="110">
        <v>213</v>
      </c>
      <c r="SJZ1241" s="147">
        <v>104.09399999999999</v>
      </c>
      <c r="SKA1241" s="109" t="s">
        <v>38</v>
      </c>
      <c r="SKB1241" s="256" t="s">
        <v>25</v>
      </c>
      <c r="SKC1241" s="204">
        <v>7</v>
      </c>
      <c r="SKD1241" s="204">
        <v>2</v>
      </c>
      <c r="SKE1241" s="205" t="s">
        <v>236</v>
      </c>
      <c r="SKF1241" s="206">
        <v>119</v>
      </c>
      <c r="SKG1241" s="110">
        <v>213</v>
      </c>
      <c r="SKH1241" s="147">
        <v>104.09399999999999</v>
      </c>
      <c r="SKI1241" s="109" t="s">
        <v>38</v>
      </c>
      <c r="SKJ1241" s="256" t="s">
        <v>25</v>
      </c>
      <c r="SKK1241" s="204">
        <v>7</v>
      </c>
      <c r="SKL1241" s="204">
        <v>2</v>
      </c>
      <c r="SKM1241" s="205" t="s">
        <v>236</v>
      </c>
      <c r="SKN1241" s="206">
        <v>119</v>
      </c>
      <c r="SKO1241" s="110">
        <v>213</v>
      </c>
      <c r="SKP1241" s="147">
        <v>104.09399999999999</v>
      </c>
      <c r="SKQ1241" s="109" t="s">
        <v>38</v>
      </c>
      <c r="SKR1241" s="256" t="s">
        <v>25</v>
      </c>
      <c r="SKS1241" s="204">
        <v>7</v>
      </c>
      <c r="SKT1241" s="204">
        <v>2</v>
      </c>
      <c r="SKU1241" s="205" t="s">
        <v>236</v>
      </c>
      <c r="SKV1241" s="206">
        <v>119</v>
      </c>
      <c r="SKW1241" s="110">
        <v>213</v>
      </c>
      <c r="SKX1241" s="147">
        <v>104.09399999999999</v>
      </c>
      <c r="SKY1241" s="109" t="s">
        <v>38</v>
      </c>
      <c r="SKZ1241" s="256" t="s">
        <v>25</v>
      </c>
      <c r="SLA1241" s="204">
        <v>7</v>
      </c>
      <c r="SLB1241" s="204">
        <v>2</v>
      </c>
      <c r="SLC1241" s="205" t="s">
        <v>236</v>
      </c>
      <c r="SLD1241" s="206">
        <v>119</v>
      </c>
      <c r="SLE1241" s="110">
        <v>213</v>
      </c>
      <c r="SLF1241" s="147">
        <v>104.09399999999999</v>
      </c>
      <c r="SLG1241" s="109" t="s">
        <v>38</v>
      </c>
      <c r="SLH1241" s="256" t="s">
        <v>25</v>
      </c>
      <c r="SLI1241" s="204">
        <v>7</v>
      </c>
      <c r="SLJ1241" s="204">
        <v>2</v>
      </c>
      <c r="SLK1241" s="205" t="s">
        <v>236</v>
      </c>
      <c r="SLL1241" s="206">
        <v>119</v>
      </c>
      <c r="SLM1241" s="110">
        <v>213</v>
      </c>
      <c r="SLN1241" s="147">
        <v>104.09399999999999</v>
      </c>
      <c r="SLO1241" s="109" t="s">
        <v>38</v>
      </c>
      <c r="SLP1241" s="256" t="s">
        <v>25</v>
      </c>
      <c r="SLQ1241" s="204">
        <v>7</v>
      </c>
      <c r="SLR1241" s="204">
        <v>2</v>
      </c>
      <c r="SLS1241" s="205" t="s">
        <v>236</v>
      </c>
      <c r="SLT1241" s="206">
        <v>119</v>
      </c>
      <c r="SLU1241" s="110">
        <v>213</v>
      </c>
      <c r="SLV1241" s="147">
        <v>104.09399999999999</v>
      </c>
      <c r="SLW1241" s="109" t="s">
        <v>38</v>
      </c>
      <c r="SLX1241" s="256" t="s">
        <v>25</v>
      </c>
      <c r="SLY1241" s="204">
        <v>7</v>
      </c>
      <c r="SLZ1241" s="204">
        <v>2</v>
      </c>
      <c r="SMA1241" s="205" t="s">
        <v>236</v>
      </c>
      <c r="SMB1241" s="206">
        <v>119</v>
      </c>
      <c r="SMC1241" s="110">
        <v>213</v>
      </c>
      <c r="SMD1241" s="147">
        <v>104.09399999999999</v>
      </c>
      <c r="SME1241" s="109" t="s">
        <v>38</v>
      </c>
      <c r="SMF1241" s="256" t="s">
        <v>25</v>
      </c>
      <c r="SMG1241" s="204">
        <v>7</v>
      </c>
      <c r="SMH1241" s="204">
        <v>2</v>
      </c>
      <c r="SMI1241" s="205" t="s">
        <v>236</v>
      </c>
      <c r="SMJ1241" s="206">
        <v>119</v>
      </c>
      <c r="SMK1241" s="110">
        <v>213</v>
      </c>
      <c r="SML1241" s="147">
        <v>104.09399999999999</v>
      </c>
      <c r="SMM1241" s="109" t="s">
        <v>38</v>
      </c>
      <c r="SMN1241" s="256" t="s">
        <v>25</v>
      </c>
      <c r="SMO1241" s="204">
        <v>7</v>
      </c>
      <c r="SMP1241" s="204">
        <v>2</v>
      </c>
      <c r="SMQ1241" s="205" t="s">
        <v>236</v>
      </c>
      <c r="SMR1241" s="206">
        <v>119</v>
      </c>
      <c r="SMS1241" s="110">
        <v>213</v>
      </c>
      <c r="SMT1241" s="147">
        <v>104.09399999999999</v>
      </c>
      <c r="SMU1241" s="109" t="s">
        <v>38</v>
      </c>
      <c r="SMV1241" s="256" t="s">
        <v>25</v>
      </c>
      <c r="SMW1241" s="204">
        <v>7</v>
      </c>
      <c r="SMX1241" s="204">
        <v>2</v>
      </c>
      <c r="SMY1241" s="205" t="s">
        <v>236</v>
      </c>
      <c r="SMZ1241" s="206">
        <v>119</v>
      </c>
      <c r="SNA1241" s="110">
        <v>213</v>
      </c>
      <c r="SNB1241" s="147">
        <v>104.09399999999999</v>
      </c>
      <c r="SNC1241" s="109" t="s">
        <v>38</v>
      </c>
      <c r="SND1241" s="256" t="s">
        <v>25</v>
      </c>
      <c r="SNE1241" s="204">
        <v>7</v>
      </c>
      <c r="SNF1241" s="204">
        <v>2</v>
      </c>
      <c r="SNG1241" s="205" t="s">
        <v>236</v>
      </c>
      <c r="SNH1241" s="206">
        <v>119</v>
      </c>
      <c r="SNI1241" s="110">
        <v>213</v>
      </c>
      <c r="SNJ1241" s="147">
        <v>104.09399999999999</v>
      </c>
      <c r="SNK1241" s="109" t="s">
        <v>38</v>
      </c>
      <c r="SNL1241" s="256" t="s">
        <v>25</v>
      </c>
      <c r="SNM1241" s="204">
        <v>7</v>
      </c>
      <c r="SNN1241" s="204">
        <v>2</v>
      </c>
      <c r="SNO1241" s="205" t="s">
        <v>236</v>
      </c>
      <c r="SNP1241" s="206">
        <v>119</v>
      </c>
      <c r="SNQ1241" s="110">
        <v>213</v>
      </c>
      <c r="SNR1241" s="147">
        <v>104.09399999999999</v>
      </c>
      <c r="SNS1241" s="109" t="s">
        <v>38</v>
      </c>
      <c r="SNT1241" s="256" t="s">
        <v>25</v>
      </c>
      <c r="SNU1241" s="204">
        <v>7</v>
      </c>
      <c r="SNV1241" s="204">
        <v>2</v>
      </c>
      <c r="SNW1241" s="205" t="s">
        <v>236</v>
      </c>
      <c r="SNX1241" s="206">
        <v>119</v>
      </c>
      <c r="SNY1241" s="110">
        <v>213</v>
      </c>
      <c r="SNZ1241" s="147">
        <v>104.09399999999999</v>
      </c>
      <c r="SOA1241" s="109" t="s">
        <v>38</v>
      </c>
      <c r="SOB1241" s="256" t="s">
        <v>25</v>
      </c>
      <c r="SOC1241" s="204">
        <v>7</v>
      </c>
      <c r="SOD1241" s="204">
        <v>2</v>
      </c>
      <c r="SOE1241" s="205" t="s">
        <v>236</v>
      </c>
      <c r="SOF1241" s="206">
        <v>119</v>
      </c>
      <c r="SOG1241" s="110">
        <v>213</v>
      </c>
      <c r="SOH1241" s="147">
        <v>104.09399999999999</v>
      </c>
      <c r="SOI1241" s="109" t="s">
        <v>38</v>
      </c>
      <c r="SOJ1241" s="256" t="s">
        <v>25</v>
      </c>
      <c r="SOK1241" s="204">
        <v>7</v>
      </c>
      <c r="SOL1241" s="204">
        <v>2</v>
      </c>
      <c r="SOM1241" s="205" t="s">
        <v>236</v>
      </c>
      <c r="SON1241" s="206">
        <v>119</v>
      </c>
      <c r="SOO1241" s="110">
        <v>213</v>
      </c>
      <c r="SOP1241" s="147">
        <v>104.09399999999999</v>
      </c>
      <c r="SOQ1241" s="109" t="s">
        <v>38</v>
      </c>
      <c r="SOR1241" s="256" t="s">
        <v>25</v>
      </c>
      <c r="SOS1241" s="204">
        <v>7</v>
      </c>
      <c r="SOT1241" s="204">
        <v>2</v>
      </c>
      <c r="SOU1241" s="205" t="s">
        <v>236</v>
      </c>
      <c r="SOV1241" s="206">
        <v>119</v>
      </c>
      <c r="SOW1241" s="110">
        <v>213</v>
      </c>
      <c r="SOX1241" s="147">
        <v>104.09399999999999</v>
      </c>
      <c r="SOY1241" s="109" t="s">
        <v>38</v>
      </c>
      <c r="SOZ1241" s="256" t="s">
        <v>25</v>
      </c>
      <c r="SPA1241" s="204">
        <v>7</v>
      </c>
      <c r="SPB1241" s="204">
        <v>2</v>
      </c>
      <c r="SPC1241" s="205" t="s">
        <v>236</v>
      </c>
      <c r="SPD1241" s="206">
        <v>119</v>
      </c>
      <c r="SPE1241" s="110">
        <v>213</v>
      </c>
      <c r="SPF1241" s="147">
        <v>104.09399999999999</v>
      </c>
      <c r="SPG1241" s="109" t="s">
        <v>38</v>
      </c>
      <c r="SPH1241" s="256" t="s">
        <v>25</v>
      </c>
      <c r="SPI1241" s="204">
        <v>7</v>
      </c>
      <c r="SPJ1241" s="204">
        <v>2</v>
      </c>
      <c r="SPK1241" s="205" t="s">
        <v>236</v>
      </c>
      <c r="SPL1241" s="206">
        <v>119</v>
      </c>
      <c r="SPM1241" s="110">
        <v>213</v>
      </c>
      <c r="SPN1241" s="147">
        <v>104.09399999999999</v>
      </c>
      <c r="SPO1241" s="109" t="s">
        <v>38</v>
      </c>
      <c r="SPP1241" s="256" t="s">
        <v>25</v>
      </c>
      <c r="SPQ1241" s="204">
        <v>7</v>
      </c>
      <c r="SPR1241" s="204">
        <v>2</v>
      </c>
      <c r="SPS1241" s="205" t="s">
        <v>236</v>
      </c>
      <c r="SPT1241" s="206">
        <v>119</v>
      </c>
      <c r="SPU1241" s="110">
        <v>213</v>
      </c>
      <c r="SPV1241" s="147">
        <v>104.09399999999999</v>
      </c>
      <c r="SPW1241" s="109" t="s">
        <v>38</v>
      </c>
      <c r="SPX1241" s="256" t="s">
        <v>25</v>
      </c>
      <c r="SPY1241" s="204">
        <v>7</v>
      </c>
      <c r="SPZ1241" s="204">
        <v>2</v>
      </c>
      <c r="SQA1241" s="205" t="s">
        <v>236</v>
      </c>
      <c r="SQB1241" s="206">
        <v>119</v>
      </c>
      <c r="SQC1241" s="110">
        <v>213</v>
      </c>
      <c r="SQD1241" s="147">
        <v>104.09399999999999</v>
      </c>
      <c r="SQE1241" s="109" t="s">
        <v>38</v>
      </c>
      <c r="SQF1241" s="256" t="s">
        <v>25</v>
      </c>
      <c r="SQG1241" s="204">
        <v>7</v>
      </c>
      <c r="SQH1241" s="204">
        <v>2</v>
      </c>
      <c r="SQI1241" s="205" t="s">
        <v>236</v>
      </c>
      <c r="SQJ1241" s="206">
        <v>119</v>
      </c>
      <c r="SQK1241" s="110">
        <v>213</v>
      </c>
      <c r="SQL1241" s="147">
        <v>104.09399999999999</v>
      </c>
      <c r="SQM1241" s="109" t="s">
        <v>38</v>
      </c>
      <c r="SQN1241" s="256" t="s">
        <v>25</v>
      </c>
      <c r="SQO1241" s="204">
        <v>7</v>
      </c>
      <c r="SQP1241" s="204">
        <v>2</v>
      </c>
      <c r="SQQ1241" s="205" t="s">
        <v>236</v>
      </c>
      <c r="SQR1241" s="206">
        <v>119</v>
      </c>
      <c r="SQS1241" s="110">
        <v>213</v>
      </c>
      <c r="SQT1241" s="147">
        <v>104.09399999999999</v>
      </c>
      <c r="SQU1241" s="109" t="s">
        <v>38</v>
      </c>
      <c r="SQV1241" s="256" t="s">
        <v>25</v>
      </c>
      <c r="SQW1241" s="204">
        <v>7</v>
      </c>
      <c r="SQX1241" s="204">
        <v>2</v>
      </c>
      <c r="SQY1241" s="205" t="s">
        <v>236</v>
      </c>
      <c r="SQZ1241" s="206">
        <v>119</v>
      </c>
      <c r="SRA1241" s="110">
        <v>213</v>
      </c>
      <c r="SRB1241" s="147">
        <v>104.09399999999999</v>
      </c>
      <c r="SRC1241" s="109" t="s">
        <v>38</v>
      </c>
      <c r="SRD1241" s="256" t="s">
        <v>25</v>
      </c>
      <c r="SRE1241" s="204">
        <v>7</v>
      </c>
      <c r="SRF1241" s="204">
        <v>2</v>
      </c>
      <c r="SRG1241" s="205" t="s">
        <v>236</v>
      </c>
      <c r="SRH1241" s="206">
        <v>119</v>
      </c>
      <c r="SRI1241" s="110">
        <v>213</v>
      </c>
      <c r="SRJ1241" s="147">
        <v>104.09399999999999</v>
      </c>
      <c r="SRK1241" s="109" t="s">
        <v>38</v>
      </c>
      <c r="SRL1241" s="256" t="s">
        <v>25</v>
      </c>
      <c r="SRM1241" s="204">
        <v>7</v>
      </c>
      <c r="SRN1241" s="204">
        <v>2</v>
      </c>
      <c r="SRO1241" s="205" t="s">
        <v>236</v>
      </c>
      <c r="SRP1241" s="206">
        <v>119</v>
      </c>
      <c r="SRQ1241" s="110">
        <v>213</v>
      </c>
      <c r="SRR1241" s="147">
        <v>104.09399999999999</v>
      </c>
      <c r="SRS1241" s="109" t="s">
        <v>38</v>
      </c>
      <c r="SRT1241" s="256" t="s">
        <v>25</v>
      </c>
      <c r="SRU1241" s="204">
        <v>7</v>
      </c>
      <c r="SRV1241" s="204">
        <v>2</v>
      </c>
      <c r="SRW1241" s="205" t="s">
        <v>236</v>
      </c>
      <c r="SRX1241" s="206">
        <v>119</v>
      </c>
      <c r="SRY1241" s="110">
        <v>213</v>
      </c>
      <c r="SRZ1241" s="147">
        <v>104.09399999999999</v>
      </c>
      <c r="SSA1241" s="109" t="s">
        <v>38</v>
      </c>
      <c r="SSB1241" s="256" t="s">
        <v>25</v>
      </c>
      <c r="SSC1241" s="204">
        <v>7</v>
      </c>
      <c r="SSD1241" s="204">
        <v>2</v>
      </c>
      <c r="SSE1241" s="205" t="s">
        <v>236</v>
      </c>
      <c r="SSF1241" s="206">
        <v>119</v>
      </c>
      <c r="SSG1241" s="110">
        <v>213</v>
      </c>
      <c r="SSH1241" s="147">
        <v>104.09399999999999</v>
      </c>
      <c r="SSI1241" s="109" t="s">
        <v>38</v>
      </c>
      <c r="SSJ1241" s="256" t="s">
        <v>25</v>
      </c>
      <c r="SSK1241" s="204">
        <v>7</v>
      </c>
      <c r="SSL1241" s="204">
        <v>2</v>
      </c>
      <c r="SSM1241" s="205" t="s">
        <v>236</v>
      </c>
      <c r="SSN1241" s="206">
        <v>119</v>
      </c>
      <c r="SSO1241" s="110">
        <v>213</v>
      </c>
      <c r="SSP1241" s="147">
        <v>104.09399999999999</v>
      </c>
      <c r="SSQ1241" s="109" t="s">
        <v>38</v>
      </c>
      <c r="SSR1241" s="256" t="s">
        <v>25</v>
      </c>
      <c r="SSS1241" s="204">
        <v>7</v>
      </c>
      <c r="SST1241" s="204">
        <v>2</v>
      </c>
      <c r="SSU1241" s="205" t="s">
        <v>236</v>
      </c>
      <c r="SSV1241" s="206">
        <v>119</v>
      </c>
      <c r="SSW1241" s="110">
        <v>213</v>
      </c>
      <c r="SSX1241" s="147">
        <v>104.09399999999999</v>
      </c>
      <c r="SSY1241" s="109" t="s">
        <v>38</v>
      </c>
      <c r="SSZ1241" s="256" t="s">
        <v>25</v>
      </c>
      <c r="STA1241" s="204">
        <v>7</v>
      </c>
      <c r="STB1241" s="204">
        <v>2</v>
      </c>
      <c r="STC1241" s="205" t="s">
        <v>236</v>
      </c>
      <c r="STD1241" s="206">
        <v>119</v>
      </c>
      <c r="STE1241" s="110">
        <v>213</v>
      </c>
      <c r="STF1241" s="147">
        <v>104.09399999999999</v>
      </c>
      <c r="STG1241" s="109" t="s">
        <v>38</v>
      </c>
      <c r="STH1241" s="256" t="s">
        <v>25</v>
      </c>
      <c r="STI1241" s="204">
        <v>7</v>
      </c>
      <c r="STJ1241" s="204">
        <v>2</v>
      </c>
      <c r="STK1241" s="205" t="s">
        <v>236</v>
      </c>
      <c r="STL1241" s="206">
        <v>119</v>
      </c>
      <c r="STM1241" s="110">
        <v>213</v>
      </c>
      <c r="STN1241" s="147">
        <v>104.09399999999999</v>
      </c>
      <c r="STO1241" s="109" t="s">
        <v>38</v>
      </c>
      <c r="STP1241" s="256" t="s">
        <v>25</v>
      </c>
      <c r="STQ1241" s="204">
        <v>7</v>
      </c>
      <c r="STR1241" s="204">
        <v>2</v>
      </c>
      <c r="STS1241" s="205" t="s">
        <v>236</v>
      </c>
      <c r="STT1241" s="206">
        <v>119</v>
      </c>
      <c r="STU1241" s="110">
        <v>213</v>
      </c>
      <c r="STV1241" s="147">
        <v>104.09399999999999</v>
      </c>
      <c r="STW1241" s="109" t="s">
        <v>38</v>
      </c>
      <c r="STX1241" s="256" t="s">
        <v>25</v>
      </c>
      <c r="STY1241" s="204">
        <v>7</v>
      </c>
      <c r="STZ1241" s="204">
        <v>2</v>
      </c>
      <c r="SUA1241" s="205" t="s">
        <v>236</v>
      </c>
      <c r="SUB1241" s="206">
        <v>119</v>
      </c>
      <c r="SUC1241" s="110">
        <v>213</v>
      </c>
      <c r="SUD1241" s="147">
        <v>104.09399999999999</v>
      </c>
      <c r="SUE1241" s="109" t="s">
        <v>38</v>
      </c>
      <c r="SUF1241" s="256" t="s">
        <v>25</v>
      </c>
      <c r="SUG1241" s="204">
        <v>7</v>
      </c>
      <c r="SUH1241" s="204">
        <v>2</v>
      </c>
      <c r="SUI1241" s="205" t="s">
        <v>236</v>
      </c>
      <c r="SUJ1241" s="206">
        <v>119</v>
      </c>
      <c r="SUK1241" s="110">
        <v>213</v>
      </c>
      <c r="SUL1241" s="147">
        <v>104.09399999999999</v>
      </c>
      <c r="SUM1241" s="109" t="s">
        <v>38</v>
      </c>
      <c r="SUN1241" s="256" t="s">
        <v>25</v>
      </c>
      <c r="SUO1241" s="204">
        <v>7</v>
      </c>
      <c r="SUP1241" s="204">
        <v>2</v>
      </c>
      <c r="SUQ1241" s="205" t="s">
        <v>236</v>
      </c>
      <c r="SUR1241" s="206">
        <v>119</v>
      </c>
      <c r="SUS1241" s="110">
        <v>213</v>
      </c>
      <c r="SUT1241" s="147">
        <v>104.09399999999999</v>
      </c>
      <c r="SUU1241" s="109" t="s">
        <v>38</v>
      </c>
      <c r="SUV1241" s="256" t="s">
        <v>25</v>
      </c>
      <c r="SUW1241" s="204">
        <v>7</v>
      </c>
      <c r="SUX1241" s="204">
        <v>2</v>
      </c>
      <c r="SUY1241" s="205" t="s">
        <v>236</v>
      </c>
      <c r="SUZ1241" s="206">
        <v>119</v>
      </c>
      <c r="SVA1241" s="110">
        <v>213</v>
      </c>
      <c r="SVB1241" s="147">
        <v>104.09399999999999</v>
      </c>
      <c r="SVC1241" s="109" t="s">
        <v>38</v>
      </c>
      <c r="SVD1241" s="256" t="s">
        <v>25</v>
      </c>
      <c r="SVE1241" s="204">
        <v>7</v>
      </c>
      <c r="SVF1241" s="204">
        <v>2</v>
      </c>
      <c r="SVG1241" s="205" t="s">
        <v>236</v>
      </c>
      <c r="SVH1241" s="206">
        <v>119</v>
      </c>
      <c r="SVI1241" s="110">
        <v>213</v>
      </c>
      <c r="SVJ1241" s="147">
        <v>104.09399999999999</v>
      </c>
      <c r="SVK1241" s="109" t="s">
        <v>38</v>
      </c>
      <c r="SVL1241" s="256" t="s">
        <v>25</v>
      </c>
      <c r="SVM1241" s="204">
        <v>7</v>
      </c>
      <c r="SVN1241" s="204">
        <v>2</v>
      </c>
      <c r="SVO1241" s="205" t="s">
        <v>236</v>
      </c>
      <c r="SVP1241" s="206">
        <v>119</v>
      </c>
      <c r="SVQ1241" s="110">
        <v>213</v>
      </c>
      <c r="SVR1241" s="147">
        <v>104.09399999999999</v>
      </c>
      <c r="SVS1241" s="109" t="s">
        <v>38</v>
      </c>
      <c r="SVT1241" s="256" t="s">
        <v>25</v>
      </c>
      <c r="SVU1241" s="204">
        <v>7</v>
      </c>
      <c r="SVV1241" s="204">
        <v>2</v>
      </c>
      <c r="SVW1241" s="205" t="s">
        <v>236</v>
      </c>
      <c r="SVX1241" s="206">
        <v>119</v>
      </c>
      <c r="SVY1241" s="110">
        <v>213</v>
      </c>
      <c r="SVZ1241" s="147">
        <v>104.09399999999999</v>
      </c>
      <c r="SWA1241" s="109" t="s">
        <v>38</v>
      </c>
      <c r="SWB1241" s="256" t="s">
        <v>25</v>
      </c>
      <c r="SWC1241" s="204">
        <v>7</v>
      </c>
      <c r="SWD1241" s="204">
        <v>2</v>
      </c>
      <c r="SWE1241" s="205" t="s">
        <v>236</v>
      </c>
      <c r="SWF1241" s="206">
        <v>119</v>
      </c>
      <c r="SWG1241" s="110">
        <v>213</v>
      </c>
      <c r="SWH1241" s="147">
        <v>104.09399999999999</v>
      </c>
      <c r="SWI1241" s="109" t="s">
        <v>38</v>
      </c>
      <c r="SWJ1241" s="256" t="s">
        <v>25</v>
      </c>
      <c r="SWK1241" s="204">
        <v>7</v>
      </c>
      <c r="SWL1241" s="204">
        <v>2</v>
      </c>
      <c r="SWM1241" s="205" t="s">
        <v>236</v>
      </c>
      <c r="SWN1241" s="206">
        <v>119</v>
      </c>
      <c r="SWO1241" s="110">
        <v>213</v>
      </c>
      <c r="SWP1241" s="147">
        <v>104.09399999999999</v>
      </c>
      <c r="SWQ1241" s="109" t="s">
        <v>38</v>
      </c>
      <c r="SWR1241" s="256" t="s">
        <v>25</v>
      </c>
      <c r="SWS1241" s="204">
        <v>7</v>
      </c>
      <c r="SWT1241" s="204">
        <v>2</v>
      </c>
      <c r="SWU1241" s="205" t="s">
        <v>236</v>
      </c>
      <c r="SWV1241" s="206">
        <v>119</v>
      </c>
      <c r="SWW1241" s="110">
        <v>213</v>
      </c>
      <c r="SWX1241" s="147">
        <v>104.09399999999999</v>
      </c>
      <c r="SWY1241" s="109" t="s">
        <v>38</v>
      </c>
      <c r="SWZ1241" s="256" t="s">
        <v>25</v>
      </c>
      <c r="SXA1241" s="204">
        <v>7</v>
      </c>
      <c r="SXB1241" s="204">
        <v>2</v>
      </c>
      <c r="SXC1241" s="205" t="s">
        <v>236</v>
      </c>
      <c r="SXD1241" s="206">
        <v>119</v>
      </c>
      <c r="SXE1241" s="110">
        <v>213</v>
      </c>
      <c r="SXF1241" s="147">
        <v>104.09399999999999</v>
      </c>
      <c r="SXG1241" s="109" t="s">
        <v>38</v>
      </c>
      <c r="SXH1241" s="256" t="s">
        <v>25</v>
      </c>
      <c r="SXI1241" s="204">
        <v>7</v>
      </c>
      <c r="SXJ1241" s="204">
        <v>2</v>
      </c>
      <c r="SXK1241" s="205" t="s">
        <v>236</v>
      </c>
      <c r="SXL1241" s="206">
        <v>119</v>
      </c>
      <c r="SXM1241" s="110">
        <v>213</v>
      </c>
      <c r="SXN1241" s="147">
        <v>104.09399999999999</v>
      </c>
      <c r="SXO1241" s="109" t="s">
        <v>38</v>
      </c>
      <c r="SXP1241" s="256" t="s">
        <v>25</v>
      </c>
      <c r="SXQ1241" s="204">
        <v>7</v>
      </c>
      <c r="SXR1241" s="204">
        <v>2</v>
      </c>
      <c r="SXS1241" s="205" t="s">
        <v>236</v>
      </c>
      <c r="SXT1241" s="206">
        <v>119</v>
      </c>
      <c r="SXU1241" s="110">
        <v>213</v>
      </c>
      <c r="SXV1241" s="147">
        <v>104.09399999999999</v>
      </c>
      <c r="SXW1241" s="109" t="s">
        <v>38</v>
      </c>
      <c r="SXX1241" s="256" t="s">
        <v>25</v>
      </c>
      <c r="SXY1241" s="204">
        <v>7</v>
      </c>
      <c r="SXZ1241" s="204">
        <v>2</v>
      </c>
      <c r="SYA1241" s="205" t="s">
        <v>236</v>
      </c>
      <c r="SYB1241" s="206">
        <v>119</v>
      </c>
      <c r="SYC1241" s="110">
        <v>213</v>
      </c>
      <c r="SYD1241" s="147">
        <v>104.09399999999999</v>
      </c>
      <c r="SYE1241" s="109" t="s">
        <v>38</v>
      </c>
      <c r="SYF1241" s="256" t="s">
        <v>25</v>
      </c>
      <c r="SYG1241" s="204">
        <v>7</v>
      </c>
      <c r="SYH1241" s="204">
        <v>2</v>
      </c>
      <c r="SYI1241" s="205" t="s">
        <v>236</v>
      </c>
      <c r="SYJ1241" s="206">
        <v>119</v>
      </c>
      <c r="SYK1241" s="110">
        <v>213</v>
      </c>
      <c r="SYL1241" s="147">
        <v>104.09399999999999</v>
      </c>
      <c r="SYM1241" s="109" t="s">
        <v>38</v>
      </c>
      <c r="SYN1241" s="256" t="s">
        <v>25</v>
      </c>
      <c r="SYO1241" s="204">
        <v>7</v>
      </c>
      <c r="SYP1241" s="204">
        <v>2</v>
      </c>
      <c r="SYQ1241" s="205" t="s">
        <v>236</v>
      </c>
      <c r="SYR1241" s="206">
        <v>119</v>
      </c>
      <c r="SYS1241" s="110">
        <v>213</v>
      </c>
      <c r="SYT1241" s="147">
        <v>104.09399999999999</v>
      </c>
      <c r="SYU1241" s="109" t="s">
        <v>38</v>
      </c>
      <c r="SYV1241" s="256" t="s">
        <v>25</v>
      </c>
      <c r="SYW1241" s="204">
        <v>7</v>
      </c>
      <c r="SYX1241" s="204">
        <v>2</v>
      </c>
      <c r="SYY1241" s="205" t="s">
        <v>236</v>
      </c>
      <c r="SYZ1241" s="206">
        <v>119</v>
      </c>
      <c r="SZA1241" s="110">
        <v>213</v>
      </c>
      <c r="SZB1241" s="147">
        <v>104.09399999999999</v>
      </c>
      <c r="SZC1241" s="109" t="s">
        <v>38</v>
      </c>
      <c r="SZD1241" s="256" t="s">
        <v>25</v>
      </c>
      <c r="SZE1241" s="204">
        <v>7</v>
      </c>
      <c r="SZF1241" s="204">
        <v>2</v>
      </c>
      <c r="SZG1241" s="205" t="s">
        <v>236</v>
      </c>
      <c r="SZH1241" s="206">
        <v>119</v>
      </c>
      <c r="SZI1241" s="110">
        <v>213</v>
      </c>
      <c r="SZJ1241" s="147">
        <v>104.09399999999999</v>
      </c>
      <c r="SZK1241" s="109" t="s">
        <v>38</v>
      </c>
      <c r="SZL1241" s="256" t="s">
        <v>25</v>
      </c>
      <c r="SZM1241" s="204">
        <v>7</v>
      </c>
      <c r="SZN1241" s="204">
        <v>2</v>
      </c>
      <c r="SZO1241" s="205" t="s">
        <v>236</v>
      </c>
      <c r="SZP1241" s="206">
        <v>119</v>
      </c>
      <c r="SZQ1241" s="110">
        <v>213</v>
      </c>
      <c r="SZR1241" s="147">
        <v>104.09399999999999</v>
      </c>
      <c r="SZS1241" s="109" t="s">
        <v>38</v>
      </c>
      <c r="SZT1241" s="256" t="s">
        <v>25</v>
      </c>
      <c r="SZU1241" s="204">
        <v>7</v>
      </c>
      <c r="SZV1241" s="204">
        <v>2</v>
      </c>
      <c r="SZW1241" s="205" t="s">
        <v>236</v>
      </c>
      <c r="SZX1241" s="206">
        <v>119</v>
      </c>
      <c r="SZY1241" s="110">
        <v>213</v>
      </c>
      <c r="SZZ1241" s="147">
        <v>104.09399999999999</v>
      </c>
      <c r="TAA1241" s="109" t="s">
        <v>38</v>
      </c>
      <c r="TAB1241" s="256" t="s">
        <v>25</v>
      </c>
      <c r="TAC1241" s="204">
        <v>7</v>
      </c>
      <c r="TAD1241" s="204">
        <v>2</v>
      </c>
      <c r="TAE1241" s="205" t="s">
        <v>236</v>
      </c>
      <c r="TAF1241" s="206">
        <v>119</v>
      </c>
      <c r="TAG1241" s="110">
        <v>213</v>
      </c>
      <c r="TAH1241" s="147">
        <v>104.09399999999999</v>
      </c>
      <c r="TAI1241" s="109" t="s">
        <v>38</v>
      </c>
      <c r="TAJ1241" s="256" t="s">
        <v>25</v>
      </c>
      <c r="TAK1241" s="204">
        <v>7</v>
      </c>
      <c r="TAL1241" s="204">
        <v>2</v>
      </c>
      <c r="TAM1241" s="205" t="s">
        <v>236</v>
      </c>
      <c r="TAN1241" s="206">
        <v>119</v>
      </c>
      <c r="TAO1241" s="110">
        <v>213</v>
      </c>
      <c r="TAP1241" s="147">
        <v>104.09399999999999</v>
      </c>
      <c r="TAQ1241" s="109" t="s">
        <v>38</v>
      </c>
      <c r="TAR1241" s="256" t="s">
        <v>25</v>
      </c>
      <c r="TAS1241" s="204">
        <v>7</v>
      </c>
      <c r="TAT1241" s="204">
        <v>2</v>
      </c>
      <c r="TAU1241" s="205" t="s">
        <v>236</v>
      </c>
      <c r="TAV1241" s="206">
        <v>119</v>
      </c>
      <c r="TAW1241" s="110">
        <v>213</v>
      </c>
      <c r="TAX1241" s="147">
        <v>104.09399999999999</v>
      </c>
      <c r="TAY1241" s="109" t="s">
        <v>38</v>
      </c>
      <c r="TAZ1241" s="256" t="s">
        <v>25</v>
      </c>
      <c r="TBA1241" s="204">
        <v>7</v>
      </c>
      <c r="TBB1241" s="204">
        <v>2</v>
      </c>
      <c r="TBC1241" s="205" t="s">
        <v>236</v>
      </c>
      <c r="TBD1241" s="206">
        <v>119</v>
      </c>
      <c r="TBE1241" s="110">
        <v>213</v>
      </c>
      <c r="TBF1241" s="147">
        <v>104.09399999999999</v>
      </c>
      <c r="TBG1241" s="109" t="s">
        <v>38</v>
      </c>
      <c r="TBH1241" s="256" t="s">
        <v>25</v>
      </c>
      <c r="TBI1241" s="204">
        <v>7</v>
      </c>
      <c r="TBJ1241" s="204">
        <v>2</v>
      </c>
      <c r="TBK1241" s="205" t="s">
        <v>236</v>
      </c>
      <c r="TBL1241" s="206">
        <v>119</v>
      </c>
      <c r="TBM1241" s="110">
        <v>213</v>
      </c>
      <c r="TBN1241" s="147">
        <v>104.09399999999999</v>
      </c>
      <c r="TBO1241" s="109" t="s">
        <v>38</v>
      </c>
      <c r="TBP1241" s="256" t="s">
        <v>25</v>
      </c>
      <c r="TBQ1241" s="204">
        <v>7</v>
      </c>
      <c r="TBR1241" s="204">
        <v>2</v>
      </c>
      <c r="TBS1241" s="205" t="s">
        <v>236</v>
      </c>
      <c r="TBT1241" s="206">
        <v>119</v>
      </c>
      <c r="TBU1241" s="110">
        <v>213</v>
      </c>
      <c r="TBV1241" s="147">
        <v>104.09399999999999</v>
      </c>
      <c r="TBW1241" s="109" t="s">
        <v>38</v>
      </c>
      <c r="TBX1241" s="256" t="s">
        <v>25</v>
      </c>
      <c r="TBY1241" s="204">
        <v>7</v>
      </c>
      <c r="TBZ1241" s="204">
        <v>2</v>
      </c>
      <c r="TCA1241" s="205" t="s">
        <v>236</v>
      </c>
      <c r="TCB1241" s="206">
        <v>119</v>
      </c>
      <c r="TCC1241" s="110">
        <v>213</v>
      </c>
      <c r="TCD1241" s="147">
        <v>104.09399999999999</v>
      </c>
      <c r="TCE1241" s="109" t="s">
        <v>38</v>
      </c>
      <c r="TCF1241" s="256" t="s">
        <v>25</v>
      </c>
      <c r="TCG1241" s="204">
        <v>7</v>
      </c>
      <c r="TCH1241" s="204">
        <v>2</v>
      </c>
      <c r="TCI1241" s="205" t="s">
        <v>236</v>
      </c>
      <c r="TCJ1241" s="206">
        <v>119</v>
      </c>
      <c r="TCK1241" s="110">
        <v>213</v>
      </c>
      <c r="TCL1241" s="147">
        <v>104.09399999999999</v>
      </c>
      <c r="TCM1241" s="109" t="s">
        <v>38</v>
      </c>
      <c r="TCN1241" s="256" t="s">
        <v>25</v>
      </c>
      <c r="TCO1241" s="204">
        <v>7</v>
      </c>
      <c r="TCP1241" s="204">
        <v>2</v>
      </c>
      <c r="TCQ1241" s="205" t="s">
        <v>236</v>
      </c>
      <c r="TCR1241" s="206">
        <v>119</v>
      </c>
      <c r="TCS1241" s="110">
        <v>213</v>
      </c>
      <c r="TCT1241" s="147">
        <v>104.09399999999999</v>
      </c>
      <c r="TCU1241" s="109" t="s">
        <v>38</v>
      </c>
      <c r="TCV1241" s="256" t="s">
        <v>25</v>
      </c>
      <c r="TCW1241" s="204">
        <v>7</v>
      </c>
      <c r="TCX1241" s="204">
        <v>2</v>
      </c>
      <c r="TCY1241" s="205" t="s">
        <v>236</v>
      </c>
      <c r="TCZ1241" s="206">
        <v>119</v>
      </c>
      <c r="TDA1241" s="110">
        <v>213</v>
      </c>
      <c r="TDB1241" s="147">
        <v>104.09399999999999</v>
      </c>
      <c r="TDC1241" s="109" t="s">
        <v>38</v>
      </c>
      <c r="TDD1241" s="256" t="s">
        <v>25</v>
      </c>
      <c r="TDE1241" s="204">
        <v>7</v>
      </c>
      <c r="TDF1241" s="204">
        <v>2</v>
      </c>
      <c r="TDG1241" s="205" t="s">
        <v>236</v>
      </c>
      <c r="TDH1241" s="206">
        <v>119</v>
      </c>
      <c r="TDI1241" s="110">
        <v>213</v>
      </c>
      <c r="TDJ1241" s="147">
        <v>104.09399999999999</v>
      </c>
      <c r="TDK1241" s="109" t="s">
        <v>38</v>
      </c>
      <c r="TDL1241" s="256" t="s">
        <v>25</v>
      </c>
      <c r="TDM1241" s="204">
        <v>7</v>
      </c>
      <c r="TDN1241" s="204">
        <v>2</v>
      </c>
      <c r="TDO1241" s="205" t="s">
        <v>236</v>
      </c>
      <c r="TDP1241" s="206">
        <v>119</v>
      </c>
      <c r="TDQ1241" s="110">
        <v>213</v>
      </c>
      <c r="TDR1241" s="147">
        <v>104.09399999999999</v>
      </c>
      <c r="TDS1241" s="109" t="s">
        <v>38</v>
      </c>
      <c r="TDT1241" s="256" t="s">
        <v>25</v>
      </c>
      <c r="TDU1241" s="204">
        <v>7</v>
      </c>
      <c r="TDV1241" s="204">
        <v>2</v>
      </c>
      <c r="TDW1241" s="205" t="s">
        <v>236</v>
      </c>
      <c r="TDX1241" s="206">
        <v>119</v>
      </c>
      <c r="TDY1241" s="110">
        <v>213</v>
      </c>
      <c r="TDZ1241" s="147">
        <v>104.09399999999999</v>
      </c>
      <c r="TEA1241" s="109" t="s">
        <v>38</v>
      </c>
      <c r="TEB1241" s="256" t="s">
        <v>25</v>
      </c>
      <c r="TEC1241" s="204">
        <v>7</v>
      </c>
      <c r="TED1241" s="204">
        <v>2</v>
      </c>
      <c r="TEE1241" s="205" t="s">
        <v>236</v>
      </c>
      <c r="TEF1241" s="206">
        <v>119</v>
      </c>
      <c r="TEG1241" s="110">
        <v>213</v>
      </c>
      <c r="TEH1241" s="147">
        <v>104.09399999999999</v>
      </c>
      <c r="TEI1241" s="109" t="s">
        <v>38</v>
      </c>
      <c r="TEJ1241" s="256" t="s">
        <v>25</v>
      </c>
      <c r="TEK1241" s="204">
        <v>7</v>
      </c>
      <c r="TEL1241" s="204">
        <v>2</v>
      </c>
      <c r="TEM1241" s="205" t="s">
        <v>236</v>
      </c>
      <c r="TEN1241" s="206">
        <v>119</v>
      </c>
      <c r="TEO1241" s="110">
        <v>213</v>
      </c>
      <c r="TEP1241" s="147">
        <v>104.09399999999999</v>
      </c>
      <c r="TEQ1241" s="109" t="s">
        <v>38</v>
      </c>
      <c r="TER1241" s="256" t="s">
        <v>25</v>
      </c>
      <c r="TES1241" s="204">
        <v>7</v>
      </c>
      <c r="TET1241" s="204">
        <v>2</v>
      </c>
      <c r="TEU1241" s="205" t="s">
        <v>236</v>
      </c>
      <c r="TEV1241" s="206">
        <v>119</v>
      </c>
      <c r="TEW1241" s="110">
        <v>213</v>
      </c>
      <c r="TEX1241" s="147">
        <v>104.09399999999999</v>
      </c>
      <c r="TEY1241" s="109" t="s">
        <v>38</v>
      </c>
      <c r="TEZ1241" s="256" t="s">
        <v>25</v>
      </c>
      <c r="TFA1241" s="204">
        <v>7</v>
      </c>
      <c r="TFB1241" s="204">
        <v>2</v>
      </c>
      <c r="TFC1241" s="205" t="s">
        <v>236</v>
      </c>
      <c r="TFD1241" s="206">
        <v>119</v>
      </c>
      <c r="TFE1241" s="110">
        <v>213</v>
      </c>
      <c r="TFF1241" s="147">
        <v>104.09399999999999</v>
      </c>
      <c r="TFG1241" s="109" t="s">
        <v>38</v>
      </c>
      <c r="TFH1241" s="256" t="s">
        <v>25</v>
      </c>
      <c r="TFI1241" s="204">
        <v>7</v>
      </c>
      <c r="TFJ1241" s="204">
        <v>2</v>
      </c>
      <c r="TFK1241" s="205" t="s">
        <v>236</v>
      </c>
      <c r="TFL1241" s="206">
        <v>119</v>
      </c>
      <c r="TFM1241" s="110">
        <v>213</v>
      </c>
      <c r="TFN1241" s="147">
        <v>104.09399999999999</v>
      </c>
      <c r="TFO1241" s="109" t="s">
        <v>38</v>
      </c>
      <c r="TFP1241" s="256" t="s">
        <v>25</v>
      </c>
      <c r="TFQ1241" s="204">
        <v>7</v>
      </c>
      <c r="TFR1241" s="204">
        <v>2</v>
      </c>
      <c r="TFS1241" s="205" t="s">
        <v>236</v>
      </c>
      <c r="TFT1241" s="206">
        <v>119</v>
      </c>
      <c r="TFU1241" s="110">
        <v>213</v>
      </c>
      <c r="TFV1241" s="147">
        <v>104.09399999999999</v>
      </c>
      <c r="TFW1241" s="109" t="s">
        <v>38</v>
      </c>
      <c r="TFX1241" s="256" t="s">
        <v>25</v>
      </c>
      <c r="TFY1241" s="204">
        <v>7</v>
      </c>
      <c r="TFZ1241" s="204">
        <v>2</v>
      </c>
      <c r="TGA1241" s="205" t="s">
        <v>236</v>
      </c>
      <c r="TGB1241" s="206">
        <v>119</v>
      </c>
      <c r="TGC1241" s="110">
        <v>213</v>
      </c>
      <c r="TGD1241" s="147">
        <v>104.09399999999999</v>
      </c>
      <c r="TGE1241" s="109" t="s">
        <v>38</v>
      </c>
      <c r="TGF1241" s="256" t="s">
        <v>25</v>
      </c>
      <c r="TGG1241" s="204">
        <v>7</v>
      </c>
      <c r="TGH1241" s="204">
        <v>2</v>
      </c>
      <c r="TGI1241" s="205" t="s">
        <v>236</v>
      </c>
      <c r="TGJ1241" s="206">
        <v>119</v>
      </c>
      <c r="TGK1241" s="110">
        <v>213</v>
      </c>
      <c r="TGL1241" s="147">
        <v>104.09399999999999</v>
      </c>
      <c r="TGM1241" s="109" t="s">
        <v>38</v>
      </c>
      <c r="TGN1241" s="256" t="s">
        <v>25</v>
      </c>
      <c r="TGO1241" s="204">
        <v>7</v>
      </c>
      <c r="TGP1241" s="204">
        <v>2</v>
      </c>
      <c r="TGQ1241" s="205" t="s">
        <v>236</v>
      </c>
      <c r="TGR1241" s="206">
        <v>119</v>
      </c>
      <c r="TGS1241" s="110">
        <v>213</v>
      </c>
      <c r="TGT1241" s="147">
        <v>104.09399999999999</v>
      </c>
      <c r="TGU1241" s="109" t="s">
        <v>38</v>
      </c>
      <c r="TGV1241" s="256" t="s">
        <v>25</v>
      </c>
      <c r="TGW1241" s="204">
        <v>7</v>
      </c>
      <c r="TGX1241" s="204">
        <v>2</v>
      </c>
      <c r="TGY1241" s="205" t="s">
        <v>236</v>
      </c>
      <c r="TGZ1241" s="206">
        <v>119</v>
      </c>
      <c r="THA1241" s="110">
        <v>213</v>
      </c>
      <c r="THB1241" s="147">
        <v>104.09399999999999</v>
      </c>
      <c r="THC1241" s="109" t="s">
        <v>38</v>
      </c>
      <c r="THD1241" s="256" t="s">
        <v>25</v>
      </c>
      <c r="THE1241" s="204">
        <v>7</v>
      </c>
      <c r="THF1241" s="204">
        <v>2</v>
      </c>
      <c r="THG1241" s="205" t="s">
        <v>236</v>
      </c>
      <c r="THH1241" s="206">
        <v>119</v>
      </c>
      <c r="THI1241" s="110">
        <v>213</v>
      </c>
      <c r="THJ1241" s="147">
        <v>104.09399999999999</v>
      </c>
      <c r="THK1241" s="109" t="s">
        <v>38</v>
      </c>
      <c r="THL1241" s="256" t="s">
        <v>25</v>
      </c>
      <c r="THM1241" s="204">
        <v>7</v>
      </c>
      <c r="THN1241" s="204">
        <v>2</v>
      </c>
      <c r="THO1241" s="205" t="s">
        <v>236</v>
      </c>
      <c r="THP1241" s="206">
        <v>119</v>
      </c>
      <c r="THQ1241" s="110">
        <v>213</v>
      </c>
      <c r="THR1241" s="147">
        <v>104.09399999999999</v>
      </c>
      <c r="THS1241" s="109" t="s">
        <v>38</v>
      </c>
      <c r="THT1241" s="256" t="s">
        <v>25</v>
      </c>
      <c r="THU1241" s="204">
        <v>7</v>
      </c>
      <c r="THV1241" s="204">
        <v>2</v>
      </c>
      <c r="THW1241" s="205" t="s">
        <v>236</v>
      </c>
      <c r="THX1241" s="206">
        <v>119</v>
      </c>
      <c r="THY1241" s="110">
        <v>213</v>
      </c>
      <c r="THZ1241" s="147">
        <v>104.09399999999999</v>
      </c>
      <c r="TIA1241" s="109" t="s">
        <v>38</v>
      </c>
      <c r="TIB1241" s="256" t="s">
        <v>25</v>
      </c>
      <c r="TIC1241" s="204">
        <v>7</v>
      </c>
      <c r="TID1241" s="204">
        <v>2</v>
      </c>
      <c r="TIE1241" s="205" t="s">
        <v>236</v>
      </c>
      <c r="TIF1241" s="206">
        <v>119</v>
      </c>
      <c r="TIG1241" s="110">
        <v>213</v>
      </c>
      <c r="TIH1241" s="147">
        <v>104.09399999999999</v>
      </c>
      <c r="TII1241" s="109" t="s">
        <v>38</v>
      </c>
      <c r="TIJ1241" s="256" t="s">
        <v>25</v>
      </c>
      <c r="TIK1241" s="204">
        <v>7</v>
      </c>
      <c r="TIL1241" s="204">
        <v>2</v>
      </c>
      <c r="TIM1241" s="205" t="s">
        <v>236</v>
      </c>
      <c r="TIN1241" s="206">
        <v>119</v>
      </c>
      <c r="TIO1241" s="110">
        <v>213</v>
      </c>
      <c r="TIP1241" s="147">
        <v>104.09399999999999</v>
      </c>
      <c r="TIQ1241" s="109" t="s">
        <v>38</v>
      </c>
      <c r="TIR1241" s="256" t="s">
        <v>25</v>
      </c>
      <c r="TIS1241" s="204">
        <v>7</v>
      </c>
      <c r="TIT1241" s="204">
        <v>2</v>
      </c>
      <c r="TIU1241" s="205" t="s">
        <v>236</v>
      </c>
      <c r="TIV1241" s="206">
        <v>119</v>
      </c>
      <c r="TIW1241" s="110">
        <v>213</v>
      </c>
      <c r="TIX1241" s="147">
        <v>104.09399999999999</v>
      </c>
      <c r="TIY1241" s="109" t="s">
        <v>38</v>
      </c>
      <c r="TIZ1241" s="256" t="s">
        <v>25</v>
      </c>
      <c r="TJA1241" s="204">
        <v>7</v>
      </c>
      <c r="TJB1241" s="204">
        <v>2</v>
      </c>
      <c r="TJC1241" s="205" t="s">
        <v>236</v>
      </c>
      <c r="TJD1241" s="206">
        <v>119</v>
      </c>
      <c r="TJE1241" s="110">
        <v>213</v>
      </c>
      <c r="TJF1241" s="147">
        <v>104.09399999999999</v>
      </c>
      <c r="TJG1241" s="109" t="s">
        <v>38</v>
      </c>
      <c r="TJH1241" s="256" t="s">
        <v>25</v>
      </c>
      <c r="TJI1241" s="204">
        <v>7</v>
      </c>
      <c r="TJJ1241" s="204">
        <v>2</v>
      </c>
      <c r="TJK1241" s="205" t="s">
        <v>236</v>
      </c>
      <c r="TJL1241" s="206">
        <v>119</v>
      </c>
      <c r="TJM1241" s="110">
        <v>213</v>
      </c>
      <c r="TJN1241" s="147">
        <v>104.09399999999999</v>
      </c>
      <c r="TJO1241" s="109" t="s">
        <v>38</v>
      </c>
      <c r="TJP1241" s="256" t="s">
        <v>25</v>
      </c>
      <c r="TJQ1241" s="204">
        <v>7</v>
      </c>
      <c r="TJR1241" s="204">
        <v>2</v>
      </c>
      <c r="TJS1241" s="205" t="s">
        <v>236</v>
      </c>
      <c r="TJT1241" s="206">
        <v>119</v>
      </c>
      <c r="TJU1241" s="110">
        <v>213</v>
      </c>
      <c r="TJV1241" s="147">
        <v>104.09399999999999</v>
      </c>
      <c r="TJW1241" s="109" t="s">
        <v>38</v>
      </c>
      <c r="TJX1241" s="256" t="s">
        <v>25</v>
      </c>
      <c r="TJY1241" s="204">
        <v>7</v>
      </c>
      <c r="TJZ1241" s="204">
        <v>2</v>
      </c>
      <c r="TKA1241" s="205" t="s">
        <v>236</v>
      </c>
      <c r="TKB1241" s="206">
        <v>119</v>
      </c>
      <c r="TKC1241" s="110">
        <v>213</v>
      </c>
      <c r="TKD1241" s="147">
        <v>104.09399999999999</v>
      </c>
      <c r="TKE1241" s="109" t="s">
        <v>38</v>
      </c>
      <c r="TKF1241" s="256" t="s">
        <v>25</v>
      </c>
      <c r="TKG1241" s="204">
        <v>7</v>
      </c>
      <c r="TKH1241" s="204">
        <v>2</v>
      </c>
      <c r="TKI1241" s="205" t="s">
        <v>236</v>
      </c>
      <c r="TKJ1241" s="206">
        <v>119</v>
      </c>
      <c r="TKK1241" s="110">
        <v>213</v>
      </c>
      <c r="TKL1241" s="147">
        <v>104.09399999999999</v>
      </c>
      <c r="TKM1241" s="109" t="s">
        <v>38</v>
      </c>
      <c r="TKN1241" s="256" t="s">
        <v>25</v>
      </c>
      <c r="TKO1241" s="204">
        <v>7</v>
      </c>
      <c r="TKP1241" s="204">
        <v>2</v>
      </c>
      <c r="TKQ1241" s="205" t="s">
        <v>236</v>
      </c>
      <c r="TKR1241" s="206">
        <v>119</v>
      </c>
      <c r="TKS1241" s="110">
        <v>213</v>
      </c>
      <c r="TKT1241" s="147">
        <v>104.09399999999999</v>
      </c>
      <c r="TKU1241" s="109" t="s">
        <v>38</v>
      </c>
      <c r="TKV1241" s="256" t="s">
        <v>25</v>
      </c>
      <c r="TKW1241" s="204">
        <v>7</v>
      </c>
      <c r="TKX1241" s="204">
        <v>2</v>
      </c>
      <c r="TKY1241" s="205" t="s">
        <v>236</v>
      </c>
      <c r="TKZ1241" s="206">
        <v>119</v>
      </c>
      <c r="TLA1241" s="110">
        <v>213</v>
      </c>
      <c r="TLB1241" s="147">
        <v>104.09399999999999</v>
      </c>
      <c r="TLC1241" s="109" t="s">
        <v>38</v>
      </c>
      <c r="TLD1241" s="256" t="s">
        <v>25</v>
      </c>
      <c r="TLE1241" s="204">
        <v>7</v>
      </c>
      <c r="TLF1241" s="204">
        <v>2</v>
      </c>
      <c r="TLG1241" s="205" t="s">
        <v>236</v>
      </c>
      <c r="TLH1241" s="206">
        <v>119</v>
      </c>
      <c r="TLI1241" s="110">
        <v>213</v>
      </c>
      <c r="TLJ1241" s="147">
        <v>104.09399999999999</v>
      </c>
      <c r="TLK1241" s="109" t="s">
        <v>38</v>
      </c>
      <c r="TLL1241" s="256" t="s">
        <v>25</v>
      </c>
      <c r="TLM1241" s="204">
        <v>7</v>
      </c>
      <c r="TLN1241" s="204">
        <v>2</v>
      </c>
      <c r="TLO1241" s="205" t="s">
        <v>236</v>
      </c>
      <c r="TLP1241" s="206">
        <v>119</v>
      </c>
      <c r="TLQ1241" s="110">
        <v>213</v>
      </c>
      <c r="TLR1241" s="147">
        <v>104.09399999999999</v>
      </c>
      <c r="TLS1241" s="109" t="s">
        <v>38</v>
      </c>
      <c r="TLT1241" s="256" t="s">
        <v>25</v>
      </c>
      <c r="TLU1241" s="204">
        <v>7</v>
      </c>
      <c r="TLV1241" s="204">
        <v>2</v>
      </c>
      <c r="TLW1241" s="205" t="s">
        <v>236</v>
      </c>
      <c r="TLX1241" s="206">
        <v>119</v>
      </c>
      <c r="TLY1241" s="110">
        <v>213</v>
      </c>
      <c r="TLZ1241" s="147">
        <v>104.09399999999999</v>
      </c>
      <c r="TMA1241" s="109" t="s">
        <v>38</v>
      </c>
      <c r="TMB1241" s="256" t="s">
        <v>25</v>
      </c>
      <c r="TMC1241" s="204">
        <v>7</v>
      </c>
      <c r="TMD1241" s="204">
        <v>2</v>
      </c>
      <c r="TME1241" s="205" t="s">
        <v>236</v>
      </c>
      <c r="TMF1241" s="206">
        <v>119</v>
      </c>
      <c r="TMG1241" s="110">
        <v>213</v>
      </c>
      <c r="TMH1241" s="147">
        <v>104.09399999999999</v>
      </c>
      <c r="TMI1241" s="109" t="s">
        <v>38</v>
      </c>
      <c r="TMJ1241" s="256" t="s">
        <v>25</v>
      </c>
      <c r="TMK1241" s="204">
        <v>7</v>
      </c>
      <c r="TML1241" s="204">
        <v>2</v>
      </c>
      <c r="TMM1241" s="205" t="s">
        <v>236</v>
      </c>
      <c r="TMN1241" s="206">
        <v>119</v>
      </c>
      <c r="TMO1241" s="110">
        <v>213</v>
      </c>
      <c r="TMP1241" s="147">
        <v>104.09399999999999</v>
      </c>
      <c r="TMQ1241" s="109" t="s">
        <v>38</v>
      </c>
      <c r="TMR1241" s="256" t="s">
        <v>25</v>
      </c>
      <c r="TMS1241" s="204">
        <v>7</v>
      </c>
      <c r="TMT1241" s="204">
        <v>2</v>
      </c>
      <c r="TMU1241" s="205" t="s">
        <v>236</v>
      </c>
      <c r="TMV1241" s="206">
        <v>119</v>
      </c>
      <c r="TMW1241" s="110">
        <v>213</v>
      </c>
      <c r="TMX1241" s="147">
        <v>104.09399999999999</v>
      </c>
      <c r="TMY1241" s="109" t="s">
        <v>38</v>
      </c>
      <c r="TMZ1241" s="256" t="s">
        <v>25</v>
      </c>
      <c r="TNA1241" s="204">
        <v>7</v>
      </c>
      <c r="TNB1241" s="204">
        <v>2</v>
      </c>
      <c r="TNC1241" s="205" t="s">
        <v>236</v>
      </c>
      <c r="TND1241" s="206">
        <v>119</v>
      </c>
      <c r="TNE1241" s="110">
        <v>213</v>
      </c>
      <c r="TNF1241" s="147">
        <v>104.09399999999999</v>
      </c>
      <c r="TNG1241" s="109" t="s">
        <v>38</v>
      </c>
      <c r="TNH1241" s="256" t="s">
        <v>25</v>
      </c>
      <c r="TNI1241" s="204">
        <v>7</v>
      </c>
      <c r="TNJ1241" s="204">
        <v>2</v>
      </c>
      <c r="TNK1241" s="205" t="s">
        <v>236</v>
      </c>
      <c r="TNL1241" s="206">
        <v>119</v>
      </c>
      <c r="TNM1241" s="110">
        <v>213</v>
      </c>
      <c r="TNN1241" s="147">
        <v>104.09399999999999</v>
      </c>
      <c r="TNO1241" s="109" t="s">
        <v>38</v>
      </c>
      <c r="TNP1241" s="256" t="s">
        <v>25</v>
      </c>
      <c r="TNQ1241" s="204">
        <v>7</v>
      </c>
      <c r="TNR1241" s="204">
        <v>2</v>
      </c>
      <c r="TNS1241" s="205" t="s">
        <v>236</v>
      </c>
      <c r="TNT1241" s="206">
        <v>119</v>
      </c>
      <c r="TNU1241" s="110">
        <v>213</v>
      </c>
      <c r="TNV1241" s="147">
        <v>104.09399999999999</v>
      </c>
      <c r="TNW1241" s="109" t="s">
        <v>38</v>
      </c>
      <c r="TNX1241" s="256" t="s">
        <v>25</v>
      </c>
      <c r="TNY1241" s="204">
        <v>7</v>
      </c>
      <c r="TNZ1241" s="204">
        <v>2</v>
      </c>
      <c r="TOA1241" s="205" t="s">
        <v>236</v>
      </c>
      <c r="TOB1241" s="206">
        <v>119</v>
      </c>
      <c r="TOC1241" s="110">
        <v>213</v>
      </c>
      <c r="TOD1241" s="147">
        <v>104.09399999999999</v>
      </c>
      <c r="TOE1241" s="109" t="s">
        <v>38</v>
      </c>
      <c r="TOF1241" s="256" t="s">
        <v>25</v>
      </c>
      <c r="TOG1241" s="204">
        <v>7</v>
      </c>
      <c r="TOH1241" s="204">
        <v>2</v>
      </c>
      <c r="TOI1241" s="205" t="s">
        <v>236</v>
      </c>
      <c r="TOJ1241" s="206">
        <v>119</v>
      </c>
      <c r="TOK1241" s="110">
        <v>213</v>
      </c>
      <c r="TOL1241" s="147">
        <v>104.09399999999999</v>
      </c>
      <c r="TOM1241" s="109" t="s">
        <v>38</v>
      </c>
      <c r="TON1241" s="256" t="s">
        <v>25</v>
      </c>
      <c r="TOO1241" s="204">
        <v>7</v>
      </c>
      <c r="TOP1241" s="204">
        <v>2</v>
      </c>
      <c r="TOQ1241" s="205" t="s">
        <v>236</v>
      </c>
      <c r="TOR1241" s="206">
        <v>119</v>
      </c>
      <c r="TOS1241" s="110">
        <v>213</v>
      </c>
      <c r="TOT1241" s="147">
        <v>104.09399999999999</v>
      </c>
      <c r="TOU1241" s="109" t="s">
        <v>38</v>
      </c>
      <c r="TOV1241" s="256" t="s">
        <v>25</v>
      </c>
      <c r="TOW1241" s="204">
        <v>7</v>
      </c>
      <c r="TOX1241" s="204">
        <v>2</v>
      </c>
      <c r="TOY1241" s="205" t="s">
        <v>236</v>
      </c>
      <c r="TOZ1241" s="206">
        <v>119</v>
      </c>
      <c r="TPA1241" s="110">
        <v>213</v>
      </c>
      <c r="TPB1241" s="147">
        <v>104.09399999999999</v>
      </c>
      <c r="TPC1241" s="109" t="s">
        <v>38</v>
      </c>
      <c r="TPD1241" s="256" t="s">
        <v>25</v>
      </c>
      <c r="TPE1241" s="204">
        <v>7</v>
      </c>
      <c r="TPF1241" s="204">
        <v>2</v>
      </c>
      <c r="TPG1241" s="205" t="s">
        <v>236</v>
      </c>
      <c r="TPH1241" s="206">
        <v>119</v>
      </c>
      <c r="TPI1241" s="110">
        <v>213</v>
      </c>
      <c r="TPJ1241" s="147">
        <v>104.09399999999999</v>
      </c>
      <c r="TPK1241" s="109" t="s">
        <v>38</v>
      </c>
      <c r="TPL1241" s="256" t="s">
        <v>25</v>
      </c>
      <c r="TPM1241" s="204">
        <v>7</v>
      </c>
      <c r="TPN1241" s="204">
        <v>2</v>
      </c>
      <c r="TPO1241" s="205" t="s">
        <v>236</v>
      </c>
      <c r="TPP1241" s="206">
        <v>119</v>
      </c>
      <c r="TPQ1241" s="110">
        <v>213</v>
      </c>
      <c r="TPR1241" s="147">
        <v>104.09399999999999</v>
      </c>
      <c r="TPS1241" s="109" t="s">
        <v>38</v>
      </c>
      <c r="TPT1241" s="256" t="s">
        <v>25</v>
      </c>
      <c r="TPU1241" s="204">
        <v>7</v>
      </c>
      <c r="TPV1241" s="204">
        <v>2</v>
      </c>
      <c r="TPW1241" s="205" t="s">
        <v>236</v>
      </c>
      <c r="TPX1241" s="206">
        <v>119</v>
      </c>
      <c r="TPY1241" s="110">
        <v>213</v>
      </c>
      <c r="TPZ1241" s="147">
        <v>104.09399999999999</v>
      </c>
      <c r="TQA1241" s="109" t="s">
        <v>38</v>
      </c>
      <c r="TQB1241" s="256" t="s">
        <v>25</v>
      </c>
      <c r="TQC1241" s="204">
        <v>7</v>
      </c>
      <c r="TQD1241" s="204">
        <v>2</v>
      </c>
      <c r="TQE1241" s="205" t="s">
        <v>236</v>
      </c>
      <c r="TQF1241" s="206">
        <v>119</v>
      </c>
      <c r="TQG1241" s="110">
        <v>213</v>
      </c>
      <c r="TQH1241" s="147">
        <v>104.09399999999999</v>
      </c>
      <c r="TQI1241" s="109" t="s">
        <v>38</v>
      </c>
      <c r="TQJ1241" s="256" t="s">
        <v>25</v>
      </c>
      <c r="TQK1241" s="204">
        <v>7</v>
      </c>
      <c r="TQL1241" s="204">
        <v>2</v>
      </c>
      <c r="TQM1241" s="205" t="s">
        <v>236</v>
      </c>
      <c r="TQN1241" s="206">
        <v>119</v>
      </c>
      <c r="TQO1241" s="110">
        <v>213</v>
      </c>
      <c r="TQP1241" s="147">
        <v>104.09399999999999</v>
      </c>
      <c r="TQQ1241" s="109" t="s">
        <v>38</v>
      </c>
      <c r="TQR1241" s="256" t="s">
        <v>25</v>
      </c>
      <c r="TQS1241" s="204">
        <v>7</v>
      </c>
      <c r="TQT1241" s="204">
        <v>2</v>
      </c>
      <c r="TQU1241" s="205" t="s">
        <v>236</v>
      </c>
      <c r="TQV1241" s="206">
        <v>119</v>
      </c>
      <c r="TQW1241" s="110">
        <v>213</v>
      </c>
      <c r="TQX1241" s="147">
        <v>104.09399999999999</v>
      </c>
      <c r="TQY1241" s="109" t="s">
        <v>38</v>
      </c>
      <c r="TQZ1241" s="256" t="s">
        <v>25</v>
      </c>
      <c r="TRA1241" s="204">
        <v>7</v>
      </c>
      <c r="TRB1241" s="204">
        <v>2</v>
      </c>
      <c r="TRC1241" s="205" t="s">
        <v>236</v>
      </c>
      <c r="TRD1241" s="206">
        <v>119</v>
      </c>
      <c r="TRE1241" s="110">
        <v>213</v>
      </c>
      <c r="TRF1241" s="147">
        <v>104.09399999999999</v>
      </c>
      <c r="TRG1241" s="109" t="s">
        <v>38</v>
      </c>
      <c r="TRH1241" s="256" t="s">
        <v>25</v>
      </c>
      <c r="TRI1241" s="204">
        <v>7</v>
      </c>
      <c r="TRJ1241" s="204">
        <v>2</v>
      </c>
      <c r="TRK1241" s="205" t="s">
        <v>236</v>
      </c>
      <c r="TRL1241" s="206">
        <v>119</v>
      </c>
      <c r="TRM1241" s="110">
        <v>213</v>
      </c>
      <c r="TRN1241" s="147">
        <v>104.09399999999999</v>
      </c>
      <c r="TRO1241" s="109" t="s">
        <v>38</v>
      </c>
      <c r="TRP1241" s="256" t="s">
        <v>25</v>
      </c>
      <c r="TRQ1241" s="204">
        <v>7</v>
      </c>
      <c r="TRR1241" s="204">
        <v>2</v>
      </c>
      <c r="TRS1241" s="205" t="s">
        <v>236</v>
      </c>
      <c r="TRT1241" s="206">
        <v>119</v>
      </c>
      <c r="TRU1241" s="110">
        <v>213</v>
      </c>
      <c r="TRV1241" s="147">
        <v>104.09399999999999</v>
      </c>
      <c r="TRW1241" s="109" t="s">
        <v>38</v>
      </c>
      <c r="TRX1241" s="256" t="s">
        <v>25</v>
      </c>
      <c r="TRY1241" s="204">
        <v>7</v>
      </c>
      <c r="TRZ1241" s="204">
        <v>2</v>
      </c>
      <c r="TSA1241" s="205" t="s">
        <v>236</v>
      </c>
      <c r="TSB1241" s="206">
        <v>119</v>
      </c>
      <c r="TSC1241" s="110">
        <v>213</v>
      </c>
      <c r="TSD1241" s="147">
        <v>104.09399999999999</v>
      </c>
      <c r="TSE1241" s="109" t="s">
        <v>38</v>
      </c>
      <c r="TSF1241" s="256" t="s">
        <v>25</v>
      </c>
      <c r="TSG1241" s="204">
        <v>7</v>
      </c>
      <c r="TSH1241" s="204">
        <v>2</v>
      </c>
      <c r="TSI1241" s="205" t="s">
        <v>236</v>
      </c>
      <c r="TSJ1241" s="206">
        <v>119</v>
      </c>
      <c r="TSK1241" s="110">
        <v>213</v>
      </c>
      <c r="TSL1241" s="147">
        <v>104.09399999999999</v>
      </c>
      <c r="TSM1241" s="109" t="s">
        <v>38</v>
      </c>
      <c r="TSN1241" s="256" t="s">
        <v>25</v>
      </c>
      <c r="TSO1241" s="204">
        <v>7</v>
      </c>
      <c r="TSP1241" s="204">
        <v>2</v>
      </c>
      <c r="TSQ1241" s="205" t="s">
        <v>236</v>
      </c>
      <c r="TSR1241" s="206">
        <v>119</v>
      </c>
      <c r="TSS1241" s="110">
        <v>213</v>
      </c>
      <c r="TST1241" s="147">
        <v>104.09399999999999</v>
      </c>
      <c r="TSU1241" s="109" t="s">
        <v>38</v>
      </c>
      <c r="TSV1241" s="256" t="s">
        <v>25</v>
      </c>
      <c r="TSW1241" s="204">
        <v>7</v>
      </c>
      <c r="TSX1241" s="204">
        <v>2</v>
      </c>
      <c r="TSY1241" s="205" t="s">
        <v>236</v>
      </c>
      <c r="TSZ1241" s="206">
        <v>119</v>
      </c>
      <c r="TTA1241" s="110">
        <v>213</v>
      </c>
      <c r="TTB1241" s="147">
        <v>104.09399999999999</v>
      </c>
      <c r="TTC1241" s="109" t="s">
        <v>38</v>
      </c>
      <c r="TTD1241" s="256" t="s">
        <v>25</v>
      </c>
      <c r="TTE1241" s="204">
        <v>7</v>
      </c>
      <c r="TTF1241" s="204">
        <v>2</v>
      </c>
      <c r="TTG1241" s="205" t="s">
        <v>236</v>
      </c>
      <c r="TTH1241" s="206">
        <v>119</v>
      </c>
      <c r="TTI1241" s="110">
        <v>213</v>
      </c>
      <c r="TTJ1241" s="147">
        <v>104.09399999999999</v>
      </c>
      <c r="TTK1241" s="109" t="s">
        <v>38</v>
      </c>
      <c r="TTL1241" s="256" t="s">
        <v>25</v>
      </c>
      <c r="TTM1241" s="204">
        <v>7</v>
      </c>
      <c r="TTN1241" s="204">
        <v>2</v>
      </c>
      <c r="TTO1241" s="205" t="s">
        <v>236</v>
      </c>
      <c r="TTP1241" s="206">
        <v>119</v>
      </c>
      <c r="TTQ1241" s="110">
        <v>213</v>
      </c>
      <c r="TTR1241" s="147">
        <v>104.09399999999999</v>
      </c>
      <c r="TTS1241" s="109" t="s">
        <v>38</v>
      </c>
      <c r="TTT1241" s="256" t="s">
        <v>25</v>
      </c>
      <c r="TTU1241" s="204">
        <v>7</v>
      </c>
      <c r="TTV1241" s="204">
        <v>2</v>
      </c>
      <c r="TTW1241" s="205" t="s">
        <v>236</v>
      </c>
      <c r="TTX1241" s="206">
        <v>119</v>
      </c>
      <c r="TTY1241" s="110">
        <v>213</v>
      </c>
      <c r="TTZ1241" s="147">
        <v>104.09399999999999</v>
      </c>
      <c r="TUA1241" s="109" t="s">
        <v>38</v>
      </c>
      <c r="TUB1241" s="256" t="s">
        <v>25</v>
      </c>
      <c r="TUC1241" s="204">
        <v>7</v>
      </c>
      <c r="TUD1241" s="204">
        <v>2</v>
      </c>
      <c r="TUE1241" s="205" t="s">
        <v>236</v>
      </c>
      <c r="TUF1241" s="206">
        <v>119</v>
      </c>
      <c r="TUG1241" s="110">
        <v>213</v>
      </c>
      <c r="TUH1241" s="147">
        <v>104.09399999999999</v>
      </c>
      <c r="TUI1241" s="109" t="s">
        <v>38</v>
      </c>
      <c r="TUJ1241" s="256" t="s">
        <v>25</v>
      </c>
      <c r="TUK1241" s="204">
        <v>7</v>
      </c>
      <c r="TUL1241" s="204">
        <v>2</v>
      </c>
      <c r="TUM1241" s="205" t="s">
        <v>236</v>
      </c>
      <c r="TUN1241" s="206">
        <v>119</v>
      </c>
      <c r="TUO1241" s="110">
        <v>213</v>
      </c>
      <c r="TUP1241" s="147">
        <v>104.09399999999999</v>
      </c>
      <c r="TUQ1241" s="109" t="s">
        <v>38</v>
      </c>
      <c r="TUR1241" s="256" t="s">
        <v>25</v>
      </c>
      <c r="TUS1241" s="204">
        <v>7</v>
      </c>
      <c r="TUT1241" s="204">
        <v>2</v>
      </c>
      <c r="TUU1241" s="205" t="s">
        <v>236</v>
      </c>
      <c r="TUV1241" s="206">
        <v>119</v>
      </c>
      <c r="TUW1241" s="110">
        <v>213</v>
      </c>
      <c r="TUX1241" s="147">
        <v>104.09399999999999</v>
      </c>
      <c r="TUY1241" s="109" t="s">
        <v>38</v>
      </c>
      <c r="TUZ1241" s="256" t="s">
        <v>25</v>
      </c>
      <c r="TVA1241" s="204">
        <v>7</v>
      </c>
      <c r="TVB1241" s="204">
        <v>2</v>
      </c>
      <c r="TVC1241" s="205" t="s">
        <v>236</v>
      </c>
      <c r="TVD1241" s="206">
        <v>119</v>
      </c>
      <c r="TVE1241" s="110">
        <v>213</v>
      </c>
      <c r="TVF1241" s="147">
        <v>104.09399999999999</v>
      </c>
      <c r="TVG1241" s="109" t="s">
        <v>38</v>
      </c>
      <c r="TVH1241" s="256" t="s">
        <v>25</v>
      </c>
      <c r="TVI1241" s="204">
        <v>7</v>
      </c>
      <c r="TVJ1241" s="204">
        <v>2</v>
      </c>
      <c r="TVK1241" s="205" t="s">
        <v>236</v>
      </c>
      <c r="TVL1241" s="206">
        <v>119</v>
      </c>
      <c r="TVM1241" s="110">
        <v>213</v>
      </c>
      <c r="TVN1241" s="147">
        <v>104.09399999999999</v>
      </c>
      <c r="TVO1241" s="109" t="s">
        <v>38</v>
      </c>
      <c r="TVP1241" s="256" t="s">
        <v>25</v>
      </c>
      <c r="TVQ1241" s="204">
        <v>7</v>
      </c>
      <c r="TVR1241" s="204">
        <v>2</v>
      </c>
      <c r="TVS1241" s="205" t="s">
        <v>236</v>
      </c>
      <c r="TVT1241" s="206">
        <v>119</v>
      </c>
      <c r="TVU1241" s="110">
        <v>213</v>
      </c>
      <c r="TVV1241" s="147">
        <v>104.09399999999999</v>
      </c>
      <c r="TVW1241" s="109" t="s">
        <v>38</v>
      </c>
      <c r="TVX1241" s="256" t="s">
        <v>25</v>
      </c>
      <c r="TVY1241" s="204">
        <v>7</v>
      </c>
      <c r="TVZ1241" s="204">
        <v>2</v>
      </c>
      <c r="TWA1241" s="205" t="s">
        <v>236</v>
      </c>
      <c r="TWB1241" s="206">
        <v>119</v>
      </c>
      <c r="TWC1241" s="110">
        <v>213</v>
      </c>
      <c r="TWD1241" s="147">
        <v>104.09399999999999</v>
      </c>
      <c r="TWE1241" s="109" t="s">
        <v>38</v>
      </c>
      <c r="TWF1241" s="256" t="s">
        <v>25</v>
      </c>
      <c r="TWG1241" s="204">
        <v>7</v>
      </c>
      <c r="TWH1241" s="204">
        <v>2</v>
      </c>
      <c r="TWI1241" s="205" t="s">
        <v>236</v>
      </c>
      <c r="TWJ1241" s="206">
        <v>119</v>
      </c>
      <c r="TWK1241" s="110">
        <v>213</v>
      </c>
      <c r="TWL1241" s="147">
        <v>104.09399999999999</v>
      </c>
      <c r="TWM1241" s="109" t="s">
        <v>38</v>
      </c>
      <c r="TWN1241" s="256" t="s">
        <v>25</v>
      </c>
      <c r="TWO1241" s="204">
        <v>7</v>
      </c>
      <c r="TWP1241" s="204">
        <v>2</v>
      </c>
      <c r="TWQ1241" s="205" t="s">
        <v>236</v>
      </c>
      <c r="TWR1241" s="206">
        <v>119</v>
      </c>
      <c r="TWS1241" s="110">
        <v>213</v>
      </c>
      <c r="TWT1241" s="147">
        <v>104.09399999999999</v>
      </c>
      <c r="TWU1241" s="109" t="s">
        <v>38</v>
      </c>
      <c r="TWV1241" s="256" t="s">
        <v>25</v>
      </c>
      <c r="TWW1241" s="204">
        <v>7</v>
      </c>
      <c r="TWX1241" s="204">
        <v>2</v>
      </c>
      <c r="TWY1241" s="205" t="s">
        <v>236</v>
      </c>
      <c r="TWZ1241" s="206">
        <v>119</v>
      </c>
      <c r="TXA1241" s="110">
        <v>213</v>
      </c>
      <c r="TXB1241" s="147">
        <v>104.09399999999999</v>
      </c>
      <c r="TXC1241" s="109" t="s">
        <v>38</v>
      </c>
      <c r="TXD1241" s="256" t="s">
        <v>25</v>
      </c>
      <c r="TXE1241" s="204">
        <v>7</v>
      </c>
      <c r="TXF1241" s="204">
        <v>2</v>
      </c>
      <c r="TXG1241" s="205" t="s">
        <v>236</v>
      </c>
      <c r="TXH1241" s="206">
        <v>119</v>
      </c>
      <c r="TXI1241" s="110">
        <v>213</v>
      </c>
      <c r="TXJ1241" s="147">
        <v>104.09399999999999</v>
      </c>
      <c r="TXK1241" s="109" t="s">
        <v>38</v>
      </c>
      <c r="TXL1241" s="256" t="s">
        <v>25</v>
      </c>
      <c r="TXM1241" s="204">
        <v>7</v>
      </c>
      <c r="TXN1241" s="204">
        <v>2</v>
      </c>
      <c r="TXO1241" s="205" t="s">
        <v>236</v>
      </c>
      <c r="TXP1241" s="206">
        <v>119</v>
      </c>
      <c r="TXQ1241" s="110">
        <v>213</v>
      </c>
      <c r="TXR1241" s="147">
        <v>104.09399999999999</v>
      </c>
      <c r="TXS1241" s="109" t="s">
        <v>38</v>
      </c>
      <c r="TXT1241" s="256" t="s">
        <v>25</v>
      </c>
      <c r="TXU1241" s="204">
        <v>7</v>
      </c>
      <c r="TXV1241" s="204">
        <v>2</v>
      </c>
      <c r="TXW1241" s="205" t="s">
        <v>236</v>
      </c>
      <c r="TXX1241" s="206">
        <v>119</v>
      </c>
      <c r="TXY1241" s="110">
        <v>213</v>
      </c>
      <c r="TXZ1241" s="147">
        <v>104.09399999999999</v>
      </c>
      <c r="TYA1241" s="109" t="s">
        <v>38</v>
      </c>
      <c r="TYB1241" s="256" t="s">
        <v>25</v>
      </c>
      <c r="TYC1241" s="204">
        <v>7</v>
      </c>
      <c r="TYD1241" s="204">
        <v>2</v>
      </c>
      <c r="TYE1241" s="205" t="s">
        <v>236</v>
      </c>
      <c r="TYF1241" s="206">
        <v>119</v>
      </c>
      <c r="TYG1241" s="110">
        <v>213</v>
      </c>
      <c r="TYH1241" s="147">
        <v>104.09399999999999</v>
      </c>
      <c r="TYI1241" s="109" t="s">
        <v>38</v>
      </c>
      <c r="TYJ1241" s="256" t="s">
        <v>25</v>
      </c>
      <c r="TYK1241" s="204">
        <v>7</v>
      </c>
      <c r="TYL1241" s="204">
        <v>2</v>
      </c>
      <c r="TYM1241" s="205" t="s">
        <v>236</v>
      </c>
      <c r="TYN1241" s="206">
        <v>119</v>
      </c>
      <c r="TYO1241" s="110">
        <v>213</v>
      </c>
      <c r="TYP1241" s="147">
        <v>104.09399999999999</v>
      </c>
      <c r="TYQ1241" s="109" t="s">
        <v>38</v>
      </c>
      <c r="TYR1241" s="256" t="s">
        <v>25</v>
      </c>
      <c r="TYS1241" s="204">
        <v>7</v>
      </c>
      <c r="TYT1241" s="204">
        <v>2</v>
      </c>
      <c r="TYU1241" s="205" t="s">
        <v>236</v>
      </c>
      <c r="TYV1241" s="206">
        <v>119</v>
      </c>
      <c r="TYW1241" s="110">
        <v>213</v>
      </c>
      <c r="TYX1241" s="147">
        <v>104.09399999999999</v>
      </c>
      <c r="TYY1241" s="109" t="s">
        <v>38</v>
      </c>
      <c r="TYZ1241" s="256" t="s">
        <v>25</v>
      </c>
      <c r="TZA1241" s="204">
        <v>7</v>
      </c>
      <c r="TZB1241" s="204">
        <v>2</v>
      </c>
      <c r="TZC1241" s="205" t="s">
        <v>236</v>
      </c>
      <c r="TZD1241" s="206">
        <v>119</v>
      </c>
      <c r="TZE1241" s="110">
        <v>213</v>
      </c>
      <c r="TZF1241" s="147">
        <v>104.09399999999999</v>
      </c>
      <c r="TZG1241" s="109" t="s">
        <v>38</v>
      </c>
      <c r="TZH1241" s="256" t="s">
        <v>25</v>
      </c>
      <c r="TZI1241" s="204">
        <v>7</v>
      </c>
      <c r="TZJ1241" s="204">
        <v>2</v>
      </c>
      <c r="TZK1241" s="205" t="s">
        <v>236</v>
      </c>
      <c r="TZL1241" s="206">
        <v>119</v>
      </c>
      <c r="TZM1241" s="110">
        <v>213</v>
      </c>
      <c r="TZN1241" s="147">
        <v>104.09399999999999</v>
      </c>
      <c r="TZO1241" s="109" t="s">
        <v>38</v>
      </c>
      <c r="TZP1241" s="256" t="s">
        <v>25</v>
      </c>
      <c r="TZQ1241" s="204">
        <v>7</v>
      </c>
      <c r="TZR1241" s="204">
        <v>2</v>
      </c>
      <c r="TZS1241" s="205" t="s">
        <v>236</v>
      </c>
      <c r="TZT1241" s="206">
        <v>119</v>
      </c>
      <c r="TZU1241" s="110">
        <v>213</v>
      </c>
      <c r="TZV1241" s="147">
        <v>104.09399999999999</v>
      </c>
      <c r="TZW1241" s="109" t="s">
        <v>38</v>
      </c>
      <c r="TZX1241" s="256" t="s">
        <v>25</v>
      </c>
      <c r="TZY1241" s="204">
        <v>7</v>
      </c>
      <c r="TZZ1241" s="204">
        <v>2</v>
      </c>
      <c r="UAA1241" s="205" t="s">
        <v>236</v>
      </c>
      <c r="UAB1241" s="206">
        <v>119</v>
      </c>
      <c r="UAC1241" s="110">
        <v>213</v>
      </c>
      <c r="UAD1241" s="147">
        <v>104.09399999999999</v>
      </c>
      <c r="UAE1241" s="109" t="s">
        <v>38</v>
      </c>
      <c r="UAF1241" s="256" t="s">
        <v>25</v>
      </c>
      <c r="UAG1241" s="204">
        <v>7</v>
      </c>
      <c r="UAH1241" s="204">
        <v>2</v>
      </c>
      <c r="UAI1241" s="205" t="s">
        <v>236</v>
      </c>
      <c r="UAJ1241" s="206">
        <v>119</v>
      </c>
      <c r="UAK1241" s="110">
        <v>213</v>
      </c>
      <c r="UAL1241" s="147">
        <v>104.09399999999999</v>
      </c>
      <c r="UAM1241" s="109" t="s">
        <v>38</v>
      </c>
      <c r="UAN1241" s="256" t="s">
        <v>25</v>
      </c>
      <c r="UAO1241" s="204">
        <v>7</v>
      </c>
      <c r="UAP1241" s="204">
        <v>2</v>
      </c>
      <c r="UAQ1241" s="205" t="s">
        <v>236</v>
      </c>
      <c r="UAR1241" s="206">
        <v>119</v>
      </c>
      <c r="UAS1241" s="110">
        <v>213</v>
      </c>
      <c r="UAT1241" s="147">
        <v>104.09399999999999</v>
      </c>
      <c r="UAU1241" s="109" t="s">
        <v>38</v>
      </c>
      <c r="UAV1241" s="256" t="s">
        <v>25</v>
      </c>
      <c r="UAW1241" s="204">
        <v>7</v>
      </c>
      <c r="UAX1241" s="204">
        <v>2</v>
      </c>
      <c r="UAY1241" s="205" t="s">
        <v>236</v>
      </c>
      <c r="UAZ1241" s="206">
        <v>119</v>
      </c>
      <c r="UBA1241" s="110">
        <v>213</v>
      </c>
      <c r="UBB1241" s="147">
        <v>104.09399999999999</v>
      </c>
      <c r="UBC1241" s="109" t="s">
        <v>38</v>
      </c>
      <c r="UBD1241" s="256" t="s">
        <v>25</v>
      </c>
      <c r="UBE1241" s="204">
        <v>7</v>
      </c>
      <c r="UBF1241" s="204">
        <v>2</v>
      </c>
      <c r="UBG1241" s="205" t="s">
        <v>236</v>
      </c>
      <c r="UBH1241" s="206">
        <v>119</v>
      </c>
      <c r="UBI1241" s="110">
        <v>213</v>
      </c>
      <c r="UBJ1241" s="147">
        <v>104.09399999999999</v>
      </c>
      <c r="UBK1241" s="109" t="s">
        <v>38</v>
      </c>
      <c r="UBL1241" s="256" t="s">
        <v>25</v>
      </c>
      <c r="UBM1241" s="204">
        <v>7</v>
      </c>
      <c r="UBN1241" s="204">
        <v>2</v>
      </c>
      <c r="UBO1241" s="205" t="s">
        <v>236</v>
      </c>
      <c r="UBP1241" s="206">
        <v>119</v>
      </c>
      <c r="UBQ1241" s="110">
        <v>213</v>
      </c>
      <c r="UBR1241" s="147">
        <v>104.09399999999999</v>
      </c>
      <c r="UBS1241" s="109" t="s">
        <v>38</v>
      </c>
      <c r="UBT1241" s="256" t="s">
        <v>25</v>
      </c>
      <c r="UBU1241" s="204">
        <v>7</v>
      </c>
      <c r="UBV1241" s="204">
        <v>2</v>
      </c>
      <c r="UBW1241" s="205" t="s">
        <v>236</v>
      </c>
      <c r="UBX1241" s="206">
        <v>119</v>
      </c>
      <c r="UBY1241" s="110">
        <v>213</v>
      </c>
      <c r="UBZ1241" s="147">
        <v>104.09399999999999</v>
      </c>
      <c r="UCA1241" s="109" t="s">
        <v>38</v>
      </c>
      <c r="UCB1241" s="256" t="s">
        <v>25</v>
      </c>
      <c r="UCC1241" s="204">
        <v>7</v>
      </c>
      <c r="UCD1241" s="204">
        <v>2</v>
      </c>
      <c r="UCE1241" s="205" t="s">
        <v>236</v>
      </c>
      <c r="UCF1241" s="206">
        <v>119</v>
      </c>
      <c r="UCG1241" s="110">
        <v>213</v>
      </c>
      <c r="UCH1241" s="147">
        <v>104.09399999999999</v>
      </c>
      <c r="UCI1241" s="109" t="s">
        <v>38</v>
      </c>
      <c r="UCJ1241" s="256" t="s">
        <v>25</v>
      </c>
      <c r="UCK1241" s="204">
        <v>7</v>
      </c>
      <c r="UCL1241" s="204">
        <v>2</v>
      </c>
      <c r="UCM1241" s="205" t="s">
        <v>236</v>
      </c>
      <c r="UCN1241" s="206">
        <v>119</v>
      </c>
      <c r="UCO1241" s="110">
        <v>213</v>
      </c>
      <c r="UCP1241" s="147">
        <v>104.09399999999999</v>
      </c>
      <c r="UCQ1241" s="109" t="s">
        <v>38</v>
      </c>
      <c r="UCR1241" s="256" t="s">
        <v>25</v>
      </c>
      <c r="UCS1241" s="204">
        <v>7</v>
      </c>
      <c r="UCT1241" s="204">
        <v>2</v>
      </c>
      <c r="UCU1241" s="205" t="s">
        <v>236</v>
      </c>
      <c r="UCV1241" s="206">
        <v>119</v>
      </c>
      <c r="UCW1241" s="110">
        <v>213</v>
      </c>
      <c r="UCX1241" s="147">
        <v>104.09399999999999</v>
      </c>
      <c r="UCY1241" s="109" t="s">
        <v>38</v>
      </c>
      <c r="UCZ1241" s="256" t="s">
        <v>25</v>
      </c>
      <c r="UDA1241" s="204">
        <v>7</v>
      </c>
      <c r="UDB1241" s="204">
        <v>2</v>
      </c>
      <c r="UDC1241" s="205" t="s">
        <v>236</v>
      </c>
      <c r="UDD1241" s="206">
        <v>119</v>
      </c>
      <c r="UDE1241" s="110">
        <v>213</v>
      </c>
      <c r="UDF1241" s="147">
        <v>104.09399999999999</v>
      </c>
      <c r="UDG1241" s="109" t="s">
        <v>38</v>
      </c>
      <c r="UDH1241" s="256" t="s">
        <v>25</v>
      </c>
      <c r="UDI1241" s="204">
        <v>7</v>
      </c>
      <c r="UDJ1241" s="204">
        <v>2</v>
      </c>
      <c r="UDK1241" s="205" t="s">
        <v>236</v>
      </c>
      <c r="UDL1241" s="206">
        <v>119</v>
      </c>
      <c r="UDM1241" s="110">
        <v>213</v>
      </c>
      <c r="UDN1241" s="147">
        <v>104.09399999999999</v>
      </c>
      <c r="UDO1241" s="109" t="s">
        <v>38</v>
      </c>
      <c r="UDP1241" s="256" t="s">
        <v>25</v>
      </c>
      <c r="UDQ1241" s="204">
        <v>7</v>
      </c>
      <c r="UDR1241" s="204">
        <v>2</v>
      </c>
      <c r="UDS1241" s="205" t="s">
        <v>236</v>
      </c>
      <c r="UDT1241" s="206">
        <v>119</v>
      </c>
      <c r="UDU1241" s="110">
        <v>213</v>
      </c>
      <c r="UDV1241" s="147">
        <v>104.09399999999999</v>
      </c>
      <c r="UDW1241" s="109" t="s">
        <v>38</v>
      </c>
      <c r="UDX1241" s="256" t="s">
        <v>25</v>
      </c>
      <c r="UDY1241" s="204">
        <v>7</v>
      </c>
      <c r="UDZ1241" s="204">
        <v>2</v>
      </c>
      <c r="UEA1241" s="205" t="s">
        <v>236</v>
      </c>
      <c r="UEB1241" s="206">
        <v>119</v>
      </c>
      <c r="UEC1241" s="110">
        <v>213</v>
      </c>
      <c r="UED1241" s="147">
        <v>104.09399999999999</v>
      </c>
      <c r="UEE1241" s="109" t="s">
        <v>38</v>
      </c>
      <c r="UEF1241" s="256" t="s">
        <v>25</v>
      </c>
      <c r="UEG1241" s="204">
        <v>7</v>
      </c>
      <c r="UEH1241" s="204">
        <v>2</v>
      </c>
      <c r="UEI1241" s="205" t="s">
        <v>236</v>
      </c>
      <c r="UEJ1241" s="206">
        <v>119</v>
      </c>
      <c r="UEK1241" s="110">
        <v>213</v>
      </c>
      <c r="UEL1241" s="147">
        <v>104.09399999999999</v>
      </c>
      <c r="UEM1241" s="109" t="s">
        <v>38</v>
      </c>
      <c r="UEN1241" s="256" t="s">
        <v>25</v>
      </c>
      <c r="UEO1241" s="204">
        <v>7</v>
      </c>
      <c r="UEP1241" s="204">
        <v>2</v>
      </c>
      <c r="UEQ1241" s="205" t="s">
        <v>236</v>
      </c>
      <c r="UER1241" s="206">
        <v>119</v>
      </c>
      <c r="UES1241" s="110">
        <v>213</v>
      </c>
      <c r="UET1241" s="147">
        <v>104.09399999999999</v>
      </c>
      <c r="UEU1241" s="109" t="s">
        <v>38</v>
      </c>
      <c r="UEV1241" s="256" t="s">
        <v>25</v>
      </c>
      <c r="UEW1241" s="204">
        <v>7</v>
      </c>
      <c r="UEX1241" s="204">
        <v>2</v>
      </c>
      <c r="UEY1241" s="205" t="s">
        <v>236</v>
      </c>
      <c r="UEZ1241" s="206">
        <v>119</v>
      </c>
      <c r="UFA1241" s="110">
        <v>213</v>
      </c>
      <c r="UFB1241" s="147">
        <v>104.09399999999999</v>
      </c>
      <c r="UFC1241" s="109" t="s">
        <v>38</v>
      </c>
      <c r="UFD1241" s="256" t="s">
        <v>25</v>
      </c>
      <c r="UFE1241" s="204">
        <v>7</v>
      </c>
      <c r="UFF1241" s="204">
        <v>2</v>
      </c>
      <c r="UFG1241" s="205" t="s">
        <v>236</v>
      </c>
      <c r="UFH1241" s="206">
        <v>119</v>
      </c>
      <c r="UFI1241" s="110">
        <v>213</v>
      </c>
      <c r="UFJ1241" s="147">
        <v>104.09399999999999</v>
      </c>
      <c r="UFK1241" s="109" t="s">
        <v>38</v>
      </c>
      <c r="UFL1241" s="256" t="s">
        <v>25</v>
      </c>
      <c r="UFM1241" s="204">
        <v>7</v>
      </c>
      <c r="UFN1241" s="204">
        <v>2</v>
      </c>
      <c r="UFO1241" s="205" t="s">
        <v>236</v>
      </c>
      <c r="UFP1241" s="206">
        <v>119</v>
      </c>
      <c r="UFQ1241" s="110">
        <v>213</v>
      </c>
      <c r="UFR1241" s="147">
        <v>104.09399999999999</v>
      </c>
      <c r="UFS1241" s="109" t="s">
        <v>38</v>
      </c>
      <c r="UFT1241" s="256" t="s">
        <v>25</v>
      </c>
      <c r="UFU1241" s="204">
        <v>7</v>
      </c>
      <c r="UFV1241" s="204">
        <v>2</v>
      </c>
      <c r="UFW1241" s="205" t="s">
        <v>236</v>
      </c>
      <c r="UFX1241" s="206">
        <v>119</v>
      </c>
      <c r="UFY1241" s="110">
        <v>213</v>
      </c>
      <c r="UFZ1241" s="147">
        <v>104.09399999999999</v>
      </c>
      <c r="UGA1241" s="109" t="s">
        <v>38</v>
      </c>
      <c r="UGB1241" s="256" t="s">
        <v>25</v>
      </c>
      <c r="UGC1241" s="204">
        <v>7</v>
      </c>
      <c r="UGD1241" s="204">
        <v>2</v>
      </c>
      <c r="UGE1241" s="205" t="s">
        <v>236</v>
      </c>
      <c r="UGF1241" s="206">
        <v>119</v>
      </c>
      <c r="UGG1241" s="110">
        <v>213</v>
      </c>
      <c r="UGH1241" s="147">
        <v>104.09399999999999</v>
      </c>
      <c r="UGI1241" s="109" t="s">
        <v>38</v>
      </c>
      <c r="UGJ1241" s="256" t="s">
        <v>25</v>
      </c>
      <c r="UGK1241" s="204">
        <v>7</v>
      </c>
      <c r="UGL1241" s="204">
        <v>2</v>
      </c>
      <c r="UGM1241" s="205" t="s">
        <v>236</v>
      </c>
      <c r="UGN1241" s="206">
        <v>119</v>
      </c>
      <c r="UGO1241" s="110">
        <v>213</v>
      </c>
      <c r="UGP1241" s="147">
        <v>104.09399999999999</v>
      </c>
      <c r="UGQ1241" s="109" t="s">
        <v>38</v>
      </c>
      <c r="UGR1241" s="256" t="s">
        <v>25</v>
      </c>
      <c r="UGS1241" s="204">
        <v>7</v>
      </c>
      <c r="UGT1241" s="204">
        <v>2</v>
      </c>
      <c r="UGU1241" s="205" t="s">
        <v>236</v>
      </c>
      <c r="UGV1241" s="206">
        <v>119</v>
      </c>
      <c r="UGW1241" s="110">
        <v>213</v>
      </c>
      <c r="UGX1241" s="147">
        <v>104.09399999999999</v>
      </c>
      <c r="UGY1241" s="109" t="s">
        <v>38</v>
      </c>
      <c r="UGZ1241" s="256" t="s">
        <v>25</v>
      </c>
      <c r="UHA1241" s="204">
        <v>7</v>
      </c>
      <c r="UHB1241" s="204">
        <v>2</v>
      </c>
      <c r="UHC1241" s="205" t="s">
        <v>236</v>
      </c>
      <c r="UHD1241" s="206">
        <v>119</v>
      </c>
      <c r="UHE1241" s="110">
        <v>213</v>
      </c>
      <c r="UHF1241" s="147">
        <v>104.09399999999999</v>
      </c>
      <c r="UHG1241" s="109" t="s">
        <v>38</v>
      </c>
      <c r="UHH1241" s="256" t="s">
        <v>25</v>
      </c>
      <c r="UHI1241" s="204">
        <v>7</v>
      </c>
      <c r="UHJ1241" s="204">
        <v>2</v>
      </c>
      <c r="UHK1241" s="205" t="s">
        <v>236</v>
      </c>
      <c r="UHL1241" s="206">
        <v>119</v>
      </c>
      <c r="UHM1241" s="110">
        <v>213</v>
      </c>
      <c r="UHN1241" s="147">
        <v>104.09399999999999</v>
      </c>
      <c r="UHO1241" s="109" t="s">
        <v>38</v>
      </c>
      <c r="UHP1241" s="256" t="s">
        <v>25</v>
      </c>
      <c r="UHQ1241" s="204">
        <v>7</v>
      </c>
      <c r="UHR1241" s="204">
        <v>2</v>
      </c>
      <c r="UHS1241" s="205" t="s">
        <v>236</v>
      </c>
      <c r="UHT1241" s="206">
        <v>119</v>
      </c>
      <c r="UHU1241" s="110">
        <v>213</v>
      </c>
      <c r="UHV1241" s="147">
        <v>104.09399999999999</v>
      </c>
      <c r="UHW1241" s="109" t="s">
        <v>38</v>
      </c>
      <c r="UHX1241" s="256" t="s">
        <v>25</v>
      </c>
      <c r="UHY1241" s="204">
        <v>7</v>
      </c>
      <c r="UHZ1241" s="204">
        <v>2</v>
      </c>
      <c r="UIA1241" s="205" t="s">
        <v>236</v>
      </c>
      <c r="UIB1241" s="206">
        <v>119</v>
      </c>
      <c r="UIC1241" s="110">
        <v>213</v>
      </c>
      <c r="UID1241" s="147">
        <v>104.09399999999999</v>
      </c>
      <c r="UIE1241" s="109" t="s">
        <v>38</v>
      </c>
      <c r="UIF1241" s="256" t="s">
        <v>25</v>
      </c>
      <c r="UIG1241" s="204">
        <v>7</v>
      </c>
      <c r="UIH1241" s="204">
        <v>2</v>
      </c>
      <c r="UII1241" s="205" t="s">
        <v>236</v>
      </c>
      <c r="UIJ1241" s="206">
        <v>119</v>
      </c>
      <c r="UIK1241" s="110">
        <v>213</v>
      </c>
      <c r="UIL1241" s="147">
        <v>104.09399999999999</v>
      </c>
      <c r="UIM1241" s="109" t="s">
        <v>38</v>
      </c>
      <c r="UIN1241" s="256" t="s">
        <v>25</v>
      </c>
      <c r="UIO1241" s="204">
        <v>7</v>
      </c>
      <c r="UIP1241" s="204">
        <v>2</v>
      </c>
      <c r="UIQ1241" s="205" t="s">
        <v>236</v>
      </c>
      <c r="UIR1241" s="206">
        <v>119</v>
      </c>
      <c r="UIS1241" s="110">
        <v>213</v>
      </c>
      <c r="UIT1241" s="147">
        <v>104.09399999999999</v>
      </c>
      <c r="UIU1241" s="109" t="s">
        <v>38</v>
      </c>
      <c r="UIV1241" s="256" t="s">
        <v>25</v>
      </c>
      <c r="UIW1241" s="204">
        <v>7</v>
      </c>
      <c r="UIX1241" s="204">
        <v>2</v>
      </c>
      <c r="UIY1241" s="205" t="s">
        <v>236</v>
      </c>
      <c r="UIZ1241" s="206">
        <v>119</v>
      </c>
      <c r="UJA1241" s="110">
        <v>213</v>
      </c>
      <c r="UJB1241" s="147">
        <v>104.09399999999999</v>
      </c>
      <c r="UJC1241" s="109" t="s">
        <v>38</v>
      </c>
      <c r="UJD1241" s="256" t="s">
        <v>25</v>
      </c>
      <c r="UJE1241" s="204">
        <v>7</v>
      </c>
      <c r="UJF1241" s="204">
        <v>2</v>
      </c>
      <c r="UJG1241" s="205" t="s">
        <v>236</v>
      </c>
      <c r="UJH1241" s="206">
        <v>119</v>
      </c>
      <c r="UJI1241" s="110">
        <v>213</v>
      </c>
      <c r="UJJ1241" s="147">
        <v>104.09399999999999</v>
      </c>
      <c r="UJK1241" s="109" t="s">
        <v>38</v>
      </c>
      <c r="UJL1241" s="256" t="s">
        <v>25</v>
      </c>
      <c r="UJM1241" s="204">
        <v>7</v>
      </c>
      <c r="UJN1241" s="204">
        <v>2</v>
      </c>
      <c r="UJO1241" s="205" t="s">
        <v>236</v>
      </c>
      <c r="UJP1241" s="206">
        <v>119</v>
      </c>
      <c r="UJQ1241" s="110">
        <v>213</v>
      </c>
      <c r="UJR1241" s="147">
        <v>104.09399999999999</v>
      </c>
      <c r="UJS1241" s="109" t="s">
        <v>38</v>
      </c>
      <c r="UJT1241" s="256" t="s">
        <v>25</v>
      </c>
      <c r="UJU1241" s="204">
        <v>7</v>
      </c>
      <c r="UJV1241" s="204">
        <v>2</v>
      </c>
      <c r="UJW1241" s="205" t="s">
        <v>236</v>
      </c>
      <c r="UJX1241" s="206">
        <v>119</v>
      </c>
      <c r="UJY1241" s="110">
        <v>213</v>
      </c>
      <c r="UJZ1241" s="147">
        <v>104.09399999999999</v>
      </c>
      <c r="UKA1241" s="109" t="s">
        <v>38</v>
      </c>
      <c r="UKB1241" s="256" t="s">
        <v>25</v>
      </c>
      <c r="UKC1241" s="204">
        <v>7</v>
      </c>
      <c r="UKD1241" s="204">
        <v>2</v>
      </c>
      <c r="UKE1241" s="205" t="s">
        <v>236</v>
      </c>
      <c r="UKF1241" s="206">
        <v>119</v>
      </c>
      <c r="UKG1241" s="110">
        <v>213</v>
      </c>
      <c r="UKH1241" s="147">
        <v>104.09399999999999</v>
      </c>
      <c r="UKI1241" s="109" t="s">
        <v>38</v>
      </c>
      <c r="UKJ1241" s="256" t="s">
        <v>25</v>
      </c>
      <c r="UKK1241" s="204">
        <v>7</v>
      </c>
      <c r="UKL1241" s="204">
        <v>2</v>
      </c>
      <c r="UKM1241" s="205" t="s">
        <v>236</v>
      </c>
      <c r="UKN1241" s="206">
        <v>119</v>
      </c>
      <c r="UKO1241" s="110">
        <v>213</v>
      </c>
      <c r="UKP1241" s="147">
        <v>104.09399999999999</v>
      </c>
      <c r="UKQ1241" s="109" t="s">
        <v>38</v>
      </c>
      <c r="UKR1241" s="256" t="s">
        <v>25</v>
      </c>
      <c r="UKS1241" s="204">
        <v>7</v>
      </c>
      <c r="UKT1241" s="204">
        <v>2</v>
      </c>
      <c r="UKU1241" s="205" t="s">
        <v>236</v>
      </c>
      <c r="UKV1241" s="206">
        <v>119</v>
      </c>
      <c r="UKW1241" s="110">
        <v>213</v>
      </c>
      <c r="UKX1241" s="147">
        <v>104.09399999999999</v>
      </c>
      <c r="UKY1241" s="109" t="s">
        <v>38</v>
      </c>
      <c r="UKZ1241" s="256" t="s">
        <v>25</v>
      </c>
      <c r="ULA1241" s="204">
        <v>7</v>
      </c>
      <c r="ULB1241" s="204">
        <v>2</v>
      </c>
      <c r="ULC1241" s="205" t="s">
        <v>236</v>
      </c>
      <c r="ULD1241" s="206">
        <v>119</v>
      </c>
      <c r="ULE1241" s="110">
        <v>213</v>
      </c>
      <c r="ULF1241" s="147">
        <v>104.09399999999999</v>
      </c>
      <c r="ULG1241" s="109" t="s">
        <v>38</v>
      </c>
      <c r="ULH1241" s="256" t="s">
        <v>25</v>
      </c>
      <c r="ULI1241" s="204">
        <v>7</v>
      </c>
      <c r="ULJ1241" s="204">
        <v>2</v>
      </c>
      <c r="ULK1241" s="205" t="s">
        <v>236</v>
      </c>
      <c r="ULL1241" s="206">
        <v>119</v>
      </c>
      <c r="ULM1241" s="110">
        <v>213</v>
      </c>
      <c r="ULN1241" s="147">
        <v>104.09399999999999</v>
      </c>
      <c r="ULO1241" s="109" t="s">
        <v>38</v>
      </c>
      <c r="ULP1241" s="256" t="s">
        <v>25</v>
      </c>
      <c r="ULQ1241" s="204">
        <v>7</v>
      </c>
      <c r="ULR1241" s="204">
        <v>2</v>
      </c>
      <c r="ULS1241" s="205" t="s">
        <v>236</v>
      </c>
      <c r="ULT1241" s="206">
        <v>119</v>
      </c>
      <c r="ULU1241" s="110">
        <v>213</v>
      </c>
      <c r="ULV1241" s="147">
        <v>104.09399999999999</v>
      </c>
      <c r="ULW1241" s="109" t="s">
        <v>38</v>
      </c>
      <c r="ULX1241" s="256" t="s">
        <v>25</v>
      </c>
      <c r="ULY1241" s="204">
        <v>7</v>
      </c>
      <c r="ULZ1241" s="204">
        <v>2</v>
      </c>
      <c r="UMA1241" s="205" t="s">
        <v>236</v>
      </c>
      <c r="UMB1241" s="206">
        <v>119</v>
      </c>
      <c r="UMC1241" s="110">
        <v>213</v>
      </c>
      <c r="UMD1241" s="147">
        <v>104.09399999999999</v>
      </c>
      <c r="UME1241" s="109" t="s">
        <v>38</v>
      </c>
      <c r="UMF1241" s="256" t="s">
        <v>25</v>
      </c>
      <c r="UMG1241" s="204">
        <v>7</v>
      </c>
      <c r="UMH1241" s="204">
        <v>2</v>
      </c>
      <c r="UMI1241" s="205" t="s">
        <v>236</v>
      </c>
      <c r="UMJ1241" s="206">
        <v>119</v>
      </c>
      <c r="UMK1241" s="110">
        <v>213</v>
      </c>
      <c r="UML1241" s="147">
        <v>104.09399999999999</v>
      </c>
      <c r="UMM1241" s="109" t="s">
        <v>38</v>
      </c>
      <c r="UMN1241" s="256" t="s">
        <v>25</v>
      </c>
      <c r="UMO1241" s="204">
        <v>7</v>
      </c>
      <c r="UMP1241" s="204">
        <v>2</v>
      </c>
      <c r="UMQ1241" s="205" t="s">
        <v>236</v>
      </c>
      <c r="UMR1241" s="206">
        <v>119</v>
      </c>
      <c r="UMS1241" s="110">
        <v>213</v>
      </c>
      <c r="UMT1241" s="147">
        <v>104.09399999999999</v>
      </c>
      <c r="UMU1241" s="109" t="s">
        <v>38</v>
      </c>
      <c r="UMV1241" s="256" t="s">
        <v>25</v>
      </c>
      <c r="UMW1241" s="204">
        <v>7</v>
      </c>
      <c r="UMX1241" s="204">
        <v>2</v>
      </c>
      <c r="UMY1241" s="205" t="s">
        <v>236</v>
      </c>
      <c r="UMZ1241" s="206">
        <v>119</v>
      </c>
      <c r="UNA1241" s="110">
        <v>213</v>
      </c>
      <c r="UNB1241" s="147">
        <v>104.09399999999999</v>
      </c>
      <c r="UNC1241" s="109" t="s">
        <v>38</v>
      </c>
      <c r="UND1241" s="256" t="s">
        <v>25</v>
      </c>
      <c r="UNE1241" s="204">
        <v>7</v>
      </c>
      <c r="UNF1241" s="204">
        <v>2</v>
      </c>
      <c r="UNG1241" s="205" t="s">
        <v>236</v>
      </c>
      <c r="UNH1241" s="206">
        <v>119</v>
      </c>
      <c r="UNI1241" s="110">
        <v>213</v>
      </c>
      <c r="UNJ1241" s="147">
        <v>104.09399999999999</v>
      </c>
      <c r="UNK1241" s="109" t="s">
        <v>38</v>
      </c>
      <c r="UNL1241" s="256" t="s">
        <v>25</v>
      </c>
      <c r="UNM1241" s="204">
        <v>7</v>
      </c>
      <c r="UNN1241" s="204">
        <v>2</v>
      </c>
      <c r="UNO1241" s="205" t="s">
        <v>236</v>
      </c>
      <c r="UNP1241" s="206">
        <v>119</v>
      </c>
      <c r="UNQ1241" s="110">
        <v>213</v>
      </c>
      <c r="UNR1241" s="147">
        <v>104.09399999999999</v>
      </c>
      <c r="UNS1241" s="109" t="s">
        <v>38</v>
      </c>
      <c r="UNT1241" s="256" t="s">
        <v>25</v>
      </c>
      <c r="UNU1241" s="204">
        <v>7</v>
      </c>
      <c r="UNV1241" s="204">
        <v>2</v>
      </c>
      <c r="UNW1241" s="205" t="s">
        <v>236</v>
      </c>
      <c r="UNX1241" s="206">
        <v>119</v>
      </c>
      <c r="UNY1241" s="110">
        <v>213</v>
      </c>
      <c r="UNZ1241" s="147">
        <v>104.09399999999999</v>
      </c>
      <c r="UOA1241" s="109" t="s">
        <v>38</v>
      </c>
      <c r="UOB1241" s="256" t="s">
        <v>25</v>
      </c>
      <c r="UOC1241" s="204">
        <v>7</v>
      </c>
      <c r="UOD1241" s="204">
        <v>2</v>
      </c>
      <c r="UOE1241" s="205" t="s">
        <v>236</v>
      </c>
      <c r="UOF1241" s="206">
        <v>119</v>
      </c>
      <c r="UOG1241" s="110">
        <v>213</v>
      </c>
      <c r="UOH1241" s="147">
        <v>104.09399999999999</v>
      </c>
      <c r="UOI1241" s="109" t="s">
        <v>38</v>
      </c>
      <c r="UOJ1241" s="256" t="s">
        <v>25</v>
      </c>
      <c r="UOK1241" s="204">
        <v>7</v>
      </c>
      <c r="UOL1241" s="204">
        <v>2</v>
      </c>
      <c r="UOM1241" s="205" t="s">
        <v>236</v>
      </c>
      <c r="UON1241" s="206">
        <v>119</v>
      </c>
      <c r="UOO1241" s="110">
        <v>213</v>
      </c>
      <c r="UOP1241" s="147">
        <v>104.09399999999999</v>
      </c>
      <c r="UOQ1241" s="109" t="s">
        <v>38</v>
      </c>
      <c r="UOR1241" s="256" t="s">
        <v>25</v>
      </c>
      <c r="UOS1241" s="204">
        <v>7</v>
      </c>
      <c r="UOT1241" s="204">
        <v>2</v>
      </c>
      <c r="UOU1241" s="205" t="s">
        <v>236</v>
      </c>
      <c r="UOV1241" s="206">
        <v>119</v>
      </c>
      <c r="UOW1241" s="110">
        <v>213</v>
      </c>
      <c r="UOX1241" s="147">
        <v>104.09399999999999</v>
      </c>
      <c r="UOY1241" s="109" t="s">
        <v>38</v>
      </c>
      <c r="UOZ1241" s="256" t="s">
        <v>25</v>
      </c>
      <c r="UPA1241" s="204">
        <v>7</v>
      </c>
      <c r="UPB1241" s="204">
        <v>2</v>
      </c>
      <c r="UPC1241" s="205" t="s">
        <v>236</v>
      </c>
      <c r="UPD1241" s="206">
        <v>119</v>
      </c>
      <c r="UPE1241" s="110">
        <v>213</v>
      </c>
      <c r="UPF1241" s="147">
        <v>104.09399999999999</v>
      </c>
      <c r="UPG1241" s="109" t="s">
        <v>38</v>
      </c>
      <c r="UPH1241" s="256" t="s">
        <v>25</v>
      </c>
      <c r="UPI1241" s="204">
        <v>7</v>
      </c>
      <c r="UPJ1241" s="204">
        <v>2</v>
      </c>
      <c r="UPK1241" s="205" t="s">
        <v>236</v>
      </c>
      <c r="UPL1241" s="206">
        <v>119</v>
      </c>
      <c r="UPM1241" s="110">
        <v>213</v>
      </c>
      <c r="UPN1241" s="147">
        <v>104.09399999999999</v>
      </c>
      <c r="UPO1241" s="109" t="s">
        <v>38</v>
      </c>
      <c r="UPP1241" s="256" t="s">
        <v>25</v>
      </c>
      <c r="UPQ1241" s="204">
        <v>7</v>
      </c>
      <c r="UPR1241" s="204">
        <v>2</v>
      </c>
      <c r="UPS1241" s="205" t="s">
        <v>236</v>
      </c>
      <c r="UPT1241" s="206">
        <v>119</v>
      </c>
      <c r="UPU1241" s="110">
        <v>213</v>
      </c>
      <c r="UPV1241" s="147">
        <v>104.09399999999999</v>
      </c>
      <c r="UPW1241" s="109" t="s">
        <v>38</v>
      </c>
      <c r="UPX1241" s="256" t="s">
        <v>25</v>
      </c>
      <c r="UPY1241" s="204">
        <v>7</v>
      </c>
      <c r="UPZ1241" s="204">
        <v>2</v>
      </c>
      <c r="UQA1241" s="205" t="s">
        <v>236</v>
      </c>
      <c r="UQB1241" s="206">
        <v>119</v>
      </c>
      <c r="UQC1241" s="110">
        <v>213</v>
      </c>
      <c r="UQD1241" s="147">
        <v>104.09399999999999</v>
      </c>
      <c r="UQE1241" s="109" t="s">
        <v>38</v>
      </c>
      <c r="UQF1241" s="256" t="s">
        <v>25</v>
      </c>
      <c r="UQG1241" s="204">
        <v>7</v>
      </c>
      <c r="UQH1241" s="204">
        <v>2</v>
      </c>
      <c r="UQI1241" s="205" t="s">
        <v>236</v>
      </c>
      <c r="UQJ1241" s="206">
        <v>119</v>
      </c>
      <c r="UQK1241" s="110">
        <v>213</v>
      </c>
      <c r="UQL1241" s="147">
        <v>104.09399999999999</v>
      </c>
      <c r="UQM1241" s="109" t="s">
        <v>38</v>
      </c>
      <c r="UQN1241" s="256" t="s">
        <v>25</v>
      </c>
      <c r="UQO1241" s="204">
        <v>7</v>
      </c>
      <c r="UQP1241" s="204">
        <v>2</v>
      </c>
      <c r="UQQ1241" s="205" t="s">
        <v>236</v>
      </c>
      <c r="UQR1241" s="206">
        <v>119</v>
      </c>
      <c r="UQS1241" s="110">
        <v>213</v>
      </c>
      <c r="UQT1241" s="147">
        <v>104.09399999999999</v>
      </c>
      <c r="UQU1241" s="109" t="s">
        <v>38</v>
      </c>
      <c r="UQV1241" s="256" t="s">
        <v>25</v>
      </c>
      <c r="UQW1241" s="204">
        <v>7</v>
      </c>
      <c r="UQX1241" s="204">
        <v>2</v>
      </c>
      <c r="UQY1241" s="205" t="s">
        <v>236</v>
      </c>
      <c r="UQZ1241" s="206">
        <v>119</v>
      </c>
      <c r="URA1241" s="110">
        <v>213</v>
      </c>
      <c r="URB1241" s="147">
        <v>104.09399999999999</v>
      </c>
      <c r="URC1241" s="109" t="s">
        <v>38</v>
      </c>
      <c r="URD1241" s="256" t="s">
        <v>25</v>
      </c>
      <c r="URE1241" s="204">
        <v>7</v>
      </c>
      <c r="URF1241" s="204">
        <v>2</v>
      </c>
      <c r="URG1241" s="205" t="s">
        <v>236</v>
      </c>
      <c r="URH1241" s="206">
        <v>119</v>
      </c>
      <c r="URI1241" s="110">
        <v>213</v>
      </c>
      <c r="URJ1241" s="147">
        <v>104.09399999999999</v>
      </c>
      <c r="URK1241" s="109" t="s">
        <v>38</v>
      </c>
      <c r="URL1241" s="256" t="s">
        <v>25</v>
      </c>
      <c r="URM1241" s="204">
        <v>7</v>
      </c>
      <c r="URN1241" s="204">
        <v>2</v>
      </c>
      <c r="URO1241" s="205" t="s">
        <v>236</v>
      </c>
      <c r="URP1241" s="206">
        <v>119</v>
      </c>
      <c r="URQ1241" s="110">
        <v>213</v>
      </c>
      <c r="URR1241" s="147">
        <v>104.09399999999999</v>
      </c>
      <c r="URS1241" s="109" t="s">
        <v>38</v>
      </c>
      <c r="URT1241" s="256" t="s">
        <v>25</v>
      </c>
      <c r="URU1241" s="204">
        <v>7</v>
      </c>
      <c r="URV1241" s="204">
        <v>2</v>
      </c>
      <c r="URW1241" s="205" t="s">
        <v>236</v>
      </c>
      <c r="URX1241" s="206">
        <v>119</v>
      </c>
      <c r="URY1241" s="110">
        <v>213</v>
      </c>
      <c r="URZ1241" s="147">
        <v>104.09399999999999</v>
      </c>
      <c r="USA1241" s="109" t="s">
        <v>38</v>
      </c>
      <c r="USB1241" s="256" t="s">
        <v>25</v>
      </c>
      <c r="USC1241" s="204">
        <v>7</v>
      </c>
      <c r="USD1241" s="204">
        <v>2</v>
      </c>
      <c r="USE1241" s="205" t="s">
        <v>236</v>
      </c>
      <c r="USF1241" s="206">
        <v>119</v>
      </c>
      <c r="USG1241" s="110">
        <v>213</v>
      </c>
      <c r="USH1241" s="147">
        <v>104.09399999999999</v>
      </c>
      <c r="USI1241" s="109" t="s">
        <v>38</v>
      </c>
      <c r="USJ1241" s="256" t="s">
        <v>25</v>
      </c>
      <c r="USK1241" s="204">
        <v>7</v>
      </c>
      <c r="USL1241" s="204">
        <v>2</v>
      </c>
      <c r="USM1241" s="205" t="s">
        <v>236</v>
      </c>
      <c r="USN1241" s="206">
        <v>119</v>
      </c>
      <c r="USO1241" s="110">
        <v>213</v>
      </c>
      <c r="USP1241" s="147">
        <v>104.09399999999999</v>
      </c>
      <c r="USQ1241" s="109" t="s">
        <v>38</v>
      </c>
      <c r="USR1241" s="256" t="s">
        <v>25</v>
      </c>
      <c r="USS1241" s="204">
        <v>7</v>
      </c>
      <c r="UST1241" s="204">
        <v>2</v>
      </c>
      <c r="USU1241" s="205" t="s">
        <v>236</v>
      </c>
      <c r="USV1241" s="206">
        <v>119</v>
      </c>
      <c r="USW1241" s="110">
        <v>213</v>
      </c>
      <c r="USX1241" s="147">
        <v>104.09399999999999</v>
      </c>
      <c r="USY1241" s="109" t="s">
        <v>38</v>
      </c>
      <c r="USZ1241" s="256" t="s">
        <v>25</v>
      </c>
      <c r="UTA1241" s="204">
        <v>7</v>
      </c>
      <c r="UTB1241" s="204">
        <v>2</v>
      </c>
      <c r="UTC1241" s="205" t="s">
        <v>236</v>
      </c>
      <c r="UTD1241" s="206">
        <v>119</v>
      </c>
      <c r="UTE1241" s="110">
        <v>213</v>
      </c>
      <c r="UTF1241" s="147">
        <v>104.09399999999999</v>
      </c>
      <c r="UTG1241" s="109" t="s">
        <v>38</v>
      </c>
      <c r="UTH1241" s="256" t="s">
        <v>25</v>
      </c>
      <c r="UTI1241" s="204">
        <v>7</v>
      </c>
      <c r="UTJ1241" s="204">
        <v>2</v>
      </c>
      <c r="UTK1241" s="205" t="s">
        <v>236</v>
      </c>
      <c r="UTL1241" s="206">
        <v>119</v>
      </c>
      <c r="UTM1241" s="110">
        <v>213</v>
      </c>
      <c r="UTN1241" s="147">
        <v>104.09399999999999</v>
      </c>
      <c r="UTO1241" s="109" t="s">
        <v>38</v>
      </c>
      <c r="UTP1241" s="256" t="s">
        <v>25</v>
      </c>
      <c r="UTQ1241" s="204">
        <v>7</v>
      </c>
      <c r="UTR1241" s="204">
        <v>2</v>
      </c>
      <c r="UTS1241" s="205" t="s">
        <v>236</v>
      </c>
      <c r="UTT1241" s="206">
        <v>119</v>
      </c>
      <c r="UTU1241" s="110">
        <v>213</v>
      </c>
      <c r="UTV1241" s="147">
        <v>104.09399999999999</v>
      </c>
      <c r="UTW1241" s="109" t="s">
        <v>38</v>
      </c>
      <c r="UTX1241" s="256" t="s">
        <v>25</v>
      </c>
      <c r="UTY1241" s="204">
        <v>7</v>
      </c>
      <c r="UTZ1241" s="204">
        <v>2</v>
      </c>
      <c r="UUA1241" s="205" t="s">
        <v>236</v>
      </c>
      <c r="UUB1241" s="206">
        <v>119</v>
      </c>
      <c r="UUC1241" s="110">
        <v>213</v>
      </c>
      <c r="UUD1241" s="147">
        <v>104.09399999999999</v>
      </c>
      <c r="UUE1241" s="109" t="s">
        <v>38</v>
      </c>
      <c r="UUF1241" s="256" t="s">
        <v>25</v>
      </c>
      <c r="UUG1241" s="204">
        <v>7</v>
      </c>
      <c r="UUH1241" s="204">
        <v>2</v>
      </c>
      <c r="UUI1241" s="205" t="s">
        <v>236</v>
      </c>
      <c r="UUJ1241" s="206">
        <v>119</v>
      </c>
      <c r="UUK1241" s="110">
        <v>213</v>
      </c>
      <c r="UUL1241" s="147">
        <v>104.09399999999999</v>
      </c>
      <c r="UUM1241" s="109" t="s">
        <v>38</v>
      </c>
      <c r="UUN1241" s="256" t="s">
        <v>25</v>
      </c>
      <c r="UUO1241" s="204">
        <v>7</v>
      </c>
      <c r="UUP1241" s="204">
        <v>2</v>
      </c>
      <c r="UUQ1241" s="205" t="s">
        <v>236</v>
      </c>
      <c r="UUR1241" s="206">
        <v>119</v>
      </c>
      <c r="UUS1241" s="110">
        <v>213</v>
      </c>
      <c r="UUT1241" s="147">
        <v>104.09399999999999</v>
      </c>
      <c r="UUU1241" s="109" t="s">
        <v>38</v>
      </c>
      <c r="UUV1241" s="256" t="s">
        <v>25</v>
      </c>
      <c r="UUW1241" s="204">
        <v>7</v>
      </c>
      <c r="UUX1241" s="204">
        <v>2</v>
      </c>
      <c r="UUY1241" s="205" t="s">
        <v>236</v>
      </c>
      <c r="UUZ1241" s="206">
        <v>119</v>
      </c>
      <c r="UVA1241" s="110">
        <v>213</v>
      </c>
      <c r="UVB1241" s="147">
        <v>104.09399999999999</v>
      </c>
      <c r="UVC1241" s="109" t="s">
        <v>38</v>
      </c>
      <c r="UVD1241" s="256" t="s">
        <v>25</v>
      </c>
      <c r="UVE1241" s="204">
        <v>7</v>
      </c>
      <c r="UVF1241" s="204">
        <v>2</v>
      </c>
      <c r="UVG1241" s="205" t="s">
        <v>236</v>
      </c>
      <c r="UVH1241" s="206">
        <v>119</v>
      </c>
      <c r="UVI1241" s="110">
        <v>213</v>
      </c>
      <c r="UVJ1241" s="147">
        <v>104.09399999999999</v>
      </c>
      <c r="UVK1241" s="109" t="s">
        <v>38</v>
      </c>
      <c r="UVL1241" s="256" t="s">
        <v>25</v>
      </c>
      <c r="UVM1241" s="204">
        <v>7</v>
      </c>
      <c r="UVN1241" s="204">
        <v>2</v>
      </c>
      <c r="UVO1241" s="205" t="s">
        <v>236</v>
      </c>
      <c r="UVP1241" s="206">
        <v>119</v>
      </c>
      <c r="UVQ1241" s="110">
        <v>213</v>
      </c>
      <c r="UVR1241" s="147">
        <v>104.09399999999999</v>
      </c>
      <c r="UVS1241" s="109" t="s">
        <v>38</v>
      </c>
      <c r="UVT1241" s="256" t="s">
        <v>25</v>
      </c>
      <c r="UVU1241" s="204">
        <v>7</v>
      </c>
      <c r="UVV1241" s="204">
        <v>2</v>
      </c>
      <c r="UVW1241" s="205" t="s">
        <v>236</v>
      </c>
      <c r="UVX1241" s="206">
        <v>119</v>
      </c>
      <c r="UVY1241" s="110">
        <v>213</v>
      </c>
      <c r="UVZ1241" s="147">
        <v>104.09399999999999</v>
      </c>
      <c r="UWA1241" s="109" t="s">
        <v>38</v>
      </c>
      <c r="UWB1241" s="256" t="s">
        <v>25</v>
      </c>
      <c r="UWC1241" s="204">
        <v>7</v>
      </c>
      <c r="UWD1241" s="204">
        <v>2</v>
      </c>
      <c r="UWE1241" s="205" t="s">
        <v>236</v>
      </c>
      <c r="UWF1241" s="206">
        <v>119</v>
      </c>
      <c r="UWG1241" s="110">
        <v>213</v>
      </c>
      <c r="UWH1241" s="147">
        <v>104.09399999999999</v>
      </c>
      <c r="UWI1241" s="109" t="s">
        <v>38</v>
      </c>
      <c r="UWJ1241" s="256" t="s">
        <v>25</v>
      </c>
      <c r="UWK1241" s="204">
        <v>7</v>
      </c>
      <c r="UWL1241" s="204">
        <v>2</v>
      </c>
      <c r="UWM1241" s="205" t="s">
        <v>236</v>
      </c>
      <c r="UWN1241" s="206">
        <v>119</v>
      </c>
      <c r="UWO1241" s="110">
        <v>213</v>
      </c>
      <c r="UWP1241" s="147">
        <v>104.09399999999999</v>
      </c>
      <c r="UWQ1241" s="109" t="s">
        <v>38</v>
      </c>
      <c r="UWR1241" s="256" t="s">
        <v>25</v>
      </c>
      <c r="UWS1241" s="204">
        <v>7</v>
      </c>
      <c r="UWT1241" s="204">
        <v>2</v>
      </c>
      <c r="UWU1241" s="205" t="s">
        <v>236</v>
      </c>
      <c r="UWV1241" s="206">
        <v>119</v>
      </c>
      <c r="UWW1241" s="110">
        <v>213</v>
      </c>
      <c r="UWX1241" s="147">
        <v>104.09399999999999</v>
      </c>
      <c r="UWY1241" s="109" t="s">
        <v>38</v>
      </c>
      <c r="UWZ1241" s="256" t="s">
        <v>25</v>
      </c>
      <c r="UXA1241" s="204">
        <v>7</v>
      </c>
      <c r="UXB1241" s="204">
        <v>2</v>
      </c>
      <c r="UXC1241" s="205" t="s">
        <v>236</v>
      </c>
      <c r="UXD1241" s="206">
        <v>119</v>
      </c>
      <c r="UXE1241" s="110">
        <v>213</v>
      </c>
      <c r="UXF1241" s="147">
        <v>104.09399999999999</v>
      </c>
      <c r="UXG1241" s="109" t="s">
        <v>38</v>
      </c>
      <c r="UXH1241" s="256" t="s">
        <v>25</v>
      </c>
      <c r="UXI1241" s="204">
        <v>7</v>
      </c>
      <c r="UXJ1241" s="204">
        <v>2</v>
      </c>
      <c r="UXK1241" s="205" t="s">
        <v>236</v>
      </c>
      <c r="UXL1241" s="206">
        <v>119</v>
      </c>
      <c r="UXM1241" s="110">
        <v>213</v>
      </c>
      <c r="UXN1241" s="147">
        <v>104.09399999999999</v>
      </c>
      <c r="UXO1241" s="109" t="s">
        <v>38</v>
      </c>
      <c r="UXP1241" s="256" t="s">
        <v>25</v>
      </c>
      <c r="UXQ1241" s="204">
        <v>7</v>
      </c>
      <c r="UXR1241" s="204">
        <v>2</v>
      </c>
      <c r="UXS1241" s="205" t="s">
        <v>236</v>
      </c>
      <c r="UXT1241" s="206">
        <v>119</v>
      </c>
      <c r="UXU1241" s="110">
        <v>213</v>
      </c>
      <c r="UXV1241" s="147">
        <v>104.09399999999999</v>
      </c>
      <c r="UXW1241" s="109" t="s">
        <v>38</v>
      </c>
      <c r="UXX1241" s="256" t="s">
        <v>25</v>
      </c>
      <c r="UXY1241" s="204">
        <v>7</v>
      </c>
      <c r="UXZ1241" s="204">
        <v>2</v>
      </c>
      <c r="UYA1241" s="205" t="s">
        <v>236</v>
      </c>
      <c r="UYB1241" s="206">
        <v>119</v>
      </c>
      <c r="UYC1241" s="110">
        <v>213</v>
      </c>
      <c r="UYD1241" s="147">
        <v>104.09399999999999</v>
      </c>
      <c r="UYE1241" s="109" t="s">
        <v>38</v>
      </c>
      <c r="UYF1241" s="256" t="s">
        <v>25</v>
      </c>
      <c r="UYG1241" s="204">
        <v>7</v>
      </c>
      <c r="UYH1241" s="204">
        <v>2</v>
      </c>
      <c r="UYI1241" s="205" t="s">
        <v>236</v>
      </c>
      <c r="UYJ1241" s="206">
        <v>119</v>
      </c>
      <c r="UYK1241" s="110">
        <v>213</v>
      </c>
      <c r="UYL1241" s="147">
        <v>104.09399999999999</v>
      </c>
      <c r="UYM1241" s="109" t="s">
        <v>38</v>
      </c>
      <c r="UYN1241" s="256" t="s">
        <v>25</v>
      </c>
      <c r="UYO1241" s="204">
        <v>7</v>
      </c>
      <c r="UYP1241" s="204">
        <v>2</v>
      </c>
      <c r="UYQ1241" s="205" t="s">
        <v>236</v>
      </c>
      <c r="UYR1241" s="206">
        <v>119</v>
      </c>
      <c r="UYS1241" s="110">
        <v>213</v>
      </c>
      <c r="UYT1241" s="147">
        <v>104.09399999999999</v>
      </c>
      <c r="UYU1241" s="109" t="s">
        <v>38</v>
      </c>
      <c r="UYV1241" s="256" t="s">
        <v>25</v>
      </c>
      <c r="UYW1241" s="204">
        <v>7</v>
      </c>
      <c r="UYX1241" s="204">
        <v>2</v>
      </c>
      <c r="UYY1241" s="205" t="s">
        <v>236</v>
      </c>
      <c r="UYZ1241" s="206">
        <v>119</v>
      </c>
      <c r="UZA1241" s="110">
        <v>213</v>
      </c>
      <c r="UZB1241" s="147">
        <v>104.09399999999999</v>
      </c>
      <c r="UZC1241" s="109" t="s">
        <v>38</v>
      </c>
      <c r="UZD1241" s="256" t="s">
        <v>25</v>
      </c>
      <c r="UZE1241" s="204">
        <v>7</v>
      </c>
      <c r="UZF1241" s="204">
        <v>2</v>
      </c>
      <c r="UZG1241" s="205" t="s">
        <v>236</v>
      </c>
      <c r="UZH1241" s="206">
        <v>119</v>
      </c>
      <c r="UZI1241" s="110">
        <v>213</v>
      </c>
      <c r="UZJ1241" s="147">
        <v>104.09399999999999</v>
      </c>
      <c r="UZK1241" s="109" t="s">
        <v>38</v>
      </c>
      <c r="UZL1241" s="256" t="s">
        <v>25</v>
      </c>
      <c r="UZM1241" s="204">
        <v>7</v>
      </c>
      <c r="UZN1241" s="204">
        <v>2</v>
      </c>
      <c r="UZO1241" s="205" t="s">
        <v>236</v>
      </c>
      <c r="UZP1241" s="206">
        <v>119</v>
      </c>
      <c r="UZQ1241" s="110">
        <v>213</v>
      </c>
      <c r="UZR1241" s="147">
        <v>104.09399999999999</v>
      </c>
      <c r="UZS1241" s="109" t="s">
        <v>38</v>
      </c>
      <c r="UZT1241" s="256" t="s">
        <v>25</v>
      </c>
      <c r="UZU1241" s="204">
        <v>7</v>
      </c>
      <c r="UZV1241" s="204">
        <v>2</v>
      </c>
      <c r="UZW1241" s="205" t="s">
        <v>236</v>
      </c>
      <c r="UZX1241" s="206">
        <v>119</v>
      </c>
      <c r="UZY1241" s="110">
        <v>213</v>
      </c>
      <c r="UZZ1241" s="147">
        <v>104.09399999999999</v>
      </c>
      <c r="VAA1241" s="109" t="s">
        <v>38</v>
      </c>
      <c r="VAB1241" s="256" t="s">
        <v>25</v>
      </c>
      <c r="VAC1241" s="204">
        <v>7</v>
      </c>
      <c r="VAD1241" s="204">
        <v>2</v>
      </c>
      <c r="VAE1241" s="205" t="s">
        <v>236</v>
      </c>
      <c r="VAF1241" s="206">
        <v>119</v>
      </c>
      <c r="VAG1241" s="110">
        <v>213</v>
      </c>
      <c r="VAH1241" s="147">
        <v>104.09399999999999</v>
      </c>
      <c r="VAI1241" s="109" t="s">
        <v>38</v>
      </c>
      <c r="VAJ1241" s="256" t="s">
        <v>25</v>
      </c>
      <c r="VAK1241" s="204">
        <v>7</v>
      </c>
      <c r="VAL1241" s="204">
        <v>2</v>
      </c>
      <c r="VAM1241" s="205" t="s">
        <v>236</v>
      </c>
      <c r="VAN1241" s="206">
        <v>119</v>
      </c>
      <c r="VAO1241" s="110">
        <v>213</v>
      </c>
      <c r="VAP1241" s="147">
        <v>104.09399999999999</v>
      </c>
      <c r="VAQ1241" s="109" t="s">
        <v>38</v>
      </c>
      <c r="VAR1241" s="256" t="s">
        <v>25</v>
      </c>
      <c r="VAS1241" s="204">
        <v>7</v>
      </c>
      <c r="VAT1241" s="204">
        <v>2</v>
      </c>
      <c r="VAU1241" s="205" t="s">
        <v>236</v>
      </c>
      <c r="VAV1241" s="206">
        <v>119</v>
      </c>
      <c r="VAW1241" s="110">
        <v>213</v>
      </c>
      <c r="VAX1241" s="147">
        <v>104.09399999999999</v>
      </c>
      <c r="VAY1241" s="109" t="s">
        <v>38</v>
      </c>
      <c r="VAZ1241" s="256" t="s">
        <v>25</v>
      </c>
      <c r="VBA1241" s="204">
        <v>7</v>
      </c>
      <c r="VBB1241" s="204">
        <v>2</v>
      </c>
      <c r="VBC1241" s="205" t="s">
        <v>236</v>
      </c>
      <c r="VBD1241" s="206">
        <v>119</v>
      </c>
      <c r="VBE1241" s="110">
        <v>213</v>
      </c>
      <c r="VBF1241" s="147">
        <v>104.09399999999999</v>
      </c>
      <c r="VBG1241" s="109" t="s">
        <v>38</v>
      </c>
      <c r="VBH1241" s="256" t="s">
        <v>25</v>
      </c>
      <c r="VBI1241" s="204">
        <v>7</v>
      </c>
      <c r="VBJ1241" s="204">
        <v>2</v>
      </c>
      <c r="VBK1241" s="205" t="s">
        <v>236</v>
      </c>
      <c r="VBL1241" s="206">
        <v>119</v>
      </c>
      <c r="VBM1241" s="110">
        <v>213</v>
      </c>
      <c r="VBN1241" s="147">
        <v>104.09399999999999</v>
      </c>
      <c r="VBO1241" s="109" t="s">
        <v>38</v>
      </c>
      <c r="VBP1241" s="256" t="s">
        <v>25</v>
      </c>
      <c r="VBQ1241" s="204">
        <v>7</v>
      </c>
      <c r="VBR1241" s="204">
        <v>2</v>
      </c>
      <c r="VBS1241" s="205" t="s">
        <v>236</v>
      </c>
      <c r="VBT1241" s="206">
        <v>119</v>
      </c>
      <c r="VBU1241" s="110">
        <v>213</v>
      </c>
      <c r="VBV1241" s="147">
        <v>104.09399999999999</v>
      </c>
      <c r="VBW1241" s="109" t="s">
        <v>38</v>
      </c>
      <c r="VBX1241" s="256" t="s">
        <v>25</v>
      </c>
      <c r="VBY1241" s="204">
        <v>7</v>
      </c>
      <c r="VBZ1241" s="204">
        <v>2</v>
      </c>
      <c r="VCA1241" s="205" t="s">
        <v>236</v>
      </c>
      <c r="VCB1241" s="206">
        <v>119</v>
      </c>
      <c r="VCC1241" s="110">
        <v>213</v>
      </c>
      <c r="VCD1241" s="147">
        <v>104.09399999999999</v>
      </c>
      <c r="VCE1241" s="109" t="s">
        <v>38</v>
      </c>
      <c r="VCF1241" s="256" t="s">
        <v>25</v>
      </c>
      <c r="VCG1241" s="204">
        <v>7</v>
      </c>
      <c r="VCH1241" s="204">
        <v>2</v>
      </c>
      <c r="VCI1241" s="205" t="s">
        <v>236</v>
      </c>
      <c r="VCJ1241" s="206">
        <v>119</v>
      </c>
      <c r="VCK1241" s="110">
        <v>213</v>
      </c>
      <c r="VCL1241" s="147">
        <v>104.09399999999999</v>
      </c>
      <c r="VCM1241" s="109" t="s">
        <v>38</v>
      </c>
      <c r="VCN1241" s="256" t="s">
        <v>25</v>
      </c>
      <c r="VCO1241" s="204">
        <v>7</v>
      </c>
      <c r="VCP1241" s="204">
        <v>2</v>
      </c>
      <c r="VCQ1241" s="205" t="s">
        <v>236</v>
      </c>
      <c r="VCR1241" s="206">
        <v>119</v>
      </c>
      <c r="VCS1241" s="110">
        <v>213</v>
      </c>
      <c r="VCT1241" s="147">
        <v>104.09399999999999</v>
      </c>
      <c r="VCU1241" s="109" t="s">
        <v>38</v>
      </c>
      <c r="VCV1241" s="256" t="s">
        <v>25</v>
      </c>
      <c r="VCW1241" s="204">
        <v>7</v>
      </c>
      <c r="VCX1241" s="204">
        <v>2</v>
      </c>
      <c r="VCY1241" s="205" t="s">
        <v>236</v>
      </c>
      <c r="VCZ1241" s="206">
        <v>119</v>
      </c>
      <c r="VDA1241" s="110">
        <v>213</v>
      </c>
      <c r="VDB1241" s="147">
        <v>104.09399999999999</v>
      </c>
      <c r="VDC1241" s="109" t="s">
        <v>38</v>
      </c>
      <c r="VDD1241" s="256" t="s">
        <v>25</v>
      </c>
      <c r="VDE1241" s="204">
        <v>7</v>
      </c>
      <c r="VDF1241" s="204">
        <v>2</v>
      </c>
      <c r="VDG1241" s="205" t="s">
        <v>236</v>
      </c>
      <c r="VDH1241" s="206">
        <v>119</v>
      </c>
      <c r="VDI1241" s="110">
        <v>213</v>
      </c>
      <c r="VDJ1241" s="147">
        <v>104.09399999999999</v>
      </c>
      <c r="VDK1241" s="109" t="s">
        <v>38</v>
      </c>
      <c r="VDL1241" s="256" t="s">
        <v>25</v>
      </c>
      <c r="VDM1241" s="204">
        <v>7</v>
      </c>
      <c r="VDN1241" s="204">
        <v>2</v>
      </c>
      <c r="VDO1241" s="205" t="s">
        <v>236</v>
      </c>
      <c r="VDP1241" s="206">
        <v>119</v>
      </c>
      <c r="VDQ1241" s="110">
        <v>213</v>
      </c>
      <c r="VDR1241" s="147">
        <v>104.09399999999999</v>
      </c>
      <c r="VDS1241" s="109" t="s">
        <v>38</v>
      </c>
      <c r="VDT1241" s="256" t="s">
        <v>25</v>
      </c>
      <c r="VDU1241" s="204">
        <v>7</v>
      </c>
      <c r="VDV1241" s="204">
        <v>2</v>
      </c>
      <c r="VDW1241" s="205" t="s">
        <v>236</v>
      </c>
      <c r="VDX1241" s="206">
        <v>119</v>
      </c>
      <c r="VDY1241" s="110">
        <v>213</v>
      </c>
      <c r="VDZ1241" s="147">
        <v>104.09399999999999</v>
      </c>
      <c r="VEA1241" s="109" t="s">
        <v>38</v>
      </c>
      <c r="VEB1241" s="256" t="s">
        <v>25</v>
      </c>
      <c r="VEC1241" s="204">
        <v>7</v>
      </c>
      <c r="VED1241" s="204">
        <v>2</v>
      </c>
      <c r="VEE1241" s="205" t="s">
        <v>236</v>
      </c>
      <c r="VEF1241" s="206">
        <v>119</v>
      </c>
      <c r="VEG1241" s="110">
        <v>213</v>
      </c>
      <c r="VEH1241" s="147">
        <v>104.09399999999999</v>
      </c>
      <c r="VEI1241" s="109" t="s">
        <v>38</v>
      </c>
      <c r="VEJ1241" s="256" t="s">
        <v>25</v>
      </c>
      <c r="VEK1241" s="204">
        <v>7</v>
      </c>
      <c r="VEL1241" s="204">
        <v>2</v>
      </c>
      <c r="VEM1241" s="205" t="s">
        <v>236</v>
      </c>
      <c r="VEN1241" s="206">
        <v>119</v>
      </c>
      <c r="VEO1241" s="110">
        <v>213</v>
      </c>
      <c r="VEP1241" s="147">
        <v>104.09399999999999</v>
      </c>
      <c r="VEQ1241" s="109" t="s">
        <v>38</v>
      </c>
      <c r="VER1241" s="256" t="s">
        <v>25</v>
      </c>
      <c r="VES1241" s="204">
        <v>7</v>
      </c>
      <c r="VET1241" s="204">
        <v>2</v>
      </c>
      <c r="VEU1241" s="205" t="s">
        <v>236</v>
      </c>
      <c r="VEV1241" s="206">
        <v>119</v>
      </c>
      <c r="VEW1241" s="110">
        <v>213</v>
      </c>
      <c r="VEX1241" s="147">
        <v>104.09399999999999</v>
      </c>
      <c r="VEY1241" s="109" t="s">
        <v>38</v>
      </c>
      <c r="VEZ1241" s="256" t="s">
        <v>25</v>
      </c>
      <c r="VFA1241" s="204">
        <v>7</v>
      </c>
      <c r="VFB1241" s="204">
        <v>2</v>
      </c>
      <c r="VFC1241" s="205" t="s">
        <v>236</v>
      </c>
      <c r="VFD1241" s="206">
        <v>119</v>
      </c>
      <c r="VFE1241" s="110">
        <v>213</v>
      </c>
      <c r="VFF1241" s="147">
        <v>104.09399999999999</v>
      </c>
      <c r="VFG1241" s="109" t="s">
        <v>38</v>
      </c>
      <c r="VFH1241" s="256" t="s">
        <v>25</v>
      </c>
      <c r="VFI1241" s="204">
        <v>7</v>
      </c>
      <c r="VFJ1241" s="204">
        <v>2</v>
      </c>
      <c r="VFK1241" s="205" t="s">
        <v>236</v>
      </c>
      <c r="VFL1241" s="206">
        <v>119</v>
      </c>
      <c r="VFM1241" s="110">
        <v>213</v>
      </c>
      <c r="VFN1241" s="147">
        <v>104.09399999999999</v>
      </c>
      <c r="VFO1241" s="109" t="s">
        <v>38</v>
      </c>
      <c r="VFP1241" s="256" t="s">
        <v>25</v>
      </c>
      <c r="VFQ1241" s="204">
        <v>7</v>
      </c>
      <c r="VFR1241" s="204">
        <v>2</v>
      </c>
      <c r="VFS1241" s="205" t="s">
        <v>236</v>
      </c>
      <c r="VFT1241" s="206">
        <v>119</v>
      </c>
      <c r="VFU1241" s="110">
        <v>213</v>
      </c>
      <c r="VFV1241" s="147">
        <v>104.09399999999999</v>
      </c>
      <c r="VFW1241" s="109" t="s">
        <v>38</v>
      </c>
      <c r="VFX1241" s="256" t="s">
        <v>25</v>
      </c>
      <c r="VFY1241" s="204">
        <v>7</v>
      </c>
      <c r="VFZ1241" s="204">
        <v>2</v>
      </c>
      <c r="VGA1241" s="205" t="s">
        <v>236</v>
      </c>
      <c r="VGB1241" s="206">
        <v>119</v>
      </c>
      <c r="VGC1241" s="110">
        <v>213</v>
      </c>
      <c r="VGD1241" s="147">
        <v>104.09399999999999</v>
      </c>
      <c r="VGE1241" s="109" t="s">
        <v>38</v>
      </c>
      <c r="VGF1241" s="256" t="s">
        <v>25</v>
      </c>
      <c r="VGG1241" s="204">
        <v>7</v>
      </c>
      <c r="VGH1241" s="204">
        <v>2</v>
      </c>
      <c r="VGI1241" s="205" t="s">
        <v>236</v>
      </c>
      <c r="VGJ1241" s="206">
        <v>119</v>
      </c>
      <c r="VGK1241" s="110">
        <v>213</v>
      </c>
      <c r="VGL1241" s="147">
        <v>104.09399999999999</v>
      </c>
      <c r="VGM1241" s="109" t="s">
        <v>38</v>
      </c>
      <c r="VGN1241" s="256" t="s">
        <v>25</v>
      </c>
      <c r="VGO1241" s="204">
        <v>7</v>
      </c>
      <c r="VGP1241" s="204">
        <v>2</v>
      </c>
      <c r="VGQ1241" s="205" t="s">
        <v>236</v>
      </c>
      <c r="VGR1241" s="206">
        <v>119</v>
      </c>
      <c r="VGS1241" s="110">
        <v>213</v>
      </c>
      <c r="VGT1241" s="147">
        <v>104.09399999999999</v>
      </c>
      <c r="VGU1241" s="109" t="s">
        <v>38</v>
      </c>
      <c r="VGV1241" s="256" t="s">
        <v>25</v>
      </c>
      <c r="VGW1241" s="204">
        <v>7</v>
      </c>
      <c r="VGX1241" s="204">
        <v>2</v>
      </c>
      <c r="VGY1241" s="205" t="s">
        <v>236</v>
      </c>
      <c r="VGZ1241" s="206">
        <v>119</v>
      </c>
      <c r="VHA1241" s="110">
        <v>213</v>
      </c>
      <c r="VHB1241" s="147">
        <v>104.09399999999999</v>
      </c>
      <c r="VHC1241" s="109" t="s">
        <v>38</v>
      </c>
      <c r="VHD1241" s="256" t="s">
        <v>25</v>
      </c>
      <c r="VHE1241" s="204">
        <v>7</v>
      </c>
      <c r="VHF1241" s="204">
        <v>2</v>
      </c>
      <c r="VHG1241" s="205" t="s">
        <v>236</v>
      </c>
      <c r="VHH1241" s="206">
        <v>119</v>
      </c>
      <c r="VHI1241" s="110">
        <v>213</v>
      </c>
      <c r="VHJ1241" s="147">
        <v>104.09399999999999</v>
      </c>
      <c r="VHK1241" s="109" t="s">
        <v>38</v>
      </c>
      <c r="VHL1241" s="256" t="s">
        <v>25</v>
      </c>
      <c r="VHM1241" s="204">
        <v>7</v>
      </c>
      <c r="VHN1241" s="204">
        <v>2</v>
      </c>
      <c r="VHO1241" s="205" t="s">
        <v>236</v>
      </c>
      <c r="VHP1241" s="206">
        <v>119</v>
      </c>
      <c r="VHQ1241" s="110">
        <v>213</v>
      </c>
      <c r="VHR1241" s="147">
        <v>104.09399999999999</v>
      </c>
      <c r="VHS1241" s="109" t="s">
        <v>38</v>
      </c>
      <c r="VHT1241" s="256" t="s">
        <v>25</v>
      </c>
      <c r="VHU1241" s="204">
        <v>7</v>
      </c>
      <c r="VHV1241" s="204">
        <v>2</v>
      </c>
      <c r="VHW1241" s="205" t="s">
        <v>236</v>
      </c>
      <c r="VHX1241" s="206">
        <v>119</v>
      </c>
      <c r="VHY1241" s="110">
        <v>213</v>
      </c>
      <c r="VHZ1241" s="147">
        <v>104.09399999999999</v>
      </c>
      <c r="VIA1241" s="109" t="s">
        <v>38</v>
      </c>
      <c r="VIB1241" s="256" t="s">
        <v>25</v>
      </c>
      <c r="VIC1241" s="204">
        <v>7</v>
      </c>
      <c r="VID1241" s="204">
        <v>2</v>
      </c>
      <c r="VIE1241" s="205" t="s">
        <v>236</v>
      </c>
      <c r="VIF1241" s="206">
        <v>119</v>
      </c>
      <c r="VIG1241" s="110">
        <v>213</v>
      </c>
      <c r="VIH1241" s="147">
        <v>104.09399999999999</v>
      </c>
      <c r="VII1241" s="109" t="s">
        <v>38</v>
      </c>
      <c r="VIJ1241" s="256" t="s">
        <v>25</v>
      </c>
      <c r="VIK1241" s="204">
        <v>7</v>
      </c>
      <c r="VIL1241" s="204">
        <v>2</v>
      </c>
      <c r="VIM1241" s="205" t="s">
        <v>236</v>
      </c>
      <c r="VIN1241" s="206">
        <v>119</v>
      </c>
      <c r="VIO1241" s="110">
        <v>213</v>
      </c>
      <c r="VIP1241" s="147">
        <v>104.09399999999999</v>
      </c>
      <c r="VIQ1241" s="109" t="s">
        <v>38</v>
      </c>
      <c r="VIR1241" s="256" t="s">
        <v>25</v>
      </c>
      <c r="VIS1241" s="204">
        <v>7</v>
      </c>
      <c r="VIT1241" s="204">
        <v>2</v>
      </c>
      <c r="VIU1241" s="205" t="s">
        <v>236</v>
      </c>
      <c r="VIV1241" s="206">
        <v>119</v>
      </c>
      <c r="VIW1241" s="110">
        <v>213</v>
      </c>
      <c r="VIX1241" s="147">
        <v>104.09399999999999</v>
      </c>
      <c r="VIY1241" s="109" t="s">
        <v>38</v>
      </c>
      <c r="VIZ1241" s="256" t="s">
        <v>25</v>
      </c>
      <c r="VJA1241" s="204">
        <v>7</v>
      </c>
      <c r="VJB1241" s="204">
        <v>2</v>
      </c>
      <c r="VJC1241" s="205" t="s">
        <v>236</v>
      </c>
      <c r="VJD1241" s="206">
        <v>119</v>
      </c>
      <c r="VJE1241" s="110">
        <v>213</v>
      </c>
      <c r="VJF1241" s="147">
        <v>104.09399999999999</v>
      </c>
      <c r="VJG1241" s="109" t="s">
        <v>38</v>
      </c>
      <c r="VJH1241" s="256" t="s">
        <v>25</v>
      </c>
      <c r="VJI1241" s="204">
        <v>7</v>
      </c>
      <c r="VJJ1241" s="204">
        <v>2</v>
      </c>
      <c r="VJK1241" s="205" t="s">
        <v>236</v>
      </c>
      <c r="VJL1241" s="206">
        <v>119</v>
      </c>
      <c r="VJM1241" s="110">
        <v>213</v>
      </c>
      <c r="VJN1241" s="147">
        <v>104.09399999999999</v>
      </c>
      <c r="VJO1241" s="109" t="s">
        <v>38</v>
      </c>
      <c r="VJP1241" s="256" t="s">
        <v>25</v>
      </c>
      <c r="VJQ1241" s="204">
        <v>7</v>
      </c>
      <c r="VJR1241" s="204">
        <v>2</v>
      </c>
      <c r="VJS1241" s="205" t="s">
        <v>236</v>
      </c>
      <c r="VJT1241" s="206">
        <v>119</v>
      </c>
      <c r="VJU1241" s="110">
        <v>213</v>
      </c>
      <c r="VJV1241" s="147">
        <v>104.09399999999999</v>
      </c>
      <c r="VJW1241" s="109" t="s">
        <v>38</v>
      </c>
      <c r="VJX1241" s="256" t="s">
        <v>25</v>
      </c>
      <c r="VJY1241" s="204">
        <v>7</v>
      </c>
      <c r="VJZ1241" s="204">
        <v>2</v>
      </c>
      <c r="VKA1241" s="205" t="s">
        <v>236</v>
      </c>
      <c r="VKB1241" s="206">
        <v>119</v>
      </c>
      <c r="VKC1241" s="110">
        <v>213</v>
      </c>
      <c r="VKD1241" s="147">
        <v>104.09399999999999</v>
      </c>
      <c r="VKE1241" s="109" t="s">
        <v>38</v>
      </c>
      <c r="VKF1241" s="256" t="s">
        <v>25</v>
      </c>
      <c r="VKG1241" s="204">
        <v>7</v>
      </c>
      <c r="VKH1241" s="204">
        <v>2</v>
      </c>
      <c r="VKI1241" s="205" t="s">
        <v>236</v>
      </c>
      <c r="VKJ1241" s="206">
        <v>119</v>
      </c>
      <c r="VKK1241" s="110">
        <v>213</v>
      </c>
      <c r="VKL1241" s="147">
        <v>104.09399999999999</v>
      </c>
      <c r="VKM1241" s="109" t="s">
        <v>38</v>
      </c>
      <c r="VKN1241" s="256" t="s">
        <v>25</v>
      </c>
      <c r="VKO1241" s="204">
        <v>7</v>
      </c>
      <c r="VKP1241" s="204">
        <v>2</v>
      </c>
      <c r="VKQ1241" s="205" t="s">
        <v>236</v>
      </c>
      <c r="VKR1241" s="206">
        <v>119</v>
      </c>
      <c r="VKS1241" s="110">
        <v>213</v>
      </c>
      <c r="VKT1241" s="147">
        <v>104.09399999999999</v>
      </c>
      <c r="VKU1241" s="109" t="s">
        <v>38</v>
      </c>
      <c r="VKV1241" s="256" t="s">
        <v>25</v>
      </c>
      <c r="VKW1241" s="204">
        <v>7</v>
      </c>
      <c r="VKX1241" s="204">
        <v>2</v>
      </c>
      <c r="VKY1241" s="205" t="s">
        <v>236</v>
      </c>
      <c r="VKZ1241" s="206">
        <v>119</v>
      </c>
      <c r="VLA1241" s="110">
        <v>213</v>
      </c>
      <c r="VLB1241" s="147">
        <v>104.09399999999999</v>
      </c>
      <c r="VLC1241" s="109" t="s">
        <v>38</v>
      </c>
      <c r="VLD1241" s="256" t="s">
        <v>25</v>
      </c>
      <c r="VLE1241" s="204">
        <v>7</v>
      </c>
      <c r="VLF1241" s="204">
        <v>2</v>
      </c>
      <c r="VLG1241" s="205" t="s">
        <v>236</v>
      </c>
      <c r="VLH1241" s="206">
        <v>119</v>
      </c>
      <c r="VLI1241" s="110">
        <v>213</v>
      </c>
      <c r="VLJ1241" s="147">
        <v>104.09399999999999</v>
      </c>
      <c r="VLK1241" s="109" t="s">
        <v>38</v>
      </c>
      <c r="VLL1241" s="256" t="s">
        <v>25</v>
      </c>
      <c r="VLM1241" s="204">
        <v>7</v>
      </c>
      <c r="VLN1241" s="204">
        <v>2</v>
      </c>
      <c r="VLO1241" s="205" t="s">
        <v>236</v>
      </c>
      <c r="VLP1241" s="206">
        <v>119</v>
      </c>
      <c r="VLQ1241" s="110">
        <v>213</v>
      </c>
      <c r="VLR1241" s="147">
        <v>104.09399999999999</v>
      </c>
      <c r="VLS1241" s="109" t="s">
        <v>38</v>
      </c>
      <c r="VLT1241" s="256" t="s">
        <v>25</v>
      </c>
      <c r="VLU1241" s="204">
        <v>7</v>
      </c>
      <c r="VLV1241" s="204">
        <v>2</v>
      </c>
      <c r="VLW1241" s="205" t="s">
        <v>236</v>
      </c>
      <c r="VLX1241" s="206">
        <v>119</v>
      </c>
      <c r="VLY1241" s="110">
        <v>213</v>
      </c>
      <c r="VLZ1241" s="147">
        <v>104.09399999999999</v>
      </c>
      <c r="VMA1241" s="109" t="s">
        <v>38</v>
      </c>
      <c r="VMB1241" s="256" t="s">
        <v>25</v>
      </c>
      <c r="VMC1241" s="204">
        <v>7</v>
      </c>
      <c r="VMD1241" s="204">
        <v>2</v>
      </c>
      <c r="VME1241" s="205" t="s">
        <v>236</v>
      </c>
      <c r="VMF1241" s="206">
        <v>119</v>
      </c>
      <c r="VMG1241" s="110">
        <v>213</v>
      </c>
      <c r="VMH1241" s="147">
        <v>104.09399999999999</v>
      </c>
      <c r="VMI1241" s="109" t="s">
        <v>38</v>
      </c>
      <c r="VMJ1241" s="256" t="s">
        <v>25</v>
      </c>
      <c r="VMK1241" s="204">
        <v>7</v>
      </c>
      <c r="VML1241" s="204">
        <v>2</v>
      </c>
      <c r="VMM1241" s="205" t="s">
        <v>236</v>
      </c>
      <c r="VMN1241" s="206">
        <v>119</v>
      </c>
      <c r="VMO1241" s="110">
        <v>213</v>
      </c>
      <c r="VMP1241" s="147">
        <v>104.09399999999999</v>
      </c>
      <c r="VMQ1241" s="109" t="s">
        <v>38</v>
      </c>
      <c r="VMR1241" s="256" t="s">
        <v>25</v>
      </c>
      <c r="VMS1241" s="204">
        <v>7</v>
      </c>
      <c r="VMT1241" s="204">
        <v>2</v>
      </c>
      <c r="VMU1241" s="205" t="s">
        <v>236</v>
      </c>
      <c r="VMV1241" s="206">
        <v>119</v>
      </c>
      <c r="VMW1241" s="110">
        <v>213</v>
      </c>
      <c r="VMX1241" s="147">
        <v>104.09399999999999</v>
      </c>
      <c r="VMY1241" s="109" t="s">
        <v>38</v>
      </c>
      <c r="VMZ1241" s="256" t="s">
        <v>25</v>
      </c>
      <c r="VNA1241" s="204">
        <v>7</v>
      </c>
      <c r="VNB1241" s="204">
        <v>2</v>
      </c>
      <c r="VNC1241" s="205" t="s">
        <v>236</v>
      </c>
      <c r="VND1241" s="206">
        <v>119</v>
      </c>
      <c r="VNE1241" s="110">
        <v>213</v>
      </c>
      <c r="VNF1241" s="147">
        <v>104.09399999999999</v>
      </c>
      <c r="VNG1241" s="109" t="s">
        <v>38</v>
      </c>
      <c r="VNH1241" s="256" t="s">
        <v>25</v>
      </c>
      <c r="VNI1241" s="204">
        <v>7</v>
      </c>
      <c r="VNJ1241" s="204">
        <v>2</v>
      </c>
      <c r="VNK1241" s="205" t="s">
        <v>236</v>
      </c>
      <c r="VNL1241" s="206">
        <v>119</v>
      </c>
      <c r="VNM1241" s="110">
        <v>213</v>
      </c>
      <c r="VNN1241" s="147">
        <v>104.09399999999999</v>
      </c>
      <c r="VNO1241" s="109" t="s">
        <v>38</v>
      </c>
      <c r="VNP1241" s="256" t="s">
        <v>25</v>
      </c>
      <c r="VNQ1241" s="204">
        <v>7</v>
      </c>
      <c r="VNR1241" s="204">
        <v>2</v>
      </c>
      <c r="VNS1241" s="205" t="s">
        <v>236</v>
      </c>
      <c r="VNT1241" s="206">
        <v>119</v>
      </c>
      <c r="VNU1241" s="110">
        <v>213</v>
      </c>
      <c r="VNV1241" s="147">
        <v>104.09399999999999</v>
      </c>
      <c r="VNW1241" s="109" t="s">
        <v>38</v>
      </c>
      <c r="VNX1241" s="256" t="s">
        <v>25</v>
      </c>
      <c r="VNY1241" s="204">
        <v>7</v>
      </c>
      <c r="VNZ1241" s="204">
        <v>2</v>
      </c>
      <c r="VOA1241" s="205" t="s">
        <v>236</v>
      </c>
      <c r="VOB1241" s="206">
        <v>119</v>
      </c>
      <c r="VOC1241" s="110">
        <v>213</v>
      </c>
      <c r="VOD1241" s="147">
        <v>104.09399999999999</v>
      </c>
      <c r="VOE1241" s="109" t="s">
        <v>38</v>
      </c>
      <c r="VOF1241" s="256" t="s">
        <v>25</v>
      </c>
      <c r="VOG1241" s="204">
        <v>7</v>
      </c>
      <c r="VOH1241" s="204">
        <v>2</v>
      </c>
      <c r="VOI1241" s="205" t="s">
        <v>236</v>
      </c>
      <c r="VOJ1241" s="206">
        <v>119</v>
      </c>
      <c r="VOK1241" s="110">
        <v>213</v>
      </c>
      <c r="VOL1241" s="147">
        <v>104.09399999999999</v>
      </c>
      <c r="VOM1241" s="109" t="s">
        <v>38</v>
      </c>
      <c r="VON1241" s="256" t="s">
        <v>25</v>
      </c>
      <c r="VOO1241" s="204">
        <v>7</v>
      </c>
      <c r="VOP1241" s="204">
        <v>2</v>
      </c>
      <c r="VOQ1241" s="205" t="s">
        <v>236</v>
      </c>
      <c r="VOR1241" s="206">
        <v>119</v>
      </c>
      <c r="VOS1241" s="110">
        <v>213</v>
      </c>
      <c r="VOT1241" s="147">
        <v>104.09399999999999</v>
      </c>
      <c r="VOU1241" s="109" t="s">
        <v>38</v>
      </c>
      <c r="VOV1241" s="256" t="s">
        <v>25</v>
      </c>
      <c r="VOW1241" s="204">
        <v>7</v>
      </c>
      <c r="VOX1241" s="204">
        <v>2</v>
      </c>
      <c r="VOY1241" s="205" t="s">
        <v>236</v>
      </c>
      <c r="VOZ1241" s="206">
        <v>119</v>
      </c>
      <c r="VPA1241" s="110">
        <v>213</v>
      </c>
      <c r="VPB1241" s="147">
        <v>104.09399999999999</v>
      </c>
      <c r="VPC1241" s="109" t="s">
        <v>38</v>
      </c>
      <c r="VPD1241" s="256" t="s">
        <v>25</v>
      </c>
      <c r="VPE1241" s="204">
        <v>7</v>
      </c>
      <c r="VPF1241" s="204">
        <v>2</v>
      </c>
      <c r="VPG1241" s="205" t="s">
        <v>236</v>
      </c>
      <c r="VPH1241" s="206">
        <v>119</v>
      </c>
      <c r="VPI1241" s="110">
        <v>213</v>
      </c>
      <c r="VPJ1241" s="147">
        <v>104.09399999999999</v>
      </c>
      <c r="VPK1241" s="109" t="s">
        <v>38</v>
      </c>
      <c r="VPL1241" s="256" t="s">
        <v>25</v>
      </c>
      <c r="VPM1241" s="204">
        <v>7</v>
      </c>
      <c r="VPN1241" s="204">
        <v>2</v>
      </c>
      <c r="VPO1241" s="205" t="s">
        <v>236</v>
      </c>
      <c r="VPP1241" s="206">
        <v>119</v>
      </c>
      <c r="VPQ1241" s="110">
        <v>213</v>
      </c>
      <c r="VPR1241" s="147">
        <v>104.09399999999999</v>
      </c>
      <c r="VPS1241" s="109" t="s">
        <v>38</v>
      </c>
      <c r="VPT1241" s="256" t="s">
        <v>25</v>
      </c>
      <c r="VPU1241" s="204">
        <v>7</v>
      </c>
      <c r="VPV1241" s="204">
        <v>2</v>
      </c>
      <c r="VPW1241" s="205" t="s">
        <v>236</v>
      </c>
      <c r="VPX1241" s="206">
        <v>119</v>
      </c>
      <c r="VPY1241" s="110">
        <v>213</v>
      </c>
      <c r="VPZ1241" s="147">
        <v>104.09399999999999</v>
      </c>
      <c r="VQA1241" s="109" t="s">
        <v>38</v>
      </c>
      <c r="VQB1241" s="256" t="s">
        <v>25</v>
      </c>
      <c r="VQC1241" s="204">
        <v>7</v>
      </c>
      <c r="VQD1241" s="204">
        <v>2</v>
      </c>
      <c r="VQE1241" s="205" t="s">
        <v>236</v>
      </c>
      <c r="VQF1241" s="206">
        <v>119</v>
      </c>
      <c r="VQG1241" s="110">
        <v>213</v>
      </c>
      <c r="VQH1241" s="147">
        <v>104.09399999999999</v>
      </c>
      <c r="VQI1241" s="109" t="s">
        <v>38</v>
      </c>
      <c r="VQJ1241" s="256" t="s">
        <v>25</v>
      </c>
      <c r="VQK1241" s="204">
        <v>7</v>
      </c>
      <c r="VQL1241" s="204">
        <v>2</v>
      </c>
      <c r="VQM1241" s="205" t="s">
        <v>236</v>
      </c>
      <c r="VQN1241" s="206">
        <v>119</v>
      </c>
      <c r="VQO1241" s="110">
        <v>213</v>
      </c>
      <c r="VQP1241" s="147">
        <v>104.09399999999999</v>
      </c>
      <c r="VQQ1241" s="109" t="s">
        <v>38</v>
      </c>
      <c r="VQR1241" s="256" t="s">
        <v>25</v>
      </c>
      <c r="VQS1241" s="204">
        <v>7</v>
      </c>
      <c r="VQT1241" s="204">
        <v>2</v>
      </c>
      <c r="VQU1241" s="205" t="s">
        <v>236</v>
      </c>
      <c r="VQV1241" s="206">
        <v>119</v>
      </c>
      <c r="VQW1241" s="110">
        <v>213</v>
      </c>
      <c r="VQX1241" s="147">
        <v>104.09399999999999</v>
      </c>
      <c r="VQY1241" s="109" t="s">
        <v>38</v>
      </c>
      <c r="VQZ1241" s="256" t="s">
        <v>25</v>
      </c>
      <c r="VRA1241" s="204">
        <v>7</v>
      </c>
      <c r="VRB1241" s="204">
        <v>2</v>
      </c>
      <c r="VRC1241" s="205" t="s">
        <v>236</v>
      </c>
      <c r="VRD1241" s="206">
        <v>119</v>
      </c>
      <c r="VRE1241" s="110">
        <v>213</v>
      </c>
      <c r="VRF1241" s="147">
        <v>104.09399999999999</v>
      </c>
      <c r="VRG1241" s="109" t="s">
        <v>38</v>
      </c>
      <c r="VRH1241" s="256" t="s">
        <v>25</v>
      </c>
      <c r="VRI1241" s="204">
        <v>7</v>
      </c>
      <c r="VRJ1241" s="204">
        <v>2</v>
      </c>
      <c r="VRK1241" s="205" t="s">
        <v>236</v>
      </c>
      <c r="VRL1241" s="206">
        <v>119</v>
      </c>
      <c r="VRM1241" s="110">
        <v>213</v>
      </c>
      <c r="VRN1241" s="147">
        <v>104.09399999999999</v>
      </c>
      <c r="VRO1241" s="109" t="s">
        <v>38</v>
      </c>
      <c r="VRP1241" s="256" t="s">
        <v>25</v>
      </c>
      <c r="VRQ1241" s="204">
        <v>7</v>
      </c>
      <c r="VRR1241" s="204">
        <v>2</v>
      </c>
      <c r="VRS1241" s="205" t="s">
        <v>236</v>
      </c>
      <c r="VRT1241" s="206">
        <v>119</v>
      </c>
      <c r="VRU1241" s="110">
        <v>213</v>
      </c>
      <c r="VRV1241" s="147">
        <v>104.09399999999999</v>
      </c>
      <c r="VRW1241" s="109" t="s">
        <v>38</v>
      </c>
      <c r="VRX1241" s="256" t="s">
        <v>25</v>
      </c>
      <c r="VRY1241" s="204">
        <v>7</v>
      </c>
      <c r="VRZ1241" s="204">
        <v>2</v>
      </c>
      <c r="VSA1241" s="205" t="s">
        <v>236</v>
      </c>
      <c r="VSB1241" s="206">
        <v>119</v>
      </c>
      <c r="VSC1241" s="110">
        <v>213</v>
      </c>
      <c r="VSD1241" s="147">
        <v>104.09399999999999</v>
      </c>
      <c r="VSE1241" s="109" t="s">
        <v>38</v>
      </c>
      <c r="VSF1241" s="256" t="s">
        <v>25</v>
      </c>
      <c r="VSG1241" s="204">
        <v>7</v>
      </c>
      <c r="VSH1241" s="204">
        <v>2</v>
      </c>
      <c r="VSI1241" s="205" t="s">
        <v>236</v>
      </c>
      <c r="VSJ1241" s="206">
        <v>119</v>
      </c>
      <c r="VSK1241" s="110">
        <v>213</v>
      </c>
      <c r="VSL1241" s="147">
        <v>104.09399999999999</v>
      </c>
      <c r="VSM1241" s="109" t="s">
        <v>38</v>
      </c>
      <c r="VSN1241" s="256" t="s">
        <v>25</v>
      </c>
      <c r="VSO1241" s="204">
        <v>7</v>
      </c>
      <c r="VSP1241" s="204">
        <v>2</v>
      </c>
      <c r="VSQ1241" s="205" t="s">
        <v>236</v>
      </c>
      <c r="VSR1241" s="206">
        <v>119</v>
      </c>
      <c r="VSS1241" s="110">
        <v>213</v>
      </c>
      <c r="VST1241" s="147">
        <v>104.09399999999999</v>
      </c>
      <c r="VSU1241" s="109" t="s">
        <v>38</v>
      </c>
      <c r="VSV1241" s="256" t="s">
        <v>25</v>
      </c>
      <c r="VSW1241" s="204">
        <v>7</v>
      </c>
      <c r="VSX1241" s="204">
        <v>2</v>
      </c>
      <c r="VSY1241" s="205" t="s">
        <v>236</v>
      </c>
      <c r="VSZ1241" s="206">
        <v>119</v>
      </c>
      <c r="VTA1241" s="110">
        <v>213</v>
      </c>
      <c r="VTB1241" s="147">
        <v>104.09399999999999</v>
      </c>
      <c r="VTC1241" s="109" t="s">
        <v>38</v>
      </c>
      <c r="VTD1241" s="256" t="s">
        <v>25</v>
      </c>
      <c r="VTE1241" s="204">
        <v>7</v>
      </c>
      <c r="VTF1241" s="204">
        <v>2</v>
      </c>
      <c r="VTG1241" s="205" t="s">
        <v>236</v>
      </c>
      <c r="VTH1241" s="206">
        <v>119</v>
      </c>
      <c r="VTI1241" s="110">
        <v>213</v>
      </c>
      <c r="VTJ1241" s="147">
        <v>104.09399999999999</v>
      </c>
      <c r="VTK1241" s="109" t="s">
        <v>38</v>
      </c>
      <c r="VTL1241" s="256" t="s">
        <v>25</v>
      </c>
      <c r="VTM1241" s="204">
        <v>7</v>
      </c>
      <c r="VTN1241" s="204">
        <v>2</v>
      </c>
      <c r="VTO1241" s="205" t="s">
        <v>236</v>
      </c>
      <c r="VTP1241" s="206">
        <v>119</v>
      </c>
      <c r="VTQ1241" s="110">
        <v>213</v>
      </c>
      <c r="VTR1241" s="147">
        <v>104.09399999999999</v>
      </c>
      <c r="VTS1241" s="109" t="s">
        <v>38</v>
      </c>
      <c r="VTT1241" s="256" t="s">
        <v>25</v>
      </c>
      <c r="VTU1241" s="204">
        <v>7</v>
      </c>
      <c r="VTV1241" s="204">
        <v>2</v>
      </c>
      <c r="VTW1241" s="205" t="s">
        <v>236</v>
      </c>
      <c r="VTX1241" s="206">
        <v>119</v>
      </c>
      <c r="VTY1241" s="110">
        <v>213</v>
      </c>
      <c r="VTZ1241" s="147">
        <v>104.09399999999999</v>
      </c>
      <c r="VUA1241" s="109" t="s">
        <v>38</v>
      </c>
      <c r="VUB1241" s="256" t="s">
        <v>25</v>
      </c>
      <c r="VUC1241" s="204">
        <v>7</v>
      </c>
      <c r="VUD1241" s="204">
        <v>2</v>
      </c>
      <c r="VUE1241" s="205" t="s">
        <v>236</v>
      </c>
      <c r="VUF1241" s="206">
        <v>119</v>
      </c>
      <c r="VUG1241" s="110">
        <v>213</v>
      </c>
      <c r="VUH1241" s="147">
        <v>104.09399999999999</v>
      </c>
      <c r="VUI1241" s="109" t="s">
        <v>38</v>
      </c>
      <c r="VUJ1241" s="256" t="s">
        <v>25</v>
      </c>
      <c r="VUK1241" s="204">
        <v>7</v>
      </c>
      <c r="VUL1241" s="204">
        <v>2</v>
      </c>
      <c r="VUM1241" s="205" t="s">
        <v>236</v>
      </c>
      <c r="VUN1241" s="206">
        <v>119</v>
      </c>
      <c r="VUO1241" s="110">
        <v>213</v>
      </c>
      <c r="VUP1241" s="147">
        <v>104.09399999999999</v>
      </c>
      <c r="VUQ1241" s="109" t="s">
        <v>38</v>
      </c>
      <c r="VUR1241" s="256" t="s">
        <v>25</v>
      </c>
      <c r="VUS1241" s="204">
        <v>7</v>
      </c>
      <c r="VUT1241" s="204">
        <v>2</v>
      </c>
      <c r="VUU1241" s="205" t="s">
        <v>236</v>
      </c>
      <c r="VUV1241" s="206">
        <v>119</v>
      </c>
      <c r="VUW1241" s="110">
        <v>213</v>
      </c>
      <c r="VUX1241" s="147">
        <v>104.09399999999999</v>
      </c>
      <c r="VUY1241" s="109" t="s">
        <v>38</v>
      </c>
      <c r="VUZ1241" s="256" t="s">
        <v>25</v>
      </c>
      <c r="VVA1241" s="204">
        <v>7</v>
      </c>
      <c r="VVB1241" s="204">
        <v>2</v>
      </c>
      <c r="VVC1241" s="205" t="s">
        <v>236</v>
      </c>
      <c r="VVD1241" s="206">
        <v>119</v>
      </c>
      <c r="VVE1241" s="110">
        <v>213</v>
      </c>
      <c r="VVF1241" s="147">
        <v>104.09399999999999</v>
      </c>
      <c r="VVG1241" s="109" t="s">
        <v>38</v>
      </c>
      <c r="VVH1241" s="256" t="s">
        <v>25</v>
      </c>
      <c r="VVI1241" s="204">
        <v>7</v>
      </c>
      <c r="VVJ1241" s="204">
        <v>2</v>
      </c>
      <c r="VVK1241" s="205" t="s">
        <v>236</v>
      </c>
      <c r="VVL1241" s="206">
        <v>119</v>
      </c>
      <c r="VVM1241" s="110">
        <v>213</v>
      </c>
      <c r="VVN1241" s="147">
        <v>104.09399999999999</v>
      </c>
      <c r="VVO1241" s="109" t="s">
        <v>38</v>
      </c>
      <c r="VVP1241" s="256" t="s">
        <v>25</v>
      </c>
      <c r="VVQ1241" s="204">
        <v>7</v>
      </c>
      <c r="VVR1241" s="204">
        <v>2</v>
      </c>
      <c r="VVS1241" s="205" t="s">
        <v>236</v>
      </c>
      <c r="VVT1241" s="206">
        <v>119</v>
      </c>
      <c r="VVU1241" s="110">
        <v>213</v>
      </c>
      <c r="VVV1241" s="147">
        <v>104.09399999999999</v>
      </c>
      <c r="VVW1241" s="109" t="s">
        <v>38</v>
      </c>
      <c r="VVX1241" s="256" t="s">
        <v>25</v>
      </c>
      <c r="VVY1241" s="204">
        <v>7</v>
      </c>
      <c r="VVZ1241" s="204">
        <v>2</v>
      </c>
      <c r="VWA1241" s="205" t="s">
        <v>236</v>
      </c>
      <c r="VWB1241" s="206">
        <v>119</v>
      </c>
      <c r="VWC1241" s="110">
        <v>213</v>
      </c>
      <c r="VWD1241" s="147">
        <v>104.09399999999999</v>
      </c>
      <c r="VWE1241" s="109" t="s">
        <v>38</v>
      </c>
      <c r="VWF1241" s="256" t="s">
        <v>25</v>
      </c>
      <c r="VWG1241" s="204">
        <v>7</v>
      </c>
      <c r="VWH1241" s="204">
        <v>2</v>
      </c>
      <c r="VWI1241" s="205" t="s">
        <v>236</v>
      </c>
      <c r="VWJ1241" s="206">
        <v>119</v>
      </c>
      <c r="VWK1241" s="110">
        <v>213</v>
      </c>
      <c r="VWL1241" s="147">
        <v>104.09399999999999</v>
      </c>
      <c r="VWM1241" s="109" t="s">
        <v>38</v>
      </c>
      <c r="VWN1241" s="256" t="s">
        <v>25</v>
      </c>
      <c r="VWO1241" s="204">
        <v>7</v>
      </c>
      <c r="VWP1241" s="204">
        <v>2</v>
      </c>
      <c r="VWQ1241" s="205" t="s">
        <v>236</v>
      </c>
      <c r="VWR1241" s="206">
        <v>119</v>
      </c>
      <c r="VWS1241" s="110">
        <v>213</v>
      </c>
      <c r="VWT1241" s="147">
        <v>104.09399999999999</v>
      </c>
      <c r="VWU1241" s="109" t="s">
        <v>38</v>
      </c>
      <c r="VWV1241" s="256" t="s">
        <v>25</v>
      </c>
      <c r="VWW1241" s="204">
        <v>7</v>
      </c>
      <c r="VWX1241" s="204">
        <v>2</v>
      </c>
      <c r="VWY1241" s="205" t="s">
        <v>236</v>
      </c>
      <c r="VWZ1241" s="206">
        <v>119</v>
      </c>
      <c r="VXA1241" s="110">
        <v>213</v>
      </c>
      <c r="VXB1241" s="147">
        <v>104.09399999999999</v>
      </c>
      <c r="VXC1241" s="109" t="s">
        <v>38</v>
      </c>
      <c r="VXD1241" s="256" t="s">
        <v>25</v>
      </c>
      <c r="VXE1241" s="204">
        <v>7</v>
      </c>
      <c r="VXF1241" s="204">
        <v>2</v>
      </c>
      <c r="VXG1241" s="205" t="s">
        <v>236</v>
      </c>
      <c r="VXH1241" s="206">
        <v>119</v>
      </c>
      <c r="VXI1241" s="110">
        <v>213</v>
      </c>
      <c r="VXJ1241" s="147">
        <v>104.09399999999999</v>
      </c>
      <c r="VXK1241" s="109" t="s">
        <v>38</v>
      </c>
      <c r="VXL1241" s="256" t="s">
        <v>25</v>
      </c>
      <c r="VXM1241" s="204">
        <v>7</v>
      </c>
      <c r="VXN1241" s="204">
        <v>2</v>
      </c>
      <c r="VXO1241" s="205" t="s">
        <v>236</v>
      </c>
      <c r="VXP1241" s="206">
        <v>119</v>
      </c>
      <c r="VXQ1241" s="110">
        <v>213</v>
      </c>
      <c r="VXR1241" s="147">
        <v>104.09399999999999</v>
      </c>
      <c r="VXS1241" s="109" t="s">
        <v>38</v>
      </c>
      <c r="VXT1241" s="256" t="s">
        <v>25</v>
      </c>
      <c r="VXU1241" s="204">
        <v>7</v>
      </c>
      <c r="VXV1241" s="204">
        <v>2</v>
      </c>
      <c r="VXW1241" s="205" t="s">
        <v>236</v>
      </c>
      <c r="VXX1241" s="206">
        <v>119</v>
      </c>
      <c r="VXY1241" s="110">
        <v>213</v>
      </c>
      <c r="VXZ1241" s="147">
        <v>104.09399999999999</v>
      </c>
      <c r="VYA1241" s="109" t="s">
        <v>38</v>
      </c>
      <c r="VYB1241" s="256" t="s">
        <v>25</v>
      </c>
      <c r="VYC1241" s="204">
        <v>7</v>
      </c>
      <c r="VYD1241" s="204">
        <v>2</v>
      </c>
      <c r="VYE1241" s="205" t="s">
        <v>236</v>
      </c>
      <c r="VYF1241" s="206">
        <v>119</v>
      </c>
      <c r="VYG1241" s="110">
        <v>213</v>
      </c>
      <c r="VYH1241" s="147">
        <v>104.09399999999999</v>
      </c>
      <c r="VYI1241" s="109" t="s">
        <v>38</v>
      </c>
      <c r="VYJ1241" s="256" t="s">
        <v>25</v>
      </c>
      <c r="VYK1241" s="204">
        <v>7</v>
      </c>
      <c r="VYL1241" s="204">
        <v>2</v>
      </c>
      <c r="VYM1241" s="205" t="s">
        <v>236</v>
      </c>
      <c r="VYN1241" s="206">
        <v>119</v>
      </c>
      <c r="VYO1241" s="110">
        <v>213</v>
      </c>
      <c r="VYP1241" s="147">
        <v>104.09399999999999</v>
      </c>
      <c r="VYQ1241" s="109" t="s">
        <v>38</v>
      </c>
      <c r="VYR1241" s="256" t="s">
        <v>25</v>
      </c>
      <c r="VYS1241" s="204">
        <v>7</v>
      </c>
      <c r="VYT1241" s="204">
        <v>2</v>
      </c>
      <c r="VYU1241" s="205" t="s">
        <v>236</v>
      </c>
      <c r="VYV1241" s="206">
        <v>119</v>
      </c>
      <c r="VYW1241" s="110">
        <v>213</v>
      </c>
      <c r="VYX1241" s="147">
        <v>104.09399999999999</v>
      </c>
      <c r="VYY1241" s="109" t="s">
        <v>38</v>
      </c>
      <c r="VYZ1241" s="256" t="s">
        <v>25</v>
      </c>
      <c r="VZA1241" s="204">
        <v>7</v>
      </c>
      <c r="VZB1241" s="204">
        <v>2</v>
      </c>
      <c r="VZC1241" s="205" t="s">
        <v>236</v>
      </c>
      <c r="VZD1241" s="206">
        <v>119</v>
      </c>
      <c r="VZE1241" s="110">
        <v>213</v>
      </c>
      <c r="VZF1241" s="147">
        <v>104.09399999999999</v>
      </c>
      <c r="VZG1241" s="109" t="s">
        <v>38</v>
      </c>
      <c r="VZH1241" s="256" t="s">
        <v>25</v>
      </c>
      <c r="VZI1241" s="204">
        <v>7</v>
      </c>
      <c r="VZJ1241" s="204">
        <v>2</v>
      </c>
      <c r="VZK1241" s="205" t="s">
        <v>236</v>
      </c>
      <c r="VZL1241" s="206">
        <v>119</v>
      </c>
      <c r="VZM1241" s="110">
        <v>213</v>
      </c>
      <c r="VZN1241" s="147">
        <v>104.09399999999999</v>
      </c>
      <c r="VZO1241" s="109" t="s">
        <v>38</v>
      </c>
      <c r="VZP1241" s="256" t="s">
        <v>25</v>
      </c>
      <c r="VZQ1241" s="204">
        <v>7</v>
      </c>
      <c r="VZR1241" s="204">
        <v>2</v>
      </c>
      <c r="VZS1241" s="205" t="s">
        <v>236</v>
      </c>
      <c r="VZT1241" s="206">
        <v>119</v>
      </c>
      <c r="VZU1241" s="110">
        <v>213</v>
      </c>
      <c r="VZV1241" s="147">
        <v>104.09399999999999</v>
      </c>
      <c r="VZW1241" s="109" t="s">
        <v>38</v>
      </c>
      <c r="VZX1241" s="256" t="s">
        <v>25</v>
      </c>
      <c r="VZY1241" s="204">
        <v>7</v>
      </c>
      <c r="VZZ1241" s="204">
        <v>2</v>
      </c>
      <c r="WAA1241" s="205" t="s">
        <v>236</v>
      </c>
      <c r="WAB1241" s="206">
        <v>119</v>
      </c>
      <c r="WAC1241" s="110">
        <v>213</v>
      </c>
      <c r="WAD1241" s="147">
        <v>104.09399999999999</v>
      </c>
      <c r="WAE1241" s="109" t="s">
        <v>38</v>
      </c>
      <c r="WAF1241" s="256" t="s">
        <v>25</v>
      </c>
      <c r="WAG1241" s="204">
        <v>7</v>
      </c>
      <c r="WAH1241" s="204">
        <v>2</v>
      </c>
      <c r="WAI1241" s="205" t="s">
        <v>236</v>
      </c>
      <c r="WAJ1241" s="206">
        <v>119</v>
      </c>
      <c r="WAK1241" s="110">
        <v>213</v>
      </c>
      <c r="WAL1241" s="147">
        <v>104.09399999999999</v>
      </c>
      <c r="WAM1241" s="109" t="s">
        <v>38</v>
      </c>
      <c r="WAN1241" s="256" t="s">
        <v>25</v>
      </c>
      <c r="WAO1241" s="204">
        <v>7</v>
      </c>
      <c r="WAP1241" s="204">
        <v>2</v>
      </c>
      <c r="WAQ1241" s="205" t="s">
        <v>236</v>
      </c>
      <c r="WAR1241" s="206">
        <v>119</v>
      </c>
      <c r="WAS1241" s="110">
        <v>213</v>
      </c>
      <c r="WAT1241" s="147">
        <v>104.09399999999999</v>
      </c>
      <c r="WAU1241" s="109" t="s">
        <v>38</v>
      </c>
      <c r="WAV1241" s="256" t="s">
        <v>25</v>
      </c>
      <c r="WAW1241" s="204">
        <v>7</v>
      </c>
      <c r="WAX1241" s="204">
        <v>2</v>
      </c>
      <c r="WAY1241" s="205" t="s">
        <v>236</v>
      </c>
      <c r="WAZ1241" s="206">
        <v>119</v>
      </c>
      <c r="WBA1241" s="110">
        <v>213</v>
      </c>
      <c r="WBB1241" s="147">
        <v>104.09399999999999</v>
      </c>
      <c r="WBC1241" s="109" t="s">
        <v>38</v>
      </c>
      <c r="WBD1241" s="256" t="s">
        <v>25</v>
      </c>
      <c r="WBE1241" s="204">
        <v>7</v>
      </c>
      <c r="WBF1241" s="204">
        <v>2</v>
      </c>
      <c r="WBG1241" s="205" t="s">
        <v>236</v>
      </c>
      <c r="WBH1241" s="206">
        <v>119</v>
      </c>
      <c r="WBI1241" s="110">
        <v>213</v>
      </c>
      <c r="WBJ1241" s="147">
        <v>104.09399999999999</v>
      </c>
      <c r="WBK1241" s="109" t="s">
        <v>38</v>
      </c>
      <c r="WBL1241" s="256" t="s">
        <v>25</v>
      </c>
      <c r="WBM1241" s="204">
        <v>7</v>
      </c>
      <c r="WBN1241" s="204">
        <v>2</v>
      </c>
      <c r="WBO1241" s="205" t="s">
        <v>236</v>
      </c>
      <c r="WBP1241" s="206">
        <v>119</v>
      </c>
      <c r="WBQ1241" s="110">
        <v>213</v>
      </c>
      <c r="WBR1241" s="147">
        <v>104.09399999999999</v>
      </c>
      <c r="WBS1241" s="109" t="s">
        <v>38</v>
      </c>
      <c r="WBT1241" s="256" t="s">
        <v>25</v>
      </c>
      <c r="WBU1241" s="204">
        <v>7</v>
      </c>
      <c r="WBV1241" s="204">
        <v>2</v>
      </c>
      <c r="WBW1241" s="205" t="s">
        <v>236</v>
      </c>
      <c r="WBX1241" s="206">
        <v>119</v>
      </c>
      <c r="WBY1241" s="110">
        <v>213</v>
      </c>
      <c r="WBZ1241" s="147">
        <v>104.09399999999999</v>
      </c>
      <c r="WCA1241" s="109" t="s">
        <v>38</v>
      </c>
      <c r="WCB1241" s="256" t="s">
        <v>25</v>
      </c>
      <c r="WCC1241" s="204">
        <v>7</v>
      </c>
      <c r="WCD1241" s="204">
        <v>2</v>
      </c>
      <c r="WCE1241" s="205" t="s">
        <v>236</v>
      </c>
      <c r="WCF1241" s="206">
        <v>119</v>
      </c>
      <c r="WCG1241" s="110">
        <v>213</v>
      </c>
      <c r="WCH1241" s="147">
        <v>104.09399999999999</v>
      </c>
      <c r="WCI1241" s="109" t="s">
        <v>38</v>
      </c>
      <c r="WCJ1241" s="256" t="s">
        <v>25</v>
      </c>
      <c r="WCK1241" s="204">
        <v>7</v>
      </c>
      <c r="WCL1241" s="204">
        <v>2</v>
      </c>
      <c r="WCM1241" s="205" t="s">
        <v>236</v>
      </c>
      <c r="WCN1241" s="206">
        <v>119</v>
      </c>
      <c r="WCO1241" s="110">
        <v>213</v>
      </c>
      <c r="WCP1241" s="147">
        <v>104.09399999999999</v>
      </c>
      <c r="WCQ1241" s="109" t="s">
        <v>38</v>
      </c>
      <c r="WCR1241" s="256" t="s">
        <v>25</v>
      </c>
      <c r="WCS1241" s="204">
        <v>7</v>
      </c>
      <c r="WCT1241" s="204">
        <v>2</v>
      </c>
      <c r="WCU1241" s="205" t="s">
        <v>236</v>
      </c>
      <c r="WCV1241" s="206">
        <v>119</v>
      </c>
      <c r="WCW1241" s="110">
        <v>213</v>
      </c>
      <c r="WCX1241" s="147">
        <v>104.09399999999999</v>
      </c>
      <c r="WCY1241" s="109" t="s">
        <v>38</v>
      </c>
      <c r="WCZ1241" s="256" t="s">
        <v>25</v>
      </c>
      <c r="WDA1241" s="204">
        <v>7</v>
      </c>
      <c r="WDB1241" s="204">
        <v>2</v>
      </c>
      <c r="WDC1241" s="205" t="s">
        <v>236</v>
      </c>
      <c r="WDD1241" s="206">
        <v>119</v>
      </c>
      <c r="WDE1241" s="110">
        <v>213</v>
      </c>
      <c r="WDF1241" s="147">
        <v>104.09399999999999</v>
      </c>
      <c r="WDG1241" s="109" t="s">
        <v>38</v>
      </c>
      <c r="WDH1241" s="256" t="s">
        <v>25</v>
      </c>
      <c r="WDI1241" s="204">
        <v>7</v>
      </c>
      <c r="WDJ1241" s="204">
        <v>2</v>
      </c>
      <c r="WDK1241" s="205" t="s">
        <v>236</v>
      </c>
      <c r="WDL1241" s="206">
        <v>119</v>
      </c>
      <c r="WDM1241" s="110">
        <v>213</v>
      </c>
      <c r="WDN1241" s="147">
        <v>104.09399999999999</v>
      </c>
      <c r="WDO1241" s="109" t="s">
        <v>38</v>
      </c>
      <c r="WDP1241" s="256" t="s">
        <v>25</v>
      </c>
      <c r="WDQ1241" s="204">
        <v>7</v>
      </c>
      <c r="WDR1241" s="204">
        <v>2</v>
      </c>
      <c r="WDS1241" s="205" t="s">
        <v>236</v>
      </c>
      <c r="WDT1241" s="206">
        <v>119</v>
      </c>
      <c r="WDU1241" s="110">
        <v>213</v>
      </c>
      <c r="WDV1241" s="147">
        <v>104.09399999999999</v>
      </c>
      <c r="WDW1241" s="109" t="s">
        <v>38</v>
      </c>
      <c r="WDX1241" s="256" t="s">
        <v>25</v>
      </c>
      <c r="WDY1241" s="204">
        <v>7</v>
      </c>
      <c r="WDZ1241" s="204">
        <v>2</v>
      </c>
      <c r="WEA1241" s="205" t="s">
        <v>236</v>
      </c>
      <c r="WEB1241" s="206">
        <v>119</v>
      </c>
      <c r="WEC1241" s="110">
        <v>213</v>
      </c>
      <c r="WED1241" s="147">
        <v>104.09399999999999</v>
      </c>
      <c r="WEE1241" s="109" t="s">
        <v>38</v>
      </c>
      <c r="WEF1241" s="256" t="s">
        <v>25</v>
      </c>
      <c r="WEG1241" s="204">
        <v>7</v>
      </c>
      <c r="WEH1241" s="204">
        <v>2</v>
      </c>
      <c r="WEI1241" s="205" t="s">
        <v>236</v>
      </c>
      <c r="WEJ1241" s="206">
        <v>119</v>
      </c>
      <c r="WEK1241" s="110">
        <v>213</v>
      </c>
      <c r="WEL1241" s="147">
        <v>104.09399999999999</v>
      </c>
      <c r="WEM1241" s="109" t="s">
        <v>38</v>
      </c>
      <c r="WEN1241" s="256" t="s">
        <v>25</v>
      </c>
      <c r="WEO1241" s="204">
        <v>7</v>
      </c>
      <c r="WEP1241" s="204">
        <v>2</v>
      </c>
      <c r="WEQ1241" s="205" t="s">
        <v>236</v>
      </c>
      <c r="WER1241" s="206">
        <v>119</v>
      </c>
      <c r="WES1241" s="110">
        <v>213</v>
      </c>
      <c r="WET1241" s="147">
        <v>104.09399999999999</v>
      </c>
      <c r="WEU1241" s="109" t="s">
        <v>38</v>
      </c>
      <c r="WEV1241" s="256" t="s">
        <v>25</v>
      </c>
      <c r="WEW1241" s="204">
        <v>7</v>
      </c>
      <c r="WEX1241" s="204">
        <v>2</v>
      </c>
      <c r="WEY1241" s="205" t="s">
        <v>236</v>
      </c>
      <c r="WEZ1241" s="206">
        <v>119</v>
      </c>
      <c r="WFA1241" s="110">
        <v>213</v>
      </c>
      <c r="WFB1241" s="147">
        <v>104.09399999999999</v>
      </c>
      <c r="WFC1241" s="109" t="s">
        <v>38</v>
      </c>
      <c r="WFD1241" s="256" t="s">
        <v>25</v>
      </c>
      <c r="WFE1241" s="204">
        <v>7</v>
      </c>
      <c r="WFF1241" s="204">
        <v>2</v>
      </c>
      <c r="WFG1241" s="205" t="s">
        <v>236</v>
      </c>
      <c r="WFH1241" s="206">
        <v>119</v>
      </c>
      <c r="WFI1241" s="110">
        <v>213</v>
      </c>
      <c r="WFJ1241" s="147">
        <v>104.09399999999999</v>
      </c>
      <c r="WFK1241" s="109" t="s">
        <v>38</v>
      </c>
      <c r="WFL1241" s="256" t="s">
        <v>25</v>
      </c>
      <c r="WFM1241" s="204">
        <v>7</v>
      </c>
      <c r="WFN1241" s="204">
        <v>2</v>
      </c>
      <c r="WFO1241" s="205" t="s">
        <v>236</v>
      </c>
      <c r="WFP1241" s="206">
        <v>119</v>
      </c>
      <c r="WFQ1241" s="110">
        <v>213</v>
      </c>
      <c r="WFR1241" s="147">
        <v>104.09399999999999</v>
      </c>
      <c r="WFS1241" s="109" t="s">
        <v>38</v>
      </c>
      <c r="WFT1241" s="256" t="s">
        <v>25</v>
      </c>
      <c r="WFU1241" s="204">
        <v>7</v>
      </c>
      <c r="WFV1241" s="204">
        <v>2</v>
      </c>
      <c r="WFW1241" s="205" t="s">
        <v>236</v>
      </c>
      <c r="WFX1241" s="206">
        <v>119</v>
      </c>
      <c r="WFY1241" s="110">
        <v>213</v>
      </c>
      <c r="WFZ1241" s="147">
        <v>104.09399999999999</v>
      </c>
      <c r="WGA1241" s="109" t="s">
        <v>38</v>
      </c>
      <c r="WGB1241" s="256" t="s">
        <v>25</v>
      </c>
      <c r="WGC1241" s="204">
        <v>7</v>
      </c>
      <c r="WGD1241" s="204">
        <v>2</v>
      </c>
      <c r="WGE1241" s="205" t="s">
        <v>236</v>
      </c>
      <c r="WGF1241" s="206">
        <v>119</v>
      </c>
      <c r="WGG1241" s="110">
        <v>213</v>
      </c>
      <c r="WGH1241" s="147">
        <v>104.09399999999999</v>
      </c>
      <c r="WGI1241" s="109" t="s">
        <v>38</v>
      </c>
      <c r="WGJ1241" s="256" t="s">
        <v>25</v>
      </c>
      <c r="WGK1241" s="204">
        <v>7</v>
      </c>
      <c r="WGL1241" s="204">
        <v>2</v>
      </c>
      <c r="WGM1241" s="205" t="s">
        <v>236</v>
      </c>
      <c r="WGN1241" s="206">
        <v>119</v>
      </c>
      <c r="WGO1241" s="110">
        <v>213</v>
      </c>
      <c r="WGP1241" s="147">
        <v>104.09399999999999</v>
      </c>
      <c r="WGQ1241" s="109" t="s">
        <v>38</v>
      </c>
      <c r="WGR1241" s="256" t="s">
        <v>25</v>
      </c>
      <c r="WGS1241" s="204">
        <v>7</v>
      </c>
      <c r="WGT1241" s="204">
        <v>2</v>
      </c>
      <c r="WGU1241" s="205" t="s">
        <v>236</v>
      </c>
      <c r="WGV1241" s="206">
        <v>119</v>
      </c>
      <c r="WGW1241" s="110">
        <v>213</v>
      </c>
      <c r="WGX1241" s="147">
        <v>104.09399999999999</v>
      </c>
      <c r="WGY1241" s="109" t="s">
        <v>38</v>
      </c>
      <c r="WGZ1241" s="256" t="s">
        <v>25</v>
      </c>
      <c r="WHA1241" s="204">
        <v>7</v>
      </c>
      <c r="WHB1241" s="204">
        <v>2</v>
      </c>
      <c r="WHC1241" s="205" t="s">
        <v>236</v>
      </c>
      <c r="WHD1241" s="206">
        <v>119</v>
      </c>
      <c r="WHE1241" s="110">
        <v>213</v>
      </c>
      <c r="WHF1241" s="147">
        <v>104.09399999999999</v>
      </c>
      <c r="WHG1241" s="109" t="s">
        <v>38</v>
      </c>
      <c r="WHH1241" s="256" t="s">
        <v>25</v>
      </c>
      <c r="WHI1241" s="204">
        <v>7</v>
      </c>
      <c r="WHJ1241" s="204">
        <v>2</v>
      </c>
      <c r="WHK1241" s="205" t="s">
        <v>236</v>
      </c>
      <c r="WHL1241" s="206">
        <v>119</v>
      </c>
      <c r="WHM1241" s="110">
        <v>213</v>
      </c>
      <c r="WHN1241" s="147">
        <v>104.09399999999999</v>
      </c>
      <c r="WHO1241" s="109" t="s">
        <v>38</v>
      </c>
      <c r="WHP1241" s="256" t="s">
        <v>25</v>
      </c>
      <c r="WHQ1241" s="204">
        <v>7</v>
      </c>
      <c r="WHR1241" s="204">
        <v>2</v>
      </c>
      <c r="WHS1241" s="205" t="s">
        <v>236</v>
      </c>
      <c r="WHT1241" s="206">
        <v>119</v>
      </c>
      <c r="WHU1241" s="110">
        <v>213</v>
      </c>
      <c r="WHV1241" s="147">
        <v>104.09399999999999</v>
      </c>
      <c r="WHW1241" s="109" t="s">
        <v>38</v>
      </c>
      <c r="WHX1241" s="256" t="s">
        <v>25</v>
      </c>
      <c r="WHY1241" s="204">
        <v>7</v>
      </c>
      <c r="WHZ1241" s="204">
        <v>2</v>
      </c>
      <c r="WIA1241" s="205" t="s">
        <v>236</v>
      </c>
      <c r="WIB1241" s="206">
        <v>119</v>
      </c>
      <c r="WIC1241" s="110">
        <v>213</v>
      </c>
      <c r="WID1241" s="147">
        <v>104.09399999999999</v>
      </c>
      <c r="WIE1241" s="109" t="s">
        <v>38</v>
      </c>
      <c r="WIF1241" s="256" t="s">
        <v>25</v>
      </c>
      <c r="WIG1241" s="204">
        <v>7</v>
      </c>
      <c r="WIH1241" s="204">
        <v>2</v>
      </c>
      <c r="WII1241" s="205" t="s">
        <v>236</v>
      </c>
      <c r="WIJ1241" s="206">
        <v>119</v>
      </c>
      <c r="WIK1241" s="110">
        <v>213</v>
      </c>
      <c r="WIL1241" s="147">
        <v>104.09399999999999</v>
      </c>
      <c r="WIM1241" s="109" t="s">
        <v>38</v>
      </c>
      <c r="WIN1241" s="256" t="s">
        <v>25</v>
      </c>
      <c r="WIO1241" s="204">
        <v>7</v>
      </c>
      <c r="WIP1241" s="204">
        <v>2</v>
      </c>
      <c r="WIQ1241" s="205" t="s">
        <v>236</v>
      </c>
      <c r="WIR1241" s="206">
        <v>119</v>
      </c>
      <c r="WIS1241" s="110">
        <v>213</v>
      </c>
      <c r="WIT1241" s="147">
        <v>104.09399999999999</v>
      </c>
      <c r="WIU1241" s="109" t="s">
        <v>38</v>
      </c>
      <c r="WIV1241" s="256" t="s">
        <v>25</v>
      </c>
      <c r="WIW1241" s="204">
        <v>7</v>
      </c>
      <c r="WIX1241" s="204">
        <v>2</v>
      </c>
      <c r="WIY1241" s="205" t="s">
        <v>236</v>
      </c>
      <c r="WIZ1241" s="206">
        <v>119</v>
      </c>
      <c r="WJA1241" s="110">
        <v>213</v>
      </c>
      <c r="WJB1241" s="147">
        <v>104.09399999999999</v>
      </c>
      <c r="WJC1241" s="109" t="s">
        <v>38</v>
      </c>
      <c r="WJD1241" s="256" t="s">
        <v>25</v>
      </c>
      <c r="WJE1241" s="204">
        <v>7</v>
      </c>
      <c r="WJF1241" s="204">
        <v>2</v>
      </c>
      <c r="WJG1241" s="205" t="s">
        <v>236</v>
      </c>
      <c r="WJH1241" s="206">
        <v>119</v>
      </c>
      <c r="WJI1241" s="110">
        <v>213</v>
      </c>
      <c r="WJJ1241" s="147">
        <v>104.09399999999999</v>
      </c>
      <c r="WJK1241" s="109" t="s">
        <v>38</v>
      </c>
      <c r="WJL1241" s="256" t="s">
        <v>25</v>
      </c>
      <c r="WJM1241" s="204">
        <v>7</v>
      </c>
      <c r="WJN1241" s="204">
        <v>2</v>
      </c>
      <c r="WJO1241" s="205" t="s">
        <v>236</v>
      </c>
      <c r="WJP1241" s="206">
        <v>119</v>
      </c>
      <c r="WJQ1241" s="110">
        <v>213</v>
      </c>
      <c r="WJR1241" s="147">
        <v>104.09399999999999</v>
      </c>
      <c r="WJS1241" s="109" t="s">
        <v>38</v>
      </c>
      <c r="WJT1241" s="256" t="s">
        <v>25</v>
      </c>
      <c r="WJU1241" s="204">
        <v>7</v>
      </c>
      <c r="WJV1241" s="204">
        <v>2</v>
      </c>
      <c r="WJW1241" s="205" t="s">
        <v>236</v>
      </c>
      <c r="WJX1241" s="206">
        <v>119</v>
      </c>
      <c r="WJY1241" s="110">
        <v>213</v>
      </c>
      <c r="WJZ1241" s="147">
        <v>104.09399999999999</v>
      </c>
      <c r="WKA1241" s="109" t="s">
        <v>38</v>
      </c>
      <c r="WKB1241" s="256" t="s">
        <v>25</v>
      </c>
      <c r="WKC1241" s="204">
        <v>7</v>
      </c>
      <c r="WKD1241" s="204">
        <v>2</v>
      </c>
      <c r="WKE1241" s="205" t="s">
        <v>236</v>
      </c>
      <c r="WKF1241" s="206">
        <v>119</v>
      </c>
      <c r="WKG1241" s="110">
        <v>213</v>
      </c>
      <c r="WKH1241" s="147">
        <v>104.09399999999999</v>
      </c>
      <c r="WKI1241" s="109" t="s">
        <v>38</v>
      </c>
      <c r="WKJ1241" s="256" t="s">
        <v>25</v>
      </c>
      <c r="WKK1241" s="204">
        <v>7</v>
      </c>
      <c r="WKL1241" s="204">
        <v>2</v>
      </c>
      <c r="WKM1241" s="205" t="s">
        <v>236</v>
      </c>
      <c r="WKN1241" s="206">
        <v>119</v>
      </c>
      <c r="WKO1241" s="110">
        <v>213</v>
      </c>
      <c r="WKP1241" s="147">
        <v>104.09399999999999</v>
      </c>
      <c r="WKQ1241" s="109" t="s">
        <v>38</v>
      </c>
      <c r="WKR1241" s="256" t="s">
        <v>25</v>
      </c>
      <c r="WKS1241" s="204">
        <v>7</v>
      </c>
      <c r="WKT1241" s="204">
        <v>2</v>
      </c>
      <c r="WKU1241" s="205" t="s">
        <v>236</v>
      </c>
      <c r="WKV1241" s="206">
        <v>119</v>
      </c>
      <c r="WKW1241" s="110">
        <v>213</v>
      </c>
      <c r="WKX1241" s="147">
        <v>104.09399999999999</v>
      </c>
      <c r="WKY1241" s="109" t="s">
        <v>38</v>
      </c>
      <c r="WKZ1241" s="256" t="s">
        <v>25</v>
      </c>
      <c r="WLA1241" s="204">
        <v>7</v>
      </c>
      <c r="WLB1241" s="204">
        <v>2</v>
      </c>
      <c r="WLC1241" s="205" t="s">
        <v>236</v>
      </c>
      <c r="WLD1241" s="206">
        <v>119</v>
      </c>
      <c r="WLE1241" s="110">
        <v>213</v>
      </c>
      <c r="WLF1241" s="147">
        <v>104.09399999999999</v>
      </c>
      <c r="WLG1241" s="109" t="s">
        <v>38</v>
      </c>
      <c r="WLH1241" s="256" t="s">
        <v>25</v>
      </c>
      <c r="WLI1241" s="204">
        <v>7</v>
      </c>
      <c r="WLJ1241" s="204">
        <v>2</v>
      </c>
      <c r="WLK1241" s="205" t="s">
        <v>236</v>
      </c>
      <c r="WLL1241" s="206">
        <v>119</v>
      </c>
      <c r="WLM1241" s="110">
        <v>213</v>
      </c>
      <c r="WLN1241" s="147">
        <v>104.09399999999999</v>
      </c>
      <c r="WLO1241" s="109" t="s">
        <v>38</v>
      </c>
      <c r="WLP1241" s="256" t="s">
        <v>25</v>
      </c>
      <c r="WLQ1241" s="204">
        <v>7</v>
      </c>
      <c r="WLR1241" s="204">
        <v>2</v>
      </c>
      <c r="WLS1241" s="205" t="s">
        <v>236</v>
      </c>
      <c r="WLT1241" s="206">
        <v>119</v>
      </c>
      <c r="WLU1241" s="110">
        <v>213</v>
      </c>
      <c r="WLV1241" s="147">
        <v>104.09399999999999</v>
      </c>
      <c r="WLW1241" s="109" t="s">
        <v>38</v>
      </c>
      <c r="WLX1241" s="256" t="s">
        <v>25</v>
      </c>
      <c r="WLY1241" s="204">
        <v>7</v>
      </c>
      <c r="WLZ1241" s="204">
        <v>2</v>
      </c>
      <c r="WMA1241" s="205" t="s">
        <v>236</v>
      </c>
      <c r="WMB1241" s="206">
        <v>119</v>
      </c>
      <c r="WMC1241" s="110">
        <v>213</v>
      </c>
      <c r="WMD1241" s="147">
        <v>104.09399999999999</v>
      </c>
      <c r="WME1241" s="109" t="s">
        <v>38</v>
      </c>
      <c r="WMF1241" s="256" t="s">
        <v>25</v>
      </c>
      <c r="WMG1241" s="204">
        <v>7</v>
      </c>
      <c r="WMH1241" s="204">
        <v>2</v>
      </c>
      <c r="WMI1241" s="205" t="s">
        <v>236</v>
      </c>
      <c r="WMJ1241" s="206">
        <v>119</v>
      </c>
      <c r="WMK1241" s="110">
        <v>213</v>
      </c>
      <c r="WML1241" s="147">
        <v>104.09399999999999</v>
      </c>
      <c r="WMM1241" s="109" t="s">
        <v>38</v>
      </c>
      <c r="WMN1241" s="256" t="s">
        <v>25</v>
      </c>
      <c r="WMO1241" s="204">
        <v>7</v>
      </c>
      <c r="WMP1241" s="204">
        <v>2</v>
      </c>
      <c r="WMQ1241" s="205" t="s">
        <v>236</v>
      </c>
      <c r="WMR1241" s="206">
        <v>119</v>
      </c>
      <c r="WMS1241" s="110">
        <v>213</v>
      </c>
      <c r="WMT1241" s="147">
        <v>104.09399999999999</v>
      </c>
      <c r="WMU1241" s="109" t="s">
        <v>38</v>
      </c>
      <c r="WMV1241" s="256" t="s">
        <v>25</v>
      </c>
      <c r="WMW1241" s="204">
        <v>7</v>
      </c>
      <c r="WMX1241" s="204">
        <v>2</v>
      </c>
      <c r="WMY1241" s="205" t="s">
        <v>236</v>
      </c>
      <c r="WMZ1241" s="206">
        <v>119</v>
      </c>
      <c r="WNA1241" s="110">
        <v>213</v>
      </c>
      <c r="WNB1241" s="147">
        <v>104.09399999999999</v>
      </c>
      <c r="WNC1241" s="109" t="s">
        <v>38</v>
      </c>
      <c r="WND1241" s="256" t="s">
        <v>25</v>
      </c>
      <c r="WNE1241" s="204">
        <v>7</v>
      </c>
      <c r="WNF1241" s="204">
        <v>2</v>
      </c>
      <c r="WNG1241" s="205" t="s">
        <v>236</v>
      </c>
      <c r="WNH1241" s="206">
        <v>119</v>
      </c>
      <c r="WNI1241" s="110">
        <v>213</v>
      </c>
      <c r="WNJ1241" s="147">
        <v>104.09399999999999</v>
      </c>
      <c r="WNK1241" s="109" t="s">
        <v>38</v>
      </c>
      <c r="WNL1241" s="256" t="s">
        <v>25</v>
      </c>
      <c r="WNM1241" s="204">
        <v>7</v>
      </c>
      <c r="WNN1241" s="204">
        <v>2</v>
      </c>
      <c r="WNO1241" s="205" t="s">
        <v>236</v>
      </c>
      <c r="WNP1241" s="206">
        <v>119</v>
      </c>
      <c r="WNQ1241" s="110">
        <v>213</v>
      </c>
      <c r="WNR1241" s="147">
        <v>104.09399999999999</v>
      </c>
      <c r="WNS1241" s="109" t="s">
        <v>38</v>
      </c>
      <c r="WNT1241" s="256" t="s">
        <v>25</v>
      </c>
      <c r="WNU1241" s="204">
        <v>7</v>
      </c>
      <c r="WNV1241" s="204">
        <v>2</v>
      </c>
      <c r="WNW1241" s="205" t="s">
        <v>236</v>
      </c>
      <c r="WNX1241" s="206">
        <v>119</v>
      </c>
      <c r="WNY1241" s="110">
        <v>213</v>
      </c>
      <c r="WNZ1241" s="147">
        <v>104.09399999999999</v>
      </c>
      <c r="WOA1241" s="109" t="s">
        <v>38</v>
      </c>
      <c r="WOB1241" s="256" t="s">
        <v>25</v>
      </c>
      <c r="WOC1241" s="204">
        <v>7</v>
      </c>
      <c r="WOD1241" s="204">
        <v>2</v>
      </c>
      <c r="WOE1241" s="205" t="s">
        <v>236</v>
      </c>
      <c r="WOF1241" s="206">
        <v>119</v>
      </c>
      <c r="WOG1241" s="110">
        <v>213</v>
      </c>
      <c r="WOH1241" s="147">
        <v>104.09399999999999</v>
      </c>
      <c r="WOI1241" s="109" t="s">
        <v>38</v>
      </c>
      <c r="WOJ1241" s="256" t="s">
        <v>25</v>
      </c>
      <c r="WOK1241" s="204">
        <v>7</v>
      </c>
      <c r="WOL1241" s="204">
        <v>2</v>
      </c>
      <c r="WOM1241" s="205" t="s">
        <v>236</v>
      </c>
      <c r="WON1241" s="206">
        <v>119</v>
      </c>
      <c r="WOO1241" s="110">
        <v>213</v>
      </c>
      <c r="WOP1241" s="147">
        <v>104.09399999999999</v>
      </c>
      <c r="WOQ1241" s="109" t="s">
        <v>38</v>
      </c>
      <c r="WOR1241" s="256" t="s">
        <v>25</v>
      </c>
      <c r="WOS1241" s="204">
        <v>7</v>
      </c>
      <c r="WOT1241" s="204">
        <v>2</v>
      </c>
      <c r="WOU1241" s="205" t="s">
        <v>236</v>
      </c>
      <c r="WOV1241" s="206">
        <v>119</v>
      </c>
      <c r="WOW1241" s="110">
        <v>213</v>
      </c>
      <c r="WOX1241" s="147">
        <v>104.09399999999999</v>
      </c>
      <c r="WOY1241" s="109" t="s">
        <v>38</v>
      </c>
      <c r="WOZ1241" s="256" t="s">
        <v>25</v>
      </c>
      <c r="WPA1241" s="204">
        <v>7</v>
      </c>
      <c r="WPB1241" s="204">
        <v>2</v>
      </c>
      <c r="WPC1241" s="205" t="s">
        <v>236</v>
      </c>
      <c r="WPD1241" s="206">
        <v>119</v>
      </c>
      <c r="WPE1241" s="110">
        <v>213</v>
      </c>
      <c r="WPF1241" s="147">
        <v>104.09399999999999</v>
      </c>
      <c r="WPG1241" s="109" t="s">
        <v>38</v>
      </c>
      <c r="WPH1241" s="256" t="s">
        <v>25</v>
      </c>
      <c r="WPI1241" s="204">
        <v>7</v>
      </c>
      <c r="WPJ1241" s="204">
        <v>2</v>
      </c>
      <c r="WPK1241" s="205" t="s">
        <v>236</v>
      </c>
      <c r="WPL1241" s="206">
        <v>119</v>
      </c>
      <c r="WPM1241" s="110">
        <v>213</v>
      </c>
      <c r="WPN1241" s="147">
        <v>104.09399999999999</v>
      </c>
      <c r="WPO1241" s="109" t="s">
        <v>38</v>
      </c>
      <c r="WPP1241" s="256" t="s">
        <v>25</v>
      </c>
      <c r="WPQ1241" s="204">
        <v>7</v>
      </c>
      <c r="WPR1241" s="204">
        <v>2</v>
      </c>
      <c r="WPS1241" s="205" t="s">
        <v>236</v>
      </c>
      <c r="WPT1241" s="206">
        <v>119</v>
      </c>
      <c r="WPU1241" s="110">
        <v>213</v>
      </c>
      <c r="WPV1241" s="147">
        <v>104.09399999999999</v>
      </c>
      <c r="WPW1241" s="109" t="s">
        <v>38</v>
      </c>
      <c r="WPX1241" s="256" t="s">
        <v>25</v>
      </c>
      <c r="WPY1241" s="204">
        <v>7</v>
      </c>
      <c r="WPZ1241" s="204">
        <v>2</v>
      </c>
      <c r="WQA1241" s="205" t="s">
        <v>236</v>
      </c>
      <c r="WQB1241" s="206">
        <v>119</v>
      </c>
      <c r="WQC1241" s="110">
        <v>213</v>
      </c>
      <c r="WQD1241" s="147">
        <v>104.09399999999999</v>
      </c>
      <c r="WQE1241" s="109" t="s">
        <v>38</v>
      </c>
      <c r="WQF1241" s="256" t="s">
        <v>25</v>
      </c>
      <c r="WQG1241" s="204">
        <v>7</v>
      </c>
      <c r="WQH1241" s="204">
        <v>2</v>
      </c>
      <c r="WQI1241" s="205" t="s">
        <v>236</v>
      </c>
      <c r="WQJ1241" s="206">
        <v>119</v>
      </c>
      <c r="WQK1241" s="110">
        <v>213</v>
      </c>
      <c r="WQL1241" s="147">
        <v>104.09399999999999</v>
      </c>
      <c r="WQM1241" s="109" t="s">
        <v>38</v>
      </c>
      <c r="WQN1241" s="256" t="s">
        <v>25</v>
      </c>
      <c r="WQO1241" s="204">
        <v>7</v>
      </c>
      <c r="WQP1241" s="204">
        <v>2</v>
      </c>
      <c r="WQQ1241" s="205" t="s">
        <v>236</v>
      </c>
      <c r="WQR1241" s="206">
        <v>119</v>
      </c>
      <c r="WQS1241" s="110">
        <v>213</v>
      </c>
      <c r="WQT1241" s="147">
        <v>104.09399999999999</v>
      </c>
      <c r="WQU1241" s="109" t="s">
        <v>38</v>
      </c>
      <c r="WQV1241" s="256" t="s">
        <v>25</v>
      </c>
      <c r="WQW1241" s="204">
        <v>7</v>
      </c>
      <c r="WQX1241" s="204">
        <v>2</v>
      </c>
      <c r="WQY1241" s="205" t="s">
        <v>236</v>
      </c>
      <c r="WQZ1241" s="206">
        <v>119</v>
      </c>
      <c r="WRA1241" s="110">
        <v>213</v>
      </c>
      <c r="WRB1241" s="147">
        <v>104.09399999999999</v>
      </c>
      <c r="WRC1241" s="109" t="s">
        <v>38</v>
      </c>
      <c r="WRD1241" s="256" t="s">
        <v>25</v>
      </c>
      <c r="WRE1241" s="204">
        <v>7</v>
      </c>
      <c r="WRF1241" s="204">
        <v>2</v>
      </c>
      <c r="WRG1241" s="205" t="s">
        <v>236</v>
      </c>
      <c r="WRH1241" s="206">
        <v>119</v>
      </c>
      <c r="WRI1241" s="110">
        <v>213</v>
      </c>
      <c r="WRJ1241" s="147">
        <v>104.09399999999999</v>
      </c>
      <c r="WRK1241" s="109" t="s">
        <v>38</v>
      </c>
      <c r="WRL1241" s="256" t="s">
        <v>25</v>
      </c>
      <c r="WRM1241" s="204">
        <v>7</v>
      </c>
      <c r="WRN1241" s="204">
        <v>2</v>
      </c>
      <c r="WRO1241" s="205" t="s">
        <v>236</v>
      </c>
      <c r="WRP1241" s="206">
        <v>119</v>
      </c>
      <c r="WRQ1241" s="110">
        <v>213</v>
      </c>
      <c r="WRR1241" s="147">
        <v>104.09399999999999</v>
      </c>
      <c r="WRS1241" s="109" t="s">
        <v>38</v>
      </c>
      <c r="WRT1241" s="256" t="s">
        <v>25</v>
      </c>
      <c r="WRU1241" s="204">
        <v>7</v>
      </c>
      <c r="WRV1241" s="204">
        <v>2</v>
      </c>
      <c r="WRW1241" s="205" t="s">
        <v>236</v>
      </c>
      <c r="WRX1241" s="206">
        <v>119</v>
      </c>
      <c r="WRY1241" s="110">
        <v>213</v>
      </c>
      <c r="WRZ1241" s="147">
        <v>104.09399999999999</v>
      </c>
      <c r="WSA1241" s="109" t="s">
        <v>38</v>
      </c>
      <c r="WSB1241" s="256" t="s">
        <v>25</v>
      </c>
      <c r="WSC1241" s="204">
        <v>7</v>
      </c>
      <c r="WSD1241" s="204">
        <v>2</v>
      </c>
      <c r="WSE1241" s="205" t="s">
        <v>236</v>
      </c>
      <c r="WSF1241" s="206">
        <v>119</v>
      </c>
      <c r="WSG1241" s="110">
        <v>213</v>
      </c>
      <c r="WSH1241" s="147">
        <v>104.09399999999999</v>
      </c>
      <c r="WSI1241" s="109" t="s">
        <v>38</v>
      </c>
      <c r="WSJ1241" s="256" t="s">
        <v>25</v>
      </c>
      <c r="WSK1241" s="204">
        <v>7</v>
      </c>
      <c r="WSL1241" s="204">
        <v>2</v>
      </c>
      <c r="WSM1241" s="205" t="s">
        <v>236</v>
      </c>
      <c r="WSN1241" s="206">
        <v>119</v>
      </c>
      <c r="WSO1241" s="110">
        <v>213</v>
      </c>
      <c r="WSP1241" s="147">
        <v>104.09399999999999</v>
      </c>
      <c r="WSQ1241" s="109" t="s">
        <v>38</v>
      </c>
      <c r="WSR1241" s="256" t="s">
        <v>25</v>
      </c>
      <c r="WSS1241" s="204">
        <v>7</v>
      </c>
      <c r="WST1241" s="204">
        <v>2</v>
      </c>
      <c r="WSU1241" s="205" t="s">
        <v>236</v>
      </c>
      <c r="WSV1241" s="206">
        <v>119</v>
      </c>
      <c r="WSW1241" s="110">
        <v>213</v>
      </c>
      <c r="WSX1241" s="147">
        <v>104.09399999999999</v>
      </c>
      <c r="WSY1241" s="109" t="s">
        <v>38</v>
      </c>
      <c r="WSZ1241" s="256" t="s">
        <v>25</v>
      </c>
      <c r="WTA1241" s="204">
        <v>7</v>
      </c>
      <c r="WTB1241" s="204">
        <v>2</v>
      </c>
      <c r="WTC1241" s="205" t="s">
        <v>236</v>
      </c>
      <c r="WTD1241" s="206">
        <v>119</v>
      </c>
      <c r="WTE1241" s="110">
        <v>213</v>
      </c>
      <c r="WTF1241" s="147">
        <v>104.09399999999999</v>
      </c>
      <c r="WTG1241" s="109" t="s">
        <v>38</v>
      </c>
      <c r="WTH1241" s="256" t="s">
        <v>25</v>
      </c>
      <c r="WTI1241" s="204">
        <v>7</v>
      </c>
      <c r="WTJ1241" s="204">
        <v>2</v>
      </c>
      <c r="WTK1241" s="205" t="s">
        <v>236</v>
      </c>
      <c r="WTL1241" s="206">
        <v>119</v>
      </c>
      <c r="WTM1241" s="110">
        <v>213</v>
      </c>
      <c r="WTN1241" s="147">
        <v>104.09399999999999</v>
      </c>
      <c r="WTO1241" s="109" t="s">
        <v>38</v>
      </c>
      <c r="WTP1241" s="256" t="s">
        <v>25</v>
      </c>
      <c r="WTQ1241" s="204">
        <v>7</v>
      </c>
      <c r="WTR1241" s="204">
        <v>2</v>
      </c>
      <c r="WTS1241" s="205" t="s">
        <v>236</v>
      </c>
      <c r="WTT1241" s="206">
        <v>119</v>
      </c>
      <c r="WTU1241" s="110">
        <v>213</v>
      </c>
      <c r="WTV1241" s="147">
        <v>104.09399999999999</v>
      </c>
      <c r="WTW1241" s="109" t="s">
        <v>38</v>
      </c>
      <c r="WTX1241" s="256" t="s">
        <v>25</v>
      </c>
      <c r="WTY1241" s="204">
        <v>7</v>
      </c>
      <c r="WTZ1241" s="204">
        <v>2</v>
      </c>
      <c r="WUA1241" s="205" t="s">
        <v>236</v>
      </c>
      <c r="WUB1241" s="206">
        <v>119</v>
      </c>
      <c r="WUC1241" s="110">
        <v>213</v>
      </c>
      <c r="WUD1241" s="147">
        <v>104.09399999999999</v>
      </c>
      <c r="WUE1241" s="109" t="s">
        <v>38</v>
      </c>
      <c r="WUF1241" s="256" t="s">
        <v>25</v>
      </c>
      <c r="WUG1241" s="204">
        <v>7</v>
      </c>
      <c r="WUH1241" s="204">
        <v>2</v>
      </c>
      <c r="WUI1241" s="205" t="s">
        <v>236</v>
      </c>
      <c r="WUJ1241" s="206">
        <v>119</v>
      </c>
      <c r="WUK1241" s="110">
        <v>213</v>
      </c>
      <c r="WUL1241" s="147">
        <v>104.09399999999999</v>
      </c>
      <c r="WUM1241" s="109" t="s">
        <v>38</v>
      </c>
      <c r="WUN1241" s="256" t="s">
        <v>25</v>
      </c>
      <c r="WUO1241" s="204">
        <v>7</v>
      </c>
      <c r="WUP1241" s="204">
        <v>2</v>
      </c>
      <c r="WUQ1241" s="205" t="s">
        <v>236</v>
      </c>
      <c r="WUR1241" s="206">
        <v>119</v>
      </c>
      <c r="WUS1241" s="110">
        <v>213</v>
      </c>
      <c r="WUT1241" s="147">
        <v>104.09399999999999</v>
      </c>
      <c r="WUU1241" s="109" t="s">
        <v>38</v>
      </c>
      <c r="WUV1241" s="256" t="s">
        <v>25</v>
      </c>
      <c r="WUW1241" s="204">
        <v>7</v>
      </c>
      <c r="WUX1241" s="204">
        <v>2</v>
      </c>
      <c r="WUY1241" s="205" t="s">
        <v>236</v>
      </c>
      <c r="WUZ1241" s="206">
        <v>119</v>
      </c>
      <c r="WVA1241" s="110">
        <v>213</v>
      </c>
      <c r="WVB1241" s="147">
        <v>104.09399999999999</v>
      </c>
      <c r="WVC1241" s="109" t="s">
        <v>38</v>
      </c>
      <c r="WVD1241" s="256" t="s">
        <v>25</v>
      </c>
      <c r="WVE1241" s="204">
        <v>7</v>
      </c>
      <c r="WVF1241" s="204">
        <v>2</v>
      </c>
      <c r="WVG1241" s="205" t="s">
        <v>236</v>
      </c>
      <c r="WVH1241" s="206">
        <v>119</v>
      </c>
      <c r="WVI1241" s="110">
        <v>213</v>
      </c>
      <c r="WVJ1241" s="147">
        <v>104.09399999999999</v>
      </c>
      <c r="WVK1241" s="109" t="s">
        <v>38</v>
      </c>
      <c r="WVL1241" s="256" t="s">
        <v>25</v>
      </c>
      <c r="WVM1241" s="204">
        <v>7</v>
      </c>
      <c r="WVN1241" s="204">
        <v>2</v>
      </c>
      <c r="WVO1241" s="205" t="s">
        <v>236</v>
      </c>
      <c r="WVP1241" s="206">
        <v>119</v>
      </c>
      <c r="WVQ1241" s="110">
        <v>213</v>
      </c>
      <c r="WVR1241" s="147">
        <v>104.09399999999999</v>
      </c>
      <c r="WVS1241" s="109" t="s">
        <v>38</v>
      </c>
      <c r="WVT1241" s="256" t="s">
        <v>25</v>
      </c>
      <c r="WVU1241" s="204">
        <v>7</v>
      </c>
      <c r="WVV1241" s="204">
        <v>2</v>
      </c>
      <c r="WVW1241" s="205" t="s">
        <v>236</v>
      </c>
      <c r="WVX1241" s="206">
        <v>119</v>
      </c>
      <c r="WVY1241" s="110">
        <v>213</v>
      </c>
      <c r="WVZ1241" s="147">
        <v>104.09399999999999</v>
      </c>
      <c r="WWA1241" s="109" t="s">
        <v>38</v>
      </c>
      <c r="WWB1241" s="256" t="s">
        <v>25</v>
      </c>
      <c r="WWC1241" s="204">
        <v>7</v>
      </c>
      <c r="WWD1241" s="204">
        <v>2</v>
      </c>
      <c r="WWE1241" s="205" t="s">
        <v>236</v>
      </c>
      <c r="WWF1241" s="206">
        <v>119</v>
      </c>
      <c r="WWG1241" s="110">
        <v>213</v>
      </c>
      <c r="WWH1241" s="147">
        <v>104.09399999999999</v>
      </c>
      <c r="WWI1241" s="109" t="s">
        <v>38</v>
      </c>
      <c r="WWJ1241" s="256" t="s">
        <v>25</v>
      </c>
      <c r="WWK1241" s="204">
        <v>7</v>
      </c>
      <c r="WWL1241" s="204">
        <v>2</v>
      </c>
      <c r="WWM1241" s="205" t="s">
        <v>236</v>
      </c>
      <c r="WWN1241" s="206">
        <v>119</v>
      </c>
      <c r="WWO1241" s="110">
        <v>213</v>
      </c>
      <c r="WWP1241" s="147">
        <v>104.09399999999999</v>
      </c>
      <c r="WWQ1241" s="109" t="s">
        <v>38</v>
      </c>
      <c r="WWR1241" s="256" t="s">
        <v>25</v>
      </c>
      <c r="WWS1241" s="204">
        <v>7</v>
      </c>
      <c r="WWT1241" s="204">
        <v>2</v>
      </c>
      <c r="WWU1241" s="205" t="s">
        <v>236</v>
      </c>
      <c r="WWV1241" s="206">
        <v>119</v>
      </c>
      <c r="WWW1241" s="110">
        <v>213</v>
      </c>
      <c r="WWX1241" s="147">
        <v>104.09399999999999</v>
      </c>
      <c r="WWY1241" s="109" t="s">
        <v>38</v>
      </c>
      <c r="WWZ1241" s="256" t="s">
        <v>25</v>
      </c>
      <c r="WXA1241" s="204">
        <v>7</v>
      </c>
      <c r="WXB1241" s="204">
        <v>2</v>
      </c>
      <c r="WXC1241" s="205" t="s">
        <v>236</v>
      </c>
      <c r="WXD1241" s="206">
        <v>119</v>
      </c>
      <c r="WXE1241" s="110">
        <v>213</v>
      </c>
      <c r="WXF1241" s="147">
        <v>104.09399999999999</v>
      </c>
      <c r="WXG1241" s="109" t="s">
        <v>38</v>
      </c>
      <c r="WXH1241" s="256" t="s">
        <v>25</v>
      </c>
      <c r="WXI1241" s="204">
        <v>7</v>
      </c>
      <c r="WXJ1241" s="204">
        <v>2</v>
      </c>
      <c r="WXK1241" s="205" t="s">
        <v>236</v>
      </c>
      <c r="WXL1241" s="206">
        <v>119</v>
      </c>
      <c r="WXM1241" s="110">
        <v>213</v>
      </c>
      <c r="WXN1241" s="147">
        <v>104.09399999999999</v>
      </c>
      <c r="WXO1241" s="109" t="s">
        <v>38</v>
      </c>
      <c r="WXP1241" s="256" t="s">
        <v>25</v>
      </c>
      <c r="WXQ1241" s="204">
        <v>7</v>
      </c>
      <c r="WXR1241" s="204">
        <v>2</v>
      </c>
      <c r="WXS1241" s="205" t="s">
        <v>236</v>
      </c>
      <c r="WXT1241" s="206">
        <v>119</v>
      </c>
      <c r="WXU1241" s="110">
        <v>213</v>
      </c>
      <c r="WXV1241" s="147">
        <v>104.09399999999999</v>
      </c>
      <c r="WXW1241" s="109" t="s">
        <v>38</v>
      </c>
      <c r="WXX1241" s="256" t="s">
        <v>25</v>
      </c>
      <c r="WXY1241" s="204">
        <v>7</v>
      </c>
      <c r="WXZ1241" s="204">
        <v>2</v>
      </c>
      <c r="WYA1241" s="205" t="s">
        <v>236</v>
      </c>
      <c r="WYB1241" s="206">
        <v>119</v>
      </c>
      <c r="WYC1241" s="110">
        <v>213</v>
      </c>
      <c r="WYD1241" s="147">
        <v>104.09399999999999</v>
      </c>
      <c r="WYE1241" s="109" t="s">
        <v>38</v>
      </c>
      <c r="WYF1241" s="256" t="s">
        <v>25</v>
      </c>
      <c r="WYG1241" s="204">
        <v>7</v>
      </c>
      <c r="WYH1241" s="204">
        <v>2</v>
      </c>
      <c r="WYI1241" s="205" t="s">
        <v>236</v>
      </c>
      <c r="WYJ1241" s="206">
        <v>119</v>
      </c>
      <c r="WYK1241" s="110">
        <v>213</v>
      </c>
      <c r="WYL1241" s="147">
        <v>104.09399999999999</v>
      </c>
      <c r="WYM1241" s="109" t="s">
        <v>38</v>
      </c>
      <c r="WYN1241" s="256" t="s">
        <v>25</v>
      </c>
      <c r="WYO1241" s="204">
        <v>7</v>
      </c>
      <c r="WYP1241" s="204">
        <v>2</v>
      </c>
      <c r="WYQ1241" s="205" t="s">
        <v>236</v>
      </c>
      <c r="WYR1241" s="206">
        <v>119</v>
      </c>
      <c r="WYS1241" s="110">
        <v>213</v>
      </c>
      <c r="WYT1241" s="147">
        <v>104.09399999999999</v>
      </c>
      <c r="WYU1241" s="109" t="s">
        <v>38</v>
      </c>
      <c r="WYV1241" s="256" t="s">
        <v>25</v>
      </c>
      <c r="WYW1241" s="204">
        <v>7</v>
      </c>
      <c r="WYX1241" s="204">
        <v>2</v>
      </c>
      <c r="WYY1241" s="205" t="s">
        <v>236</v>
      </c>
      <c r="WYZ1241" s="206">
        <v>119</v>
      </c>
      <c r="WZA1241" s="110">
        <v>213</v>
      </c>
      <c r="WZB1241" s="147">
        <v>104.09399999999999</v>
      </c>
      <c r="WZC1241" s="109" t="s">
        <v>38</v>
      </c>
      <c r="WZD1241" s="256" t="s">
        <v>25</v>
      </c>
      <c r="WZE1241" s="204">
        <v>7</v>
      </c>
      <c r="WZF1241" s="204">
        <v>2</v>
      </c>
      <c r="WZG1241" s="205" t="s">
        <v>236</v>
      </c>
      <c r="WZH1241" s="206">
        <v>119</v>
      </c>
      <c r="WZI1241" s="110">
        <v>213</v>
      </c>
      <c r="WZJ1241" s="147">
        <v>104.09399999999999</v>
      </c>
      <c r="WZK1241" s="109" t="s">
        <v>38</v>
      </c>
      <c r="WZL1241" s="256" t="s">
        <v>25</v>
      </c>
      <c r="WZM1241" s="204">
        <v>7</v>
      </c>
      <c r="WZN1241" s="204">
        <v>2</v>
      </c>
      <c r="WZO1241" s="205" t="s">
        <v>236</v>
      </c>
      <c r="WZP1241" s="206">
        <v>119</v>
      </c>
      <c r="WZQ1241" s="110">
        <v>213</v>
      </c>
      <c r="WZR1241" s="147">
        <v>104.09399999999999</v>
      </c>
      <c r="WZS1241" s="109" t="s">
        <v>38</v>
      </c>
      <c r="WZT1241" s="256" t="s">
        <v>25</v>
      </c>
      <c r="WZU1241" s="204">
        <v>7</v>
      </c>
      <c r="WZV1241" s="204">
        <v>2</v>
      </c>
      <c r="WZW1241" s="205" t="s">
        <v>236</v>
      </c>
      <c r="WZX1241" s="206">
        <v>119</v>
      </c>
      <c r="WZY1241" s="110">
        <v>213</v>
      </c>
      <c r="WZZ1241" s="147">
        <v>104.09399999999999</v>
      </c>
      <c r="XAA1241" s="109" t="s">
        <v>38</v>
      </c>
      <c r="XAB1241" s="256" t="s">
        <v>25</v>
      </c>
      <c r="XAC1241" s="204">
        <v>7</v>
      </c>
      <c r="XAD1241" s="204">
        <v>2</v>
      </c>
      <c r="XAE1241" s="205" t="s">
        <v>236</v>
      </c>
      <c r="XAF1241" s="206">
        <v>119</v>
      </c>
      <c r="XAG1241" s="110">
        <v>213</v>
      </c>
      <c r="XAH1241" s="147">
        <v>104.09399999999999</v>
      </c>
      <c r="XAI1241" s="109" t="s">
        <v>38</v>
      </c>
      <c r="XAJ1241" s="256" t="s">
        <v>25</v>
      </c>
      <c r="XAK1241" s="204">
        <v>7</v>
      </c>
      <c r="XAL1241" s="204">
        <v>2</v>
      </c>
      <c r="XAM1241" s="205" t="s">
        <v>236</v>
      </c>
      <c r="XAN1241" s="206">
        <v>119</v>
      </c>
      <c r="XAO1241" s="110">
        <v>213</v>
      </c>
      <c r="XAP1241" s="147">
        <v>104.09399999999999</v>
      </c>
      <c r="XAQ1241" s="109" t="s">
        <v>38</v>
      </c>
      <c r="XAR1241" s="256" t="s">
        <v>25</v>
      </c>
      <c r="XAS1241" s="204">
        <v>7</v>
      </c>
      <c r="XAT1241" s="204">
        <v>2</v>
      </c>
      <c r="XAU1241" s="205" t="s">
        <v>236</v>
      </c>
      <c r="XAV1241" s="206">
        <v>119</v>
      </c>
      <c r="XAW1241" s="110">
        <v>213</v>
      </c>
      <c r="XAX1241" s="147">
        <v>104.09399999999999</v>
      </c>
      <c r="XAY1241" s="109" t="s">
        <v>38</v>
      </c>
      <c r="XAZ1241" s="256" t="s">
        <v>25</v>
      </c>
      <c r="XBA1241" s="204">
        <v>7</v>
      </c>
      <c r="XBB1241" s="204">
        <v>2</v>
      </c>
      <c r="XBC1241" s="205" t="s">
        <v>236</v>
      </c>
      <c r="XBD1241" s="206">
        <v>119</v>
      </c>
      <c r="XBE1241" s="110">
        <v>213</v>
      </c>
      <c r="XBF1241" s="147">
        <v>104.09399999999999</v>
      </c>
      <c r="XBG1241" s="109" t="s">
        <v>38</v>
      </c>
      <c r="XBH1241" s="256" t="s">
        <v>25</v>
      </c>
      <c r="XBI1241" s="204">
        <v>7</v>
      </c>
      <c r="XBJ1241" s="204">
        <v>2</v>
      </c>
      <c r="XBK1241" s="205" t="s">
        <v>236</v>
      </c>
      <c r="XBL1241" s="206">
        <v>119</v>
      </c>
      <c r="XBM1241" s="110">
        <v>213</v>
      </c>
      <c r="XBN1241" s="147">
        <v>104.09399999999999</v>
      </c>
      <c r="XBO1241" s="109" t="s">
        <v>38</v>
      </c>
      <c r="XBP1241" s="256" t="s">
        <v>25</v>
      </c>
      <c r="XBQ1241" s="204">
        <v>7</v>
      </c>
      <c r="XBR1241" s="204">
        <v>2</v>
      </c>
      <c r="XBS1241" s="205" t="s">
        <v>236</v>
      </c>
      <c r="XBT1241" s="206">
        <v>119</v>
      </c>
      <c r="XBU1241" s="110">
        <v>213</v>
      </c>
      <c r="XBV1241" s="147">
        <v>104.09399999999999</v>
      </c>
      <c r="XBW1241" s="109" t="s">
        <v>38</v>
      </c>
      <c r="XBX1241" s="256" t="s">
        <v>25</v>
      </c>
      <c r="XBY1241" s="204">
        <v>7</v>
      </c>
      <c r="XBZ1241" s="204">
        <v>2</v>
      </c>
      <c r="XCA1241" s="205" t="s">
        <v>236</v>
      </c>
      <c r="XCB1241" s="206">
        <v>119</v>
      </c>
      <c r="XCC1241" s="110">
        <v>213</v>
      </c>
      <c r="XCD1241" s="147">
        <v>104.09399999999999</v>
      </c>
      <c r="XCE1241" s="109" t="s">
        <v>38</v>
      </c>
      <c r="XCF1241" s="256" t="s">
        <v>25</v>
      </c>
      <c r="XCG1241" s="204">
        <v>7</v>
      </c>
      <c r="XCH1241" s="204">
        <v>2</v>
      </c>
      <c r="XCI1241" s="205" t="s">
        <v>236</v>
      </c>
      <c r="XCJ1241" s="206">
        <v>119</v>
      </c>
      <c r="XCK1241" s="110">
        <v>213</v>
      </c>
      <c r="XCL1241" s="147">
        <v>104.09399999999999</v>
      </c>
      <c r="XCM1241" s="109" t="s">
        <v>38</v>
      </c>
      <c r="XCN1241" s="256" t="s">
        <v>25</v>
      </c>
      <c r="XCO1241" s="204">
        <v>7</v>
      </c>
      <c r="XCP1241" s="204">
        <v>2</v>
      </c>
      <c r="XCQ1241" s="205" t="s">
        <v>236</v>
      </c>
      <c r="XCR1241" s="206">
        <v>119</v>
      </c>
      <c r="XCS1241" s="110">
        <v>213</v>
      </c>
      <c r="XCT1241" s="147">
        <v>104.09399999999999</v>
      </c>
      <c r="XCU1241" s="109" t="s">
        <v>38</v>
      </c>
      <c r="XCV1241" s="256" t="s">
        <v>25</v>
      </c>
      <c r="XCW1241" s="204">
        <v>7</v>
      </c>
      <c r="XCX1241" s="204">
        <v>2</v>
      </c>
      <c r="XCY1241" s="205" t="s">
        <v>236</v>
      </c>
      <c r="XCZ1241" s="206">
        <v>119</v>
      </c>
      <c r="XDA1241" s="110">
        <v>213</v>
      </c>
      <c r="XDB1241" s="147">
        <v>104.09399999999999</v>
      </c>
      <c r="XDC1241" s="109" t="s">
        <v>38</v>
      </c>
      <c r="XDD1241" s="256" t="s">
        <v>25</v>
      </c>
      <c r="XDE1241" s="204">
        <v>7</v>
      </c>
      <c r="XDF1241" s="204">
        <v>2</v>
      </c>
      <c r="XDG1241" s="205" t="s">
        <v>236</v>
      </c>
      <c r="XDH1241" s="206">
        <v>119</v>
      </c>
      <c r="XDI1241" s="110">
        <v>213</v>
      </c>
      <c r="XDJ1241" s="147">
        <v>104.09399999999999</v>
      </c>
    </row>
    <row r="1242" spans="1:16338" ht="15" x14ac:dyDescent="0.25">
      <c r="A1242" s="338" t="s">
        <v>28</v>
      </c>
      <c r="B1242" s="352" t="s">
        <v>25</v>
      </c>
      <c r="C1242" s="201">
        <v>7</v>
      </c>
      <c r="D1242" s="201">
        <v>2</v>
      </c>
      <c r="E1242" s="759" t="s">
        <v>529</v>
      </c>
      <c r="F1242" s="203">
        <v>0</v>
      </c>
      <c r="G1242" s="203">
        <v>210</v>
      </c>
      <c r="H1242" s="75">
        <f t="shared" ref="H1242:I1242" si="592">H1243+H1244</f>
        <v>3124.8</v>
      </c>
      <c r="I1242" s="75">
        <f t="shared" si="592"/>
        <v>3124.8</v>
      </c>
      <c r="J1242" s="976">
        <f t="shared" ref="J1242" si="593">J1243+J1244</f>
        <v>0</v>
      </c>
    </row>
    <row r="1243" spans="1:16338" ht="15" x14ac:dyDescent="0.25">
      <c r="A1243" s="109" t="s">
        <v>29</v>
      </c>
      <c r="B1243" s="54" t="s">
        <v>25</v>
      </c>
      <c r="C1243" s="204">
        <v>7</v>
      </c>
      <c r="D1243" s="204">
        <v>2</v>
      </c>
      <c r="E1243" s="205" t="s">
        <v>529</v>
      </c>
      <c r="F1243" s="206">
        <v>111</v>
      </c>
      <c r="G1243" s="110">
        <v>211</v>
      </c>
      <c r="H1243" s="147">
        <v>2400</v>
      </c>
      <c r="I1243" s="147">
        <v>2400</v>
      </c>
      <c r="J1243" s="1118">
        <f t="shared" ref="J1243:J1244" si="594">I1243-H1243</f>
        <v>0</v>
      </c>
    </row>
    <row r="1244" spans="1:16338" ht="15" x14ac:dyDescent="0.25">
      <c r="A1244" s="109" t="s">
        <v>38</v>
      </c>
      <c r="B1244" s="54" t="s">
        <v>25</v>
      </c>
      <c r="C1244" s="204">
        <v>7</v>
      </c>
      <c r="D1244" s="204">
        <v>2</v>
      </c>
      <c r="E1244" s="205" t="s">
        <v>529</v>
      </c>
      <c r="F1244" s="206">
        <v>119</v>
      </c>
      <c r="G1244" s="110">
        <v>213</v>
      </c>
      <c r="H1244" s="147">
        <v>724.8</v>
      </c>
      <c r="I1244" s="147">
        <v>724.8</v>
      </c>
      <c r="J1244" s="1118">
        <f t="shared" si="594"/>
        <v>0</v>
      </c>
    </row>
    <row r="1245" spans="1:16338" ht="28.5" x14ac:dyDescent="0.2">
      <c r="A1245" s="151" t="s">
        <v>474</v>
      </c>
      <c r="B1245" s="152" t="s">
        <v>25</v>
      </c>
      <c r="C1245" s="153">
        <v>7</v>
      </c>
      <c r="D1245" s="153">
        <v>9</v>
      </c>
      <c r="E1245" s="154">
        <v>0</v>
      </c>
      <c r="F1245" s="155">
        <v>0</v>
      </c>
      <c r="G1245" s="155"/>
      <c r="H1245" s="254">
        <f>H1246</f>
        <v>99.222999999999999</v>
      </c>
      <c r="I1245" s="254">
        <f>I1246</f>
        <v>99.222999999999999</v>
      </c>
      <c r="J1245" s="1103">
        <f t="shared" ref="J1245" si="595">J1246</f>
        <v>0</v>
      </c>
    </row>
    <row r="1246" spans="1:16338" s="602" customFormat="1" ht="15" x14ac:dyDescent="0.25">
      <c r="A1246" s="338" t="s">
        <v>28</v>
      </c>
      <c r="B1246" s="117" t="s">
        <v>25</v>
      </c>
      <c r="C1246" s="25">
        <v>7</v>
      </c>
      <c r="D1246" s="25">
        <v>9</v>
      </c>
      <c r="E1246" s="128" t="s">
        <v>530</v>
      </c>
      <c r="F1246" s="27">
        <v>111</v>
      </c>
      <c r="G1246" s="316">
        <v>210</v>
      </c>
      <c r="H1246" s="1019">
        <f t="shared" ref="H1246" si="596">H1247+H1248+H1249+H1250</f>
        <v>99.222999999999999</v>
      </c>
      <c r="I1246" s="1019">
        <f t="shared" ref="I1246:J1246" si="597">I1247+I1248+I1249+I1250</f>
        <v>99.222999999999999</v>
      </c>
      <c r="J1246" s="1139">
        <f t="shared" si="597"/>
        <v>0</v>
      </c>
    </row>
    <row r="1247" spans="1:16338" s="602" customFormat="1" ht="15" x14ac:dyDescent="0.25">
      <c r="A1247" s="109" t="s">
        <v>472</v>
      </c>
      <c r="B1247" s="54" t="s">
        <v>25</v>
      </c>
      <c r="C1247" s="30">
        <v>7</v>
      </c>
      <c r="D1247" s="30">
        <v>2</v>
      </c>
      <c r="E1247" s="808" t="s">
        <v>548</v>
      </c>
      <c r="F1247" s="32">
        <v>111</v>
      </c>
      <c r="G1247" s="110">
        <v>211</v>
      </c>
      <c r="H1247" s="981"/>
      <c r="I1247" s="981"/>
      <c r="J1247" s="1118">
        <f t="shared" ref="J1247:J1248" si="598">I1247-H1247</f>
        <v>0</v>
      </c>
    </row>
    <row r="1248" spans="1:16338" s="602" customFormat="1" ht="15" x14ac:dyDescent="0.25">
      <c r="A1248" s="404" t="s">
        <v>473</v>
      </c>
      <c r="B1248" s="54" t="s">
        <v>25</v>
      </c>
      <c r="C1248" s="30">
        <v>7</v>
      </c>
      <c r="D1248" s="30">
        <v>2</v>
      </c>
      <c r="E1248" s="808" t="s">
        <v>548</v>
      </c>
      <c r="F1248" s="32">
        <v>119</v>
      </c>
      <c r="G1248" s="110">
        <v>213</v>
      </c>
      <c r="H1248" s="1217"/>
      <c r="I1248" s="1217"/>
      <c r="J1248" s="1118">
        <f t="shared" si="598"/>
        <v>0</v>
      </c>
    </row>
    <row r="1249" spans="1:10" s="602" customFormat="1" ht="15" x14ac:dyDescent="0.25">
      <c r="A1249" s="109" t="s">
        <v>472</v>
      </c>
      <c r="B1249" s="54" t="s">
        <v>25</v>
      </c>
      <c r="C1249" s="30">
        <v>7</v>
      </c>
      <c r="D1249" s="30">
        <v>9</v>
      </c>
      <c r="E1249" s="808" t="s">
        <v>530</v>
      </c>
      <c r="F1249" s="32">
        <v>111</v>
      </c>
      <c r="G1249" s="110">
        <v>211</v>
      </c>
      <c r="H1249" s="981">
        <v>76.207999999999998</v>
      </c>
      <c r="I1249" s="981">
        <v>76.207999999999998</v>
      </c>
      <c r="J1249" s="1118">
        <f t="shared" ref="J1249:J1250" si="599">I1249-H1249</f>
        <v>0</v>
      </c>
    </row>
    <row r="1250" spans="1:10" s="602" customFormat="1" ht="15" x14ac:dyDescent="0.25">
      <c r="A1250" s="404" t="s">
        <v>473</v>
      </c>
      <c r="B1250" s="54" t="s">
        <v>25</v>
      </c>
      <c r="C1250" s="30">
        <v>7</v>
      </c>
      <c r="D1250" s="30">
        <v>9</v>
      </c>
      <c r="E1250" s="808" t="s">
        <v>530</v>
      </c>
      <c r="F1250" s="32">
        <v>119</v>
      </c>
      <c r="G1250" s="110">
        <v>213</v>
      </c>
      <c r="H1250" s="1217">
        <v>23.015000000000001</v>
      </c>
      <c r="I1250" s="1217">
        <v>23.015000000000001</v>
      </c>
      <c r="J1250" s="1118">
        <f t="shared" si="599"/>
        <v>0</v>
      </c>
    </row>
    <row r="1251" spans="1:10" s="602" customFormat="1" ht="27.75" customHeight="1" x14ac:dyDescent="0.2">
      <c r="A1251" s="44" t="s">
        <v>536</v>
      </c>
      <c r="B1251" s="253" t="s">
        <v>25</v>
      </c>
      <c r="C1251" s="197">
        <v>7</v>
      </c>
      <c r="D1251" s="197">
        <v>9</v>
      </c>
      <c r="E1251" s="810" t="s">
        <v>532</v>
      </c>
      <c r="F1251" s="199">
        <v>0</v>
      </c>
      <c r="G1251" s="199"/>
      <c r="H1251" s="894">
        <f>H1252</f>
        <v>80.463999999999999</v>
      </c>
      <c r="I1251" s="894">
        <f>I1252</f>
        <v>0</v>
      </c>
      <c r="J1251" s="895">
        <f t="shared" ref="J1251" si="600">J1252</f>
        <v>-80.463999999999999</v>
      </c>
    </row>
    <row r="1252" spans="1:10" ht="15.75" customHeight="1" x14ac:dyDescent="0.25">
      <c r="A1252" s="338" t="s">
        <v>28</v>
      </c>
      <c r="B1252" s="352" t="s">
        <v>25</v>
      </c>
      <c r="C1252" s="201">
        <v>7</v>
      </c>
      <c r="D1252" s="201">
        <v>9</v>
      </c>
      <c r="E1252" s="643" t="s">
        <v>532</v>
      </c>
      <c r="F1252" s="203">
        <v>0</v>
      </c>
      <c r="G1252" s="203">
        <v>210</v>
      </c>
      <c r="H1252" s="75">
        <f>H1253+H1254</f>
        <v>80.463999999999999</v>
      </c>
      <c r="I1252" s="75">
        <f>I1253+I1254</f>
        <v>0</v>
      </c>
      <c r="J1252" s="976">
        <f t="shared" ref="J1252" si="601">J1253+J1254</f>
        <v>-80.463999999999999</v>
      </c>
    </row>
    <row r="1253" spans="1:10" ht="15.75" customHeight="1" x14ac:dyDescent="0.25">
      <c r="A1253" s="109" t="s">
        <v>393</v>
      </c>
      <c r="B1253" s="682" t="s">
        <v>25</v>
      </c>
      <c r="C1253" s="683">
        <v>7</v>
      </c>
      <c r="D1253" s="683">
        <v>9</v>
      </c>
      <c r="E1253" s="808" t="s">
        <v>532</v>
      </c>
      <c r="F1253" s="684">
        <v>111</v>
      </c>
      <c r="G1253" s="685">
        <v>211</v>
      </c>
      <c r="H1253" s="981">
        <v>61.8</v>
      </c>
      <c r="I1253" s="981"/>
      <c r="J1253" s="1118">
        <f t="shared" ref="J1253:J1254" si="602">I1253-H1253</f>
        <v>-61.8</v>
      </c>
    </row>
    <row r="1254" spans="1:10" ht="15.75" customHeight="1" thickBot="1" x14ac:dyDescent="0.3">
      <c r="A1254" s="163" t="s">
        <v>394</v>
      </c>
      <c r="B1254" s="339" t="s">
        <v>25</v>
      </c>
      <c r="C1254" s="55">
        <v>7</v>
      </c>
      <c r="D1254" s="55">
        <v>9</v>
      </c>
      <c r="E1254" s="809" t="s">
        <v>532</v>
      </c>
      <c r="F1254" s="56">
        <v>119</v>
      </c>
      <c r="G1254" s="111">
        <v>213</v>
      </c>
      <c r="H1254" s="1218">
        <v>18.664000000000001</v>
      </c>
      <c r="I1254" s="1218"/>
      <c r="J1254" s="1118">
        <f t="shared" si="602"/>
        <v>-18.664000000000001</v>
      </c>
    </row>
    <row r="1255" spans="1:10" ht="15.75" customHeight="1" thickBot="1" x14ac:dyDescent="0.25">
      <c r="A1255" s="426" t="s">
        <v>126</v>
      </c>
      <c r="B1255" s="427" t="s">
        <v>25</v>
      </c>
      <c r="C1255" s="428">
        <v>7</v>
      </c>
      <c r="D1255" s="428">
        <v>2</v>
      </c>
      <c r="E1255" s="429">
        <v>0</v>
      </c>
      <c r="F1255" s="430">
        <v>0</v>
      </c>
      <c r="G1255" s="430"/>
      <c r="H1255" s="908">
        <f>H1256+H1263+H1267+H1273</f>
        <v>39888.710000000006</v>
      </c>
      <c r="I1255" s="908">
        <f>I1256+I1263+I1267+I1273</f>
        <v>38373.245999999999</v>
      </c>
      <c r="J1255" s="909">
        <f t="shared" ref="J1255" si="603">J1256+J1263+J1267+J1273</f>
        <v>-1515.4640000000018</v>
      </c>
    </row>
    <row r="1256" spans="1:10" ht="15.75" customHeight="1" x14ac:dyDescent="0.2">
      <c r="A1256" s="72" t="s">
        <v>239</v>
      </c>
      <c r="B1256" s="120" t="s">
        <v>25</v>
      </c>
      <c r="C1256" s="73">
        <v>7</v>
      </c>
      <c r="D1256" s="73">
        <v>2</v>
      </c>
      <c r="E1256" s="121" t="s">
        <v>336</v>
      </c>
      <c r="F1256" s="74">
        <v>0</v>
      </c>
      <c r="G1256" s="74"/>
      <c r="H1256" s="994">
        <f>H1257</f>
        <v>36172.520000000004</v>
      </c>
      <c r="I1256" s="994">
        <f>I1257</f>
        <v>34737.519999999997</v>
      </c>
      <c r="J1256" s="995">
        <f t="shared" ref="J1256" si="604">J1257</f>
        <v>-1435.0000000000018</v>
      </c>
    </row>
    <row r="1257" spans="1:10" ht="15.75" customHeight="1" x14ac:dyDescent="0.25">
      <c r="A1257" s="23" t="s">
        <v>125</v>
      </c>
      <c r="B1257" s="46" t="s">
        <v>25</v>
      </c>
      <c r="C1257" s="25">
        <v>7</v>
      </c>
      <c r="D1257" s="25">
        <v>2</v>
      </c>
      <c r="E1257" s="128" t="s">
        <v>336</v>
      </c>
      <c r="F1257" s="27">
        <v>0</v>
      </c>
      <c r="G1257" s="27"/>
      <c r="H1257" s="75">
        <f>H1258+H1262+H1261</f>
        <v>36172.520000000004</v>
      </c>
      <c r="I1257" s="75">
        <f>I1258+I1262+I1261</f>
        <v>34737.519999999997</v>
      </c>
      <c r="J1257" s="976">
        <f t="shared" ref="J1257" si="605">J1258+J1262+J1261</f>
        <v>-1435.0000000000018</v>
      </c>
    </row>
    <row r="1258" spans="1:10" ht="15.75" customHeight="1" x14ac:dyDescent="0.25">
      <c r="A1258" s="23" t="s">
        <v>28</v>
      </c>
      <c r="B1258" s="46" t="s">
        <v>25</v>
      </c>
      <c r="C1258" s="25">
        <v>7</v>
      </c>
      <c r="D1258" s="25">
        <v>2</v>
      </c>
      <c r="E1258" s="128" t="s">
        <v>336</v>
      </c>
      <c r="F1258" s="27">
        <v>0</v>
      </c>
      <c r="G1258" s="27">
        <v>210</v>
      </c>
      <c r="H1258" s="75">
        <f>H1259+H1260</f>
        <v>35643.020000000004</v>
      </c>
      <c r="I1258" s="75">
        <f>I1259+I1260</f>
        <v>34208.019999999997</v>
      </c>
      <c r="J1258" s="976">
        <f t="shared" ref="J1258" si="606">J1259+J1260</f>
        <v>-1435.0000000000018</v>
      </c>
    </row>
    <row r="1259" spans="1:10" ht="15.75" customHeight="1" x14ac:dyDescent="0.25">
      <c r="A1259" s="109" t="s">
        <v>29</v>
      </c>
      <c r="B1259" s="54" t="s">
        <v>25</v>
      </c>
      <c r="C1259" s="30">
        <v>7</v>
      </c>
      <c r="D1259" s="30">
        <v>2</v>
      </c>
      <c r="E1259" s="122" t="s">
        <v>336</v>
      </c>
      <c r="F1259" s="32">
        <v>111</v>
      </c>
      <c r="G1259" s="110">
        <v>211</v>
      </c>
      <c r="H1259" s="147">
        <v>27375.591</v>
      </c>
      <c r="I1259" s="147">
        <f>27375.591-1102.15</f>
        <v>26273.440999999999</v>
      </c>
      <c r="J1259" s="1118">
        <f t="shared" ref="J1259:J1262" si="607">I1259-H1259</f>
        <v>-1102.1500000000015</v>
      </c>
    </row>
    <row r="1260" spans="1:10" ht="14.25" customHeight="1" x14ac:dyDescent="0.25">
      <c r="A1260" s="109" t="s">
        <v>38</v>
      </c>
      <c r="B1260" s="54" t="s">
        <v>25</v>
      </c>
      <c r="C1260" s="30">
        <v>7</v>
      </c>
      <c r="D1260" s="30">
        <v>2</v>
      </c>
      <c r="E1260" s="122" t="s">
        <v>336</v>
      </c>
      <c r="F1260" s="32">
        <v>119</v>
      </c>
      <c r="G1260" s="110">
        <v>213</v>
      </c>
      <c r="H1260" s="147">
        <v>8267.4290000000001</v>
      </c>
      <c r="I1260" s="147">
        <f>8267.429-332.85</f>
        <v>7934.5789999999997</v>
      </c>
      <c r="J1260" s="1118">
        <f t="shared" si="607"/>
        <v>-332.85000000000036</v>
      </c>
    </row>
    <row r="1261" spans="1:10" ht="15.75" customHeight="1" x14ac:dyDescent="0.25">
      <c r="A1261" s="176" t="s">
        <v>44</v>
      </c>
      <c r="B1261" s="418" t="s">
        <v>25</v>
      </c>
      <c r="C1261" s="278">
        <v>7</v>
      </c>
      <c r="D1261" s="278">
        <v>2</v>
      </c>
      <c r="E1261" s="128" t="s">
        <v>336</v>
      </c>
      <c r="F1261" s="279">
        <v>244</v>
      </c>
      <c r="G1261" s="280">
        <v>226</v>
      </c>
      <c r="H1261" s="1216">
        <v>480</v>
      </c>
      <c r="I1261" s="1216">
        <v>480</v>
      </c>
      <c r="J1261" s="976">
        <f t="shared" si="607"/>
        <v>0</v>
      </c>
    </row>
    <row r="1262" spans="1:10" ht="15.75" customHeight="1" x14ac:dyDescent="0.25">
      <c r="A1262" s="471" t="s">
        <v>337</v>
      </c>
      <c r="B1262" s="418" t="s">
        <v>25</v>
      </c>
      <c r="C1262" s="278">
        <v>7</v>
      </c>
      <c r="D1262" s="278">
        <v>2</v>
      </c>
      <c r="E1262" s="128" t="s">
        <v>336</v>
      </c>
      <c r="F1262" s="279">
        <v>244</v>
      </c>
      <c r="G1262" s="280">
        <v>346</v>
      </c>
      <c r="H1262" s="1216">
        <v>49.5</v>
      </c>
      <c r="I1262" s="1216">
        <v>49.5</v>
      </c>
      <c r="J1262" s="976">
        <f t="shared" si="607"/>
        <v>0</v>
      </c>
    </row>
    <row r="1263" spans="1:10" ht="14.25" customHeight="1" x14ac:dyDescent="0.2">
      <c r="A1263" s="229" t="s">
        <v>535</v>
      </c>
      <c r="B1263" s="419" t="s">
        <v>25</v>
      </c>
      <c r="C1263" s="399">
        <v>7</v>
      </c>
      <c r="D1263" s="399">
        <v>2</v>
      </c>
      <c r="E1263" s="400" t="s">
        <v>529</v>
      </c>
      <c r="F1263" s="401">
        <v>0</v>
      </c>
      <c r="G1263" s="401"/>
      <c r="H1263" s="894">
        <f t="shared" ref="H1263:J1263" si="608">H1264</f>
        <v>3437.2799999999997</v>
      </c>
      <c r="I1263" s="894">
        <f t="shared" si="608"/>
        <v>3437.2799999999997</v>
      </c>
      <c r="J1263" s="895">
        <f t="shared" si="608"/>
        <v>0</v>
      </c>
    </row>
    <row r="1264" spans="1:10" ht="15" x14ac:dyDescent="0.25">
      <c r="A1264" s="338" t="s">
        <v>28</v>
      </c>
      <c r="B1264" s="352" t="s">
        <v>25</v>
      </c>
      <c r="C1264" s="201">
        <v>7</v>
      </c>
      <c r="D1264" s="201">
        <v>2</v>
      </c>
      <c r="E1264" s="759" t="s">
        <v>529</v>
      </c>
      <c r="F1264" s="203">
        <v>0</v>
      </c>
      <c r="G1264" s="203">
        <v>210</v>
      </c>
      <c r="H1264" s="75">
        <f t="shared" ref="H1264:I1264" si="609">H1265+H1266</f>
        <v>3437.2799999999997</v>
      </c>
      <c r="I1264" s="75">
        <f t="shared" si="609"/>
        <v>3437.2799999999997</v>
      </c>
      <c r="J1264" s="976">
        <f t="shared" ref="J1264" si="610">J1265+J1266</f>
        <v>0</v>
      </c>
    </row>
    <row r="1265" spans="1:10" ht="15" x14ac:dyDescent="0.25">
      <c r="A1265" s="109" t="s">
        <v>29</v>
      </c>
      <c r="B1265" s="54" t="s">
        <v>25</v>
      </c>
      <c r="C1265" s="204">
        <v>7</v>
      </c>
      <c r="D1265" s="204">
        <v>2</v>
      </c>
      <c r="E1265" s="205" t="s">
        <v>529</v>
      </c>
      <c r="F1265" s="206">
        <v>111</v>
      </c>
      <c r="G1265" s="110">
        <v>211</v>
      </c>
      <c r="H1265" s="147">
        <v>2640</v>
      </c>
      <c r="I1265" s="147">
        <v>2640</v>
      </c>
      <c r="J1265" s="1118">
        <f t="shared" ref="J1265:J1266" si="611">I1265-H1265</f>
        <v>0</v>
      </c>
    </row>
    <row r="1266" spans="1:10" ht="15" x14ac:dyDescent="0.25">
      <c r="A1266" s="109" t="s">
        <v>38</v>
      </c>
      <c r="B1266" s="54" t="s">
        <v>25</v>
      </c>
      <c r="C1266" s="204">
        <v>7</v>
      </c>
      <c r="D1266" s="204">
        <v>2</v>
      </c>
      <c r="E1266" s="205" t="s">
        <v>529</v>
      </c>
      <c r="F1266" s="206">
        <v>119</v>
      </c>
      <c r="G1266" s="110">
        <v>213</v>
      </c>
      <c r="H1266" s="147">
        <v>797.28</v>
      </c>
      <c r="I1266" s="147">
        <v>797.28</v>
      </c>
      <c r="J1266" s="1118">
        <f t="shared" si="611"/>
        <v>0</v>
      </c>
    </row>
    <row r="1267" spans="1:10" ht="28.5" x14ac:dyDescent="0.2">
      <c r="A1267" s="151" t="s">
        <v>474</v>
      </c>
      <c r="B1267" s="152" t="s">
        <v>25</v>
      </c>
      <c r="C1267" s="153">
        <v>7</v>
      </c>
      <c r="D1267" s="153">
        <v>9</v>
      </c>
      <c r="E1267" s="154">
        <v>0</v>
      </c>
      <c r="F1267" s="155">
        <v>0</v>
      </c>
      <c r="G1267" s="155"/>
      <c r="H1267" s="254">
        <f>H1268</f>
        <v>198.446</v>
      </c>
      <c r="I1267" s="254">
        <f>I1268</f>
        <v>198.446</v>
      </c>
      <c r="J1267" s="1103">
        <f t="shared" ref="J1267" si="612">J1268</f>
        <v>0</v>
      </c>
    </row>
    <row r="1268" spans="1:10" s="602" customFormat="1" ht="15" x14ac:dyDescent="0.25">
      <c r="A1268" s="338" t="s">
        <v>28</v>
      </c>
      <c r="B1268" s="117" t="s">
        <v>25</v>
      </c>
      <c r="C1268" s="25">
        <v>7</v>
      </c>
      <c r="D1268" s="25">
        <v>9</v>
      </c>
      <c r="E1268" s="128" t="s">
        <v>530</v>
      </c>
      <c r="F1268" s="27">
        <v>111</v>
      </c>
      <c r="G1268" s="316">
        <v>210</v>
      </c>
      <c r="H1268" s="1019">
        <f t="shared" ref="H1268" si="613">H1269+H1270+H1271+H1272</f>
        <v>198.446</v>
      </c>
      <c r="I1268" s="1019">
        <f t="shared" ref="I1268:J1268" si="614">I1269+I1270+I1271+I1272</f>
        <v>198.446</v>
      </c>
      <c r="J1268" s="1139">
        <f t="shared" si="614"/>
        <v>0</v>
      </c>
    </row>
    <row r="1269" spans="1:10" s="602" customFormat="1" ht="15" x14ac:dyDescent="0.25">
      <c r="A1269" s="109" t="s">
        <v>472</v>
      </c>
      <c r="B1269" s="54" t="s">
        <v>25</v>
      </c>
      <c r="C1269" s="30">
        <v>7</v>
      </c>
      <c r="D1269" s="30">
        <v>2</v>
      </c>
      <c r="E1269" s="808" t="s">
        <v>548</v>
      </c>
      <c r="F1269" s="32">
        <v>111</v>
      </c>
      <c r="G1269" s="110">
        <v>211</v>
      </c>
      <c r="H1269" s="981"/>
      <c r="I1269" s="981"/>
      <c r="J1269" s="1118">
        <f t="shared" ref="J1269:J1270" si="615">I1269-H1269</f>
        <v>0</v>
      </c>
    </row>
    <row r="1270" spans="1:10" s="602" customFormat="1" ht="15" x14ac:dyDescent="0.25">
      <c r="A1270" s="109" t="s">
        <v>473</v>
      </c>
      <c r="B1270" s="54" t="s">
        <v>25</v>
      </c>
      <c r="C1270" s="30">
        <v>7</v>
      </c>
      <c r="D1270" s="30">
        <v>2</v>
      </c>
      <c r="E1270" s="808" t="s">
        <v>548</v>
      </c>
      <c r="F1270" s="32">
        <v>119</v>
      </c>
      <c r="G1270" s="110">
        <v>213</v>
      </c>
      <c r="H1270" s="1217"/>
      <c r="I1270" s="1217"/>
      <c r="J1270" s="1118">
        <f t="shared" si="615"/>
        <v>0</v>
      </c>
    </row>
    <row r="1271" spans="1:10" s="602" customFormat="1" ht="15" x14ac:dyDescent="0.25">
      <c r="A1271" s="109" t="s">
        <v>472</v>
      </c>
      <c r="B1271" s="54" t="s">
        <v>25</v>
      </c>
      <c r="C1271" s="30">
        <v>7</v>
      </c>
      <c r="D1271" s="30">
        <v>9</v>
      </c>
      <c r="E1271" s="808" t="s">
        <v>530</v>
      </c>
      <c r="F1271" s="32">
        <v>111</v>
      </c>
      <c r="G1271" s="110">
        <v>211</v>
      </c>
      <c r="H1271" s="981">
        <v>152.416</v>
      </c>
      <c r="I1271" s="981">
        <v>152.416</v>
      </c>
      <c r="J1271" s="1118">
        <f t="shared" ref="J1271:J1272" si="616">I1271-H1271</f>
        <v>0</v>
      </c>
    </row>
    <row r="1272" spans="1:10" s="602" customFormat="1" ht="15" x14ac:dyDescent="0.25">
      <c r="A1272" s="109" t="s">
        <v>473</v>
      </c>
      <c r="B1272" s="54" t="s">
        <v>25</v>
      </c>
      <c r="C1272" s="30">
        <v>7</v>
      </c>
      <c r="D1272" s="30">
        <v>9</v>
      </c>
      <c r="E1272" s="808" t="s">
        <v>530</v>
      </c>
      <c r="F1272" s="32">
        <v>119</v>
      </c>
      <c r="G1272" s="110">
        <v>213</v>
      </c>
      <c r="H1272" s="1217">
        <v>46.03</v>
      </c>
      <c r="I1272" s="1217">
        <v>46.03</v>
      </c>
      <c r="J1272" s="1118">
        <f t="shared" si="616"/>
        <v>0</v>
      </c>
    </row>
    <row r="1273" spans="1:10" s="602" customFormat="1" ht="27" customHeight="1" x14ac:dyDescent="0.2">
      <c r="A1273" s="44" t="s">
        <v>536</v>
      </c>
      <c r="B1273" s="253" t="s">
        <v>25</v>
      </c>
      <c r="C1273" s="197">
        <v>7</v>
      </c>
      <c r="D1273" s="197">
        <v>9</v>
      </c>
      <c r="E1273" s="810" t="s">
        <v>532</v>
      </c>
      <c r="F1273" s="199">
        <v>0</v>
      </c>
      <c r="G1273" s="199"/>
      <c r="H1273" s="894">
        <f>H1274</f>
        <v>80.463999999999999</v>
      </c>
      <c r="I1273" s="894">
        <f>I1274</f>
        <v>0</v>
      </c>
      <c r="J1273" s="895">
        <f t="shared" ref="J1273" si="617">J1274</f>
        <v>-80.463999999999999</v>
      </c>
    </row>
    <row r="1274" spans="1:10" ht="15" x14ac:dyDescent="0.25">
      <c r="A1274" s="338" t="s">
        <v>28</v>
      </c>
      <c r="B1274" s="352" t="s">
        <v>25</v>
      </c>
      <c r="C1274" s="201">
        <v>7</v>
      </c>
      <c r="D1274" s="201">
        <v>9</v>
      </c>
      <c r="E1274" s="643" t="s">
        <v>532</v>
      </c>
      <c r="F1274" s="203">
        <v>0</v>
      </c>
      <c r="G1274" s="203">
        <v>210</v>
      </c>
      <c r="H1274" s="75">
        <f>H1275+H1276</f>
        <v>80.463999999999999</v>
      </c>
      <c r="I1274" s="75">
        <f>I1275+I1276</f>
        <v>0</v>
      </c>
      <c r="J1274" s="976">
        <f t="shared" ref="J1274" si="618">J1275+J1276</f>
        <v>-80.463999999999999</v>
      </c>
    </row>
    <row r="1275" spans="1:10" ht="15" x14ac:dyDescent="0.25">
      <c r="A1275" s="109" t="s">
        <v>393</v>
      </c>
      <c r="B1275" s="682" t="s">
        <v>25</v>
      </c>
      <c r="C1275" s="683">
        <v>7</v>
      </c>
      <c r="D1275" s="683">
        <v>9</v>
      </c>
      <c r="E1275" s="808" t="s">
        <v>532</v>
      </c>
      <c r="F1275" s="684">
        <v>111</v>
      </c>
      <c r="G1275" s="685">
        <v>211</v>
      </c>
      <c r="H1275" s="981">
        <v>61.8</v>
      </c>
      <c r="I1275" s="981"/>
      <c r="J1275" s="1118">
        <f t="shared" ref="J1275:J1276" si="619">I1275-H1275</f>
        <v>-61.8</v>
      </c>
    </row>
    <row r="1276" spans="1:10" ht="15.75" thickBot="1" x14ac:dyDescent="0.3">
      <c r="A1276" s="163" t="s">
        <v>394</v>
      </c>
      <c r="B1276" s="339" t="s">
        <v>25</v>
      </c>
      <c r="C1276" s="55">
        <v>7</v>
      </c>
      <c r="D1276" s="55">
        <v>9</v>
      </c>
      <c r="E1276" s="809" t="s">
        <v>532</v>
      </c>
      <c r="F1276" s="56">
        <v>119</v>
      </c>
      <c r="G1276" s="111">
        <v>213</v>
      </c>
      <c r="H1276" s="1218">
        <v>18.664000000000001</v>
      </c>
      <c r="I1276" s="1218"/>
      <c r="J1276" s="1118">
        <f t="shared" si="619"/>
        <v>-18.664000000000001</v>
      </c>
    </row>
    <row r="1277" spans="1:10" ht="15" thickBot="1" x14ac:dyDescent="0.25">
      <c r="A1277" s="426" t="s">
        <v>127</v>
      </c>
      <c r="B1277" s="427" t="s">
        <v>25</v>
      </c>
      <c r="C1277" s="428">
        <v>7</v>
      </c>
      <c r="D1277" s="428">
        <v>2</v>
      </c>
      <c r="E1277" s="429">
        <v>0</v>
      </c>
      <c r="F1277" s="430">
        <v>0</v>
      </c>
      <c r="G1277" s="430"/>
      <c r="H1277" s="908">
        <f>H1278+H1285+H1289+H1295</f>
        <v>49031.708999999995</v>
      </c>
      <c r="I1277" s="908">
        <f>I1278+I1285+I1289+I1295</f>
        <v>48951.245999999992</v>
      </c>
      <c r="J1277" s="909">
        <f t="shared" ref="J1277" si="620">J1278+J1285+J1289+J1295</f>
        <v>-80.462999999999994</v>
      </c>
    </row>
    <row r="1278" spans="1:10" ht="14.25" x14ac:dyDescent="0.2">
      <c r="A1278" s="72" t="s">
        <v>239</v>
      </c>
      <c r="B1278" s="120" t="s">
        <v>25</v>
      </c>
      <c r="C1278" s="73">
        <v>7</v>
      </c>
      <c r="D1278" s="73">
        <v>2</v>
      </c>
      <c r="E1278" s="121" t="s">
        <v>336</v>
      </c>
      <c r="F1278" s="74">
        <v>0</v>
      </c>
      <c r="G1278" s="74"/>
      <c r="H1278" s="994">
        <f>H1279</f>
        <v>45258.502999999997</v>
      </c>
      <c r="I1278" s="994">
        <f>I1279</f>
        <v>45258.502999999997</v>
      </c>
      <c r="J1278" s="995">
        <f t="shared" ref="J1278" si="621">J1279</f>
        <v>0</v>
      </c>
    </row>
    <row r="1279" spans="1:10" ht="15" x14ac:dyDescent="0.25">
      <c r="A1279" s="23" t="s">
        <v>125</v>
      </c>
      <c r="B1279" s="46" t="s">
        <v>25</v>
      </c>
      <c r="C1279" s="25">
        <v>7</v>
      </c>
      <c r="D1279" s="25">
        <v>2</v>
      </c>
      <c r="E1279" s="128" t="s">
        <v>336</v>
      </c>
      <c r="F1279" s="27">
        <v>0</v>
      </c>
      <c r="G1279" s="27"/>
      <c r="H1279" s="75">
        <f>H1280+H1284+H1283</f>
        <v>45258.502999999997</v>
      </c>
      <c r="I1279" s="75">
        <f>I1280+I1284+I1283</f>
        <v>45258.502999999997</v>
      </c>
      <c r="J1279" s="976">
        <f t="shared" ref="J1279" si="622">J1280+J1284+J1283</f>
        <v>0</v>
      </c>
    </row>
    <row r="1280" spans="1:10" ht="15.75" customHeight="1" x14ac:dyDescent="0.25">
      <c r="A1280" s="23" t="s">
        <v>28</v>
      </c>
      <c r="B1280" s="46" t="s">
        <v>25</v>
      </c>
      <c r="C1280" s="25">
        <v>7</v>
      </c>
      <c r="D1280" s="25">
        <v>2</v>
      </c>
      <c r="E1280" s="128" t="s">
        <v>336</v>
      </c>
      <c r="F1280" s="27">
        <v>0</v>
      </c>
      <c r="G1280" s="27">
        <v>210</v>
      </c>
      <c r="H1280" s="75">
        <f>H1281+H1282</f>
        <v>44725.553</v>
      </c>
      <c r="I1280" s="75">
        <f>I1281+I1282</f>
        <v>44725.553</v>
      </c>
      <c r="J1280" s="976">
        <f t="shared" ref="J1280" si="623">J1281+J1282</f>
        <v>0</v>
      </c>
    </row>
    <row r="1281" spans="1:10" ht="15" x14ac:dyDescent="0.25">
      <c r="A1281" s="109" t="s">
        <v>29</v>
      </c>
      <c r="B1281" s="54" t="s">
        <v>25</v>
      </c>
      <c r="C1281" s="30">
        <v>7</v>
      </c>
      <c r="D1281" s="30">
        <v>2</v>
      </c>
      <c r="E1281" s="122" t="s">
        <v>336</v>
      </c>
      <c r="F1281" s="32">
        <v>111</v>
      </c>
      <c r="G1281" s="110">
        <v>211</v>
      </c>
      <c r="H1281" s="147">
        <v>34351.423000000003</v>
      </c>
      <c r="I1281" s="147">
        <v>34351.423000000003</v>
      </c>
      <c r="J1281" s="1118">
        <f t="shared" ref="J1281:J1284" si="624">I1281-H1281</f>
        <v>0</v>
      </c>
    </row>
    <row r="1282" spans="1:10" ht="12.75" customHeight="1" x14ac:dyDescent="0.25">
      <c r="A1282" s="109" t="s">
        <v>38</v>
      </c>
      <c r="B1282" s="54" t="s">
        <v>25</v>
      </c>
      <c r="C1282" s="30">
        <v>7</v>
      </c>
      <c r="D1282" s="30">
        <v>2</v>
      </c>
      <c r="E1282" s="122" t="s">
        <v>336</v>
      </c>
      <c r="F1282" s="32">
        <v>119</v>
      </c>
      <c r="G1282" s="110">
        <v>213</v>
      </c>
      <c r="H1282" s="147">
        <v>10374.129999999999</v>
      </c>
      <c r="I1282" s="147">
        <v>10374.129999999999</v>
      </c>
      <c r="J1282" s="1118">
        <f t="shared" si="624"/>
        <v>0</v>
      </c>
    </row>
    <row r="1283" spans="1:10" ht="15.75" customHeight="1" x14ac:dyDescent="0.25">
      <c r="A1283" s="176" t="s">
        <v>44</v>
      </c>
      <c r="B1283" s="418" t="s">
        <v>25</v>
      </c>
      <c r="C1283" s="278">
        <v>7</v>
      </c>
      <c r="D1283" s="278">
        <v>2</v>
      </c>
      <c r="E1283" s="128" t="s">
        <v>336</v>
      </c>
      <c r="F1283" s="279">
        <v>244</v>
      </c>
      <c r="G1283" s="280">
        <v>226</v>
      </c>
      <c r="H1283" s="1216">
        <v>480</v>
      </c>
      <c r="I1283" s="1216">
        <v>480</v>
      </c>
      <c r="J1283" s="976">
        <f t="shared" si="624"/>
        <v>0</v>
      </c>
    </row>
    <row r="1284" spans="1:10" ht="15.75" customHeight="1" x14ac:dyDescent="0.25">
      <c r="A1284" s="471" t="s">
        <v>337</v>
      </c>
      <c r="B1284" s="418" t="s">
        <v>25</v>
      </c>
      <c r="C1284" s="278">
        <v>7</v>
      </c>
      <c r="D1284" s="278">
        <v>2</v>
      </c>
      <c r="E1284" s="128" t="s">
        <v>336</v>
      </c>
      <c r="F1284" s="279">
        <v>244</v>
      </c>
      <c r="G1284" s="280">
        <v>346</v>
      </c>
      <c r="H1284" s="1216">
        <v>52.95</v>
      </c>
      <c r="I1284" s="1216">
        <v>52.95</v>
      </c>
      <c r="J1284" s="976">
        <f t="shared" si="624"/>
        <v>0</v>
      </c>
    </row>
    <row r="1285" spans="1:10" ht="14.25" customHeight="1" x14ac:dyDescent="0.2">
      <c r="A1285" s="229" t="s">
        <v>535</v>
      </c>
      <c r="B1285" s="419" t="s">
        <v>25</v>
      </c>
      <c r="C1285" s="399">
        <v>7</v>
      </c>
      <c r="D1285" s="399">
        <v>2</v>
      </c>
      <c r="E1285" s="400" t="s">
        <v>529</v>
      </c>
      <c r="F1285" s="401">
        <v>0</v>
      </c>
      <c r="G1285" s="401"/>
      <c r="H1285" s="894">
        <f t="shared" ref="H1285:J1285" si="625">H1286</f>
        <v>3593.52</v>
      </c>
      <c r="I1285" s="894">
        <f t="shared" si="625"/>
        <v>3593.52</v>
      </c>
      <c r="J1285" s="895">
        <f t="shared" si="625"/>
        <v>0</v>
      </c>
    </row>
    <row r="1286" spans="1:10" ht="15" x14ac:dyDescent="0.25">
      <c r="A1286" s="338" t="s">
        <v>28</v>
      </c>
      <c r="B1286" s="352" t="s">
        <v>25</v>
      </c>
      <c r="C1286" s="201">
        <v>7</v>
      </c>
      <c r="D1286" s="201">
        <v>2</v>
      </c>
      <c r="E1286" s="759" t="s">
        <v>529</v>
      </c>
      <c r="F1286" s="203">
        <v>0</v>
      </c>
      <c r="G1286" s="203">
        <v>210</v>
      </c>
      <c r="H1286" s="75">
        <f t="shared" ref="H1286:I1286" si="626">H1287+H1288</f>
        <v>3593.52</v>
      </c>
      <c r="I1286" s="75">
        <f t="shared" si="626"/>
        <v>3593.52</v>
      </c>
      <c r="J1286" s="976">
        <f t="shared" ref="J1286" si="627">J1287+J1288</f>
        <v>0</v>
      </c>
    </row>
    <row r="1287" spans="1:10" ht="15" x14ac:dyDescent="0.25">
      <c r="A1287" s="109" t="s">
        <v>29</v>
      </c>
      <c r="B1287" s="54" t="s">
        <v>25</v>
      </c>
      <c r="C1287" s="204">
        <v>7</v>
      </c>
      <c r="D1287" s="204">
        <v>2</v>
      </c>
      <c r="E1287" s="205" t="s">
        <v>529</v>
      </c>
      <c r="F1287" s="206">
        <v>111</v>
      </c>
      <c r="G1287" s="110">
        <v>211</v>
      </c>
      <c r="H1287" s="1219">
        <v>2760</v>
      </c>
      <c r="I1287" s="1219">
        <v>2760</v>
      </c>
      <c r="J1287" s="1118">
        <f t="shared" ref="J1287:J1288" si="628">I1287-H1287</f>
        <v>0</v>
      </c>
    </row>
    <row r="1288" spans="1:10" ht="15" x14ac:dyDescent="0.25">
      <c r="A1288" s="109" t="s">
        <v>38</v>
      </c>
      <c r="B1288" s="54" t="s">
        <v>25</v>
      </c>
      <c r="C1288" s="204">
        <v>7</v>
      </c>
      <c r="D1288" s="204">
        <v>2</v>
      </c>
      <c r="E1288" s="205" t="s">
        <v>529</v>
      </c>
      <c r="F1288" s="206">
        <v>119</v>
      </c>
      <c r="G1288" s="110">
        <v>213</v>
      </c>
      <c r="H1288" s="1219">
        <v>833.52</v>
      </c>
      <c r="I1288" s="1219">
        <v>833.52</v>
      </c>
      <c r="J1288" s="1118">
        <f t="shared" si="628"/>
        <v>0</v>
      </c>
    </row>
    <row r="1289" spans="1:10" ht="28.5" x14ac:dyDescent="0.2">
      <c r="A1289" s="151" t="s">
        <v>474</v>
      </c>
      <c r="B1289" s="152" t="s">
        <v>25</v>
      </c>
      <c r="C1289" s="153">
        <v>7</v>
      </c>
      <c r="D1289" s="153">
        <v>9</v>
      </c>
      <c r="E1289" s="154">
        <v>0</v>
      </c>
      <c r="F1289" s="155">
        <v>0</v>
      </c>
      <c r="G1289" s="155"/>
      <c r="H1289" s="254">
        <f>H1290</f>
        <v>99.222999999999999</v>
      </c>
      <c r="I1289" s="254">
        <f>I1290</f>
        <v>99.222999999999999</v>
      </c>
      <c r="J1289" s="1103">
        <f t="shared" ref="J1289" si="629">J1290</f>
        <v>0</v>
      </c>
    </row>
    <row r="1290" spans="1:10" s="602" customFormat="1" ht="15" x14ac:dyDescent="0.25">
      <c r="A1290" s="338" t="s">
        <v>28</v>
      </c>
      <c r="B1290" s="117" t="s">
        <v>25</v>
      </c>
      <c r="C1290" s="25">
        <v>7</v>
      </c>
      <c r="D1290" s="25">
        <v>9</v>
      </c>
      <c r="E1290" s="128" t="s">
        <v>530</v>
      </c>
      <c r="F1290" s="27">
        <v>111</v>
      </c>
      <c r="G1290" s="316">
        <v>210</v>
      </c>
      <c r="H1290" s="1019">
        <f t="shared" ref="H1290" si="630">H1291+H1292+H1293+H1294</f>
        <v>99.222999999999999</v>
      </c>
      <c r="I1290" s="1019">
        <f t="shared" ref="I1290:J1290" si="631">I1291+I1292+I1293+I1294</f>
        <v>99.222999999999999</v>
      </c>
      <c r="J1290" s="1139">
        <f t="shared" si="631"/>
        <v>0</v>
      </c>
    </row>
    <row r="1291" spans="1:10" s="602" customFormat="1" ht="15" x14ac:dyDescent="0.25">
      <c r="A1291" s="109" t="s">
        <v>472</v>
      </c>
      <c r="B1291" s="54" t="s">
        <v>25</v>
      </c>
      <c r="C1291" s="30">
        <v>7</v>
      </c>
      <c r="D1291" s="30">
        <v>2</v>
      </c>
      <c r="E1291" s="808" t="s">
        <v>548</v>
      </c>
      <c r="F1291" s="32">
        <v>111</v>
      </c>
      <c r="G1291" s="110">
        <v>211</v>
      </c>
      <c r="H1291" s="981"/>
      <c r="I1291" s="981"/>
      <c r="J1291" s="1118">
        <f t="shared" ref="J1291:J1292" si="632">I1291-H1291</f>
        <v>0</v>
      </c>
    </row>
    <row r="1292" spans="1:10" s="602" customFormat="1" ht="15" x14ac:dyDescent="0.25">
      <c r="A1292" s="109" t="s">
        <v>473</v>
      </c>
      <c r="B1292" s="54" t="s">
        <v>25</v>
      </c>
      <c r="C1292" s="30">
        <v>7</v>
      </c>
      <c r="D1292" s="30">
        <v>2</v>
      </c>
      <c r="E1292" s="808" t="s">
        <v>548</v>
      </c>
      <c r="F1292" s="32">
        <v>119</v>
      </c>
      <c r="G1292" s="110">
        <v>213</v>
      </c>
      <c r="H1292" s="1217"/>
      <c r="I1292" s="1217"/>
      <c r="J1292" s="1118">
        <f t="shared" si="632"/>
        <v>0</v>
      </c>
    </row>
    <row r="1293" spans="1:10" s="602" customFormat="1" ht="15" x14ac:dyDescent="0.25">
      <c r="A1293" s="109" t="s">
        <v>472</v>
      </c>
      <c r="B1293" s="54" t="s">
        <v>25</v>
      </c>
      <c r="C1293" s="30">
        <v>7</v>
      </c>
      <c r="D1293" s="30">
        <v>9</v>
      </c>
      <c r="E1293" s="808" t="s">
        <v>530</v>
      </c>
      <c r="F1293" s="32">
        <v>111</v>
      </c>
      <c r="G1293" s="110">
        <v>211</v>
      </c>
      <c r="H1293" s="981">
        <v>76.207999999999998</v>
      </c>
      <c r="I1293" s="981">
        <v>76.207999999999998</v>
      </c>
      <c r="J1293" s="1118">
        <f t="shared" ref="J1293:J1294" si="633">I1293-H1293</f>
        <v>0</v>
      </c>
    </row>
    <row r="1294" spans="1:10" s="602" customFormat="1" ht="15" x14ac:dyDescent="0.25">
      <c r="A1294" s="109" t="s">
        <v>473</v>
      </c>
      <c r="B1294" s="54" t="s">
        <v>25</v>
      </c>
      <c r="C1294" s="30">
        <v>7</v>
      </c>
      <c r="D1294" s="30">
        <v>9</v>
      </c>
      <c r="E1294" s="808" t="s">
        <v>530</v>
      </c>
      <c r="F1294" s="32">
        <v>119</v>
      </c>
      <c r="G1294" s="110">
        <v>213</v>
      </c>
      <c r="H1294" s="1217">
        <v>23.015000000000001</v>
      </c>
      <c r="I1294" s="1217">
        <v>23.015000000000001</v>
      </c>
      <c r="J1294" s="1118">
        <f t="shared" si="633"/>
        <v>0</v>
      </c>
    </row>
    <row r="1295" spans="1:10" s="602" customFormat="1" ht="28.5" customHeight="1" x14ac:dyDescent="0.2">
      <c r="A1295" s="44" t="s">
        <v>536</v>
      </c>
      <c r="B1295" s="253" t="s">
        <v>25</v>
      </c>
      <c r="C1295" s="197">
        <v>7</v>
      </c>
      <c r="D1295" s="197">
        <v>9</v>
      </c>
      <c r="E1295" s="810" t="s">
        <v>532</v>
      </c>
      <c r="F1295" s="199">
        <v>0</v>
      </c>
      <c r="G1295" s="199"/>
      <c r="H1295" s="894">
        <f>H1296</f>
        <v>80.462999999999994</v>
      </c>
      <c r="I1295" s="894">
        <f>I1296</f>
        <v>0</v>
      </c>
      <c r="J1295" s="895">
        <f t="shared" ref="J1295" si="634">J1296</f>
        <v>-80.462999999999994</v>
      </c>
    </row>
    <row r="1296" spans="1:10" ht="15" x14ac:dyDescent="0.25">
      <c r="A1296" s="338" t="s">
        <v>28</v>
      </c>
      <c r="B1296" s="352" t="s">
        <v>25</v>
      </c>
      <c r="C1296" s="201">
        <v>7</v>
      </c>
      <c r="D1296" s="201">
        <v>9</v>
      </c>
      <c r="E1296" s="643" t="s">
        <v>532</v>
      </c>
      <c r="F1296" s="203">
        <v>0</v>
      </c>
      <c r="G1296" s="203">
        <v>210</v>
      </c>
      <c r="H1296" s="75">
        <f>H1297+H1298</f>
        <v>80.462999999999994</v>
      </c>
      <c r="I1296" s="75">
        <f>I1297+I1298</f>
        <v>0</v>
      </c>
      <c r="J1296" s="976">
        <f t="shared" ref="J1296" si="635">J1297+J1298</f>
        <v>-80.462999999999994</v>
      </c>
    </row>
    <row r="1297" spans="1:10" ht="15" x14ac:dyDescent="0.25">
      <c r="A1297" s="109" t="s">
        <v>393</v>
      </c>
      <c r="B1297" s="682" t="s">
        <v>25</v>
      </c>
      <c r="C1297" s="683">
        <v>7</v>
      </c>
      <c r="D1297" s="683">
        <v>9</v>
      </c>
      <c r="E1297" s="808" t="s">
        <v>532</v>
      </c>
      <c r="F1297" s="684">
        <v>111</v>
      </c>
      <c r="G1297" s="685">
        <v>211</v>
      </c>
      <c r="H1297" s="981">
        <v>61.8</v>
      </c>
      <c r="I1297" s="981"/>
      <c r="J1297" s="1118">
        <f t="shared" ref="J1297:J1298" si="636">I1297-H1297</f>
        <v>-61.8</v>
      </c>
    </row>
    <row r="1298" spans="1:10" ht="15.75" thickBot="1" x14ac:dyDescent="0.3">
      <c r="A1298" s="163" t="s">
        <v>394</v>
      </c>
      <c r="B1298" s="339" t="s">
        <v>25</v>
      </c>
      <c r="C1298" s="55">
        <v>7</v>
      </c>
      <c r="D1298" s="55">
        <v>9</v>
      </c>
      <c r="E1298" s="809" t="s">
        <v>532</v>
      </c>
      <c r="F1298" s="56">
        <v>119</v>
      </c>
      <c r="G1298" s="111">
        <v>213</v>
      </c>
      <c r="H1298" s="1218">
        <v>18.663</v>
      </c>
      <c r="I1298" s="1218"/>
      <c r="J1298" s="1118">
        <f t="shared" si="636"/>
        <v>-18.663</v>
      </c>
    </row>
    <row r="1299" spans="1:10" ht="15" thickBot="1" x14ac:dyDescent="0.25">
      <c r="A1299" s="426" t="s">
        <v>128</v>
      </c>
      <c r="B1299" s="427" t="s">
        <v>25</v>
      </c>
      <c r="C1299" s="428">
        <v>7</v>
      </c>
      <c r="D1299" s="428">
        <v>2</v>
      </c>
      <c r="E1299" s="429">
        <v>0</v>
      </c>
      <c r="F1299" s="430">
        <v>0</v>
      </c>
      <c r="G1299" s="430"/>
      <c r="H1299" s="908">
        <f>H1300+H1307</f>
        <v>33527.920999999995</v>
      </c>
      <c r="I1299" s="908">
        <f>I1300+I1307</f>
        <v>33527.920999999995</v>
      </c>
      <c r="J1299" s="909">
        <f t="shared" ref="J1299" si="637">J1300+J1307</f>
        <v>0</v>
      </c>
    </row>
    <row r="1300" spans="1:10" ht="14.25" x14ac:dyDescent="0.2">
      <c r="A1300" s="72" t="s">
        <v>239</v>
      </c>
      <c r="B1300" s="120" t="s">
        <v>25</v>
      </c>
      <c r="C1300" s="73">
        <v>7</v>
      </c>
      <c r="D1300" s="73">
        <v>2</v>
      </c>
      <c r="E1300" s="121" t="s">
        <v>336</v>
      </c>
      <c r="F1300" s="74">
        <v>0</v>
      </c>
      <c r="G1300" s="74"/>
      <c r="H1300" s="994">
        <f>H1301</f>
        <v>30559.360999999997</v>
      </c>
      <c r="I1300" s="994">
        <f>I1301</f>
        <v>30559.360999999997</v>
      </c>
      <c r="J1300" s="995">
        <f t="shared" ref="J1300" si="638">J1301</f>
        <v>0</v>
      </c>
    </row>
    <row r="1301" spans="1:10" ht="15" x14ac:dyDescent="0.25">
      <c r="A1301" s="23" t="s">
        <v>125</v>
      </c>
      <c r="B1301" s="46" t="s">
        <v>25</v>
      </c>
      <c r="C1301" s="25">
        <v>7</v>
      </c>
      <c r="D1301" s="25">
        <v>2</v>
      </c>
      <c r="E1301" s="128" t="s">
        <v>336</v>
      </c>
      <c r="F1301" s="27">
        <v>0</v>
      </c>
      <c r="G1301" s="27"/>
      <c r="H1301" s="75">
        <f>H1302+H1306+H1305</f>
        <v>30559.360999999997</v>
      </c>
      <c r="I1301" s="75">
        <f>I1302+I1306+I1305</f>
        <v>30559.360999999997</v>
      </c>
      <c r="J1301" s="976">
        <f t="shared" ref="J1301" si="639">J1302+J1306+J1305</f>
        <v>0</v>
      </c>
    </row>
    <row r="1302" spans="1:10" ht="15.75" customHeight="1" x14ac:dyDescent="0.25">
      <c r="A1302" s="23" t="s">
        <v>28</v>
      </c>
      <c r="B1302" s="46" t="s">
        <v>25</v>
      </c>
      <c r="C1302" s="25">
        <v>7</v>
      </c>
      <c r="D1302" s="25">
        <v>2</v>
      </c>
      <c r="E1302" s="128" t="s">
        <v>336</v>
      </c>
      <c r="F1302" s="27">
        <v>0</v>
      </c>
      <c r="G1302" s="27">
        <v>210</v>
      </c>
      <c r="H1302" s="75">
        <f>H1303+H1304</f>
        <v>30051.310999999998</v>
      </c>
      <c r="I1302" s="75">
        <f>I1303+I1304</f>
        <v>30051.310999999998</v>
      </c>
      <c r="J1302" s="976">
        <f t="shared" ref="J1302" si="640">J1303+J1304</f>
        <v>0</v>
      </c>
    </row>
    <row r="1303" spans="1:10" ht="15" x14ac:dyDescent="0.25">
      <c r="A1303" s="109" t="s">
        <v>29</v>
      </c>
      <c r="B1303" s="54" t="s">
        <v>25</v>
      </c>
      <c r="C1303" s="30">
        <v>7</v>
      </c>
      <c r="D1303" s="30">
        <v>2</v>
      </c>
      <c r="E1303" s="122" t="s">
        <v>336</v>
      </c>
      <c r="F1303" s="32">
        <v>111</v>
      </c>
      <c r="G1303" s="110">
        <v>211</v>
      </c>
      <c r="H1303" s="147">
        <v>23080.883999999998</v>
      </c>
      <c r="I1303" s="147">
        <v>23080.883999999998</v>
      </c>
      <c r="J1303" s="1118">
        <f t="shared" ref="J1303:J1306" si="641">I1303-H1303</f>
        <v>0</v>
      </c>
    </row>
    <row r="1304" spans="1:10" ht="13.5" customHeight="1" x14ac:dyDescent="0.25">
      <c r="A1304" s="109" t="s">
        <v>38</v>
      </c>
      <c r="B1304" s="54" t="s">
        <v>25</v>
      </c>
      <c r="C1304" s="30">
        <v>7</v>
      </c>
      <c r="D1304" s="30">
        <v>2</v>
      </c>
      <c r="E1304" s="122" t="s">
        <v>336</v>
      </c>
      <c r="F1304" s="32">
        <v>119</v>
      </c>
      <c r="G1304" s="110">
        <v>213</v>
      </c>
      <c r="H1304" s="147">
        <v>6970.4269999999997</v>
      </c>
      <c r="I1304" s="147">
        <v>6970.4269999999997</v>
      </c>
      <c r="J1304" s="1118">
        <f t="shared" si="641"/>
        <v>0</v>
      </c>
    </row>
    <row r="1305" spans="1:10" ht="15.75" customHeight="1" x14ac:dyDescent="0.25">
      <c r="A1305" s="176" t="s">
        <v>44</v>
      </c>
      <c r="B1305" s="418" t="s">
        <v>25</v>
      </c>
      <c r="C1305" s="278">
        <v>7</v>
      </c>
      <c r="D1305" s="278">
        <v>2</v>
      </c>
      <c r="E1305" s="128" t="s">
        <v>336</v>
      </c>
      <c r="F1305" s="279">
        <v>244</v>
      </c>
      <c r="G1305" s="280">
        <v>226</v>
      </c>
      <c r="H1305" s="1216">
        <v>480</v>
      </c>
      <c r="I1305" s="1216">
        <v>480</v>
      </c>
      <c r="J1305" s="976">
        <f t="shared" si="641"/>
        <v>0</v>
      </c>
    </row>
    <row r="1306" spans="1:10" ht="15.75" customHeight="1" x14ac:dyDescent="0.25">
      <c r="A1306" s="471" t="s">
        <v>337</v>
      </c>
      <c r="B1306" s="420" t="s">
        <v>25</v>
      </c>
      <c r="C1306" s="272">
        <v>7</v>
      </c>
      <c r="D1306" s="272">
        <v>2</v>
      </c>
      <c r="E1306" s="128" t="s">
        <v>336</v>
      </c>
      <c r="F1306" s="273">
        <v>244</v>
      </c>
      <c r="G1306" s="274">
        <v>346</v>
      </c>
      <c r="H1306" s="1216">
        <v>28.05</v>
      </c>
      <c r="I1306" s="1216">
        <v>28.05</v>
      </c>
      <c r="J1306" s="976">
        <f t="shared" si="641"/>
        <v>0</v>
      </c>
    </row>
    <row r="1307" spans="1:10" ht="14.25" customHeight="1" x14ac:dyDescent="0.2">
      <c r="A1307" s="229" t="s">
        <v>535</v>
      </c>
      <c r="B1307" s="419" t="s">
        <v>25</v>
      </c>
      <c r="C1307" s="399">
        <v>7</v>
      </c>
      <c r="D1307" s="399">
        <v>2</v>
      </c>
      <c r="E1307" s="400" t="s">
        <v>529</v>
      </c>
      <c r="F1307" s="401">
        <v>0</v>
      </c>
      <c r="G1307" s="401"/>
      <c r="H1307" s="894">
        <f t="shared" ref="H1307:J1307" si="642">H1308</f>
        <v>2968.56</v>
      </c>
      <c r="I1307" s="894">
        <f t="shared" si="642"/>
        <v>2968.56</v>
      </c>
      <c r="J1307" s="895">
        <f t="shared" si="642"/>
        <v>0</v>
      </c>
    </row>
    <row r="1308" spans="1:10" ht="15" x14ac:dyDescent="0.25">
      <c r="A1308" s="338" t="s">
        <v>28</v>
      </c>
      <c r="B1308" s="352" t="s">
        <v>25</v>
      </c>
      <c r="C1308" s="201">
        <v>7</v>
      </c>
      <c r="D1308" s="201">
        <v>2</v>
      </c>
      <c r="E1308" s="759" t="s">
        <v>529</v>
      </c>
      <c r="F1308" s="203">
        <v>0</v>
      </c>
      <c r="G1308" s="203">
        <v>210</v>
      </c>
      <c r="H1308" s="75">
        <f t="shared" ref="H1308:I1308" si="643">H1309+H1310</f>
        <v>2968.56</v>
      </c>
      <c r="I1308" s="75">
        <f t="shared" si="643"/>
        <v>2968.56</v>
      </c>
      <c r="J1308" s="976">
        <f t="shared" ref="J1308" si="644">J1309+J1310</f>
        <v>0</v>
      </c>
    </row>
    <row r="1309" spans="1:10" ht="15" x14ac:dyDescent="0.25">
      <c r="A1309" s="109" t="s">
        <v>29</v>
      </c>
      <c r="B1309" s="54" t="s">
        <v>25</v>
      </c>
      <c r="C1309" s="204">
        <v>7</v>
      </c>
      <c r="D1309" s="204">
        <v>2</v>
      </c>
      <c r="E1309" s="205" t="s">
        <v>529</v>
      </c>
      <c r="F1309" s="206">
        <v>111</v>
      </c>
      <c r="G1309" s="110">
        <v>211</v>
      </c>
      <c r="H1309" s="147">
        <v>2280</v>
      </c>
      <c r="I1309" s="147">
        <v>2280</v>
      </c>
      <c r="J1309" s="1118">
        <f t="shared" ref="J1309:J1310" si="645">I1309-H1309</f>
        <v>0</v>
      </c>
    </row>
    <row r="1310" spans="1:10" ht="15.75" thickBot="1" x14ac:dyDescent="0.3">
      <c r="A1310" s="404" t="s">
        <v>38</v>
      </c>
      <c r="B1310" s="405" t="s">
        <v>25</v>
      </c>
      <c r="C1310" s="406">
        <v>7</v>
      </c>
      <c r="D1310" s="406">
        <v>2</v>
      </c>
      <c r="E1310" s="354" t="s">
        <v>529</v>
      </c>
      <c r="F1310" s="407">
        <v>119</v>
      </c>
      <c r="G1310" s="408">
        <v>213</v>
      </c>
      <c r="H1310" s="1220">
        <v>688.56</v>
      </c>
      <c r="I1310" s="1220">
        <v>688.56</v>
      </c>
      <c r="J1310" s="1221">
        <f t="shared" si="645"/>
        <v>0</v>
      </c>
    </row>
    <row r="1311" spans="1:10" ht="15" thickBot="1" x14ac:dyDescent="0.25">
      <c r="A1311" s="426" t="s">
        <v>129</v>
      </c>
      <c r="B1311" s="427" t="s">
        <v>25</v>
      </c>
      <c r="C1311" s="428">
        <v>7</v>
      </c>
      <c r="D1311" s="428">
        <v>2</v>
      </c>
      <c r="E1311" s="429">
        <v>0</v>
      </c>
      <c r="F1311" s="430">
        <v>0</v>
      </c>
      <c r="G1311" s="430"/>
      <c r="H1311" s="908">
        <f>H1312+H1319</f>
        <v>29529.225000000002</v>
      </c>
      <c r="I1311" s="908">
        <f>I1312+I1319</f>
        <v>29529.225000000002</v>
      </c>
      <c r="J1311" s="909">
        <f t="shared" ref="J1311" si="646">J1312+J1319</f>
        <v>0</v>
      </c>
    </row>
    <row r="1312" spans="1:10" ht="14.25" x14ac:dyDescent="0.2">
      <c r="A1312" s="72" t="s">
        <v>239</v>
      </c>
      <c r="B1312" s="120" t="s">
        <v>25</v>
      </c>
      <c r="C1312" s="73">
        <v>7</v>
      </c>
      <c r="D1312" s="73">
        <v>2</v>
      </c>
      <c r="E1312" s="121" t="s">
        <v>336</v>
      </c>
      <c r="F1312" s="74">
        <v>0</v>
      </c>
      <c r="G1312" s="74"/>
      <c r="H1312" s="994">
        <f>H1313</f>
        <v>27464.773000000001</v>
      </c>
      <c r="I1312" s="994">
        <f>I1313</f>
        <v>27464.773000000001</v>
      </c>
      <c r="J1312" s="995">
        <f t="shared" ref="J1312" si="647">J1313</f>
        <v>0</v>
      </c>
    </row>
    <row r="1313" spans="1:10" ht="15" x14ac:dyDescent="0.25">
      <c r="A1313" s="23" t="s">
        <v>125</v>
      </c>
      <c r="B1313" s="46" t="s">
        <v>25</v>
      </c>
      <c r="C1313" s="25">
        <v>7</v>
      </c>
      <c r="D1313" s="25">
        <v>2</v>
      </c>
      <c r="E1313" s="128" t="s">
        <v>336</v>
      </c>
      <c r="F1313" s="27">
        <v>0</v>
      </c>
      <c r="G1313" s="27"/>
      <c r="H1313" s="75">
        <f>H1314+H1318+H1317</f>
        <v>27464.773000000001</v>
      </c>
      <c r="I1313" s="75">
        <f>I1314+I1318+I1317</f>
        <v>27464.773000000001</v>
      </c>
      <c r="J1313" s="976">
        <f t="shared" ref="J1313" si="648">J1314+J1318+J1317</f>
        <v>0</v>
      </c>
    </row>
    <row r="1314" spans="1:10" ht="15.75" customHeight="1" x14ac:dyDescent="0.25">
      <c r="A1314" s="23" t="s">
        <v>28</v>
      </c>
      <c r="B1314" s="46" t="s">
        <v>25</v>
      </c>
      <c r="C1314" s="25">
        <v>7</v>
      </c>
      <c r="D1314" s="25">
        <v>2</v>
      </c>
      <c r="E1314" s="128" t="s">
        <v>336</v>
      </c>
      <c r="F1314" s="27">
        <v>0</v>
      </c>
      <c r="G1314" s="27">
        <v>210</v>
      </c>
      <c r="H1314" s="75">
        <f>H1315+H1316</f>
        <v>26967.523000000001</v>
      </c>
      <c r="I1314" s="75">
        <f>I1315+I1316</f>
        <v>26967.523000000001</v>
      </c>
      <c r="J1314" s="976">
        <f t="shared" ref="J1314" si="649">J1315+J1316</f>
        <v>0</v>
      </c>
    </row>
    <row r="1315" spans="1:10" ht="15" x14ac:dyDescent="0.25">
      <c r="A1315" s="109" t="s">
        <v>29</v>
      </c>
      <c r="B1315" s="54" t="s">
        <v>25</v>
      </c>
      <c r="C1315" s="30">
        <v>7</v>
      </c>
      <c r="D1315" s="30">
        <v>2</v>
      </c>
      <c r="E1315" s="122" t="s">
        <v>336</v>
      </c>
      <c r="F1315" s="32">
        <v>111</v>
      </c>
      <c r="G1315" s="110">
        <v>211</v>
      </c>
      <c r="H1315" s="147">
        <v>20712.383000000002</v>
      </c>
      <c r="I1315" s="147">
        <v>20712.383000000002</v>
      </c>
      <c r="J1315" s="1118">
        <f t="shared" ref="J1315:J1318" si="650">I1315-H1315</f>
        <v>0</v>
      </c>
    </row>
    <row r="1316" spans="1:10" ht="15" x14ac:dyDescent="0.25">
      <c r="A1316" s="109" t="s">
        <v>38</v>
      </c>
      <c r="B1316" s="54" t="s">
        <v>25</v>
      </c>
      <c r="C1316" s="30">
        <v>7</v>
      </c>
      <c r="D1316" s="30">
        <v>2</v>
      </c>
      <c r="E1316" s="122" t="s">
        <v>336</v>
      </c>
      <c r="F1316" s="32">
        <v>119</v>
      </c>
      <c r="G1316" s="110">
        <v>213</v>
      </c>
      <c r="H1316" s="147">
        <v>6255.14</v>
      </c>
      <c r="I1316" s="147">
        <v>6255.14</v>
      </c>
      <c r="J1316" s="1118">
        <f t="shared" si="650"/>
        <v>0</v>
      </c>
    </row>
    <row r="1317" spans="1:10" ht="15.75" customHeight="1" x14ac:dyDescent="0.25">
      <c r="A1317" s="176" t="s">
        <v>44</v>
      </c>
      <c r="B1317" s="418" t="s">
        <v>25</v>
      </c>
      <c r="C1317" s="278">
        <v>7</v>
      </c>
      <c r="D1317" s="278">
        <v>2</v>
      </c>
      <c r="E1317" s="128" t="s">
        <v>336</v>
      </c>
      <c r="F1317" s="279">
        <v>244</v>
      </c>
      <c r="G1317" s="280">
        <v>226</v>
      </c>
      <c r="H1317" s="1216">
        <v>480</v>
      </c>
      <c r="I1317" s="1216">
        <v>480</v>
      </c>
      <c r="J1317" s="976">
        <f t="shared" si="650"/>
        <v>0</v>
      </c>
    </row>
    <row r="1318" spans="1:10" ht="15.75" customHeight="1" x14ac:dyDescent="0.25">
      <c r="A1318" s="471" t="s">
        <v>337</v>
      </c>
      <c r="B1318" s="418" t="s">
        <v>25</v>
      </c>
      <c r="C1318" s="278">
        <v>7</v>
      </c>
      <c r="D1318" s="278">
        <v>2</v>
      </c>
      <c r="E1318" s="128" t="s">
        <v>336</v>
      </c>
      <c r="F1318" s="279">
        <v>244</v>
      </c>
      <c r="G1318" s="280">
        <v>346</v>
      </c>
      <c r="H1318" s="1216">
        <v>17.25</v>
      </c>
      <c r="I1318" s="1216">
        <v>17.25</v>
      </c>
      <c r="J1318" s="976">
        <f t="shared" si="650"/>
        <v>0</v>
      </c>
    </row>
    <row r="1319" spans="1:10" ht="13.5" customHeight="1" x14ac:dyDescent="0.2">
      <c r="A1319" s="229" t="s">
        <v>535</v>
      </c>
      <c r="B1319" s="419" t="s">
        <v>25</v>
      </c>
      <c r="C1319" s="399">
        <v>7</v>
      </c>
      <c r="D1319" s="399">
        <v>2</v>
      </c>
      <c r="E1319" s="400" t="s">
        <v>529</v>
      </c>
      <c r="F1319" s="401">
        <v>0</v>
      </c>
      <c r="G1319" s="401"/>
      <c r="H1319" s="894">
        <f t="shared" ref="H1319:J1319" si="651">H1320</f>
        <v>2064.4520000000002</v>
      </c>
      <c r="I1319" s="894">
        <f t="shared" si="651"/>
        <v>2064.4520000000002</v>
      </c>
      <c r="J1319" s="895">
        <f t="shared" si="651"/>
        <v>0</v>
      </c>
    </row>
    <row r="1320" spans="1:10" ht="15" x14ac:dyDescent="0.25">
      <c r="A1320" s="338" t="s">
        <v>28</v>
      </c>
      <c r="B1320" s="352" t="s">
        <v>25</v>
      </c>
      <c r="C1320" s="201">
        <v>7</v>
      </c>
      <c r="D1320" s="201">
        <v>2</v>
      </c>
      <c r="E1320" s="759" t="s">
        <v>529</v>
      </c>
      <c r="F1320" s="203">
        <v>0</v>
      </c>
      <c r="G1320" s="203">
        <v>210</v>
      </c>
      <c r="H1320" s="75">
        <f t="shared" ref="H1320:I1320" si="652">H1321+H1322</f>
        <v>2064.4520000000002</v>
      </c>
      <c r="I1320" s="75">
        <f t="shared" si="652"/>
        <v>2064.4520000000002</v>
      </c>
      <c r="J1320" s="976">
        <f t="shared" ref="J1320" si="653">J1321+J1322</f>
        <v>0</v>
      </c>
    </row>
    <row r="1321" spans="1:10" ht="15" x14ac:dyDescent="0.25">
      <c r="A1321" s="109" t="s">
        <v>29</v>
      </c>
      <c r="B1321" s="54" t="s">
        <v>25</v>
      </c>
      <c r="C1321" s="204">
        <v>7</v>
      </c>
      <c r="D1321" s="204">
        <v>2</v>
      </c>
      <c r="E1321" s="205" t="s">
        <v>529</v>
      </c>
      <c r="F1321" s="206">
        <v>111</v>
      </c>
      <c r="G1321" s="110">
        <v>211</v>
      </c>
      <c r="H1321" s="147">
        <v>1585.6010000000001</v>
      </c>
      <c r="I1321" s="147">
        <v>1585.6010000000001</v>
      </c>
      <c r="J1321" s="1118">
        <f t="shared" ref="J1321:J1322" si="654">I1321-H1321</f>
        <v>0</v>
      </c>
    </row>
    <row r="1322" spans="1:10" ht="15.75" thickBot="1" x14ac:dyDescent="0.3">
      <c r="A1322" s="404" t="s">
        <v>38</v>
      </c>
      <c r="B1322" s="405" t="s">
        <v>25</v>
      </c>
      <c r="C1322" s="406">
        <v>7</v>
      </c>
      <c r="D1322" s="406">
        <v>2</v>
      </c>
      <c r="E1322" s="354" t="s">
        <v>529</v>
      </c>
      <c r="F1322" s="407">
        <v>119</v>
      </c>
      <c r="G1322" s="408">
        <v>213</v>
      </c>
      <c r="H1322" s="1220">
        <v>478.851</v>
      </c>
      <c r="I1322" s="1220">
        <v>478.851</v>
      </c>
      <c r="J1322" s="1221">
        <f t="shared" si="654"/>
        <v>0</v>
      </c>
    </row>
    <row r="1323" spans="1:10" ht="15" thickBot="1" x14ac:dyDescent="0.25">
      <c r="A1323" s="426" t="s">
        <v>130</v>
      </c>
      <c r="B1323" s="427" t="s">
        <v>25</v>
      </c>
      <c r="C1323" s="428">
        <v>7</v>
      </c>
      <c r="D1323" s="428">
        <v>2</v>
      </c>
      <c r="E1323" s="429">
        <v>0</v>
      </c>
      <c r="F1323" s="430">
        <v>0</v>
      </c>
      <c r="G1323" s="430"/>
      <c r="H1323" s="908">
        <f>H1324+H1331</f>
        <v>45801.796000000002</v>
      </c>
      <c r="I1323" s="908">
        <f>I1324+I1331</f>
        <v>45801.796000000002</v>
      </c>
      <c r="J1323" s="909">
        <f t="shared" ref="J1323" si="655">J1324+J1331</f>
        <v>0</v>
      </c>
    </row>
    <row r="1324" spans="1:10" ht="14.25" x14ac:dyDescent="0.2">
      <c r="A1324" s="72" t="s">
        <v>239</v>
      </c>
      <c r="B1324" s="120" t="s">
        <v>25</v>
      </c>
      <c r="C1324" s="73">
        <v>7</v>
      </c>
      <c r="D1324" s="73">
        <v>2</v>
      </c>
      <c r="E1324" s="121" t="s">
        <v>336</v>
      </c>
      <c r="F1324" s="74">
        <v>0</v>
      </c>
      <c r="G1324" s="74"/>
      <c r="H1324" s="994">
        <f>H1325</f>
        <v>41895.796000000002</v>
      </c>
      <c r="I1324" s="994">
        <f>I1325</f>
        <v>41895.796000000002</v>
      </c>
      <c r="J1324" s="995">
        <f t="shared" ref="J1324" si="656">J1325</f>
        <v>0</v>
      </c>
    </row>
    <row r="1325" spans="1:10" ht="15" x14ac:dyDescent="0.25">
      <c r="A1325" s="23" t="s">
        <v>125</v>
      </c>
      <c r="B1325" s="46" t="s">
        <v>25</v>
      </c>
      <c r="C1325" s="25">
        <v>7</v>
      </c>
      <c r="D1325" s="25">
        <v>2</v>
      </c>
      <c r="E1325" s="128" t="s">
        <v>336</v>
      </c>
      <c r="F1325" s="27">
        <v>0</v>
      </c>
      <c r="G1325" s="27"/>
      <c r="H1325" s="75">
        <f>H1326+H1330+H1329</f>
        <v>41895.796000000002</v>
      </c>
      <c r="I1325" s="75">
        <f>I1326+I1330+I1329</f>
        <v>41895.796000000002</v>
      </c>
      <c r="J1325" s="976">
        <f t="shared" ref="J1325" si="657">J1326+J1330+J1329</f>
        <v>0</v>
      </c>
    </row>
    <row r="1326" spans="1:10" ht="15.75" customHeight="1" x14ac:dyDescent="0.25">
      <c r="A1326" s="23" t="s">
        <v>28</v>
      </c>
      <c r="B1326" s="46" t="s">
        <v>25</v>
      </c>
      <c r="C1326" s="25">
        <v>7</v>
      </c>
      <c r="D1326" s="25">
        <v>2</v>
      </c>
      <c r="E1326" s="128" t="s">
        <v>336</v>
      </c>
      <c r="F1326" s="27">
        <v>0</v>
      </c>
      <c r="G1326" s="27">
        <v>210</v>
      </c>
      <c r="H1326" s="75">
        <f>H1327+H1328</f>
        <v>41360.296000000002</v>
      </c>
      <c r="I1326" s="75">
        <f>I1327+I1328</f>
        <v>41360.296000000002</v>
      </c>
      <c r="J1326" s="976">
        <f t="shared" ref="J1326" si="658">J1327+J1328</f>
        <v>0</v>
      </c>
    </row>
    <row r="1327" spans="1:10" ht="15" x14ac:dyDescent="0.25">
      <c r="A1327" s="109" t="s">
        <v>29</v>
      </c>
      <c r="B1327" s="54" t="s">
        <v>25</v>
      </c>
      <c r="C1327" s="30">
        <v>7</v>
      </c>
      <c r="D1327" s="30">
        <v>2</v>
      </c>
      <c r="E1327" s="122" t="s">
        <v>336</v>
      </c>
      <c r="F1327" s="32">
        <v>111</v>
      </c>
      <c r="G1327" s="110">
        <v>211</v>
      </c>
      <c r="H1327" s="147">
        <v>31766.74</v>
      </c>
      <c r="I1327" s="147">
        <v>31766.74</v>
      </c>
      <c r="J1327" s="1118">
        <f t="shared" ref="J1327:J1330" si="659">I1327-H1327</f>
        <v>0</v>
      </c>
    </row>
    <row r="1328" spans="1:10" ht="15" x14ac:dyDescent="0.25">
      <c r="A1328" s="109" t="s">
        <v>38</v>
      </c>
      <c r="B1328" s="54" t="s">
        <v>25</v>
      </c>
      <c r="C1328" s="30">
        <v>7</v>
      </c>
      <c r="D1328" s="30">
        <v>2</v>
      </c>
      <c r="E1328" s="122" t="s">
        <v>336</v>
      </c>
      <c r="F1328" s="32">
        <v>119</v>
      </c>
      <c r="G1328" s="110">
        <v>213</v>
      </c>
      <c r="H1328" s="147">
        <v>9593.5560000000005</v>
      </c>
      <c r="I1328" s="147">
        <v>9593.5560000000005</v>
      </c>
      <c r="J1328" s="1118">
        <f t="shared" si="659"/>
        <v>0</v>
      </c>
    </row>
    <row r="1329" spans="1:10" ht="15.75" customHeight="1" x14ac:dyDescent="0.25">
      <c r="A1329" s="176" t="s">
        <v>44</v>
      </c>
      <c r="B1329" s="418" t="s">
        <v>25</v>
      </c>
      <c r="C1329" s="278">
        <v>7</v>
      </c>
      <c r="D1329" s="278">
        <v>2</v>
      </c>
      <c r="E1329" s="128" t="s">
        <v>336</v>
      </c>
      <c r="F1329" s="279">
        <v>244</v>
      </c>
      <c r="G1329" s="280">
        <v>226</v>
      </c>
      <c r="H1329" s="1216">
        <v>480</v>
      </c>
      <c r="I1329" s="1216">
        <v>480</v>
      </c>
      <c r="J1329" s="976">
        <f t="shared" si="659"/>
        <v>0</v>
      </c>
    </row>
    <row r="1330" spans="1:10" ht="15.75" customHeight="1" x14ac:dyDescent="0.25">
      <c r="A1330" s="471" t="s">
        <v>337</v>
      </c>
      <c r="B1330" s="418" t="s">
        <v>25</v>
      </c>
      <c r="C1330" s="278">
        <v>7</v>
      </c>
      <c r="D1330" s="278">
        <v>2</v>
      </c>
      <c r="E1330" s="128" t="s">
        <v>336</v>
      </c>
      <c r="F1330" s="279">
        <v>244</v>
      </c>
      <c r="G1330" s="280">
        <v>346</v>
      </c>
      <c r="H1330" s="1216">
        <v>55.5</v>
      </c>
      <c r="I1330" s="1216">
        <v>55.5</v>
      </c>
      <c r="J1330" s="976">
        <f t="shared" si="659"/>
        <v>0</v>
      </c>
    </row>
    <row r="1331" spans="1:10" ht="14.25" customHeight="1" x14ac:dyDescent="0.2">
      <c r="A1331" s="229" t="s">
        <v>535</v>
      </c>
      <c r="B1331" s="419" t="s">
        <v>25</v>
      </c>
      <c r="C1331" s="399">
        <v>7</v>
      </c>
      <c r="D1331" s="399">
        <v>2</v>
      </c>
      <c r="E1331" s="400" t="s">
        <v>529</v>
      </c>
      <c r="F1331" s="401">
        <v>0</v>
      </c>
      <c r="G1331" s="401"/>
      <c r="H1331" s="894">
        <f t="shared" ref="H1331:J1331" si="660">H1332</f>
        <v>3906</v>
      </c>
      <c r="I1331" s="894">
        <f t="shared" si="660"/>
        <v>3906</v>
      </c>
      <c r="J1331" s="895">
        <f t="shared" si="660"/>
        <v>0</v>
      </c>
    </row>
    <row r="1332" spans="1:10" ht="15" x14ac:dyDescent="0.25">
      <c r="A1332" s="338" t="s">
        <v>28</v>
      </c>
      <c r="B1332" s="352" t="s">
        <v>25</v>
      </c>
      <c r="C1332" s="201">
        <v>7</v>
      </c>
      <c r="D1332" s="201">
        <v>2</v>
      </c>
      <c r="E1332" s="759" t="s">
        <v>529</v>
      </c>
      <c r="F1332" s="203">
        <v>0</v>
      </c>
      <c r="G1332" s="203">
        <v>210</v>
      </c>
      <c r="H1332" s="75">
        <f t="shared" ref="H1332:I1332" si="661">H1333+H1334</f>
        <v>3906</v>
      </c>
      <c r="I1332" s="75">
        <f t="shared" si="661"/>
        <v>3906</v>
      </c>
      <c r="J1332" s="976">
        <f t="shared" ref="J1332" si="662">J1333+J1334</f>
        <v>0</v>
      </c>
    </row>
    <row r="1333" spans="1:10" ht="15" x14ac:dyDescent="0.25">
      <c r="A1333" s="109" t="s">
        <v>29</v>
      </c>
      <c r="B1333" s="54" t="s">
        <v>25</v>
      </c>
      <c r="C1333" s="204">
        <v>7</v>
      </c>
      <c r="D1333" s="204">
        <v>2</v>
      </c>
      <c r="E1333" s="205" t="s">
        <v>529</v>
      </c>
      <c r="F1333" s="206">
        <v>111</v>
      </c>
      <c r="G1333" s="110">
        <v>211</v>
      </c>
      <c r="H1333" s="147">
        <v>3000</v>
      </c>
      <c r="I1333" s="147">
        <v>3000</v>
      </c>
      <c r="J1333" s="1118">
        <f t="shared" ref="J1333:J1334" si="663">I1333-H1333</f>
        <v>0</v>
      </c>
    </row>
    <row r="1334" spans="1:10" ht="15.75" thickBot="1" x14ac:dyDescent="0.3">
      <c r="A1334" s="404" t="s">
        <v>38</v>
      </c>
      <c r="B1334" s="405" t="s">
        <v>25</v>
      </c>
      <c r="C1334" s="406">
        <v>7</v>
      </c>
      <c r="D1334" s="406">
        <v>2</v>
      </c>
      <c r="E1334" s="354" t="s">
        <v>529</v>
      </c>
      <c r="F1334" s="407">
        <v>119</v>
      </c>
      <c r="G1334" s="408">
        <v>213</v>
      </c>
      <c r="H1334" s="1220">
        <v>906</v>
      </c>
      <c r="I1334" s="1220">
        <v>906</v>
      </c>
      <c r="J1334" s="1221">
        <f t="shared" si="663"/>
        <v>0</v>
      </c>
    </row>
    <row r="1335" spans="1:10" ht="15" thickBot="1" x14ac:dyDescent="0.25">
      <c r="A1335" s="426" t="s">
        <v>131</v>
      </c>
      <c r="B1335" s="427" t="s">
        <v>25</v>
      </c>
      <c r="C1335" s="428">
        <v>7</v>
      </c>
      <c r="D1335" s="428">
        <v>2</v>
      </c>
      <c r="E1335" s="429">
        <v>0</v>
      </c>
      <c r="F1335" s="430">
        <v>0</v>
      </c>
      <c r="G1335" s="430"/>
      <c r="H1335" s="908">
        <f>H1336+H1343</f>
        <v>51510.277000000002</v>
      </c>
      <c r="I1335" s="908">
        <f>I1336+I1343</f>
        <v>49596.277000000002</v>
      </c>
      <c r="J1335" s="909">
        <f t="shared" ref="J1335" si="664">J1336+J1343</f>
        <v>-1914.0000000000018</v>
      </c>
    </row>
    <row r="1336" spans="1:10" ht="14.25" x14ac:dyDescent="0.2">
      <c r="A1336" s="72" t="s">
        <v>239</v>
      </c>
      <c r="B1336" s="120" t="s">
        <v>25</v>
      </c>
      <c r="C1336" s="73">
        <v>7</v>
      </c>
      <c r="D1336" s="73">
        <v>2</v>
      </c>
      <c r="E1336" s="121" t="s">
        <v>336</v>
      </c>
      <c r="F1336" s="74">
        <v>0</v>
      </c>
      <c r="G1336" s="74"/>
      <c r="H1336" s="994">
        <f>H1337</f>
        <v>47760.517</v>
      </c>
      <c r="I1336" s="994">
        <f>I1337</f>
        <v>45846.517</v>
      </c>
      <c r="J1336" s="995">
        <f t="shared" ref="J1336" si="665">J1337</f>
        <v>-1914.0000000000018</v>
      </c>
    </row>
    <row r="1337" spans="1:10" ht="15" x14ac:dyDescent="0.25">
      <c r="A1337" s="23" t="s">
        <v>125</v>
      </c>
      <c r="B1337" s="46" t="s">
        <v>25</v>
      </c>
      <c r="C1337" s="25">
        <v>7</v>
      </c>
      <c r="D1337" s="25">
        <v>2</v>
      </c>
      <c r="E1337" s="128" t="s">
        <v>336</v>
      </c>
      <c r="F1337" s="27">
        <v>0</v>
      </c>
      <c r="G1337" s="27"/>
      <c r="H1337" s="75">
        <f>H1338+H1342+H1341</f>
        <v>47760.517</v>
      </c>
      <c r="I1337" s="75">
        <f>I1338+I1342+I1341</f>
        <v>45846.517</v>
      </c>
      <c r="J1337" s="976">
        <f t="shared" ref="J1337" si="666">J1338+J1342+J1341</f>
        <v>-1914.0000000000018</v>
      </c>
    </row>
    <row r="1338" spans="1:10" ht="15.75" customHeight="1" x14ac:dyDescent="0.25">
      <c r="A1338" s="23" t="s">
        <v>28</v>
      </c>
      <c r="B1338" s="46" t="s">
        <v>25</v>
      </c>
      <c r="C1338" s="25">
        <v>7</v>
      </c>
      <c r="D1338" s="25">
        <v>2</v>
      </c>
      <c r="E1338" s="128" t="s">
        <v>336</v>
      </c>
      <c r="F1338" s="27">
        <v>0</v>
      </c>
      <c r="G1338" s="27">
        <v>210</v>
      </c>
      <c r="H1338" s="75">
        <f>H1339+H1340</f>
        <v>47219.167000000001</v>
      </c>
      <c r="I1338" s="75">
        <f>I1339+I1340</f>
        <v>45305.167000000001</v>
      </c>
      <c r="J1338" s="976">
        <f t="shared" ref="J1338" si="667">J1339+J1340</f>
        <v>-1914.0000000000018</v>
      </c>
    </row>
    <row r="1339" spans="1:10" ht="15" x14ac:dyDescent="0.25">
      <c r="A1339" s="109" t="s">
        <v>29</v>
      </c>
      <c r="B1339" s="54" t="s">
        <v>25</v>
      </c>
      <c r="C1339" s="30">
        <v>7</v>
      </c>
      <c r="D1339" s="30">
        <v>2</v>
      </c>
      <c r="E1339" s="122" t="s">
        <v>336</v>
      </c>
      <c r="F1339" s="32">
        <v>111</v>
      </c>
      <c r="G1339" s="110">
        <v>211</v>
      </c>
      <c r="H1339" s="147">
        <v>36266.641000000003</v>
      </c>
      <c r="I1339" s="147">
        <f>36266.641-1470.046</f>
        <v>34796.595000000001</v>
      </c>
      <c r="J1339" s="1118">
        <f t="shared" ref="J1339:J1342" si="668">I1339-H1339</f>
        <v>-1470.0460000000021</v>
      </c>
    </row>
    <row r="1340" spans="1:10" ht="15" x14ac:dyDescent="0.25">
      <c r="A1340" s="109" t="s">
        <v>38</v>
      </c>
      <c r="B1340" s="54" t="s">
        <v>25</v>
      </c>
      <c r="C1340" s="30">
        <v>7</v>
      </c>
      <c r="D1340" s="30">
        <v>2</v>
      </c>
      <c r="E1340" s="122" t="s">
        <v>336</v>
      </c>
      <c r="F1340" s="32">
        <v>119</v>
      </c>
      <c r="G1340" s="110">
        <v>213</v>
      </c>
      <c r="H1340" s="147">
        <v>10952.526</v>
      </c>
      <c r="I1340" s="147">
        <f>10952.526-443.954</f>
        <v>10508.572</v>
      </c>
      <c r="J1340" s="1118">
        <f t="shared" si="668"/>
        <v>-443.95399999999972</v>
      </c>
    </row>
    <row r="1341" spans="1:10" ht="15.75" customHeight="1" x14ac:dyDescent="0.25">
      <c r="A1341" s="176" t="s">
        <v>44</v>
      </c>
      <c r="B1341" s="418" t="s">
        <v>25</v>
      </c>
      <c r="C1341" s="278">
        <v>7</v>
      </c>
      <c r="D1341" s="278">
        <v>2</v>
      </c>
      <c r="E1341" s="128" t="s">
        <v>336</v>
      </c>
      <c r="F1341" s="279">
        <v>244</v>
      </c>
      <c r="G1341" s="280">
        <v>226</v>
      </c>
      <c r="H1341" s="1216">
        <v>480</v>
      </c>
      <c r="I1341" s="1216">
        <v>480</v>
      </c>
      <c r="J1341" s="976">
        <f t="shared" si="668"/>
        <v>0</v>
      </c>
    </row>
    <row r="1342" spans="1:10" ht="15.75" customHeight="1" x14ac:dyDescent="0.25">
      <c r="A1342" s="471" t="s">
        <v>337</v>
      </c>
      <c r="B1342" s="418" t="s">
        <v>25</v>
      </c>
      <c r="C1342" s="278">
        <v>7</v>
      </c>
      <c r="D1342" s="278">
        <v>2</v>
      </c>
      <c r="E1342" s="128" t="s">
        <v>336</v>
      </c>
      <c r="F1342" s="279">
        <v>244</v>
      </c>
      <c r="G1342" s="280">
        <v>346</v>
      </c>
      <c r="H1342" s="1216">
        <v>61.35</v>
      </c>
      <c r="I1342" s="1216">
        <v>61.35</v>
      </c>
      <c r="J1342" s="976">
        <f t="shared" si="668"/>
        <v>0</v>
      </c>
    </row>
    <row r="1343" spans="1:10" ht="14.25" customHeight="1" x14ac:dyDescent="0.2">
      <c r="A1343" s="229" t="s">
        <v>535</v>
      </c>
      <c r="B1343" s="419" t="s">
        <v>25</v>
      </c>
      <c r="C1343" s="399">
        <v>7</v>
      </c>
      <c r="D1343" s="399">
        <v>2</v>
      </c>
      <c r="E1343" s="400" t="s">
        <v>529</v>
      </c>
      <c r="F1343" s="401">
        <v>0</v>
      </c>
      <c r="G1343" s="401"/>
      <c r="H1343" s="894">
        <f t="shared" ref="H1343:J1343" si="669">H1344</f>
        <v>3749.76</v>
      </c>
      <c r="I1343" s="894">
        <f t="shared" si="669"/>
        <v>3749.76</v>
      </c>
      <c r="J1343" s="895">
        <f t="shared" si="669"/>
        <v>0</v>
      </c>
    </row>
    <row r="1344" spans="1:10" ht="15" x14ac:dyDescent="0.25">
      <c r="A1344" s="338" t="s">
        <v>28</v>
      </c>
      <c r="B1344" s="352" t="s">
        <v>25</v>
      </c>
      <c r="C1344" s="201">
        <v>7</v>
      </c>
      <c r="D1344" s="201">
        <v>2</v>
      </c>
      <c r="E1344" s="759" t="s">
        <v>529</v>
      </c>
      <c r="F1344" s="203">
        <v>0</v>
      </c>
      <c r="G1344" s="203">
        <v>210</v>
      </c>
      <c r="H1344" s="75">
        <f t="shared" ref="H1344:I1344" si="670">H1345+H1346</f>
        <v>3749.76</v>
      </c>
      <c r="I1344" s="75">
        <f t="shared" si="670"/>
        <v>3749.76</v>
      </c>
      <c r="J1344" s="976">
        <f t="shared" ref="J1344" si="671">J1345+J1346</f>
        <v>0</v>
      </c>
    </row>
    <row r="1345" spans="1:10" ht="15" x14ac:dyDescent="0.25">
      <c r="A1345" s="109" t="s">
        <v>29</v>
      </c>
      <c r="B1345" s="54" t="s">
        <v>25</v>
      </c>
      <c r="C1345" s="204">
        <v>7</v>
      </c>
      <c r="D1345" s="204">
        <v>2</v>
      </c>
      <c r="E1345" s="205" t="s">
        <v>529</v>
      </c>
      <c r="F1345" s="206">
        <v>111</v>
      </c>
      <c r="G1345" s="110">
        <v>211</v>
      </c>
      <c r="H1345" s="147">
        <v>2880</v>
      </c>
      <c r="I1345" s="147">
        <v>2880</v>
      </c>
      <c r="J1345" s="1118">
        <f t="shared" ref="J1345:J1346" si="672">I1345-H1345</f>
        <v>0</v>
      </c>
    </row>
    <row r="1346" spans="1:10" ht="15.75" thickBot="1" x14ac:dyDescent="0.3">
      <c r="A1346" s="404" t="s">
        <v>38</v>
      </c>
      <c r="B1346" s="405" t="s">
        <v>25</v>
      </c>
      <c r="C1346" s="406">
        <v>7</v>
      </c>
      <c r="D1346" s="406">
        <v>2</v>
      </c>
      <c r="E1346" s="354" t="s">
        <v>529</v>
      </c>
      <c r="F1346" s="407">
        <v>119</v>
      </c>
      <c r="G1346" s="408">
        <v>213</v>
      </c>
      <c r="H1346" s="1220">
        <v>869.76</v>
      </c>
      <c r="I1346" s="1220">
        <v>869.76</v>
      </c>
      <c r="J1346" s="1221">
        <f t="shared" si="672"/>
        <v>0</v>
      </c>
    </row>
    <row r="1347" spans="1:10" ht="15" thickBot="1" x14ac:dyDescent="0.25">
      <c r="A1347" s="426" t="s">
        <v>132</v>
      </c>
      <c r="B1347" s="427" t="s">
        <v>25</v>
      </c>
      <c r="C1347" s="428">
        <v>7</v>
      </c>
      <c r="D1347" s="428">
        <v>2</v>
      </c>
      <c r="E1347" s="429">
        <v>0</v>
      </c>
      <c r="F1347" s="430">
        <v>0</v>
      </c>
      <c r="G1347" s="430"/>
      <c r="H1347" s="908">
        <f>H1348+H1355</f>
        <v>24749.074000000001</v>
      </c>
      <c r="I1347" s="908">
        <f>I1348+I1355</f>
        <v>24749.074000000001</v>
      </c>
      <c r="J1347" s="909">
        <f t="shared" ref="J1347" si="673">J1348+J1355</f>
        <v>0</v>
      </c>
    </row>
    <row r="1348" spans="1:10" ht="14.25" x14ac:dyDescent="0.2">
      <c r="A1348" s="72" t="s">
        <v>239</v>
      </c>
      <c r="B1348" s="120" t="s">
        <v>25</v>
      </c>
      <c r="C1348" s="73">
        <v>7</v>
      </c>
      <c r="D1348" s="73">
        <v>2</v>
      </c>
      <c r="E1348" s="121" t="s">
        <v>336</v>
      </c>
      <c r="F1348" s="74">
        <v>0</v>
      </c>
      <c r="G1348" s="74"/>
      <c r="H1348" s="994">
        <f>H1349</f>
        <v>23002.23</v>
      </c>
      <c r="I1348" s="994">
        <f>I1349</f>
        <v>23002.23</v>
      </c>
      <c r="J1348" s="995">
        <f t="shared" ref="J1348" si="674">J1349</f>
        <v>0</v>
      </c>
    </row>
    <row r="1349" spans="1:10" ht="15" x14ac:dyDescent="0.25">
      <c r="A1349" s="23" t="s">
        <v>125</v>
      </c>
      <c r="B1349" s="46" t="s">
        <v>25</v>
      </c>
      <c r="C1349" s="25">
        <v>7</v>
      </c>
      <c r="D1349" s="25">
        <v>2</v>
      </c>
      <c r="E1349" s="128" t="s">
        <v>336</v>
      </c>
      <c r="F1349" s="27">
        <v>0</v>
      </c>
      <c r="G1349" s="27"/>
      <c r="H1349" s="75">
        <f>H1350+H1354+H1353</f>
        <v>23002.23</v>
      </c>
      <c r="I1349" s="75">
        <f>I1350+I1354+I1353</f>
        <v>23002.23</v>
      </c>
      <c r="J1349" s="976">
        <f t="shared" ref="J1349" si="675">J1350+J1354+J1353</f>
        <v>0</v>
      </c>
    </row>
    <row r="1350" spans="1:10" ht="15.75" customHeight="1" x14ac:dyDescent="0.25">
      <c r="A1350" s="23" t="s">
        <v>28</v>
      </c>
      <c r="B1350" s="46" t="s">
        <v>25</v>
      </c>
      <c r="C1350" s="25">
        <v>7</v>
      </c>
      <c r="D1350" s="25">
        <v>2</v>
      </c>
      <c r="E1350" s="128" t="s">
        <v>336</v>
      </c>
      <c r="F1350" s="27">
        <v>0</v>
      </c>
      <c r="G1350" s="27">
        <v>210</v>
      </c>
      <c r="H1350" s="75">
        <f>H1351+H1352</f>
        <v>22514.880000000001</v>
      </c>
      <c r="I1350" s="75">
        <f>I1351+I1352</f>
        <v>22514.880000000001</v>
      </c>
      <c r="J1350" s="976">
        <f t="shared" ref="J1350" si="676">J1351+J1352</f>
        <v>0</v>
      </c>
    </row>
    <row r="1351" spans="1:10" ht="15" x14ac:dyDescent="0.25">
      <c r="A1351" s="109" t="s">
        <v>29</v>
      </c>
      <c r="B1351" s="54" t="s">
        <v>25</v>
      </c>
      <c r="C1351" s="30">
        <v>7</v>
      </c>
      <c r="D1351" s="30">
        <v>2</v>
      </c>
      <c r="E1351" s="122" t="s">
        <v>336</v>
      </c>
      <c r="F1351" s="32">
        <v>111</v>
      </c>
      <c r="G1351" s="110">
        <v>211</v>
      </c>
      <c r="H1351" s="147">
        <v>17292.535</v>
      </c>
      <c r="I1351" s="147">
        <v>17292.535</v>
      </c>
      <c r="J1351" s="1118">
        <f t="shared" ref="J1351:J1354" si="677">I1351-H1351</f>
        <v>0</v>
      </c>
    </row>
    <row r="1352" spans="1:10" ht="15" x14ac:dyDescent="0.25">
      <c r="A1352" s="109" t="s">
        <v>38</v>
      </c>
      <c r="B1352" s="54" t="s">
        <v>25</v>
      </c>
      <c r="C1352" s="30">
        <v>7</v>
      </c>
      <c r="D1352" s="30">
        <v>2</v>
      </c>
      <c r="E1352" s="122" t="s">
        <v>336</v>
      </c>
      <c r="F1352" s="32">
        <v>119</v>
      </c>
      <c r="G1352" s="110">
        <v>213</v>
      </c>
      <c r="H1352" s="147">
        <v>5222.3450000000003</v>
      </c>
      <c r="I1352" s="147">
        <v>5222.3450000000003</v>
      </c>
      <c r="J1352" s="1118">
        <f t="shared" si="677"/>
        <v>0</v>
      </c>
    </row>
    <row r="1353" spans="1:10" ht="15.75" customHeight="1" x14ac:dyDescent="0.25">
      <c r="A1353" s="176" t="s">
        <v>44</v>
      </c>
      <c r="B1353" s="418" t="s">
        <v>25</v>
      </c>
      <c r="C1353" s="278">
        <v>7</v>
      </c>
      <c r="D1353" s="278">
        <v>2</v>
      </c>
      <c r="E1353" s="128" t="s">
        <v>336</v>
      </c>
      <c r="F1353" s="279">
        <v>244</v>
      </c>
      <c r="G1353" s="280">
        <v>226</v>
      </c>
      <c r="H1353" s="1216">
        <v>480</v>
      </c>
      <c r="I1353" s="1216">
        <v>480</v>
      </c>
      <c r="J1353" s="976">
        <f t="shared" si="677"/>
        <v>0</v>
      </c>
    </row>
    <row r="1354" spans="1:10" ht="15.75" customHeight="1" x14ac:dyDescent="0.25">
      <c r="A1354" s="471" t="s">
        <v>337</v>
      </c>
      <c r="B1354" s="418" t="s">
        <v>25</v>
      </c>
      <c r="C1354" s="278">
        <v>7</v>
      </c>
      <c r="D1354" s="278">
        <v>2</v>
      </c>
      <c r="E1354" s="128" t="s">
        <v>336</v>
      </c>
      <c r="F1354" s="279">
        <v>244</v>
      </c>
      <c r="G1354" s="280">
        <v>346</v>
      </c>
      <c r="H1354" s="1216">
        <v>7.35</v>
      </c>
      <c r="I1354" s="1216">
        <v>7.35</v>
      </c>
      <c r="J1354" s="976">
        <f t="shared" si="677"/>
        <v>0</v>
      </c>
    </row>
    <row r="1355" spans="1:10" ht="13.5" customHeight="1" x14ac:dyDescent="0.2">
      <c r="A1355" s="229" t="s">
        <v>535</v>
      </c>
      <c r="B1355" s="419" t="s">
        <v>25</v>
      </c>
      <c r="C1355" s="399">
        <v>7</v>
      </c>
      <c r="D1355" s="399">
        <v>2</v>
      </c>
      <c r="E1355" s="400" t="s">
        <v>529</v>
      </c>
      <c r="F1355" s="401">
        <v>0</v>
      </c>
      <c r="G1355" s="401"/>
      <c r="H1355" s="894">
        <f t="shared" ref="H1355:J1355" si="678">H1356</f>
        <v>1746.8440000000001</v>
      </c>
      <c r="I1355" s="894">
        <f t="shared" si="678"/>
        <v>1746.8440000000001</v>
      </c>
      <c r="J1355" s="895">
        <f t="shared" si="678"/>
        <v>0</v>
      </c>
    </row>
    <row r="1356" spans="1:10" ht="15" x14ac:dyDescent="0.25">
      <c r="A1356" s="338" t="s">
        <v>28</v>
      </c>
      <c r="B1356" s="352" t="s">
        <v>25</v>
      </c>
      <c r="C1356" s="201">
        <v>7</v>
      </c>
      <c r="D1356" s="201">
        <v>2</v>
      </c>
      <c r="E1356" s="759" t="s">
        <v>529</v>
      </c>
      <c r="F1356" s="203">
        <v>0</v>
      </c>
      <c r="G1356" s="203">
        <v>210</v>
      </c>
      <c r="H1356" s="75">
        <f t="shared" ref="H1356:I1356" si="679">H1357+H1358</f>
        <v>1746.8440000000001</v>
      </c>
      <c r="I1356" s="75">
        <f t="shared" si="679"/>
        <v>1746.8440000000001</v>
      </c>
      <c r="J1356" s="976">
        <f t="shared" ref="J1356" si="680">J1357+J1358</f>
        <v>0</v>
      </c>
    </row>
    <row r="1357" spans="1:10" ht="15" x14ac:dyDescent="0.25">
      <c r="A1357" s="109" t="s">
        <v>29</v>
      </c>
      <c r="B1357" s="54" t="s">
        <v>25</v>
      </c>
      <c r="C1357" s="204">
        <v>7</v>
      </c>
      <c r="D1357" s="204">
        <v>2</v>
      </c>
      <c r="E1357" s="205" t="s">
        <v>529</v>
      </c>
      <c r="F1357" s="206">
        <v>111</v>
      </c>
      <c r="G1357" s="110">
        <v>211</v>
      </c>
      <c r="H1357" s="147">
        <v>1341.662</v>
      </c>
      <c r="I1357" s="147">
        <v>1341.662</v>
      </c>
      <c r="J1357" s="1118">
        <f t="shared" ref="J1357:J1358" si="681">I1357-H1357</f>
        <v>0</v>
      </c>
    </row>
    <row r="1358" spans="1:10" ht="15.75" thickBot="1" x14ac:dyDescent="0.3">
      <c r="A1358" s="404" t="s">
        <v>38</v>
      </c>
      <c r="B1358" s="405" t="s">
        <v>25</v>
      </c>
      <c r="C1358" s="406">
        <v>7</v>
      </c>
      <c r="D1358" s="406">
        <v>2</v>
      </c>
      <c r="E1358" s="354" t="s">
        <v>529</v>
      </c>
      <c r="F1358" s="407">
        <v>119</v>
      </c>
      <c r="G1358" s="408">
        <v>213</v>
      </c>
      <c r="H1358" s="1220">
        <v>405.18200000000002</v>
      </c>
      <c r="I1358" s="1220">
        <v>405.18200000000002</v>
      </c>
      <c r="J1358" s="1221">
        <f t="shared" si="681"/>
        <v>0</v>
      </c>
    </row>
    <row r="1359" spans="1:10" ht="15" thickBot="1" x14ac:dyDescent="0.25">
      <c r="A1359" s="426" t="s">
        <v>133</v>
      </c>
      <c r="B1359" s="427" t="s">
        <v>25</v>
      </c>
      <c r="C1359" s="428">
        <v>7</v>
      </c>
      <c r="D1359" s="428">
        <v>2</v>
      </c>
      <c r="E1359" s="429">
        <v>0</v>
      </c>
      <c r="F1359" s="430">
        <v>0</v>
      </c>
      <c r="G1359" s="430"/>
      <c r="H1359" s="908">
        <f>H1360+H1367+H1371+H1377</f>
        <v>46586.808000000005</v>
      </c>
      <c r="I1359" s="908">
        <f>I1360+I1367+I1371+I1377</f>
        <v>46506.345000000001</v>
      </c>
      <c r="J1359" s="909">
        <f t="shared" ref="J1359" si="682">J1360+J1367+J1371+J1377</f>
        <v>-80.462999999999994</v>
      </c>
    </row>
    <row r="1360" spans="1:10" ht="14.25" x14ac:dyDescent="0.2">
      <c r="A1360" s="72" t="s">
        <v>239</v>
      </c>
      <c r="B1360" s="120" t="s">
        <v>25</v>
      </c>
      <c r="C1360" s="73">
        <v>7</v>
      </c>
      <c r="D1360" s="73">
        <v>2</v>
      </c>
      <c r="E1360" s="121" t="s">
        <v>336</v>
      </c>
      <c r="F1360" s="74">
        <v>0</v>
      </c>
      <c r="G1360" s="74"/>
      <c r="H1360" s="994">
        <f>H1361</f>
        <v>43183.1</v>
      </c>
      <c r="I1360" s="994">
        <f>I1361</f>
        <v>43183.1</v>
      </c>
      <c r="J1360" s="995">
        <f t="shared" ref="J1360" si="683">J1361</f>
        <v>0</v>
      </c>
    </row>
    <row r="1361" spans="1:10" ht="15" x14ac:dyDescent="0.25">
      <c r="A1361" s="23" t="s">
        <v>125</v>
      </c>
      <c r="B1361" s="46" t="s">
        <v>25</v>
      </c>
      <c r="C1361" s="25">
        <v>7</v>
      </c>
      <c r="D1361" s="25">
        <v>2</v>
      </c>
      <c r="E1361" s="128" t="s">
        <v>336</v>
      </c>
      <c r="F1361" s="27">
        <v>0</v>
      </c>
      <c r="G1361" s="27"/>
      <c r="H1361" s="75">
        <f>H1362+H1366+H1365</f>
        <v>43183.1</v>
      </c>
      <c r="I1361" s="75">
        <f>I1362+I1366+I1365</f>
        <v>43183.1</v>
      </c>
      <c r="J1361" s="976">
        <f t="shared" ref="J1361" si="684">J1362+J1366+J1365</f>
        <v>0</v>
      </c>
    </row>
    <row r="1362" spans="1:10" ht="15.75" customHeight="1" x14ac:dyDescent="0.25">
      <c r="A1362" s="23" t="s">
        <v>28</v>
      </c>
      <c r="B1362" s="46" t="s">
        <v>25</v>
      </c>
      <c r="C1362" s="25">
        <v>7</v>
      </c>
      <c r="D1362" s="25">
        <v>2</v>
      </c>
      <c r="E1362" s="128" t="s">
        <v>336</v>
      </c>
      <c r="F1362" s="27">
        <v>0</v>
      </c>
      <c r="G1362" s="27">
        <v>210</v>
      </c>
      <c r="H1362" s="75">
        <f>H1363+H1364</f>
        <v>42660.5</v>
      </c>
      <c r="I1362" s="75">
        <f>I1363+I1364</f>
        <v>42660.5</v>
      </c>
      <c r="J1362" s="976">
        <f t="shared" ref="J1362" si="685">J1363+J1364</f>
        <v>0</v>
      </c>
    </row>
    <row r="1363" spans="1:10" ht="15" x14ac:dyDescent="0.25">
      <c r="A1363" s="109" t="s">
        <v>29</v>
      </c>
      <c r="B1363" s="54" t="s">
        <v>25</v>
      </c>
      <c r="C1363" s="30">
        <v>7</v>
      </c>
      <c r="D1363" s="30">
        <v>2</v>
      </c>
      <c r="E1363" s="122" t="s">
        <v>336</v>
      </c>
      <c r="F1363" s="32">
        <v>111</v>
      </c>
      <c r="G1363" s="110">
        <v>211</v>
      </c>
      <c r="H1363" s="147">
        <v>32765.361000000001</v>
      </c>
      <c r="I1363" s="147">
        <v>32765.361000000001</v>
      </c>
      <c r="J1363" s="1118">
        <f t="shared" ref="J1363:J1366" si="686">I1363-H1363</f>
        <v>0</v>
      </c>
    </row>
    <row r="1364" spans="1:10" ht="15" x14ac:dyDescent="0.25">
      <c r="A1364" s="109" t="s">
        <v>38</v>
      </c>
      <c r="B1364" s="54" t="s">
        <v>25</v>
      </c>
      <c r="C1364" s="30">
        <v>7</v>
      </c>
      <c r="D1364" s="30">
        <v>2</v>
      </c>
      <c r="E1364" s="122" t="s">
        <v>336</v>
      </c>
      <c r="F1364" s="32">
        <v>119</v>
      </c>
      <c r="G1364" s="110">
        <v>213</v>
      </c>
      <c r="H1364" s="147">
        <v>9895.1389999999992</v>
      </c>
      <c r="I1364" s="147">
        <v>9895.1389999999992</v>
      </c>
      <c r="J1364" s="1118">
        <f t="shared" si="686"/>
        <v>0</v>
      </c>
    </row>
    <row r="1365" spans="1:10" ht="15.75" customHeight="1" x14ac:dyDescent="0.25">
      <c r="A1365" s="176" t="s">
        <v>44</v>
      </c>
      <c r="B1365" s="418" t="s">
        <v>25</v>
      </c>
      <c r="C1365" s="278">
        <v>7</v>
      </c>
      <c r="D1365" s="278">
        <v>2</v>
      </c>
      <c r="E1365" s="128" t="s">
        <v>336</v>
      </c>
      <c r="F1365" s="279">
        <v>244</v>
      </c>
      <c r="G1365" s="280">
        <v>226</v>
      </c>
      <c r="H1365" s="1216">
        <v>480</v>
      </c>
      <c r="I1365" s="1216">
        <v>480</v>
      </c>
      <c r="J1365" s="976">
        <f t="shared" si="686"/>
        <v>0</v>
      </c>
    </row>
    <row r="1366" spans="1:10" ht="15.75" customHeight="1" x14ac:dyDescent="0.25">
      <c r="A1366" s="471" t="s">
        <v>337</v>
      </c>
      <c r="B1366" s="418" t="s">
        <v>25</v>
      </c>
      <c r="C1366" s="278">
        <v>7</v>
      </c>
      <c r="D1366" s="278">
        <v>2</v>
      </c>
      <c r="E1366" s="128" t="s">
        <v>336</v>
      </c>
      <c r="F1366" s="279">
        <v>244</v>
      </c>
      <c r="G1366" s="280">
        <v>346</v>
      </c>
      <c r="H1366" s="1216">
        <v>42.6</v>
      </c>
      <c r="I1366" s="1216">
        <v>42.6</v>
      </c>
      <c r="J1366" s="976">
        <f t="shared" si="686"/>
        <v>0</v>
      </c>
    </row>
    <row r="1367" spans="1:10" ht="12.75" customHeight="1" x14ac:dyDescent="0.2">
      <c r="A1367" s="229" t="s">
        <v>535</v>
      </c>
      <c r="B1367" s="419" t="s">
        <v>25</v>
      </c>
      <c r="C1367" s="399">
        <v>7</v>
      </c>
      <c r="D1367" s="399">
        <v>2</v>
      </c>
      <c r="E1367" s="400" t="s">
        <v>529</v>
      </c>
      <c r="F1367" s="401">
        <v>0</v>
      </c>
      <c r="G1367" s="401"/>
      <c r="H1367" s="894">
        <f t="shared" ref="H1367:J1367" si="687">H1368</f>
        <v>3124.8</v>
      </c>
      <c r="I1367" s="894">
        <f t="shared" si="687"/>
        <v>3124.8</v>
      </c>
      <c r="J1367" s="895">
        <f t="shared" si="687"/>
        <v>0</v>
      </c>
    </row>
    <row r="1368" spans="1:10" ht="15" x14ac:dyDescent="0.25">
      <c r="A1368" s="338" t="s">
        <v>28</v>
      </c>
      <c r="B1368" s="352" t="s">
        <v>25</v>
      </c>
      <c r="C1368" s="201">
        <v>7</v>
      </c>
      <c r="D1368" s="201">
        <v>2</v>
      </c>
      <c r="E1368" s="759" t="s">
        <v>529</v>
      </c>
      <c r="F1368" s="203">
        <v>0</v>
      </c>
      <c r="G1368" s="203">
        <v>210</v>
      </c>
      <c r="H1368" s="75">
        <f t="shared" ref="H1368:I1368" si="688">H1369+H1370</f>
        <v>3124.8</v>
      </c>
      <c r="I1368" s="75">
        <f t="shared" si="688"/>
        <v>3124.8</v>
      </c>
      <c r="J1368" s="976">
        <f t="shared" ref="J1368" si="689">J1369+J1370</f>
        <v>0</v>
      </c>
    </row>
    <row r="1369" spans="1:10" ht="15" x14ac:dyDescent="0.25">
      <c r="A1369" s="109" t="s">
        <v>29</v>
      </c>
      <c r="B1369" s="54" t="s">
        <v>25</v>
      </c>
      <c r="C1369" s="204">
        <v>7</v>
      </c>
      <c r="D1369" s="204">
        <v>2</v>
      </c>
      <c r="E1369" s="205" t="s">
        <v>529</v>
      </c>
      <c r="F1369" s="206">
        <v>111</v>
      </c>
      <c r="G1369" s="110">
        <v>211</v>
      </c>
      <c r="H1369" s="147">
        <v>2400</v>
      </c>
      <c r="I1369" s="147">
        <v>2400</v>
      </c>
      <c r="J1369" s="1118">
        <f t="shared" ref="J1369:J1370" si="690">I1369-H1369</f>
        <v>0</v>
      </c>
    </row>
    <row r="1370" spans="1:10" ht="15" x14ac:dyDescent="0.25">
      <c r="A1370" s="109" t="s">
        <v>38</v>
      </c>
      <c r="B1370" s="54" t="s">
        <v>25</v>
      </c>
      <c r="C1370" s="204">
        <v>7</v>
      </c>
      <c r="D1370" s="204">
        <v>2</v>
      </c>
      <c r="E1370" s="205" t="s">
        <v>529</v>
      </c>
      <c r="F1370" s="206">
        <v>119</v>
      </c>
      <c r="G1370" s="110">
        <v>213</v>
      </c>
      <c r="H1370" s="147">
        <v>724.8</v>
      </c>
      <c r="I1370" s="147">
        <v>724.8</v>
      </c>
      <c r="J1370" s="1118">
        <f t="shared" si="690"/>
        <v>0</v>
      </c>
    </row>
    <row r="1371" spans="1:10" ht="28.5" x14ac:dyDescent="0.2">
      <c r="A1371" s="151" t="s">
        <v>474</v>
      </c>
      <c r="B1371" s="152" t="s">
        <v>25</v>
      </c>
      <c r="C1371" s="153">
        <v>7</v>
      </c>
      <c r="D1371" s="153">
        <v>9</v>
      </c>
      <c r="E1371" s="154">
        <v>0</v>
      </c>
      <c r="F1371" s="42">
        <v>0</v>
      </c>
      <c r="G1371" s="42"/>
      <c r="H1371" s="894">
        <f>H1372</f>
        <v>198.44499999999999</v>
      </c>
      <c r="I1371" s="894">
        <f>I1372</f>
        <v>198.44499999999999</v>
      </c>
      <c r="J1371" s="1103">
        <f t="shared" ref="J1371" si="691">J1372</f>
        <v>0</v>
      </c>
    </row>
    <row r="1372" spans="1:10" s="602" customFormat="1" ht="15" x14ac:dyDescent="0.25">
      <c r="A1372" s="338" t="s">
        <v>28</v>
      </c>
      <c r="B1372" s="117" t="s">
        <v>25</v>
      </c>
      <c r="C1372" s="25">
        <v>7</v>
      </c>
      <c r="D1372" s="25">
        <v>9</v>
      </c>
      <c r="E1372" s="128" t="s">
        <v>530</v>
      </c>
      <c r="F1372" s="27">
        <v>111</v>
      </c>
      <c r="G1372" s="316">
        <v>210</v>
      </c>
      <c r="H1372" s="981">
        <f t="shared" ref="H1372" si="692">H1373+H1374+H1375+H1376</f>
        <v>198.44499999999999</v>
      </c>
      <c r="I1372" s="981">
        <f t="shared" ref="I1372:J1372" si="693">I1373+I1374+I1375+I1376</f>
        <v>198.44499999999999</v>
      </c>
      <c r="J1372" s="1118">
        <f t="shared" si="693"/>
        <v>0</v>
      </c>
    </row>
    <row r="1373" spans="1:10" s="602" customFormat="1" ht="15" x14ac:dyDescent="0.25">
      <c r="A1373" s="109" t="s">
        <v>472</v>
      </c>
      <c r="B1373" s="54" t="s">
        <v>25</v>
      </c>
      <c r="C1373" s="30">
        <v>7</v>
      </c>
      <c r="D1373" s="30">
        <v>2</v>
      </c>
      <c r="E1373" s="808" t="s">
        <v>548</v>
      </c>
      <c r="F1373" s="32">
        <v>111</v>
      </c>
      <c r="G1373" s="110">
        <v>211</v>
      </c>
      <c r="H1373" s="981"/>
      <c r="I1373" s="981"/>
      <c r="J1373" s="1118">
        <f t="shared" ref="J1373:J1374" si="694">I1373-H1373</f>
        <v>0</v>
      </c>
    </row>
    <row r="1374" spans="1:10" s="602" customFormat="1" ht="15" x14ac:dyDescent="0.25">
      <c r="A1374" s="109" t="s">
        <v>473</v>
      </c>
      <c r="B1374" s="54" t="s">
        <v>25</v>
      </c>
      <c r="C1374" s="30">
        <v>7</v>
      </c>
      <c r="D1374" s="30">
        <v>2</v>
      </c>
      <c r="E1374" s="808" t="s">
        <v>548</v>
      </c>
      <c r="F1374" s="32">
        <v>119</v>
      </c>
      <c r="G1374" s="110">
        <v>213</v>
      </c>
      <c r="H1374" s="1222"/>
      <c r="I1374" s="1222"/>
      <c r="J1374" s="1118">
        <f t="shared" si="694"/>
        <v>0</v>
      </c>
    </row>
    <row r="1375" spans="1:10" s="602" customFormat="1" ht="15" x14ac:dyDescent="0.25">
      <c r="A1375" s="109" t="s">
        <v>472</v>
      </c>
      <c r="B1375" s="54" t="s">
        <v>25</v>
      </c>
      <c r="C1375" s="30">
        <v>7</v>
      </c>
      <c r="D1375" s="30">
        <v>9</v>
      </c>
      <c r="E1375" s="808" t="s">
        <v>530</v>
      </c>
      <c r="F1375" s="32">
        <v>111</v>
      </c>
      <c r="G1375" s="110">
        <v>211</v>
      </c>
      <c r="H1375" s="981">
        <v>152.416</v>
      </c>
      <c r="I1375" s="981">
        <v>152.416</v>
      </c>
      <c r="J1375" s="1118">
        <f t="shared" ref="J1375:J1376" si="695">I1375-H1375</f>
        <v>0</v>
      </c>
    </row>
    <row r="1376" spans="1:10" s="602" customFormat="1" ht="15" x14ac:dyDescent="0.25">
      <c r="A1376" s="109" t="s">
        <v>473</v>
      </c>
      <c r="B1376" s="54" t="s">
        <v>25</v>
      </c>
      <c r="C1376" s="30">
        <v>7</v>
      </c>
      <c r="D1376" s="30">
        <v>9</v>
      </c>
      <c r="E1376" s="808" t="s">
        <v>530</v>
      </c>
      <c r="F1376" s="32">
        <v>119</v>
      </c>
      <c r="G1376" s="110">
        <v>213</v>
      </c>
      <c r="H1376" s="1222">
        <v>46.029000000000003</v>
      </c>
      <c r="I1376" s="1222">
        <v>46.029000000000003</v>
      </c>
      <c r="J1376" s="1118">
        <f t="shared" si="695"/>
        <v>0</v>
      </c>
    </row>
    <row r="1377" spans="1:10" s="602" customFormat="1" ht="27.75" customHeight="1" x14ac:dyDescent="0.2">
      <c r="A1377" s="44" t="s">
        <v>536</v>
      </c>
      <c r="B1377" s="253" t="s">
        <v>25</v>
      </c>
      <c r="C1377" s="197">
        <v>7</v>
      </c>
      <c r="D1377" s="197">
        <v>9</v>
      </c>
      <c r="E1377" s="810" t="s">
        <v>532</v>
      </c>
      <c r="F1377" s="199">
        <v>0</v>
      </c>
      <c r="G1377" s="199"/>
      <c r="H1377" s="254">
        <f>H1378</f>
        <v>80.462999999999994</v>
      </c>
      <c r="I1377" s="254">
        <f>I1378</f>
        <v>0</v>
      </c>
      <c r="J1377" s="895">
        <f t="shared" ref="J1377" si="696">J1378</f>
        <v>-80.462999999999994</v>
      </c>
    </row>
    <row r="1378" spans="1:10" ht="15" x14ac:dyDescent="0.25">
      <c r="A1378" s="338" t="s">
        <v>28</v>
      </c>
      <c r="B1378" s="352" t="s">
        <v>25</v>
      </c>
      <c r="C1378" s="201">
        <v>7</v>
      </c>
      <c r="D1378" s="201">
        <v>9</v>
      </c>
      <c r="E1378" s="643" t="s">
        <v>532</v>
      </c>
      <c r="F1378" s="203">
        <v>0</v>
      </c>
      <c r="G1378" s="203">
        <v>210</v>
      </c>
      <c r="H1378" s="75">
        <f>H1379+H1380</f>
        <v>80.462999999999994</v>
      </c>
      <c r="I1378" s="75">
        <f>I1379+I1380</f>
        <v>0</v>
      </c>
      <c r="J1378" s="976">
        <f t="shared" ref="J1378" si="697">J1379+J1380</f>
        <v>-80.462999999999994</v>
      </c>
    </row>
    <row r="1379" spans="1:10" ht="15" x14ac:dyDescent="0.25">
      <c r="A1379" s="109" t="s">
        <v>393</v>
      </c>
      <c r="B1379" s="682" t="s">
        <v>25</v>
      </c>
      <c r="C1379" s="683">
        <v>7</v>
      </c>
      <c r="D1379" s="683">
        <v>9</v>
      </c>
      <c r="E1379" s="808" t="s">
        <v>532</v>
      </c>
      <c r="F1379" s="684">
        <v>111</v>
      </c>
      <c r="G1379" s="685">
        <v>211</v>
      </c>
      <c r="H1379" s="981">
        <v>61.8</v>
      </c>
      <c r="I1379" s="981"/>
      <c r="J1379" s="1118">
        <f t="shared" ref="J1379:J1380" si="698">I1379-H1379</f>
        <v>-61.8</v>
      </c>
    </row>
    <row r="1380" spans="1:10" ht="15.75" thickBot="1" x14ac:dyDescent="0.3">
      <c r="A1380" s="163" t="s">
        <v>394</v>
      </c>
      <c r="B1380" s="339" t="s">
        <v>25</v>
      </c>
      <c r="C1380" s="55">
        <v>7</v>
      </c>
      <c r="D1380" s="55">
        <v>9</v>
      </c>
      <c r="E1380" s="809" t="s">
        <v>532</v>
      </c>
      <c r="F1380" s="56">
        <v>119</v>
      </c>
      <c r="G1380" s="111">
        <v>213</v>
      </c>
      <c r="H1380" s="1218">
        <v>18.663</v>
      </c>
      <c r="I1380" s="1218"/>
      <c r="J1380" s="1118">
        <f t="shared" si="698"/>
        <v>-18.663</v>
      </c>
    </row>
    <row r="1381" spans="1:10" ht="15" thickBot="1" x14ac:dyDescent="0.25">
      <c r="A1381" s="426" t="s">
        <v>134</v>
      </c>
      <c r="B1381" s="427" t="s">
        <v>25</v>
      </c>
      <c r="C1381" s="428">
        <v>7</v>
      </c>
      <c r="D1381" s="428">
        <v>2</v>
      </c>
      <c r="E1381" s="429">
        <v>0</v>
      </c>
      <c r="F1381" s="430">
        <v>0</v>
      </c>
      <c r="G1381" s="430"/>
      <c r="H1381" s="908">
        <f>H1382+H1389</f>
        <v>24626.513999999999</v>
      </c>
      <c r="I1381" s="908">
        <f>I1382+I1389</f>
        <v>24626.513999999999</v>
      </c>
      <c r="J1381" s="909">
        <f t="shared" ref="J1381" si="699">J1382+J1389</f>
        <v>0</v>
      </c>
    </row>
    <row r="1382" spans="1:10" ht="14.25" x14ac:dyDescent="0.2">
      <c r="A1382" s="72" t="s">
        <v>239</v>
      </c>
      <c r="B1382" s="120" t="s">
        <v>25</v>
      </c>
      <c r="C1382" s="73">
        <v>7</v>
      </c>
      <c r="D1382" s="73">
        <v>2</v>
      </c>
      <c r="E1382" s="121" t="s">
        <v>336</v>
      </c>
      <c r="F1382" s="74">
        <v>0</v>
      </c>
      <c r="G1382" s="74"/>
      <c r="H1382" s="994">
        <f>H1383</f>
        <v>22751.633999999998</v>
      </c>
      <c r="I1382" s="994">
        <f>I1383</f>
        <v>22751.633999999998</v>
      </c>
      <c r="J1382" s="995">
        <f t="shared" ref="J1382" si="700">J1383</f>
        <v>0</v>
      </c>
    </row>
    <row r="1383" spans="1:10" ht="15" x14ac:dyDescent="0.25">
      <c r="A1383" s="23" t="s">
        <v>125</v>
      </c>
      <c r="B1383" s="46" t="s">
        <v>25</v>
      </c>
      <c r="C1383" s="25">
        <v>7</v>
      </c>
      <c r="D1383" s="25">
        <v>2</v>
      </c>
      <c r="E1383" s="128" t="s">
        <v>336</v>
      </c>
      <c r="F1383" s="27">
        <v>0</v>
      </c>
      <c r="G1383" s="27"/>
      <c r="H1383" s="75">
        <f>H1384+H1388+H1387</f>
        <v>22751.633999999998</v>
      </c>
      <c r="I1383" s="75">
        <f>I1384+I1388+I1387</f>
        <v>22751.633999999998</v>
      </c>
      <c r="J1383" s="976">
        <f t="shared" ref="J1383" si="701">J1384+J1388+J1387</f>
        <v>0</v>
      </c>
    </row>
    <row r="1384" spans="1:10" ht="15.75" customHeight="1" x14ac:dyDescent="0.25">
      <c r="A1384" s="23" t="s">
        <v>28</v>
      </c>
      <c r="B1384" s="46" t="s">
        <v>25</v>
      </c>
      <c r="C1384" s="25">
        <v>7</v>
      </c>
      <c r="D1384" s="25">
        <v>2</v>
      </c>
      <c r="E1384" s="128" t="s">
        <v>336</v>
      </c>
      <c r="F1384" s="27">
        <v>0</v>
      </c>
      <c r="G1384" s="27">
        <v>210</v>
      </c>
      <c r="H1384" s="75">
        <f>H1385+H1386</f>
        <v>22254.534</v>
      </c>
      <c r="I1384" s="75">
        <f>I1385+I1386</f>
        <v>22254.534</v>
      </c>
      <c r="J1384" s="976">
        <f t="shared" ref="J1384" si="702">J1385+J1386</f>
        <v>0</v>
      </c>
    </row>
    <row r="1385" spans="1:10" ht="15" x14ac:dyDescent="0.25">
      <c r="A1385" s="109" t="s">
        <v>29</v>
      </c>
      <c r="B1385" s="54" t="s">
        <v>25</v>
      </c>
      <c r="C1385" s="30">
        <v>7</v>
      </c>
      <c r="D1385" s="30">
        <v>2</v>
      </c>
      <c r="E1385" s="122" t="s">
        <v>336</v>
      </c>
      <c r="F1385" s="32">
        <v>111</v>
      </c>
      <c r="G1385" s="110">
        <v>211</v>
      </c>
      <c r="H1385" s="147">
        <v>17092.576000000001</v>
      </c>
      <c r="I1385" s="147">
        <v>17092.576000000001</v>
      </c>
      <c r="J1385" s="1118">
        <f t="shared" ref="J1385:J1388" si="703">I1385-H1385</f>
        <v>0</v>
      </c>
    </row>
    <row r="1386" spans="1:10" ht="15" x14ac:dyDescent="0.25">
      <c r="A1386" s="109" t="s">
        <v>38</v>
      </c>
      <c r="B1386" s="54" t="s">
        <v>25</v>
      </c>
      <c r="C1386" s="30">
        <v>7</v>
      </c>
      <c r="D1386" s="30">
        <v>2</v>
      </c>
      <c r="E1386" s="122" t="s">
        <v>336</v>
      </c>
      <c r="F1386" s="32">
        <v>119</v>
      </c>
      <c r="G1386" s="110">
        <v>213</v>
      </c>
      <c r="H1386" s="147">
        <v>5161.9579999999996</v>
      </c>
      <c r="I1386" s="147">
        <v>5161.9579999999996</v>
      </c>
      <c r="J1386" s="1118">
        <f t="shared" si="703"/>
        <v>0</v>
      </c>
    </row>
    <row r="1387" spans="1:10" ht="15" x14ac:dyDescent="0.25">
      <c r="A1387" s="176" t="s">
        <v>44</v>
      </c>
      <c r="B1387" s="418" t="s">
        <v>25</v>
      </c>
      <c r="C1387" s="278">
        <v>7</v>
      </c>
      <c r="D1387" s="278">
        <v>2</v>
      </c>
      <c r="E1387" s="128" t="s">
        <v>336</v>
      </c>
      <c r="F1387" s="279">
        <v>244</v>
      </c>
      <c r="G1387" s="280">
        <v>226</v>
      </c>
      <c r="H1387" s="1216">
        <v>480</v>
      </c>
      <c r="I1387" s="1216">
        <v>480</v>
      </c>
      <c r="J1387" s="1118">
        <f t="shared" si="703"/>
        <v>0</v>
      </c>
    </row>
    <row r="1388" spans="1:10" ht="15.75" customHeight="1" x14ac:dyDescent="0.25">
      <c r="A1388" s="471" t="s">
        <v>337</v>
      </c>
      <c r="B1388" s="418" t="s">
        <v>25</v>
      </c>
      <c r="C1388" s="278">
        <v>7</v>
      </c>
      <c r="D1388" s="278">
        <v>2</v>
      </c>
      <c r="E1388" s="128" t="s">
        <v>336</v>
      </c>
      <c r="F1388" s="279">
        <v>244</v>
      </c>
      <c r="G1388" s="280">
        <v>346</v>
      </c>
      <c r="H1388" s="1216">
        <v>17.100000000000001</v>
      </c>
      <c r="I1388" s="1216">
        <v>17.100000000000001</v>
      </c>
      <c r="J1388" s="1118">
        <f t="shared" si="703"/>
        <v>0</v>
      </c>
    </row>
    <row r="1389" spans="1:10" ht="14.25" customHeight="1" x14ac:dyDescent="0.2">
      <c r="A1389" s="229" t="s">
        <v>535</v>
      </c>
      <c r="B1389" s="419" t="s">
        <v>25</v>
      </c>
      <c r="C1389" s="399">
        <v>7</v>
      </c>
      <c r="D1389" s="399">
        <v>2</v>
      </c>
      <c r="E1389" s="400" t="s">
        <v>529</v>
      </c>
      <c r="F1389" s="401">
        <v>0</v>
      </c>
      <c r="G1389" s="401"/>
      <c r="H1389" s="894">
        <f t="shared" ref="H1389:J1389" si="704">H1390</f>
        <v>1874.88</v>
      </c>
      <c r="I1389" s="894">
        <f t="shared" si="704"/>
        <v>1874.88</v>
      </c>
      <c r="J1389" s="895">
        <f t="shared" si="704"/>
        <v>0</v>
      </c>
    </row>
    <row r="1390" spans="1:10" ht="15" x14ac:dyDescent="0.25">
      <c r="A1390" s="338" t="s">
        <v>28</v>
      </c>
      <c r="B1390" s="352" t="s">
        <v>25</v>
      </c>
      <c r="C1390" s="201">
        <v>7</v>
      </c>
      <c r="D1390" s="201">
        <v>2</v>
      </c>
      <c r="E1390" s="759" t="s">
        <v>529</v>
      </c>
      <c r="F1390" s="203">
        <v>0</v>
      </c>
      <c r="G1390" s="203">
        <v>210</v>
      </c>
      <c r="H1390" s="75">
        <f t="shared" ref="H1390:I1390" si="705">H1391+H1392</f>
        <v>1874.88</v>
      </c>
      <c r="I1390" s="75">
        <f t="shared" si="705"/>
        <v>1874.88</v>
      </c>
      <c r="J1390" s="976">
        <f t="shared" ref="J1390" si="706">J1391+J1392</f>
        <v>0</v>
      </c>
    </row>
    <row r="1391" spans="1:10" ht="15" x14ac:dyDescent="0.25">
      <c r="A1391" s="109" t="s">
        <v>29</v>
      </c>
      <c r="B1391" s="54" t="s">
        <v>25</v>
      </c>
      <c r="C1391" s="204">
        <v>7</v>
      </c>
      <c r="D1391" s="204">
        <v>2</v>
      </c>
      <c r="E1391" s="205" t="s">
        <v>529</v>
      </c>
      <c r="F1391" s="206">
        <v>111</v>
      </c>
      <c r="G1391" s="110">
        <v>211</v>
      </c>
      <c r="H1391" s="147">
        <v>1440</v>
      </c>
      <c r="I1391" s="147">
        <v>1440</v>
      </c>
      <c r="J1391" s="1118">
        <f t="shared" ref="J1391:J1392" si="707">I1391-H1391</f>
        <v>0</v>
      </c>
    </row>
    <row r="1392" spans="1:10" ht="15.75" thickBot="1" x14ac:dyDescent="0.3">
      <c r="A1392" s="404" t="s">
        <v>38</v>
      </c>
      <c r="B1392" s="405" t="s">
        <v>25</v>
      </c>
      <c r="C1392" s="406">
        <v>7</v>
      </c>
      <c r="D1392" s="406">
        <v>2</v>
      </c>
      <c r="E1392" s="354" t="s">
        <v>529</v>
      </c>
      <c r="F1392" s="407">
        <v>119</v>
      </c>
      <c r="G1392" s="408">
        <v>213</v>
      </c>
      <c r="H1392" s="1220">
        <v>434.88</v>
      </c>
      <c r="I1392" s="1220">
        <v>434.88</v>
      </c>
      <c r="J1392" s="1221">
        <f t="shared" si="707"/>
        <v>0</v>
      </c>
    </row>
    <row r="1393" spans="1:10" ht="15" thickBot="1" x14ac:dyDescent="0.25">
      <c r="A1393" s="426" t="s">
        <v>135</v>
      </c>
      <c r="B1393" s="427" t="s">
        <v>25</v>
      </c>
      <c r="C1393" s="428">
        <v>7</v>
      </c>
      <c r="D1393" s="428">
        <v>2</v>
      </c>
      <c r="E1393" s="429">
        <v>0</v>
      </c>
      <c r="F1393" s="430">
        <v>0</v>
      </c>
      <c r="G1393" s="430"/>
      <c r="H1393" s="908">
        <f>H1394+H1401</f>
        <v>31807.570999999996</v>
      </c>
      <c r="I1393" s="908">
        <f>I1394+I1401</f>
        <v>31807.570999999996</v>
      </c>
      <c r="J1393" s="909">
        <f t="shared" ref="J1393" si="708">J1394+J1401</f>
        <v>0</v>
      </c>
    </row>
    <row r="1394" spans="1:10" ht="14.25" x14ac:dyDescent="0.2">
      <c r="A1394" s="72" t="s">
        <v>239</v>
      </c>
      <c r="B1394" s="120" t="s">
        <v>25</v>
      </c>
      <c r="C1394" s="73">
        <v>7</v>
      </c>
      <c r="D1394" s="73">
        <v>2</v>
      </c>
      <c r="E1394" s="121" t="s">
        <v>336</v>
      </c>
      <c r="F1394" s="74">
        <v>0</v>
      </c>
      <c r="G1394" s="74"/>
      <c r="H1394" s="994">
        <f>H1395</f>
        <v>28682.770999999997</v>
      </c>
      <c r="I1394" s="994">
        <f>I1395</f>
        <v>28682.770999999997</v>
      </c>
      <c r="J1394" s="995">
        <f t="shared" ref="J1394" si="709">J1395</f>
        <v>0</v>
      </c>
    </row>
    <row r="1395" spans="1:10" ht="15" x14ac:dyDescent="0.25">
      <c r="A1395" s="23" t="s">
        <v>125</v>
      </c>
      <c r="B1395" s="46" t="s">
        <v>25</v>
      </c>
      <c r="C1395" s="25">
        <v>7</v>
      </c>
      <c r="D1395" s="25">
        <v>2</v>
      </c>
      <c r="E1395" s="128" t="s">
        <v>336</v>
      </c>
      <c r="F1395" s="27">
        <v>0</v>
      </c>
      <c r="G1395" s="27"/>
      <c r="H1395" s="75">
        <f>H1396+H1400+H1399</f>
        <v>28682.770999999997</v>
      </c>
      <c r="I1395" s="75">
        <f>I1396+I1400+I1399</f>
        <v>28682.770999999997</v>
      </c>
      <c r="J1395" s="976">
        <f t="shared" ref="J1395" si="710">J1396+J1400+J1399</f>
        <v>0</v>
      </c>
    </row>
    <row r="1396" spans="1:10" ht="15.75" customHeight="1" x14ac:dyDescent="0.25">
      <c r="A1396" s="23" t="s">
        <v>28</v>
      </c>
      <c r="B1396" s="46" t="s">
        <v>25</v>
      </c>
      <c r="C1396" s="25">
        <v>7</v>
      </c>
      <c r="D1396" s="25">
        <v>2</v>
      </c>
      <c r="E1396" s="128" t="s">
        <v>336</v>
      </c>
      <c r="F1396" s="27">
        <v>0</v>
      </c>
      <c r="G1396" s="27">
        <v>210</v>
      </c>
      <c r="H1396" s="75">
        <f>H1397+H1398</f>
        <v>28173.970999999998</v>
      </c>
      <c r="I1396" s="75">
        <f>I1397+I1398</f>
        <v>28173.970999999998</v>
      </c>
      <c r="J1396" s="976">
        <f t="shared" ref="J1396" si="711">J1397+J1398</f>
        <v>0</v>
      </c>
    </row>
    <row r="1397" spans="1:10" ht="15" x14ac:dyDescent="0.25">
      <c r="A1397" s="109" t="s">
        <v>29</v>
      </c>
      <c r="B1397" s="54" t="s">
        <v>25</v>
      </c>
      <c r="C1397" s="30">
        <v>7</v>
      </c>
      <c r="D1397" s="30">
        <v>2</v>
      </c>
      <c r="E1397" s="122" t="s">
        <v>336</v>
      </c>
      <c r="F1397" s="32">
        <v>111</v>
      </c>
      <c r="G1397" s="110">
        <v>211</v>
      </c>
      <c r="H1397" s="147">
        <v>21638.994999999999</v>
      </c>
      <c r="I1397" s="147">
        <v>21638.994999999999</v>
      </c>
      <c r="J1397" s="1118">
        <f t="shared" ref="J1397:J1400" si="712">I1397-H1397</f>
        <v>0</v>
      </c>
    </row>
    <row r="1398" spans="1:10" ht="15" x14ac:dyDescent="0.25">
      <c r="A1398" s="109" t="s">
        <v>38</v>
      </c>
      <c r="B1398" s="54" t="s">
        <v>25</v>
      </c>
      <c r="C1398" s="30">
        <v>7</v>
      </c>
      <c r="D1398" s="30">
        <v>2</v>
      </c>
      <c r="E1398" s="122" t="s">
        <v>336</v>
      </c>
      <c r="F1398" s="32">
        <v>119</v>
      </c>
      <c r="G1398" s="110">
        <v>213</v>
      </c>
      <c r="H1398" s="147">
        <v>6534.9759999999997</v>
      </c>
      <c r="I1398" s="147">
        <v>6534.9759999999997</v>
      </c>
      <c r="J1398" s="1118">
        <f t="shared" si="712"/>
        <v>0</v>
      </c>
    </row>
    <row r="1399" spans="1:10" ht="15.75" customHeight="1" x14ac:dyDescent="0.25">
      <c r="A1399" s="176" t="s">
        <v>44</v>
      </c>
      <c r="B1399" s="418" t="s">
        <v>25</v>
      </c>
      <c r="C1399" s="278">
        <v>7</v>
      </c>
      <c r="D1399" s="278">
        <v>2</v>
      </c>
      <c r="E1399" s="128" t="s">
        <v>336</v>
      </c>
      <c r="F1399" s="279">
        <v>244</v>
      </c>
      <c r="G1399" s="280">
        <v>226</v>
      </c>
      <c r="H1399" s="1216">
        <v>480</v>
      </c>
      <c r="I1399" s="1216">
        <v>480</v>
      </c>
      <c r="J1399" s="1118">
        <f t="shared" si="712"/>
        <v>0</v>
      </c>
    </row>
    <row r="1400" spans="1:10" ht="15.75" customHeight="1" x14ac:dyDescent="0.25">
      <c r="A1400" s="471" t="s">
        <v>337</v>
      </c>
      <c r="B1400" s="420" t="s">
        <v>25</v>
      </c>
      <c r="C1400" s="272">
        <v>7</v>
      </c>
      <c r="D1400" s="272">
        <v>2</v>
      </c>
      <c r="E1400" s="128" t="s">
        <v>336</v>
      </c>
      <c r="F1400" s="273">
        <v>244</v>
      </c>
      <c r="G1400" s="274">
        <v>346</v>
      </c>
      <c r="H1400" s="1216">
        <v>28.8</v>
      </c>
      <c r="I1400" s="1216">
        <v>28.8</v>
      </c>
      <c r="J1400" s="1118">
        <f t="shared" si="712"/>
        <v>0</v>
      </c>
    </row>
    <row r="1401" spans="1:10" ht="12.75" customHeight="1" x14ac:dyDescent="0.2">
      <c r="A1401" s="229" t="s">
        <v>535</v>
      </c>
      <c r="B1401" s="419" t="s">
        <v>25</v>
      </c>
      <c r="C1401" s="399">
        <v>7</v>
      </c>
      <c r="D1401" s="399">
        <v>2</v>
      </c>
      <c r="E1401" s="400" t="s">
        <v>529</v>
      </c>
      <c r="F1401" s="401">
        <v>0</v>
      </c>
      <c r="G1401" s="401"/>
      <c r="H1401" s="894">
        <f t="shared" ref="H1401:J1401" si="713">H1402</f>
        <v>3124.8</v>
      </c>
      <c r="I1401" s="894">
        <f t="shared" si="713"/>
        <v>3124.8</v>
      </c>
      <c r="J1401" s="895">
        <f t="shared" si="713"/>
        <v>0</v>
      </c>
    </row>
    <row r="1402" spans="1:10" ht="13.5" customHeight="1" x14ac:dyDescent="0.25">
      <c r="A1402" s="338" t="s">
        <v>28</v>
      </c>
      <c r="B1402" s="352" t="s">
        <v>25</v>
      </c>
      <c r="C1402" s="201">
        <v>7</v>
      </c>
      <c r="D1402" s="201">
        <v>2</v>
      </c>
      <c r="E1402" s="759" t="s">
        <v>529</v>
      </c>
      <c r="F1402" s="203">
        <v>0</v>
      </c>
      <c r="G1402" s="203">
        <v>210</v>
      </c>
      <c r="H1402" s="75">
        <f t="shared" ref="H1402:I1402" si="714">H1403+H1404</f>
        <v>3124.8</v>
      </c>
      <c r="I1402" s="75">
        <f t="shared" si="714"/>
        <v>3124.8</v>
      </c>
      <c r="J1402" s="976">
        <f t="shared" ref="J1402" si="715">J1403+J1404</f>
        <v>0</v>
      </c>
    </row>
    <row r="1403" spans="1:10" ht="15" x14ac:dyDescent="0.25">
      <c r="A1403" s="109" t="s">
        <v>29</v>
      </c>
      <c r="B1403" s="54" t="s">
        <v>25</v>
      </c>
      <c r="C1403" s="204">
        <v>7</v>
      </c>
      <c r="D1403" s="204">
        <v>2</v>
      </c>
      <c r="E1403" s="205" t="s">
        <v>529</v>
      </c>
      <c r="F1403" s="206">
        <v>111</v>
      </c>
      <c r="G1403" s="110">
        <v>211</v>
      </c>
      <c r="H1403" s="147">
        <v>2400</v>
      </c>
      <c r="I1403" s="147">
        <v>2400</v>
      </c>
      <c r="J1403" s="1118">
        <f t="shared" ref="J1403:J1404" si="716">I1403-H1403</f>
        <v>0</v>
      </c>
    </row>
    <row r="1404" spans="1:10" ht="15.75" thickBot="1" x14ac:dyDescent="0.3">
      <c r="A1404" s="404" t="s">
        <v>38</v>
      </c>
      <c r="B1404" s="405" t="s">
        <v>25</v>
      </c>
      <c r="C1404" s="406">
        <v>7</v>
      </c>
      <c r="D1404" s="406">
        <v>2</v>
      </c>
      <c r="E1404" s="354" t="s">
        <v>529</v>
      </c>
      <c r="F1404" s="407">
        <v>119</v>
      </c>
      <c r="G1404" s="408">
        <v>213</v>
      </c>
      <c r="H1404" s="1220">
        <v>724.8</v>
      </c>
      <c r="I1404" s="1220">
        <v>724.8</v>
      </c>
      <c r="J1404" s="1221">
        <f t="shared" si="716"/>
        <v>0</v>
      </c>
    </row>
    <row r="1405" spans="1:10" ht="15" thickBot="1" x14ac:dyDescent="0.25">
      <c r="A1405" s="426" t="s">
        <v>136</v>
      </c>
      <c r="B1405" s="427" t="s">
        <v>25</v>
      </c>
      <c r="C1405" s="428">
        <v>7</v>
      </c>
      <c r="D1405" s="428">
        <v>2</v>
      </c>
      <c r="E1405" s="429">
        <v>0</v>
      </c>
      <c r="F1405" s="430">
        <v>0</v>
      </c>
      <c r="G1405" s="430"/>
      <c r="H1405" s="908">
        <f>H1406+H1413</f>
        <v>85081.698000000004</v>
      </c>
      <c r="I1405" s="908">
        <f>I1406+I1413</f>
        <v>83167.698000000004</v>
      </c>
      <c r="J1405" s="909">
        <f t="shared" ref="J1405" si="717">J1406+J1413</f>
        <v>-1914.0000000000036</v>
      </c>
    </row>
    <row r="1406" spans="1:10" ht="14.25" x14ac:dyDescent="0.2">
      <c r="A1406" s="72" t="s">
        <v>239</v>
      </c>
      <c r="B1406" s="120" t="s">
        <v>25</v>
      </c>
      <c r="C1406" s="73">
        <v>7</v>
      </c>
      <c r="D1406" s="73">
        <v>2</v>
      </c>
      <c r="E1406" s="121" t="s">
        <v>336</v>
      </c>
      <c r="F1406" s="74">
        <v>0</v>
      </c>
      <c r="G1406" s="74"/>
      <c r="H1406" s="994">
        <f>H1407</f>
        <v>78144.642000000007</v>
      </c>
      <c r="I1406" s="994">
        <f>I1407</f>
        <v>76230.642000000007</v>
      </c>
      <c r="J1406" s="995">
        <f t="shared" ref="J1406" si="718">J1407</f>
        <v>-1914.0000000000036</v>
      </c>
    </row>
    <row r="1407" spans="1:10" ht="15" x14ac:dyDescent="0.25">
      <c r="A1407" s="23" t="s">
        <v>125</v>
      </c>
      <c r="B1407" s="46" t="s">
        <v>25</v>
      </c>
      <c r="C1407" s="25">
        <v>7</v>
      </c>
      <c r="D1407" s="25">
        <v>2</v>
      </c>
      <c r="E1407" s="128" t="s">
        <v>336</v>
      </c>
      <c r="F1407" s="27">
        <v>0</v>
      </c>
      <c r="G1407" s="27"/>
      <c r="H1407" s="75">
        <f>H1408+H1412+H1411</f>
        <v>78144.642000000007</v>
      </c>
      <c r="I1407" s="75">
        <f>I1408+I1412+I1411</f>
        <v>76230.642000000007</v>
      </c>
      <c r="J1407" s="976">
        <f t="shared" ref="J1407" si="719">J1408+J1412+J1411</f>
        <v>-1914.0000000000036</v>
      </c>
    </row>
    <row r="1408" spans="1:10" ht="15.75" customHeight="1" x14ac:dyDescent="0.25">
      <c r="A1408" s="23" t="s">
        <v>28</v>
      </c>
      <c r="B1408" s="46" t="s">
        <v>25</v>
      </c>
      <c r="C1408" s="25">
        <v>7</v>
      </c>
      <c r="D1408" s="25">
        <v>2</v>
      </c>
      <c r="E1408" s="128" t="s">
        <v>336</v>
      </c>
      <c r="F1408" s="27">
        <v>0</v>
      </c>
      <c r="G1408" s="27">
        <v>210</v>
      </c>
      <c r="H1408" s="75">
        <f>H1409+H1410</f>
        <v>77553.342000000004</v>
      </c>
      <c r="I1408" s="75">
        <f>I1409+I1410</f>
        <v>75639.342000000004</v>
      </c>
      <c r="J1408" s="976">
        <f t="shared" ref="J1408" si="720">J1409+J1410</f>
        <v>-1914.0000000000036</v>
      </c>
    </row>
    <row r="1409" spans="1:10" ht="15" x14ac:dyDescent="0.25">
      <c r="A1409" s="109" t="s">
        <v>29</v>
      </c>
      <c r="B1409" s="54" t="s">
        <v>25</v>
      </c>
      <c r="C1409" s="30">
        <v>7</v>
      </c>
      <c r="D1409" s="30">
        <v>2</v>
      </c>
      <c r="E1409" s="122" t="s">
        <v>336</v>
      </c>
      <c r="F1409" s="32">
        <v>111</v>
      </c>
      <c r="G1409" s="110">
        <v>211</v>
      </c>
      <c r="H1409" s="147">
        <v>59564.779000000002</v>
      </c>
      <c r="I1409" s="147">
        <f>59564.779-1470.046</f>
        <v>58094.733</v>
      </c>
      <c r="J1409" s="1118">
        <f t="shared" ref="J1409:J1412" si="721">I1409-H1409</f>
        <v>-1470.0460000000021</v>
      </c>
    </row>
    <row r="1410" spans="1:10" ht="14.25" customHeight="1" x14ac:dyDescent="0.25">
      <c r="A1410" s="109" t="s">
        <v>38</v>
      </c>
      <c r="B1410" s="54" t="s">
        <v>25</v>
      </c>
      <c r="C1410" s="30">
        <v>7</v>
      </c>
      <c r="D1410" s="30">
        <v>2</v>
      </c>
      <c r="E1410" s="122" t="s">
        <v>336</v>
      </c>
      <c r="F1410" s="32">
        <v>119</v>
      </c>
      <c r="G1410" s="110">
        <v>213</v>
      </c>
      <c r="H1410" s="147">
        <v>17988.562999999998</v>
      </c>
      <c r="I1410" s="147">
        <f>17988.563-443.954</f>
        <v>17544.608999999997</v>
      </c>
      <c r="J1410" s="1118">
        <f t="shared" si="721"/>
        <v>-443.95400000000154</v>
      </c>
    </row>
    <row r="1411" spans="1:10" ht="15.75" customHeight="1" x14ac:dyDescent="0.25">
      <c r="A1411" s="176" t="s">
        <v>44</v>
      </c>
      <c r="B1411" s="418" t="s">
        <v>25</v>
      </c>
      <c r="C1411" s="278">
        <v>7</v>
      </c>
      <c r="D1411" s="278">
        <v>2</v>
      </c>
      <c r="E1411" s="128" t="s">
        <v>336</v>
      </c>
      <c r="F1411" s="279">
        <v>244</v>
      </c>
      <c r="G1411" s="280">
        <v>226</v>
      </c>
      <c r="H1411" s="1216">
        <v>480</v>
      </c>
      <c r="I1411" s="1216">
        <v>480</v>
      </c>
      <c r="J1411" s="1118">
        <f t="shared" si="721"/>
        <v>0</v>
      </c>
    </row>
    <row r="1412" spans="1:10" ht="15.75" customHeight="1" x14ac:dyDescent="0.25">
      <c r="A1412" s="471" t="s">
        <v>337</v>
      </c>
      <c r="B1412" s="418" t="s">
        <v>25</v>
      </c>
      <c r="C1412" s="278">
        <v>7</v>
      </c>
      <c r="D1412" s="278">
        <v>2</v>
      </c>
      <c r="E1412" s="128" t="s">
        <v>336</v>
      </c>
      <c r="F1412" s="279">
        <v>244</v>
      </c>
      <c r="G1412" s="280">
        <v>346</v>
      </c>
      <c r="H1412" s="1216">
        <v>111.3</v>
      </c>
      <c r="I1412" s="1216">
        <v>111.3</v>
      </c>
      <c r="J1412" s="1118">
        <f t="shared" si="721"/>
        <v>0</v>
      </c>
    </row>
    <row r="1413" spans="1:10" ht="14.25" customHeight="1" x14ac:dyDescent="0.2">
      <c r="A1413" s="229" t="s">
        <v>535</v>
      </c>
      <c r="B1413" s="419" t="s">
        <v>25</v>
      </c>
      <c r="C1413" s="399">
        <v>7</v>
      </c>
      <c r="D1413" s="399">
        <v>2</v>
      </c>
      <c r="E1413" s="400" t="s">
        <v>529</v>
      </c>
      <c r="F1413" s="401">
        <v>0</v>
      </c>
      <c r="G1413" s="401"/>
      <c r="H1413" s="894">
        <f t="shared" ref="H1413:J1413" si="722">H1414</f>
        <v>6937.0560000000005</v>
      </c>
      <c r="I1413" s="894">
        <f t="shared" si="722"/>
        <v>6937.0560000000005</v>
      </c>
      <c r="J1413" s="895">
        <f t="shared" si="722"/>
        <v>0</v>
      </c>
    </row>
    <row r="1414" spans="1:10" ht="15" x14ac:dyDescent="0.25">
      <c r="A1414" s="338" t="s">
        <v>28</v>
      </c>
      <c r="B1414" s="352" t="s">
        <v>25</v>
      </c>
      <c r="C1414" s="201">
        <v>7</v>
      </c>
      <c r="D1414" s="201">
        <v>2</v>
      </c>
      <c r="E1414" s="759" t="s">
        <v>529</v>
      </c>
      <c r="F1414" s="203">
        <v>0</v>
      </c>
      <c r="G1414" s="203">
        <v>210</v>
      </c>
      <c r="H1414" s="75">
        <f t="shared" ref="H1414:I1414" si="723">H1415+H1416</f>
        <v>6937.0560000000005</v>
      </c>
      <c r="I1414" s="75">
        <f t="shared" si="723"/>
        <v>6937.0560000000005</v>
      </c>
      <c r="J1414" s="976">
        <f t="shared" ref="J1414" si="724">J1415+J1416</f>
        <v>0</v>
      </c>
    </row>
    <row r="1415" spans="1:10" ht="15" x14ac:dyDescent="0.25">
      <c r="A1415" s="109" t="s">
        <v>29</v>
      </c>
      <c r="B1415" s="54" t="s">
        <v>25</v>
      </c>
      <c r="C1415" s="204">
        <v>7</v>
      </c>
      <c r="D1415" s="204">
        <v>2</v>
      </c>
      <c r="E1415" s="205" t="s">
        <v>529</v>
      </c>
      <c r="F1415" s="206">
        <v>111</v>
      </c>
      <c r="G1415" s="110">
        <v>211</v>
      </c>
      <c r="H1415" s="147">
        <v>5328</v>
      </c>
      <c r="I1415" s="147">
        <v>5328</v>
      </c>
      <c r="J1415" s="1118">
        <f t="shared" ref="J1415:J1416" si="725">I1415-H1415</f>
        <v>0</v>
      </c>
    </row>
    <row r="1416" spans="1:10" ht="15.75" thickBot="1" x14ac:dyDescent="0.3">
      <c r="A1416" s="404" t="s">
        <v>38</v>
      </c>
      <c r="B1416" s="405" t="s">
        <v>25</v>
      </c>
      <c r="C1416" s="406">
        <v>7</v>
      </c>
      <c r="D1416" s="406">
        <v>2</v>
      </c>
      <c r="E1416" s="354" t="s">
        <v>529</v>
      </c>
      <c r="F1416" s="407">
        <v>119</v>
      </c>
      <c r="G1416" s="408">
        <v>213</v>
      </c>
      <c r="H1416" s="1220">
        <v>1609.056</v>
      </c>
      <c r="I1416" s="1220">
        <v>1609.056</v>
      </c>
      <c r="J1416" s="1221">
        <f t="shared" si="725"/>
        <v>0</v>
      </c>
    </row>
    <row r="1417" spans="1:10" ht="15" thickBot="1" x14ac:dyDescent="0.25">
      <c r="A1417" s="426" t="s">
        <v>137</v>
      </c>
      <c r="B1417" s="427" t="s">
        <v>25</v>
      </c>
      <c r="C1417" s="428">
        <v>7</v>
      </c>
      <c r="D1417" s="428">
        <v>2</v>
      </c>
      <c r="E1417" s="429">
        <v>0</v>
      </c>
      <c r="F1417" s="430">
        <v>0</v>
      </c>
      <c r="G1417" s="430"/>
      <c r="H1417" s="908">
        <f>H1418+H1424</f>
        <v>12229.055</v>
      </c>
      <c r="I1417" s="908">
        <f>I1418+I1424</f>
        <v>12229.055</v>
      </c>
      <c r="J1417" s="909">
        <f t="shared" ref="J1417" si="726">J1418+J1424</f>
        <v>0</v>
      </c>
    </row>
    <row r="1418" spans="1:10" ht="14.25" x14ac:dyDescent="0.2">
      <c r="A1418" s="72" t="s">
        <v>239</v>
      </c>
      <c r="B1418" s="120" t="s">
        <v>25</v>
      </c>
      <c r="C1418" s="73">
        <v>7</v>
      </c>
      <c r="D1418" s="73">
        <v>2</v>
      </c>
      <c r="E1418" s="121" t="s">
        <v>336</v>
      </c>
      <c r="F1418" s="74">
        <v>0</v>
      </c>
      <c r="G1418" s="74"/>
      <c r="H1418" s="994">
        <f>H1419</f>
        <v>11135.375</v>
      </c>
      <c r="I1418" s="994">
        <f>I1419</f>
        <v>11135.375</v>
      </c>
      <c r="J1418" s="995">
        <f t="shared" ref="J1418" si="727">J1419</f>
        <v>0</v>
      </c>
    </row>
    <row r="1419" spans="1:10" ht="15" x14ac:dyDescent="0.25">
      <c r="A1419" s="23" t="s">
        <v>125</v>
      </c>
      <c r="B1419" s="46" t="s">
        <v>25</v>
      </c>
      <c r="C1419" s="25">
        <v>7</v>
      </c>
      <c r="D1419" s="25">
        <v>2</v>
      </c>
      <c r="E1419" s="128" t="s">
        <v>336</v>
      </c>
      <c r="F1419" s="27">
        <v>0</v>
      </c>
      <c r="G1419" s="27"/>
      <c r="H1419" s="75">
        <f>H1420+H1423</f>
        <v>11135.375</v>
      </c>
      <c r="I1419" s="75">
        <f>I1420+I1423</f>
        <v>11135.375</v>
      </c>
      <c r="J1419" s="976">
        <f t="shared" ref="J1419" si="728">J1420+J1423</f>
        <v>0</v>
      </c>
    </row>
    <row r="1420" spans="1:10" ht="15" x14ac:dyDescent="0.25">
      <c r="A1420" s="23" t="s">
        <v>28</v>
      </c>
      <c r="B1420" s="46" t="s">
        <v>25</v>
      </c>
      <c r="C1420" s="25">
        <v>7</v>
      </c>
      <c r="D1420" s="25">
        <v>2</v>
      </c>
      <c r="E1420" s="128" t="s">
        <v>336</v>
      </c>
      <c r="F1420" s="27">
        <v>0</v>
      </c>
      <c r="G1420" s="27">
        <v>210</v>
      </c>
      <c r="H1420" s="75">
        <f>H1421+H1422</f>
        <v>11130.575000000001</v>
      </c>
      <c r="I1420" s="75">
        <f>I1421+I1422</f>
        <v>11130.575000000001</v>
      </c>
      <c r="J1420" s="976">
        <f t="shared" ref="J1420" si="729">J1421+J1422</f>
        <v>0</v>
      </c>
    </row>
    <row r="1421" spans="1:10" ht="13.5" customHeight="1" x14ac:dyDescent="0.25">
      <c r="A1421" s="109" t="s">
        <v>29</v>
      </c>
      <c r="B1421" s="54" t="s">
        <v>25</v>
      </c>
      <c r="C1421" s="30">
        <v>7</v>
      </c>
      <c r="D1421" s="30">
        <v>2</v>
      </c>
      <c r="E1421" s="122" t="s">
        <v>336</v>
      </c>
      <c r="F1421" s="32">
        <v>111</v>
      </c>
      <c r="G1421" s="110">
        <v>211</v>
      </c>
      <c r="H1421" s="147">
        <v>8548.8289999999997</v>
      </c>
      <c r="I1421" s="147">
        <v>8548.8289999999997</v>
      </c>
      <c r="J1421" s="1118">
        <f t="shared" ref="J1421:J1423" si="730">I1421-H1421</f>
        <v>0</v>
      </c>
    </row>
    <row r="1422" spans="1:10" ht="15.75" customHeight="1" x14ac:dyDescent="0.25">
      <c r="A1422" s="109" t="s">
        <v>38</v>
      </c>
      <c r="B1422" s="54" t="s">
        <v>25</v>
      </c>
      <c r="C1422" s="30">
        <v>7</v>
      </c>
      <c r="D1422" s="30">
        <v>2</v>
      </c>
      <c r="E1422" s="122" t="s">
        <v>336</v>
      </c>
      <c r="F1422" s="32">
        <v>119</v>
      </c>
      <c r="G1422" s="110">
        <v>213</v>
      </c>
      <c r="H1422" s="147">
        <v>2581.7460000000001</v>
      </c>
      <c r="I1422" s="147">
        <v>2581.7460000000001</v>
      </c>
      <c r="J1422" s="1118">
        <f t="shared" si="730"/>
        <v>0</v>
      </c>
    </row>
    <row r="1423" spans="1:10" ht="15.75" customHeight="1" x14ac:dyDescent="0.25">
      <c r="A1423" s="471" t="s">
        <v>337</v>
      </c>
      <c r="B1423" s="418" t="s">
        <v>25</v>
      </c>
      <c r="C1423" s="278">
        <v>7</v>
      </c>
      <c r="D1423" s="278">
        <v>2</v>
      </c>
      <c r="E1423" s="128" t="s">
        <v>336</v>
      </c>
      <c r="F1423" s="279">
        <v>244</v>
      </c>
      <c r="G1423" s="280">
        <v>346</v>
      </c>
      <c r="H1423" s="1216">
        <v>4.8</v>
      </c>
      <c r="I1423" s="1216">
        <v>4.8</v>
      </c>
      <c r="J1423" s="1118">
        <f t="shared" si="730"/>
        <v>0</v>
      </c>
    </row>
    <row r="1424" spans="1:10" ht="12.75" customHeight="1" x14ac:dyDescent="0.2">
      <c r="A1424" s="229" t="s">
        <v>535</v>
      </c>
      <c r="B1424" s="419" t="s">
        <v>25</v>
      </c>
      <c r="C1424" s="399">
        <v>7</v>
      </c>
      <c r="D1424" s="399">
        <v>2</v>
      </c>
      <c r="E1424" s="400" t="s">
        <v>529</v>
      </c>
      <c r="F1424" s="401">
        <v>0</v>
      </c>
      <c r="G1424" s="401"/>
      <c r="H1424" s="894">
        <f t="shared" ref="H1424:J1424" si="731">H1425</f>
        <v>1093.68</v>
      </c>
      <c r="I1424" s="894">
        <f t="shared" si="731"/>
        <v>1093.68</v>
      </c>
      <c r="J1424" s="895">
        <f t="shared" si="731"/>
        <v>0</v>
      </c>
    </row>
    <row r="1425" spans="1:10" ht="15" x14ac:dyDescent="0.25">
      <c r="A1425" s="338" t="s">
        <v>28</v>
      </c>
      <c r="B1425" s="352" t="s">
        <v>25</v>
      </c>
      <c r="C1425" s="201">
        <v>7</v>
      </c>
      <c r="D1425" s="201">
        <v>2</v>
      </c>
      <c r="E1425" s="759" t="s">
        <v>529</v>
      </c>
      <c r="F1425" s="203">
        <v>0</v>
      </c>
      <c r="G1425" s="203">
        <v>210</v>
      </c>
      <c r="H1425" s="75">
        <f t="shared" ref="H1425:I1425" si="732">H1426+H1427</f>
        <v>1093.68</v>
      </c>
      <c r="I1425" s="75">
        <f t="shared" si="732"/>
        <v>1093.68</v>
      </c>
      <c r="J1425" s="976">
        <f t="shared" ref="J1425" si="733">J1426+J1427</f>
        <v>0</v>
      </c>
    </row>
    <row r="1426" spans="1:10" ht="15" x14ac:dyDescent="0.25">
      <c r="A1426" s="109" t="s">
        <v>29</v>
      </c>
      <c r="B1426" s="54" t="s">
        <v>25</v>
      </c>
      <c r="C1426" s="204">
        <v>7</v>
      </c>
      <c r="D1426" s="204">
        <v>2</v>
      </c>
      <c r="E1426" s="205" t="s">
        <v>529</v>
      </c>
      <c r="F1426" s="206">
        <v>111</v>
      </c>
      <c r="G1426" s="110">
        <v>211</v>
      </c>
      <c r="H1426" s="147">
        <v>840</v>
      </c>
      <c r="I1426" s="147">
        <v>840</v>
      </c>
      <c r="J1426" s="1118">
        <f t="shared" ref="J1426:J1427" si="734">I1426-H1426</f>
        <v>0</v>
      </c>
    </row>
    <row r="1427" spans="1:10" ht="15.75" thickBot="1" x14ac:dyDescent="0.3">
      <c r="A1427" s="404" t="s">
        <v>38</v>
      </c>
      <c r="B1427" s="405" t="s">
        <v>25</v>
      </c>
      <c r="C1427" s="406">
        <v>7</v>
      </c>
      <c r="D1427" s="406">
        <v>2</v>
      </c>
      <c r="E1427" s="354" t="s">
        <v>529</v>
      </c>
      <c r="F1427" s="407">
        <v>119</v>
      </c>
      <c r="G1427" s="408">
        <v>213</v>
      </c>
      <c r="H1427" s="1220">
        <v>253.68</v>
      </c>
      <c r="I1427" s="1220">
        <v>253.68</v>
      </c>
      <c r="J1427" s="1221">
        <f t="shared" si="734"/>
        <v>0</v>
      </c>
    </row>
    <row r="1428" spans="1:10" ht="15" thickBot="1" x14ac:dyDescent="0.25">
      <c r="A1428" s="426" t="s">
        <v>138</v>
      </c>
      <c r="B1428" s="427" t="s">
        <v>25</v>
      </c>
      <c r="C1428" s="428">
        <v>7</v>
      </c>
      <c r="D1428" s="428">
        <v>2</v>
      </c>
      <c r="E1428" s="429">
        <v>0</v>
      </c>
      <c r="F1428" s="430">
        <v>0</v>
      </c>
      <c r="G1428" s="430"/>
      <c r="H1428" s="908">
        <f>H1429+H1435</f>
        <v>12404.441000000001</v>
      </c>
      <c r="I1428" s="908">
        <f>I1429+I1435</f>
        <v>12404.441000000001</v>
      </c>
      <c r="J1428" s="909">
        <f t="shared" ref="J1428" si="735">J1429+J1435</f>
        <v>0</v>
      </c>
    </row>
    <row r="1429" spans="1:10" ht="14.25" x14ac:dyDescent="0.2">
      <c r="A1429" s="72" t="s">
        <v>239</v>
      </c>
      <c r="B1429" s="120" t="s">
        <v>25</v>
      </c>
      <c r="C1429" s="73">
        <v>7</v>
      </c>
      <c r="D1429" s="73">
        <v>2</v>
      </c>
      <c r="E1429" s="121" t="s">
        <v>336</v>
      </c>
      <c r="F1429" s="74">
        <v>0</v>
      </c>
      <c r="G1429" s="74"/>
      <c r="H1429" s="994">
        <f>H1430</f>
        <v>11134.009</v>
      </c>
      <c r="I1429" s="994">
        <f>I1430</f>
        <v>11134.009</v>
      </c>
      <c r="J1429" s="995">
        <f t="shared" ref="J1429" si="736">J1430</f>
        <v>0</v>
      </c>
    </row>
    <row r="1430" spans="1:10" ht="15" x14ac:dyDescent="0.25">
      <c r="A1430" s="23" t="s">
        <v>125</v>
      </c>
      <c r="B1430" s="46" t="s">
        <v>25</v>
      </c>
      <c r="C1430" s="25">
        <v>7</v>
      </c>
      <c r="D1430" s="25">
        <v>2</v>
      </c>
      <c r="E1430" s="128" t="s">
        <v>336</v>
      </c>
      <c r="F1430" s="27">
        <v>0</v>
      </c>
      <c r="G1430" s="27"/>
      <c r="H1430" s="75">
        <f>H1431+H1434</f>
        <v>11134.009</v>
      </c>
      <c r="I1430" s="75">
        <f>I1431+I1434</f>
        <v>11134.009</v>
      </c>
      <c r="J1430" s="976">
        <f t="shared" ref="J1430" si="737">J1431+J1434</f>
        <v>0</v>
      </c>
    </row>
    <row r="1431" spans="1:10" ht="15" x14ac:dyDescent="0.25">
      <c r="A1431" s="23" t="s">
        <v>28</v>
      </c>
      <c r="B1431" s="46" t="s">
        <v>25</v>
      </c>
      <c r="C1431" s="25">
        <v>7</v>
      </c>
      <c r="D1431" s="25">
        <v>2</v>
      </c>
      <c r="E1431" s="128" t="s">
        <v>336</v>
      </c>
      <c r="F1431" s="27">
        <v>0</v>
      </c>
      <c r="G1431" s="27">
        <v>210</v>
      </c>
      <c r="H1431" s="75">
        <f>H1432+H1433</f>
        <v>11128.009</v>
      </c>
      <c r="I1431" s="75">
        <f>I1432+I1433</f>
        <v>11128.009</v>
      </c>
      <c r="J1431" s="976">
        <f t="shared" ref="J1431" si="738">J1432+J1433</f>
        <v>0</v>
      </c>
    </row>
    <row r="1432" spans="1:10" ht="12.75" customHeight="1" x14ac:dyDescent="0.25">
      <c r="A1432" s="109" t="s">
        <v>29</v>
      </c>
      <c r="B1432" s="54" t="s">
        <v>25</v>
      </c>
      <c r="C1432" s="30">
        <v>7</v>
      </c>
      <c r="D1432" s="30">
        <v>2</v>
      </c>
      <c r="E1432" s="122" t="s">
        <v>336</v>
      </c>
      <c r="F1432" s="32">
        <v>111</v>
      </c>
      <c r="G1432" s="110">
        <v>211</v>
      </c>
      <c r="H1432" s="147">
        <v>8546.8580000000002</v>
      </c>
      <c r="I1432" s="147">
        <v>8546.8580000000002</v>
      </c>
      <c r="J1432" s="1118">
        <f t="shared" ref="J1432:J1434" si="739">I1432-H1432</f>
        <v>0</v>
      </c>
    </row>
    <row r="1433" spans="1:10" ht="15.75" customHeight="1" x14ac:dyDescent="0.25">
      <c r="A1433" s="109" t="s">
        <v>38</v>
      </c>
      <c r="B1433" s="54" t="s">
        <v>25</v>
      </c>
      <c r="C1433" s="30">
        <v>7</v>
      </c>
      <c r="D1433" s="30">
        <v>2</v>
      </c>
      <c r="E1433" s="122" t="s">
        <v>336</v>
      </c>
      <c r="F1433" s="32">
        <v>119</v>
      </c>
      <c r="G1433" s="110">
        <v>213</v>
      </c>
      <c r="H1433" s="147">
        <v>2581.1509999999998</v>
      </c>
      <c r="I1433" s="147">
        <v>2581.1509999999998</v>
      </c>
      <c r="J1433" s="1118">
        <f t="shared" si="739"/>
        <v>0</v>
      </c>
    </row>
    <row r="1434" spans="1:10" ht="15.75" customHeight="1" x14ac:dyDescent="0.25">
      <c r="A1434" s="471" t="s">
        <v>337</v>
      </c>
      <c r="B1434" s="418" t="s">
        <v>25</v>
      </c>
      <c r="C1434" s="278">
        <v>7</v>
      </c>
      <c r="D1434" s="278">
        <v>2</v>
      </c>
      <c r="E1434" s="128" t="s">
        <v>336</v>
      </c>
      <c r="F1434" s="279">
        <v>244</v>
      </c>
      <c r="G1434" s="280">
        <v>346</v>
      </c>
      <c r="H1434" s="1216">
        <v>6</v>
      </c>
      <c r="I1434" s="1216">
        <v>6</v>
      </c>
      <c r="J1434" s="1118">
        <f t="shared" si="739"/>
        <v>0</v>
      </c>
    </row>
    <row r="1435" spans="1:10" ht="12.75" customHeight="1" x14ac:dyDescent="0.2">
      <c r="A1435" s="229" t="s">
        <v>535</v>
      </c>
      <c r="B1435" s="419" t="s">
        <v>25</v>
      </c>
      <c r="C1435" s="399">
        <v>7</v>
      </c>
      <c r="D1435" s="399">
        <v>2</v>
      </c>
      <c r="E1435" s="400" t="s">
        <v>529</v>
      </c>
      <c r="F1435" s="401">
        <v>0</v>
      </c>
      <c r="G1435" s="401"/>
      <c r="H1435" s="894">
        <f t="shared" ref="H1435:J1435" si="740">H1436</f>
        <v>1270.432</v>
      </c>
      <c r="I1435" s="894">
        <f t="shared" si="740"/>
        <v>1270.432</v>
      </c>
      <c r="J1435" s="895">
        <f t="shared" si="740"/>
        <v>0</v>
      </c>
    </row>
    <row r="1436" spans="1:10" ht="15" x14ac:dyDescent="0.25">
      <c r="A1436" s="338" t="s">
        <v>28</v>
      </c>
      <c r="B1436" s="352" t="s">
        <v>25</v>
      </c>
      <c r="C1436" s="201">
        <v>7</v>
      </c>
      <c r="D1436" s="201">
        <v>2</v>
      </c>
      <c r="E1436" s="759" t="s">
        <v>529</v>
      </c>
      <c r="F1436" s="203">
        <v>0</v>
      </c>
      <c r="G1436" s="203">
        <v>210</v>
      </c>
      <c r="H1436" s="75">
        <f t="shared" ref="H1436:I1436" si="741">H1437+H1438</f>
        <v>1270.432</v>
      </c>
      <c r="I1436" s="75">
        <f t="shared" si="741"/>
        <v>1270.432</v>
      </c>
      <c r="J1436" s="976">
        <f t="shared" ref="J1436" si="742">J1437+J1438</f>
        <v>0</v>
      </c>
    </row>
    <row r="1437" spans="1:10" ht="15" x14ac:dyDescent="0.25">
      <c r="A1437" s="109" t="s">
        <v>29</v>
      </c>
      <c r="B1437" s="54" t="s">
        <v>25</v>
      </c>
      <c r="C1437" s="204">
        <v>7</v>
      </c>
      <c r="D1437" s="204">
        <v>2</v>
      </c>
      <c r="E1437" s="205" t="s">
        <v>529</v>
      </c>
      <c r="F1437" s="206">
        <v>111</v>
      </c>
      <c r="G1437" s="110">
        <v>211</v>
      </c>
      <c r="H1437" s="147">
        <v>975.75400000000002</v>
      </c>
      <c r="I1437" s="147">
        <v>975.75400000000002</v>
      </c>
      <c r="J1437" s="1118">
        <f t="shared" ref="J1437:J1438" si="743">I1437-H1437</f>
        <v>0</v>
      </c>
    </row>
    <row r="1438" spans="1:10" ht="15.75" thickBot="1" x14ac:dyDescent="0.3">
      <c r="A1438" s="404" t="s">
        <v>38</v>
      </c>
      <c r="B1438" s="405" t="s">
        <v>25</v>
      </c>
      <c r="C1438" s="406">
        <v>7</v>
      </c>
      <c r="D1438" s="406">
        <v>2</v>
      </c>
      <c r="E1438" s="354" t="s">
        <v>529</v>
      </c>
      <c r="F1438" s="407">
        <v>119</v>
      </c>
      <c r="G1438" s="408">
        <v>213</v>
      </c>
      <c r="H1438" s="1220">
        <v>294.678</v>
      </c>
      <c r="I1438" s="1220">
        <v>294.678</v>
      </c>
      <c r="J1438" s="1221">
        <f t="shared" si="743"/>
        <v>0</v>
      </c>
    </row>
    <row r="1439" spans="1:10" ht="22.5" customHeight="1" thickBot="1" x14ac:dyDescent="0.25">
      <c r="A1439" s="426" t="s">
        <v>139</v>
      </c>
      <c r="B1439" s="427" t="s">
        <v>25</v>
      </c>
      <c r="C1439" s="428">
        <v>7</v>
      </c>
      <c r="D1439" s="428">
        <v>2</v>
      </c>
      <c r="E1439" s="429">
        <v>0</v>
      </c>
      <c r="F1439" s="430">
        <v>0</v>
      </c>
      <c r="G1439" s="430"/>
      <c r="H1439" s="908">
        <f>H1440+H1446</f>
        <v>13547.303000000002</v>
      </c>
      <c r="I1439" s="908">
        <f>I1440+I1446</f>
        <v>13547.303000000002</v>
      </c>
      <c r="J1439" s="909">
        <f t="shared" ref="J1439" si="744">J1440+J1446</f>
        <v>0</v>
      </c>
    </row>
    <row r="1440" spans="1:10" ht="14.25" x14ac:dyDescent="0.2">
      <c r="A1440" s="72" t="s">
        <v>239</v>
      </c>
      <c r="B1440" s="120" t="s">
        <v>25</v>
      </c>
      <c r="C1440" s="73">
        <v>7</v>
      </c>
      <c r="D1440" s="73">
        <v>2</v>
      </c>
      <c r="E1440" s="121" t="s">
        <v>336</v>
      </c>
      <c r="F1440" s="74">
        <v>0</v>
      </c>
      <c r="G1440" s="74"/>
      <c r="H1440" s="994">
        <f>H1441</f>
        <v>12435.675000000001</v>
      </c>
      <c r="I1440" s="994">
        <f>I1441</f>
        <v>12435.675000000001</v>
      </c>
      <c r="J1440" s="995">
        <f t="shared" ref="J1440" si="745">J1441</f>
        <v>0</v>
      </c>
    </row>
    <row r="1441" spans="1:10" ht="15" x14ac:dyDescent="0.25">
      <c r="A1441" s="23" t="s">
        <v>125</v>
      </c>
      <c r="B1441" s="46" t="s">
        <v>25</v>
      </c>
      <c r="C1441" s="25">
        <v>7</v>
      </c>
      <c r="D1441" s="25">
        <v>2</v>
      </c>
      <c r="E1441" s="128" t="s">
        <v>336</v>
      </c>
      <c r="F1441" s="27">
        <v>0</v>
      </c>
      <c r="G1441" s="27"/>
      <c r="H1441" s="75">
        <f>H1442+H1445</f>
        <v>12435.675000000001</v>
      </c>
      <c r="I1441" s="75">
        <f>I1442+I1445</f>
        <v>12435.675000000001</v>
      </c>
      <c r="J1441" s="976">
        <f t="shared" ref="J1441" si="746">J1442+J1445</f>
        <v>0</v>
      </c>
    </row>
    <row r="1442" spans="1:10" ht="15" x14ac:dyDescent="0.25">
      <c r="A1442" s="23" t="s">
        <v>28</v>
      </c>
      <c r="B1442" s="46" t="s">
        <v>25</v>
      </c>
      <c r="C1442" s="25">
        <v>7</v>
      </c>
      <c r="D1442" s="25">
        <v>2</v>
      </c>
      <c r="E1442" s="128" t="s">
        <v>336</v>
      </c>
      <c r="F1442" s="27">
        <v>0</v>
      </c>
      <c r="G1442" s="27">
        <v>210</v>
      </c>
      <c r="H1442" s="75">
        <f>H1443+H1444</f>
        <v>12432.825000000001</v>
      </c>
      <c r="I1442" s="75">
        <f>I1443+I1444</f>
        <v>12432.825000000001</v>
      </c>
      <c r="J1442" s="976">
        <f t="shared" ref="J1442" si="747">J1443+J1444</f>
        <v>0</v>
      </c>
    </row>
    <row r="1443" spans="1:10" ht="14.25" customHeight="1" x14ac:dyDescent="0.25">
      <c r="A1443" s="109" t="s">
        <v>29</v>
      </c>
      <c r="B1443" s="54" t="s">
        <v>25</v>
      </c>
      <c r="C1443" s="30">
        <v>7</v>
      </c>
      <c r="D1443" s="30">
        <v>2</v>
      </c>
      <c r="E1443" s="122" t="s">
        <v>336</v>
      </c>
      <c r="F1443" s="32">
        <v>111</v>
      </c>
      <c r="G1443" s="110">
        <v>211</v>
      </c>
      <c r="H1443" s="147">
        <v>9549.0210000000006</v>
      </c>
      <c r="I1443" s="147">
        <v>9549.0210000000006</v>
      </c>
      <c r="J1443" s="1118">
        <f t="shared" ref="J1443:J1445" si="748">I1443-H1443</f>
        <v>0</v>
      </c>
    </row>
    <row r="1444" spans="1:10" ht="15.75" customHeight="1" x14ac:dyDescent="0.25">
      <c r="A1444" s="109" t="s">
        <v>38</v>
      </c>
      <c r="B1444" s="54" t="s">
        <v>25</v>
      </c>
      <c r="C1444" s="30">
        <v>7</v>
      </c>
      <c r="D1444" s="30">
        <v>2</v>
      </c>
      <c r="E1444" s="122" t="s">
        <v>336</v>
      </c>
      <c r="F1444" s="32">
        <v>119</v>
      </c>
      <c r="G1444" s="110">
        <v>213</v>
      </c>
      <c r="H1444" s="147">
        <v>2883.8040000000001</v>
      </c>
      <c r="I1444" s="147">
        <v>2883.8040000000001</v>
      </c>
      <c r="J1444" s="1118">
        <f t="shared" si="748"/>
        <v>0</v>
      </c>
    </row>
    <row r="1445" spans="1:10" ht="15.75" customHeight="1" x14ac:dyDescent="0.25">
      <c r="A1445" s="471" t="s">
        <v>337</v>
      </c>
      <c r="B1445" s="418" t="s">
        <v>25</v>
      </c>
      <c r="C1445" s="278">
        <v>7</v>
      </c>
      <c r="D1445" s="278">
        <v>2</v>
      </c>
      <c r="E1445" s="128" t="s">
        <v>336</v>
      </c>
      <c r="F1445" s="279">
        <v>244</v>
      </c>
      <c r="G1445" s="280">
        <v>346</v>
      </c>
      <c r="H1445" s="1216">
        <v>2.85</v>
      </c>
      <c r="I1445" s="1216">
        <v>2.85</v>
      </c>
      <c r="J1445" s="1118">
        <f t="shared" si="748"/>
        <v>0</v>
      </c>
    </row>
    <row r="1446" spans="1:10" ht="13.5" customHeight="1" x14ac:dyDescent="0.2">
      <c r="A1446" s="229" t="s">
        <v>535</v>
      </c>
      <c r="B1446" s="419" t="s">
        <v>25</v>
      </c>
      <c r="C1446" s="399">
        <v>7</v>
      </c>
      <c r="D1446" s="399">
        <v>2</v>
      </c>
      <c r="E1446" s="400" t="s">
        <v>529</v>
      </c>
      <c r="F1446" s="401">
        <v>0</v>
      </c>
      <c r="G1446" s="401"/>
      <c r="H1446" s="894">
        <f t="shared" ref="H1446:J1446" si="749">H1447</f>
        <v>1111.6279999999999</v>
      </c>
      <c r="I1446" s="894">
        <f t="shared" si="749"/>
        <v>1111.6279999999999</v>
      </c>
      <c r="J1446" s="895">
        <f t="shared" si="749"/>
        <v>0</v>
      </c>
    </row>
    <row r="1447" spans="1:10" ht="15" x14ac:dyDescent="0.25">
      <c r="A1447" s="338" t="s">
        <v>28</v>
      </c>
      <c r="B1447" s="352" t="s">
        <v>25</v>
      </c>
      <c r="C1447" s="201">
        <v>7</v>
      </c>
      <c r="D1447" s="201">
        <v>2</v>
      </c>
      <c r="E1447" s="759" t="s">
        <v>529</v>
      </c>
      <c r="F1447" s="203">
        <v>0</v>
      </c>
      <c r="G1447" s="203">
        <v>210</v>
      </c>
      <c r="H1447" s="75">
        <f t="shared" ref="H1447:I1447" si="750">H1448+H1449</f>
        <v>1111.6279999999999</v>
      </c>
      <c r="I1447" s="75">
        <f t="shared" si="750"/>
        <v>1111.6279999999999</v>
      </c>
      <c r="J1447" s="976">
        <f t="shared" ref="J1447" si="751">J1448+J1449</f>
        <v>0</v>
      </c>
    </row>
    <row r="1448" spans="1:10" ht="15" x14ac:dyDescent="0.25">
      <c r="A1448" s="109" t="s">
        <v>29</v>
      </c>
      <c r="B1448" s="54" t="s">
        <v>25</v>
      </c>
      <c r="C1448" s="204">
        <v>7</v>
      </c>
      <c r="D1448" s="204">
        <v>2</v>
      </c>
      <c r="E1448" s="205" t="s">
        <v>529</v>
      </c>
      <c r="F1448" s="206">
        <v>111</v>
      </c>
      <c r="G1448" s="110">
        <v>211</v>
      </c>
      <c r="H1448" s="147">
        <v>853.78499999999997</v>
      </c>
      <c r="I1448" s="147">
        <v>853.78499999999997</v>
      </c>
      <c r="J1448" s="1118">
        <f t="shared" ref="J1448:J1449" si="752">I1448-H1448</f>
        <v>0</v>
      </c>
    </row>
    <row r="1449" spans="1:10" ht="15.75" thickBot="1" x14ac:dyDescent="0.3">
      <c r="A1449" s="163" t="s">
        <v>38</v>
      </c>
      <c r="B1449" s="339" t="s">
        <v>25</v>
      </c>
      <c r="C1449" s="275">
        <v>7</v>
      </c>
      <c r="D1449" s="275">
        <v>2</v>
      </c>
      <c r="E1449" s="276" t="s">
        <v>529</v>
      </c>
      <c r="F1449" s="277">
        <v>119</v>
      </c>
      <c r="G1449" s="111">
        <v>213</v>
      </c>
      <c r="H1449" s="1223">
        <v>257.84300000000002</v>
      </c>
      <c r="I1449" s="1223">
        <v>257.84300000000002</v>
      </c>
      <c r="J1449" s="1224">
        <f t="shared" si="752"/>
        <v>0</v>
      </c>
    </row>
    <row r="1450" spans="1:10" ht="15" x14ac:dyDescent="0.25">
      <c r="A1450" s="610"/>
      <c r="B1450" s="148"/>
      <c r="C1450" s="341"/>
      <c r="D1450" s="341"/>
      <c r="E1450" s="342"/>
      <c r="F1450" s="343"/>
      <c r="G1450" s="149"/>
      <c r="H1450" s="511"/>
      <c r="I1450" s="511"/>
      <c r="J1450" s="511"/>
    </row>
    <row r="1451" spans="1:10" ht="42.75" customHeight="1" x14ac:dyDescent="0.3">
      <c r="A1451" s="1260" t="s">
        <v>556</v>
      </c>
      <c r="B1451" s="1260"/>
      <c r="C1451" s="1260"/>
      <c r="D1451" s="1260"/>
      <c r="E1451" s="1260"/>
      <c r="F1451" s="1260"/>
      <c r="G1451" s="1260"/>
      <c r="H1451" s="1260"/>
      <c r="I1451" s="1260"/>
      <c r="J1451" s="1260"/>
    </row>
    <row r="1452" spans="1:10" ht="19.5" thickBot="1" x14ac:dyDescent="0.35">
      <c r="A1452" s="886"/>
      <c r="B1452" s="886"/>
      <c r="C1452" s="886"/>
      <c r="D1452" s="886"/>
      <c r="E1452" s="886"/>
      <c r="F1452" s="886"/>
      <c r="G1452" s="886"/>
      <c r="H1452" s="510"/>
      <c r="I1452" s="510"/>
      <c r="J1452" s="510"/>
    </row>
    <row r="1453" spans="1:10" ht="29.25" thickBot="1" x14ac:dyDescent="0.25">
      <c r="A1453" s="165" t="s">
        <v>1</v>
      </c>
      <c r="B1453" s="166" t="s">
        <v>2</v>
      </c>
      <c r="C1453" s="166" t="s">
        <v>3</v>
      </c>
      <c r="D1453" s="166" t="s">
        <v>4</v>
      </c>
      <c r="E1453" s="166" t="s">
        <v>5</v>
      </c>
      <c r="F1453" s="166" t="s">
        <v>6</v>
      </c>
      <c r="G1453" s="166" t="s">
        <v>7</v>
      </c>
      <c r="H1453" s="508" t="s">
        <v>549</v>
      </c>
      <c r="I1453" s="508" t="s">
        <v>477</v>
      </c>
      <c r="J1453" s="705" t="s">
        <v>476</v>
      </c>
    </row>
    <row r="1454" spans="1:10" ht="13.5" thickBot="1" x14ac:dyDescent="0.25">
      <c r="A1454" s="601">
        <v>1</v>
      </c>
      <c r="B1454" s="317">
        <v>2</v>
      </c>
      <c r="C1454" s="317">
        <v>3</v>
      </c>
      <c r="D1454" s="317">
        <v>4</v>
      </c>
      <c r="E1454" s="317">
        <v>5</v>
      </c>
      <c r="F1454" s="317">
        <v>6</v>
      </c>
      <c r="G1454" s="317">
        <v>7</v>
      </c>
      <c r="H1454" s="859">
        <v>8</v>
      </c>
      <c r="I1454" s="859">
        <v>9</v>
      </c>
      <c r="J1454" s="882">
        <v>10</v>
      </c>
    </row>
    <row r="1455" spans="1:10" ht="18.75" x14ac:dyDescent="0.3">
      <c r="A1455" s="9" t="s">
        <v>19</v>
      </c>
      <c r="B1455" s="1277"/>
      <c r="C1455" s="1277"/>
      <c r="D1455" s="1277"/>
      <c r="E1455" s="1277"/>
      <c r="F1455" s="1277"/>
      <c r="G1455" s="1277"/>
      <c r="H1455" s="962">
        <f>SUM(H1456:H1457)</f>
        <v>0</v>
      </c>
      <c r="I1455" s="962">
        <f t="shared" ref="I1455:J1455" si="753">SUM(I1456:I1457)</f>
        <v>321.85399999999998</v>
      </c>
      <c r="J1455" s="963">
        <f t="shared" si="753"/>
        <v>321.85399999999998</v>
      </c>
    </row>
    <row r="1456" spans="1:10" ht="15" x14ac:dyDescent="0.25">
      <c r="A1456" s="411" t="s">
        <v>353</v>
      </c>
      <c r="B1456" s="1255" t="s">
        <v>354</v>
      </c>
      <c r="C1456" s="1255"/>
      <c r="D1456" s="1255"/>
      <c r="E1456" s="1255"/>
      <c r="F1456" s="1255"/>
      <c r="G1456" s="1255"/>
      <c r="H1456" s="1018"/>
      <c r="I1456" s="1018"/>
      <c r="J1456" s="1113">
        <f>I1456-H1456</f>
        <v>0</v>
      </c>
    </row>
    <row r="1457" spans="1:10" ht="60" x14ac:dyDescent="0.25">
      <c r="A1457" s="228" t="s">
        <v>547</v>
      </c>
      <c r="B1457" s="1255" t="s">
        <v>557</v>
      </c>
      <c r="C1457" s="1255"/>
      <c r="D1457" s="1255"/>
      <c r="E1457" s="1255"/>
      <c r="F1457" s="1255"/>
      <c r="G1457" s="1255"/>
      <c r="H1457" s="1018"/>
      <c r="I1457" s="1018">
        <v>321.85399999999998</v>
      </c>
      <c r="J1457" s="1113">
        <f>I1457-H1457</f>
        <v>321.85399999999998</v>
      </c>
    </row>
    <row r="1458" spans="1:10" s="15" customFormat="1" ht="15.75" thickBot="1" x14ac:dyDescent="0.3">
      <c r="A1458" s="411"/>
      <c r="B1458" s="1255"/>
      <c r="C1458" s="1255"/>
      <c r="D1458" s="1255"/>
      <c r="E1458" s="1255"/>
      <c r="F1458" s="1255"/>
      <c r="G1458" s="1255"/>
      <c r="H1458" s="1018"/>
      <c r="I1458" s="1018"/>
      <c r="J1458" s="1113"/>
    </row>
    <row r="1459" spans="1:10" s="602" customFormat="1" ht="19.5" thickBot="1" x14ac:dyDescent="0.35">
      <c r="A1459" s="118" t="s">
        <v>80</v>
      </c>
      <c r="B1459" s="1256"/>
      <c r="C1459" s="1257"/>
      <c r="D1459" s="1257"/>
      <c r="E1459" s="1257"/>
      <c r="F1459" s="1257"/>
      <c r="G1459" s="1258"/>
      <c r="H1459" s="1225">
        <f>H1460</f>
        <v>0</v>
      </c>
      <c r="I1459" s="1225">
        <f t="shared" ref="I1459:J1459" si="754">I1460</f>
        <v>321.85399999999998</v>
      </c>
      <c r="J1459" s="1226">
        <f t="shared" si="754"/>
        <v>321.85399999999998</v>
      </c>
    </row>
    <row r="1460" spans="1:10" s="15" customFormat="1" ht="48" thickBot="1" x14ac:dyDescent="0.3">
      <c r="A1460" s="681" t="s">
        <v>531</v>
      </c>
      <c r="B1460" s="432" t="s">
        <v>25</v>
      </c>
      <c r="C1460" s="433">
        <v>7</v>
      </c>
      <c r="D1460" s="433">
        <v>9</v>
      </c>
      <c r="E1460" s="434" t="s">
        <v>532</v>
      </c>
      <c r="F1460" s="435">
        <v>0</v>
      </c>
      <c r="G1460" s="436"/>
      <c r="H1460" s="1211">
        <f>H1461</f>
        <v>0</v>
      </c>
      <c r="I1460" s="1211">
        <f>I1461</f>
        <v>321.85399999999998</v>
      </c>
      <c r="J1460" s="1212">
        <f t="shared" ref="J1460" si="755">J1461</f>
        <v>321.85399999999998</v>
      </c>
    </row>
    <row r="1461" spans="1:10" ht="14.25" customHeight="1" x14ac:dyDescent="0.2">
      <c r="A1461" s="236" t="s">
        <v>28</v>
      </c>
      <c r="B1461" s="120" t="s">
        <v>25</v>
      </c>
      <c r="C1461" s="73">
        <v>7</v>
      </c>
      <c r="D1461" s="73">
        <v>9</v>
      </c>
      <c r="E1461" s="121" t="s">
        <v>532</v>
      </c>
      <c r="F1461" s="74">
        <v>0</v>
      </c>
      <c r="G1461" s="74"/>
      <c r="H1461" s="994">
        <f>H1462+H1463</f>
        <v>0</v>
      </c>
      <c r="I1461" s="994">
        <f>I1462+I1463</f>
        <v>321.85399999999998</v>
      </c>
      <c r="J1461" s="995">
        <f t="shared" ref="J1461" si="756">J1462+J1463</f>
        <v>321.85399999999998</v>
      </c>
    </row>
    <row r="1462" spans="1:10" ht="15.75" customHeight="1" x14ac:dyDescent="0.25">
      <c r="A1462" s="520" t="s">
        <v>533</v>
      </c>
      <c r="B1462" s="130" t="s">
        <v>25</v>
      </c>
      <c r="C1462" s="51">
        <v>7</v>
      </c>
      <c r="D1462" s="51">
        <v>9</v>
      </c>
      <c r="E1462" s="805" t="s">
        <v>532</v>
      </c>
      <c r="F1462" s="52">
        <v>111</v>
      </c>
      <c r="G1462" s="521">
        <v>211</v>
      </c>
      <c r="H1462" s="1213">
        <f t="shared" ref="H1462:J1463" si="757">H1467+H1472+H1477+H1482</f>
        <v>0</v>
      </c>
      <c r="I1462" s="1213">
        <f t="shared" si="757"/>
        <v>247.2</v>
      </c>
      <c r="J1462" s="1214">
        <f t="shared" si="757"/>
        <v>247.2</v>
      </c>
    </row>
    <row r="1463" spans="1:10" ht="15.75" customHeight="1" thickBot="1" x14ac:dyDescent="0.3">
      <c r="A1463" s="522" t="s">
        <v>534</v>
      </c>
      <c r="B1463" s="523" t="s">
        <v>25</v>
      </c>
      <c r="C1463" s="524">
        <v>7</v>
      </c>
      <c r="D1463" s="524">
        <v>9</v>
      </c>
      <c r="E1463" s="807" t="s">
        <v>532</v>
      </c>
      <c r="F1463" s="525">
        <v>119</v>
      </c>
      <c r="G1463" s="526">
        <v>213</v>
      </c>
      <c r="H1463" s="1213">
        <f t="shared" si="757"/>
        <v>0</v>
      </c>
      <c r="I1463" s="1213">
        <f t="shared" si="757"/>
        <v>74.653999999999996</v>
      </c>
      <c r="J1463" s="1214">
        <f t="shared" si="757"/>
        <v>74.653999999999996</v>
      </c>
    </row>
    <row r="1464" spans="1:10" ht="15.75" customHeight="1" thickBot="1" x14ac:dyDescent="0.25">
      <c r="A1464" s="426" t="s">
        <v>124</v>
      </c>
      <c r="B1464" s="427" t="s">
        <v>25</v>
      </c>
      <c r="C1464" s="428">
        <v>7</v>
      </c>
      <c r="D1464" s="428">
        <v>2</v>
      </c>
      <c r="E1464" s="429">
        <v>0</v>
      </c>
      <c r="F1464" s="430">
        <v>0</v>
      </c>
      <c r="G1464" s="430"/>
      <c r="H1464" s="908">
        <f>H1465</f>
        <v>0</v>
      </c>
      <c r="I1464" s="908">
        <f t="shared" ref="I1464:J1464" si="758">I1465</f>
        <v>80.463999999999999</v>
      </c>
      <c r="J1464" s="909">
        <f t="shared" si="758"/>
        <v>80.463999999999999</v>
      </c>
    </row>
    <row r="1465" spans="1:10" s="602" customFormat="1" ht="27.75" customHeight="1" x14ac:dyDescent="0.2">
      <c r="A1465" s="44" t="s">
        <v>536</v>
      </c>
      <c r="B1465" s="253" t="s">
        <v>25</v>
      </c>
      <c r="C1465" s="197">
        <v>7</v>
      </c>
      <c r="D1465" s="197">
        <v>9</v>
      </c>
      <c r="E1465" s="810" t="s">
        <v>532</v>
      </c>
      <c r="F1465" s="199">
        <v>0</v>
      </c>
      <c r="G1465" s="199"/>
      <c r="H1465" s="894">
        <f>H1466</f>
        <v>0</v>
      </c>
      <c r="I1465" s="894">
        <f>I1466</f>
        <v>80.463999999999999</v>
      </c>
      <c r="J1465" s="895">
        <f t="shared" ref="J1465" si="759">J1466</f>
        <v>80.463999999999999</v>
      </c>
    </row>
    <row r="1466" spans="1:10" ht="15.75" customHeight="1" x14ac:dyDescent="0.25">
      <c r="A1466" s="338" t="s">
        <v>28</v>
      </c>
      <c r="B1466" s="352" t="s">
        <v>25</v>
      </c>
      <c r="C1466" s="201">
        <v>7</v>
      </c>
      <c r="D1466" s="201">
        <v>9</v>
      </c>
      <c r="E1466" s="643" t="s">
        <v>532</v>
      </c>
      <c r="F1466" s="203">
        <v>0</v>
      </c>
      <c r="G1466" s="203">
        <v>210</v>
      </c>
      <c r="H1466" s="75">
        <f>H1467+H1468</f>
        <v>0</v>
      </c>
      <c r="I1466" s="75">
        <f>I1467+I1468</f>
        <v>80.463999999999999</v>
      </c>
      <c r="J1466" s="976">
        <f t="shared" ref="J1466" si="760">J1467+J1468</f>
        <v>80.463999999999999</v>
      </c>
    </row>
    <row r="1467" spans="1:10" ht="15.75" customHeight="1" x14ac:dyDescent="0.25">
      <c r="A1467" s="109" t="s">
        <v>393</v>
      </c>
      <c r="B1467" s="682" t="s">
        <v>25</v>
      </c>
      <c r="C1467" s="683">
        <v>7</v>
      </c>
      <c r="D1467" s="683">
        <v>9</v>
      </c>
      <c r="E1467" s="808" t="s">
        <v>532</v>
      </c>
      <c r="F1467" s="684">
        <v>111</v>
      </c>
      <c r="G1467" s="685">
        <v>211</v>
      </c>
      <c r="H1467" s="981"/>
      <c r="I1467" s="981">
        <v>61.8</v>
      </c>
      <c r="J1467" s="1118">
        <f t="shared" ref="J1467:J1468" si="761">I1467-H1467</f>
        <v>61.8</v>
      </c>
    </row>
    <row r="1468" spans="1:10" ht="15.75" customHeight="1" thickBot="1" x14ac:dyDescent="0.3">
      <c r="A1468" s="163" t="s">
        <v>394</v>
      </c>
      <c r="B1468" s="339" t="s">
        <v>25</v>
      </c>
      <c r="C1468" s="55">
        <v>7</v>
      </c>
      <c r="D1468" s="55">
        <v>9</v>
      </c>
      <c r="E1468" s="809" t="s">
        <v>532</v>
      </c>
      <c r="F1468" s="56">
        <v>119</v>
      </c>
      <c r="G1468" s="111">
        <v>213</v>
      </c>
      <c r="H1468" s="1218"/>
      <c r="I1468" s="1218">
        <v>18.664000000000001</v>
      </c>
      <c r="J1468" s="1118">
        <f t="shared" si="761"/>
        <v>18.664000000000001</v>
      </c>
    </row>
    <row r="1469" spans="1:10" ht="15.75" customHeight="1" thickBot="1" x14ac:dyDescent="0.25">
      <c r="A1469" s="426" t="s">
        <v>126</v>
      </c>
      <c r="B1469" s="427" t="s">
        <v>25</v>
      </c>
      <c r="C1469" s="428">
        <v>7</v>
      </c>
      <c r="D1469" s="428">
        <v>2</v>
      </c>
      <c r="E1469" s="429">
        <v>0</v>
      </c>
      <c r="F1469" s="430">
        <v>0</v>
      </c>
      <c r="G1469" s="430"/>
      <c r="H1469" s="908">
        <f>H1470</f>
        <v>0</v>
      </c>
      <c r="I1469" s="908">
        <f t="shared" ref="I1469:J1469" si="762">I1470</f>
        <v>80.463999999999999</v>
      </c>
      <c r="J1469" s="909">
        <f t="shared" si="762"/>
        <v>80.463999999999999</v>
      </c>
    </row>
    <row r="1470" spans="1:10" s="602" customFormat="1" ht="27" customHeight="1" x14ac:dyDescent="0.2">
      <c r="A1470" s="44" t="s">
        <v>536</v>
      </c>
      <c r="B1470" s="253" t="s">
        <v>25</v>
      </c>
      <c r="C1470" s="197">
        <v>7</v>
      </c>
      <c r="D1470" s="197">
        <v>9</v>
      </c>
      <c r="E1470" s="810" t="s">
        <v>532</v>
      </c>
      <c r="F1470" s="199">
        <v>0</v>
      </c>
      <c r="G1470" s="199"/>
      <c r="H1470" s="894">
        <f>H1471</f>
        <v>0</v>
      </c>
      <c r="I1470" s="894">
        <f>I1471</f>
        <v>80.463999999999999</v>
      </c>
      <c r="J1470" s="895">
        <f t="shared" ref="J1470" si="763">J1471</f>
        <v>80.463999999999999</v>
      </c>
    </row>
    <row r="1471" spans="1:10" ht="15" x14ac:dyDescent="0.25">
      <c r="A1471" s="338" t="s">
        <v>28</v>
      </c>
      <c r="B1471" s="352" t="s">
        <v>25</v>
      </c>
      <c r="C1471" s="201">
        <v>7</v>
      </c>
      <c r="D1471" s="201">
        <v>9</v>
      </c>
      <c r="E1471" s="643" t="s">
        <v>532</v>
      </c>
      <c r="F1471" s="203">
        <v>0</v>
      </c>
      <c r="G1471" s="203">
        <v>210</v>
      </c>
      <c r="H1471" s="75">
        <f>H1472+H1473</f>
        <v>0</v>
      </c>
      <c r="I1471" s="75">
        <f>I1472+I1473</f>
        <v>80.463999999999999</v>
      </c>
      <c r="J1471" s="976">
        <f t="shared" ref="J1471" si="764">J1472+J1473</f>
        <v>80.463999999999999</v>
      </c>
    </row>
    <row r="1472" spans="1:10" ht="15" x14ac:dyDescent="0.25">
      <c r="A1472" s="109" t="s">
        <v>393</v>
      </c>
      <c r="B1472" s="682" t="s">
        <v>25</v>
      </c>
      <c r="C1472" s="683">
        <v>7</v>
      </c>
      <c r="D1472" s="683">
        <v>9</v>
      </c>
      <c r="E1472" s="808" t="s">
        <v>532</v>
      </c>
      <c r="F1472" s="684">
        <v>111</v>
      </c>
      <c r="G1472" s="685">
        <v>211</v>
      </c>
      <c r="H1472" s="981"/>
      <c r="I1472" s="981">
        <v>61.8</v>
      </c>
      <c r="J1472" s="1118">
        <f t="shared" ref="J1472:J1473" si="765">I1472-H1472</f>
        <v>61.8</v>
      </c>
    </row>
    <row r="1473" spans="1:10" ht="15.75" thickBot="1" x14ac:dyDescent="0.3">
      <c r="A1473" s="163" t="s">
        <v>394</v>
      </c>
      <c r="B1473" s="339" t="s">
        <v>25</v>
      </c>
      <c r="C1473" s="55">
        <v>7</v>
      </c>
      <c r="D1473" s="55">
        <v>9</v>
      </c>
      <c r="E1473" s="809" t="s">
        <v>532</v>
      </c>
      <c r="F1473" s="56">
        <v>119</v>
      </c>
      <c r="G1473" s="111">
        <v>213</v>
      </c>
      <c r="H1473" s="1218"/>
      <c r="I1473" s="1218">
        <v>18.664000000000001</v>
      </c>
      <c r="J1473" s="1118">
        <f t="shared" si="765"/>
        <v>18.664000000000001</v>
      </c>
    </row>
    <row r="1474" spans="1:10" ht="15" thickBot="1" x14ac:dyDescent="0.25">
      <c r="A1474" s="426" t="s">
        <v>127</v>
      </c>
      <c r="B1474" s="427" t="s">
        <v>25</v>
      </c>
      <c r="C1474" s="428">
        <v>7</v>
      </c>
      <c r="D1474" s="428">
        <v>2</v>
      </c>
      <c r="E1474" s="429">
        <v>0</v>
      </c>
      <c r="F1474" s="430">
        <v>0</v>
      </c>
      <c r="G1474" s="430"/>
      <c r="H1474" s="908">
        <f>H1475</f>
        <v>0</v>
      </c>
      <c r="I1474" s="908">
        <f t="shared" ref="I1474:J1474" si="766">I1475</f>
        <v>80.462999999999994</v>
      </c>
      <c r="J1474" s="909">
        <f t="shared" si="766"/>
        <v>80.462999999999994</v>
      </c>
    </row>
    <row r="1475" spans="1:10" s="602" customFormat="1" ht="28.5" customHeight="1" x14ac:dyDescent="0.2">
      <c r="A1475" s="44" t="s">
        <v>536</v>
      </c>
      <c r="B1475" s="253" t="s">
        <v>25</v>
      </c>
      <c r="C1475" s="197">
        <v>7</v>
      </c>
      <c r="D1475" s="197">
        <v>9</v>
      </c>
      <c r="E1475" s="810" t="s">
        <v>532</v>
      </c>
      <c r="F1475" s="199">
        <v>0</v>
      </c>
      <c r="G1475" s="199"/>
      <c r="H1475" s="894">
        <f>H1476</f>
        <v>0</v>
      </c>
      <c r="I1475" s="894">
        <f>I1476</f>
        <v>80.462999999999994</v>
      </c>
      <c r="J1475" s="895">
        <f t="shared" ref="J1475" si="767">J1476</f>
        <v>80.462999999999994</v>
      </c>
    </row>
    <row r="1476" spans="1:10" ht="15" x14ac:dyDescent="0.25">
      <c r="A1476" s="338" t="s">
        <v>28</v>
      </c>
      <c r="B1476" s="352" t="s">
        <v>25</v>
      </c>
      <c r="C1476" s="201">
        <v>7</v>
      </c>
      <c r="D1476" s="201">
        <v>9</v>
      </c>
      <c r="E1476" s="643" t="s">
        <v>532</v>
      </c>
      <c r="F1476" s="203">
        <v>0</v>
      </c>
      <c r="G1476" s="203">
        <v>210</v>
      </c>
      <c r="H1476" s="75">
        <f>H1477+H1478</f>
        <v>0</v>
      </c>
      <c r="I1476" s="75">
        <f>I1477+I1478</f>
        <v>80.462999999999994</v>
      </c>
      <c r="J1476" s="976">
        <f t="shared" ref="J1476" si="768">J1477+J1478</f>
        <v>80.462999999999994</v>
      </c>
    </row>
    <row r="1477" spans="1:10" ht="15" x14ac:dyDescent="0.25">
      <c r="A1477" s="109" t="s">
        <v>393</v>
      </c>
      <c r="B1477" s="682" t="s">
        <v>25</v>
      </c>
      <c r="C1477" s="683">
        <v>7</v>
      </c>
      <c r="D1477" s="683">
        <v>9</v>
      </c>
      <c r="E1477" s="808" t="s">
        <v>532</v>
      </c>
      <c r="F1477" s="684">
        <v>111</v>
      </c>
      <c r="G1477" s="685">
        <v>211</v>
      </c>
      <c r="H1477" s="981"/>
      <c r="I1477" s="981">
        <v>61.8</v>
      </c>
      <c r="J1477" s="1118">
        <f t="shared" ref="J1477:J1478" si="769">I1477-H1477</f>
        <v>61.8</v>
      </c>
    </row>
    <row r="1478" spans="1:10" ht="15.75" thickBot="1" x14ac:dyDescent="0.3">
      <c r="A1478" s="163" t="s">
        <v>394</v>
      </c>
      <c r="B1478" s="339" t="s">
        <v>25</v>
      </c>
      <c r="C1478" s="55">
        <v>7</v>
      </c>
      <c r="D1478" s="55">
        <v>9</v>
      </c>
      <c r="E1478" s="809" t="s">
        <v>532</v>
      </c>
      <c r="F1478" s="56">
        <v>119</v>
      </c>
      <c r="G1478" s="111">
        <v>213</v>
      </c>
      <c r="H1478" s="1218"/>
      <c r="I1478" s="1218">
        <v>18.663</v>
      </c>
      <c r="J1478" s="1118">
        <f t="shared" si="769"/>
        <v>18.663</v>
      </c>
    </row>
    <row r="1479" spans="1:10" ht="15" thickBot="1" x14ac:dyDescent="0.25">
      <c r="A1479" s="426" t="s">
        <v>133</v>
      </c>
      <c r="B1479" s="427" t="s">
        <v>25</v>
      </c>
      <c r="C1479" s="428">
        <v>7</v>
      </c>
      <c r="D1479" s="428">
        <v>2</v>
      </c>
      <c r="E1479" s="429">
        <v>0</v>
      </c>
      <c r="F1479" s="430">
        <v>0</v>
      </c>
      <c r="G1479" s="430"/>
      <c r="H1479" s="908">
        <f>H1480</f>
        <v>0</v>
      </c>
      <c r="I1479" s="908">
        <f t="shared" ref="I1479:J1479" si="770">I1480</f>
        <v>80.462999999999994</v>
      </c>
      <c r="J1479" s="909">
        <f t="shared" si="770"/>
        <v>80.462999999999994</v>
      </c>
    </row>
    <row r="1480" spans="1:10" s="602" customFormat="1" ht="27.75" customHeight="1" x14ac:dyDescent="0.2">
      <c r="A1480" s="44" t="s">
        <v>536</v>
      </c>
      <c r="B1480" s="253" t="s">
        <v>25</v>
      </c>
      <c r="C1480" s="197">
        <v>7</v>
      </c>
      <c r="D1480" s="197">
        <v>9</v>
      </c>
      <c r="E1480" s="810" t="s">
        <v>532</v>
      </c>
      <c r="F1480" s="199">
        <v>0</v>
      </c>
      <c r="G1480" s="199"/>
      <c r="H1480" s="254">
        <f>H1481</f>
        <v>0</v>
      </c>
      <c r="I1480" s="254">
        <f>I1481</f>
        <v>80.462999999999994</v>
      </c>
      <c r="J1480" s="895">
        <f t="shared" ref="J1480" si="771">J1481</f>
        <v>80.462999999999994</v>
      </c>
    </row>
    <row r="1481" spans="1:10" ht="15" x14ac:dyDescent="0.25">
      <c r="A1481" s="338" t="s">
        <v>28</v>
      </c>
      <c r="B1481" s="352" t="s">
        <v>25</v>
      </c>
      <c r="C1481" s="201">
        <v>7</v>
      </c>
      <c r="D1481" s="201">
        <v>9</v>
      </c>
      <c r="E1481" s="643" t="s">
        <v>532</v>
      </c>
      <c r="F1481" s="203">
        <v>0</v>
      </c>
      <c r="G1481" s="203">
        <v>210</v>
      </c>
      <c r="H1481" s="75">
        <f>H1482+H1483</f>
        <v>0</v>
      </c>
      <c r="I1481" s="75">
        <f>I1482+I1483</f>
        <v>80.462999999999994</v>
      </c>
      <c r="J1481" s="976">
        <f t="shared" ref="J1481" si="772">J1482+J1483</f>
        <v>80.462999999999994</v>
      </c>
    </row>
    <row r="1482" spans="1:10" ht="15" x14ac:dyDescent="0.25">
      <c r="A1482" s="109" t="s">
        <v>393</v>
      </c>
      <c r="B1482" s="682" t="s">
        <v>25</v>
      </c>
      <c r="C1482" s="683">
        <v>7</v>
      </c>
      <c r="D1482" s="683">
        <v>9</v>
      </c>
      <c r="E1482" s="808" t="s">
        <v>532</v>
      </c>
      <c r="F1482" s="684">
        <v>111</v>
      </c>
      <c r="G1482" s="685">
        <v>211</v>
      </c>
      <c r="H1482" s="981"/>
      <c r="I1482" s="981">
        <v>61.8</v>
      </c>
      <c r="J1482" s="1118">
        <f t="shared" ref="J1482:J1483" si="773">I1482-H1482</f>
        <v>61.8</v>
      </c>
    </row>
    <row r="1483" spans="1:10" ht="15.75" thickBot="1" x14ac:dyDescent="0.3">
      <c r="A1483" s="163" t="s">
        <v>394</v>
      </c>
      <c r="B1483" s="339" t="s">
        <v>25</v>
      </c>
      <c r="C1483" s="55">
        <v>7</v>
      </c>
      <c r="D1483" s="55">
        <v>9</v>
      </c>
      <c r="E1483" s="1227" t="s">
        <v>532</v>
      </c>
      <c r="F1483" s="56">
        <v>119</v>
      </c>
      <c r="G1483" s="111">
        <v>213</v>
      </c>
      <c r="H1483" s="1218"/>
      <c r="I1483" s="1218">
        <v>18.663</v>
      </c>
      <c r="J1483" s="1224">
        <f t="shared" si="773"/>
        <v>18.663</v>
      </c>
    </row>
    <row r="1484" spans="1:10" ht="15" x14ac:dyDescent="0.25">
      <c r="A1484" s="883"/>
      <c r="B1484" s="148"/>
      <c r="C1484" s="341"/>
      <c r="D1484" s="341"/>
      <c r="E1484" s="342"/>
      <c r="F1484" s="343"/>
      <c r="G1484" s="149"/>
      <c r="H1484" s="511"/>
      <c r="I1484" s="511"/>
      <c r="J1484" s="884"/>
    </row>
    <row r="1485" spans="1:10" ht="15" x14ac:dyDescent="0.25">
      <c r="A1485" s="883"/>
      <c r="B1485" s="148"/>
      <c r="C1485" s="341"/>
      <c r="D1485" s="341"/>
      <c r="E1485" s="342"/>
      <c r="F1485" s="343"/>
      <c r="G1485" s="149"/>
      <c r="H1485" s="511"/>
      <c r="I1485" s="511"/>
      <c r="J1485" s="884"/>
    </row>
    <row r="1486" spans="1:10" ht="18.75" x14ac:dyDescent="0.3">
      <c r="A1486" s="1259" t="s">
        <v>478</v>
      </c>
      <c r="B1486" s="1260"/>
      <c r="C1486" s="1260"/>
      <c r="D1486" s="1260"/>
      <c r="E1486" s="1260"/>
      <c r="F1486" s="1260"/>
      <c r="G1486" s="1260"/>
      <c r="H1486" s="1260"/>
      <c r="I1486" s="1260"/>
      <c r="J1486" s="1261"/>
    </row>
    <row r="1487" spans="1:10" ht="19.5" thickBot="1" x14ac:dyDescent="0.35">
      <c r="A1487" s="887"/>
      <c r="B1487" s="886"/>
      <c r="C1487" s="886"/>
      <c r="D1487" s="886"/>
      <c r="E1487" s="886"/>
      <c r="F1487" s="886"/>
      <c r="G1487" s="886"/>
      <c r="H1487" s="510"/>
      <c r="I1487" s="510"/>
      <c r="J1487" s="885"/>
    </row>
    <row r="1488" spans="1:10" ht="29.25" thickBot="1" x14ac:dyDescent="0.25">
      <c r="A1488" s="165" t="s">
        <v>1</v>
      </c>
      <c r="B1488" s="166" t="s">
        <v>2</v>
      </c>
      <c r="C1488" s="166" t="s">
        <v>3</v>
      </c>
      <c r="D1488" s="166" t="s">
        <v>4</v>
      </c>
      <c r="E1488" s="166" t="s">
        <v>5</v>
      </c>
      <c r="F1488" s="166" t="s">
        <v>6</v>
      </c>
      <c r="G1488" s="166" t="s">
        <v>7</v>
      </c>
      <c r="H1488" s="508" t="s">
        <v>549</v>
      </c>
      <c r="I1488" s="508" t="s">
        <v>477</v>
      </c>
      <c r="J1488" s="705" t="s">
        <v>476</v>
      </c>
    </row>
    <row r="1489" spans="1:10" s="15" customFormat="1" ht="15" thickBot="1" x14ac:dyDescent="0.25">
      <c r="A1489" s="1262" t="s">
        <v>483</v>
      </c>
      <c r="B1489" s="1263"/>
      <c r="C1489" s="1263"/>
      <c r="D1489" s="1263"/>
      <c r="E1489" s="1263"/>
      <c r="F1489" s="1263"/>
      <c r="G1489" s="1264"/>
      <c r="H1489" s="888">
        <f>H1490+H1512+H1516</f>
        <v>32631.83498</v>
      </c>
      <c r="I1489" s="888">
        <f>I1490+I1512+I1516</f>
        <v>32631.83498</v>
      </c>
      <c r="J1489" s="889">
        <f>J1490+J1512+J1516</f>
        <v>0</v>
      </c>
    </row>
    <row r="1490" spans="1:10" s="15" customFormat="1" ht="15" thickBot="1" x14ac:dyDescent="0.25">
      <c r="A1490" s="1238" t="s">
        <v>545</v>
      </c>
      <c r="B1490" s="1239"/>
      <c r="C1490" s="1239"/>
      <c r="D1490" s="1239"/>
      <c r="E1490" s="1239"/>
      <c r="F1490" s="1239"/>
      <c r="G1490" s="1240"/>
      <c r="H1490" s="890">
        <f>H1491+H1499+H1505+H1502+H1507+H1509</f>
        <v>11131.300219999999</v>
      </c>
      <c r="I1490" s="890">
        <f>I1491+I1499+I1505+I1502+I1507+I1509</f>
        <v>11131.300219999999</v>
      </c>
      <c r="J1490" s="891">
        <f>J1491+J1499+J1505+J1502+J1507+J1509</f>
        <v>0</v>
      </c>
    </row>
    <row r="1491" spans="1:10" s="187" customFormat="1" ht="29.25" thickBot="1" x14ac:dyDescent="0.25">
      <c r="A1491" s="829" t="s">
        <v>24</v>
      </c>
      <c r="B1491" s="830" t="s">
        <v>25</v>
      </c>
      <c r="C1491" s="831"/>
      <c r="D1491" s="831"/>
      <c r="E1491" s="832"/>
      <c r="F1491" s="833"/>
      <c r="G1491" s="833"/>
      <c r="H1491" s="892">
        <f>H1492+H1494+H1496+H1498</f>
        <v>4398.7570699999997</v>
      </c>
      <c r="I1491" s="892">
        <f>I1492+I1494+I1496+I1498</f>
        <v>4542.75623</v>
      </c>
      <c r="J1491" s="893">
        <f>J1492+J1494+J1496+J1498</f>
        <v>143.99915999999993</v>
      </c>
    </row>
    <row r="1492" spans="1:10" ht="18" customHeight="1" x14ac:dyDescent="0.2">
      <c r="A1492" s="44" t="s">
        <v>502</v>
      </c>
      <c r="B1492" s="35" t="s">
        <v>25</v>
      </c>
      <c r="C1492" s="40">
        <v>5</v>
      </c>
      <c r="D1492" s="40">
        <v>3</v>
      </c>
      <c r="E1492" s="35" t="s">
        <v>27</v>
      </c>
      <c r="F1492" s="42">
        <v>0</v>
      </c>
      <c r="G1492" s="42"/>
      <c r="H1492" s="894">
        <f>H1493+H2513+H2514</f>
        <v>1788.8036500000001</v>
      </c>
      <c r="I1492" s="894">
        <f>I1493+I2513+I2514</f>
        <v>1788.8036500000001</v>
      </c>
      <c r="J1492" s="895">
        <f>J1493+J2513+J2514</f>
        <v>0</v>
      </c>
    </row>
    <row r="1493" spans="1:10" s="89" customFormat="1" ht="15" x14ac:dyDescent="0.25">
      <c r="A1493" s="822" t="s">
        <v>503</v>
      </c>
      <c r="B1493" s="668" t="s">
        <v>25</v>
      </c>
      <c r="C1493" s="613">
        <v>5</v>
      </c>
      <c r="D1493" s="613">
        <v>3</v>
      </c>
      <c r="E1493" s="722">
        <v>9996000500</v>
      </c>
      <c r="F1493" s="614">
        <v>244</v>
      </c>
      <c r="G1493" s="754">
        <v>225</v>
      </c>
      <c r="H1493" s="896">
        <v>1788.8036500000001</v>
      </c>
      <c r="I1493" s="896">
        <v>1788.8036500000001</v>
      </c>
      <c r="J1493" s="897">
        <f>I1493-H1493</f>
        <v>0</v>
      </c>
    </row>
    <row r="1494" spans="1:10" s="193" customFormat="1" ht="16.5" customHeight="1" x14ac:dyDescent="0.2">
      <c r="A1494" s="823" t="s">
        <v>63</v>
      </c>
      <c r="B1494" s="824" t="s">
        <v>25</v>
      </c>
      <c r="C1494" s="153">
        <v>4</v>
      </c>
      <c r="D1494" s="153">
        <v>9</v>
      </c>
      <c r="E1494" s="825" t="s">
        <v>27</v>
      </c>
      <c r="F1494" s="155">
        <v>0</v>
      </c>
      <c r="G1494" s="826"/>
      <c r="H1494" s="898">
        <f>H1495</f>
        <v>761.95342000000005</v>
      </c>
      <c r="I1494" s="898">
        <f>I1495</f>
        <v>761.95342000000005</v>
      </c>
      <c r="J1494" s="899">
        <f>J1495</f>
        <v>0</v>
      </c>
    </row>
    <row r="1495" spans="1:10" s="69" customFormat="1" ht="15" x14ac:dyDescent="0.25">
      <c r="A1495" s="827" t="s">
        <v>249</v>
      </c>
      <c r="B1495" s="821" t="s">
        <v>25</v>
      </c>
      <c r="C1495" s="443">
        <v>4</v>
      </c>
      <c r="D1495" s="443">
        <v>9</v>
      </c>
      <c r="E1495" s="444">
        <v>9993159802</v>
      </c>
      <c r="F1495" s="445">
        <v>243</v>
      </c>
      <c r="G1495" s="445">
        <v>225</v>
      </c>
      <c r="H1495" s="900">
        <v>761.95342000000005</v>
      </c>
      <c r="I1495" s="900">
        <v>761.95342000000005</v>
      </c>
      <c r="J1495" s="901">
        <f>I1495-H1495</f>
        <v>0</v>
      </c>
    </row>
    <row r="1496" spans="1:10" s="69" customFormat="1" ht="14.25" x14ac:dyDescent="0.2">
      <c r="A1496" s="34" t="s">
        <v>67</v>
      </c>
      <c r="B1496" s="35" t="s">
        <v>25</v>
      </c>
      <c r="C1496" s="36">
        <v>10</v>
      </c>
      <c r="D1496" s="36">
        <v>1</v>
      </c>
      <c r="E1496" s="35" t="s">
        <v>27</v>
      </c>
      <c r="F1496" s="37">
        <v>0</v>
      </c>
      <c r="G1496" s="828"/>
      <c r="H1496" s="902">
        <f>H1497</f>
        <v>1848</v>
      </c>
      <c r="I1496" s="902">
        <f>I1497</f>
        <v>1960.57</v>
      </c>
      <c r="J1496" s="903">
        <f>J1497</f>
        <v>112.56999999999994</v>
      </c>
    </row>
    <row r="1497" spans="1:10" s="69" customFormat="1" ht="15" x14ac:dyDescent="0.25">
      <c r="A1497" s="608" t="s">
        <v>68</v>
      </c>
      <c r="B1497" s="609" t="s">
        <v>25</v>
      </c>
      <c r="C1497" s="457">
        <v>10</v>
      </c>
      <c r="D1497" s="457">
        <v>1</v>
      </c>
      <c r="E1497" s="458">
        <v>9994910100</v>
      </c>
      <c r="F1497" s="459">
        <v>312</v>
      </c>
      <c r="G1497" s="459">
        <v>264</v>
      </c>
      <c r="H1497" s="904">
        <v>1848</v>
      </c>
      <c r="I1497" s="904">
        <f>1848+112.57</f>
        <v>1960.57</v>
      </c>
      <c r="J1497" s="905">
        <f>I1497-H1497</f>
        <v>112.56999999999994</v>
      </c>
    </row>
    <row r="1498" spans="1:10" s="11" customFormat="1" ht="29.25" thickBot="1" x14ac:dyDescent="0.25">
      <c r="A1498" s="878" t="s">
        <v>586</v>
      </c>
      <c r="B1498" s="335" t="s">
        <v>25</v>
      </c>
      <c r="C1498" s="399">
        <v>5</v>
      </c>
      <c r="D1498" s="399">
        <v>2</v>
      </c>
      <c r="E1498" s="400" t="s">
        <v>343</v>
      </c>
      <c r="F1498" s="401">
        <v>414</v>
      </c>
      <c r="G1498" s="336">
        <v>310</v>
      </c>
      <c r="H1498" s="906"/>
      <c r="I1498" s="906">
        <v>31.42916</v>
      </c>
      <c r="J1498" s="907">
        <f>I1498-H1498</f>
        <v>31.42916</v>
      </c>
    </row>
    <row r="1499" spans="1:10" s="69" customFormat="1" ht="15" thickBot="1" x14ac:dyDescent="0.25">
      <c r="A1499" s="308" t="s">
        <v>301</v>
      </c>
      <c r="B1499" s="309" t="s">
        <v>25</v>
      </c>
      <c r="C1499" s="310"/>
      <c r="D1499" s="310"/>
      <c r="E1499" s="311"/>
      <c r="F1499" s="312"/>
      <c r="G1499" s="312"/>
      <c r="H1499" s="908">
        <f t="shared" ref="H1499:J1509" si="774">H1500</f>
        <v>1500</v>
      </c>
      <c r="I1499" s="908">
        <f t="shared" si="774"/>
        <v>0</v>
      </c>
      <c r="J1499" s="909">
        <f t="shared" si="774"/>
        <v>-1500</v>
      </c>
    </row>
    <row r="1500" spans="1:10" s="164" customFormat="1" ht="15" x14ac:dyDescent="0.25">
      <c r="A1500" s="176" t="s">
        <v>33</v>
      </c>
      <c r="B1500" s="117" t="s">
        <v>25</v>
      </c>
      <c r="C1500" s="25">
        <v>7</v>
      </c>
      <c r="D1500" s="25">
        <v>2</v>
      </c>
      <c r="E1500" s="26">
        <v>9994219900</v>
      </c>
      <c r="F1500" s="27">
        <v>247</v>
      </c>
      <c r="G1500" s="316">
        <v>223</v>
      </c>
      <c r="H1500" s="75">
        <v>1500</v>
      </c>
      <c r="I1500" s="75">
        <f>1500-1500</f>
        <v>0</v>
      </c>
      <c r="J1500" s="910">
        <f>I1500-H1500</f>
        <v>-1500</v>
      </c>
    </row>
    <row r="1501" spans="1:10" s="815" customFormat="1" ht="12" thickBot="1" x14ac:dyDescent="0.25">
      <c r="A1501" s="814" t="s">
        <v>146</v>
      </c>
      <c r="B1501" s="178" t="s">
        <v>25</v>
      </c>
      <c r="C1501" s="179">
        <v>7</v>
      </c>
      <c r="D1501" s="179">
        <v>2</v>
      </c>
      <c r="E1501" s="180">
        <v>9994219900</v>
      </c>
      <c r="F1501" s="181">
        <v>247</v>
      </c>
      <c r="G1501" s="182">
        <v>223</v>
      </c>
      <c r="H1501" s="911">
        <v>1500</v>
      </c>
      <c r="I1501" s="911">
        <f>1500-1500</f>
        <v>0</v>
      </c>
      <c r="J1501" s="912">
        <f>I1501-H1501</f>
        <v>-1500</v>
      </c>
    </row>
    <row r="1502" spans="1:10" s="164" customFormat="1" ht="15" thickBot="1" x14ac:dyDescent="0.25">
      <c r="A1502" s="308" t="s">
        <v>302</v>
      </c>
      <c r="B1502" s="309" t="s">
        <v>25</v>
      </c>
      <c r="C1502" s="310"/>
      <c r="D1502" s="310"/>
      <c r="E1502" s="311"/>
      <c r="F1502" s="312"/>
      <c r="G1502" s="312"/>
      <c r="H1502" s="908">
        <f t="shared" si="774"/>
        <v>2000</v>
      </c>
      <c r="I1502" s="908">
        <f t="shared" si="774"/>
        <v>2800</v>
      </c>
      <c r="J1502" s="909">
        <f t="shared" si="774"/>
        <v>800</v>
      </c>
    </row>
    <row r="1503" spans="1:10" s="164" customFormat="1" ht="15" x14ac:dyDescent="0.25">
      <c r="A1503" s="176" t="s">
        <v>33</v>
      </c>
      <c r="B1503" s="117" t="s">
        <v>25</v>
      </c>
      <c r="C1503" s="25">
        <v>7</v>
      </c>
      <c r="D1503" s="25">
        <v>2</v>
      </c>
      <c r="E1503" s="26">
        <v>9994219900</v>
      </c>
      <c r="F1503" s="27">
        <v>247</v>
      </c>
      <c r="G1503" s="316">
        <v>223</v>
      </c>
      <c r="H1503" s="75">
        <f>2099-50-49</f>
        <v>2000</v>
      </c>
      <c r="I1503" s="75">
        <f>2099-50-49+800</f>
        <v>2800</v>
      </c>
      <c r="J1503" s="910">
        <f>I1503-H1503</f>
        <v>800</v>
      </c>
    </row>
    <row r="1504" spans="1:10" s="815" customFormat="1" ht="12" thickBot="1" x14ac:dyDescent="0.25">
      <c r="A1504" s="814" t="s">
        <v>146</v>
      </c>
      <c r="B1504" s="178" t="s">
        <v>25</v>
      </c>
      <c r="C1504" s="179">
        <v>7</v>
      </c>
      <c r="D1504" s="179">
        <v>2</v>
      </c>
      <c r="E1504" s="180">
        <v>9994219900</v>
      </c>
      <c r="F1504" s="181">
        <v>247</v>
      </c>
      <c r="G1504" s="182">
        <v>223</v>
      </c>
      <c r="H1504" s="911">
        <v>89.933229999999995</v>
      </c>
      <c r="I1504" s="911">
        <v>89.933229999999995</v>
      </c>
      <c r="J1504" s="912">
        <f>I1504-H1504</f>
        <v>0</v>
      </c>
    </row>
    <row r="1505" spans="1:10" s="164" customFormat="1" ht="15" thickBot="1" x14ac:dyDescent="0.25">
      <c r="A1505" s="308" t="s">
        <v>303</v>
      </c>
      <c r="B1505" s="309" t="s">
        <v>25</v>
      </c>
      <c r="C1505" s="310"/>
      <c r="D1505" s="310"/>
      <c r="E1505" s="311"/>
      <c r="F1505" s="312"/>
      <c r="G1505" s="312"/>
      <c r="H1505" s="908">
        <f t="shared" si="774"/>
        <v>2119.8653399999998</v>
      </c>
      <c r="I1505" s="908">
        <f t="shared" si="774"/>
        <v>2519.8653399999998</v>
      </c>
      <c r="J1505" s="909">
        <f t="shared" si="774"/>
        <v>400</v>
      </c>
    </row>
    <row r="1506" spans="1:10" s="164" customFormat="1" ht="15.75" thickBot="1" x14ac:dyDescent="0.3">
      <c r="A1506" s="471" t="s">
        <v>33</v>
      </c>
      <c r="B1506" s="322" t="s">
        <v>25</v>
      </c>
      <c r="C1506" s="313">
        <v>7</v>
      </c>
      <c r="D1506" s="313">
        <v>2</v>
      </c>
      <c r="E1506" s="314">
        <v>9994219900</v>
      </c>
      <c r="F1506" s="315">
        <v>247</v>
      </c>
      <c r="G1506" s="323">
        <v>223</v>
      </c>
      <c r="H1506" s="913">
        <f>2120.86559-0.00025-1</f>
        <v>2119.8653399999998</v>
      </c>
      <c r="I1506" s="913">
        <f>2120.86559-0.00025-1+400</f>
        <v>2519.8653399999998</v>
      </c>
      <c r="J1506" s="910">
        <f>I1506-H1506</f>
        <v>400</v>
      </c>
    </row>
    <row r="1507" spans="1:10" s="164" customFormat="1" ht="15" thickBot="1" x14ac:dyDescent="0.25">
      <c r="A1507" s="308" t="s">
        <v>543</v>
      </c>
      <c r="B1507" s="309" t="s">
        <v>25</v>
      </c>
      <c r="C1507" s="310"/>
      <c r="D1507" s="310"/>
      <c r="E1507" s="311"/>
      <c r="F1507" s="312"/>
      <c r="G1507" s="312"/>
      <c r="H1507" s="908">
        <f t="shared" si="774"/>
        <v>203.67780999999999</v>
      </c>
      <c r="I1507" s="908">
        <f t="shared" si="774"/>
        <v>0</v>
      </c>
      <c r="J1507" s="909">
        <f t="shared" si="774"/>
        <v>-203.67780999999999</v>
      </c>
    </row>
    <row r="1508" spans="1:10" s="164" customFormat="1" ht="15.75" thickBot="1" x14ac:dyDescent="0.3">
      <c r="A1508" s="176" t="s">
        <v>33</v>
      </c>
      <c r="B1508" s="117" t="s">
        <v>25</v>
      </c>
      <c r="C1508" s="25">
        <v>7</v>
      </c>
      <c r="D1508" s="25">
        <v>2</v>
      </c>
      <c r="E1508" s="26">
        <v>9994219900</v>
      </c>
      <c r="F1508" s="27">
        <v>247</v>
      </c>
      <c r="G1508" s="316">
        <v>223</v>
      </c>
      <c r="H1508" s="75">
        <f>103.6778-0.00024+30+20+0.00025+50</f>
        <v>203.67780999999999</v>
      </c>
      <c r="I1508" s="75">
        <f>103.6778-0.00024+30+20+0.00025+50+300-212.57-31.42916-259.67865</f>
        <v>0</v>
      </c>
      <c r="J1508" s="910">
        <f>I1508-H1508</f>
        <v>-203.67780999999999</v>
      </c>
    </row>
    <row r="1509" spans="1:10" s="164" customFormat="1" ht="15" thickBot="1" x14ac:dyDescent="0.25">
      <c r="A1509" s="308" t="s">
        <v>544</v>
      </c>
      <c r="B1509" s="309" t="s">
        <v>25</v>
      </c>
      <c r="C1509" s="310"/>
      <c r="D1509" s="310"/>
      <c r="E1509" s="311"/>
      <c r="F1509" s="312"/>
      <c r="G1509" s="312"/>
      <c r="H1509" s="908">
        <f t="shared" si="774"/>
        <v>909</v>
      </c>
      <c r="I1509" s="908">
        <f t="shared" si="774"/>
        <v>1268.6786500000001</v>
      </c>
      <c r="J1509" s="909">
        <f t="shared" si="774"/>
        <v>359.67865000000006</v>
      </c>
    </row>
    <row r="1510" spans="1:10" s="164" customFormat="1" ht="15" x14ac:dyDescent="0.25">
      <c r="A1510" s="471" t="s">
        <v>33</v>
      </c>
      <c r="B1510" s="322" t="s">
        <v>25</v>
      </c>
      <c r="C1510" s="313">
        <v>7</v>
      </c>
      <c r="D1510" s="313">
        <v>2</v>
      </c>
      <c r="E1510" s="314">
        <v>9994219900</v>
      </c>
      <c r="F1510" s="315">
        <v>247</v>
      </c>
      <c r="G1510" s="323">
        <v>223</v>
      </c>
      <c r="H1510" s="913">
        <v>909</v>
      </c>
      <c r="I1510" s="913">
        <f>909+500-140.32135</f>
        <v>1268.6786500000001</v>
      </c>
      <c r="J1510" s="914">
        <f>I1510-H1510</f>
        <v>359.67865000000006</v>
      </c>
    </row>
    <row r="1511" spans="1:10" s="815" customFormat="1" ht="12" thickBot="1" x14ac:dyDescent="0.25">
      <c r="A1511" s="814" t="s">
        <v>146</v>
      </c>
      <c r="B1511" s="178" t="s">
        <v>25</v>
      </c>
      <c r="C1511" s="179">
        <v>7</v>
      </c>
      <c r="D1511" s="179">
        <v>2</v>
      </c>
      <c r="E1511" s="180">
        <v>9994219900</v>
      </c>
      <c r="F1511" s="181">
        <v>247</v>
      </c>
      <c r="G1511" s="182">
        <v>223</v>
      </c>
      <c r="H1511" s="911">
        <v>473.87581</v>
      </c>
      <c r="I1511" s="911">
        <v>473.87581</v>
      </c>
      <c r="J1511" s="912">
        <f>I1511-H1511</f>
        <v>0</v>
      </c>
    </row>
    <row r="1512" spans="1:10" ht="16.5" thickBot="1" x14ac:dyDescent="0.3">
      <c r="A1512" s="1241" t="s">
        <v>251</v>
      </c>
      <c r="B1512" s="1242"/>
      <c r="C1512" s="1242"/>
      <c r="D1512" s="1242"/>
      <c r="E1512" s="1242"/>
      <c r="F1512" s="1242"/>
      <c r="G1512" s="1243"/>
      <c r="H1512" s="915">
        <f t="shared" ref="H1512:J1518" si="775">H1513</f>
        <v>3111.4870000000001</v>
      </c>
      <c r="I1512" s="915">
        <f t="shared" si="775"/>
        <v>3111.4870000000001</v>
      </c>
      <c r="J1512" s="916">
        <f t="shared" si="775"/>
        <v>0</v>
      </c>
    </row>
    <row r="1513" spans="1:10" ht="29.25" thickBot="1" x14ac:dyDescent="0.25">
      <c r="A1513" s="816" t="s">
        <v>24</v>
      </c>
      <c r="B1513" s="817" t="s">
        <v>25</v>
      </c>
      <c r="C1513" s="818"/>
      <c r="D1513" s="818"/>
      <c r="E1513" s="819"/>
      <c r="F1513" s="820"/>
      <c r="G1513" s="820"/>
      <c r="H1513" s="917">
        <f t="shared" si="775"/>
        <v>3111.4870000000001</v>
      </c>
      <c r="I1513" s="917">
        <f t="shared" si="775"/>
        <v>3111.4870000000001</v>
      </c>
      <c r="J1513" s="918">
        <f t="shared" si="775"/>
        <v>0</v>
      </c>
    </row>
    <row r="1514" spans="1:10" ht="14.25" x14ac:dyDescent="0.2">
      <c r="A1514" s="770" t="s">
        <v>479</v>
      </c>
      <c r="B1514" s="780" t="s">
        <v>25</v>
      </c>
      <c r="C1514" s="780" t="s">
        <v>197</v>
      </c>
      <c r="D1514" s="780" t="s">
        <v>210</v>
      </c>
      <c r="E1514" s="780" t="s">
        <v>27</v>
      </c>
      <c r="F1514" s="780" t="s">
        <v>55</v>
      </c>
      <c r="G1514" s="780"/>
      <c r="H1514" s="919">
        <f t="shared" si="775"/>
        <v>3111.4870000000001</v>
      </c>
      <c r="I1514" s="919">
        <f t="shared" si="775"/>
        <v>3111.4870000000001</v>
      </c>
      <c r="J1514" s="920">
        <f t="shared" si="775"/>
        <v>0</v>
      </c>
    </row>
    <row r="1515" spans="1:10" ht="30" x14ac:dyDescent="0.25">
      <c r="A1515" s="376" t="s">
        <v>464</v>
      </c>
      <c r="B1515" s="54" t="s">
        <v>25</v>
      </c>
      <c r="C1515" s="204">
        <v>5</v>
      </c>
      <c r="D1515" s="204">
        <v>2</v>
      </c>
      <c r="E1515" s="205" t="s">
        <v>343</v>
      </c>
      <c r="F1515" s="206">
        <v>414</v>
      </c>
      <c r="G1515" s="110">
        <v>310</v>
      </c>
      <c r="H1515" s="921">
        <v>3111.4870000000001</v>
      </c>
      <c r="I1515" s="921">
        <v>3111.4870000000001</v>
      </c>
      <c r="J1515" s="922">
        <f>I1515-H1515</f>
        <v>0</v>
      </c>
    </row>
    <row r="1516" spans="1:10" ht="16.5" thickBot="1" x14ac:dyDescent="0.3">
      <c r="A1516" s="1244" t="s">
        <v>481</v>
      </c>
      <c r="B1516" s="1245"/>
      <c r="C1516" s="1245"/>
      <c r="D1516" s="1245"/>
      <c r="E1516" s="1245"/>
      <c r="F1516" s="1245"/>
      <c r="G1516" s="1246"/>
      <c r="H1516" s="923">
        <f t="shared" si="775"/>
        <v>18389.047760000001</v>
      </c>
      <c r="I1516" s="923">
        <f t="shared" si="775"/>
        <v>18389.047760000001</v>
      </c>
      <c r="J1516" s="924">
        <f t="shared" si="775"/>
        <v>0</v>
      </c>
    </row>
    <row r="1517" spans="1:10" ht="29.25" thickBot="1" x14ac:dyDescent="0.25">
      <c r="A1517" s="220" t="s">
        <v>24</v>
      </c>
      <c r="B1517" s="221" t="s">
        <v>25</v>
      </c>
      <c r="C1517" s="222"/>
      <c r="D1517" s="222"/>
      <c r="E1517" s="223"/>
      <c r="F1517" s="224"/>
      <c r="G1517" s="224"/>
      <c r="H1517" s="925">
        <f t="shared" si="775"/>
        <v>18389.047760000001</v>
      </c>
      <c r="I1517" s="925">
        <f t="shared" si="775"/>
        <v>18389.047760000001</v>
      </c>
      <c r="J1517" s="926">
        <f t="shared" si="775"/>
        <v>0</v>
      </c>
    </row>
    <row r="1518" spans="1:10" ht="14.25" x14ac:dyDescent="0.2">
      <c r="A1518" s="770" t="s">
        <v>482</v>
      </c>
      <c r="B1518" s="780" t="s">
        <v>25</v>
      </c>
      <c r="C1518" s="780" t="s">
        <v>50</v>
      </c>
      <c r="D1518" s="780" t="s">
        <v>388</v>
      </c>
      <c r="E1518" s="780" t="s">
        <v>27</v>
      </c>
      <c r="F1518" s="780" t="s">
        <v>55</v>
      </c>
      <c r="G1518" s="780"/>
      <c r="H1518" s="1233">
        <f t="shared" si="775"/>
        <v>18389.047760000001</v>
      </c>
      <c r="I1518" s="1233">
        <f t="shared" si="775"/>
        <v>18389.047760000001</v>
      </c>
      <c r="J1518" s="1234">
        <f t="shared" si="775"/>
        <v>0</v>
      </c>
    </row>
    <row r="1519" spans="1:10" ht="15.75" thickBot="1" x14ac:dyDescent="0.3">
      <c r="A1519" s="476" t="s">
        <v>355</v>
      </c>
      <c r="B1519" s="1228" t="s">
        <v>25</v>
      </c>
      <c r="C1519" s="1229">
        <v>1</v>
      </c>
      <c r="D1519" s="1229">
        <v>13</v>
      </c>
      <c r="E1519" s="478">
        <v>9990020680</v>
      </c>
      <c r="F1519" s="1230">
        <v>243</v>
      </c>
      <c r="G1519" s="711">
        <v>225</v>
      </c>
      <c r="H1519" s="1231">
        <v>18389.047760000001</v>
      </c>
      <c r="I1519" s="1231">
        <v>18389.047760000001</v>
      </c>
      <c r="J1519" s="1232">
        <f>I1519-H1519</f>
        <v>0</v>
      </c>
    </row>
    <row r="1520" spans="1:10" ht="15.75" thickBot="1" x14ac:dyDescent="0.3">
      <c r="A1520" s="1247"/>
      <c r="B1520" s="1248"/>
      <c r="C1520" s="1248"/>
      <c r="D1520" s="1248"/>
      <c r="E1520" s="1248"/>
      <c r="F1520" s="1248"/>
      <c r="G1520" s="1248"/>
      <c r="H1520" s="1248"/>
      <c r="I1520" s="1248"/>
      <c r="J1520" s="1249"/>
    </row>
    <row r="1521" spans="1:10" ht="94.5" thickBot="1" x14ac:dyDescent="0.35">
      <c r="A1521" s="475" t="s">
        <v>240</v>
      </c>
      <c r="B1521" s="1250" t="s">
        <v>229</v>
      </c>
      <c r="C1521" s="1250"/>
      <c r="D1521" s="1250"/>
      <c r="E1521" s="1250"/>
      <c r="F1521" s="1250"/>
      <c r="G1521" s="1251"/>
      <c r="H1521" s="928">
        <f>H1522</f>
        <v>6.0122900000000001</v>
      </c>
      <c r="I1521" s="928">
        <f>I1522</f>
        <v>6.0122900000000001</v>
      </c>
      <c r="J1521" s="929">
        <f>J1522</f>
        <v>0</v>
      </c>
    </row>
    <row r="1522" spans="1:10" ht="14.25" x14ac:dyDescent="0.2">
      <c r="A1522" s="306" t="s">
        <v>188</v>
      </c>
      <c r="B1522" s="1252" t="s">
        <v>11</v>
      </c>
      <c r="C1522" s="1253"/>
      <c r="D1522" s="1253"/>
      <c r="E1522" s="1253"/>
      <c r="F1522" s="1253"/>
      <c r="G1522" s="1254"/>
      <c r="H1522" s="930">
        <f t="shared" ref="H1522" si="776">H1524</f>
        <v>6.0122900000000001</v>
      </c>
      <c r="I1522" s="930">
        <f t="shared" ref="I1522:J1522" si="777">I1524</f>
        <v>6.0122900000000001</v>
      </c>
      <c r="J1522" s="931">
        <f t="shared" si="777"/>
        <v>0</v>
      </c>
    </row>
    <row r="1523" spans="1:10" ht="15" x14ac:dyDescent="0.25">
      <c r="A1523" s="225" t="s">
        <v>18</v>
      </c>
      <c r="B1523" s="1236"/>
      <c r="C1523" s="1236"/>
      <c r="D1523" s="1236"/>
      <c r="E1523" s="1236"/>
      <c r="F1523" s="1236"/>
      <c r="G1523" s="1236"/>
      <c r="H1523" s="932"/>
      <c r="I1523" s="932"/>
      <c r="J1523" s="933"/>
    </row>
    <row r="1524" spans="1:10" ht="14.25" x14ac:dyDescent="0.2">
      <c r="A1524" s="225" t="s">
        <v>189</v>
      </c>
      <c r="B1524" s="1236" t="s">
        <v>229</v>
      </c>
      <c r="C1524" s="1236"/>
      <c r="D1524" s="1236"/>
      <c r="E1524" s="1236"/>
      <c r="F1524" s="1236"/>
      <c r="G1524" s="1236"/>
      <c r="H1524" s="934">
        <f t="shared" ref="H1524:J1524" si="778">H1525</f>
        <v>6.0122900000000001</v>
      </c>
      <c r="I1524" s="934">
        <f t="shared" si="778"/>
        <v>6.0122900000000001</v>
      </c>
      <c r="J1524" s="935">
        <f t="shared" si="778"/>
        <v>0</v>
      </c>
    </row>
    <row r="1525" spans="1:10" ht="15.75" thickBot="1" x14ac:dyDescent="0.3">
      <c r="A1525" s="472" t="s">
        <v>558</v>
      </c>
      <c r="B1525" s="1237" t="s">
        <v>480</v>
      </c>
      <c r="C1525" s="1237"/>
      <c r="D1525" s="1237"/>
      <c r="E1525" s="1237"/>
      <c r="F1525" s="1237"/>
      <c r="G1525" s="1237"/>
      <c r="H1525" s="936">
        <v>6.0122900000000001</v>
      </c>
      <c r="I1525" s="936">
        <v>6.0122900000000001</v>
      </c>
      <c r="J1525" s="937">
        <f>I1525-H1525</f>
        <v>0</v>
      </c>
    </row>
  </sheetData>
  <mergeCells count="141">
    <mergeCell ref="A7:J7"/>
    <mergeCell ref="A8:J8"/>
    <mergeCell ref="A1000:J1000"/>
    <mergeCell ref="A976:J976"/>
    <mergeCell ref="A1145:J1145"/>
    <mergeCell ref="A1212:J1212"/>
    <mergeCell ref="A21:J21"/>
    <mergeCell ref="A81:J81"/>
    <mergeCell ref="A22:G22"/>
    <mergeCell ref="B1001:G1001"/>
    <mergeCell ref="B980:G980"/>
    <mergeCell ref="B997:G997"/>
    <mergeCell ref="B981:G981"/>
    <mergeCell ref="B984:G984"/>
    <mergeCell ref="B982:G982"/>
    <mergeCell ref="B988:G988"/>
    <mergeCell ref="B1098:G1098"/>
    <mergeCell ref="B1099:G1099"/>
    <mergeCell ref="B1100:G1100"/>
    <mergeCell ref="B1101:G1101"/>
    <mergeCell ref="B1095:G1095"/>
    <mergeCell ref="A11:G11"/>
    <mergeCell ref="A65:G65"/>
    <mergeCell ref="A66:G66"/>
    <mergeCell ref="B1522:G1522"/>
    <mergeCell ref="B1523:G1523"/>
    <mergeCell ref="B1524:G1524"/>
    <mergeCell ref="A1486:J1486"/>
    <mergeCell ref="B1108:G1108"/>
    <mergeCell ref="B1459:G1459"/>
    <mergeCell ref="B1457:G1457"/>
    <mergeCell ref="B1458:G1458"/>
    <mergeCell ref="B1107:G1107"/>
    <mergeCell ref="B1521:G1521"/>
    <mergeCell ref="A1512:G1512"/>
    <mergeCell ref="B1114:G1114"/>
    <mergeCell ref="A1490:G1490"/>
    <mergeCell ref="A1223:G1223"/>
    <mergeCell ref="B1455:G1455"/>
    <mergeCell ref="B1456:G1456"/>
    <mergeCell ref="A1451:J1451"/>
    <mergeCell ref="B1112:G1112"/>
    <mergeCell ref="B1104:G1104"/>
    <mergeCell ref="B1105:G1105"/>
    <mergeCell ref="B1106:G1106"/>
    <mergeCell ref="B1109:G1109"/>
    <mergeCell ref="A1092:H1092"/>
    <mergeCell ref="B1102:G1102"/>
    <mergeCell ref="B1111:G1111"/>
    <mergeCell ref="A1045:G1045"/>
    <mergeCell ref="A1042:G1042"/>
    <mergeCell ref="B1110:G1110"/>
    <mergeCell ref="A29:G29"/>
    <mergeCell ref="A55:G55"/>
    <mergeCell ref="A60:G60"/>
    <mergeCell ref="A61:G61"/>
    <mergeCell ref="A62:G62"/>
    <mergeCell ref="A56:G56"/>
    <mergeCell ref="A54:G54"/>
    <mergeCell ref="B991:G991"/>
    <mergeCell ref="B1103:G1103"/>
    <mergeCell ref="B1096:G1096"/>
    <mergeCell ref="B1097:G1097"/>
    <mergeCell ref="B78:G78"/>
    <mergeCell ref="B998:G998"/>
    <mergeCell ref="B999:G999"/>
    <mergeCell ref="A1033:G1033"/>
    <mergeCell ref="B993:G993"/>
    <mergeCell ref="B989:G989"/>
    <mergeCell ref="B12:G12"/>
    <mergeCell ref="B13:G13"/>
    <mergeCell ref="A23:G23"/>
    <mergeCell ref="A24:G24"/>
    <mergeCell ref="A51:G51"/>
    <mergeCell ref="A52:G52"/>
    <mergeCell ref="A53:G53"/>
    <mergeCell ref="B82:G82"/>
    <mergeCell ref="B990:G990"/>
    <mergeCell ref="B14:G14"/>
    <mergeCell ref="B15:G15"/>
    <mergeCell ref="B16:G16"/>
    <mergeCell ref="B17:G17"/>
    <mergeCell ref="A36:G36"/>
    <mergeCell ref="A42:G42"/>
    <mergeCell ref="A69:G69"/>
    <mergeCell ref="B987:G987"/>
    <mergeCell ref="A73:G73"/>
    <mergeCell ref="A70:G70"/>
    <mergeCell ref="A71:G71"/>
    <mergeCell ref="A26:G26"/>
    <mergeCell ref="B986:G986"/>
    <mergeCell ref="A57:G57"/>
    <mergeCell ref="A32:G32"/>
    <mergeCell ref="B18:G18"/>
    <mergeCell ref="A44:G44"/>
    <mergeCell ref="A63:G63"/>
    <mergeCell ref="A45:G45"/>
    <mergeCell ref="A31:G31"/>
    <mergeCell ref="A68:G68"/>
    <mergeCell ref="A238:G238"/>
    <mergeCell ref="B995:G995"/>
    <mergeCell ref="B996:G996"/>
    <mergeCell ref="A58:G58"/>
    <mergeCell ref="A67:G67"/>
    <mergeCell ref="A33:G33"/>
    <mergeCell ref="A34:G34"/>
    <mergeCell ref="A64:G64"/>
    <mergeCell ref="B19:G19"/>
    <mergeCell ref="A48:G48"/>
    <mergeCell ref="A50:G50"/>
    <mergeCell ref="A47:G47"/>
    <mergeCell ref="A38:G38"/>
    <mergeCell ref="A39:G39"/>
    <mergeCell ref="A40:G40"/>
    <mergeCell ref="A41:G41"/>
    <mergeCell ref="A43:G43"/>
    <mergeCell ref="A59:G59"/>
    <mergeCell ref="B1525:G1525"/>
    <mergeCell ref="A1516:G1516"/>
    <mergeCell ref="A1520:J1520"/>
    <mergeCell ref="A1489:G1489"/>
    <mergeCell ref="B79:G79"/>
    <mergeCell ref="B20:G20"/>
    <mergeCell ref="A1002:G1002"/>
    <mergeCell ref="A25:G25"/>
    <mergeCell ref="A37:G37"/>
    <mergeCell ref="A27:G27"/>
    <mergeCell ref="A28:G28"/>
    <mergeCell ref="A30:G30"/>
    <mergeCell ref="A46:G46"/>
    <mergeCell ref="B983:G983"/>
    <mergeCell ref="B985:G985"/>
    <mergeCell ref="A1113:J1113"/>
    <mergeCell ref="B992:G992"/>
    <mergeCell ref="A49:G49"/>
    <mergeCell ref="A35:G35"/>
    <mergeCell ref="A72:G72"/>
    <mergeCell ref="B76:G76"/>
    <mergeCell ref="B77:G77"/>
    <mergeCell ref="B80:G80"/>
    <mergeCell ref="B994:G994"/>
  </mergeCells>
  <phoneticPr fontId="38" type="noConversion"/>
  <pageMargins left="0.59055118110236227" right="0" top="0.39370078740157483" bottom="0.39370078740157483" header="0.51181102362204722" footer="0.51181102362204722"/>
  <pageSetup paperSize="9" scale="65" fitToHeight="0" orientation="portrait" r:id="rId1"/>
  <headerFooter alignWithMargins="0"/>
  <rowBreaks count="4" manualBreakCount="4">
    <brk id="975" max="9" man="1"/>
    <brk id="1032" max="9" man="1"/>
    <brk id="1450" max="9" man="1"/>
    <brk id="14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 30-Остаток</vt:lpstr>
      <vt:lpstr>Прил. 25- Бюджет 25</vt:lpstr>
      <vt:lpstr>'Прил. 25- Бюджет 25'!Область_печати</vt:lpstr>
      <vt:lpstr>'Прил. 30-Остаток'!Область_печати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2025-07-01T07:57:28Z</cp:lastPrinted>
  <dcterms:created xsi:type="dcterms:W3CDTF">2017-03-17T08:46:44Z</dcterms:created>
  <dcterms:modified xsi:type="dcterms:W3CDTF">2025-07-03T12:01:50Z</dcterms:modified>
</cp:coreProperties>
</file>